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https://d.docs.live.net/b3fe3fd46632f10e/Dokumenty/KajodataExcel/"/>
    </mc:Choice>
  </mc:AlternateContent>
  <xr:revisionPtr revIDLastSave="677" documentId="8_{4D5B8A5D-466F-4E1A-8E56-2838F7A9CF52}" xr6:coauthVersionLast="47" xr6:coauthVersionMax="47" xr10:uidLastSave="{32C433C8-4341-4C9A-A6F1-CF2698D3A380}"/>
  <bookViews>
    <workbookView xWindow="-110" yWindow="-110" windowWidth="19420" windowHeight="11500" activeTab="4" xr2:uid="{00000000-000D-0000-FFFF-FFFF00000000}"/>
  </bookViews>
  <sheets>
    <sheet name="superbowl_commercials" sheetId="2" r:id="rId1"/>
    <sheet name="Sheet1" sheetId="3" r:id="rId2"/>
    <sheet name="sprawdzenie_dubli" sheetId="4" r:id="rId3"/>
    <sheet name="pivot" sheetId="5" r:id="rId4"/>
    <sheet name="dashboard" sheetId="6" r:id="rId5"/>
  </sheets>
  <definedNames>
    <definedName name="_xlcn.WorksheetConnection_superbowl_commercials_raport.xlsb.xlsxsuperbowl_commercials1" hidden="1">superbowl_commercials[]</definedName>
    <definedName name="ExternalData_1" localSheetId="0" hidden="1">superbowl_commercials!$A$1:$P$250</definedName>
    <definedName name="Slicer_Brand">#N/A</definedName>
  </definedNames>
  <calcPr calcId="191029"/>
  <pivotCaches>
    <pivotCache cacheId="0" r:id="rId6"/>
    <pivotCache cacheId="1" r:id="rId7"/>
    <pivotCache cacheId="2" r:id="rId8"/>
    <pivotCache cacheId="3" r:id="rId9"/>
    <pivotCache cacheId="20"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bowl_commercials" name="superbowl_commercials" connection="WorksheetConnection_superbowl_commercials_raport.xlsb.xlsx!superbowl_commercial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5" i="6" l="1" a="1"/>
  <c r="C25" i="6" s="1"/>
  <c r="AG250" i="2"/>
  <c r="AF250" i="2"/>
  <c r="AE250" i="2"/>
  <c r="AD250" i="2"/>
  <c r="AC250" i="2"/>
  <c r="AB250" i="2"/>
  <c r="AA250" i="2"/>
  <c r="Y250" i="2"/>
  <c r="Z250" i="2" s="1"/>
  <c r="X250" i="2"/>
  <c r="V250" i="2"/>
  <c r="W250" i="2" s="1"/>
  <c r="T250" i="2"/>
  <c r="U250" i="2" s="1"/>
  <c r="S250" i="2"/>
  <c r="R250" i="2"/>
  <c r="Q250" i="2"/>
  <c r="AG249" i="2"/>
  <c r="AF249" i="2"/>
  <c r="AE249" i="2"/>
  <c r="AD249" i="2"/>
  <c r="AC249" i="2"/>
  <c r="AB249" i="2"/>
  <c r="AA249" i="2"/>
  <c r="Y249" i="2"/>
  <c r="Z249" i="2" s="1"/>
  <c r="X249" i="2"/>
  <c r="W249" i="2"/>
  <c r="V249" i="2"/>
  <c r="T249" i="2"/>
  <c r="U249" i="2" s="1"/>
  <c r="R249" i="2"/>
  <c r="S249" i="2" s="1"/>
  <c r="Q249" i="2"/>
  <c r="AG248" i="2"/>
  <c r="AF248" i="2"/>
  <c r="AE248" i="2"/>
  <c r="AD248" i="2"/>
  <c r="AC248" i="2"/>
  <c r="AB248" i="2"/>
  <c r="AA248" i="2"/>
  <c r="Z248" i="2"/>
  <c r="Y248" i="2"/>
  <c r="X248" i="2"/>
  <c r="V248" i="2"/>
  <c r="W248" i="2" s="1"/>
  <c r="T248" i="2"/>
  <c r="U248" i="2" s="1"/>
  <c r="R248" i="2"/>
  <c r="S248" i="2" s="1"/>
  <c r="Q248" i="2"/>
  <c r="AG247" i="2"/>
  <c r="AF247" i="2"/>
  <c r="AE247" i="2"/>
  <c r="AD247" i="2"/>
  <c r="AC247" i="2"/>
  <c r="AB247" i="2"/>
  <c r="AA247" i="2"/>
  <c r="Y247" i="2"/>
  <c r="Z247" i="2" s="1"/>
  <c r="X247" i="2"/>
  <c r="V247" i="2"/>
  <c r="W247" i="2" s="1"/>
  <c r="T247" i="2"/>
  <c r="U247" i="2" s="1"/>
  <c r="R247" i="2"/>
  <c r="S247" i="2" s="1"/>
  <c r="Q247" i="2"/>
  <c r="AG246" i="2"/>
  <c r="AF246" i="2"/>
  <c r="AE246" i="2"/>
  <c r="AD246" i="2"/>
  <c r="AC246" i="2"/>
  <c r="AB246" i="2"/>
  <c r="AA246" i="2"/>
  <c r="Y246" i="2"/>
  <c r="Z246" i="2" s="1"/>
  <c r="X246" i="2"/>
  <c r="V246" i="2"/>
  <c r="W246" i="2" s="1"/>
  <c r="U246" i="2"/>
  <c r="T246" i="2"/>
  <c r="R246" i="2"/>
  <c r="S246" i="2" s="1"/>
  <c r="Q246" i="2"/>
  <c r="AG245" i="2"/>
  <c r="AF245" i="2"/>
  <c r="AE245" i="2"/>
  <c r="AD245" i="2"/>
  <c r="AC245" i="2"/>
  <c r="AB245" i="2"/>
  <c r="AA245" i="2"/>
  <c r="Y245" i="2"/>
  <c r="Z245" i="2" s="1"/>
  <c r="X245" i="2"/>
  <c r="V245" i="2"/>
  <c r="W245" i="2" s="1"/>
  <c r="T245" i="2"/>
  <c r="U245" i="2" s="1"/>
  <c r="S245" i="2"/>
  <c r="R245" i="2"/>
  <c r="Q245" i="2"/>
  <c r="AG244" i="2"/>
  <c r="AF244" i="2"/>
  <c r="AE244" i="2"/>
  <c r="AD244" i="2"/>
  <c r="AC244" i="2"/>
  <c r="AB244" i="2"/>
  <c r="AA244" i="2"/>
  <c r="Y244" i="2"/>
  <c r="Z244" i="2" s="1"/>
  <c r="X244" i="2"/>
  <c r="V244" i="2"/>
  <c r="W244" i="2" s="1"/>
  <c r="T244" i="2"/>
  <c r="U244" i="2" s="1"/>
  <c r="S244" i="2"/>
  <c r="R244" i="2"/>
  <c r="Q244" i="2"/>
  <c r="AG243" i="2"/>
  <c r="AF243" i="2"/>
  <c r="AE243" i="2"/>
  <c r="AD243" i="2"/>
  <c r="AC243" i="2"/>
  <c r="AB243" i="2"/>
  <c r="AA243" i="2"/>
  <c r="Y243" i="2"/>
  <c r="Z243" i="2" s="1"/>
  <c r="X243" i="2"/>
  <c r="W243" i="2"/>
  <c r="V243" i="2"/>
  <c r="T243" i="2"/>
  <c r="U243" i="2" s="1"/>
  <c r="R243" i="2"/>
  <c r="S243" i="2" s="1"/>
  <c r="Q243" i="2"/>
  <c r="AG242" i="2"/>
  <c r="AF242" i="2"/>
  <c r="AE242" i="2"/>
  <c r="AD242" i="2"/>
  <c r="AC242" i="2"/>
  <c r="AB242" i="2"/>
  <c r="AA242" i="2"/>
  <c r="Y242" i="2"/>
  <c r="Z242" i="2" s="1"/>
  <c r="X242" i="2"/>
  <c r="V242" i="2"/>
  <c r="W242" i="2" s="1"/>
  <c r="T242" i="2"/>
  <c r="U242" i="2" s="1"/>
  <c r="R242" i="2"/>
  <c r="S242" i="2" s="1"/>
  <c r="Q242" i="2"/>
  <c r="AG241" i="2"/>
  <c r="AF241" i="2"/>
  <c r="AE241" i="2"/>
  <c r="AD241" i="2"/>
  <c r="AC241" i="2"/>
  <c r="AB241" i="2"/>
  <c r="AA241" i="2"/>
  <c r="Y241" i="2"/>
  <c r="Z241" i="2" s="1"/>
  <c r="X241" i="2"/>
  <c r="V241" i="2"/>
  <c r="W241" i="2" s="1"/>
  <c r="T241" i="2"/>
  <c r="U241" i="2" s="1"/>
  <c r="R241" i="2"/>
  <c r="S241" i="2" s="1"/>
  <c r="Q241" i="2"/>
  <c r="AG240" i="2"/>
  <c r="AF240" i="2"/>
  <c r="AE240" i="2"/>
  <c r="AD240" i="2"/>
  <c r="AC240" i="2"/>
  <c r="AB240" i="2"/>
  <c r="AA240" i="2"/>
  <c r="Y240" i="2"/>
  <c r="Z240" i="2" s="1"/>
  <c r="X240" i="2"/>
  <c r="V240" i="2"/>
  <c r="W240" i="2" s="1"/>
  <c r="T240" i="2"/>
  <c r="U240" i="2" s="1"/>
  <c r="R240" i="2"/>
  <c r="S240" i="2" s="1"/>
  <c r="Q240" i="2"/>
  <c r="AG239" i="2"/>
  <c r="AF239" i="2"/>
  <c r="AE239" i="2"/>
  <c r="AD239" i="2"/>
  <c r="AC239" i="2"/>
  <c r="AB239" i="2"/>
  <c r="AA239" i="2"/>
  <c r="Y239" i="2"/>
  <c r="Z239" i="2" s="1"/>
  <c r="X239" i="2"/>
  <c r="V239" i="2"/>
  <c r="W239" i="2" s="1"/>
  <c r="T239" i="2"/>
  <c r="U239" i="2" s="1"/>
  <c r="R239" i="2"/>
  <c r="S239" i="2" s="1"/>
  <c r="Q239" i="2"/>
  <c r="AG238" i="2"/>
  <c r="AF238" i="2"/>
  <c r="AE238" i="2"/>
  <c r="AD238" i="2"/>
  <c r="AC238" i="2"/>
  <c r="AB238" i="2"/>
  <c r="AA238" i="2"/>
  <c r="Y238" i="2"/>
  <c r="Z238" i="2" s="1"/>
  <c r="X238" i="2"/>
  <c r="V238" i="2"/>
  <c r="W238" i="2" s="1"/>
  <c r="T238" i="2"/>
  <c r="U238" i="2" s="1"/>
  <c r="R238" i="2"/>
  <c r="S238" i="2" s="1"/>
  <c r="Q238" i="2"/>
  <c r="AG237" i="2"/>
  <c r="AF237" i="2"/>
  <c r="AE237" i="2"/>
  <c r="AD237" i="2"/>
  <c r="AC237" i="2"/>
  <c r="AB237" i="2"/>
  <c r="AA237" i="2"/>
  <c r="Y237" i="2"/>
  <c r="Z237" i="2" s="1"/>
  <c r="X237" i="2"/>
  <c r="V237" i="2"/>
  <c r="W237" i="2" s="1"/>
  <c r="T237" i="2"/>
  <c r="U237" i="2" s="1"/>
  <c r="R237" i="2"/>
  <c r="S237" i="2" s="1"/>
  <c r="Q237" i="2"/>
  <c r="AG236" i="2"/>
  <c r="AF236" i="2"/>
  <c r="AE236" i="2"/>
  <c r="AD236" i="2"/>
  <c r="AC236" i="2"/>
  <c r="AB236" i="2"/>
  <c r="AA236" i="2"/>
  <c r="Y236" i="2"/>
  <c r="Z236" i="2" s="1"/>
  <c r="X236" i="2"/>
  <c r="V236" i="2"/>
  <c r="W236" i="2" s="1"/>
  <c r="T236" i="2"/>
  <c r="U236" i="2" s="1"/>
  <c r="R236" i="2"/>
  <c r="S236" i="2" s="1"/>
  <c r="Q236" i="2"/>
  <c r="AG235" i="2"/>
  <c r="AF235" i="2"/>
  <c r="AE235" i="2"/>
  <c r="AD235" i="2"/>
  <c r="AC235" i="2"/>
  <c r="AB235" i="2"/>
  <c r="AA235" i="2"/>
  <c r="Y235" i="2"/>
  <c r="Z235" i="2" s="1"/>
  <c r="X235" i="2"/>
  <c r="V235" i="2"/>
  <c r="W235" i="2" s="1"/>
  <c r="U235" i="2"/>
  <c r="T235" i="2"/>
  <c r="R235" i="2"/>
  <c r="S235" i="2" s="1"/>
  <c r="Q235" i="2"/>
  <c r="AG234" i="2"/>
  <c r="AF234" i="2"/>
  <c r="AE234" i="2"/>
  <c r="AD234" i="2"/>
  <c r="AC234" i="2"/>
  <c r="AB234" i="2"/>
  <c r="AA234" i="2"/>
  <c r="Y234" i="2"/>
  <c r="Z234" i="2" s="1"/>
  <c r="X234" i="2"/>
  <c r="V234" i="2"/>
  <c r="W234" i="2" s="1"/>
  <c r="T234" i="2"/>
  <c r="U234" i="2" s="1"/>
  <c r="R234" i="2"/>
  <c r="S234" i="2" s="1"/>
  <c r="Q234" i="2"/>
  <c r="AG233" i="2"/>
  <c r="AF233" i="2"/>
  <c r="AE233" i="2"/>
  <c r="AD233" i="2"/>
  <c r="AC233" i="2"/>
  <c r="AB233" i="2"/>
  <c r="AA233" i="2"/>
  <c r="Y233" i="2"/>
  <c r="Z233" i="2" s="1"/>
  <c r="X233" i="2"/>
  <c r="V233" i="2"/>
  <c r="W233" i="2" s="1"/>
  <c r="T233" i="2"/>
  <c r="U233" i="2" s="1"/>
  <c r="R233" i="2"/>
  <c r="S233" i="2" s="1"/>
  <c r="Q233" i="2"/>
  <c r="AG232" i="2"/>
  <c r="AF232" i="2"/>
  <c r="AE232" i="2"/>
  <c r="AD232" i="2"/>
  <c r="AC232" i="2"/>
  <c r="AB232" i="2"/>
  <c r="AA232" i="2"/>
  <c r="Y232" i="2"/>
  <c r="Z232" i="2" s="1"/>
  <c r="X232" i="2"/>
  <c r="V232" i="2"/>
  <c r="W232" i="2" s="1"/>
  <c r="U232" i="2"/>
  <c r="T232" i="2"/>
  <c r="R232" i="2"/>
  <c r="S232" i="2" s="1"/>
  <c r="Q232" i="2"/>
  <c r="AG231" i="2"/>
  <c r="AF231" i="2"/>
  <c r="AE231" i="2"/>
  <c r="AD231" i="2"/>
  <c r="AC231" i="2"/>
  <c r="AB231" i="2"/>
  <c r="AA231" i="2"/>
  <c r="Y231" i="2"/>
  <c r="Z231" i="2" s="1"/>
  <c r="X231" i="2"/>
  <c r="V231" i="2"/>
  <c r="W231" i="2" s="1"/>
  <c r="U231" i="2"/>
  <c r="T231" i="2"/>
  <c r="R231" i="2"/>
  <c r="S231" i="2" s="1"/>
  <c r="Q231" i="2"/>
  <c r="AG230" i="2"/>
  <c r="AF230" i="2"/>
  <c r="AE230" i="2"/>
  <c r="AD230" i="2"/>
  <c r="AC230" i="2"/>
  <c r="AB230" i="2"/>
  <c r="AA230" i="2"/>
  <c r="Y230" i="2"/>
  <c r="Z230" i="2" s="1"/>
  <c r="X230" i="2"/>
  <c r="V230" i="2"/>
  <c r="W230" i="2" s="1"/>
  <c r="T230" i="2"/>
  <c r="U230" i="2" s="1"/>
  <c r="R230" i="2"/>
  <c r="S230" i="2" s="1"/>
  <c r="Q230" i="2"/>
  <c r="AG229" i="2"/>
  <c r="AF229" i="2"/>
  <c r="AE229" i="2"/>
  <c r="AD229" i="2"/>
  <c r="AC229" i="2"/>
  <c r="AB229" i="2"/>
  <c r="AA229" i="2"/>
  <c r="Y229" i="2"/>
  <c r="Z229" i="2" s="1"/>
  <c r="X229" i="2"/>
  <c r="V229" i="2"/>
  <c r="W229" i="2" s="1"/>
  <c r="T229" i="2"/>
  <c r="U229" i="2" s="1"/>
  <c r="S229" i="2"/>
  <c r="R229" i="2"/>
  <c r="Q229" i="2"/>
  <c r="AG228" i="2"/>
  <c r="AF228" i="2"/>
  <c r="AE228" i="2"/>
  <c r="AD228" i="2"/>
  <c r="AC228" i="2"/>
  <c r="AB228" i="2"/>
  <c r="AA228" i="2"/>
  <c r="Y228" i="2"/>
  <c r="Z228" i="2" s="1"/>
  <c r="X228" i="2"/>
  <c r="V228" i="2"/>
  <c r="W228" i="2" s="1"/>
  <c r="T228" i="2"/>
  <c r="U228" i="2" s="1"/>
  <c r="R228" i="2"/>
  <c r="S228" i="2" s="1"/>
  <c r="Q228" i="2"/>
  <c r="AG227" i="2"/>
  <c r="AF227" i="2"/>
  <c r="AE227" i="2"/>
  <c r="AD227" i="2"/>
  <c r="AC227" i="2"/>
  <c r="AB227" i="2"/>
  <c r="AA227" i="2"/>
  <c r="Y227" i="2"/>
  <c r="Z227" i="2" s="1"/>
  <c r="X227" i="2"/>
  <c r="V227" i="2"/>
  <c r="W227" i="2" s="1"/>
  <c r="T227" i="2"/>
  <c r="U227" i="2" s="1"/>
  <c r="R227" i="2"/>
  <c r="S227" i="2" s="1"/>
  <c r="Q227" i="2"/>
  <c r="AG226" i="2"/>
  <c r="AF226" i="2"/>
  <c r="AE226" i="2"/>
  <c r="AD226" i="2"/>
  <c r="AC226" i="2"/>
  <c r="AB226" i="2"/>
  <c r="AA226" i="2"/>
  <c r="Y226" i="2"/>
  <c r="Z226" i="2" s="1"/>
  <c r="X226" i="2"/>
  <c r="V226" i="2"/>
  <c r="W226" i="2" s="1"/>
  <c r="T226" i="2"/>
  <c r="U226" i="2" s="1"/>
  <c r="S226" i="2"/>
  <c r="R226" i="2"/>
  <c r="Q226" i="2"/>
  <c r="AG225" i="2"/>
  <c r="AF225" i="2"/>
  <c r="AE225" i="2"/>
  <c r="AD225" i="2"/>
  <c r="AC225" i="2"/>
  <c r="AB225" i="2"/>
  <c r="AA225" i="2"/>
  <c r="Y225" i="2"/>
  <c r="Z225" i="2" s="1"/>
  <c r="X225" i="2"/>
  <c r="W225" i="2"/>
  <c r="V225" i="2"/>
  <c r="T225" i="2"/>
  <c r="U225" i="2" s="1"/>
  <c r="R225" i="2"/>
  <c r="S225" i="2" s="1"/>
  <c r="Q225" i="2"/>
  <c r="AG224" i="2"/>
  <c r="AF224" i="2"/>
  <c r="AE224" i="2"/>
  <c r="AD224" i="2"/>
  <c r="AC224" i="2"/>
  <c r="AB224" i="2"/>
  <c r="AA224" i="2"/>
  <c r="Y224" i="2"/>
  <c r="Z224" i="2" s="1"/>
  <c r="X224" i="2"/>
  <c r="V224" i="2"/>
  <c r="W224" i="2" s="1"/>
  <c r="T224" i="2"/>
  <c r="U224" i="2" s="1"/>
  <c r="R224" i="2"/>
  <c r="S224" i="2" s="1"/>
  <c r="Q224" i="2"/>
  <c r="AG223" i="2"/>
  <c r="AF223" i="2"/>
  <c r="AE223" i="2"/>
  <c r="AD223" i="2"/>
  <c r="AC223" i="2"/>
  <c r="AB223" i="2"/>
  <c r="AA223" i="2"/>
  <c r="Y223" i="2"/>
  <c r="Z223" i="2" s="1"/>
  <c r="X223" i="2"/>
  <c r="V223" i="2"/>
  <c r="W223" i="2" s="1"/>
  <c r="U223" i="2"/>
  <c r="T223" i="2"/>
  <c r="R223" i="2"/>
  <c r="S223" i="2" s="1"/>
  <c r="Q223" i="2"/>
  <c r="AG222" i="2"/>
  <c r="AF222" i="2"/>
  <c r="AE222" i="2"/>
  <c r="AD222" i="2"/>
  <c r="AC222" i="2"/>
  <c r="AB222" i="2"/>
  <c r="AA222" i="2"/>
  <c r="Z222" i="2"/>
  <c r="Y222" i="2"/>
  <c r="X222" i="2"/>
  <c r="V222" i="2"/>
  <c r="W222" i="2" s="1"/>
  <c r="T222" i="2"/>
  <c r="U222" i="2" s="1"/>
  <c r="R222" i="2"/>
  <c r="S222" i="2" s="1"/>
  <c r="Q222" i="2"/>
  <c r="AG221" i="2"/>
  <c r="AF221" i="2"/>
  <c r="AE221" i="2"/>
  <c r="AD221" i="2"/>
  <c r="AC221" i="2"/>
  <c r="AB221" i="2"/>
  <c r="AA221" i="2"/>
  <c r="Y221" i="2"/>
  <c r="Z221" i="2" s="1"/>
  <c r="X221" i="2"/>
  <c r="V221" i="2"/>
  <c r="W221" i="2" s="1"/>
  <c r="T221" i="2"/>
  <c r="U221" i="2" s="1"/>
  <c r="R221" i="2"/>
  <c r="S221" i="2" s="1"/>
  <c r="Q221" i="2"/>
  <c r="AG220" i="2"/>
  <c r="AF220" i="2"/>
  <c r="AE220" i="2"/>
  <c r="AD220" i="2"/>
  <c r="AC220" i="2"/>
  <c r="AB220" i="2"/>
  <c r="AA220" i="2"/>
  <c r="Y220" i="2"/>
  <c r="Z220" i="2" s="1"/>
  <c r="X220" i="2"/>
  <c r="V220" i="2"/>
  <c r="W220" i="2" s="1"/>
  <c r="T220" i="2"/>
  <c r="U220" i="2" s="1"/>
  <c r="R220" i="2"/>
  <c r="S220" i="2" s="1"/>
  <c r="Q220" i="2"/>
  <c r="AG219" i="2"/>
  <c r="AF219" i="2"/>
  <c r="AE219" i="2"/>
  <c r="AD219" i="2"/>
  <c r="AC219" i="2"/>
  <c r="AB219" i="2"/>
  <c r="AA219" i="2"/>
  <c r="Y219" i="2"/>
  <c r="Z219" i="2" s="1"/>
  <c r="X219" i="2"/>
  <c r="V219" i="2"/>
  <c r="W219" i="2" s="1"/>
  <c r="T219" i="2"/>
  <c r="U219" i="2" s="1"/>
  <c r="R219" i="2"/>
  <c r="S219" i="2" s="1"/>
  <c r="Q219" i="2"/>
  <c r="AG218" i="2"/>
  <c r="AF218" i="2"/>
  <c r="AE218" i="2"/>
  <c r="AD218" i="2"/>
  <c r="AC218" i="2"/>
  <c r="AB218" i="2"/>
  <c r="AA218" i="2"/>
  <c r="Z218" i="2"/>
  <c r="Y218" i="2"/>
  <c r="X218" i="2"/>
  <c r="V218" i="2"/>
  <c r="W218" i="2" s="1"/>
  <c r="T218" i="2"/>
  <c r="U218" i="2" s="1"/>
  <c r="R218" i="2"/>
  <c r="S218" i="2" s="1"/>
  <c r="Q218" i="2"/>
  <c r="AG217" i="2"/>
  <c r="AF217" i="2"/>
  <c r="AE217" i="2"/>
  <c r="AD217" i="2"/>
  <c r="AC217" i="2"/>
  <c r="AB217" i="2"/>
  <c r="AA217" i="2"/>
  <c r="Y217" i="2"/>
  <c r="Z217" i="2" s="1"/>
  <c r="X217" i="2"/>
  <c r="V217" i="2"/>
  <c r="W217" i="2" s="1"/>
  <c r="U217" i="2"/>
  <c r="T217" i="2"/>
  <c r="R217" i="2"/>
  <c r="S217" i="2" s="1"/>
  <c r="Q217" i="2"/>
  <c r="AG216" i="2"/>
  <c r="AF216" i="2"/>
  <c r="AE216" i="2"/>
  <c r="AD216" i="2"/>
  <c r="AC216" i="2"/>
  <c r="AB216" i="2"/>
  <c r="AA216" i="2"/>
  <c r="Z216" i="2"/>
  <c r="Y216" i="2"/>
  <c r="X216" i="2"/>
  <c r="V216" i="2"/>
  <c r="W216" i="2" s="1"/>
  <c r="T216" i="2"/>
  <c r="U216" i="2" s="1"/>
  <c r="R216" i="2"/>
  <c r="S216" i="2" s="1"/>
  <c r="Q216" i="2"/>
  <c r="AG215" i="2"/>
  <c r="AF215" i="2"/>
  <c r="AE215" i="2"/>
  <c r="AD215" i="2"/>
  <c r="AC215" i="2"/>
  <c r="AB215" i="2"/>
  <c r="AA215" i="2"/>
  <c r="Y215" i="2"/>
  <c r="Z215" i="2" s="1"/>
  <c r="X215" i="2"/>
  <c r="V215" i="2"/>
  <c r="W215" i="2" s="1"/>
  <c r="T215" i="2"/>
  <c r="U215" i="2" s="1"/>
  <c r="R215" i="2"/>
  <c r="S215" i="2" s="1"/>
  <c r="Q215" i="2"/>
  <c r="AG214" i="2"/>
  <c r="AF214" i="2"/>
  <c r="AE214" i="2"/>
  <c r="AD214" i="2"/>
  <c r="AC214" i="2"/>
  <c r="AB214" i="2"/>
  <c r="AA214" i="2"/>
  <c r="Y214" i="2"/>
  <c r="Z214" i="2" s="1"/>
  <c r="X214" i="2"/>
  <c r="V214" i="2"/>
  <c r="W214" i="2" s="1"/>
  <c r="T214" i="2"/>
  <c r="U214" i="2" s="1"/>
  <c r="R214" i="2"/>
  <c r="S214" i="2" s="1"/>
  <c r="Q214" i="2"/>
  <c r="AG213" i="2"/>
  <c r="AF213" i="2"/>
  <c r="AE213" i="2"/>
  <c r="AD213" i="2"/>
  <c r="AC213" i="2"/>
  <c r="AB213" i="2"/>
  <c r="AA213" i="2"/>
  <c r="Y213" i="2"/>
  <c r="Z213" i="2" s="1"/>
  <c r="X213" i="2"/>
  <c r="W213" i="2"/>
  <c r="V213" i="2"/>
  <c r="T213" i="2"/>
  <c r="U213" i="2" s="1"/>
  <c r="R213" i="2"/>
  <c r="S213" i="2" s="1"/>
  <c r="Q213" i="2"/>
  <c r="AG212" i="2"/>
  <c r="AF212" i="2"/>
  <c r="AE212" i="2"/>
  <c r="AD212" i="2"/>
  <c r="AC212" i="2"/>
  <c r="AB212" i="2"/>
  <c r="AA212" i="2"/>
  <c r="Y212" i="2"/>
  <c r="Z212" i="2" s="1"/>
  <c r="X212" i="2"/>
  <c r="V212" i="2"/>
  <c r="W212" i="2" s="1"/>
  <c r="T212" i="2"/>
  <c r="U212" i="2" s="1"/>
  <c r="R212" i="2"/>
  <c r="S212" i="2" s="1"/>
  <c r="Q212" i="2"/>
  <c r="AG211" i="2"/>
  <c r="AF211" i="2"/>
  <c r="AE211" i="2"/>
  <c r="AD211" i="2"/>
  <c r="AC211" i="2"/>
  <c r="AB211" i="2"/>
  <c r="AA211" i="2"/>
  <c r="Y211" i="2"/>
  <c r="Z211" i="2" s="1"/>
  <c r="X211" i="2"/>
  <c r="V211" i="2"/>
  <c r="W211" i="2" s="1"/>
  <c r="T211" i="2"/>
  <c r="U211" i="2" s="1"/>
  <c r="R211" i="2"/>
  <c r="S211" i="2" s="1"/>
  <c r="Q211" i="2"/>
  <c r="AG210" i="2"/>
  <c r="AF210" i="2"/>
  <c r="AE210" i="2"/>
  <c r="AD210" i="2"/>
  <c r="AC210" i="2"/>
  <c r="AB210" i="2"/>
  <c r="AA210" i="2"/>
  <c r="Y210" i="2"/>
  <c r="Z210" i="2" s="1"/>
  <c r="X210" i="2"/>
  <c r="V210" i="2"/>
  <c r="W210" i="2" s="1"/>
  <c r="T210" i="2"/>
  <c r="U210" i="2" s="1"/>
  <c r="R210" i="2"/>
  <c r="S210" i="2" s="1"/>
  <c r="Q210" i="2"/>
  <c r="AG209" i="2"/>
  <c r="AF209" i="2"/>
  <c r="AE209" i="2"/>
  <c r="AD209" i="2"/>
  <c r="AC209" i="2"/>
  <c r="AB209" i="2"/>
  <c r="AA209" i="2"/>
  <c r="Y209" i="2"/>
  <c r="Z209" i="2" s="1"/>
  <c r="X209" i="2"/>
  <c r="W209" i="2"/>
  <c r="V209" i="2"/>
  <c r="T209" i="2"/>
  <c r="U209" i="2" s="1"/>
  <c r="S209" i="2"/>
  <c r="R209" i="2"/>
  <c r="Q209" i="2"/>
  <c r="AG208" i="2"/>
  <c r="AF208" i="2"/>
  <c r="AE208" i="2"/>
  <c r="AD208" i="2"/>
  <c r="AC208" i="2"/>
  <c r="AB208" i="2"/>
  <c r="AA208" i="2"/>
  <c r="Y208" i="2"/>
  <c r="Z208" i="2" s="1"/>
  <c r="X208" i="2"/>
  <c r="V208" i="2"/>
  <c r="W208" i="2" s="1"/>
  <c r="T208" i="2"/>
  <c r="U208" i="2" s="1"/>
  <c r="R208" i="2"/>
  <c r="S208" i="2" s="1"/>
  <c r="Q208" i="2"/>
  <c r="AG207" i="2"/>
  <c r="AF207" i="2"/>
  <c r="AE207" i="2"/>
  <c r="AD207" i="2"/>
  <c r="AC207" i="2"/>
  <c r="AB207" i="2"/>
  <c r="AA207" i="2"/>
  <c r="Y207" i="2"/>
  <c r="Z207" i="2" s="1"/>
  <c r="X207" i="2"/>
  <c r="V207" i="2"/>
  <c r="W207" i="2" s="1"/>
  <c r="T207" i="2"/>
  <c r="U207" i="2" s="1"/>
  <c r="R207" i="2"/>
  <c r="S207" i="2" s="1"/>
  <c r="Q207" i="2"/>
  <c r="AG206" i="2"/>
  <c r="AF206" i="2"/>
  <c r="AE206" i="2"/>
  <c r="AD206" i="2"/>
  <c r="AC206" i="2"/>
  <c r="AB206" i="2"/>
  <c r="AA206" i="2"/>
  <c r="Y206" i="2"/>
  <c r="Z206" i="2" s="1"/>
  <c r="X206" i="2"/>
  <c r="V206" i="2"/>
  <c r="W206" i="2" s="1"/>
  <c r="T206" i="2"/>
  <c r="U206" i="2" s="1"/>
  <c r="R206" i="2"/>
  <c r="S206" i="2" s="1"/>
  <c r="Q206" i="2"/>
  <c r="AG205" i="2"/>
  <c r="AF205" i="2"/>
  <c r="AE205" i="2"/>
  <c r="AD205" i="2"/>
  <c r="AC205" i="2"/>
  <c r="AB205" i="2"/>
  <c r="AA205" i="2"/>
  <c r="Y205" i="2"/>
  <c r="Z205" i="2" s="1"/>
  <c r="X205" i="2"/>
  <c r="V205" i="2"/>
  <c r="W205" i="2" s="1"/>
  <c r="U205" i="2"/>
  <c r="T205" i="2"/>
  <c r="R205" i="2"/>
  <c r="S205" i="2" s="1"/>
  <c r="Q205" i="2"/>
  <c r="AG204" i="2"/>
  <c r="AF204" i="2"/>
  <c r="AE204" i="2"/>
  <c r="AD204" i="2"/>
  <c r="AC204" i="2"/>
  <c r="AB204" i="2"/>
  <c r="AA204" i="2"/>
  <c r="Z204" i="2"/>
  <c r="Y204" i="2"/>
  <c r="X204" i="2"/>
  <c r="V204" i="2"/>
  <c r="W204" i="2" s="1"/>
  <c r="T204" i="2"/>
  <c r="U204" i="2" s="1"/>
  <c r="R204" i="2"/>
  <c r="S204" i="2" s="1"/>
  <c r="Q204" i="2"/>
  <c r="AG203" i="2"/>
  <c r="AF203" i="2"/>
  <c r="AE203" i="2"/>
  <c r="AD203" i="2"/>
  <c r="AC203" i="2"/>
  <c r="AB203" i="2"/>
  <c r="AA203" i="2"/>
  <c r="Y203" i="2"/>
  <c r="Z203" i="2" s="1"/>
  <c r="X203" i="2"/>
  <c r="V203" i="2"/>
  <c r="W203" i="2" s="1"/>
  <c r="T203" i="2"/>
  <c r="U203" i="2" s="1"/>
  <c r="S203" i="2"/>
  <c r="R203" i="2"/>
  <c r="Q203" i="2"/>
  <c r="AG202" i="2"/>
  <c r="AF202" i="2"/>
  <c r="AE202" i="2"/>
  <c r="AD202" i="2"/>
  <c r="AC202" i="2"/>
  <c r="AB202" i="2"/>
  <c r="AA202" i="2"/>
  <c r="Y202" i="2"/>
  <c r="Z202" i="2" s="1"/>
  <c r="X202" i="2"/>
  <c r="V202" i="2"/>
  <c r="W202" i="2" s="1"/>
  <c r="T202" i="2"/>
  <c r="U202" i="2" s="1"/>
  <c r="R202" i="2"/>
  <c r="S202" i="2" s="1"/>
  <c r="Q202" i="2"/>
  <c r="AG201" i="2"/>
  <c r="AF201" i="2"/>
  <c r="AE201" i="2"/>
  <c r="AD201" i="2"/>
  <c r="AC201" i="2"/>
  <c r="AB201" i="2"/>
  <c r="AA201" i="2"/>
  <c r="Y201" i="2"/>
  <c r="Z201" i="2" s="1"/>
  <c r="X201" i="2"/>
  <c r="V201" i="2"/>
  <c r="W201" i="2" s="1"/>
  <c r="T201" i="2"/>
  <c r="U201" i="2" s="1"/>
  <c r="R201" i="2"/>
  <c r="S201" i="2" s="1"/>
  <c r="Q201" i="2"/>
  <c r="AG200" i="2"/>
  <c r="AF200" i="2"/>
  <c r="AE200" i="2"/>
  <c r="AD200" i="2"/>
  <c r="AC200" i="2"/>
  <c r="AB200" i="2"/>
  <c r="AA200" i="2"/>
  <c r="Y200" i="2"/>
  <c r="Z200" i="2" s="1"/>
  <c r="X200" i="2"/>
  <c r="W200" i="2"/>
  <c r="V200" i="2"/>
  <c r="T200" i="2"/>
  <c r="U200" i="2" s="1"/>
  <c r="R200" i="2"/>
  <c r="S200" i="2" s="1"/>
  <c r="Q200" i="2"/>
  <c r="AG199" i="2"/>
  <c r="AF199" i="2"/>
  <c r="AE199" i="2"/>
  <c r="AD199" i="2"/>
  <c r="AC199" i="2"/>
  <c r="AB199" i="2"/>
  <c r="AA199" i="2"/>
  <c r="Y199" i="2"/>
  <c r="Z199" i="2" s="1"/>
  <c r="X199" i="2"/>
  <c r="V199" i="2"/>
  <c r="W199" i="2" s="1"/>
  <c r="T199" i="2"/>
  <c r="U199" i="2" s="1"/>
  <c r="R199" i="2"/>
  <c r="S199" i="2" s="1"/>
  <c r="Q199" i="2"/>
  <c r="AG198" i="2"/>
  <c r="AF198" i="2"/>
  <c r="AE198" i="2"/>
  <c r="AD198" i="2"/>
  <c r="AC198" i="2"/>
  <c r="AB198" i="2"/>
  <c r="AA198" i="2"/>
  <c r="Z198" i="2"/>
  <c r="Y198" i="2"/>
  <c r="X198" i="2"/>
  <c r="V198" i="2"/>
  <c r="W198" i="2" s="1"/>
  <c r="T198" i="2"/>
  <c r="U198" i="2" s="1"/>
  <c r="R198" i="2"/>
  <c r="S198" i="2" s="1"/>
  <c r="Q198" i="2"/>
  <c r="AG197" i="2"/>
  <c r="AF197" i="2"/>
  <c r="AE197" i="2"/>
  <c r="AD197" i="2"/>
  <c r="AC197" i="2"/>
  <c r="AB197" i="2"/>
  <c r="AA197" i="2"/>
  <c r="Y197" i="2"/>
  <c r="Z197" i="2" s="1"/>
  <c r="X197" i="2"/>
  <c r="V197" i="2"/>
  <c r="W197" i="2" s="1"/>
  <c r="T197" i="2"/>
  <c r="U197" i="2" s="1"/>
  <c r="R197" i="2"/>
  <c r="S197" i="2" s="1"/>
  <c r="Q197" i="2"/>
  <c r="AG196" i="2"/>
  <c r="AF196" i="2"/>
  <c r="AE196" i="2"/>
  <c r="AD196" i="2"/>
  <c r="AC196" i="2"/>
  <c r="AB196" i="2"/>
  <c r="AA196" i="2"/>
  <c r="Y196" i="2"/>
  <c r="Z196" i="2" s="1"/>
  <c r="X196" i="2"/>
  <c r="V196" i="2"/>
  <c r="W196" i="2" s="1"/>
  <c r="T196" i="2"/>
  <c r="U196" i="2" s="1"/>
  <c r="R196" i="2"/>
  <c r="S196" i="2" s="1"/>
  <c r="Q196" i="2"/>
  <c r="AG195" i="2"/>
  <c r="AF195" i="2"/>
  <c r="AE195" i="2"/>
  <c r="AD195" i="2"/>
  <c r="AC195" i="2"/>
  <c r="AB195" i="2"/>
  <c r="AA195" i="2"/>
  <c r="Y195" i="2"/>
  <c r="Z195" i="2" s="1"/>
  <c r="X195" i="2"/>
  <c r="V195" i="2"/>
  <c r="W195" i="2" s="1"/>
  <c r="T195" i="2"/>
  <c r="U195" i="2" s="1"/>
  <c r="R195" i="2"/>
  <c r="S195" i="2" s="1"/>
  <c r="Q195" i="2"/>
  <c r="AG194" i="2"/>
  <c r="AF194" i="2"/>
  <c r="AE194" i="2"/>
  <c r="AD194" i="2"/>
  <c r="AC194" i="2"/>
  <c r="AB194" i="2"/>
  <c r="AA194" i="2"/>
  <c r="Z194" i="2"/>
  <c r="Y194" i="2"/>
  <c r="X194" i="2"/>
  <c r="V194" i="2"/>
  <c r="W194" i="2" s="1"/>
  <c r="T194" i="2"/>
  <c r="U194" i="2" s="1"/>
  <c r="R194" i="2"/>
  <c r="S194" i="2" s="1"/>
  <c r="Q194" i="2"/>
  <c r="AG193" i="2"/>
  <c r="AF193" i="2"/>
  <c r="AE193" i="2"/>
  <c r="AD193" i="2"/>
  <c r="AC193" i="2"/>
  <c r="AB193" i="2"/>
  <c r="AA193" i="2"/>
  <c r="Y193" i="2"/>
  <c r="Z193" i="2" s="1"/>
  <c r="X193" i="2"/>
  <c r="V193" i="2"/>
  <c r="W193" i="2" s="1"/>
  <c r="T193" i="2"/>
  <c r="U193" i="2" s="1"/>
  <c r="R193" i="2"/>
  <c r="S193" i="2" s="1"/>
  <c r="Q193" i="2"/>
  <c r="AG192" i="2"/>
  <c r="AF192" i="2"/>
  <c r="AE192" i="2"/>
  <c r="AD192" i="2"/>
  <c r="AC192" i="2"/>
  <c r="AB192" i="2"/>
  <c r="AA192" i="2"/>
  <c r="Y192" i="2"/>
  <c r="Z192" i="2" s="1"/>
  <c r="X192" i="2"/>
  <c r="V192" i="2"/>
  <c r="W192" i="2" s="1"/>
  <c r="T192" i="2"/>
  <c r="U192" i="2" s="1"/>
  <c r="R192" i="2"/>
  <c r="S192" i="2" s="1"/>
  <c r="Q192" i="2"/>
  <c r="AG191" i="2"/>
  <c r="AF191" i="2"/>
  <c r="AE191" i="2"/>
  <c r="AD191" i="2"/>
  <c r="AC191" i="2"/>
  <c r="AB191" i="2"/>
  <c r="AA191" i="2"/>
  <c r="Y191" i="2"/>
  <c r="Z191" i="2" s="1"/>
  <c r="X191" i="2"/>
  <c r="V191" i="2"/>
  <c r="W191" i="2" s="1"/>
  <c r="T191" i="2"/>
  <c r="U191" i="2" s="1"/>
  <c r="R191" i="2"/>
  <c r="S191" i="2" s="1"/>
  <c r="Q191" i="2"/>
  <c r="AG190" i="2"/>
  <c r="AF190" i="2"/>
  <c r="AE190" i="2"/>
  <c r="AD190" i="2"/>
  <c r="AC190" i="2"/>
  <c r="AB190" i="2"/>
  <c r="AA190" i="2"/>
  <c r="Y190" i="2"/>
  <c r="Z190" i="2" s="1"/>
  <c r="X190" i="2"/>
  <c r="V190" i="2"/>
  <c r="W190" i="2" s="1"/>
  <c r="T190" i="2"/>
  <c r="U190" i="2" s="1"/>
  <c r="R190" i="2"/>
  <c r="S190" i="2" s="1"/>
  <c r="Q190" i="2"/>
  <c r="AG189" i="2"/>
  <c r="AF189" i="2"/>
  <c r="AE189" i="2"/>
  <c r="AD189" i="2"/>
  <c r="AC189" i="2"/>
  <c r="AB189" i="2"/>
  <c r="AA189" i="2"/>
  <c r="Y189" i="2"/>
  <c r="Z189" i="2" s="1"/>
  <c r="X189" i="2"/>
  <c r="V189" i="2"/>
  <c r="W189" i="2" s="1"/>
  <c r="T189" i="2"/>
  <c r="U189" i="2" s="1"/>
  <c r="R189" i="2"/>
  <c r="S189" i="2" s="1"/>
  <c r="Q189" i="2"/>
  <c r="AG188" i="2"/>
  <c r="AF188" i="2"/>
  <c r="AE188" i="2"/>
  <c r="AD188" i="2"/>
  <c r="AC188" i="2"/>
  <c r="AB188" i="2"/>
  <c r="AA188" i="2"/>
  <c r="Y188" i="2"/>
  <c r="Z188" i="2" s="1"/>
  <c r="X188" i="2"/>
  <c r="V188" i="2"/>
  <c r="W188" i="2" s="1"/>
  <c r="T188" i="2"/>
  <c r="U188" i="2" s="1"/>
  <c r="R188" i="2"/>
  <c r="S188" i="2" s="1"/>
  <c r="Q188" i="2"/>
  <c r="AG187" i="2"/>
  <c r="AF187" i="2"/>
  <c r="AE187" i="2"/>
  <c r="AD187" i="2"/>
  <c r="AC187" i="2"/>
  <c r="AB187" i="2"/>
  <c r="AA187" i="2"/>
  <c r="Y187" i="2"/>
  <c r="Z187" i="2" s="1"/>
  <c r="X187" i="2"/>
  <c r="V187" i="2"/>
  <c r="W187" i="2" s="1"/>
  <c r="T187" i="2"/>
  <c r="U187" i="2" s="1"/>
  <c r="S187" i="2"/>
  <c r="R187" i="2"/>
  <c r="Q187" i="2"/>
  <c r="AG186" i="2"/>
  <c r="AF186" i="2"/>
  <c r="AE186" i="2"/>
  <c r="AD186" i="2"/>
  <c r="AC186" i="2"/>
  <c r="AB186" i="2"/>
  <c r="AA186" i="2"/>
  <c r="Y186" i="2"/>
  <c r="Z186" i="2" s="1"/>
  <c r="X186" i="2"/>
  <c r="V186" i="2"/>
  <c r="W186" i="2" s="1"/>
  <c r="T186" i="2"/>
  <c r="U186" i="2" s="1"/>
  <c r="R186" i="2"/>
  <c r="S186" i="2" s="1"/>
  <c r="Q186" i="2"/>
  <c r="AG185" i="2"/>
  <c r="AF185" i="2"/>
  <c r="AE185" i="2"/>
  <c r="AD185" i="2"/>
  <c r="AC185" i="2"/>
  <c r="AB185" i="2"/>
  <c r="AA185" i="2"/>
  <c r="Y185" i="2"/>
  <c r="Z185" i="2" s="1"/>
  <c r="X185" i="2"/>
  <c r="V185" i="2"/>
  <c r="W185" i="2" s="1"/>
  <c r="T185" i="2"/>
  <c r="U185" i="2" s="1"/>
  <c r="R185" i="2"/>
  <c r="S185" i="2" s="1"/>
  <c r="Q185" i="2"/>
  <c r="AG184" i="2"/>
  <c r="AF184" i="2"/>
  <c r="AE184" i="2"/>
  <c r="AD184" i="2"/>
  <c r="AC184" i="2"/>
  <c r="AB184" i="2"/>
  <c r="AA184" i="2"/>
  <c r="Y184" i="2"/>
  <c r="Z184" i="2" s="1"/>
  <c r="X184" i="2"/>
  <c r="V184" i="2"/>
  <c r="W184" i="2" s="1"/>
  <c r="T184" i="2"/>
  <c r="U184" i="2" s="1"/>
  <c r="R184" i="2"/>
  <c r="S184" i="2" s="1"/>
  <c r="Q184" i="2"/>
  <c r="AG183" i="2"/>
  <c r="AF183" i="2"/>
  <c r="AE183" i="2"/>
  <c r="AD183" i="2"/>
  <c r="AC183" i="2"/>
  <c r="AB183" i="2"/>
  <c r="AA183" i="2"/>
  <c r="Y183" i="2"/>
  <c r="Z183" i="2" s="1"/>
  <c r="X183" i="2"/>
  <c r="V183" i="2"/>
  <c r="W183" i="2" s="1"/>
  <c r="T183" i="2"/>
  <c r="U183" i="2" s="1"/>
  <c r="R183" i="2"/>
  <c r="S183" i="2" s="1"/>
  <c r="Q183" i="2"/>
  <c r="AG182" i="2"/>
  <c r="AF182" i="2"/>
  <c r="AE182" i="2"/>
  <c r="AD182" i="2"/>
  <c r="AC182" i="2"/>
  <c r="AB182" i="2"/>
  <c r="AA182" i="2"/>
  <c r="Y182" i="2"/>
  <c r="Z182" i="2" s="1"/>
  <c r="X182" i="2"/>
  <c r="V182" i="2"/>
  <c r="W182" i="2" s="1"/>
  <c r="T182" i="2"/>
  <c r="U182" i="2" s="1"/>
  <c r="R182" i="2"/>
  <c r="S182" i="2" s="1"/>
  <c r="Q182" i="2"/>
  <c r="AG181" i="2"/>
  <c r="AF181" i="2"/>
  <c r="AE181" i="2"/>
  <c r="AD181" i="2"/>
  <c r="AC181" i="2"/>
  <c r="AB181" i="2"/>
  <c r="AA181" i="2"/>
  <c r="Y181" i="2"/>
  <c r="Z181" i="2" s="1"/>
  <c r="X181" i="2"/>
  <c r="V181" i="2"/>
  <c r="W181" i="2" s="1"/>
  <c r="T181" i="2"/>
  <c r="U181" i="2" s="1"/>
  <c r="R181" i="2"/>
  <c r="S181" i="2" s="1"/>
  <c r="Q181" i="2"/>
  <c r="AG180" i="2"/>
  <c r="AF180" i="2"/>
  <c r="AE180" i="2"/>
  <c r="AD180" i="2"/>
  <c r="AC180" i="2"/>
  <c r="AB180" i="2"/>
  <c r="AA180" i="2"/>
  <c r="Y180" i="2"/>
  <c r="Z180" i="2" s="1"/>
  <c r="X180" i="2"/>
  <c r="V180" i="2"/>
  <c r="W180" i="2" s="1"/>
  <c r="T180" i="2"/>
  <c r="U180" i="2" s="1"/>
  <c r="R180" i="2"/>
  <c r="S180" i="2" s="1"/>
  <c r="Q180" i="2"/>
  <c r="AG179" i="2"/>
  <c r="AF179" i="2"/>
  <c r="AE179" i="2"/>
  <c r="AD179" i="2"/>
  <c r="AC179" i="2"/>
  <c r="AB179" i="2"/>
  <c r="AA179" i="2"/>
  <c r="Z179" i="2"/>
  <c r="Y179" i="2"/>
  <c r="X179" i="2"/>
  <c r="V179" i="2"/>
  <c r="W179" i="2" s="1"/>
  <c r="T179" i="2"/>
  <c r="U179" i="2" s="1"/>
  <c r="R179" i="2"/>
  <c r="S179" i="2" s="1"/>
  <c r="Q179" i="2"/>
  <c r="AG178" i="2"/>
  <c r="AF178" i="2"/>
  <c r="AE178" i="2"/>
  <c r="AD178" i="2"/>
  <c r="AC178" i="2"/>
  <c r="AB178" i="2"/>
  <c r="AA178" i="2"/>
  <c r="Y178" i="2"/>
  <c r="Z178" i="2" s="1"/>
  <c r="X178" i="2"/>
  <c r="V178" i="2"/>
  <c r="W178" i="2" s="1"/>
  <c r="T178" i="2"/>
  <c r="U178" i="2" s="1"/>
  <c r="R178" i="2"/>
  <c r="S178" i="2" s="1"/>
  <c r="Q178" i="2"/>
  <c r="AG177" i="2"/>
  <c r="AF177" i="2"/>
  <c r="AE177" i="2"/>
  <c r="AD177" i="2"/>
  <c r="AC177" i="2"/>
  <c r="AB177" i="2"/>
  <c r="AA177" i="2"/>
  <c r="Y177" i="2"/>
  <c r="Z177" i="2" s="1"/>
  <c r="X177" i="2"/>
  <c r="W177" i="2"/>
  <c r="V177" i="2"/>
  <c r="T177" i="2"/>
  <c r="U177" i="2" s="1"/>
  <c r="R177" i="2"/>
  <c r="S177" i="2" s="1"/>
  <c r="Q177" i="2"/>
  <c r="AG176" i="2"/>
  <c r="AF176" i="2"/>
  <c r="AE176" i="2"/>
  <c r="AD176" i="2"/>
  <c r="AC176" i="2"/>
  <c r="AB176" i="2"/>
  <c r="AA176" i="2"/>
  <c r="Y176" i="2"/>
  <c r="Z176" i="2" s="1"/>
  <c r="X176" i="2"/>
  <c r="V176" i="2"/>
  <c r="W176" i="2" s="1"/>
  <c r="T176" i="2"/>
  <c r="U176" i="2" s="1"/>
  <c r="R176" i="2"/>
  <c r="S176" i="2" s="1"/>
  <c r="Q176" i="2"/>
  <c r="AG175" i="2"/>
  <c r="AF175" i="2"/>
  <c r="AE175" i="2"/>
  <c r="AD175" i="2"/>
  <c r="AC175" i="2"/>
  <c r="AB175" i="2"/>
  <c r="AA175" i="2"/>
  <c r="Y175" i="2"/>
  <c r="Z175" i="2" s="1"/>
  <c r="X175" i="2"/>
  <c r="V175" i="2"/>
  <c r="W175" i="2" s="1"/>
  <c r="U175" i="2"/>
  <c r="T175" i="2"/>
  <c r="R175" i="2"/>
  <c r="S175" i="2" s="1"/>
  <c r="Q175" i="2"/>
  <c r="AG174" i="2"/>
  <c r="AF174" i="2"/>
  <c r="AE174" i="2"/>
  <c r="AD174" i="2"/>
  <c r="AC174" i="2"/>
  <c r="AB174" i="2"/>
  <c r="AA174" i="2"/>
  <c r="Y174" i="2"/>
  <c r="Z174" i="2" s="1"/>
  <c r="X174" i="2"/>
  <c r="V174" i="2"/>
  <c r="W174" i="2" s="1"/>
  <c r="T174" i="2"/>
  <c r="U174" i="2" s="1"/>
  <c r="R174" i="2"/>
  <c r="S174" i="2" s="1"/>
  <c r="Q174" i="2"/>
  <c r="AG173" i="2"/>
  <c r="AF173" i="2"/>
  <c r="AE173" i="2"/>
  <c r="AD173" i="2"/>
  <c r="AC173" i="2"/>
  <c r="AB173" i="2"/>
  <c r="AA173" i="2"/>
  <c r="Y173" i="2"/>
  <c r="Z173" i="2" s="1"/>
  <c r="X173" i="2"/>
  <c r="V173" i="2"/>
  <c r="W173" i="2" s="1"/>
  <c r="T173" i="2"/>
  <c r="U173" i="2" s="1"/>
  <c r="R173" i="2"/>
  <c r="S173" i="2" s="1"/>
  <c r="Q173" i="2"/>
  <c r="AG172" i="2"/>
  <c r="AF172" i="2"/>
  <c r="AE172" i="2"/>
  <c r="AD172" i="2"/>
  <c r="AC172" i="2"/>
  <c r="AB172" i="2"/>
  <c r="AA172" i="2"/>
  <c r="Y172" i="2"/>
  <c r="Z172" i="2" s="1"/>
  <c r="X172" i="2"/>
  <c r="V172" i="2"/>
  <c r="W172" i="2" s="1"/>
  <c r="T172" i="2"/>
  <c r="U172" i="2" s="1"/>
  <c r="R172" i="2"/>
  <c r="S172" i="2" s="1"/>
  <c r="Q172" i="2"/>
  <c r="AG171" i="2"/>
  <c r="AF171" i="2"/>
  <c r="AE171" i="2"/>
  <c r="AD171" i="2"/>
  <c r="AC171" i="2"/>
  <c r="AB171" i="2"/>
  <c r="AA171" i="2"/>
  <c r="Y171" i="2"/>
  <c r="Z171" i="2" s="1"/>
  <c r="X171" i="2"/>
  <c r="V171" i="2"/>
  <c r="W171" i="2" s="1"/>
  <c r="U171" i="2"/>
  <c r="T171" i="2"/>
  <c r="R171" i="2"/>
  <c r="S171" i="2" s="1"/>
  <c r="Q171" i="2"/>
  <c r="AG170" i="2"/>
  <c r="AF170" i="2"/>
  <c r="AE170" i="2"/>
  <c r="AD170" i="2"/>
  <c r="AC170" i="2"/>
  <c r="AB170" i="2"/>
  <c r="AA170" i="2"/>
  <c r="Y170" i="2"/>
  <c r="Z170" i="2" s="1"/>
  <c r="X170" i="2"/>
  <c r="V170" i="2"/>
  <c r="W170" i="2" s="1"/>
  <c r="T170" i="2"/>
  <c r="U170" i="2" s="1"/>
  <c r="R170" i="2"/>
  <c r="S170" i="2" s="1"/>
  <c r="Q170" i="2"/>
  <c r="AG169" i="2"/>
  <c r="AF169" i="2"/>
  <c r="AE169" i="2"/>
  <c r="AD169" i="2"/>
  <c r="AC169" i="2"/>
  <c r="AB169" i="2"/>
  <c r="AA169" i="2"/>
  <c r="Y169" i="2"/>
  <c r="Z169" i="2" s="1"/>
  <c r="X169" i="2"/>
  <c r="V169" i="2"/>
  <c r="W169" i="2" s="1"/>
  <c r="T169" i="2"/>
  <c r="U169" i="2" s="1"/>
  <c r="R169" i="2"/>
  <c r="S169" i="2" s="1"/>
  <c r="Q169" i="2"/>
  <c r="AG168" i="2"/>
  <c r="AF168" i="2"/>
  <c r="AE168" i="2"/>
  <c r="AD168" i="2"/>
  <c r="AC168" i="2"/>
  <c r="AB168" i="2"/>
  <c r="AA168" i="2"/>
  <c r="Y168" i="2"/>
  <c r="Z168" i="2" s="1"/>
  <c r="X168" i="2"/>
  <c r="V168" i="2"/>
  <c r="W168" i="2" s="1"/>
  <c r="T168" i="2"/>
  <c r="U168" i="2" s="1"/>
  <c r="R168" i="2"/>
  <c r="S168" i="2" s="1"/>
  <c r="Q168" i="2"/>
  <c r="AG167" i="2"/>
  <c r="AF167" i="2"/>
  <c r="AE167" i="2"/>
  <c r="AD167" i="2"/>
  <c r="AC167" i="2"/>
  <c r="AB167" i="2"/>
  <c r="AA167" i="2"/>
  <c r="Y167" i="2"/>
  <c r="Z167" i="2" s="1"/>
  <c r="X167" i="2"/>
  <c r="V167" i="2"/>
  <c r="W167" i="2" s="1"/>
  <c r="T167" i="2"/>
  <c r="U167" i="2" s="1"/>
  <c r="R167" i="2"/>
  <c r="S167" i="2" s="1"/>
  <c r="Q167" i="2"/>
  <c r="AG166" i="2"/>
  <c r="AF166" i="2"/>
  <c r="AE166" i="2"/>
  <c r="AD166" i="2"/>
  <c r="AC166" i="2"/>
  <c r="AB166" i="2"/>
  <c r="AA166" i="2"/>
  <c r="Y166" i="2"/>
  <c r="Z166" i="2" s="1"/>
  <c r="X166" i="2"/>
  <c r="V166" i="2"/>
  <c r="W166" i="2" s="1"/>
  <c r="T166" i="2"/>
  <c r="U166" i="2" s="1"/>
  <c r="R166" i="2"/>
  <c r="S166" i="2" s="1"/>
  <c r="Q166" i="2"/>
  <c r="AG165" i="2"/>
  <c r="AF165" i="2"/>
  <c r="AE165" i="2"/>
  <c r="AD165" i="2"/>
  <c r="AC165" i="2"/>
  <c r="AB165" i="2"/>
  <c r="AA165" i="2"/>
  <c r="Y165" i="2"/>
  <c r="Z165" i="2" s="1"/>
  <c r="X165" i="2"/>
  <c r="V165" i="2"/>
  <c r="W165" i="2" s="1"/>
  <c r="T165" i="2"/>
  <c r="U165" i="2" s="1"/>
  <c r="R165" i="2"/>
  <c r="S165" i="2" s="1"/>
  <c r="Q165" i="2"/>
  <c r="AG164" i="2"/>
  <c r="AF164" i="2"/>
  <c r="AE164" i="2"/>
  <c r="AD164" i="2"/>
  <c r="AC164" i="2"/>
  <c r="AB164" i="2"/>
  <c r="AA164" i="2"/>
  <c r="Y164" i="2"/>
  <c r="Z164" i="2" s="1"/>
  <c r="X164" i="2"/>
  <c r="V164" i="2"/>
  <c r="W164" i="2" s="1"/>
  <c r="T164" i="2"/>
  <c r="U164" i="2" s="1"/>
  <c r="R164" i="2"/>
  <c r="S164" i="2" s="1"/>
  <c r="Q164" i="2"/>
  <c r="AG163" i="2"/>
  <c r="AF163" i="2"/>
  <c r="AE163" i="2"/>
  <c r="AD163" i="2"/>
  <c r="AC163" i="2"/>
  <c r="AB163" i="2"/>
  <c r="AA163" i="2"/>
  <c r="Y163" i="2"/>
  <c r="Z163" i="2" s="1"/>
  <c r="X163" i="2"/>
  <c r="V163" i="2"/>
  <c r="W163" i="2" s="1"/>
  <c r="T163" i="2"/>
  <c r="U163" i="2" s="1"/>
  <c r="R163" i="2"/>
  <c r="S163" i="2" s="1"/>
  <c r="Q163" i="2"/>
  <c r="AG162" i="2"/>
  <c r="AF162" i="2"/>
  <c r="AE162" i="2"/>
  <c r="AD162" i="2"/>
  <c r="AC162" i="2"/>
  <c r="AB162" i="2"/>
  <c r="AA162" i="2"/>
  <c r="Y162" i="2"/>
  <c r="Z162" i="2" s="1"/>
  <c r="X162" i="2"/>
  <c r="V162" i="2"/>
  <c r="W162" i="2" s="1"/>
  <c r="T162" i="2"/>
  <c r="U162" i="2" s="1"/>
  <c r="R162" i="2"/>
  <c r="S162" i="2" s="1"/>
  <c r="Q162" i="2"/>
  <c r="AG161" i="2"/>
  <c r="AF161" i="2"/>
  <c r="AE161" i="2"/>
  <c r="AD161" i="2"/>
  <c r="AC161" i="2"/>
  <c r="AB161" i="2"/>
  <c r="AA161" i="2"/>
  <c r="Y161" i="2"/>
  <c r="Z161" i="2" s="1"/>
  <c r="X161" i="2"/>
  <c r="W161" i="2"/>
  <c r="V161" i="2"/>
  <c r="T161" i="2"/>
  <c r="U161" i="2" s="1"/>
  <c r="R161" i="2"/>
  <c r="S161" i="2" s="1"/>
  <c r="Q161" i="2"/>
  <c r="AG160" i="2"/>
  <c r="AF160" i="2"/>
  <c r="AE160" i="2"/>
  <c r="AD160" i="2"/>
  <c r="AC160" i="2"/>
  <c r="AB160" i="2"/>
  <c r="AA160" i="2"/>
  <c r="Y160" i="2"/>
  <c r="Z160" i="2" s="1"/>
  <c r="X160" i="2"/>
  <c r="V160" i="2"/>
  <c r="W160" i="2" s="1"/>
  <c r="U160" i="2"/>
  <c r="T160" i="2"/>
  <c r="R160" i="2"/>
  <c r="S160" i="2" s="1"/>
  <c r="Q160" i="2"/>
  <c r="AG159" i="2"/>
  <c r="AF159" i="2"/>
  <c r="AE159" i="2"/>
  <c r="AD159" i="2"/>
  <c r="AC159" i="2"/>
  <c r="AB159" i="2"/>
  <c r="AA159" i="2"/>
  <c r="Y159" i="2"/>
  <c r="Z159" i="2" s="1"/>
  <c r="X159" i="2"/>
  <c r="W159" i="2"/>
  <c r="V159" i="2"/>
  <c r="T159" i="2"/>
  <c r="U159" i="2" s="1"/>
  <c r="R159" i="2"/>
  <c r="S159" i="2" s="1"/>
  <c r="Q159" i="2"/>
  <c r="AG158" i="2"/>
  <c r="AF158" i="2"/>
  <c r="AE158" i="2"/>
  <c r="AD158" i="2"/>
  <c r="AC158" i="2"/>
  <c r="AB158" i="2"/>
  <c r="AA158" i="2"/>
  <c r="Z158" i="2"/>
  <c r="Y158" i="2"/>
  <c r="X158" i="2"/>
  <c r="V158" i="2"/>
  <c r="W158" i="2" s="1"/>
  <c r="T158" i="2"/>
  <c r="U158" i="2" s="1"/>
  <c r="S158" i="2"/>
  <c r="R158" i="2"/>
  <c r="Q158" i="2"/>
  <c r="AG157" i="2"/>
  <c r="AF157" i="2"/>
  <c r="AE157" i="2"/>
  <c r="AD157" i="2"/>
  <c r="AC157" i="2"/>
  <c r="AB157" i="2"/>
  <c r="AA157" i="2"/>
  <c r="Y157" i="2"/>
  <c r="Z157" i="2" s="1"/>
  <c r="X157" i="2"/>
  <c r="W157" i="2"/>
  <c r="V157" i="2"/>
  <c r="T157" i="2"/>
  <c r="U157" i="2" s="1"/>
  <c r="S157" i="2"/>
  <c r="R157" i="2"/>
  <c r="Q157" i="2"/>
  <c r="AG156" i="2"/>
  <c r="AF156" i="2"/>
  <c r="AE156" i="2"/>
  <c r="AD156" i="2"/>
  <c r="AC156" i="2"/>
  <c r="AB156" i="2"/>
  <c r="AA156" i="2"/>
  <c r="Y156" i="2"/>
  <c r="Z156" i="2" s="1"/>
  <c r="X156" i="2"/>
  <c r="V156" i="2"/>
  <c r="W156" i="2" s="1"/>
  <c r="T156" i="2"/>
  <c r="U156" i="2" s="1"/>
  <c r="R156" i="2"/>
  <c r="S156" i="2" s="1"/>
  <c r="Q156" i="2"/>
  <c r="AG155" i="2"/>
  <c r="AF155" i="2"/>
  <c r="AE155" i="2"/>
  <c r="AD155" i="2"/>
  <c r="AC155" i="2"/>
  <c r="AB155" i="2"/>
  <c r="AA155" i="2"/>
  <c r="Y155" i="2"/>
  <c r="Z155" i="2" s="1"/>
  <c r="X155" i="2"/>
  <c r="W155" i="2"/>
  <c r="V155" i="2"/>
  <c r="T155" i="2"/>
  <c r="U155" i="2" s="1"/>
  <c r="R155" i="2"/>
  <c r="S155" i="2" s="1"/>
  <c r="Q155" i="2"/>
  <c r="AG154" i="2"/>
  <c r="AF154" i="2"/>
  <c r="AE154" i="2"/>
  <c r="AD154" i="2"/>
  <c r="AC154" i="2"/>
  <c r="AB154" i="2"/>
  <c r="AA154" i="2"/>
  <c r="Y154" i="2"/>
  <c r="Z154" i="2" s="1"/>
  <c r="X154" i="2"/>
  <c r="V154" i="2"/>
  <c r="W154" i="2" s="1"/>
  <c r="T154" i="2"/>
  <c r="U154" i="2" s="1"/>
  <c r="R154" i="2"/>
  <c r="S154" i="2" s="1"/>
  <c r="Q154" i="2"/>
  <c r="AG153" i="2"/>
  <c r="AF153" i="2"/>
  <c r="AE153" i="2"/>
  <c r="AD153" i="2"/>
  <c r="AC153" i="2"/>
  <c r="AB153" i="2"/>
  <c r="AA153" i="2"/>
  <c r="Y153" i="2"/>
  <c r="Z153" i="2" s="1"/>
  <c r="X153" i="2"/>
  <c r="V153" i="2"/>
  <c r="W153" i="2" s="1"/>
  <c r="T153" i="2"/>
  <c r="U153" i="2" s="1"/>
  <c r="R153" i="2"/>
  <c r="S153" i="2" s="1"/>
  <c r="Q153" i="2"/>
  <c r="AG152" i="2"/>
  <c r="AF152" i="2"/>
  <c r="AE152" i="2"/>
  <c r="AD152" i="2"/>
  <c r="AC152" i="2"/>
  <c r="AB152" i="2"/>
  <c r="AA152" i="2"/>
  <c r="Y152" i="2"/>
  <c r="Z152" i="2" s="1"/>
  <c r="X152" i="2"/>
  <c r="W152" i="2"/>
  <c r="V152" i="2"/>
  <c r="T152" i="2"/>
  <c r="U152" i="2" s="1"/>
  <c r="R152" i="2"/>
  <c r="S152" i="2" s="1"/>
  <c r="Q152" i="2"/>
  <c r="AG151" i="2"/>
  <c r="AF151" i="2"/>
  <c r="AE151" i="2"/>
  <c r="AD151" i="2"/>
  <c r="AC151" i="2"/>
  <c r="AB151" i="2"/>
  <c r="AA151" i="2"/>
  <c r="Y151" i="2"/>
  <c r="Z151" i="2" s="1"/>
  <c r="X151" i="2"/>
  <c r="V151" i="2"/>
  <c r="W151" i="2" s="1"/>
  <c r="T151" i="2"/>
  <c r="U151" i="2" s="1"/>
  <c r="R151" i="2"/>
  <c r="S151" i="2" s="1"/>
  <c r="Q151" i="2"/>
  <c r="AG150" i="2"/>
  <c r="AF150" i="2"/>
  <c r="AE150" i="2"/>
  <c r="AD150" i="2"/>
  <c r="AC150" i="2"/>
  <c r="AB150" i="2"/>
  <c r="AA150" i="2"/>
  <c r="Y150" i="2"/>
  <c r="Z150" i="2" s="1"/>
  <c r="X150" i="2"/>
  <c r="W150" i="2"/>
  <c r="V150" i="2"/>
  <c r="T150" i="2"/>
  <c r="U150" i="2" s="1"/>
  <c r="R150" i="2"/>
  <c r="S150" i="2" s="1"/>
  <c r="Q150" i="2"/>
  <c r="AG149" i="2"/>
  <c r="AF149" i="2"/>
  <c r="AE149" i="2"/>
  <c r="AD149" i="2"/>
  <c r="AC149" i="2"/>
  <c r="AB149" i="2"/>
  <c r="AA149" i="2"/>
  <c r="Z149" i="2"/>
  <c r="Y149" i="2"/>
  <c r="X149" i="2"/>
  <c r="V149" i="2"/>
  <c r="W149" i="2" s="1"/>
  <c r="T149" i="2"/>
  <c r="U149" i="2" s="1"/>
  <c r="S149" i="2"/>
  <c r="R149" i="2"/>
  <c r="Q149" i="2"/>
  <c r="AG148" i="2"/>
  <c r="AF148" i="2"/>
  <c r="AE148" i="2"/>
  <c r="AD148" i="2"/>
  <c r="AC148" i="2"/>
  <c r="AB148" i="2"/>
  <c r="AA148" i="2"/>
  <c r="Y148" i="2"/>
  <c r="Z148" i="2" s="1"/>
  <c r="X148" i="2"/>
  <c r="V148" i="2"/>
  <c r="W148" i="2" s="1"/>
  <c r="T148" i="2"/>
  <c r="U148" i="2" s="1"/>
  <c r="R148" i="2"/>
  <c r="S148" i="2" s="1"/>
  <c r="Q148" i="2"/>
  <c r="AG147" i="2"/>
  <c r="AF147" i="2"/>
  <c r="AE147" i="2"/>
  <c r="AD147" i="2"/>
  <c r="AC147" i="2"/>
  <c r="AB147" i="2"/>
  <c r="AA147" i="2"/>
  <c r="Y147" i="2"/>
  <c r="Z147" i="2" s="1"/>
  <c r="X147" i="2"/>
  <c r="V147" i="2"/>
  <c r="W147" i="2" s="1"/>
  <c r="U147" i="2"/>
  <c r="T147" i="2"/>
  <c r="R147" i="2"/>
  <c r="S147" i="2" s="1"/>
  <c r="Q147" i="2"/>
  <c r="AG146" i="2"/>
  <c r="AF146" i="2"/>
  <c r="AE146" i="2"/>
  <c r="AD146" i="2"/>
  <c r="AC146" i="2"/>
  <c r="AB146" i="2"/>
  <c r="AA146" i="2"/>
  <c r="Y146" i="2"/>
  <c r="Z146" i="2" s="1"/>
  <c r="X146" i="2"/>
  <c r="V146" i="2"/>
  <c r="W146" i="2" s="1"/>
  <c r="T146" i="2"/>
  <c r="U146" i="2" s="1"/>
  <c r="R146" i="2"/>
  <c r="S146" i="2" s="1"/>
  <c r="Q146" i="2"/>
  <c r="AG145" i="2"/>
  <c r="AF145" i="2"/>
  <c r="AE145" i="2"/>
  <c r="AD145" i="2"/>
  <c r="AC145" i="2"/>
  <c r="AB145" i="2"/>
  <c r="AA145" i="2"/>
  <c r="Y145" i="2"/>
  <c r="Z145" i="2" s="1"/>
  <c r="X145" i="2"/>
  <c r="V145" i="2"/>
  <c r="W145" i="2" s="1"/>
  <c r="T145" i="2"/>
  <c r="U145" i="2" s="1"/>
  <c r="S145" i="2"/>
  <c r="R145" i="2"/>
  <c r="Q145" i="2"/>
  <c r="AG144" i="2"/>
  <c r="AF144" i="2"/>
  <c r="AE144" i="2"/>
  <c r="AD144" i="2"/>
  <c r="AC144" i="2"/>
  <c r="AB144" i="2"/>
  <c r="AA144" i="2"/>
  <c r="Y144" i="2"/>
  <c r="Z144" i="2" s="1"/>
  <c r="X144" i="2"/>
  <c r="V144" i="2"/>
  <c r="W144" i="2" s="1"/>
  <c r="T144" i="2"/>
  <c r="U144" i="2" s="1"/>
  <c r="R144" i="2"/>
  <c r="S144" i="2" s="1"/>
  <c r="Q144" i="2"/>
  <c r="AG143" i="2"/>
  <c r="AF143" i="2"/>
  <c r="AE143" i="2"/>
  <c r="AD143" i="2"/>
  <c r="AC143" i="2"/>
  <c r="AB143" i="2"/>
  <c r="AA143" i="2"/>
  <c r="Y143" i="2"/>
  <c r="Z143" i="2" s="1"/>
  <c r="X143" i="2"/>
  <c r="V143" i="2"/>
  <c r="W143" i="2" s="1"/>
  <c r="T143" i="2"/>
  <c r="U143" i="2" s="1"/>
  <c r="S143" i="2"/>
  <c r="R143" i="2"/>
  <c r="Q143" i="2"/>
  <c r="AG142" i="2"/>
  <c r="AF142" i="2"/>
  <c r="AE142" i="2"/>
  <c r="AD142" i="2"/>
  <c r="AC142" i="2"/>
  <c r="AB142" i="2"/>
  <c r="AA142" i="2"/>
  <c r="Y142" i="2"/>
  <c r="Z142" i="2" s="1"/>
  <c r="X142" i="2"/>
  <c r="V142" i="2"/>
  <c r="W142" i="2" s="1"/>
  <c r="T142" i="2"/>
  <c r="U142" i="2" s="1"/>
  <c r="R142" i="2"/>
  <c r="S142" i="2" s="1"/>
  <c r="Q142" i="2"/>
  <c r="AG141" i="2"/>
  <c r="AF141" i="2"/>
  <c r="AE141" i="2"/>
  <c r="AD141" i="2"/>
  <c r="AC141" i="2"/>
  <c r="AB141" i="2"/>
  <c r="AA141" i="2"/>
  <c r="Y141" i="2"/>
  <c r="Z141" i="2" s="1"/>
  <c r="X141" i="2"/>
  <c r="W141" i="2"/>
  <c r="V141" i="2"/>
  <c r="T141" i="2"/>
  <c r="U141" i="2" s="1"/>
  <c r="R141" i="2"/>
  <c r="S141" i="2" s="1"/>
  <c r="Q141" i="2"/>
  <c r="AG140" i="2"/>
  <c r="AF140" i="2"/>
  <c r="AE140" i="2"/>
  <c r="AD140" i="2"/>
  <c r="AC140" i="2"/>
  <c r="AB140" i="2"/>
  <c r="AA140" i="2"/>
  <c r="Y140" i="2"/>
  <c r="Z140" i="2" s="1"/>
  <c r="X140" i="2"/>
  <c r="V140" i="2"/>
  <c r="W140" i="2" s="1"/>
  <c r="T140" i="2"/>
  <c r="U140" i="2" s="1"/>
  <c r="R140" i="2"/>
  <c r="S140" i="2" s="1"/>
  <c r="Q140" i="2"/>
  <c r="AG139" i="2"/>
  <c r="AF139" i="2"/>
  <c r="AE139" i="2"/>
  <c r="AD139" i="2"/>
  <c r="AC139" i="2"/>
  <c r="AB139" i="2"/>
  <c r="AA139" i="2"/>
  <c r="Y139" i="2"/>
  <c r="Z139" i="2" s="1"/>
  <c r="X139" i="2"/>
  <c r="V139" i="2"/>
  <c r="W139" i="2" s="1"/>
  <c r="T139" i="2"/>
  <c r="U139" i="2" s="1"/>
  <c r="R139" i="2"/>
  <c r="S139" i="2" s="1"/>
  <c r="Q139" i="2"/>
  <c r="AG138" i="2"/>
  <c r="AF138" i="2"/>
  <c r="AE138" i="2"/>
  <c r="AD138" i="2"/>
  <c r="AC138" i="2"/>
  <c r="AB138" i="2"/>
  <c r="AA138" i="2"/>
  <c r="Z138" i="2"/>
  <c r="Y138" i="2"/>
  <c r="X138" i="2"/>
  <c r="V138" i="2"/>
  <c r="W138" i="2" s="1"/>
  <c r="U138" i="2"/>
  <c r="T138" i="2"/>
  <c r="R138" i="2"/>
  <c r="S138" i="2" s="1"/>
  <c r="Q138" i="2"/>
  <c r="AG137" i="2"/>
  <c r="AF137" i="2"/>
  <c r="AE137" i="2"/>
  <c r="AD137" i="2"/>
  <c r="AC137" i="2"/>
  <c r="AB137" i="2"/>
  <c r="AA137" i="2"/>
  <c r="Y137" i="2"/>
  <c r="Z137" i="2" s="1"/>
  <c r="X137" i="2"/>
  <c r="V137" i="2"/>
  <c r="W137" i="2" s="1"/>
  <c r="T137" i="2"/>
  <c r="U137" i="2" s="1"/>
  <c r="R137" i="2"/>
  <c r="S137" i="2" s="1"/>
  <c r="Q137" i="2"/>
  <c r="AG136" i="2"/>
  <c r="AF136" i="2"/>
  <c r="AE136" i="2"/>
  <c r="AD136" i="2"/>
  <c r="AC136" i="2"/>
  <c r="AB136" i="2"/>
  <c r="AA136" i="2"/>
  <c r="Y136" i="2"/>
  <c r="Z136" i="2" s="1"/>
  <c r="X136" i="2"/>
  <c r="V136" i="2"/>
  <c r="W136" i="2" s="1"/>
  <c r="T136" i="2"/>
  <c r="U136" i="2" s="1"/>
  <c r="R136" i="2"/>
  <c r="S136" i="2" s="1"/>
  <c r="Q136" i="2"/>
  <c r="AG135" i="2"/>
  <c r="AF135" i="2"/>
  <c r="AE135" i="2"/>
  <c r="AD135" i="2"/>
  <c r="AC135" i="2"/>
  <c r="AB135" i="2"/>
  <c r="AA135" i="2"/>
  <c r="Y135" i="2"/>
  <c r="Z135" i="2" s="1"/>
  <c r="X135" i="2"/>
  <c r="V135" i="2"/>
  <c r="W135" i="2" s="1"/>
  <c r="U135" i="2"/>
  <c r="T135" i="2"/>
  <c r="R135" i="2"/>
  <c r="S135" i="2" s="1"/>
  <c r="Q135" i="2"/>
  <c r="AG134" i="2"/>
  <c r="AF134" i="2"/>
  <c r="AE134" i="2"/>
  <c r="AD134" i="2"/>
  <c r="AC134" i="2"/>
  <c r="AB134" i="2"/>
  <c r="AA134" i="2"/>
  <c r="Y134" i="2"/>
  <c r="Z134" i="2" s="1"/>
  <c r="X134" i="2"/>
  <c r="V134" i="2"/>
  <c r="W134" i="2" s="1"/>
  <c r="T134" i="2"/>
  <c r="U134" i="2" s="1"/>
  <c r="R134" i="2"/>
  <c r="S134" i="2" s="1"/>
  <c r="Q134" i="2"/>
  <c r="AG133" i="2"/>
  <c r="AF133" i="2"/>
  <c r="AE133" i="2"/>
  <c r="AD133" i="2"/>
  <c r="AC133" i="2"/>
  <c r="AB133" i="2"/>
  <c r="AA133" i="2"/>
  <c r="Y133" i="2"/>
  <c r="Z133" i="2" s="1"/>
  <c r="X133" i="2"/>
  <c r="V133" i="2"/>
  <c r="W133" i="2" s="1"/>
  <c r="T133" i="2"/>
  <c r="U133" i="2" s="1"/>
  <c r="S133" i="2"/>
  <c r="R133" i="2"/>
  <c r="Q133" i="2"/>
  <c r="AG132" i="2"/>
  <c r="AF132" i="2"/>
  <c r="AE132" i="2"/>
  <c r="AD132" i="2"/>
  <c r="AC132" i="2"/>
  <c r="AB132" i="2"/>
  <c r="AA132" i="2"/>
  <c r="Y132" i="2"/>
  <c r="Z132" i="2" s="1"/>
  <c r="X132" i="2"/>
  <c r="V132" i="2"/>
  <c r="W132" i="2" s="1"/>
  <c r="T132" i="2"/>
  <c r="U132" i="2" s="1"/>
  <c r="R132" i="2"/>
  <c r="S132" i="2" s="1"/>
  <c r="Q132" i="2"/>
  <c r="AG131" i="2"/>
  <c r="AF131" i="2"/>
  <c r="AE131" i="2"/>
  <c r="AD131" i="2"/>
  <c r="AC131" i="2"/>
  <c r="AB131" i="2"/>
  <c r="AA131" i="2"/>
  <c r="Y131" i="2"/>
  <c r="Z131" i="2" s="1"/>
  <c r="X131" i="2"/>
  <c r="V131" i="2"/>
  <c r="W131" i="2" s="1"/>
  <c r="T131" i="2"/>
  <c r="U131" i="2" s="1"/>
  <c r="R131" i="2"/>
  <c r="S131" i="2" s="1"/>
  <c r="Q131" i="2"/>
  <c r="AG130" i="2"/>
  <c r="AF130" i="2"/>
  <c r="AE130" i="2"/>
  <c r="AD130" i="2"/>
  <c r="AC130" i="2"/>
  <c r="AB130" i="2"/>
  <c r="AA130" i="2"/>
  <c r="Y130" i="2"/>
  <c r="Z130" i="2" s="1"/>
  <c r="X130" i="2"/>
  <c r="V130" i="2"/>
  <c r="W130" i="2" s="1"/>
  <c r="T130" i="2"/>
  <c r="U130" i="2" s="1"/>
  <c r="R130" i="2"/>
  <c r="S130" i="2" s="1"/>
  <c r="Q130" i="2"/>
  <c r="AG129" i="2"/>
  <c r="AF129" i="2"/>
  <c r="AE129" i="2"/>
  <c r="AD129" i="2"/>
  <c r="AC129" i="2"/>
  <c r="AB129" i="2"/>
  <c r="AA129" i="2"/>
  <c r="Y129" i="2"/>
  <c r="Z129" i="2" s="1"/>
  <c r="X129" i="2"/>
  <c r="V129" i="2"/>
  <c r="W129" i="2" s="1"/>
  <c r="T129" i="2"/>
  <c r="U129" i="2" s="1"/>
  <c r="R129" i="2"/>
  <c r="S129" i="2" s="1"/>
  <c r="Q129" i="2"/>
  <c r="AG128" i="2"/>
  <c r="AF128" i="2"/>
  <c r="AE128" i="2"/>
  <c r="AD128" i="2"/>
  <c r="AC128" i="2"/>
  <c r="AB128" i="2"/>
  <c r="AA128" i="2"/>
  <c r="Y128" i="2"/>
  <c r="Z128" i="2" s="1"/>
  <c r="X128" i="2"/>
  <c r="V128" i="2"/>
  <c r="W128" i="2" s="1"/>
  <c r="T128" i="2"/>
  <c r="U128" i="2" s="1"/>
  <c r="R128" i="2"/>
  <c r="S128" i="2" s="1"/>
  <c r="Q128" i="2"/>
  <c r="AG127" i="2"/>
  <c r="AF127" i="2"/>
  <c r="AE127" i="2"/>
  <c r="AD127" i="2"/>
  <c r="AC127" i="2"/>
  <c r="AB127" i="2"/>
  <c r="AA127" i="2"/>
  <c r="Y127" i="2"/>
  <c r="Z127" i="2" s="1"/>
  <c r="X127" i="2"/>
  <c r="V127" i="2"/>
  <c r="W127" i="2" s="1"/>
  <c r="T127" i="2"/>
  <c r="U127" i="2" s="1"/>
  <c r="R127" i="2"/>
  <c r="S127" i="2" s="1"/>
  <c r="Q127" i="2"/>
  <c r="AG126" i="2"/>
  <c r="AF126" i="2"/>
  <c r="AE126" i="2"/>
  <c r="AD126" i="2"/>
  <c r="AC126" i="2"/>
  <c r="AB126" i="2"/>
  <c r="AA126" i="2"/>
  <c r="Z126" i="2"/>
  <c r="Y126" i="2"/>
  <c r="X126" i="2"/>
  <c r="V126" i="2"/>
  <c r="W126" i="2" s="1"/>
  <c r="T126" i="2"/>
  <c r="U126" i="2" s="1"/>
  <c r="R126" i="2"/>
  <c r="S126" i="2" s="1"/>
  <c r="Q126" i="2"/>
  <c r="AG125" i="2"/>
  <c r="AF125" i="2"/>
  <c r="AE125" i="2"/>
  <c r="AD125" i="2"/>
  <c r="AC125" i="2"/>
  <c r="AB125" i="2"/>
  <c r="AA125" i="2"/>
  <c r="Y125" i="2"/>
  <c r="Z125" i="2" s="1"/>
  <c r="X125" i="2"/>
  <c r="W125" i="2"/>
  <c r="V125" i="2"/>
  <c r="T125" i="2"/>
  <c r="U125" i="2" s="1"/>
  <c r="R125" i="2"/>
  <c r="S125" i="2" s="1"/>
  <c r="Q125" i="2"/>
  <c r="AG124" i="2"/>
  <c r="AF124" i="2"/>
  <c r="AE124" i="2"/>
  <c r="AD124" i="2"/>
  <c r="AC124" i="2"/>
  <c r="AB124" i="2"/>
  <c r="AA124" i="2"/>
  <c r="Y124" i="2"/>
  <c r="Z124" i="2" s="1"/>
  <c r="X124" i="2"/>
  <c r="V124" i="2"/>
  <c r="W124" i="2" s="1"/>
  <c r="T124" i="2"/>
  <c r="U124" i="2" s="1"/>
  <c r="R124" i="2"/>
  <c r="S124" i="2" s="1"/>
  <c r="Q124" i="2"/>
  <c r="AG123" i="2"/>
  <c r="AF123" i="2"/>
  <c r="AE123" i="2"/>
  <c r="AD123" i="2"/>
  <c r="AC123" i="2"/>
  <c r="AB123" i="2"/>
  <c r="AA123" i="2"/>
  <c r="Y123" i="2"/>
  <c r="Z123" i="2" s="1"/>
  <c r="X123" i="2"/>
  <c r="W123" i="2"/>
  <c r="V123" i="2"/>
  <c r="U123" i="2"/>
  <c r="T123" i="2"/>
  <c r="R123" i="2"/>
  <c r="S123" i="2" s="1"/>
  <c r="Q123" i="2"/>
  <c r="AG122" i="2"/>
  <c r="AF122" i="2"/>
  <c r="AE122" i="2"/>
  <c r="AD122" i="2"/>
  <c r="AC122" i="2"/>
  <c r="AB122" i="2"/>
  <c r="AA122" i="2"/>
  <c r="Y122" i="2"/>
  <c r="Z122" i="2" s="1"/>
  <c r="X122" i="2"/>
  <c r="V122" i="2"/>
  <c r="W122" i="2" s="1"/>
  <c r="T122" i="2"/>
  <c r="U122" i="2" s="1"/>
  <c r="R122" i="2"/>
  <c r="S122" i="2" s="1"/>
  <c r="Q122" i="2"/>
  <c r="AG121" i="2"/>
  <c r="AF121" i="2"/>
  <c r="AE121" i="2"/>
  <c r="AD121" i="2"/>
  <c r="AC121" i="2"/>
  <c r="AB121" i="2"/>
  <c r="AA121" i="2"/>
  <c r="Y121" i="2"/>
  <c r="Z121" i="2" s="1"/>
  <c r="X121" i="2"/>
  <c r="V121" i="2"/>
  <c r="W121" i="2" s="1"/>
  <c r="U121" i="2"/>
  <c r="T121" i="2"/>
  <c r="R121" i="2"/>
  <c r="S121" i="2" s="1"/>
  <c r="Q121" i="2"/>
  <c r="AG120" i="2"/>
  <c r="AF120" i="2"/>
  <c r="AE120" i="2"/>
  <c r="AD120" i="2"/>
  <c r="AC120" i="2"/>
  <c r="AB120" i="2"/>
  <c r="AA120" i="2"/>
  <c r="Z120" i="2"/>
  <c r="Y120" i="2"/>
  <c r="X120" i="2"/>
  <c r="V120" i="2"/>
  <c r="W120" i="2" s="1"/>
  <c r="T120" i="2"/>
  <c r="U120" i="2" s="1"/>
  <c r="R120" i="2"/>
  <c r="S120" i="2" s="1"/>
  <c r="Q120" i="2"/>
  <c r="AG119" i="2"/>
  <c r="AF119" i="2"/>
  <c r="AE119" i="2"/>
  <c r="AD119" i="2"/>
  <c r="AC119" i="2"/>
  <c r="AB119" i="2"/>
  <c r="AA119" i="2"/>
  <c r="Y119" i="2"/>
  <c r="Z119" i="2" s="1"/>
  <c r="X119" i="2"/>
  <c r="W119" i="2"/>
  <c r="V119" i="2"/>
  <c r="T119" i="2"/>
  <c r="U119" i="2" s="1"/>
  <c r="S119" i="2"/>
  <c r="R119" i="2"/>
  <c r="Q119" i="2"/>
  <c r="AG118" i="2"/>
  <c r="AF118" i="2"/>
  <c r="AE118" i="2"/>
  <c r="AD118" i="2"/>
  <c r="AC118" i="2"/>
  <c r="AB118" i="2"/>
  <c r="AA118" i="2"/>
  <c r="Y118" i="2"/>
  <c r="Z118" i="2" s="1"/>
  <c r="X118" i="2"/>
  <c r="V118" i="2"/>
  <c r="W118" i="2" s="1"/>
  <c r="T118" i="2"/>
  <c r="U118" i="2" s="1"/>
  <c r="R118" i="2"/>
  <c r="S118" i="2" s="1"/>
  <c r="Q118" i="2"/>
  <c r="AG117" i="2"/>
  <c r="AF117" i="2"/>
  <c r="AE117" i="2"/>
  <c r="AD117" i="2"/>
  <c r="AC117" i="2"/>
  <c r="AB117" i="2"/>
  <c r="AA117" i="2"/>
  <c r="Y117" i="2"/>
  <c r="Z117" i="2" s="1"/>
  <c r="X117" i="2"/>
  <c r="V117" i="2"/>
  <c r="W117" i="2" s="1"/>
  <c r="T117" i="2"/>
  <c r="U117" i="2" s="1"/>
  <c r="R117" i="2"/>
  <c r="S117" i="2" s="1"/>
  <c r="Q117" i="2"/>
  <c r="AG116" i="2"/>
  <c r="AF116" i="2"/>
  <c r="AE116" i="2"/>
  <c r="AD116" i="2"/>
  <c r="AC116" i="2"/>
  <c r="AB116" i="2"/>
  <c r="AA116" i="2"/>
  <c r="Y116" i="2"/>
  <c r="Z116" i="2" s="1"/>
  <c r="X116" i="2"/>
  <c r="V116" i="2"/>
  <c r="W116" i="2" s="1"/>
  <c r="T116" i="2"/>
  <c r="U116" i="2" s="1"/>
  <c r="R116" i="2"/>
  <c r="S116" i="2" s="1"/>
  <c r="Q116" i="2"/>
  <c r="AG115" i="2"/>
  <c r="AF115" i="2"/>
  <c r="AE115" i="2"/>
  <c r="AD115" i="2"/>
  <c r="AC115" i="2"/>
  <c r="AB115" i="2"/>
  <c r="AA115" i="2"/>
  <c r="Y115" i="2"/>
  <c r="Z115" i="2" s="1"/>
  <c r="X115" i="2"/>
  <c r="V115" i="2"/>
  <c r="W115" i="2" s="1"/>
  <c r="T115" i="2"/>
  <c r="U115" i="2" s="1"/>
  <c r="R115" i="2"/>
  <c r="S115" i="2" s="1"/>
  <c r="Q115" i="2"/>
  <c r="AG114" i="2"/>
  <c r="AF114" i="2"/>
  <c r="AE114" i="2"/>
  <c r="AD114" i="2"/>
  <c r="AC114" i="2"/>
  <c r="AB114" i="2"/>
  <c r="AA114" i="2"/>
  <c r="Y114" i="2"/>
  <c r="Z114" i="2" s="1"/>
  <c r="X114" i="2"/>
  <c r="V114" i="2"/>
  <c r="W114" i="2" s="1"/>
  <c r="T114" i="2"/>
  <c r="U114" i="2" s="1"/>
  <c r="R114" i="2"/>
  <c r="S114" i="2" s="1"/>
  <c r="Q114" i="2"/>
  <c r="AG113" i="2"/>
  <c r="AF113" i="2"/>
  <c r="AE113" i="2"/>
  <c r="AD113" i="2"/>
  <c r="AC113" i="2"/>
  <c r="AB113" i="2"/>
  <c r="AA113" i="2"/>
  <c r="Y113" i="2"/>
  <c r="Z113" i="2" s="1"/>
  <c r="X113" i="2"/>
  <c r="W113" i="2"/>
  <c r="V113" i="2"/>
  <c r="T113" i="2"/>
  <c r="U113" i="2" s="1"/>
  <c r="R113" i="2"/>
  <c r="S113" i="2" s="1"/>
  <c r="Q113" i="2"/>
  <c r="AG112" i="2"/>
  <c r="AF112" i="2"/>
  <c r="AE112" i="2"/>
  <c r="AD112" i="2"/>
  <c r="AC112" i="2"/>
  <c r="AB112" i="2"/>
  <c r="AA112" i="2"/>
  <c r="Y112" i="2"/>
  <c r="Z112" i="2" s="1"/>
  <c r="X112" i="2"/>
  <c r="V112" i="2"/>
  <c r="W112" i="2" s="1"/>
  <c r="T112" i="2"/>
  <c r="U112" i="2" s="1"/>
  <c r="R112" i="2"/>
  <c r="S112" i="2" s="1"/>
  <c r="Q112" i="2"/>
  <c r="AG111" i="2"/>
  <c r="AF111" i="2"/>
  <c r="AE111" i="2"/>
  <c r="AD111" i="2"/>
  <c r="AC111" i="2"/>
  <c r="AB111" i="2"/>
  <c r="AA111" i="2"/>
  <c r="Y111" i="2"/>
  <c r="Z111" i="2" s="1"/>
  <c r="X111" i="2"/>
  <c r="V111" i="2"/>
  <c r="W111" i="2" s="1"/>
  <c r="T111" i="2"/>
  <c r="U111" i="2" s="1"/>
  <c r="R111" i="2"/>
  <c r="S111" i="2" s="1"/>
  <c r="Q111" i="2"/>
  <c r="AG110" i="2"/>
  <c r="AF110" i="2"/>
  <c r="AE110" i="2"/>
  <c r="AD110" i="2"/>
  <c r="AC110" i="2"/>
  <c r="AB110" i="2"/>
  <c r="AA110" i="2"/>
  <c r="Z110" i="2"/>
  <c r="Y110" i="2"/>
  <c r="X110" i="2"/>
  <c r="V110" i="2"/>
  <c r="W110" i="2" s="1"/>
  <c r="T110" i="2"/>
  <c r="U110" i="2" s="1"/>
  <c r="R110" i="2"/>
  <c r="S110" i="2" s="1"/>
  <c r="Q110" i="2"/>
  <c r="AG109" i="2"/>
  <c r="AF109" i="2"/>
  <c r="AE109" i="2"/>
  <c r="AD109" i="2"/>
  <c r="AC109" i="2"/>
  <c r="AB109" i="2"/>
  <c r="AA109" i="2"/>
  <c r="Y109" i="2"/>
  <c r="Z109" i="2" s="1"/>
  <c r="X109" i="2"/>
  <c r="V109" i="2"/>
  <c r="W109" i="2" s="1"/>
  <c r="U109" i="2"/>
  <c r="T109" i="2"/>
  <c r="R109" i="2"/>
  <c r="S109" i="2" s="1"/>
  <c r="Q109" i="2"/>
  <c r="AG108" i="2"/>
  <c r="AF108" i="2"/>
  <c r="AE108" i="2"/>
  <c r="AD108" i="2"/>
  <c r="AC108" i="2"/>
  <c r="AB108" i="2"/>
  <c r="AA108" i="2"/>
  <c r="Z108" i="2"/>
  <c r="Y108" i="2"/>
  <c r="X108" i="2"/>
  <c r="V108" i="2"/>
  <c r="W108" i="2" s="1"/>
  <c r="T108" i="2"/>
  <c r="U108" i="2" s="1"/>
  <c r="R108" i="2"/>
  <c r="S108" i="2" s="1"/>
  <c r="Q108" i="2"/>
  <c r="AG107" i="2"/>
  <c r="AF107" i="2"/>
  <c r="AE107" i="2"/>
  <c r="AD107" i="2"/>
  <c r="AC107" i="2"/>
  <c r="AB107" i="2"/>
  <c r="AA107" i="2"/>
  <c r="Y107" i="2"/>
  <c r="Z107" i="2" s="1"/>
  <c r="X107" i="2"/>
  <c r="V107" i="2"/>
  <c r="W107" i="2" s="1"/>
  <c r="T107" i="2"/>
  <c r="U107" i="2" s="1"/>
  <c r="R107" i="2"/>
  <c r="S107" i="2" s="1"/>
  <c r="Q107" i="2"/>
  <c r="AG106" i="2"/>
  <c r="AF106" i="2"/>
  <c r="AE106" i="2"/>
  <c r="AD106" i="2"/>
  <c r="AC106" i="2"/>
  <c r="AB106" i="2"/>
  <c r="AA106" i="2"/>
  <c r="Y106" i="2"/>
  <c r="Z106" i="2" s="1"/>
  <c r="X106" i="2"/>
  <c r="V106" i="2"/>
  <c r="W106" i="2" s="1"/>
  <c r="T106" i="2"/>
  <c r="U106" i="2" s="1"/>
  <c r="R106" i="2"/>
  <c r="S106" i="2" s="1"/>
  <c r="Q106" i="2"/>
  <c r="AG105" i="2"/>
  <c r="AF105" i="2"/>
  <c r="AE105" i="2"/>
  <c r="AD105" i="2"/>
  <c r="AC105" i="2"/>
  <c r="AB105" i="2"/>
  <c r="AA105" i="2"/>
  <c r="Y105" i="2"/>
  <c r="Z105" i="2" s="1"/>
  <c r="X105" i="2"/>
  <c r="V105" i="2"/>
  <c r="W105" i="2" s="1"/>
  <c r="T105" i="2"/>
  <c r="U105" i="2" s="1"/>
  <c r="R105" i="2"/>
  <c r="S105" i="2" s="1"/>
  <c r="Q105" i="2"/>
  <c r="AG104" i="2"/>
  <c r="AF104" i="2"/>
  <c r="AE104" i="2"/>
  <c r="AD104" i="2"/>
  <c r="AC104" i="2"/>
  <c r="AB104" i="2"/>
  <c r="AA104" i="2"/>
  <c r="Z104" i="2"/>
  <c r="Y104" i="2"/>
  <c r="X104" i="2"/>
  <c r="V104" i="2"/>
  <c r="W104" i="2" s="1"/>
  <c r="T104" i="2"/>
  <c r="U104" i="2" s="1"/>
  <c r="R104" i="2"/>
  <c r="S104" i="2" s="1"/>
  <c r="Q104" i="2"/>
  <c r="AG103" i="2"/>
  <c r="AF103" i="2"/>
  <c r="AE103" i="2"/>
  <c r="AD103" i="2"/>
  <c r="AC103" i="2"/>
  <c r="AB103" i="2"/>
  <c r="AA103" i="2"/>
  <c r="Y103" i="2"/>
  <c r="Z103" i="2" s="1"/>
  <c r="X103" i="2"/>
  <c r="V103" i="2"/>
  <c r="W103" i="2" s="1"/>
  <c r="T103" i="2"/>
  <c r="U103" i="2" s="1"/>
  <c r="R103" i="2"/>
  <c r="S103" i="2" s="1"/>
  <c r="Q103" i="2"/>
  <c r="AG102" i="2"/>
  <c r="AF102" i="2"/>
  <c r="AE102" i="2"/>
  <c r="AD102" i="2"/>
  <c r="AC102" i="2"/>
  <c r="AB102" i="2"/>
  <c r="AA102" i="2"/>
  <c r="Y102" i="2"/>
  <c r="Z102" i="2" s="1"/>
  <c r="X102" i="2"/>
  <c r="V102" i="2"/>
  <c r="W102" i="2" s="1"/>
  <c r="U102" i="2"/>
  <c r="T102" i="2"/>
  <c r="R102" i="2"/>
  <c r="S102" i="2" s="1"/>
  <c r="Q102" i="2"/>
  <c r="AG101" i="2"/>
  <c r="AF101" i="2"/>
  <c r="AE101" i="2"/>
  <c r="AD101" i="2"/>
  <c r="AC101" i="2"/>
  <c r="AB101" i="2"/>
  <c r="AA101" i="2"/>
  <c r="Y101" i="2"/>
  <c r="Z101" i="2" s="1"/>
  <c r="X101" i="2"/>
  <c r="V101" i="2"/>
  <c r="W101" i="2" s="1"/>
  <c r="T101" i="2"/>
  <c r="U101" i="2" s="1"/>
  <c r="S101" i="2"/>
  <c r="R101" i="2"/>
  <c r="Q101" i="2"/>
  <c r="AG100" i="2"/>
  <c r="AF100" i="2"/>
  <c r="AE100" i="2"/>
  <c r="AD100" i="2"/>
  <c r="AC100" i="2"/>
  <c r="AB100" i="2"/>
  <c r="AA100" i="2"/>
  <c r="Y100" i="2"/>
  <c r="Z100" i="2" s="1"/>
  <c r="X100" i="2"/>
  <c r="V100" i="2"/>
  <c r="W100" i="2" s="1"/>
  <c r="T100" i="2"/>
  <c r="U100" i="2" s="1"/>
  <c r="S100" i="2"/>
  <c r="R100" i="2"/>
  <c r="Q100" i="2"/>
  <c r="AG99" i="2"/>
  <c r="AF99" i="2"/>
  <c r="AE99" i="2"/>
  <c r="AD99" i="2"/>
  <c r="AC99" i="2"/>
  <c r="AB99" i="2"/>
  <c r="AA99" i="2"/>
  <c r="Y99" i="2"/>
  <c r="Z99" i="2" s="1"/>
  <c r="X99" i="2"/>
  <c r="W99" i="2"/>
  <c r="V99" i="2"/>
  <c r="T99" i="2"/>
  <c r="U99" i="2" s="1"/>
  <c r="R99" i="2"/>
  <c r="S99" i="2" s="1"/>
  <c r="Q99" i="2"/>
  <c r="AG98" i="2"/>
  <c r="AF98" i="2"/>
  <c r="AE98" i="2"/>
  <c r="AD98" i="2"/>
  <c r="AC98" i="2"/>
  <c r="AB98" i="2"/>
  <c r="AA98" i="2"/>
  <c r="Z98" i="2"/>
  <c r="Y98" i="2"/>
  <c r="X98" i="2"/>
  <c r="V98" i="2"/>
  <c r="W98" i="2" s="1"/>
  <c r="T98" i="2"/>
  <c r="U98" i="2" s="1"/>
  <c r="R98" i="2"/>
  <c r="S98" i="2" s="1"/>
  <c r="Q98" i="2"/>
  <c r="AG97" i="2"/>
  <c r="AF97" i="2"/>
  <c r="AE97" i="2"/>
  <c r="AD97" i="2"/>
  <c r="AC97" i="2"/>
  <c r="AB97" i="2"/>
  <c r="AA97" i="2"/>
  <c r="Y97" i="2"/>
  <c r="Z97" i="2" s="1"/>
  <c r="X97" i="2"/>
  <c r="V97" i="2"/>
  <c r="W97" i="2" s="1"/>
  <c r="T97" i="2"/>
  <c r="U97" i="2" s="1"/>
  <c r="R97" i="2"/>
  <c r="S97" i="2" s="1"/>
  <c r="Q97" i="2"/>
  <c r="AG96" i="2"/>
  <c r="AF96" i="2"/>
  <c r="AE96" i="2"/>
  <c r="AD96" i="2"/>
  <c r="AC96" i="2"/>
  <c r="AB96" i="2"/>
  <c r="AA96" i="2"/>
  <c r="Y96" i="2"/>
  <c r="Z96" i="2" s="1"/>
  <c r="X96" i="2"/>
  <c r="V96" i="2"/>
  <c r="W96" i="2" s="1"/>
  <c r="T96" i="2"/>
  <c r="U96" i="2" s="1"/>
  <c r="R96" i="2"/>
  <c r="S96" i="2" s="1"/>
  <c r="Q96" i="2"/>
  <c r="AG95" i="2"/>
  <c r="AF95" i="2"/>
  <c r="AE95" i="2"/>
  <c r="AD95" i="2"/>
  <c r="AC95" i="2"/>
  <c r="AB95" i="2"/>
  <c r="AA95" i="2"/>
  <c r="Y95" i="2"/>
  <c r="Z95" i="2" s="1"/>
  <c r="X95" i="2"/>
  <c r="V95" i="2"/>
  <c r="W95" i="2" s="1"/>
  <c r="U95" i="2"/>
  <c r="T95" i="2"/>
  <c r="R95" i="2"/>
  <c r="S95" i="2" s="1"/>
  <c r="Q95" i="2"/>
  <c r="AG94" i="2"/>
  <c r="AF94" i="2"/>
  <c r="AE94" i="2"/>
  <c r="AD94" i="2"/>
  <c r="AC94" i="2"/>
  <c r="AB94" i="2"/>
  <c r="AA94" i="2"/>
  <c r="Z94" i="2"/>
  <c r="Y94" i="2"/>
  <c r="X94" i="2"/>
  <c r="V94" i="2"/>
  <c r="W94" i="2" s="1"/>
  <c r="T94" i="2"/>
  <c r="U94" i="2" s="1"/>
  <c r="R94" i="2"/>
  <c r="S94" i="2" s="1"/>
  <c r="Q94" i="2"/>
  <c r="AG93" i="2"/>
  <c r="AF93" i="2"/>
  <c r="AE93" i="2"/>
  <c r="AD93" i="2"/>
  <c r="AC93" i="2"/>
  <c r="AB93" i="2"/>
  <c r="AA93" i="2"/>
  <c r="Y93" i="2"/>
  <c r="Z93" i="2" s="1"/>
  <c r="X93" i="2"/>
  <c r="V93" i="2"/>
  <c r="W93" i="2" s="1"/>
  <c r="T93" i="2"/>
  <c r="U93" i="2" s="1"/>
  <c r="R93" i="2"/>
  <c r="S93" i="2" s="1"/>
  <c r="Q93" i="2"/>
  <c r="AG92" i="2"/>
  <c r="AF92" i="2"/>
  <c r="AE92" i="2"/>
  <c r="AD92" i="2"/>
  <c r="AC92" i="2"/>
  <c r="AB92" i="2"/>
  <c r="AA92" i="2"/>
  <c r="Y92" i="2"/>
  <c r="Z92" i="2" s="1"/>
  <c r="X92" i="2"/>
  <c r="V92" i="2"/>
  <c r="W92" i="2" s="1"/>
  <c r="T92" i="2"/>
  <c r="U92" i="2" s="1"/>
  <c r="R92" i="2"/>
  <c r="S92" i="2" s="1"/>
  <c r="Q92" i="2"/>
  <c r="AG91" i="2"/>
  <c r="AF91" i="2"/>
  <c r="AE91" i="2"/>
  <c r="AD91" i="2"/>
  <c r="AC91" i="2"/>
  <c r="AB91" i="2"/>
  <c r="AA91" i="2"/>
  <c r="Y91" i="2"/>
  <c r="Z91" i="2" s="1"/>
  <c r="X91" i="2"/>
  <c r="V91" i="2"/>
  <c r="W91" i="2" s="1"/>
  <c r="U91" i="2"/>
  <c r="T91" i="2"/>
  <c r="R91" i="2"/>
  <c r="S91" i="2" s="1"/>
  <c r="Q91" i="2"/>
  <c r="AG90" i="2"/>
  <c r="AF90" i="2"/>
  <c r="AE90" i="2"/>
  <c r="AD90" i="2"/>
  <c r="AC90" i="2"/>
  <c r="AB90" i="2"/>
  <c r="AA90" i="2"/>
  <c r="Y90" i="2"/>
  <c r="Z90" i="2" s="1"/>
  <c r="X90" i="2"/>
  <c r="V90" i="2"/>
  <c r="W90" i="2" s="1"/>
  <c r="U90" i="2"/>
  <c r="T90" i="2"/>
  <c r="R90" i="2"/>
  <c r="S90" i="2" s="1"/>
  <c r="Q90" i="2"/>
  <c r="AG89" i="2"/>
  <c r="AF89" i="2"/>
  <c r="AE89" i="2"/>
  <c r="AD89" i="2"/>
  <c r="AC89" i="2"/>
  <c r="AB89" i="2"/>
  <c r="AA89" i="2"/>
  <c r="Y89" i="2"/>
  <c r="Z89" i="2" s="1"/>
  <c r="X89" i="2"/>
  <c r="V89" i="2"/>
  <c r="W89" i="2" s="1"/>
  <c r="T89" i="2"/>
  <c r="U89" i="2" s="1"/>
  <c r="R89" i="2"/>
  <c r="S89" i="2" s="1"/>
  <c r="Q89" i="2"/>
  <c r="AG88" i="2"/>
  <c r="AF88" i="2"/>
  <c r="AE88" i="2"/>
  <c r="AD88" i="2"/>
  <c r="AC88" i="2"/>
  <c r="AB88" i="2"/>
  <c r="AA88" i="2"/>
  <c r="Y88" i="2"/>
  <c r="Z88" i="2" s="1"/>
  <c r="X88" i="2"/>
  <c r="V88" i="2"/>
  <c r="W88" i="2" s="1"/>
  <c r="T88" i="2"/>
  <c r="U88" i="2" s="1"/>
  <c r="R88" i="2"/>
  <c r="S88" i="2" s="1"/>
  <c r="Q88" i="2"/>
  <c r="AG87" i="2"/>
  <c r="AF87" i="2"/>
  <c r="AE87" i="2"/>
  <c r="AD87" i="2"/>
  <c r="AC87" i="2"/>
  <c r="AB87" i="2"/>
  <c r="AA87" i="2"/>
  <c r="Y87" i="2"/>
  <c r="Z87" i="2" s="1"/>
  <c r="X87" i="2"/>
  <c r="W87" i="2"/>
  <c r="V87" i="2"/>
  <c r="T87" i="2"/>
  <c r="U87" i="2" s="1"/>
  <c r="R87" i="2"/>
  <c r="S87" i="2" s="1"/>
  <c r="Q87" i="2"/>
  <c r="AG86" i="2"/>
  <c r="AF86" i="2"/>
  <c r="AE86" i="2"/>
  <c r="AD86" i="2"/>
  <c r="AC86" i="2"/>
  <c r="AB86" i="2"/>
  <c r="AA86" i="2"/>
  <c r="Y86" i="2"/>
  <c r="Z86" i="2" s="1"/>
  <c r="X86" i="2"/>
  <c r="V86" i="2"/>
  <c r="W86" i="2" s="1"/>
  <c r="T86" i="2"/>
  <c r="U86" i="2" s="1"/>
  <c r="S86" i="2"/>
  <c r="R86" i="2"/>
  <c r="Q86" i="2"/>
  <c r="AG85" i="2"/>
  <c r="AF85" i="2"/>
  <c r="AE85" i="2"/>
  <c r="AD85" i="2"/>
  <c r="AC85" i="2"/>
  <c r="AB85" i="2"/>
  <c r="AA85" i="2"/>
  <c r="Y85" i="2"/>
  <c r="Z85" i="2" s="1"/>
  <c r="X85" i="2"/>
  <c r="V85" i="2"/>
  <c r="W85" i="2" s="1"/>
  <c r="T85" i="2"/>
  <c r="U85" i="2" s="1"/>
  <c r="R85" i="2"/>
  <c r="S85" i="2" s="1"/>
  <c r="Q85" i="2"/>
  <c r="AG84" i="2"/>
  <c r="AF84" i="2"/>
  <c r="AE84" i="2"/>
  <c r="AD84" i="2"/>
  <c r="AC84" i="2"/>
  <c r="AB84" i="2"/>
  <c r="AA84" i="2"/>
  <c r="Y84" i="2"/>
  <c r="Z84" i="2" s="1"/>
  <c r="X84" i="2"/>
  <c r="V84" i="2"/>
  <c r="W84" i="2" s="1"/>
  <c r="T84" i="2"/>
  <c r="U84" i="2" s="1"/>
  <c r="R84" i="2"/>
  <c r="S84" i="2" s="1"/>
  <c r="Q84" i="2"/>
  <c r="AG83" i="2"/>
  <c r="AF83" i="2"/>
  <c r="AE83" i="2"/>
  <c r="AD83" i="2"/>
  <c r="AC83" i="2"/>
  <c r="AB83" i="2"/>
  <c r="AA83" i="2"/>
  <c r="Y83" i="2"/>
  <c r="Z83" i="2" s="1"/>
  <c r="X83" i="2"/>
  <c r="W83" i="2"/>
  <c r="V83" i="2"/>
  <c r="T83" i="2"/>
  <c r="U83" i="2" s="1"/>
  <c r="R83" i="2"/>
  <c r="S83" i="2" s="1"/>
  <c r="Q83" i="2"/>
  <c r="AG82" i="2"/>
  <c r="AF82" i="2"/>
  <c r="AE82" i="2"/>
  <c r="AD82" i="2"/>
  <c r="AC82" i="2"/>
  <c r="AB82" i="2"/>
  <c r="AA82" i="2"/>
  <c r="Y82" i="2"/>
  <c r="Z82" i="2" s="1"/>
  <c r="X82" i="2"/>
  <c r="V82" i="2"/>
  <c r="W82" i="2" s="1"/>
  <c r="T82" i="2"/>
  <c r="U82" i="2" s="1"/>
  <c r="R82" i="2"/>
  <c r="S82" i="2" s="1"/>
  <c r="Q82" i="2"/>
  <c r="AG81" i="2"/>
  <c r="AF81" i="2"/>
  <c r="AE81" i="2"/>
  <c r="AD81" i="2"/>
  <c r="AC81" i="2"/>
  <c r="AB81" i="2"/>
  <c r="AA81" i="2"/>
  <c r="Y81" i="2"/>
  <c r="Z81" i="2" s="1"/>
  <c r="X81" i="2"/>
  <c r="W81" i="2"/>
  <c r="V81" i="2"/>
  <c r="T81" i="2"/>
  <c r="U81" i="2" s="1"/>
  <c r="R81" i="2"/>
  <c r="S81" i="2" s="1"/>
  <c r="Q81" i="2"/>
  <c r="AG80" i="2"/>
  <c r="AF80" i="2"/>
  <c r="AE80" i="2"/>
  <c r="AD80" i="2"/>
  <c r="AC80" i="2"/>
  <c r="AB80" i="2"/>
  <c r="AA80" i="2"/>
  <c r="Y80" i="2"/>
  <c r="Z80" i="2" s="1"/>
  <c r="X80" i="2"/>
  <c r="W80" i="2"/>
  <c r="V80" i="2"/>
  <c r="T80" i="2"/>
  <c r="U80" i="2" s="1"/>
  <c r="R80" i="2"/>
  <c r="S80" i="2" s="1"/>
  <c r="Q80" i="2"/>
  <c r="AG79" i="2"/>
  <c r="AF79" i="2"/>
  <c r="AE79" i="2"/>
  <c r="AD79" i="2"/>
  <c r="AC79" i="2"/>
  <c r="AB79" i="2"/>
  <c r="AA79" i="2"/>
  <c r="Y79" i="2"/>
  <c r="Z79" i="2" s="1"/>
  <c r="X79" i="2"/>
  <c r="V79" i="2"/>
  <c r="W79" i="2" s="1"/>
  <c r="T79" i="2"/>
  <c r="U79" i="2" s="1"/>
  <c r="R79" i="2"/>
  <c r="S79" i="2" s="1"/>
  <c r="Q79" i="2"/>
  <c r="AG78" i="2"/>
  <c r="AF78" i="2"/>
  <c r="AE78" i="2"/>
  <c r="AD78" i="2"/>
  <c r="AC78" i="2"/>
  <c r="AB78" i="2"/>
  <c r="AA78" i="2"/>
  <c r="Y78" i="2"/>
  <c r="Z78" i="2" s="1"/>
  <c r="X78" i="2"/>
  <c r="V78" i="2"/>
  <c r="W78" i="2" s="1"/>
  <c r="T78" i="2"/>
  <c r="U78" i="2" s="1"/>
  <c r="R78" i="2"/>
  <c r="S78" i="2" s="1"/>
  <c r="Q78" i="2"/>
  <c r="AG77" i="2"/>
  <c r="AF77" i="2"/>
  <c r="AE77" i="2"/>
  <c r="AD77" i="2"/>
  <c r="AC77" i="2"/>
  <c r="AB77" i="2"/>
  <c r="AA77" i="2"/>
  <c r="Y77" i="2"/>
  <c r="Z77" i="2" s="1"/>
  <c r="X77" i="2"/>
  <c r="V77" i="2"/>
  <c r="W77" i="2" s="1"/>
  <c r="T77" i="2"/>
  <c r="U77" i="2" s="1"/>
  <c r="S77" i="2"/>
  <c r="R77" i="2"/>
  <c r="Q77" i="2"/>
  <c r="AG76" i="2"/>
  <c r="AF76" i="2"/>
  <c r="AE76" i="2"/>
  <c r="AD76" i="2"/>
  <c r="AC76" i="2"/>
  <c r="AB76" i="2"/>
  <c r="AA76" i="2"/>
  <c r="Y76" i="2"/>
  <c r="Z76" i="2" s="1"/>
  <c r="X76" i="2"/>
  <c r="V76" i="2"/>
  <c r="W76" i="2" s="1"/>
  <c r="T76" i="2"/>
  <c r="U76" i="2" s="1"/>
  <c r="S76" i="2"/>
  <c r="R76" i="2"/>
  <c r="Q76" i="2"/>
  <c r="AG75" i="2"/>
  <c r="AF75" i="2"/>
  <c r="AE75" i="2"/>
  <c r="AD75" i="2"/>
  <c r="AC75" i="2"/>
  <c r="AB75" i="2"/>
  <c r="AA75" i="2"/>
  <c r="Y75" i="2"/>
  <c r="Z75" i="2" s="1"/>
  <c r="X75" i="2"/>
  <c r="W75" i="2"/>
  <c r="V75" i="2"/>
  <c r="T75" i="2"/>
  <c r="U75" i="2" s="1"/>
  <c r="R75" i="2"/>
  <c r="S75" i="2" s="1"/>
  <c r="Q75" i="2"/>
  <c r="AG74" i="2"/>
  <c r="AF74" i="2"/>
  <c r="AE74" i="2"/>
  <c r="AD74" i="2"/>
  <c r="AC74" i="2"/>
  <c r="AB74" i="2"/>
  <c r="AA74" i="2"/>
  <c r="Y74" i="2"/>
  <c r="Z74" i="2" s="1"/>
  <c r="X74" i="2"/>
  <c r="V74" i="2"/>
  <c r="W74" i="2" s="1"/>
  <c r="T74" i="2"/>
  <c r="U74" i="2" s="1"/>
  <c r="R74" i="2"/>
  <c r="S74" i="2" s="1"/>
  <c r="Q74" i="2"/>
  <c r="AG73" i="2"/>
  <c r="AF73" i="2"/>
  <c r="AE73" i="2"/>
  <c r="AD73" i="2"/>
  <c r="AC73" i="2"/>
  <c r="AB73" i="2"/>
  <c r="AA73" i="2"/>
  <c r="Y73" i="2"/>
  <c r="Z73" i="2" s="1"/>
  <c r="X73" i="2"/>
  <c r="V73" i="2"/>
  <c r="W73" i="2" s="1"/>
  <c r="T73" i="2"/>
  <c r="U73" i="2" s="1"/>
  <c r="S73" i="2"/>
  <c r="R73" i="2"/>
  <c r="Q73" i="2"/>
  <c r="AG72" i="2"/>
  <c r="AF72" i="2"/>
  <c r="AE72" i="2"/>
  <c r="AD72" i="2"/>
  <c r="AC72" i="2"/>
  <c r="AB72" i="2"/>
  <c r="AA72" i="2"/>
  <c r="Y72" i="2"/>
  <c r="Z72" i="2" s="1"/>
  <c r="X72" i="2"/>
  <c r="V72" i="2"/>
  <c r="W72" i="2" s="1"/>
  <c r="T72" i="2"/>
  <c r="U72" i="2" s="1"/>
  <c r="R72" i="2"/>
  <c r="S72" i="2" s="1"/>
  <c r="Q72" i="2"/>
  <c r="AG71" i="2"/>
  <c r="AF71" i="2"/>
  <c r="AE71" i="2"/>
  <c r="AD71" i="2"/>
  <c r="AC71" i="2"/>
  <c r="AB71" i="2"/>
  <c r="AA71" i="2"/>
  <c r="Z71" i="2"/>
  <c r="Y71" i="2"/>
  <c r="X71" i="2"/>
  <c r="V71" i="2"/>
  <c r="W71" i="2" s="1"/>
  <c r="T71" i="2"/>
  <c r="U71" i="2" s="1"/>
  <c r="R71" i="2"/>
  <c r="S71" i="2" s="1"/>
  <c r="Q71" i="2"/>
  <c r="AG70" i="2"/>
  <c r="AF70" i="2"/>
  <c r="AE70" i="2"/>
  <c r="AD70" i="2"/>
  <c r="AC70" i="2"/>
  <c r="AB70" i="2"/>
  <c r="AA70" i="2"/>
  <c r="Y70" i="2"/>
  <c r="Z70" i="2" s="1"/>
  <c r="X70" i="2"/>
  <c r="V70" i="2"/>
  <c r="W70" i="2" s="1"/>
  <c r="T70" i="2"/>
  <c r="U70" i="2" s="1"/>
  <c r="R70" i="2"/>
  <c r="S70" i="2" s="1"/>
  <c r="Q70" i="2"/>
  <c r="AG69" i="2"/>
  <c r="AF69" i="2"/>
  <c r="AE69" i="2"/>
  <c r="AD69" i="2"/>
  <c r="AC69" i="2"/>
  <c r="AB69" i="2"/>
  <c r="AA69" i="2"/>
  <c r="Y69" i="2"/>
  <c r="Z69" i="2" s="1"/>
  <c r="X69" i="2"/>
  <c r="V69" i="2"/>
  <c r="W69" i="2" s="1"/>
  <c r="T69" i="2"/>
  <c r="U69" i="2" s="1"/>
  <c r="R69" i="2"/>
  <c r="S69" i="2" s="1"/>
  <c r="Q69" i="2"/>
  <c r="AG68" i="2"/>
  <c r="AF68" i="2"/>
  <c r="AE68" i="2"/>
  <c r="AD68" i="2"/>
  <c r="AC68" i="2"/>
  <c r="AB68" i="2"/>
  <c r="AA68" i="2"/>
  <c r="Z68" i="2"/>
  <c r="Y68" i="2"/>
  <c r="X68" i="2"/>
  <c r="V68" i="2"/>
  <c r="W68" i="2" s="1"/>
  <c r="T68" i="2"/>
  <c r="U68" i="2" s="1"/>
  <c r="R68" i="2"/>
  <c r="S68" i="2" s="1"/>
  <c r="Q68" i="2"/>
  <c r="AG67" i="2"/>
  <c r="AF67" i="2"/>
  <c r="AE67" i="2"/>
  <c r="AD67" i="2"/>
  <c r="AC67" i="2"/>
  <c r="AB67" i="2"/>
  <c r="AA67" i="2"/>
  <c r="Y67" i="2"/>
  <c r="Z67" i="2" s="1"/>
  <c r="X67" i="2"/>
  <c r="V67" i="2"/>
  <c r="W67" i="2" s="1"/>
  <c r="T67" i="2"/>
  <c r="U67" i="2" s="1"/>
  <c r="R67" i="2"/>
  <c r="S67" i="2" s="1"/>
  <c r="Q67" i="2"/>
  <c r="AG66" i="2"/>
  <c r="AF66" i="2"/>
  <c r="AE66" i="2"/>
  <c r="AD66" i="2"/>
  <c r="AC66" i="2"/>
  <c r="AB66" i="2"/>
  <c r="AA66" i="2"/>
  <c r="Z66" i="2"/>
  <c r="Y66" i="2"/>
  <c r="X66" i="2"/>
  <c r="W66" i="2"/>
  <c r="V66" i="2"/>
  <c r="T66" i="2"/>
  <c r="U66" i="2" s="1"/>
  <c r="R66" i="2"/>
  <c r="S66" i="2" s="1"/>
  <c r="Q66" i="2"/>
  <c r="AG65" i="2"/>
  <c r="AF65" i="2"/>
  <c r="AE65" i="2"/>
  <c r="AD65" i="2"/>
  <c r="AC65" i="2"/>
  <c r="AB65" i="2"/>
  <c r="AA65" i="2"/>
  <c r="Y65" i="2"/>
  <c r="Z65" i="2" s="1"/>
  <c r="X65" i="2"/>
  <c r="V65" i="2"/>
  <c r="W65" i="2" s="1"/>
  <c r="T65" i="2"/>
  <c r="U65" i="2" s="1"/>
  <c r="R65" i="2"/>
  <c r="S65" i="2" s="1"/>
  <c r="Q65" i="2"/>
  <c r="AG64" i="2"/>
  <c r="AF64" i="2"/>
  <c r="AE64" i="2"/>
  <c r="AD64" i="2"/>
  <c r="AC64" i="2"/>
  <c r="AB64" i="2"/>
  <c r="AA64" i="2"/>
  <c r="Y64" i="2"/>
  <c r="Z64" i="2" s="1"/>
  <c r="X64" i="2"/>
  <c r="V64" i="2"/>
  <c r="W64" i="2" s="1"/>
  <c r="T64" i="2"/>
  <c r="U64" i="2" s="1"/>
  <c r="R64" i="2"/>
  <c r="S64" i="2" s="1"/>
  <c r="Q64" i="2"/>
  <c r="AG63" i="2"/>
  <c r="AF63" i="2"/>
  <c r="AE63" i="2"/>
  <c r="AD63" i="2"/>
  <c r="AC63" i="2"/>
  <c r="AB63" i="2"/>
  <c r="AA63" i="2"/>
  <c r="Y63" i="2"/>
  <c r="Z63" i="2" s="1"/>
  <c r="X63" i="2"/>
  <c r="V63" i="2"/>
  <c r="W63" i="2" s="1"/>
  <c r="U63" i="2"/>
  <c r="T63" i="2"/>
  <c r="R63" i="2"/>
  <c r="S63" i="2" s="1"/>
  <c r="Q63" i="2"/>
  <c r="AG62" i="2"/>
  <c r="AF62" i="2"/>
  <c r="AE62" i="2"/>
  <c r="AD62" i="2"/>
  <c r="AC62" i="2"/>
  <c r="AB62" i="2"/>
  <c r="AA62" i="2"/>
  <c r="Z62" i="2"/>
  <c r="Y62" i="2"/>
  <c r="X62" i="2"/>
  <c r="W62" i="2"/>
  <c r="V62" i="2"/>
  <c r="T62" i="2"/>
  <c r="U62" i="2" s="1"/>
  <c r="R62" i="2"/>
  <c r="S62" i="2" s="1"/>
  <c r="Q62" i="2"/>
  <c r="AG61" i="2"/>
  <c r="AF61" i="2"/>
  <c r="AE61" i="2"/>
  <c r="AD61" i="2"/>
  <c r="AC61" i="2"/>
  <c r="AB61" i="2"/>
  <c r="AA61" i="2"/>
  <c r="Y61" i="2"/>
  <c r="Z61" i="2" s="1"/>
  <c r="X61" i="2"/>
  <c r="V61" i="2"/>
  <c r="W61" i="2" s="1"/>
  <c r="T61" i="2"/>
  <c r="U61" i="2" s="1"/>
  <c r="S61" i="2"/>
  <c r="R61" i="2"/>
  <c r="Q61" i="2"/>
  <c r="AG60" i="2"/>
  <c r="AF60" i="2"/>
  <c r="AE60" i="2"/>
  <c r="AD60" i="2"/>
  <c r="AC60" i="2"/>
  <c r="AB60" i="2"/>
  <c r="AA60" i="2"/>
  <c r="Y60" i="2"/>
  <c r="Z60" i="2" s="1"/>
  <c r="X60" i="2"/>
  <c r="V60" i="2"/>
  <c r="W60" i="2" s="1"/>
  <c r="T60" i="2"/>
  <c r="U60" i="2" s="1"/>
  <c r="R60" i="2"/>
  <c r="S60" i="2" s="1"/>
  <c r="Q60" i="2"/>
  <c r="AG59" i="2"/>
  <c r="AF59" i="2"/>
  <c r="AE59" i="2"/>
  <c r="AD59" i="2"/>
  <c r="AC59" i="2"/>
  <c r="AB59" i="2"/>
  <c r="AA59" i="2"/>
  <c r="Y59" i="2"/>
  <c r="Z59" i="2" s="1"/>
  <c r="X59" i="2"/>
  <c r="V59" i="2"/>
  <c r="W59" i="2" s="1"/>
  <c r="T59" i="2"/>
  <c r="U59" i="2" s="1"/>
  <c r="S59" i="2"/>
  <c r="R59" i="2"/>
  <c r="Q59" i="2"/>
  <c r="AG58" i="2"/>
  <c r="AF58" i="2"/>
  <c r="AE58" i="2"/>
  <c r="AD58" i="2"/>
  <c r="AC58" i="2"/>
  <c r="AB58" i="2"/>
  <c r="AA58" i="2"/>
  <c r="Y58" i="2"/>
  <c r="Z58" i="2" s="1"/>
  <c r="X58" i="2"/>
  <c r="V58" i="2"/>
  <c r="W58" i="2" s="1"/>
  <c r="T58" i="2"/>
  <c r="U58" i="2" s="1"/>
  <c r="R58" i="2"/>
  <c r="S58" i="2" s="1"/>
  <c r="Q58" i="2"/>
  <c r="AG57" i="2"/>
  <c r="AF57" i="2"/>
  <c r="AE57" i="2"/>
  <c r="AD57" i="2"/>
  <c r="AC57" i="2"/>
  <c r="AB57" i="2"/>
  <c r="AA57" i="2"/>
  <c r="Y57" i="2"/>
  <c r="Z57" i="2" s="1"/>
  <c r="X57" i="2"/>
  <c r="V57" i="2"/>
  <c r="W57" i="2" s="1"/>
  <c r="T57" i="2"/>
  <c r="U57" i="2" s="1"/>
  <c r="R57" i="2"/>
  <c r="S57" i="2" s="1"/>
  <c r="Q57" i="2"/>
  <c r="AG56" i="2"/>
  <c r="AF56" i="2"/>
  <c r="AE56" i="2"/>
  <c r="AD56" i="2"/>
  <c r="AC56" i="2"/>
  <c r="AB56" i="2"/>
  <c r="AA56" i="2"/>
  <c r="Y56" i="2"/>
  <c r="Z56" i="2" s="1"/>
  <c r="X56" i="2"/>
  <c r="V56" i="2"/>
  <c r="W56" i="2" s="1"/>
  <c r="T56" i="2"/>
  <c r="U56" i="2" s="1"/>
  <c r="R56" i="2"/>
  <c r="S56" i="2" s="1"/>
  <c r="Q56" i="2"/>
  <c r="AG55" i="2"/>
  <c r="AF55" i="2"/>
  <c r="AE55" i="2"/>
  <c r="AD55" i="2"/>
  <c r="AC55" i="2"/>
  <c r="AB55" i="2"/>
  <c r="AA55" i="2"/>
  <c r="Y55" i="2"/>
  <c r="Z55" i="2" s="1"/>
  <c r="X55" i="2"/>
  <c r="V55" i="2"/>
  <c r="W55" i="2" s="1"/>
  <c r="T55" i="2"/>
  <c r="U55" i="2" s="1"/>
  <c r="R55" i="2"/>
  <c r="S55" i="2" s="1"/>
  <c r="Q55" i="2"/>
  <c r="AG54" i="2"/>
  <c r="AF54" i="2"/>
  <c r="AE54" i="2"/>
  <c r="AD54" i="2"/>
  <c r="AC54" i="2"/>
  <c r="AB54" i="2"/>
  <c r="AA54" i="2"/>
  <c r="Y54" i="2"/>
  <c r="Z54" i="2" s="1"/>
  <c r="X54" i="2"/>
  <c r="V54" i="2"/>
  <c r="W54" i="2" s="1"/>
  <c r="T54" i="2"/>
  <c r="U54" i="2" s="1"/>
  <c r="R54" i="2"/>
  <c r="S54" i="2" s="1"/>
  <c r="Q54" i="2"/>
  <c r="AG53" i="2"/>
  <c r="AF53" i="2"/>
  <c r="AE53" i="2"/>
  <c r="AD53" i="2"/>
  <c r="AC53" i="2"/>
  <c r="AB53" i="2"/>
  <c r="AA53" i="2"/>
  <c r="Y53" i="2"/>
  <c r="Z53" i="2" s="1"/>
  <c r="X53" i="2"/>
  <c r="V53" i="2"/>
  <c r="W53" i="2" s="1"/>
  <c r="T53" i="2"/>
  <c r="U53" i="2" s="1"/>
  <c r="R53" i="2"/>
  <c r="S53" i="2" s="1"/>
  <c r="Q53" i="2"/>
  <c r="AG52" i="2"/>
  <c r="AF52" i="2"/>
  <c r="AE52" i="2"/>
  <c r="AD52" i="2"/>
  <c r="AC52" i="2"/>
  <c r="AB52" i="2"/>
  <c r="AA52" i="2"/>
  <c r="Y52" i="2"/>
  <c r="Z52" i="2" s="1"/>
  <c r="X52" i="2"/>
  <c r="V52" i="2"/>
  <c r="W52" i="2" s="1"/>
  <c r="T52" i="2"/>
  <c r="U52" i="2" s="1"/>
  <c r="R52" i="2"/>
  <c r="S52" i="2" s="1"/>
  <c r="Q52" i="2"/>
  <c r="AG51" i="2"/>
  <c r="AF51" i="2"/>
  <c r="AE51" i="2"/>
  <c r="AD51" i="2"/>
  <c r="AC51" i="2"/>
  <c r="AB51" i="2"/>
  <c r="AA51" i="2"/>
  <c r="Y51" i="2"/>
  <c r="Z51" i="2" s="1"/>
  <c r="X51" i="2"/>
  <c r="V51" i="2"/>
  <c r="W51" i="2" s="1"/>
  <c r="T51" i="2"/>
  <c r="U51" i="2" s="1"/>
  <c r="R51" i="2"/>
  <c r="S51" i="2" s="1"/>
  <c r="Q51" i="2"/>
  <c r="AG50" i="2"/>
  <c r="AF50" i="2"/>
  <c r="AE50" i="2"/>
  <c r="AD50" i="2"/>
  <c r="AC50" i="2"/>
  <c r="AB50" i="2"/>
  <c r="AA50" i="2"/>
  <c r="Z50" i="2"/>
  <c r="Y50" i="2"/>
  <c r="X50" i="2"/>
  <c r="V50" i="2"/>
  <c r="W50" i="2" s="1"/>
  <c r="T50" i="2"/>
  <c r="U50" i="2" s="1"/>
  <c r="S50" i="2"/>
  <c r="R50" i="2"/>
  <c r="Q50" i="2"/>
  <c r="AG49" i="2"/>
  <c r="AF49" i="2"/>
  <c r="AE49" i="2"/>
  <c r="AD49" i="2"/>
  <c r="AC49" i="2"/>
  <c r="AB49" i="2"/>
  <c r="AA49" i="2"/>
  <c r="Y49" i="2"/>
  <c r="Z49" i="2" s="1"/>
  <c r="X49" i="2"/>
  <c r="W49" i="2"/>
  <c r="V49" i="2"/>
  <c r="T49" i="2"/>
  <c r="U49" i="2" s="1"/>
  <c r="S49" i="2"/>
  <c r="R49" i="2"/>
  <c r="Q49" i="2"/>
  <c r="AG48" i="2"/>
  <c r="AF48" i="2"/>
  <c r="AE48" i="2"/>
  <c r="AD48" i="2"/>
  <c r="AC48" i="2"/>
  <c r="AB48" i="2"/>
  <c r="AA48" i="2"/>
  <c r="Y48" i="2"/>
  <c r="Z48" i="2" s="1"/>
  <c r="X48" i="2"/>
  <c r="V48" i="2"/>
  <c r="W48" i="2" s="1"/>
  <c r="T48" i="2"/>
  <c r="U48" i="2" s="1"/>
  <c r="R48" i="2"/>
  <c r="S48" i="2" s="1"/>
  <c r="Q48" i="2"/>
  <c r="AG47" i="2"/>
  <c r="AF47" i="2"/>
  <c r="AE47" i="2"/>
  <c r="AD47" i="2"/>
  <c r="AC47" i="2"/>
  <c r="AB47" i="2"/>
  <c r="AA47" i="2"/>
  <c r="Y47" i="2"/>
  <c r="Z47" i="2" s="1"/>
  <c r="X47" i="2"/>
  <c r="V47" i="2"/>
  <c r="W47" i="2" s="1"/>
  <c r="T47" i="2"/>
  <c r="U47" i="2" s="1"/>
  <c r="R47" i="2"/>
  <c r="S47" i="2" s="1"/>
  <c r="Q47" i="2"/>
  <c r="AG46" i="2"/>
  <c r="AF46" i="2"/>
  <c r="AE46" i="2"/>
  <c r="AD46" i="2"/>
  <c r="AC46" i="2"/>
  <c r="AB46" i="2"/>
  <c r="AA46" i="2"/>
  <c r="Y46" i="2"/>
  <c r="Z46" i="2" s="1"/>
  <c r="X46" i="2"/>
  <c r="V46" i="2"/>
  <c r="W46" i="2" s="1"/>
  <c r="T46" i="2"/>
  <c r="U46" i="2" s="1"/>
  <c r="R46" i="2"/>
  <c r="S46" i="2" s="1"/>
  <c r="Q46" i="2"/>
  <c r="AG45" i="2"/>
  <c r="AF45" i="2"/>
  <c r="AE45" i="2"/>
  <c r="AD45" i="2"/>
  <c r="AC45" i="2"/>
  <c r="AB45" i="2"/>
  <c r="AA45" i="2"/>
  <c r="Y45" i="2"/>
  <c r="Z45" i="2" s="1"/>
  <c r="X45" i="2"/>
  <c r="V45" i="2"/>
  <c r="W45" i="2" s="1"/>
  <c r="T45" i="2"/>
  <c r="U45" i="2" s="1"/>
  <c r="R45" i="2"/>
  <c r="S45" i="2" s="1"/>
  <c r="Q45" i="2"/>
  <c r="AG44" i="2"/>
  <c r="AF44" i="2"/>
  <c r="AE44" i="2"/>
  <c r="AD44" i="2"/>
  <c r="AC44" i="2"/>
  <c r="AB44" i="2"/>
  <c r="AA44" i="2"/>
  <c r="Y44" i="2"/>
  <c r="Z44" i="2" s="1"/>
  <c r="X44" i="2"/>
  <c r="V44" i="2"/>
  <c r="W44" i="2" s="1"/>
  <c r="T44" i="2"/>
  <c r="U44" i="2" s="1"/>
  <c r="R44" i="2"/>
  <c r="S44" i="2" s="1"/>
  <c r="Q44" i="2"/>
  <c r="AG43" i="2"/>
  <c r="AF43" i="2"/>
  <c r="AE43" i="2"/>
  <c r="AD43" i="2"/>
  <c r="AC43" i="2"/>
  <c r="AB43" i="2"/>
  <c r="AA43" i="2"/>
  <c r="Y43" i="2"/>
  <c r="Z43" i="2" s="1"/>
  <c r="X43" i="2"/>
  <c r="V43" i="2"/>
  <c r="W43" i="2" s="1"/>
  <c r="T43" i="2"/>
  <c r="U43" i="2" s="1"/>
  <c r="R43" i="2"/>
  <c r="S43" i="2" s="1"/>
  <c r="Q43" i="2"/>
  <c r="AG42" i="2"/>
  <c r="AF42" i="2"/>
  <c r="AE42" i="2"/>
  <c r="AD42" i="2"/>
  <c r="AC42" i="2"/>
  <c r="AB42" i="2"/>
  <c r="AA42" i="2"/>
  <c r="Y42" i="2"/>
  <c r="Z42" i="2" s="1"/>
  <c r="X42" i="2"/>
  <c r="W42" i="2"/>
  <c r="V42" i="2"/>
  <c r="T42" i="2"/>
  <c r="U42" i="2" s="1"/>
  <c r="R42" i="2"/>
  <c r="S42" i="2" s="1"/>
  <c r="Q42" i="2"/>
  <c r="AG41" i="2"/>
  <c r="AF41" i="2"/>
  <c r="AE41" i="2"/>
  <c r="AD41" i="2"/>
  <c r="AC41" i="2"/>
  <c r="AB41" i="2"/>
  <c r="AA41" i="2"/>
  <c r="Z41" i="2"/>
  <c r="Y41" i="2"/>
  <c r="X41" i="2"/>
  <c r="W41" i="2"/>
  <c r="V41" i="2"/>
  <c r="T41" i="2"/>
  <c r="U41" i="2" s="1"/>
  <c r="R41" i="2"/>
  <c r="S41" i="2" s="1"/>
  <c r="Q41" i="2"/>
  <c r="AG40" i="2"/>
  <c r="AF40" i="2"/>
  <c r="AE40" i="2"/>
  <c r="AD40" i="2"/>
  <c r="AC40" i="2"/>
  <c r="AB40" i="2"/>
  <c r="AA40" i="2"/>
  <c r="Y40" i="2"/>
  <c r="Z40" i="2" s="1"/>
  <c r="X40" i="2"/>
  <c r="V40" i="2"/>
  <c r="W40" i="2" s="1"/>
  <c r="T40" i="2"/>
  <c r="U40" i="2" s="1"/>
  <c r="S40" i="2"/>
  <c r="R40" i="2"/>
  <c r="Q40" i="2"/>
  <c r="AG39" i="2"/>
  <c r="AF39" i="2"/>
  <c r="AE39" i="2"/>
  <c r="AD39" i="2"/>
  <c r="AC39" i="2"/>
  <c r="AB39" i="2"/>
  <c r="AA39" i="2"/>
  <c r="Y39" i="2"/>
  <c r="Z39" i="2" s="1"/>
  <c r="X39" i="2"/>
  <c r="W39" i="2"/>
  <c r="V39" i="2"/>
  <c r="T39" i="2"/>
  <c r="U39" i="2" s="1"/>
  <c r="R39" i="2"/>
  <c r="S39" i="2" s="1"/>
  <c r="Q39" i="2"/>
  <c r="AG38" i="2"/>
  <c r="AF38" i="2"/>
  <c r="AE38" i="2"/>
  <c r="AD38" i="2"/>
  <c r="AC38" i="2"/>
  <c r="AB38" i="2"/>
  <c r="AA38" i="2"/>
  <c r="Y38" i="2"/>
  <c r="Z38" i="2" s="1"/>
  <c r="X38" i="2"/>
  <c r="V38" i="2"/>
  <c r="W38" i="2" s="1"/>
  <c r="T38" i="2"/>
  <c r="U38" i="2" s="1"/>
  <c r="R38" i="2"/>
  <c r="S38" i="2" s="1"/>
  <c r="Q38" i="2"/>
  <c r="AG37" i="2"/>
  <c r="AF37" i="2"/>
  <c r="AE37" i="2"/>
  <c r="AD37" i="2"/>
  <c r="AC37" i="2"/>
  <c r="AB37" i="2"/>
  <c r="AA37" i="2"/>
  <c r="Y37" i="2"/>
  <c r="Z37" i="2" s="1"/>
  <c r="X37" i="2"/>
  <c r="V37" i="2"/>
  <c r="W37" i="2" s="1"/>
  <c r="T37" i="2"/>
  <c r="U37" i="2" s="1"/>
  <c r="R37" i="2"/>
  <c r="S37" i="2" s="1"/>
  <c r="Q37" i="2"/>
  <c r="AG36" i="2"/>
  <c r="AF36" i="2"/>
  <c r="AE36" i="2"/>
  <c r="AD36" i="2"/>
  <c r="AC36" i="2"/>
  <c r="AB36" i="2"/>
  <c r="AA36" i="2"/>
  <c r="Y36" i="2"/>
  <c r="Z36" i="2" s="1"/>
  <c r="X36" i="2"/>
  <c r="V36" i="2"/>
  <c r="W36" i="2" s="1"/>
  <c r="T36" i="2"/>
  <c r="U36" i="2" s="1"/>
  <c r="R36" i="2"/>
  <c r="S36" i="2" s="1"/>
  <c r="Q36" i="2"/>
  <c r="AG35" i="2"/>
  <c r="AF35" i="2"/>
  <c r="AE35" i="2"/>
  <c r="AD35" i="2"/>
  <c r="AC35" i="2"/>
  <c r="AB35" i="2"/>
  <c r="AA35" i="2"/>
  <c r="Y35" i="2"/>
  <c r="Z35" i="2" s="1"/>
  <c r="X35" i="2"/>
  <c r="V35" i="2"/>
  <c r="W35" i="2" s="1"/>
  <c r="T35" i="2"/>
  <c r="U35" i="2" s="1"/>
  <c r="R35" i="2"/>
  <c r="S35" i="2" s="1"/>
  <c r="Q35" i="2"/>
  <c r="AG34" i="2"/>
  <c r="AF34" i="2"/>
  <c r="AE34" i="2"/>
  <c r="AD34" i="2"/>
  <c r="AC34" i="2"/>
  <c r="AB34" i="2"/>
  <c r="AA34" i="2"/>
  <c r="Y34" i="2"/>
  <c r="Z34" i="2" s="1"/>
  <c r="X34" i="2"/>
  <c r="V34" i="2"/>
  <c r="W34" i="2" s="1"/>
  <c r="T34" i="2"/>
  <c r="U34" i="2" s="1"/>
  <c r="R34" i="2"/>
  <c r="S34" i="2" s="1"/>
  <c r="Q34" i="2"/>
  <c r="AG33" i="2"/>
  <c r="AF33" i="2"/>
  <c r="AE33" i="2"/>
  <c r="AD33" i="2"/>
  <c r="AC33" i="2"/>
  <c r="AB33" i="2"/>
  <c r="AA33" i="2"/>
  <c r="Y33" i="2"/>
  <c r="Z33" i="2" s="1"/>
  <c r="X33" i="2"/>
  <c r="V33" i="2"/>
  <c r="W33" i="2" s="1"/>
  <c r="U33" i="2"/>
  <c r="T33" i="2"/>
  <c r="R33" i="2"/>
  <c r="S33" i="2" s="1"/>
  <c r="Q33" i="2"/>
  <c r="AG32" i="2"/>
  <c r="AF32" i="2"/>
  <c r="AE32" i="2"/>
  <c r="AD32" i="2"/>
  <c r="AC32" i="2"/>
  <c r="AB32" i="2"/>
  <c r="AA32" i="2"/>
  <c r="Y32" i="2"/>
  <c r="Z32" i="2" s="1"/>
  <c r="X32" i="2"/>
  <c r="V32" i="2"/>
  <c r="W32" i="2" s="1"/>
  <c r="T32" i="2"/>
  <c r="U32" i="2" s="1"/>
  <c r="R32" i="2"/>
  <c r="S32" i="2" s="1"/>
  <c r="Q32" i="2"/>
  <c r="AG31" i="2"/>
  <c r="AF31" i="2"/>
  <c r="AE31" i="2"/>
  <c r="AD31" i="2"/>
  <c r="AC31" i="2"/>
  <c r="AB31" i="2"/>
  <c r="AA31" i="2"/>
  <c r="Y31" i="2"/>
  <c r="Z31" i="2" s="1"/>
  <c r="X31" i="2"/>
  <c r="V31" i="2"/>
  <c r="W31" i="2" s="1"/>
  <c r="T31" i="2"/>
  <c r="U31" i="2" s="1"/>
  <c r="R31" i="2"/>
  <c r="S31" i="2" s="1"/>
  <c r="Q31" i="2"/>
  <c r="AG30" i="2"/>
  <c r="AF30" i="2"/>
  <c r="AE30" i="2"/>
  <c r="AD30" i="2"/>
  <c r="AC30" i="2"/>
  <c r="AB30" i="2"/>
  <c r="AA30" i="2"/>
  <c r="Z30" i="2"/>
  <c r="Y30" i="2"/>
  <c r="X30" i="2"/>
  <c r="V30" i="2"/>
  <c r="W30" i="2" s="1"/>
  <c r="U30" i="2"/>
  <c r="T30" i="2"/>
  <c r="R30" i="2"/>
  <c r="S30" i="2" s="1"/>
  <c r="Q30" i="2"/>
  <c r="AG29" i="2"/>
  <c r="AF29" i="2"/>
  <c r="AE29" i="2"/>
  <c r="AD29" i="2"/>
  <c r="AC29" i="2"/>
  <c r="AB29" i="2"/>
  <c r="AA29" i="2"/>
  <c r="Y29" i="2"/>
  <c r="Z29" i="2" s="1"/>
  <c r="X29" i="2"/>
  <c r="V29" i="2"/>
  <c r="W29" i="2" s="1"/>
  <c r="T29" i="2"/>
  <c r="U29" i="2" s="1"/>
  <c r="S29" i="2"/>
  <c r="R29" i="2"/>
  <c r="Q29" i="2"/>
  <c r="AG28" i="2"/>
  <c r="AF28" i="2"/>
  <c r="AE28" i="2"/>
  <c r="AD28" i="2"/>
  <c r="AC28" i="2"/>
  <c r="AB28" i="2"/>
  <c r="AA28" i="2"/>
  <c r="Y28" i="2"/>
  <c r="Z28" i="2" s="1"/>
  <c r="X28" i="2"/>
  <c r="V28" i="2"/>
  <c r="W28" i="2" s="1"/>
  <c r="T28" i="2"/>
  <c r="U28" i="2" s="1"/>
  <c r="R28" i="2"/>
  <c r="S28" i="2" s="1"/>
  <c r="Q28" i="2"/>
  <c r="AG27" i="2"/>
  <c r="AF27" i="2"/>
  <c r="AE27" i="2"/>
  <c r="AD27" i="2"/>
  <c r="AC27" i="2"/>
  <c r="AB27" i="2"/>
  <c r="AA27" i="2"/>
  <c r="Y27" i="2"/>
  <c r="Z27" i="2" s="1"/>
  <c r="X27" i="2"/>
  <c r="V27" i="2"/>
  <c r="W27" i="2" s="1"/>
  <c r="U27" i="2"/>
  <c r="T27" i="2"/>
  <c r="R27" i="2"/>
  <c r="S27" i="2" s="1"/>
  <c r="Q27" i="2"/>
  <c r="AG26" i="2"/>
  <c r="AF26" i="2"/>
  <c r="AE26" i="2"/>
  <c r="AD26" i="2"/>
  <c r="AC26" i="2"/>
  <c r="AB26" i="2"/>
  <c r="AA26" i="2"/>
  <c r="Y26" i="2"/>
  <c r="Z26" i="2" s="1"/>
  <c r="X26" i="2"/>
  <c r="V26" i="2"/>
  <c r="W26" i="2" s="1"/>
  <c r="T26" i="2"/>
  <c r="U26" i="2" s="1"/>
  <c r="R26" i="2"/>
  <c r="S26" i="2" s="1"/>
  <c r="Q26" i="2"/>
  <c r="AG25" i="2"/>
  <c r="AF25" i="2"/>
  <c r="AE25" i="2"/>
  <c r="AD25" i="2"/>
  <c r="AC25" i="2"/>
  <c r="AB25" i="2"/>
  <c r="AA25" i="2"/>
  <c r="Y25" i="2"/>
  <c r="Z25" i="2" s="1"/>
  <c r="X25" i="2"/>
  <c r="V25" i="2"/>
  <c r="W25" i="2" s="1"/>
  <c r="U25" i="2"/>
  <c r="T25" i="2"/>
  <c r="R25" i="2"/>
  <c r="S25" i="2" s="1"/>
  <c r="Q25" i="2"/>
  <c r="AG24" i="2"/>
  <c r="AF24" i="2"/>
  <c r="AE24" i="2"/>
  <c r="AD24" i="2"/>
  <c r="AC24" i="2"/>
  <c r="AB24" i="2"/>
  <c r="AA24" i="2"/>
  <c r="Z24" i="2"/>
  <c r="Y24" i="2"/>
  <c r="X24" i="2"/>
  <c r="V24" i="2"/>
  <c r="W24" i="2" s="1"/>
  <c r="T24" i="2"/>
  <c r="U24" i="2" s="1"/>
  <c r="R24" i="2"/>
  <c r="S24" i="2" s="1"/>
  <c r="Q24" i="2"/>
  <c r="AG23" i="2"/>
  <c r="AF23" i="2"/>
  <c r="AE23" i="2"/>
  <c r="AD23" i="2"/>
  <c r="AC23" i="2"/>
  <c r="AB23" i="2"/>
  <c r="AA23" i="2"/>
  <c r="Y23" i="2"/>
  <c r="Z23" i="2" s="1"/>
  <c r="X23" i="2"/>
  <c r="W23" i="2"/>
  <c r="V23" i="2"/>
  <c r="T23" i="2"/>
  <c r="U23" i="2" s="1"/>
  <c r="R23" i="2"/>
  <c r="S23" i="2" s="1"/>
  <c r="Q23" i="2"/>
  <c r="AG22" i="2"/>
  <c r="AF22" i="2"/>
  <c r="AE22" i="2"/>
  <c r="AD22" i="2"/>
  <c r="AC22" i="2"/>
  <c r="AB22" i="2"/>
  <c r="AA22" i="2"/>
  <c r="Y22" i="2"/>
  <c r="Z22" i="2" s="1"/>
  <c r="X22" i="2"/>
  <c r="V22" i="2"/>
  <c r="W22" i="2" s="1"/>
  <c r="T22" i="2"/>
  <c r="U22" i="2" s="1"/>
  <c r="R22" i="2"/>
  <c r="S22" i="2" s="1"/>
  <c r="Q22" i="2"/>
  <c r="AG21" i="2"/>
  <c r="AF21" i="2"/>
  <c r="AE21" i="2"/>
  <c r="AD21" i="2"/>
  <c r="AC21" i="2"/>
  <c r="AB21" i="2"/>
  <c r="AA21" i="2"/>
  <c r="Y21" i="2"/>
  <c r="Z21" i="2" s="1"/>
  <c r="X21" i="2"/>
  <c r="V21" i="2"/>
  <c r="W21" i="2" s="1"/>
  <c r="T21" i="2"/>
  <c r="U21" i="2" s="1"/>
  <c r="R21" i="2"/>
  <c r="S21" i="2" s="1"/>
  <c r="Q21" i="2"/>
  <c r="AG20" i="2"/>
  <c r="AF20" i="2"/>
  <c r="AE20" i="2"/>
  <c r="AD20" i="2"/>
  <c r="AC20" i="2"/>
  <c r="AB20" i="2"/>
  <c r="AA20" i="2"/>
  <c r="Y20" i="2"/>
  <c r="Z20" i="2" s="1"/>
  <c r="X20" i="2"/>
  <c r="V20" i="2"/>
  <c r="W20" i="2" s="1"/>
  <c r="T20" i="2"/>
  <c r="U20" i="2" s="1"/>
  <c r="R20" i="2"/>
  <c r="S20" i="2" s="1"/>
  <c r="Q20" i="2"/>
  <c r="AG19" i="2"/>
  <c r="AF19" i="2"/>
  <c r="AE19" i="2"/>
  <c r="AD19" i="2"/>
  <c r="AC19" i="2"/>
  <c r="AB19" i="2"/>
  <c r="AA19" i="2"/>
  <c r="Y19" i="2"/>
  <c r="Z19" i="2" s="1"/>
  <c r="X19" i="2"/>
  <c r="V19" i="2"/>
  <c r="W19" i="2" s="1"/>
  <c r="T19" i="2"/>
  <c r="U19" i="2" s="1"/>
  <c r="R19" i="2"/>
  <c r="S19" i="2" s="1"/>
  <c r="Q19" i="2"/>
  <c r="AG18" i="2"/>
  <c r="AF18" i="2"/>
  <c r="AE18" i="2"/>
  <c r="AD18" i="2"/>
  <c r="AC18" i="2"/>
  <c r="AB18" i="2"/>
  <c r="AA18" i="2"/>
  <c r="Y18" i="2"/>
  <c r="Z18" i="2" s="1"/>
  <c r="X18" i="2"/>
  <c r="V18" i="2"/>
  <c r="W18" i="2" s="1"/>
  <c r="T18" i="2"/>
  <c r="U18" i="2" s="1"/>
  <c r="R18" i="2"/>
  <c r="S18" i="2" s="1"/>
  <c r="Q18" i="2"/>
  <c r="AG17" i="2"/>
  <c r="AF17" i="2"/>
  <c r="AE17" i="2"/>
  <c r="AD17" i="2"/>
  <c r="AC17" i="2"/>
  <c r="AB17" i="2"/>
  <c r="AA17" i="2"/>
  <c r="Y17" i="2"/>
  <c r="Z17" i="2" s="1"/>
  <c r="X17" i="2"/>
  <c r="W17" i="2"/>
  <c r="V17" i="2"/>
  <c r="T17" i="2"/>
  <c r="U17" i="2" s="1"/>
  <c r="R17" i="2"/>
  <c r="S17" i="2" s="1"/>
  <c r="Q17" i="2"/>
  <c r="AG16" i="2"/>
  <c r="AF16" i="2"/>
  <c r="AE16" i="2"/>
  <c r="AD16" i="2"/>
  <c r="AC16" i="2"/>
  <c r="AB16" i="2"/>
  <c r="AA16" i="2"/>
  <c r="Y16" i="2"/>
  <c r="Z16" i="2" s="1"/>
  <c r="X16" i="2"/>
  <c r="V16" i="2"/>
  <c r="W16" i="2" s="1"/>
  <c r="T16" i="2"/>
  <c r="U16" i="2" s="1"/>
  <c r="R16" i="2"/>
  <c r="S16" i="2" s="1"/>
  <c r="Q16" i="2"/>
  <c r="AG15" i="2"/>
  <c r="AF15" i="2"/>
  <c r="AE15" i="2"/>
  <c r="AD15" i="2"/>
  <c r="AC15" i="2"/>
  <c r="AB15" i="2"/>
  <c r="AA15" i="2"/>
  <c r="Y15" i="2"/>
  <c r="Z15" i="2" s="1"/>
  <c r="X15" i="2"/>
  <c r="V15" i="2"/>
  <c r="W15" i="2" s="1"/>
  <c r="T15" i="2"/>
  <c r="U15" i="2" s="1"/>
  <c r="R15" i="2"/>
  <c r="S15" i="2" s="1"/>
  <c r="Q15" i="2"/>
  <c r="AG14" i="2"/>
  <c r="AF14" i="2"/>
  <c r="AE14" i="2"/>
  <c r="AD14" i="2"/>
  <c r="AC14" i="2"/>
  <c r="AB14" i="2"/>
  <c r="AA14" i="2"/>
  <c r="Y14" i="2"/>
  <c r="Z14" i="2" s="1"/>
  <c r="X14" i="2"/>
  <c r="V14" i="2"/>
  <c r="W14" i="2" s="1"/>
  <c r="T14" i="2"/>
  <c r="U14" i="2" s="1"/>
  <c r="R14" i="2"/>
  <c r="S14" i="2" s="1"/>
  <c r="Q14" i="2"/>
  <c r="AG13" i="2"/>
  <c r="AF13" i="2"/>
  <c r="AE13" i="2"/>
  <c r="AD13" i="2"/>
  <c r="AC13" i="2"/>
  <c r="AB13" i="2"/>
  <c r="AA13" i="2"/>
  <c r="Y13" i="2"/>
  <c r="Z13" i="2" s="1"/>
  <c r="X13" i="2"/>
  <c r="V13" i="2"/>
  <c r="W13" i="2" s="1"/>
  <c r="U13" i="2"/>
  <c r="T13" i="2"/>
  <c r="S13" i="2"/>
  <c r="R13" i="2"/>
  <c r="Q13" i="2"/>
  <c r="AG12" i="2"/>
  <c r="AF12" i="2"/>
  <c r="AE12" i="2"/>
  <c r="AD12" i="2"/>
  <c r="AC12" i="2"/>
  <c r="AB12" i="2"/>
  <c r="AA12" i="2"/>
  <c r="Z12" i="2"/>
  <c r="Y12" i="2"/>
  <c r="X12" i="2"/>
  <c r="V12" i="2"/>
  <c r="W12" i="2" s="1"/>
  <c r="T12" i="2"/>
  <c r="U12" i="2" s="1"/>
  <c r="R12" i="2"/>
  <c r="S12" i="2" s="1"/>
  <c r="Q12" i="2"/>
  <c r="AG11" i="2"/>
  <c r="AF11" i="2"/>
  <c r="AE11" i="2"/>
  <c r="AD11" i="2"/>
  <c r="AC11" i="2"/>
  <c r="AB11" i="2"/>
  <c r="AA11" i="2"/>
  <c r="Y11" i="2"/>
  <c r="Z11" i="2" s="1"/>
  <c r="X11" i="2"/>
  <c r="V11" i="2"/>
  <c r="W11" i="2" s="1"/>
  <c r="T11" i="2"/>
  <c r="U11" i="2" s="1"/>
  <c r="S11" i="2"/>
  <c r="R11" i="2"/>
  <c r="Q11" i="2"/>
  <c r="AG10" i="2"/>
  <c r="AF10" i="2"/>
  <c r="AE10" i="2"/>
  <c r="AD10" i="2"/>
  <c r="AC10" i="2"/>
  <c r="AB10" i="2"/>
  <c r="AA10" i="2"/>
  <c r="Y10" i="2"/>
  <c r="Z10" i="2" s="1"/>
  <c r="X10" i="2"/>
  <c r="W10" i="2"/>
  <c r="V10" i="2"/>
  <c r="T10" i="2"/>
  <c r="U10" i="2" s="1"/>
  <c r="R10" i="2"/>
  <c r="S10" i="2" s="1"/>
  <c r="Q10" i="2"/>
  <c r="AG9" i="2"/>
  <c r="AF9" i="2"/>
  <c r="AE9" i="2"/>
  <c r="AD9" i="2"/>
  <c r="AC9" i="2"/>
  <c r="AB9" i="2"/>
  <c r="AA9" i="2"/>
  <c r="Y9" i="2"/>
  <c r="Z9" i="2" s="1"/>
  <c r="X9" i="2"/>
  <c r="V9" i="2"/>
  <c r="W9" i="2" s="1"/>
  <c r="T9" i="2"/>
  <c r="U9" i="2" s="1"/>
  <c r="R9" i="2"/>
  <c r="S9" i="2" s="1"/>
  <c r="Q9" i="2"/>
  <c r="AG8" i="2"/>
  <c r="AF8" i="2"/>
  <c r="AE8" i="2"/>
  <c r="AD8" i="2"/>
  <c r="AC8" i="2"/>
  <c r="AB8" i="2"/>
  <c r="AA8" i="2"/>
  <c r="Y8" i="2"/>
  <c r="Z8" i="2" s="1"/>
  <c r="X8" i="2"/>
  <c r="V8" i="2"/>
  <c r="W8" i="2" s="1"/>
  <c r="T8" i="2"/>
  <c r="U8" i="2" s="1"/>
  <c r="R8" i="2"/>
  <c r="S8" i="2" s="1"/>
  <c r="Q8" i="2"/>
  <c r="AG7" i="2"/>
  <c r="AF7" i="2"/>
  <c r="AE7" i="2"/>
  <c r="AD7" i="2"/>
  <c r="AC7" i="2"/>
  <c r="AB7" i="2"/>
  <c r="AA7" i="2"/>
  <c r="Y7" i="2"/>
  <c r="Z7" i="2" s="1"/>
  <c r="X7" i="2"/>
  <c r="V7" i="2"/>
  <c r="W7" i="2" s="1"/>
  <c r="T7" i="2"/>
  <c r="U7" i="2" s="1"/>
  <c r="R7" i="2"/>
  <c r="S7" i="2" s="1"/>
  <c r="Q7" i="2"/>
  <c r="AG6" i="2"/>
  <c r="AF6" i="2"/>
  <c r="AE6" i="2"/>
  <c r="AD6" i="2"/>
  <c r="AC6" i="2"/>
  <c r="AB6" i="2"/>
  <c r="AA6" i="2"/>
  <c r="Z6" i="2"/>
  <c r="Y6" i="2"/>
  <c r="X6" i="2"/>
  <c r="V6" i="2"/>
  <c r="W6" i="2" s="1"/>
  <c r="T6" i="2"/>
  <c r="U6" i="2" s="1"/>
  <c r="R6" i="2"/>
  <c r="S6" i="2" s="1"/>
  <c r="Q6" i="2"/>
  <c r="AG5" i="2"/>
  <c r="AF5" i="2"/>
  <c r="AE5" i="2"/>
  <c r="AD5" i="2"/>
  <c r="AC5" i="2"/>
  <c r="AB5" i="2"/>
  <c r="AA5" i="2"/>
  <c r="Y5" i="2"/>
  <c r="Z5" i="2" s="1"/>
  <c r="X5" i="2"/>
  <c r="V5" i="2"/>
  <c r="W5" i="2" s="1"/>
  <c r="T5" i="2"/>
  <c r="U5" i="2" s="1"/>
  <c r="S5" i="2"/>
  <c r="R5" i="2"/>
  <c r="Q5" i="2"/>
  <c r="AG4" i="2"/>
  <c r="AF4" i="2"/>
  <c r="AE4" i="2"/>
  <c r="AD4" i="2"/>
  <c r="AC4" i="2"/>
  <c r="AB4" i="2"/>
  <c r="AA4" i="2"/>
  <c r="Y4" i="2"/>
  <c r="Z4" i="2" s="1"/>
  <c r="X4" i="2"/>
  <c r="V4" i="2"/>
  <c r="W4" i="2" s="1"/>
  <c r="T4" i="2"/>
  <c r="U4" i="2" s="1"/>
  <c r="R4" i="2"/>
  <c r="S4" i="2" s="1"/>
  <c r="Q4" i="2"/>
  <c r="AG3" i="2"/>
  <c r="AF3" i="2"/>
  <c r="AE3" i="2"/>
  <c r="AD3" i="2"/>
  <c r="AC3" i="2"/>
  <c r="AB3" i="2"/>
  <c r="AA3" i="2"/>
  <c r="Z3" i="2"/>
  <c r="Y3" i="2"/>
  <c r="X3" i="2"/>
  <c r="V3" i="2"/>
  <c r="W3" i="2" s="1"/>
  <c r="U3" i="2"/>
  <c r="T3" i="2"/>
  <c r="R3" i="2"/>
  <c r="S3" i="2" s="1"/>
  <c r="Q3" i="2"/>
  <c r="AG2" i="2"/>
  <c r="AF2" i="2"/>
  <c r="AE2" i="2"/>
  <c r="AD2" i="2"/>
  <c r="AC2" i="2"/>
  <c r="AB2" i="2"/>
  <c r="AA2" i="2"/>
  <c r="Y2" i="2"/>
  <c r="Z2" i="2" s="1"/>
  <c r="X2" i="2"/>
  <c r="V2" i="2"/>
  <c r="W2" i="2" s="1"/>
  <c r="T2" i="2"/>
  <c r="U2" i="2" s="1"/>
  <c r="R2" i="2"/>
  <c r="S2" i="2" s="1"/>
  <c r="Q2" i="2"/>
  <c r="B4" i="4" l="1"/>
  <c r="B3" i="4"/>
  <c r="B2" i="4"/>
  <c r="B5" i="4" a="1"/>
  <c r="B5"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D81C31-6F37-4915-8AD6-1315964E0413}" keepAlive="1" name="Query - superbowl_commercials" description="Connection to the 'superbowl_commercials' query in the workbook." type="5" refreshedVersion="8" background="1" saveData="1">
    <dbPr connection="Provider=Microsoft.Mashup.OleDb.1;Data Source=$Workbook$;Location=superbowl_commercials;Extended Properties=&quot;&quot;" command="SELECT * FROM [superbowl_commercials]"/>
  </connection>
  <connection id="2" xr16:uid="{DA85A9AE-BFEE-46F3-B5A3-1799A76DD53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59C8E966-483A-4F2F-A0CC-0CCF9288ACF6}" name="WorksheetConnection_superbowl_commercials_raport.xlsb.xlsx!superbowl_commercials" type="102" refreshedVersion="8" minRefreshableVersion="5">
    <extLst>
      <ext xmlns:x15="http://schemas.microsoft.com/office/spreadsheetml/2010/11/main" uri="{DE250136-89BD-433C-8126-D09CA5730AF9}">
        <x15:connection id="superbowl_commercials" autoDelete="1">
          <x15:rangePr sourceName="_xlcn.WorksheetConnection_superbowl_commercials_raport.xlsb.xlsxsuperbowl_commercial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futureMetadata>
  <cellMetadata count="1">
    <bk>
      <rc t="1" v="0"/>
    </bk>
  </cellMetadata>
  <valueMetadata count="10">
    <bk>
      <rc t="2" v="0"/>
    </bk>
    <bk>
      <rc t="2" v="1"/>
    </bk>
    <bk>
      <rc t="2" v="2"/>
    </bk>
    <bk>
      <rc t="2" v="3"/>
    </bk>
    <bk>
      <rc t="2" v="4"/>
    </bk>
    <bk>
      <rc t="2" v="5"/>
    </bk>
    <bk>
      <rc t="2" v="6"/>
    </bk>
    <bk>
      <rc t="2" v="7"/>
    </bk>
    <bk>
      <rc t="2" v="8"/>
    </bk>
    <bk>
      <rc t="2" v="9"/>
    </bk>
  </valueMetadata>
</metadata>
</file>

<file path=xl/sharedStrings.xml><?xml version="1.0" encoding="utf-8"?>
<sst xmlns="http://schemas.openxmlformats.org/spreadsheetml/2006/main" count="1611" uniqueCount="796">
  <si>
    <t>Year</t>
  </si>
  <si>
    <t>Brand</t>
  </si>
  <si>
    <t>Superbowl Ads Link</t>
  </si>
  <si>
    <t>Youtube Link</t>
  </si>
  <si>
    <t>Funny</t>
  </si>
  <si>
    <t>Shows Product Quickly</t>
  </si>
  <si>
    <t>Patriotic</t>
  </si>
  <si>
    <t>Celebrity</t>
  </si>
  <si>
    <t>Danger</t>
  </si>
  <si>
    <t>Animals</t>
  </si>
  <si>
    <t>Uses Sex</t>
  </si>
  <si>
    <t>Length</t>
  </si>
  <si>
    <t>Estimated Cost</t>
  </si>
  <si>
    <t>Youtube Views</t>
  </si>
  <si>
    <t>Youtube Likes</t>
  </si>
  <si>
    <t>TV Viewers</t>
  </si>
  <si>
    <t>E-Trade</t>
  </si>
  <si>
    <t>https://superbowl-ads.com/2000-etrade-monkey-dance/</t>
  </si>
  <si>
    <t>https://www.youtube.com/watch?v=Muyq2kMDFoA</t>
  </si>
  <si>
    <t>2.1</t>
  </si>
  <si>
    <t>84</t>
  </si>
  <si>
    <t>88.47</t>
  </si>
  <si>
    <t>https://superbowl-ads.com/2000-etrade-money-out-of-the-wazoo/</t>
  </si>
  <si>
    <t>https://www.youtube.com/watch?v=oftjwYmlfoA</t>
  </si>
  <si>
    <t>146</t>
  </si>
  <si>
    <t>Budweiser</t>
  </si>
  <si>
    <t>https://superbowl-ads.com/2000-budweiser-whaasup-game/</t>
  </si>
  <si>
    <t>https://www.youtube.com/watch?v=loimTUjV92Q</t>
  </si>
  <si>
    <t>11</t>
  </si>
  <si>
    <t>Bud Light</t>
  </si>
  <si>
    <t>https://superbowl-ads.com/2000-bud-light-hold-the-door/</t>
  </si>
  <si>
    <t>https://www.youtube.com/watch?v=M3IV93HwSkc</t>
  </si>
  <si>
    <t>8</t>
  </si>
  <si>
    <t>https://superbowl-ads.com/2000-budweiser-talking-dog/</t>
  </si>
  <si>
    <t>https://www.youtube.com/watch?v=dK1tlG778J8</t>
  </si>
  <si>
    <t>6</t>
  </si>
  <si>
    <t>https://superbowl-ads.com/2000-bud-light-she-has-a-cat/</t>
  </si>
  <si>
    <t>https://www.youtube.com/watch?v=drE6cpCB6Po</t>
  </si>
  <si>
    <t>3</t>
  </si>
  <si>
    <t>https://superbowl-ads.com/2000-budweiser-whaasup/</t>
  </si>
  <si>
    <t>https://www.youtube.com/watch?v=JJmqCKtJnxM</t>
  </si>
  <si>
    <t>4.2</t>
  </si>
  <si>
    <t>31000</t>
  </si>
  <si>
    <t>https://superbowl-ads.com/2000-budweiser-rex/</t>
  </si>
  <si>
    <t>https://www.youtube.com/watch?v=GgXsLHifz9k</t>
  </si>
  <si>
    <t>163</t>
  </si>
  <si>
    <t>https://superbowl-ads.com/2001-bud-light-otto/</t>
  </si>
  <si>
    <t>https://www.youtube.com/watch?v=XJEYIR-Cai4</t>
  </si>
  <si>
    <t>10</t>
  </si>
  <si>
    <t>84.34</t>
  </si>
  <si>
    <t>https://superbowl-ads.com/2001-budweiser-what-are-you-doing/</t>
  </si>
  <si>
    <t>https://www.youtube.com/watch?v=gtmJEt0w1k4</t>
  </si>
  <si>
    <t>212</t>
  </si>
  <si>
    <t>https://superbowl-ads.com/2001-bud-light-pencil-pusher/</t>
  </si>
  <si>
    <t>https://www.youtube.com/watch?v=J89vbNUzhIE</t>
  </si>
  <si>
    <t>353</t>
  </si>
  <si>
    <t>Pepsi</t>
  </si>
  <si>
    <t>https://superbowl-ads.com/2001-pepsi-subway-miracle/</t>
  </si>
  <si>
    <t>https://www.youtube.com/watch?v=1nmPv4M8Ps8</t>
  </si>
  <si>
    <t>5</t>
  </si>
  <si>
    <t>https://superbowl-ads.com/2001-etrade-dot-com-ghost-town/</t>
  </si>
  <si>
    <t>https://www.youtube.com/watch?v=ONZFkqzuMjI</t>
  </si>
  <si>
    <t>191</t>
  </si>
  <si>
    <t>https://superbowl-ads.com/2001-pepsi-roller-coaster/</t>
  </si>
  <si>
    <t>https://www.youtube.com/watch?v=MwfL-DkL1Vg</t>
  </si>
  <si>
    <t>110</t>
  </si>
  <si>
    <t>https://superbowl-ads.com/2001-bud-light-cedric-the-entertainer/</t>
  </si>
  <si>
    <t>https://www.youtube.com/watch?v=h-HHbtwX5vY</t>
  </si>
  <si>
    <t>Doritos</t>
  </si>
  <si>
    <t>https://superbowl-ads.com/2001-doritos-ali-landry/</t>
  </si>
  <si>
    <t>https://www.youtube.com/watch?v=xbrvsJZSxok</t>
  </si>
  <si>
    <t>15</t>
  </si>
  <si>
    <t>NFL</t>
  </si>
  <si>
    <t>https://superbowl-ads.com/2001-nfl-perfect-day/</t>
  </si>
  <si>
    <t/>
  </si>
  <si>
    <t>https://superbowl-ads.com/2001-pepsi-bob-dole/</t>
  </si>
  <si>
    <t>https://www.youtube.com/watch?v=6h7wifUL8mk</t>
  </si>
  <si>
    <t>3.15</t>
  </si>
  <si>
    <t>13</t>
  </si>
  <si>
    <t>https://superbowl-ads.com/2001-pepsi-kasparov-vs-pepsi-machine/</t>
  </si>
  <si>
    <t>https://www.youtube.com/watch?v=pldGc0Cpf84</t>
  </si>
  <si>
    <t>https://superbowl-ads.com/2001-etrade-security-guard/</t>
  </si>
  <si>
    <t>https://www.youtube.com/watch?v=39BL7iqe6pQ</t>
  </si>
  <si>
    <t>12</t>
  </si>
  <si>
    <t>https://superbowl-ads.com/2001-budweiser-nsync/</t>
  </si>
  <si>
    <t>https://www.youtube.com/watch?v=H9YdunAo3Ug</t>
  </si>
  <si>
    <t>350</t>
  </si>
  <si>
    <t>https://superbowl-ads.com/2002-budweiser-ground-zero-clydesdales-bow/</t>
  </si>
  <si>
    <t>https://www.youtube.com/watch?v=1MZUvib98Rs</t>
  </si>
  <si>
    <t>845</t>
  </si>
  <si>
    <t>86.8</t>
  </si>
  <si>
    <t>https://superbowl-ads.com/2002-budweiser-how-ya-doin/</t>
  </si>
  <si>
    <t>https://www.youtube.com/watch?v=mhEYXcCB1Qw</t>
  </si>
  <si>
    <t>329</t>
  </si>
  <si>
    <t>https://superbowl-ads.com/2002-budweiser-anniversary-card/</t>
  </si>
  <si>
    <t>https://www.youtube.com/watch?v=LnU2T2P1oxA</t>
  </si>
  <si>
    <t>54</t>
  </si>
  <si>
    <t>https://superbowl-ads.com/2002-bud-light-falcon/</t>
  </si>
  <si>
    <t>https://www.youtube.com/watch?v=ZBD4dYTpYAU</t>
  </si>
  <si>
    <t>17</t>
  </si>
  <si>
    <t>https://superbowl-ads.com/2002-bud-light-robobash/</t>
  </si>
  <si>
    <t>https://www.youtube.com/watch?v=oJvsWvaTr4w</t>
  </si>
  <si>
    <t>189</t>
  </si>
  <si>
    <t>https://superbowl-ads.com/2002-bud-light-satin-sheets/</t>
  </si>
  <si>
    <t>https://www.youtube.com/watch?v=-LwSb4cCAnw</t>
  </si>
  <si>
    <t>342</t>
  </si>
  <si>
    <t>https://superbowl-ads.com/2002-budweiser-tushy/</t>
  </si>
  <si>
    <t>https://superbowl-ads.com/2002-etrade-monkey-musical/</t>
  </si>
  <si>
    <t>https://www.youtube.com/watch?v=SK1i1iyE7RA</t>
  </si>
  <si>
    <t>9</t>
  </si>
  <si>
    <t>https://superbowl-ads.com/2002-pepsi-generations-with-britney-spears/</t>
  </si>
  <si>
    <t>https://www.youtube.com/watch?v=TG4giyL-4Sk</t>
  </si>
  <si>
    <t>6.3</t>
  </si>
  <si>
    <t>7400</t>
  </si>
  <si>
    <t>https://superbowl-ads.com/2002-bud-light-cedric-advice/</t>
  </si>
  <si>
    <t>https://www.youtube.com/watch?v=OfLLLnAngZI</t>
  </si>
  <si>
    <t>24</t>
  </si>
  <si>
    <t>https://superbowl-ads.com/2003-bud-light-hermit-crab/</t>
  </si>
  <si>
    <t>https://www.youtube.com/watch?v=ovQYgnXHooY</t>
  </si>
  <si>
    <t>20</t>
  </si>
  <si>
    <t>88.64</t>
  </si>
  <si>
    <t>https://superbowl-ads.com/2003-bud-light-strongman/</t>
  </si>
  <si>
    <t>https://www.youtube.com/watch?v=_cEQ5g6bzdM</t>
  </si>
  <si>
    <t>55</t>
  </si>
  <si>
    <t>https://superbowl-ads.com/2003-bud-light-yoga/</t>
  </si>
  <si>
    <t>https://www.youtube.com/watch?v=bcV8WN1YIL4</t>
  </si>
  <si>
    <t>57</t>
  </si>
  <si>
    <t>https://superbowl-ads.com/2003-bud-light-third-arm/</t>
  </si>
  <si>
    <t>https://superbowl-ads.com/2003-budweiser-great-listener/</t>
  </si>
  <si>
    <t>https://www.youtube.com/watch?v=zx4SnN9HuRw</t>
  </si>
  <si>
    <t>18</t>
  </si>
  <si>
    <t>https://superbowl-ads.com/2003-bud-light-upside-down-clown/</t>
  </si>
  <si>
    <t>https://www.youtube.com/watch?v=DTvxyDwP2CA</t>
  </si>
  <si>
    <t>237</t>
  </si>
  <si>
    <t>https://superbowl-ads.com/2003-bud-light-mother-in-law/</t>
  </si>
  <si>
    <t>https://www.youtube.com/watch?v=RuIXFuwLb2s</t>
  </si>
  <si>
    <t>300</t>
  </si>
  <si>
    <t>https://superbowl-ads.com/2003-budweiser-instant-replay/</t>
  </si>
  <si>
    <t>https://www.youtube.com/watch?v=hM79LTkT7ek</t>
  </si>
  <si>
    <t>https://superbowl-ads.com/2003-bud-light-no-pets-allowed/</t>
  </si>
  <si>
    <t>https://www.youtube.com/watch?v=BKexURCYxtk</t>
  </si>
  <si>
    <t>70</t>
  </si>
  <si>
    <t>https://superbowl-ads.com/2003-budweiser-roommate/</t>
  </si>
  <si>
    <t>https://www.youtube.com/watch?v=R67qcUIbFhs</t>
  </si>
  <si>
    <t>https://superbowl-ads.com/2003-pepsi-twist-osbornes/</t>
  </si>
  <si>
    <t>https://www.youtube.com/watch?v=dnHEqQGl0yA</t>
  </si>
  <si>
    <t>https://superbowl-ads.com/2003-nfl-crazy-with-don-cheadle/</t>
  </si>
  <si>
    <t>https://www.youtube.com/watch?v=Bs0Iwwl-5Lk</t>
  </si>
  <si>
    <t>43</t>
  </si>
  <si>
    <t>https://superbowl-ads.com/2004-bud-light-frank/</t>
  </si>
  <si>
    <t>https://www.youtube.com/watch?v=mjN3OY9Eefk</t>
  </si>
  <si>
    <t>127</t>
  </si>
  <si>
    <t>89.8</t>
  </si>
  <si>
    <t>https://superbowl-ads.com/2004-pepsi-bears-find-food/</t>
  </si>
  <si>
    <t>https://www.youtube.com/watch?v=GzWUUZRli6s</t>
  </si>
  <si>
    <t>313</t>
  </si>
  <si>
    <t>https://superbowl-ads.com/2004-budweiser-referee/</t>
  </si>
  <si>
    <t>https://www.youtube.com/watch?v=uO-E2T1hayU</t>
  </si>
  <si>
    <t>912</t>
  </si>
  <si>
    <t>https://superbowl-ads.com/2004-budweiser-donkey/</t>
  </si>
  <si>
    <t>https://www.youtube.com/watch?v=pmmsr7PAhWU</t>
  </si>
  <si>
    <t>3700</t>
  </si>
  <si>
    <t>Toyota</t>
  </si>
  <si>
    <t>https://superbowl-ads.com/2004-toyota-revenge/</t>
  </si>
  <si>
    <t>https://www.youtube.com/watch?v=5uLJitPWAXM</t>
  </si>
  <si>
    <t>871</t>
  </si>
  <si>
    <t>https://superbowl-ads.com/2004-bud-light-sleigh-ride/</t>
  </si>
  <si>
    <t>https://www.youtube.com/watch?v=yQ_nU0_R7PE</t>
  </si>
  <si>
    <t>118</t>
  </si>
  <si>
    <t>https://superbowl-ads.com/2004-pepsi-jimi-hendrix/</t>
  </si>
  <si>
    <t>https://www.youtube.com/watch?v=NOOmu1Rz17Y</t>
  </si>
  <si>
    <t>294</t>
  </si>
  <si>
    <t>https://superbowl-ads.com/2004-bud-light-paintball/</t>
  </si>
  <si>
    <t>https://www.youtube.com/watch?v=qbS0gF3YdBg</t>
  </si>
  <si>
    <t>https://superbowl-ads.com/2004-bud-light-fergus/</t>
  </si>
  <si>
    <t>https://www.youtube.com/watch?v=j7QA9oHpduk</t>
  </si>
  <si>
    <t>41</t>
  </si>
  <si>
    <t>https://superbowl-ads.com/2004-bud-light-cedric-gets-massage/</t>
  </si>
  <si>
    <t>https://www.youtube.com/watch?v=gWqR28uRxXw</t>
  </si>
  <si>
    <t>https://superbowl-ads.com/2004-budweiser-lipstick/</t>
  </si>
  <si>
    <t>https://www.youtube.com/watch?v=zM4rU4jit5k</t>
  </si>
  <si>
    <t>448</t>
  </si>
  <si>
    <t>https://superbowl-ads.com/2005-bud-light-parrot/</t>
  </si>
  <si>
    <t>https://www.youtube.com/watch?v=-gTWA5AsTP8</t>
  </si>
  <si>
    <t>2.4</t>
  </si>
  <si>
    <t>30</t>
  </si>
  <si>
    <t>86.07</t>
  </si>
  <si>
    <t>https://superbowl-ads.com/2005-pepsi-song-in-a-bottle/</t>
  </si>
  <si>
    <t>https://www.youtube.com/watch?v=vUwROngDC88</t>
  </si>
  <si>
    <t>3.6</t>
  </si>
  <si>
    <t>1</t>
  </si>
  <si>
    <t>https://superbowl-ads.com/2005-bud-light-skydiver/</t>
  </si>
  <si>
    <t>https://www.youtube.com/watch?v=Y9wyIID8Khs</t>
  </si>
  <si>
    <t>https://superbowl-ads.com/2005-budweiser-tryouts/</t>
  </si>
  <si>
    <t>https://superbowl-ads.com/2005-bud-light-sharon/</t>
  </si>
  <si>
    <t>https://superbowl-ads.com/2005-diet-pepsi-pdiddy/</t>
  </si>
  <si>
    <t>https://www.youtube.com/watch?v=eXfNnSOOoVc</t>
  </si>
  <si>
    <t>7.2</t>
  </si>
  <si>
    <t>97</t>
  </si>
  <si>
    <t>https://superbowl-ads.com/2005-bud-light-cedric-stranded/</t>
  </si>
  <si>
    <t>https://www.youtube.com/watch?v=Q5Hu_FBUIsk</t>
  </si>
  <si>
    <t>7</t>
  </si>
  <si>
    <t>https://superbowl-ads.com/2005-diet-pepsi-hot-guy/</t>
  </si>
  <si>
    <t>https://www.youtube.com/watch?v=bHY2miRSwh4</t>
  </si>
  <si>
    <t>https://superbowl-ads.com/2006-bud-light-bear-attack/</t>
  </si>
  <si>
    <t>https://www.youtube.com/watch?v=yk0MQD5YgV8</t>
  </si>
  <si>
    <t>129</t>
  </si>
  <si>
    <t>90.75</t>
  </si>
  <si>
    <t>https://superbowl-ads.com/2006-budweiser-stadium-crowd-wave/</t>
  </si>
  <si>
    <t>https://www.youtube.com/watch?v=4WeAvfP1ikU</t>
  </si>
  <si>
    <t>81</t>
  </si>
  <si>
    <t>https://superbowl-ads.com/2006-bud-light-magic-fridge/</t>
  </si>
  <si>
    <t>https://www.youtube.com/watch?v=67dRRrRz2t8</t>
  </si>
  <si>
    <t>380</t>
  </si>
  <si>
    <t>https://superbowl-ads.com/2006-budweiser-on-the-roof/</t>
  </si>
  <si>
    <t>https://www.youtube.com/watch?v=q05QIp5qbnY</t>
  </si>
  <si>
    <t>168</t>
  </si>
  <si>
    <t>https://superbowl-ads.com/2006-diet-pepsi-jackie-chan/</t>
  </si>
  <si>
    <t>https://www.youtube.com/watch?v=sx0i7WgBOvs</t>
  </si>
  <si>
    <t>74</t>
  </si>
  <si>
    <t>https://superbowl-ads.com/2006-diet-pepsi-brown-and-bubbly/</t>
  </si>
  <si>
    <t>https://www.youtube.com/watch?v=d8f-PiELHls</t>
  </si>
  <si>
    <t>4.8</t>
  </si>
  <si>
    <t>47</t>
  </si>
  <si>
    <t>https://superbowl-ads.com/2006-budweiser-streaker/</t>
  </si>
  <si>
    <t>https://www.youtube.com/watch?v=Zb3fhsfs6ZU</t>
  </si>
  <si>
    <t>2300</t>
  </si>
  <si>
    <t>https://superbowl-ads.com/2007-budweiser-king-crab/</t>
  </si>
  <si>
    <t>https://www.youtube.com/watch?v=7KHlMJE84eA</t>
  </si>
  <si>
    <t>134</t>
  </si>
  <si>
    <t>93.18</t>
  </si>
  <si>
    <t>https://superbowl-ads.com/2007-bud-light-slap/</t>
  </si>
  <si>
    <t>https://www.youtube.com/watch?v=aOfRpCp6Pgw</t>
  </si>
  <si>
    <t>93</t>
  </si>
  <si>
    <t>https://superbowl-ads.com/2007-etrade-one-finger/</t>
  </si>
  <si>
    <t>https://www.youtube.com/watch?v=jaR5-kefxn4</t>
  </si>
  <si>
    <t>98</t>
  </si>
  <si>
    <t>https://superbowl-ads.com/2007-doritos-live-the-favor/</t>
  </si>
  <si>
    <t>https://www.youtube.com/watch?v=kNxgxF-7SfA</t>
  </si>
  <si>
    <t>2500</t>
  </si>
  <si>
    <t>https://superbowl-ads.com/2007-bud-light-but-he-has-bud-light/</t>
  </si>
  <si>
    <t>https://www.youtube.com/watch?v=qIC90Vnc-OI</t>
  </si>
  <si>
    <t>420</t>
  </si>
  <si>
    <t>Coca-Cola</t>
  </si>
  <si>
    <t>https://superbowl-ads.com/2007-coca-cola-video-game/</t>
  </si>
  <si>
    <t>https://www.youtube.com/watch?v=3Tnm53uXIvg</t>
  </si>
  <si>
    <t>455</t>
  </si>
  <si>
    <t>https://superbowl-ads.com/2007-bud-light-rock-scissors-paper/</t>
  </si>
  <si>
    <t>https://www.youtube.com/watch?v=kH50-giCeDM</t>
  </si>
  <si>
    <t>336</t>
  </si>
  <si>
    <t>https://superbowl-ads.com/2007-coca-cola-happiness-factory/</t>
  </si>
  <si>
    <t>https://www.youtube.com/watch?v=NwZpO6saPxI</t>
  </si>
  <si>
    <t>https://superbowl-ads.com/2007-budweiser-dalmatian/</t>
  </si>
  <si>
    <t>https://www.youtube.com/watch?v=esOPYOeotTU</t>
  </si>
  <si>
    <t>50</t>
  </si>
  <si>
    <t>https://superbowl-ads.com/2007-bud-light-class-with-carlos-mencia/</t>
  </si>
  <si>
    <t>https://www.youtube.com/watch?v=670X2MCWzK0</t>
  </si>
  <si>
    <t>1300</t>
  </si>
  <si>
    <t>https://superbowl-ads.com/2007-budweiser-don-shula-vs-jayz/</t>
  </si>
  <si>
    <t>https://www.youtube.com/watch?v=YnGpb8lbPOI</t>
  </si>
  <si>
    <t>0</t>
  </si>
  <si>
    <t>https://superbowl-ads.com/2007-toyota-tundra-see-saw/</t>
  </si>
  <si>
    <t>https://www.youtube.com/watch?v=D81uh6I-2Q4</t>
  </si>
  <si>
    <t>221</t>
  </si>
  <si>
    <t>https://superbowl-ads.com/2007-bud-light-apes-plan/</t>
  </si>
  <si>
    <t>https://www.youtube.com/watch?v=osn2rzClKh0</t>
  </si>
  <si>
    <t>https://superbowl-ads.com/2007-doritos-check-out-girl/</t>
  </si>
  <si>
    <t>https://www.youtube.com/watch?v=nIcFZzdXSrU</t>
  </si>
  <si>
    <t>255</t>
  </si>
  <si>
    <t>https://superbowl-ads.com/2008-budweiser-dalmatian-trains-hank-for-team/</t>
  </si>
  <si>
    <t>https://www.youtube.com/watch?v=odpagg0jV6I</t>
  </si>
  <si>
    <t>321</t>
  </si>
  <si>
    <t>97.45</t>
  </si>
  <si>
    <t>Hyundai</t>
  </si>
  <si>
    <t>https://superbowl-ads.com/2008-hyundai-genesis-luxury/</t>
  </si>
  <si>
    <t>https://www.youtube.com/watch?v=PsKJUnGEGSs</t>
  </si>
  <si>
    <t>https://superbowl-ads.com/2008-bud-light-wheel-suck/</t>
  </si>
  <si>
    <t>https://www.youtube.com/watch?v=WX8Du9pusdA</t>
  </si>
  <si>
    <t>761</t>
  </si>
  <si>
    <t>https://superbowl-ads.com/2008-bud-light-wine-cheese-party/</t>
  </si>
  <si>
    <t>https://www.youtube.com/watch?v=aEWtTVaIH0M</t>
  </si>
  <si>
    <t>415</t>
  </si>
  <si>
    <t>https://superbowl-ads.com/2008-bud-light-breathe-fire/</t>
  </si>
  <si>
    <t>https://www.youtube.com/watch?v=AhqPl1IKVo4</t>
  </si>
  <si>
    <t>26</t>
  </si>
  <si>
    <t>https://superbowl-ads.com/2008-bud-light-x-ray-vision/</t>
  </si>
  <si>
    <t>https://www.youtube.com/watch?v=cOEMI8HRhlA</t>
  </si>
  <si>
    <t>https://superbowl-ads.com/2008-doritos-mouse-trap/</t>
  </si>
  <si>
    <t>https://www.youtube.com/watch?v=h8qgk5tXuUA</t>
  </si>
  <si>
    <t>1100</t>
  </si>
  <si>
    <t>https://superbowl-ads.com/2008-coca-cola-political-parties/</t>
  </si>
  <si>
    <t>https://www.youtube.com/watch?v=2_LWZe2BGaE</t>
  </si>
  <si>
    <t>38</t>
  </si>
  <si>
    <t>https://superbowl-ads.com/2008-pepsi-every-sip-with-justin-timberlake/</t>
  </si>
  <si>
    <t>https://www.youtube.com/watch?v=AKKM8sP24BE</t>
  </si>
  <si>
    <t>616</t>
  </si>
  <si>
    <t>https://superbowl-ads.com/2008-bud-light-language-of-love/</t>
  </si>
  <si>
    <t>https://www.youtube.com/watch?v=Ao0x4zsb724</t>
  </si>
  <si>
    <t>595</t>
  </si>
  <si>
    <t>https://superbowl-ads.com/2008-bud-light-jackie-moon-will-ferrell/</t>
  </si>
  <si>
    <t>https://www.youtube.com/watch?v=ecqiZn2DDFQ</t>
  </si>
  <si>
    <t>https://superbowl-ads.com/2008-coca-cola-its-mine/</t>
  </si>
  <si>
    <t>https://www.youtube.com/watch?v=-ACk9mRky5k</t>
  </si>
  <si>
    <t>256</t>
  </si>
  <si>
    <t>https://superbowl-ads.com/2008-bud-light-ability-to-fly/</t>
  </si>
  <si>
    <t>https://www.youtube.com/watch?v=-axbiEJiRGw</t>
  </si>
  <si>
    <t>https://superbowl-ads.com/2009-pepsi-max-im-good/</t>
  </si>
  <si>
    <t>https://www.youtube.com/watch?v=qUZaSf7T7ig</t>
  </si>
  <si>
    <t>365</t>
  </si>
  <si>
    <t>98.73</t>
  </si>
  <si>
    <t>https://superbowl-ads.com/2009-budweiser-clydesdales-generations/</t>
  </si>
  <si>
    <t>https://www.youtube.com/watch?v=ukpnHh4eEeQ</t>
  </si>
  <si>
    <t>538</t>
  </si>
  <si>
    <t>https://superbowl-ads.com/2009-budweiser-clydesdale-plays-fetch/</t>
  </si>
  <si>
    <t>https://www.youtube.com/watch?v=w_ZEGUX4YnI</t>
  </si>
  <si>
    <t>69</t>
  </si>
  <si>
    <t>https://superbowl-ads.com/2009-hyundai-angry-bosses/</t>
  </si>
  <si>
    <t>https://www.youtube.com/watch?v=puG0WOgAUfs</t>
  </si>
  <si>
    <t>588</t>
  </si>
  <si>
    <t>https://superbowl-ads.com/2009-doritos-new-flavor-pitch/</t>
  </si>
  <si>
    <t>https://www.youtube.com/watch?v=qKKpRhFcKBk</t>
  </si>
  <si>
    <t>112</t>
  </si>
  <si>
    <t>https://superbowl-ads.com/2009-coca-cola-heist/</t>
  </si>
  <si>
    <t>https://www.youtube.com/watch?v=icV7fGqPZ2I</t>
  </si>
  <si>
    <t>1700</t>
  </si>
  <si>
    <t>https://superbowl-ads.com/2009-bud-light-meeting/</t>
  </si>
  <si>
    <t>https://www.youtube.com/watch?v=L1fL0ZHX2t0</t>
  </si>
  <si>
    <t>185</t>
  </si>
  <si>
    <t>https://superbowl-ads.com/2009-coca-cola-avatar/</t>
  </si>
  <si>
    <t>https://www.youtube.com/watch?v=Kwke0LNardc</t>
  </si>
  <si>
    <t>3500</t>
  </si>
  <si>
    <t>https://superbowl-ads.com/2009-bud-light-skier/</t>
  </si>
  <si>
    <t>https://www.youtube.com/watch?v=LEVQAU_LITI</t>
  </si>
  <si>
    <t>34</t>
  </si>
  <si>
    <t>https://superbowl-ads.com/2009-doritos-power-of-the-crunch/</t>
  </si>
  <si>
    <t>https://www.youtube.com/watch?v=7DZao4kN73M</t>
  </si>
  <si>
    <t>1900</t>
  </si>
  <si>
    <t>https://superbowl-ads.com/2009-coke-zero-mean-troy/</t>
  </si>
  <si>
    <t>https://www.youtube.com/watch?v=XKFUcEkIbEg</t>
  </si>
  <si>
    <t>102</t>
  </si>
  <si>
    <t>https://superbowl-ads.com/2009-pepsi-anthem/</t>
  </si>
  <si>
    <t>https://www.youtube.com/watch?v=WIzKwJmYLNs</t>
  </si>
  <si>
    <t>https://superbowl-ads.com/2009-doritos-crystal-ball/</t>
  </si>
  <si>
    <t>https://www.youtube.com/watch?v=Fdz0Q0GiEcc</t>
  </si>
  <si>
    <t>56</t>
  </si>
  <si>
    <t>https://superbowl-ads.com/2009-etrade-talking-baby/</t>
  </si>
  <si>
    <t>https://www.youtube.com/watch?v=PlqWRADszb0</t>
  </si>
  <si>
    <t>841</t>
  </si>
  <si>
    <t>https://superbowl-ads.com/2009-hyundai-assurance-contract/</t>
  </si>
  <si>
    <t>https://www.youtube.com/watch?v=lzQ2NeqjYS0</t>
  </si>
  <si>
    <t>https://superbowl-ads.com/hd-2010-super-bowl-commercial-new-hyundai-super-bowl-44-xliv-ad-hyundai-body-pass-2011-sonata/</t>
  </si>
  <si>
    <t>https://www.youtube.com/watch?v=dWQqIeAYfK8</t>
  </si>
  <si>
    <t>2.95</t>
  </si>
  <si>
    <t>48</t>
  </si>
  <si>
    <t>106.48</t>
  </si>
  <si>
    <t>https://superbowl-ads.com/hd-exclusive-bud-light-scientist-2010-superbowl-44-xliv-commercial-ad/</t>
  </si>
  <si>
    <t>https://www.youtube.com/watch?v=agISXMN4tng</t>
  </si>
  <si>
    <t>https://superbowl-ads.com/hd-exclusive-stranded-budweiser-2010-super-bowl-44-xliv-commercial-ad/</t>
  </si>
  <si>
    <t>https://www.youtube.com/watch?v=zE7wyUmsM0k</t>
  </si>
  <si>
    <t>4.42</t>
  </si>
  <si>
    <t>125</t>
  </si>
  <si>
    <t>https://superbowl-ads.com/hd-exclusive-e-trade-baby-tears-2010-superbowl-44-xliv-commercial-ad/</t>
  </si>
  <si>
    <t>https://www.youtube.com/watch?v=LgiYL1Ry2I8</t>
  </si>
  <si>
    <t>1.47</t>
  </si>
  <si>
    <t>https://superbowl-ads.com/hd-exclusive-doritos-samurai-2010-super-bowl-44-xliv-commercial-ad/</t>
  </si>
  <si>
    <t>https://www.youtube.com/watch?v=1ww1k7w4WQ8</t>
  </si>
  <si>
    <t>1200</t>
  </si>
  <si>
    <t>https://superbowl-ads.com/hd-exclusive-casket-funeral-doritos-2010-super-bowl-44-xliv-commercial-ad/</t>
  </si>
  <si>
    <t>https://www.youtube.com/watch?v=2IhJl7mBtls</t>
  </si>
  <si>
    <t>23</t>
  </si>
  <si>
    <t>https://superbowl-ads.com/2010-nfl-best-fans-on-the-planet/</t>
  </si>
  <si>
    <t>https://www.youtube.com/watch?v=6cMHr8goUgU</t>
  </si>
  <si>
    <t>5.9</t>
  </si>
  <si>
    <t>435</t>
  </si>
  <si>
    <t>https://superbowl-ads.com/hd-exclusive-dog-shock-collar-doritos-commercial-super-bowl-44-2010-super-bowl-xliv/</t>
  </si>
  <si>
    <t>https://www.youtube.com/watch?v=UBaZDWIs3fs</t>
  </si>
  <si>
    <t>279</t>
  </si>
  <si>
    <t>https://superbowl-ads.com/hd-exclusive-2010-super-bowl-xliv-commercial-with-brett-favre-hyundai-commercial/</t>
  </si>
  <si>
    <t>https://www.youtube.com/watch?v=KqAWv2wCW8I</t>
  </si>
  <si>
    <t>307</t>
  </si>
  <si>
    <t>https://superbowl-ads.com/hd-exclusive-bud-light-auto-tune-t-pain-2010-superbowl-44-xliv-commercial-ad/</t>
  </si>
  <si>
    <t>https://www.youtube.com/watch?v=bDhjcP02GQg</t>
  </si>
  <si>
    <t>113</t>
  </si>
  <si>
    <t>Kia</t>
  </si>
  <si>
    <t>https://superbowl-ads.com/hd-exclusive-kias-big-game-commercial-2010-super-bowl-44-xliv-ad/</t>
  </si>
  <si>
    <t>https://www.youtube.com/watch?v=7q2yVq6fDEg</t>
  </si>
  <si>
    <t>96</t>
  </si>
  <si>
    <t>https://superbowl-ads.com/hd-exclusive-e-trade-baby-girlfriend-2010-superbowl-44-xliv-commercial-ad/</t>
  </si>
  <si>
    <t>https://www.youtube.com/watch?v=tbLTl7egwlU</t>
  </si>
  <si>
    <t>https://superbowl-ads.com/hd-exclusive-e-trade-baby-first-class-2010-super-bowl-44-xliv-commercial-ad/</t>
  </si>
  <si>
    <t>https://www.youtube.com/watch?v=tVrE5-eiSNA</t>
  </si>
  <si>
    <t>33</t>
  </si>
  <si>
    <t>https://superbowl-ads.com/hd-exclusive-budweiser-body-bridge-2010-super-bowl-44-xliv-commercial-ad/</t>
  </si>
  <si>
    <t>https://www.youtube.com/watch?v=IQHlA9qKJv4</t>
  </si>
  <si>
    <t>https://superbowl-ads.com/2011-kia-optima-one-epic-ride-super-bowl-xlv-commercial/</t>
  </si>
  <si>
    <t>https://www.youtube.com/watch?v=8FMU5yPZgwM</t>
  </si>
  <si>
    <t>204</t>
  </si>
  <si>
    <t>111.01</t>
  </si>
  <si>
    <t>https://superbowl-ads.com/2011-coca-cola-border/</t>
  </si>
  <si>
    <t>https://www.youtube.com/watch?v=Aw6-aXMBseo</t>
  </si>
  <si>
    <t>263</t>
  </si>
  <si>
    <t>https://superbowl-ads.com/2011-bud-light-dog-sitter/</t>
  </si>
  <si>
    <t>https://www.youtube.com/watch?v=JJn1vM7LB1Y</t>
  </si>
  <si>
    <t>2</t>
  </si>
  <si>
    <t>https://superbowl-ads.com/2011-coca-cola-siege/</t>
  </si>
  <si>
    <t>https://www.youtube.com/watch?v=nAJvHsVoLq0</t>
  </si>
  <si>
    <t>59</t>
  </si>
  <si>
    <t>https://superbowl-ads.com/2011-hyundai-super-bowl-commercial-hypnotized-video/</t>
  </si>
  <si>
    <t>https://www.youtube.com/watch?v=5ofcQl6gWeE</t>
  </si>
  <si>
    <t>https://superbowl-ads.com/2011-doritos-pug-attack/</t>
  </si>
  <si>
    <t>https://www.youtube.com/watch?v=1A6frF5zfDE</t>
  </si>
  <si>
    <t>697</t>
  </si>
  <si>
    <t>https://superbowl-ads.com/2011-hyundai-super-bowl-commercial-deprogramming-video/</t>
  </si>
  <si>
    <t>https://www.youtube.com/watch?v=32d5c_IW2Xc</t>
  </si>
  <si>
    <t>https://superbowl-ads.com/2011-hyundai-super-bowl-commercial-anachronistic-city-video/</t>
  </si>
  <si>
    <t>https://www.youtube.com/watch?v=-BVMOKtawUk</t>
  </si>
  <si>
    <t>https://superbowl-ads.com/2011-pepsi-max-love-hurts/</t>
  </si>
  <si>
    <t>https://www.youtube.com/watch?v=r4eyQBvcBUA</t>
  </si>
  <si>
    <t>635</t>
  </si>
  <si>
    <t>https://superbowl-ads.com/2012-etrade-fatherhood/</t>
  </si>
  <si>
    <t>https://www.youtube.com/watch?v=fObt1E6Ij_E</t>
  </si>
  <si>
    <t>111.35</t>
  </si>
  <si>
    <t>https://superbowl-ads.com/2012-bud-light-rescue-dog/</t>
  </si>
  <si>
    <t>https://www.youtube.com/watch?v=Qr3GJqccGi4</t>
  </si>
  <si>
    <t>44</t>
  </si>
  <si>
    <t>https://superbowl-ads.com/2012-hyundai-genesis-heart/</t>
  </si>
  <si>
    <t>https://www.youtube.com/watch?v=UxQKSCpOIOI</t>
  </si>
  <si>
    <t>https://superbowl-ads.com/2012-pepsi-kings-court/</t>
  </si>
  <si>
    <t>https://www.youtube.com/watch?v=3rZs8ZKTsp0</t>
  </si>
  <si>
    <t>1500</t>
  </si>
  <si>
    <t>https://superbowl-ads.com/2012-doritos-mans-best-friend/</t>
  </si>
  <si>
    <t>https://www.youtube.com/watch?v=kMmd0WaQFGE</t>
  </si>
  <si>
    <t>160</t>
  </si>
  <si>
    <t>https://superbowl-ads.com/2012-toyota-camry-its-reinvented/</t>
  </si>
  <si>
    <t>https://www.youtube.com/watch?v=oYdJKey7VpU</t>
  </si>
  <si>
    <t>https://superbowl-ads.com/2012-coca-cola-arghh-ny-bear/</t>
  </si>
  <si>
    <t>https://www.youtube.com/watch?v=jhvAXT9R_3U</t>
  </si>
  <si>
    <t>86</t>
  </si>
  <si>
    <t>https://superbowl-ads.com/2012-kia-optima-drive-the-dream-extended-version/</t>
  </si>
  <si>
    <t>https://www.youtube.com/watch?v=9RI6OGXq11Y</t>
  </si>
  <si>
    <t>8.85</t>
  </si>
  <si>
    <t>502</t>
  </si>
  <si>
    <t>https://superbowl-ads.com/2012-nfl-timeline/</t>
  </si>
  <si>
    <t>https://www.youtube.com/watch?v=CPr4-P19NtE</t>
  </si>
  <si>
    <t>2000</t>
  </si>
  <si>
    <t>https://superbowl-ads.com/2012-coca-cola-superstition/</t>
  </si>
  <si>
    <t>https://www.youtube.com/watch?v=x1nttVdja9s</t>
  </si>
  <si>
    <t>76</t>
  </si>
  <si>
    <t>https://superbowl-ads.com/2012-budweiser-return-of-the-king/</t>
  </si>
  <si>
    <t>https://www.youtube.com/watch?v=TieDNumMwOc</t>
  </si>
  <si>
    <t>https://superbowl-ads.com/2012-coca-cola-catch-ne-bear/</t>
  </si>
  <si>
    <t>https://www.youtube.com/watch?v=S2nBBMbjS8w</t>
  </si>
  <si>
    <t>100000</t>
  </si>
  <si>
    <t>https://superbowl-ads.com/2012-bud-light-platinum-factory/</t>
  </si>
  <si>
    <t>https://www.youtube.com/watch?v=3LPLXuHlOCI</t>
  </si>
  <si>
    <t>https://superbowl-ads.com/2012-doritos-sling-baby/</t>
  </si>
  <si>
    <t>https://www.youtube.com/watch?v=6SWNLDdnz0A</t>
  </si>
  <si>
    <t>295000</t>
  </si>
  <si>
    <t>https://superbowl-ads.com/2012-budweiser-eternal-optimism/</t>
  </si>
  <si>
    <t>https://www.youtube.com/watch?v=_GeiOdHsW_8</t>
  </si>
  <si>
    <t>587</t>
  </si>
  <si>
    <t>https://superbowl-ads.com/video-2013-hyundai-sonata-turbo-super-bowl-xlvii-stuck/</t>
  </si>
  <si>
    <t>https://www.youtube.com/watch?v=WTf0XGpINJI</t>
  </si>
  <si>
    <t>21</t>
  </si>
  <si>
    <t>108.69</t>
  </si>
  <si>
    <t>https://superbowl-ads.com/video-hyundai-2013-super-bowl-xlvii-ad-epic-playdate/</t>
  </si>
  <si>
    <t>https://www.youtube.com/watch?v=YyKVvAZSAug</t>
  </si>
  <si>
    <t>https://superbowl-ads.com/video-doritos-2013-super-bowl-xlvii-commercial-goat-for-sale/</t>
  </si>
  <si>
    <t>https://www.youtube.com/watch?v=DoM6IhfY8No</t>
  </si>
  <si>
    <t>2800</t>
  </si>
  <si>
    <t>https://superbowl-ads.com/video-budweiser-black-crown-2013-super-bowl-xlvii-ad-coronation/</t>
  </si>
  <si>
    <t>https://www.youtube.com/watch?v=AMP9fgyi41M</t>
  </si>
  <si>
    <t>https://superbowl-ads.com/video-hyundai-2013-super-bowl-xlvii-ad-santafe-team/</t>
  </si>
  <si>
    <t>https://www.youtube.com/watch?v=jvm68nEAU7o</t>
  </si>
  <si>
    <t>4.425</t>
  </si>
  <si>
    <t>1000</t>
  </si>
  <si>
    <t>https://superbowl-ads.com/video-bud-light-2013-super-bowl-xlvii-commercial-lucky-chair/</t>
  </si>
  <si>
    <t>https://www.youtube.com/watch?v=7HMTkEMdqBQ</t>
  </si>
  <si>
    <t>https://superbowl-ads.com/video-bud-light-2013-super-bowl-xlvii-ad-journey/</t>
  </si>
  <si>
    <t>https://www.youtube.com/watch?v=leptS7k6sLE</t>
  </si>
  <si>
    <t>https://superbowl-ads.com/video-etrade-baby-2013-super-bowl-xlvii-commercial-save-it/</t>
  </si>
  <si>
    <t>https://www.youtube.com/watch?v=F0nhq4GO90s</t>
  </si>
  <si>
    <t>https://superbowl-ads.com/video-doritos-2013-super-bowl-xlvii-ad-fashionista-daddy/</t>
  </si>
  <si>
    <t>https://www.youtube.com/watch?v=w_2k5LMeduc</t>
  </si>
  <si>
    <t>2600</t>
  </si>
  <si>
    <t>https://superbowl-ads.com/video-2013-kia-super-bowl-xlvii-commercial-space-babies/</t>
  </si>
  <si>
    <t>https://www.youtube.com/watch?v=k5vbGQb7jR0</t>
  </si>
  <si>
    <t>42</t>
  </si>
  <si>
    <t>https://superbowl-ads.com/video-budweiser-black-crown-2013-super-bowl-xlvii-ad-celebration/</t>
  </si>
  <si>
    <t>https://www.youtube.com/watch?v=2WNvlXoDs7w</t>
  </si>
  <si>
    <t>https://superbowl-ads.com/video-kia-forte-2013-super-bowl-xlvii-commercial-hot-bots/</t>
  </si>
  <si>
    <t>https://www.youtube.com/watch?v=yhPBzlB6VJI</t>
  </si>
  <si>
    <t>195</t>
  </si>
  <si>
    <t>https://superbowl-ads.com/video-budweiser-2013-super-bowl-xlvii-ad-the-clydesdales-brotherhood/</t>
  </si>
  <si>
    <t>https://www.youtube.com/watch?v=eJucRz8kYo0</t>
  </si>
  <si>
    <t>7.37</t>
  </si>
  <si>
    <t>https://superbowl-ads.com/video-2013-pepsi-next-super-bowl-xlvii-commercial-party/</t>
  </si>
  <si>
    <t>https://www.youtube.com/watch?v=WAySopBmbtI</t>
  </si>
  <si>
    <t>https://superbowl-ads.com/video-2013-hyundai-genesis-super-bowl-xlvii-commercial/</t>
  </si>
  <si>
    <t>https://www.youtube.com/watch?v=mOatp4Xi7IU</t>
  </si>
  <si>
    <t>https://superbowl-ads.com/2014-coca-going-all-the-way/</t>
  </si>
  <si>
    <t>https://www.youtube.com/watch?v=nO-8ZY7p95o</t>
  </si>
  <si>
    <t>16</t>
  </si>
  <si>
    <t>112.19</t>
  </si>
  <si>
    <t>https://superbowl-ads.com/2014-doritos-cowboy-kid/</t>
  </si>
  <si>
    <t>https://www.youtube.com/watch?v=1X_M47SQF6s</t>
  </si>
  <si>
    <t>40</t>
  </si>
  <si>
    <t>https://superbowl-ads.com/2014-budweiser-a-heros-welcome/</t>
  </si>
  <si>
    <t>https://www.youtube.com/watch?v=XxfxB0O9Uuk</t>
  </si>
  <si>
    <t>https://superbowl-ads.com/2014-bud-light-up-for-whatever-2/</t>
  </si>
  <si>
    <t>https://www.youtube.com/watch?v=PnOW5qj_R6A</t>
  </si>
  <si>
    <t>482</t>
  </si>
  <si>
    <t>https://superbowl-ads.com/2014-bud-light-up-for-whatever-1/</t>
  </si>
  <si>
    <t>https://superbowl-ads.com/2014-toyota-highlander-no-room-for-boring/</t>
  </si>
  <si>
    <t>https://www.youtube.com/watch?v=b01P9PaaoLk</t>
  </si>
  <si>
    <t>187</t>
  </si>
  <si>
    <t>https://superbowl-ads.com/2014-kia-the-truth/</t>
  </si>
  <si>
    <t>https://www.youtube.com/watch?v=FTNMYoKHwvU</t>
  </si>
  <si>
    <t>537</t>
  </si>
  <si>
    <t>https://superbowl-ads.com/2014-hyundai-elantra-nice/</t>
  </si>
  <si>
    <t>https://www.youtube.com/watch?v=2jMWybAKjWw</t>
  </si>
  <si>
    <t>28</t>
  </si>
  <si>
    <t>https://superbowl-ads.com/2014-doritos-time-machine/</t>
  </si>
  <si>
    <t>https://www.youtube.com/watch?v=Y-P0Hs0ADJY</t>
  </si>
  <si>
    <t>19000</t>
  </si>
  <si>
    <t>https://superbowl-ads.com/2014-coca-cola-its-beautiful/</t>
  </si>
  <si>
    <t>https://www.youtube.com/watch?v=D4BC8zUfNhU</t>
  </si>
  <si>
    <t>452</t>
  </si>
  <si>
    <t>https://superbowl-ads.com/2014-hyundai-genesis-dads-sixth-sense/</t>
  </si>
  <si>
    <t>https://www.youtube.com/watch?v=CyK63f0I1P0</t>
  </si>
  <si>
    <t>218</t>
  </si>
  <si>
    <t>https://superbowl-ads.com/2014-bud-light-cool-twist/</t>
  </si>
  <si>
    <t>https://www.youtube.com/watch?v=_l1nWWiut0I</t>
  </si>
  <si>
    <t>36</t>
  </si>
  <si>
    <t>https://superbowl-ads.com/2014-budweiser-puppy-love/</t>
  </si>
  <si>
    <t>https://www.youtube.com/watch?v=gUGGepL5gGU</t>
  </si>
  <si>
    <t>8028.916667</t>
  </si>
  <si>
    <t>232</t>
  </si>
  <si>
    <t>https://superbowl-ads.com/nfl-now/</t>
  </si>
  <si>
    <t>0.98</t>
  </si>
  <si>
    <t>https://superbowl-ads.com/2015-doritos-middle-seat/</t>
  </si>
  <si>
    <t>https://www.youtube.com/watch?v=2JqRXLQYF9o</t>
  </si>
  <si>
    <t>4.25</t>
  </si>
  <si>
    <t>114.44</t>
  </si>
  <si>
    <t>https://superbowl-ads.com/2015-budweiser-clydesdale-beer-run/</t>
  </si>
  <si>
    <t>https://www.youtube.com/watch?v=5tso0er4EUI</t>
  </si>
  <si>
    <t>https://superbowl-ads.com/budweiser-2015-super-bowl-xlix-ad-brewed-the-hard-way/</t>
  </si>
  <si>
    <t>https://www.youtube.com/watch?v=7_EfXuGev24</t>
  </si>
  <si>
    <t>8.5</t>
  </si>
  <si>
    <t>https://superbowl-ads.com/doritos-2015-super-bowl-xlix-ad-when-pigs-fly/</t>
  </si>
  <si>
    <t>https://www.youtube.com/watch?v=YQo0TfuueaY</t>
  </si>
  <si>
    <t>2100</t>
  </si>
  <si>
    <t>https://superbowl-ads.com/2015-kia-sorento-the-perfect-getaway-with-pierce-brosnan/</t>
  </si>
  <si>
    <t>https://www.youtube.com/watch?v=nayeYTmEdYw</t>
  </si>
  <si>
    <t>10.62</t>
  </si>
  <si>
    <t>75</t>
  </si>
  <si>
    <t>https://superbowl-ads.com/2015-doritos-cheesy-pirates/</t>
  </si>
  <si>
    <t>https://superbowl-ads.com/pepsi-2015-super-bowl-xlix-ad-halftime-touches-down/</t>
  </si>
  <si>
    <t>https://www.youtube.com/watch?v=IUU_ygKs3jA</t>
  </si>
  <si>
    <t>https://superbowl-ads.com/2015-budweiser-lost-dog/</t>
  </si>
  <si>
    <t>https://www.youtube.com/watch?v=otCxSnu_HXA</t>
  </si>
  <si>
    <t>2400</t>
  </si>
  <si>
    <t>https://superbowl-ads.com/2015-coca-cola-make-it-happy/</t>
  </si>
  <si>
    <t>https://www.youtube.com/watch?v=1AeG8tCzTGw</t>
  </si>
  <si>
    <t>412</t>
  </si>
  <si>
    <t>https://superbowl-ads.com/toyota-camry-2015-super-bowl-xlix-ad-my-bold-dad/</t>
  </si>
  <si>
    <t>https://www.youtube.com/watch?v=9u4--TxE2gI</t>
  </si>
  <si>
    <t>292</t>
  </si>
  <si>
    <t>https://superbowl-ads.com/hyundai-2016-super-bowl-50-ad-chase/</t>
  </si>
  <si>
    <t>https://www.youtube.com/watch?v=r_kXSO9Cph0</t>
  </si>
  <si>
    <t>111.86</t>
  </si>
  <si>
    <t>https://superbowl-ads.com/pepsi-2016-super-bowl-50-ad-joy-pepsi/</t>
  </si>
  <si>
    <t>https://www.youtube.com/watch?v=B9j4Cw5dkBs</t>
  </si>
  <si>
    <t>19</t>
  </si>
  <si>
    <t>https://superbowl-ads.com/hyundai-2016-super-bowl-50-ad-ryanville/</t>
  </si>
  <si>
    <t>https://www.youtube.com/watch?v=wBcijELzZi4</t>
  </si>
  <si>
    <t>https://superbowl-ads.com/coca-cola-mini-2016-super-bowl-50-ad-hulk-vs-ant-man/</t>
  </si>
  <si>
    <t>https://www.youtube.com/watch?v=sMkGwCw7iv8</t>
  </si>
  <si>
    <t>9.6</t>
  </si>
  <si>
    <t>199000</t>
  </si>
  <si>
    <t>https://superbowl-ads.com/hyundai-2016-super-bowl-50-ad-first-date/</t>
  </si>
  <si>
    <t>https://www.youtube.com/watch?v=KwUUdl22mkA</t>
  </si>
  <si>
    <t>https://superbowl-ads.com/budweiser-2016-super-bowl-50-ad-simply-put/</t>
  </si>
  <si>
    <t>https://www.youtube.com/watch?v=Le_2S2db0Bk</t>
  </si>
  <si>
    <t>https://superbowl-ads.com/kia-optima-2016-super-bowl-50-ad-walken-closet/</t>
  </si>
  <si>
    <t>https://www.youtube.com/watch?v=rBkPXt-OpA4</t>
  </si>
  <si>
    <t>115</t>
  </si>
  <si>
    <t>https://superbowl-ads.com/nfl-2016-super-bowl-50-ad-super-bowl-babies-choir/</t>
  </si>
  <si>
    <t>https://www.youtube.com/watch?v=9KqekigARfE</t>
  </si>
  <si>
    <t>28.8</t>
  </si>
  <si>
    <t>20000</t>
  </si>
  <si>
    <t>https://superbowl-ads.com/bud-light-2016-super-bowl-50-ad-the-bud-light-party/</t>
  </si>
  <si>
    <t>https://www.youtube.com/watch?v=e0ez2t6oRWY</t>
  </si>
  <si>
    <t>https://superbowl-ads.com/doritos-2016-super-bowl-50-ad-ultrasound/</t>
  </si>
  <si>
    <t>https://www.youtube.com/watch?v=Qh_gOK6xDNA</t>
  </si>
  <si>
    <t>8700</t>
  </si>
  <si>
    <t>https://superbowl-ads.com/pokemon-2016-super-bowl-50-ad-20-years-2/</t>
  </si>
  <si>
    <t>https://www.youtube.com/watch?v=EluvJby2baA</t>
  </si>
  <si>
    <t>14.4</t>
  </si>
  <si>
    <t>https://superbowl-ads.com/budweiser-2016-super-bowl-50-ad-not-backing/</t>
  </si>
  <si>
    <t>https://www.youtube.com/watch?v=to4dhysGYD0</t>
  </si>
  <si>
    <t>https://superbowl-ads.com/doritos-2016-super-bowl-50-ad-doritos-dogs/</t>
  </si>
  <si>
    <t>https://www.youtube.com/watch?v=MNRAdrB9TSs</t>
  </si>
  <si>
    <t>https://superbowl-ads.com/2017-nfl-super-bowl-51-li-tv-commercial-super-bowl-baby-legends/</t>
  </si>
  <si>
    <t>https://www.youtube.com/watch?v=sryly7XTqLY</t>
  </si>
  <si>
    <t>5.4</t>
  </si>
  <si>
    <t>111.32</t>
  </si>
  <si>
    <t>https://superbowl-ads.com/2017-nfl-super-bowl-51-li-tv-commercial-inside-lines/</t>
  </si>
  <si>
    <t>https://www.youtube.com/watch?v=pvKBdrx4quA</t>
  </si>
  <si>
    <t>10.8</t>
  </si>
  <si>
    <t>2200</t>
  </si>
  <si>
    <t>https://superbowl-ads.com/2017-kia-super-bowl-51-li-tv-commercial-heros-journey-starring-melissa-mccarthy/</t>
  </si>
  <si>
    <t>https://www.youtube.com/watch?v=pVxmT2x3Od4</t>
  </si>
  <si>
    <t>13.5</t>
  </si>
  <si>
    <t>1400</t>
  </si>
  <si>
    <t>https://superbowl-ads.com/2017-budweiser-super-bowl-51-li-tv-commercial-born-hard-way/</t>
  </si>
  <si>
    <t>https://www.youtube.com/watch?v=HtBZvl7dIu4</t>
  </si>
  <si>
    <t>48000</t>
  </si>
  <si>
    <t>https://superbowl-ads.com/2017-hyundai-super-bowl-51-li-tv-commercial-better-super-bowl/</t>
  </si>
  <si>
    <t>https://www.youtube.com/watch?v=C0TTKmW3PTY</t>
  </si>
  <si>
    <t>16.2</t>
  </si>
  <si>
    <t>176</t>
  </si>
  <si>
    <t>https://superbowl-ads.com/good-odds-toyota/</t>
  </si>
  <si>
    <t>https://www.youtube.com/watch?v=zeBZvwYQ-hA</t>
  </si>
  <si>
    <t>10.48</t>
  </si>
  <si>
    <t>103.39</t>
  </si>
  <si>
    <t>https://superbowl-ads.com/hope-detector-nfl-super-bowl-lii-hyundai/</t>
  </si>
  <si>
    <t>https://www.youtube.com/watch?v=lNPccrGk77A</t>
  </si>
  <si>
    <t>https://superbowl-ads.com/2018-doritos-blaze-vs-mtn-dew-ice/</t>
  </si>
  <si>
    <t>https://www.youtube.com/watch?v=rZh_CbcVe7M</t>
  </si>
  <si>
    <t>527</t>
  </si>
  <si>
    <t>https://superbowl-ads.com/life-is-short-have-a-diet-coke-because-i-can-diet-coke/</t>
  </si>
  <si>
    <t>https://www.youtube.com/watch?v=be5DH6jQs38</t>
  </si>
  <si>
    <t>5.24</t>
  </si>
  <si>
    <t>https://superbowl-ads.com/2018-kia-stinger-steven-tyler-big-game-ad-feel-something-again/</t>
  </si>
  <si>
    <t>https://www.youtube.com/watch?v=9_dE6Z2HK8I</t>
  </si>
  <si>
    <t>https://superbowl-ads.com/2018_pepsi_this_is_the_pepsi/</t>
  </si>
  <si>
    <t>https://www.youtube.com/watch?v=0gHYd67OumQ</t>
  </si>
  <si>
    <t>3200</t>
  </si>
  <si>
    <t>https://superbowl-ads.com/touchdown-celebrations-to-come-nfl-super-bowl-lii-commercial/</t>
  </si>
  <si>
    <t>https://www.youtube.com/watch?v=YDfDElTyLu8&amp;ab_channel=SuperBowlCommercials</t>
  </si>
  <si>
    <t>https://superbowl-ads.com/2018-coca-cola-super-bowl-ad-wonder-us/</t>
  </si>
  <si>
    <t>https://www.youtube.com/watch?v=-R-EEdvDrUU</t>
  </si>
  <si>
    <t>805</t>
  </si>
  <si>
    <t>https://superbowl-ads.com/41891-2/</t>
  </si>
  <si>
    <t>https://www.youtube.com/watch?v=GNVw5f16GEM</t>
  </si>
  <si>
    <t>162</t>
  </si>
  <si>
    <t>https://superbowl-ads.com/bud-light-the-bud-knight/</t>
  </si>
  <si>
    <t>https://www.youtube.com/watch?v=q-QTDm1kdwo</t>
  </si>
  <si>
    <t>590</t>
  </si>
  <si>
    <t>https://superbowl-ads.com/bud-light-ye-olde-pep-talk/</t>
  </si>
  <si>
    <t>https://www.youtube.com/watch?v=xza7T89Lda4</t>
  </si>
  <si>
    <t>7.86</t>
  </si>
  <si>
    <t>https://superbowl-ads.com/diet-coke-twisted-mango-groove/</t>
  </si>
  <si>
    <t>https://www.youtube.com/watch?v=nkGd47iB-wU</t>
  </si>
  <si>
    <t>4</t>
  </si>
  <si>
    <t>https://superbowl-ads.com/etrade-commercial-this-is-getting-old/</t>
  </si>
  <si>
    <t>https://www.youtube.com/watch?v=Qx5-AZlfjp4</t>
  </si>
  <si>
    <t>https://superbowl-ads.com/toyota-2018-big-game-ad-one-team/</t>
  </si>
  <si>
    <t>https://www.youtube.com/watch?v=QwF3ipuNyfc</t>
  </si>
  <si>
    <t>https://superbowl-ads.com/2019-hyundai-shopper-assurance-the-elevator-with-jason-bateman/</t>
  </si>
  <si>
    <t>https://www.youtube.com/watch?v=6mfJ0EsqLWs</t>
  </si>
  <si>
    <t>10.4</t>
  </si>
  <si>
    <t>289</t>
  </si>
  <si>
    <t>98.19</t>
  </si>
  <si>
    <t>https://superbowl-ads.com/2019-doritos-now-its-hot-with-chance-the-rapper-and-backstreet-boys/</t>
  </si>
  <si>
    <t>https://www.youtube.com/watch?v=NvIcPAxZ39o</t>
  </si>
  <si>
    <t>https://superbowl-ads.com/2019-pepsi-more-than-ok/</t>
  </si>
  <si>
    <t>https://www.youtube.com/watch?v=64UH1_D95gQ</t>
  </si>
  <si>
    <t>https://superbowl-ads.com/2019-nfl-nfl100/</t>
  </si>
  <si>
    <t>https://www.youtube.com/watch?v=sl8ooTIMk2w</t>
  </si>
  <si>
    <t>20.8</t>
  </si>
  <si>
    <t>712</t>
  </si>
  <si>
    <t>https://superbowl-ads.com/2019-pepsi-bubly-buble/</t>
  </si>
  <si>
    <t>https://www.youtube.com/watch?v=I-_Uh-vZXgo</t>
  </si>
  <si>
    <t>5.2</t>
  </si>
  <si>
    <t>https://superbowl-ads.com/2019-bud-light-medieval-barbers/</t>
  </si>
  <si>
    <t>https://www.youtube.com/watch?v=hkSQ2Vr41bM</t>
  </si>
  <si>
    <t>2.6</t>
  </si>
  <si>
    <t>67</t>
  </si>
  <si>
    <t>https://superbowl-ads.com/2019-toyota-supra-wizard/</t>
  </si>
  <si>
    <t>https://www.youtube.com/watch?v=ZuBbnZ3UbJw</t>
  </si>
  <si>
    <t>https://superbowl-ads.com/2019-toyota-toni-with-antoinette-harris/</t>
  </si>
  <si>
    <t>https://www.youtube.com/watch?v=wegrVsP3gK4</t>
  </si>
  <si>
    <t>39</t>
  </si>
  <si>
    <t>https://superbowl-ads.com/2019-budweiser-wind-never-felt-better/</t>
  </si>
  <si>
    <t>https://superbowl-ads.com/2019-coca-cola-a-coke-is-a-coke/</t>
  </si>
  <si>
    <t>https://www.youtube.com/watch?v=WTqL_giKNHQ</t>
  </si>
  <si>
    <t>437</t>
  </si>
  <si>
    <t>https://superbowl-ads.com/2020-kia-telluride-give-it-everything/</t>
  </si>
  <si>
    <t>https://www.youtube.com/watch?v=sS8dkRhDirY</t>
  </si>
  <si>
    <t>15.6</t>
  </si>
  <si>
    <t>https://superbowl-ads.com/2019-bud-light-special-delivery/</t>
  </si>
  <si>
    <t>https://www.youtube.com/watch?v=2HqHA0MFlkY</t>
  </si>
  <si>
    <t>89</t>
  </si>
  <si>
    <t>https://superbowl-ads.com/2019-kia-the-great-unknowns-what-if/</t>
  </si>
  <si>
    <t>https://www.youtube.com/watch?v=nONhop0Kq-E</t>
  </si>
  <si>
    <t>https://superbowl-ads.com/2019-bud-light-trojan-horse-occupants/</t>
  </si>
  <si>
    <t>https://www.youtube.com/watch?v=nScg3KmA_6k</t>
  </si>
  <si>
    <t>https://superbowl-ads.com/2019-bud-light-game-of-thrones-joust/</t>
  </si>
  <si>
    <t>https://www.youtube.com/watch?v=8fhOItB0zUM</t>
  </si>
  <si>
    <t>94000</t>
  </si>
  <si>
    <t>https://superbowl-ads.com/2020-bud-light-seltzer-inside-posts-brain/</t>
  </si>
  <si>
    <t>https://www.youtube.com/watch?v=nbbp0VW7z8w</t>
  </si>
  <si>
    <t>11.2</t>
  </si>
  <si>
    <t>998</t>
  </si>
  <si>
    <t>100.45</t>
  </si>
  <si>
    <t>https://superbowl-ads.com/2020-toyota-go-places-with-cobie-smulders/</t>
  </si>
  <si>
    <t>https://www.youtube.com/watch?v=f34Ji70u3nk</t>
  </si>
  <si>
    <t>138</t>
  </si>
  <si>
    <t>https://superbowl-ads.com/2020-coca-cola-energy-show-up/</t>
  </si>
  <si>
    <t>https://www.youtube.com/watch?v=-gAZRN3SCBw</t>
  </si>
  <si>
    <t>https://superbowl-ads.com/2020-kia-tough-never-quits/</t>
  </si>
  <si>
    <t>https://www.youtube.com/watch?v=lMs79UXam9A</t>
  </si>
  <si>
    <t>111</t>
  </si>
  <si>
    <t>https://superbowl-ads.com/2020-hyundai-smaht-pahk/</t>
  </si>
  <si>
    <t>https://www.youtube.com/watch?v=WBvkmWDjsYc</t>
  </si>
  <si>
    <t>https://superbowl-ads.com/2020-budweiser-typical-american/</t>
  </si>
  <si>
    <t>https://www.youtube.com/watch?v=J0xugdotpp8</t>
  </si>
  <si>
    <t>https://superbowl-ads.com/2020-nfl-next-100/</t>
  </si>
  <si>
    <t>https://www.youtube.com/watch?v=lbkafMhmvMo</t>
  </si>
  <si>
    <t>31.73</t>
  </si>
  <si>
    <t>202000</t>
  </si>
  <si>
    <t>https://superbowl-ads.com/2020-doritos-the-cool-ranch-with-lil-nas-x-and-sam-elliott/</t>
  </si>
  <si>
    <t>https://www.youtube.com/watch?v=6xVnq31Vk8Y</t>
  </si>
  <si>
    <t>11000</t>
  </si>
  <si>
    <t>https://superbowl-ads.com/2020-pepsi-zero-sugar-done-right/</t>
  </si>
  <si>
    <t>https://www.youtube.com/watch?v=Ozb_fJB_z6o</t>
  </si>
  <si>
    <t>5.6</t>
  </si>
  <si>
    <t>155</t>
  </si>
  <si>
    <t>https://www.superbowl-ads.com/2021-etrade-workout/</t>
  </si>
  <si>
    <t>https://www.youtube.com/watch?v=QagQxo4IZx8</t>
  </si>
  <si>
    <t>5.5</t>
  </si>
  <si>
    <t>91.63</t>
  </si>
  <si>
    <t>https://www.superbowl-ads.com/2021-toyota-jessica-longs-story-upstream/</t>
  </si>
  <si>
    <t>https://www.youtube.com/watch?v=fqWG5_7nwyk&amp;t=1s</t>
  </si>
  <si>
    <t>12000</t>
  </si>
  <si>
    <t>https://www.superbowl-ads.com/2021-bud-light-legends/</t>
  </si>
  <si>
    <t>https://www.youtube.com/watch?v=IOjsm02SVF4</t>
  </si>
  <si>
    <t>https://www.superbowl-ads.com/2021-doritos-3d-flat-matthew/</t>
  </si>
  <si>
    <t>https://www.youtube.com/watch?v=BLuqtTn4610&amp;t=9s</t>
  </si>
  <si>
    <t>https://www.superbowl-ads.com/2021-bud-light-last-years-lemons/</t>
  </si>
  <si>
    <t>https://www.youtube.com/watch?v=g6CVKs77X74</t>
  </si>
  <si>
    <t>2900</t>
  </si>
  <si>
    <t>https://www.wirtualnemedia.pl/artykul/zmalaly-wplywy-z-reklam-przy-super-bowl</t>
  </si>
  <si>
    <t>https://doisz.com/pl/blog/patrocinios-no-super-bowl/</t>
  </si>
  <si>
    <t>https://www.nielsen.com/pl/news-center/2025/super-bowl-lix-makes-tv-history-with-over-127-million-viewers/</t>
  </si>
  <si>
    <t>https://www.qrcode-tiger.com/pl/super-bowl-qr-code</t>
  </si>
  <si>
    <t>duble_check</t>
  </si>
  <si>
    <t>unikalne wiersze = rows(unique())</t>
  </si>
  <si>
    <t>licz niepuste</t>
  </si>
  <si>
    <t>licz liczby</t>
  </si>
  <si>
    <t>wylistuj duble</t>
  </si>
  <si>
    <t>zmiana . Na ,</t>
  </si>
  <si>
    <t>TV Viewers2</t>
  </si>
  <si>
    <t>TV Viewers2_check</t>
  </si>
  <si>
    <t>zmiana na liczbę</t>
  </si>
  <si>
    <t>Youtube Likes2</t>
  </si>
  <si>
    <t>Youtube Likes2_check</t>
  </si>
  <si>
    <t>Estimated Cost2</t>
  </si>
  <si>
    <t>Estimated Cost2_check</t>
  </si>
  <si>
    <t>Year_check</t>
  </si>
  <si>
    <t>Youtube Views2</t>
  </si>
  <si>
    <t>Youtube Views_check2</t>
  </si>
  <si>
    <t>Row Labels</t>
  </si>
  <si>
    <t>Grand Total</t>
  </si>
  <si>
    <t>Count of Brand</t>
  </si>
  <si>
    <t xml:space="preserve">Reklamy TV podczas Super Bowl </t>
  </si>
  <si>
    <t>dla 10 popularnych marek w latach 2000-2021</t>
  </si>
  <si>
    <t>Funny2</t>
  </si>
  <si>
    <t>Shows Product Quickly2</t>
  </si>
  <si>
    <t>Patriotic2</t>
  </si>
  <si>
    <t>Celebrity2</t>
  </si>
  <si>
    <t>Danger2</t>
  </si>
  <si>
    <t>Animals2</t>
  </si>
  <si>
    <t>Uses Sex2</t>
  </si>
  <si>
    <t>Sum of Funny2</t>
  </si>
  <si>
    <t>Sum of Shows Product Quickly2</t>
  </si>
  <si>
    <t>Sum of Patriotic2</t>
  </si>
  <si>
    <t>Sum of Celebrity2</t>
  </si>
  <si>
    <t>Sum of Danger2</t>
  </si>
  <si>
    <t>Sum of Animals2</t>
  </si>
  <si>
    <t>Sum of Uses Sex2</t>
  </si>
  <si>
    <t>Values</t>
  </si>
  <si>
    <t xml:space="preserve"> Funny</t>
  </si>
  <si>
    <t>animals</t>
  </si>
  <si>
    <t>danger</t>
  </si>
  <si>
    <t>uses sex</t>
  </si>
  <si>
    <t>celebrity</t>
  </si>
  <si>
    <t>patriotic</t>
  </si>
  <si>
    <t>shows product quickly</t>
  </si>
  <si>
    <t>funny</t>
  </si>
  <si>
    <t>brand</t>
  </si>
  <si>
    <t>author: Marcin Golen</t>
  </si>
  <si>
    <t>https://www.linkedin.com/in/marcingolen/</t>
  </si>
  <si>
    <t>source: KajoData dataset | 14-05-2025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</si>
</sst>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6" x14ac:knownFonts="1">
    <font>
      <sz val="11"/>
      <color theme="1"/>
      <name val="Calibri"/>
      <family val="2"/>
      <scheme val="minor"/>
    </font>
    <font>
      <sz val="14"/>
      <color theme="1"/>
      <name val="Calibri"/>
      <family val="2"/>
      <scheme val="minor"/>
    </font>
    <font>
      <sz val="14"/>
      <color rgb="FF595959"/>
      <name val="Calibri"/>
      <family val="2"/>
      <charset val="238"/>
      <scheme val="minor"/>
    </font>
    <font>
      <sz val="11"/>
      <color theme="1"/>
      <name val="Calibri"/>
      <family val="2"/>
      <scheme val="minor"/>
    </font>
    <font>
      <b/>
      <sz val="11"/>
      <color theme="0"/>
      <name val="Calibri"/>
      <family val="2"/>
      <charset val="238"/>
      <scheme val="minor"/>
    </font>
    <font>
      <b/>
      <sz val="22"/>
      <color rgb="FFFF0000"/>
      <name val="Calibri"/>
      <family val="2"/>
      <charset val="238"/>
      <scheme val="minor"/>
    </font>
  </fonts>
  <fills count="6">
    <fill>
      <patternFill patternType="none"/>
    </fill>
    <fill>
      <patternFill patternType="gray125"/>
    </fill>
    <fill>
      <patternFill patternType="solid">
        <fgColor theme="3"/>
        <bgColor indexed="64"/>
      </patternFill>
    </fill>
    <fill>
      <patternFill patternType="solid">
        <fgColor theme="2"/>
        <bgColor indexed="64"/>
      </patternFill>
    </fill>
    <fill>
      <patternFill patternType="solid">
        <fgColor rgb="FF002060"/>
        <bgColor indexed="64"/>
      </patternFill>
    </fill>
    <fill>
      <patternFill patternType="solid">
        <fgColor rgb="FFFF0000"/>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16">
    <xf numFmtId="0" fontId="0" fillId="0" borderId="0" xfId="0"/>
    <xf numFmtId="0" fontId="0" fillId="2" borderId="0" xfId="0" applyFill="1"/>
    <xf numFmtId="0" fontId="0" fillId="3" borderId="0" xfId="0" applyFill="1"/>
    <xf numFmtId="0" fontId="0" fillId="0" borderId="0" xfId="0" pivotButton="1"/>
    <xf numFmtId="0" fontId="0" fillId="0" borderId="0" xfId="0" applyAlignment="1">
      <alignment horizontal="left"/>
    </xf>
    <xf numFmtId="0" fontId="1" fillId="0" borderId="0" xfId="0" applyFont="1"/>
    <xf numFmtId="1" fontId="1" fillId="0" borderId="0" xfId="0" applyNumberFormat="1" applyFont="1"/>
    <xf numFmtId="0" fontId="2" fillId="0" borderId="0" xfId="0" applyFont="1" applyAlignment="1">
      <alignment horizontal="center" vertical="center" readingOrder="1"/>
    </xf>
    <xf numFmtId="9" fontId="0" fillId="0" borderId="0" xfId="0" applyNumberFormat="1"/>
    <xf numFmtId="0" fontId="0" fillId="4" borderId="0" xfId="0" applyFill="1"/>
    <xf numFmtId="43" fontId="0" fillId="0" borderId="0" xfId="0" applyNumberFormat="1"/>
    <xf numFmtId="0" fontId="0" fillId="0" borderId="0" xfId="0" applyAlignment="1">
      <alignment horizontal="left" indent="1"/>
    </xf>
    <xf numFmtId="164" fontId="0" fillId="0" borderId="0" xfId="1" applyNumberFormat="1" applyFont="1"/>
    <xf numFmtId="0" fontId="4" fillId="5" borderId="0" xfId="0" applyFont="1" applyFill="1"/>
    <xf numFmtId="0" fontId="0" fillId="0" borderId="0" xfId="0" applyAlignment="1">
      <alignment horizontal="right"/>
    </xf>
    <xf numFmtId="0" fontId="5" fillId="0" borderId="0" xfId="0" applyFont="1"/>
  </cellXfs>
  <cellStyles count="2">
    <cellStyle name="Comma" xfId="1" builtinId="3"/>
    <cellStyle name="Normal" xfId="0" builtinId="0"/>
  </cellStyles>
  <dxfs count="31">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3" formatCode="0%"/>
    </dxf>
    <dxf>
      <numFmt numFmtId="35" formatCode="_-* #,##0.00_-;\-* #,##0.0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pivotCacheDefinition" Target="pivotCache/pivotCacheDefinition2.xml"/><Relationship Id="rId12" Type="http://schemas.microsoft.com/office/2007/relationships/slicerCache" Target="slicerCaches/slicerCache1.xml"/><Relationship Id="rId17" Type="http://schemas.openxmlformats.org/officeDocument/2006/relationships/sheetMetadata" Target="metadata.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styles" Target="styles.xml"/><Relationship Id="rId23" Type="http://schemas.microsoft.com/office/2017/10/relationships/person" Target="persons/person.xml"/><Relationship Id="rId10" Type="http://schemas.openxmlformats.org/officeDocument/2006/relationships/pivotCacheDefinition" Target="pivotCache/pivotCacheDefinition5.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[superbowl_commercials_raport.xlsx]pivot!PivotTable2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Liczba wykopionych reklam</a:t>
            </a:r>
            <a:endParaRPr lang="pl-PL" baseline="0"/>
          </a:p>
          <a:p>
            <a:pPr>
              <a:defRPr/>
            </a:pPr>
            <a:r>
              <a:rPr lang="pl-PL" baseline="0"/>
              <a:t>wg marek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pivot!$C$49</c:f>
              <c:strCache>
                <c:ptCount val="1"/>
                <c:pt idx="0">
                  <c:v>Total</c:v>
                </c:pt>
              </c:strCache>
            </c:strRef>
          </c:tx>
          <c:spPr>
            <a:solidFill>
              <a:schemeClr val="accent1"/>
            </a:solidFill>
            <a:ln>
              <a:noFill/>
            </a:ln>
            <a:effectLst/>
          </c:spPr>
          <c:invertIfNegative val="0"/>
          <c:cat>
            <c:strRef>
              <c:f>pivot!$B$50:$B$60</c:f>
              <c:strCache>
                <c:ptCount val="10"/>
                <c:pt idx="0">
                  <c:v>NFL</c:v>
                </c:pt>
                <c:pt idx="1">
                  <c:v>Toyota</c:v>
                </c:pt>
                <c:pt idx="2">
                  <c:v>Kia</c:v>
                </c:pt>
                <c:pt idx="3">
                  <c:v>E-Trade</c:v>
                </c:pt>
                <c:pt idx="4">
                  <c:v>Coca-Cola</c:v>
                </c:pt>
                <c:pt idx="5">
                  <c:v>Hyundai</c:v>
                </c:pt>
                <c:pt idx="6">
                  <c:v>Pepsi</c:v>
                </c:pt>
                <c:pt idx="7">
                  <c:v>Doritos</c:v>
                </c:pt>
                <c:pt idx="8">
                  <c:v>Budweiser</c:v>
                </c:pt>
                <c:pt idx="9">
                  <c:v>Bud Light</c:v>
                </c:pt>
              </c:strCache>
            </c:strRef>
          </c:cat>
          <c:val>
            <c:numRef>
              <c:f>pivot!$C$50:$C$60</c:f>
              <c:numCache>
                <c:formatCode>General</c:formatCode>
                <c:ptCount val="10"/>
                <c:pt idx="0">
                  <c:v>11</c:v>
                </c:pt>
                <c:pt idx="1">
                  <c:v>12</c:v>
                </c:pt>
                <c:pt idx="2">
                  <c:v>13</c:v>
                </c:pt>
                <c:pt idx="3">
                  <c:v>14</c:v>
                </c:pt>
                <c:pt idx="4">
                  <c:v>21</c:v>
                </c:pt>
                <c:pt idx="5">
                  <c:v>22</c:v>
                </c:pt>
                <c:pt idx="6">
                  <c:v>25</c:v>
                </c:pt>
                <c:pt idx="7">
                  <c:v>26</c:v>
                </c:pt>
                <c:pt idx="8">
                  <c:v>43</c:v>
                </c:pt>
                <c:pt idx="9">
                  <c:v>62</c:v>
                </c:pt>
              </c:numCache>
            </c:numRef>
          </c:val>
          <c:extLst>
            <c:ext xmlns:c16="http://schemas.microsoft.com/office/drawing/2014/chart" uri="{C3380CC4-5D6E-409C-BE32-E72D297353CC}">
              <c16:uniqueId val="{00000000-6EC0-410B-96C2-6B860B03FBB7}"/>
            </c:ext>
          </c:extLst>
        </c:ser>
        <c:dLbls>
          <c:showLegendKey val="0"/>
          <c:showVal val="0"/>
          <c:showCatName val="0"/>
          <c:showSerName val="0"/>
          <c:showPercent val="0"/>
          <c:showBubbleSize val="0"/>
        </c:dLbls>
        <c:gapWidth val="50"/>
        <c:axId val="558267279"/>
        <c:axId val="567847887"/>
      </c:barChart>
      <c:catAx>
        <c:axId val="558267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67847887"/>
        <c:crosses val="autoZero"/>
        <c:auto val="1"/>
        <c:lblAlgn val="ctr"/>
        <c:lblOffset val="100"/>
        <c:noMultiLvlLbl val="0"/>
      </c:catAx>
      <c:valAx>
        <c:axId val="567847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5826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[superbowl_commercials_raport.xlsx]pivot!PivotTable1</c:name>
    <c:fmtId val="1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pivot!$C$2</c:f>
              <c:strCache>
                <c:ptCount val="1"/>
                <c:pt idx="0">
                  <c:v>Sum of Funny2</c:v>
                </c:pt>
              </c:strCache>
            </c:strRef>
          </c:tx>
          <c:spPr>
            <a:ln w="28575" cap="rnd">
              <a:solidFill>
                <a:schemeClr val="accent1"/>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pivot!$C$3:$C$25</c:f>
              <c:numCache>
                <c:formatCode>General</c:formatCode>
                <c:ptCount val="22"/>
                <c:pt idx="0">
                  <c:v>8</c:v>
                </c:pt>
                <c:pt idx="1">
                  <c:v>10</c:v>
                </c:pt>
                <c:pt idx="2">
                  <c:v>8</c:v>
                </c:pt>
                <c:pt idx="3">
                  <c:v>11</c:v>
                </c:pt>
                <c:pt idx="4">
                  <c:v>10</c:v>
                </c:pt>
                <c:pt idx="5">
                  <c:v>8</c:v>
                </c:pt>
                <c:pt idx="6">
                  <c:v>7</c:v>
                </c:pt>
                <c:pt idx="7">
                  <c:v>9</c:v>
                </c:pt>
                <c:pt idx="8">
                  <c:v>11</c:v>
                </c:pt>
                <c:pt idx="9">
                  <c:v>11</c:v>
                </c:pt>
                <c:pt idx="10">
                  <c:v>11</c:v>
                </c:pt>
                <c:pt idx="11">
                  <c:v>6</c:v>
                </c:pt>
                <c:pt idx="12">
                  <c:v>7</c:v>
                </c:pt>
                <c:pt idx="13">
                  <c:v>10</c:v>
                </c:pt>
                <c:pt idx="14">
                  <c:v>7</c:v>
                </c:pt>
                <c:pt idx="15">
                  <c:v>5</c:v>
                </c:pt>
                <c:pt idx="16">
                  <c:v>9</c:v>
                </c:pt>
                <c:pt idx="17">
                  <c:v>1</c:v>
                </c:pt>
                <c:pt idx="18">
                  <c:v>6</c:v>
                </c:pt>
                <c:pt idx="19">
                  <c:v>8</c:v>
                </c:pt>
                <c:pt idx="20">
                  <c:v>5</c:v>
                </c:pt>
                <c:pt idx="21">
                  <c:v>4</c:v>
                </c:pt>
              </c:numCache>
            </c:numRef>
          </c:val>
          <c:smooth val="0"/>
          <c:extLst>
            <c:ext xmlns:c16="http://schemas.microsoft.com/office/drawing/2014/chart" uri="{C3380CC4-5D6E-409C-BE32-E72D297353CC}">
              <c16:uniqueId val="{00000000-BB06-4869-A5C3-F8185421E452}"/>
            </c:ext>
          </c:extLst>
        </c:ser>
        <c:ser>
          <c:idx val="1"/>
          <c:order val="1"/>
          <c:tx>
            <c:strRef>
              <c:f>pivot!$D$2</c:f>
              <c:strCache>
                <c:ptCount val="1"/>
                <c:pt idx="0">
                  <c:v>Sum of Shows Product Quickly2</c:v>
                </c:pt>
              </c:strCache>
            </c:strRef>
          </c:tx>
          <c:spPr>
            <a:ln w="28575" cap="rnd">
              <a:solidFill>
                <a:schemeClr val="accent2"/>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pivot!$D$3:$D$25</c:f>
              <c:numCache>
                <c:formatCode>General</c:formatCode>
                <c:ptCount val="22"/>
                <c:pt idx="0">
                  <c:v>5</c:v>
                </c:pt>
                <c:pt idx="1">
                  <c:v>4</c:v>
                </c:pt>
                <c:pt idx="2">
                  <c:v>7</c:v>
                </c:pt>
                <c:pt idx="3">
                  <c:v>10</c:v>
                </c:pt>
                <c:pt idx="4">
                  <c:v>7</c:v>
                </c:pt>
                <c:pt idx="5">
                  <c:v>5</c:v>
                </c:pt>
                <c:pt idx="6">
                  <c:v>5</c:v>
                </c:pt>
                <c:pt idx="7">
                  <c:v>11</c:v>
                </c:pt>
                <c:pt idx="8">
                  <c:v>11</c:v>
                </c:pt>
                <c:pt idx="9">
                  <c:v>12</c:v>
                </c:pt>
                <c:pt idx="10">
                  <c:v>9</c:v>
                </c:pt>
                <c:pt idx="11">
                  <c:v>4</c:v>
                </c:pt>
                <c:pt idx="12">
                  <c:v>12</c:v>
                </c:pt>
                <c:pt idx="13">
                  <c:v>12</c:v>
                </c:pt>
                <c:pt idx="14">
                  <c:v>9</c:v>
                </c:pt>
                <c:pt idx="15">
                  <c:v>7</c:v>
                </c:pt>
                <c:pt idx="16">
                  <c:v>7</c:v>
                </c:pt>
                <c:pt idx="17">
                  <c:v>2</c:v>
                </c:pt>
                <c:pt idx="18">
                  <c:v>10</c:v>
                </c:pt>
                <c:pt idx="19">
                  <c:v>11</c:v>
                </c:pt>
                <c:pt idx="20">
                  <c:v>6</c:v>
                </c:pt>
                <c:pt idx="21">
                  <c:v>2</c:v>
                </c:pt>
              </c:numCache>
            </c:numRef>
          </c:val>
          <c:smooth val="0"/>
          <c:extLst>
            <c:ext xmlns:c16="http://schemas.microsoft.com/office/drawing/2014/chart" uri="{C3380CC4-5D6E-409C-BE32-E72D297353CC}">
              <c16:uniqueId val="{00000001-BB06-4869-A5C3-F8185421E452}"/>
            </c:ext>
          </c:extLst>
        </c:ser>
        <c:ser>
          <c:idx val="2"/>
          <c:order val="2"/>
          <c:tx>
            <c:strRef>
              <c:f>pivot!$E$2</c:f>
              <c:strCache>
                <c:ptCount val="1"/>
                <c:pt idx="0">
                  <c:v>Sum of Patriotic2</c:v>
                </c:pt>
              </c:strCache>
            </c:strRef>
          </c:tx>
          <c:spPr>
            <a:ln w="28575" cap="rnd">
              <a:solidFill>
                <a:schemeClr val="accent3"/>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pivot!$E$3:$E$25</c:f>
              <c:numCache>
                <c:formatCode>General</c:formatCode>
                <c:ptCount val="22"/>
                <c:pt idx="0">
                  <c:v>0</c:v>
                </c:pt>
                <c:pt idx="1">
                  <c:v>1</c:v>
                </c:pt>
                <c:pt idx="2">
                  <c:v>1</c:v>
                </c:pt>
                <c:pt idx="3">
                  <c:v>0</c:v>
                </c:pt>
                <c:pt idx="4">
                  <c:v>1</c:v>
                </c:pt>
                <c:pt idx="5">
                  <c:v>0</c:v>
                </c:pt>
                <c:pt idx="6">
                  <c:v>0</c:v>
                </c:pt>
                <c:pt idx="7">
                  <c:v>2</c:v>
                </c:pt>
                <c:pt idx="8">
                  <c:v>3</c:v>
                </c:pt>
                <c:pt idx="9">
                  <c:v>3</c:v>
                </c:pt>
                <c:pt idx="10">
                  <c:v>3</c:v>
                </c:pt>
                <c:pt idx="11">
                  <c:v>0</c:v>
                </c:pt>
                <c:pt idx="12">
                  <c:v>2</c:v>
                </c:pt>
                <c:pt idx="13">
                  <c:v>1</c:v>
                </c:pt>
                <c:pt idx="14">
                  <c:v>3</c:v>
                </c:pt>
                <c:pt idx="15">
                  <c:v>4</c:v>
                </c:pt>
                <c:pt idx="16">
                  <c:v>3</c:v>
                </c:pt>
                <c:pt idx="17">
                  <c:v>3</c:v>
                </c:pt>
                <c:pt idx="18">
                  <c:v>5</c:v>
                </c:pt>
                <c:pt idx="19">
                  <c:v>4</c:v>
                </c:pt>
                <c:pt idx="20">
                  <c:v>2</c:v>
                </c:pt>
                <c:pt idx="21">
                  <c:v>1</c:v>
                </c:pt>
              </c:numCache>
            </c:numRef>
          </c:val>
          <c:smooth val="0"/>
          <c:extLst>
            <c:ext xmlns:c16="http://schemas.microsoft.com/office/drawing/2014/chart" uri="{C3380CC4-5D6E-409C-BE32-E72D297353CC}">
              <c16:uniqueId val="{00000002-BB06-4869-A5C3-F8185421E452}"/>
            </c:ext>
          </c:extLst>
        </c:ser>
        <c:ser>
          <c:idx val="3"/>
          <c:order val="3"/>
          <c:tx>
            <c:strRef>
              <c:f>pivot!$F$2</c:f>
              <c:strCache>
                <c:ptCount val="1"/>
                <c:pt idx="0">
                  <c:v>Sum of Celebrity2</c:v>
                </c:pt>
              </c:strCache>
            </c:strRef>
          </c:tx>
          <c:spPr>
            <a:ln w="28575" cap="rnd">
              <a:solidFill>
                <a:schemeClr val="accent4"/>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pivot!$F$3:$F$25</c:f>
              <c:numCache>
                <c:formatCode>General</c:formatCode>
                <c:ptCount val="22"/>
                <c:pt idx="0">
                  <c:v>0</c:v>
                </c:pt>
                <c:pt idx="1">
                  <c:v>6</c:v>
                </c:pt>
                <c:pt idx="2">
                  <c:v>2</c:v>
                </c:pt>
                <c:pt idx="3">
                  <c:v>2</c:v>
                </c:pt>
                <c:pt idx="4">
                  <c:v>2</c:v>
                </c:pt>
                <c:pt idx="5">
                  <c:v>3</c:v>
                </c:pt>
                <c:pt idx="6">
                  <c:v>2</c:v>
                </c:pt>
                <c:pt idx="7">
                  <c:v>2</c:v>
                </c:pt>
                <c:pt idx="8">
                  <c:v>5</c:v>
                </c:pt>
                <c:pt idx="9">
                  <c:v>2</c:v>
                </c:pt>
                <c:pt idx="10">
                  <c:v>2</c:v>
                </c:pt>
                <c:pt idx="11">
                  <c:v>0</c:v>
                </c:pt>
                <c:pt idx="12">
                  <c:v>3</c:v>
                </c:pt>
                <c:pt idx="13">
                  <c:v>2</c:v>
                </c:pt>
                <c:pt idx="14">
                  <c:v>5</c:v>
                </c:pt>
                <c:pt idx="15">
                  <c:v>1</c:v>
                </c:pt>
                <c:pt idx="16">
                  <c:v>8</c:v>
                </c:pt>
                <c:pt idx="17">
                  <c:v>2</c:v>
                </c:pt>
                <c:pt idx="18">
                  <c:v>5</c:v>
                </c:pt>
                <c:pt idx="19">
                  <c:v>5</c:v>
                </c:pt>
                <c:pt idx="20">
                  <c:v>9</c:v>
                </c:pt>
                <c:pt idx="21">
                  <c:v>3</c:v>
                </c:pt>
              </c:numCache>
            </c:numRef>
          </c:val>
          <c:smooth val="0"/>
          <c:extLst>
            <c:ext xmlns:c16="http://schemas.microsoft.com/office/drawing/2014/chart" uri="{C3380CC4-5D6E-409C-BE32-E72D297353CC}">
              <c16:uniqueId val="{00000003-BB06-4869-A5C3-F8185421E452}"/>
            </c:ext>
          </c:extLst>
        </c:ser>
        <c:ser>
          <c:idx val="4"/>
          <c:order val="4"/>
          <c:tx>
            <c:strRef>
              <c:f>pivot!$G$2</c:f>
              <c:strCache>
                <c:ptCount val="1"/>
                <c:pt idx="0">
                  <c:v>Sum of Danger2</c:v>
                </c:pt>
              </c:strCache>
            </c:strRef>
          </c:tx>
          <c:spPr>
            <a:ln w="28575" cap="rnd">
              <a:solidFill>
                <a:schemeClr val="accent5"/>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pivot!$G$3:$G$25</c:f>
              <c:numCache>
                <c:formatCode>General</c:formatCode>
                <c:ptCount val="22"/>
                <c:pt idx="0">
                  <c:v>4</c:v>
                </c:pt>
                <c:pt idx="1">
                  <c:v>4</c:v>
                </c:pt>
                <c:pt idx="2">
                  <c:v>4</c:v>
                </c:pt>
                <c:pt idx="3">
                  <c:v>2</c:v>
                </c:pt>
                <c:pt idx="4">
                  <c:v>4</c:v>
                </c:pt>
                <c:pt idx="5">
                  <c:v>1</c:v>
                </c:pt>
                <c:pt idx="6">
                  <c:v>3</c:v>
                </c:pt>
                <c:pt idx="7">
                  <c:v>6</c:v>
                </c:pt>
                <c:pt idx="8">
                  <c:v>4</c:v>
                </c:pt>
                <c:pt idx="9">
                  <c:v>7</c:v>
                </c:pt>
                <c:pt idx="10">
                  <c:v>3</c:v>
                </c:pt>
                <c:pt idx="11">
                  <c:v>4</c:v>
                </c:pt>
                <c:pt idx="12">
                  <c:v>4</c:v>
                </c:pt>
                <c:pt idx="13">
                  <c:v>4</c:v>
                </c:pt>
                <c:pt idx="14">
                  <c:v>4</c:v>
                </c:pt>
                <c:pt idx="15">
                  <c:v>4</c:v>
                </c:pt>
                <c:pt idx="16">
                  <c:v>3</c:v>
                </c:pt>
                <c:pt idx="17">
                  <c:v>2</c:v>
                </c:pt>
                <c:pt idx="18">
                  <c:v>2</c:v>
                </c:pt>
                <c:pt idx="19">
                  <c:v>2</c:v>
                </c:pt>
                <c:pt idx="20">
                  <c:v>4</c:v>
                </c:pt>
                <c:pt idx="21">
                  <c:v>3</c:v>
                </c:pt>
              </c:numCache>
            </c:numRef>
          </c:val>
          <c:smooth val="0"/>
          <c:extLst>
            <c:ext xmlns:c16="http://schemas.microsoft.com/office/drawing/2014/chart" uri="{C3380CC4-5D6E-409C-BE32-E72D297353CC}">
              <c16:uniqueId val="{00000004-BB06-4869-A5C3-F8185421E452}"/>
            </c:ext>
          </c:extLst>
        </c:ser>
        <c:ser>
          <c:idx val="5"/>
          <c:order val="5"/>
          <c:tx>
            <c:strRef>
              <c:f>pivot!$H$2</c:f>
              <c:strCache>
                <c:ptCount val="1"/>
                <c:pt idx="0">
                  <c:v>Sum of Animals2</c:v>
                </c:pt>
              </c:strCache>
            </c:strRef>
          </c:tx>
          <c:spPr>
            <a:ln w="28575" cap="rnd">
              <a:solidFill>
                <a:schemeClr val="accent6"/>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pivot!$H$3:$H$25</c:f>
              <c:numCache>
                <c:formatCode>General</c:formatCode>
                <c:ptCount val="22"/>
                <c:pt idx="0">
                  <c:v>4</c:v>
                </c:pt>
                <c:pt idx="1">
                  <c:v>3</c:v>
                </c:pt>
                <c:pt idx="2">
                  <c:v>3</c:v>
                </c:pt>
                <c:pt idx="3">
                  <c:v>3</c:v>
                </c:pt>
                <c:pt idx="4">
                  <c:v>6</c:v>
                </c:pt>
                <c:pt idx="5">
                  <c:v>3</c:v>
                </c:pt>
                <c:pt idx="6">
                  <c:v>2</c:v>
                </c:pt>
                <c:pt idx="7">
                  <c:v>5</c:v>
                </c:pt>
                <c:pt idx="8">
                  <c:v>3</c:v>
                </c:pt>
                <c:pt idx="9">
                  <c:v>5</c:v>
                </c:pt>
                <c:pt idx="10">
                  <c:v>3</c:v>
                </c:pt>
                <c:pt idx="11">
                  <c:v>4</c:v>
                </c:pt>
                <c:pt idx="12">
                  <c:v>8</c:v>
                </c:pt>
                <c:pt idx="13">
                  <c:v>8</c:v>
                </c:pt>
                <c:pt idx="14">
                  <c:v>7</c:v>
                </c:pt>
                <c:pt idx="15">
                  <c:v>6</c:v>
                </c:pt>
                <c:pt idx="16">
                  <c:v>5</c:v>
                </c:pt>
                <c:pt idx="17">
                  <c:v>1</c:v>
                </c:pt>
                <c:pt idx="18">
                  <c:v>2</c:v>
                </c:pt>
                <c:pt idx="19">
                  <c:v>4</c:v>
                </c:pt>
                <c:pt idx="20">
                  <c:v>4</c:v>
                </c:pt>
                <c:pt idx="21">
                  <c:v>1</c:v>
                </c:pt>
              </c:numCache>
            </c:numRef>
          </c:val>
          <c:smooth val="0"/>
          <c:extLst>
            <c:ext xmlns:c16="http://schemas.microsoft.com/office/drawing/2014/chart" uri="{C3380CC4-5D6E-409C-BE32-E72D297353CC}">
              <c16:uniqueId val="{00000005-BB06-4869-A5C3-F8185421E452}"/>
            </c:ext>
          </c:extLst>
        </c:ser>
        <c:ser>
          <c:idx val="6"/>
          <c:order val="6"/>
          <c:tx>
            <c:strRef>
              <c:f>pivot!$I$2</c:f>
              <c:strCache>
                <c:ptCount val="1"/>
                <c:pt idx="0">
                  <c:v>Sum of Uses Sex2</c:v>
                </c:pt>
              </c:strCache>
            </c:strRef>
          </c:tx>
          <c:spPr>
            <a:ln w="28575" cap="rnd">
              <a:solidFill>
                <a:schemeClr val="accent1">
                  <a:lumMod val="60000"/>
                </a:schemeClr>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pivot!$I$3:$I$25</c:f>
              <c:numCache>
                <c:formatCode>General</c:formatCode>
                <c:ptCount val="22"/>
                <c:pt idx="0">
                  <c:v>1</c:v>
                </c:pt>
                <c:pt idx="1">
                  <c:v>6</c:v>
                </c:pt>
                <c:pt idx="2">
                  <c:v>6</c:v>
                </c:pt>
                <c:pt idx="3">
                  <c:v>4</c:v>
                </c:pt>
                <c:pt idx="4">
                  <c:v>4</c:v>
                </c:pt>
                <c:pt idx="5">
                  <c:v>5</c:v>
                </c:pt>
                <c:pt idx="6">
                  <c:v>2</c:v>
                </c:pt>
                <c:pt idx="7">
                  <c:v>3</c:v>
                </c:pt>
                <c:pt idx="8">
                  <c:v>4</c:v>
                </c:pt>
                <c:pt idx="9">
                  <c:v>2</c:v>
                </c:pt>
                <c:pt idx="10">
                  <c:v>3</c:v>
                </c:pt>
                <c:pt idx="11">
                  <c:v>2</c:v>
                </c:pt>
                <c:pt idx="12">
                  <c:v>4</c:v>
                </c:pt>
                <c:pt idx="13">
                  <c:v>6</c:v>
                </c:pt>
                <c:pt idx="14">
                  <c:v>4</c:v>
                </c:pt>
                <c:pt idx="15">
                  <c:v>3</c:v>
                </c:pt>
                <c:pt idx="16">
                  <c:v>1</c:v>
                </c:pt>
                <c:pt idx="17">
                  <c:v>0</c:v>
                </c:pt>
                <c:pt idx="18">
                  <c:v>2</c:v>
                </c:pt>
                <c:pt idx="19">
                  <c:v>1</c:v>
                </c:pt>
                <c:pt idx="20">
                  <c:v>0</c:v>
                </c:pt>
                <c:pt idx="21">
                  <c:v>0</c:v>
                </c:pt>
              </c:numCache>
            </c:numRef>
          </c:val>
          <c:smooth val="0"/>
          <c:extLst>
            <c:ext xmlns:c16="http://schemas.microsoft.com/office/drawing/2014/chart" uri="{C3380CC4-5D6E-409C-BE32-E72D297353CC}">
              <c16:uniqueId val="{00000006-BB06-4869-A5C3-F8185421E452}"/>
            </c:ext>
          </c:extLst>
        </c:ser>
        <c:dLbls>
          <c:showLegendKey val="0"/>
          <c:showVal val="0"/>
          <c:showCatName val="0"/>
          <c:showSerName val="0"/>
          <c:showPercent val="0"/>
          <c:showBubbleSize val="0"/>
        </c:dLbls>
        <c:smooth val="0"/>
        <c:axId val="98504111"/>
        <c:axId val="98512271"/>
      </c:lineChart>
      <c:catAx>
        <c:axId val="98504111"/>
        <c:scaling>
          <c:orientation val="minMax"/>
        </c:scaling>
        <c:delete val="1"/>
        <c:axPos val="b"/>
        <c:numFmt formatCode="General" sourceLinked="1"/>
        <c:majorTickMark val="none"/>
        <c:minorTickMark val="none"/>
        <c:tickLblPos val="nextTo"/>
        <c:crossAx val="98512271"/>
        <c:crosses val="autoZero"/>
        <c:auto val="1"/>
        <c:lblAlgn val="ctr"/>
        <c:lblOffset val="100"/>
        <c:noMultiLvlLbl val="0"/>
      </c:catAx>
      <c:valAx>
        <c:axId val="985122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850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[superbowl_commercials_raport.xlsx]pivot!PivotTable4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Jakie cechy reklam dominowały</a:t>
            </a:r>
          </a:p>
          <a:p>
            <a:pPr>
              <a:defRPr sz="1400" b="0" i="0" u="none" strike="noStrike" kern="1200" spc="0" baseline="0">
                <a:solidFill>
                  <a:schemeClr val="tx1">
                    <a:lumMod val="65000"/>
                    <a:lumOff val="35000"/>
                  </a:schemeClr>
                </a:solidFill>
                <a:latin typeface="+mn-lt"/>
                <a:ea typeface="+mn-ea"/>
                <a:cs typeface="+mn-cs"/>
              </a:defRPr>
            </a:pPr>
            <a:r>
              <a:rPr lang="pl-PL"/>
              <a:t>w latach 2000-2021</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pivotFmt>
      <c:pivotFmt>
        <c:idx val="21"/>
        <c:spPr>
          <a:solidFill>
            <a:schemeClr val="accent4"/>
          </a:solidFill>
          <a:ln w="19050">
            <a:solidFill>
              <a:schemeClr val="lt1"/>
            </a:solidFill>
          </a:ln>
          <a:effectLst/>
        </c:spPr>
      </c:pivotFmt>
      <c:pivotFmt>
        <c:idx val="22"/>
        <c:spPr>
          <a:solidFill>
            <a:schemeClr val="accent5"/>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1">
              <a:lumMod val="60000"/>
            </a:schemeClr>
          </a:solidFill>
          <a:ln w="19050">
            <a:solidFill>
              <a:schemeClr val="lt1"/>
            </a:solidFill>
          </a:ln>
          <a:effectLst/>
        </c:spPr>
      </c:pivotFmt>
    </c:pivotFmts>
    <c:plotArea>
      <c:layout>
        <c:manualLayout>
          <c:layoutTarget val="inner"/>
          <c:xMode val="edge"/>
          <c:yMode val="edge"/>
          <c:x val="0.15732634721775018"/>
          <c:y val="0.17769193410985407"/>
          <c:w val="0.4790970738323137"/>
          <c:h val="0.78186317205799227"/>
        </c:manualLayout>
      </c:layout>
      <c:doughnutChart>
        <c:varyColors val="1"/>
        <c:ser>
          <c:idx val="0"/>
          <c:order val="0"/>
          <c:tx>
            <c:strRef>
              <c:f>pivot!$L$2</c:f>
              <c:strCache>
                <c:ptCount val="1"/>
                <c:pt idx="0">
                  <c:v>Total</c:v>
                </c:pt>
              </c:strCache>
            </c:strRef>
          </c:tx>
          <c:dPt>
            <c:idx val="0"/>
            <c:bubble3D val="0"/>
            <c:explosion val="16"/>
            <c:spPr>
              <a:solidFill>
                <a:schemeClr val="accent1"/>
              </a:solidFill>
              <a:ln w="19050">
                <a:solidFill>
                  <a:schemeClr val="lt1"/>
                </a:solidFill>
              </a:ln>
              <a:effectLst/>
            </c:spPr>
            <c:extLst>
              <c:ext xmlns:c16="http://schemas.microsoft.com/office/drawing/2014/chart" uri="{C3380CC4-5D6E-409C-BE32-E72D297353CC}">
                <c16:uniqueId val="{00000006-BF62-479E-ACC9-BD1011414569}"/>
              </c:ext>
            </c:extLst>
          </c:dPt>
          <c:dPt>
            <c:idx val="1"/>
            <c:bubble3D val="0"/>
            <c:explosion val="21"/>
            <c:spPr>
              <a:solidFill>
                <a:schemeClr val="accent2"/>
              </a:solidFill>
              <a:ln w="19050">
                <a:solidFill>
                  <a:schemeClr val="lt1"/>
                </a:solidFill>
              </a:ln>
              <a:effectLst/>
            </c:spPr>
            <c:extLst>
              <c:ext xmlns:c16="http://schemas.microsoft.com/office/drawing/2014/chart" uri="{C3380CC4-5D6E-409C-BE32-E72D297353CC}">
                <c16:uniqueId val="{00000008-BF62-479E-ACC9-BD1011414569}"/>
              </c:ext>
            </c:extLst>
          </c:dPt>
          <c:dPt>
            <c:idx val="2"/>
            <c:bubble3D val="0"/>
            <c:explosion val="19"/>
            <c:spPr>
              <a:solidFill>
                <a:schemeClr val="accent3"/>
              </a:solidFill>
              <a:ln w="19050">
                <a:solidFill>
                  <a:schemeClr val="lt1"/>
                </a:solidFill>
              </a:ln>
              <a:effectLst/>
            </c:spPr>
            <c:extLst>
              <c:ext xmlns:c16="http://schemas.microsoft.com/office/drawing/2014/chart" uri="{C3380CC4-5D6E-409C-BE32-E72D297353CC}">
                <c16:uniqueId val="{0000000A-BF62-479E-ACC9-BD101141456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C-BF62-479E-ACC9-BD101141456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E-BF62-479E-ACC9-BD101141456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0-BF62-479E-ACC9-BD101141456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2-BF62-479E-ACC9-BD1011414569}"/>
              </c:ext>
            </c:extLst>
          </c:dPt>
          <c:dLbls>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6="http://schemas.microsoft.com/office/drawing/2014/chart" uri="{C3380CC4-5D6E-409C-BE32-E72D297353CC}">
                  <c16:uniqueId val="{00000006-BF62-479E-ACC9-BD1011414569}"/>
                </c:ext>
              </c:extLst>
            </c:dLbl>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pivot!$K$3:$K$9</c:f>
              <c:strCache>
                <c:ptCount val="7"/>
                <c:pt idx="0">
                  <c:v> Funny</c:v>
                </c:pt>
                <c:pt idx="1">
                  <c:v>Shows Product Quickly</c:v>
                </c:pt>
                <c:pt idx="2">
                  <c:v>Animals</c:v>
                </c:pt>
                <c:pt idx="3">
                  <c:v>Danger</c:v>
                </c:pt>
                <c:pt idx="4">
                  <c:v>Celebrity</c:v>
                </c:pt>
                <c:pt idx="5">
                  <c:v>Uses Sex</c:v>
                </c:pt>
                <c:pt idx="6">
                  <c:v>Patriotic</c:v>
                </c:pt>
              </c:strCache>
            </c:strRef>
          </c:cat>
          <c:val>
            <c:numRef>
              <c:f>pivot!$L$3:$L$9</c:f>
              <c:numCache>
                <c:formatCode>0%</c:formatCode>
                <c:ptCount val="7"/>
                <c:pt idx="0">
                  <c:v>0.69076305220883538</c:v>
                </c:pt>
                <c:pt idx="1">
                  <c:v>0.67469879518072284</c:v>
                </c:pt>
                <c:pt idx="2">
                  <c:v>0.36144578313253012</c:v>
                </c:pt>
                <c:pt idx="3">
                  <c:v>0.31325301204819278</c:v>
                </c:pt>
                <c:pt idx="4">
                  <c:v>0.28514056224899598</c:v>
                </c:pt>
                <c:pt idx="5">
                  <c:v>0.25301204819277107</c:v>
                </c:pt>
                <c:pt idx="6">
                  <c:v>0.16867469879518071</c:v>
                </c:pt>
              </c:numCache>
            </c:numRef>
          </c:val>
          <c:extLst>
            <c:ext xmlns:c16="http://schemas.microsoft.com/office/drawing/2014/chart" uri="{C3380CC4-5D6E-409C-BE32-E72D297353CC}">
              <c16:uniqueId val="{00000013-BF62-479E-ACC9-BD1011414569}"/>
            </c:ext>
          </c:extLst>
        </c:ser>
        <c:dLbls>
          <c:showLegendKey val="0"/>
          <c:showVal val="0"/>
          <c:showCatName val="0"/>
          <c:showSerName val="0"/>
          <c:showPercent val="0"/>
          <c:showBubbleSize val="0"/>
          <c:showLeaderLines val="1"/>
        </c:dLbls>
        <c:firstSliceAng val="0"/>
        <c:holeSize val="2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showDLblsOverMax val="0"/>
    <c:extLst/>
  </c:chart>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[superbowl_commercials_raport.xlsx]pivot!PivotTable3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pivot!$C$64</c:f>
              <c:strCache>
                <c:ptCount val="1"/>
                <c:pt idx="0">
                  <c:v>Total</c:v>
                </c:pt>
              </c:strCache>
            </c:strRef>
          </c:tx>
          <c:spPr>
            <a:solidFill>
              <a:schemeClr val="accent1"/>
            </a:solidFill>
            <a:ln>
              <a:noFill/>
            </a:ln>
            <a:effectLst/>
          </c:spPr>
          <c:invertIfNegative val="0"/>
          <c:cat>
            <c:strRef>
              <c:f>pivot!$B$65:$B$74</c:f>
              <c:strCache>
                <c:ptCount val="10"/>
                <c:pt idx="0">
                  <c:v>Doritos</c:v>
                </c:pt>
                <c:pt idx="1">
                  <c:v>Coca-Cola</c:v>
                </c:pt>
                <c:pt idx="2">
                  <c:v>NFL</c:v>
                </c:pt>
                <c:pt idx="3">
                  <c:v>Budweiser</c:v>
                </c:pt>
                <c:pt idx="4">
                  <c:v>Bud Light</c:v>
                </c:pt>
                <c:pt idx="5">
                  <c:v>Pepsi</c:v>
                </c:pt>
                <c:pt idx="6">
                  <c:v>Toyota</c:v>
                </c:pt>
                <c:pt idx="7">
                  <c:v>E-Trade</c:v>
                </c:pt>
                <c:pt idx="8">
                  <c:v>Hyundai</c:v>
                </c:pt>
                <c:pt idx="9">
                  <c:v>Kia</c:v>
                </c:pt>
              </c:strCache>
            </c:strRef>
          </c:cat>
          <c:val>
            <c:numRef>
              <c:f>pivot!$C$65:$C$74</c:f>
              <c:numCache>
                <c:formatCode>_(* #,##0.00_);_(* \(#,##0.00\);_(* "-"??_);_(@_)</c:formatCode>
                <c:ptCount val="10"/>
                <c:pt idx="0">
                  <c:v>225291936</c:v>
                </c:pt>
                <c:pt idx="1">
                  <c:v>40033252</c:v>
                </c:pt>
                <c:pt idx="2">
                  <c:v>39200955</c:v>
                </c:pt>
                <c:pt idx="3">
                  <c:v>38599143</c:v>
                </c:pt>
                <c:pt idx="4">
                  <c:v>19198365</c:v>
                </c:pt>
                <c:pt idx="5">
                  <c:v>3249064</c:v>
                </c:pt>
                <c:pt idx="6">
                  <c:v>2815129</c:v>
                </c:pt>
                <c:pt idx="7">
                  <c:v>1790945</c:v>
                </c:pt>
                <c:pt idx="8">
                  <c:v>1301620</c:v>
                </c:pt>
                <c:pt idx="9">
                  <c:v>531878</c:v>
                </c:pt>
              </c:numCache>
            </c:numRef>
          </c:val>
          <c:extLst>
            <c:ext xmlns:c16="http://schemas.microsoft.com/office/drawing/2014/chart" uri="{C3380CC4-5D6E-409C-BE32-E72D297353CC}">
              <c16:uniqueId val="{00000000-9FDE-4EDB-8FFA-4ABFFE60F2AF}"/>
            </c:ext>
          </c:extLst>
        </c:ser>
        <c:dLbls>
          <c:showLegendKey val="0"/>
          <c:showVal val="0"/>
          <c:showCatName val="0"/>
          <c:showSerName val="0"/>
          <c:showPercent val="0"/>
          <c:showBubbleSize val="0"/>
        </c:dLbls>
        <c:gapWidth val="219"/>
        <c:overlap val="-27"/>
        <c:axId val="35745647"/>
        <c:axId val="35753807"/>
      </c:barChart>
      <c:catAx>
        <c:axId val="3574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35753807"/>
        <c:crosses val="autoZero"/>
        <c:auto val="1"/>
        <c:lblAlgn val="ctr"/>
        <c:lblOffset val="100"/>
        <c:noMultiLvlLbl val="0"/>
      </c:catAx>
      <c:valAx>
        <c:axId val="3575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3574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[superbowl_commercials_raport.xlsx]pivot!PivotTable5</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pivot!$C$81</c:f>
              <c:strCache>
                <c:ptCount val="1"/>
                <c:pt idx="0">
                  <c:v>Total</c:v>
                </c:pt>
              </c:strCache>
            </c:strRef>
          </c:tx>
          <c:spPr>
            <a:solidFill>
              <a:schemeClr val="accent1"/>
            </a:solidFill>
            <a:ln>
              <a:noFill/>
            </a:ln>
            <a:effectLst/>
          </c:spPr>
          <c:invertIfNegative val="0"/>
          <c:cat>
            <c:multiLvlStrRef>
              <c:f>pivot!$B$82:$B$105</c:f>
              <c:multiLvlStrCache>
                <c:ptCount val="21"/>
                <c:lvl>
                  <c:pt idx="0">
                    <c:v>animals</c:v>
                  </c:pt>
                  <c:pt idx="1">
                    <c:v>danger</c:v>
                  </c:pt>
                  <c:pt idx="2">
                    <c:v>uses sex</c:v>
                  </c:pt>
                  <c:pt idx="3">
                    <c:v>celebrity</c:v>
                  </c:pt>
                  <c:pt idx="4">
                    <c:v>patriotic</c:v>
                  </c:pt>
                  <c:pt idx="5">
                    <c:v>shows product quickly</c:v>
                  </c:pt>
                  <c:pt idx="6">
                    <c:v>funny</c:v>
                  </c:pt>
                  <c:pt idx="7">
                    <c:v>animals</c:v>
                  </c:pt>
                  <c:pt idx="8">
                    <c:v>danger</c:v>
                  </c:pt>
                  <c:pt idx="9">
                    <c:v>uses sex</c:v>
                  </c:pt>
                  <c:pt idx="10">
                    <c:v>celebrity</c:v>
                  </c:pt>
                  <c:pt idx="11">
                    <c:v>patriotic</c:v>
                  </c:pt>
                  <c:pt idx="12">
                    <c:v>shows product quickly</c:v>
                  </c:pt>
                  <c:pt idx="13">
                    <c:v>funny</c:v>
                  </c:pt>
                  <c:pt idx="14">
                    <c:v>animals</c:v>
                  </c:pt>
                  <c:pt idx="15">
                    <c:v>danger</c:v>
                  </c:pt>
                  <c:pt idx="16">
                    <c:v>uses sex</c:v>
                  </c:pt>
                  <c:pt idx="17">
                    <c:v>celebrity</c:v>
                  </c:pt>
                  <c:pt idx="18">
                    <c:v>patriotic</c:v>
                  </c:pt>
                  <c:pt idx="19">
                    <c:v>shows product quickly</c:v>
                  </c:pt>
                  <c:pt idx="20">
                    <c:v>funny</c:v>
                  </c:pt>
                </c:lvl>
                <c:lvl>
                  <c:pt idx="0">
                    <c:v>Coca-Cola</c:v>
                  </c:pt>
                  <c:pt idx="7">
                    <c:v>Doritos</c:v>
                  </c:pt>
                  <c:pt idx="14">
                    <c:v>NFL</c:v>
                  </c:pt>
                </c:lvl>
              </c:multiLvlStrCache>
            </c:multiLvlStrRef>
          </c:cat>
          <c:val>
            <c:numRef>
              <c:f>pivot!$C$82:$C$105</c:f>
              <c:numCache>
                <c:formatCode>_(* #,##0.00_);_(* \(#,##0.00\);_(* "-"??_);_(@_)</c:formatCode>
                <c:ptCount val="21"/>
                <c:pt idx="0">
                  <c:v>12</c:v>
                </c:pt>
                <c:pt idx="1">
                  <c:v>6</c:v>
                </c:pt>
                <c:pt idx="2">
                  <c:v>1</c:v>
                </c:pt>
                <c:pt idx="3">
                  <c:v>6</c:v>
                </c:pt>
                <c:pt idx="4">
                  <c:v>5</c:v>
                </c:pt>
                <c:pt idx="5">
                  <c:v>15</c:v>
                </c:pt>
                <c:pt idx="6">
                  <c:v>8</c:v>
                </c:pt>
                <c:pt idx="7">
                  <c:v>11</c:v>
                </c:pt>
                <c:pt idx="8">
                  <c:v>12</c:v>
                </c:pt>
                <c:pt idx="9">
                  <c:v>6</c:v>
                </c:pt>
                <c:pt idx="10">
                  <c:v>5</c:v>
                </c:pt>
                <c:pt idx="11">
                  <c:v>1</c:v>
                </c:pt>
                <c:pt idx="12">
                  <c:v>22</c:v>
                </c:pt>
                <c:pt idx="13">
                  <c:v>25</c:v>
                </c:pt>
                <c:pt idx="14">
                  <c:v>0</c:v>
                </c:pt>
                <c:pt idx="15">
                  <c:v>0</c:v>
                </c:pt>
                <c:pt idx="16">
                  <c:v>0</c:v>
                </c:pt>
                <c:pt idx="17">
                  <c:v>8</c:v>
                </c:pt>
                <c:pt idx="18">
                  <c:v>4</c:v>
                </c:pt>
                <c:pt idx="19">
                  <c:v>6</c:v>
                </c:pt>
                <c:pt idx="20">
                  <c:v>2</c:v>
                </c:pt>
              </c:numCache>
            </c:numRef>
          </c:val>
          <c:extLst>
            <c:ext xmlns:c16="http://schemas.microsoft.com/office/drawing/2014/chart" uri="{C3380CC4-5D6E-409C-BE32-E72D297353CC}">
              <c16:uniqueId val="{00000000-6BE0-471C-8711-3BE1D3756B6C}"/>
            </c:ext>
          </c:extLst>
        </c:ser>
        <c:dLbls>
          <c:showLegendKey val="0"/>
          <c:showVal val="0"/>
          <c:showCatName val="0"/>
          <c:showSerName val="0"/>
          <c:showPercent val="0"/>
          <c:showBubbleSize val="0"/>
        </c:dLbls>
        <c:gapWidth val="219"/>
        <c:overlap val="-27"/>
        <c:axId val="228829088"/>
        <c:axId val="228826208"/>
      </c:barChart>
      <c:catAx>
        <c:axId val="22882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228826208"/>
        <c:crosses val="autoZero"/>
        <c:auto val="1"/>
        <c:lblAlgn val="ctr"/>
        <c:lblOffset val="100"/>
        <c:noMultiLvlLbl val="0"/>
      </c:catAx>
      <c:valAx>
        <c:axId val="22882620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228829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[superbowl_commercials_raport.xlsx]pivot!PivotTable2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Liczba wykupionych reklam</a:t>
            </a:r>
            <a:endParaRPr lang="pl-PL" baseline="0"/>
          </a:p>
          <a:p>
            <a:pPr>
              <a:defRPr/>
            </a:pPr>
            <a:r>
              <a:rPr lang="pl-PL" baseline="0"/>
              <a:t>wg marek, 2000-2021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pivot!$C$49</c:f>
              <c:strCache>
                <c:ptCount val="1"/>
                <c:pt idx="0">
                  <c:v>Total</c:v>
                </c:pt>
              </c:strCache>
            </c:strRef>
          </c:tx>
          <c:spPr>
            <a:solidFill>
              <a:schemeClr val="accent1"/>
            </a:solidFill>
            <a:ln>
              <a:noFill/>
            </a:ln>
            <a:effectLst/>
          </c:spPr>
          <c:invertIfNegative val="0"/>
          <c:cat>
            <c:strRef>
              <c:f>pivot!$B$50:$B$60</c:f>
              <c:strCache>
                <c:ptCount val="10"/>
                <c:pt idx="0">
                  <c:v>NFL</c:v>
                </c:pt>
                <c:pt idx="1">
                  <c:v>Toyota</c:v>
                </c:pt>
                <c:pt idx="2">
                  <c:v>Kia</c:v>
                </c:pt>
                <c:pt idx="3">
                  <c:v>E-Trade</c:v>
                </c:pt>
                <c:pt idx="4">
                  <c:v>Coca-Cola</c:v>
                </c:pt>
                <c:pt idx="5">
                  <c:v>Hyundai</c:v>
                </c:pt>
                <c:pt idx="6">
                  <c:v>Pepsi</c:v>
                </c:pt>
                <c:pt idx="7">
                  <c:v>Doritos</c:v>
                </c:pt>
                <c:pt idx="8">
                  <c:v>Budweiser</c:v>
                </c:pt>
                <c:pt idx="9">
                  <c:v>Bud Light</c:v>
                </c:pt>
              </c:strCache>
            </c:strRef>
          </c:cat>
          <c:val>
            <c:numRef>
              <c:f>pivot!$C$50:$C$60</c:f>
              <c:numCache>
                <c:formatCode>General</c:formatCode>
                <c:ptCount val="10"/>
                <c:pt idx="0">
                  <c:v>11</c:v>
                </c:pt>
                <c:pt idx="1">
                  <c:v>12</c:v>
                </c:pt>
                <c:pt idx="2">
                  <c:v>13</c:v>
                </c:pt>
                <c:pt idx="3">
                  <c:v>14</c:v>
                </c:pt>
                <c:pt idx="4">
                  <c:v>21</c:v>
                </c:pt>
                <c:pt idx="5">
                  <c:v>22</c:v>
                </c:pt>
                <c:pt idx="6">
                  <c:v>25</c:v>
                </c:pt>
                <c:pt idx="7">
                  <c:v>26</c:v>
                </c:pt>
                <c:pt idx="8">
                  <c:v>43</c:v>
                </c:pt>
                <c:pt idx="9">
                  <c:v>62</c:v>
                </c:pt>
              </c:numCache>
            </c:numRef>
          </c:val>
          <c:extLst>
            <c:ext xmlns:c16="http://schemas.microsoft.com/office/drawing/2014/chart" uri="{C3380CC4-5D6E-409C-BE32-E72D297353CC}">
              <c16:uniqueId val="{00000000-4826-49B6-BE69-47A6264DEDE4}"/>
            </c:ext>
          </c:extLst>
        </c:ser>
        <c:dLbls>
          <c:showLegendKey val="0"/>
          <c:showVal val="0"/>
          <c:showCatName val="0"/>
          <c:showSerName val="0"/>
          <c:showPercent val="0"/>
          <c:showBubbleSize val="0"/>
        </c:dLbls>
        <c:gapWidth val="50"/>
        <c:axId val="558267279"/>
        <c:axId val="567847887"/>
      </c:barChart>
      <c:catAx>
        <c:axId val="558267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67847887"/>
        <c:crosses val="autoZero"/>
        <c:auto val="1"/>
        <c:lblAlgn val="ctr"/>
        <c:lblOffset val="100"/>
        <c:noMultiLvlLbl val="0"/>
      </c:catAx>
      <c:valAx>
        <c:axId val="567847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5826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[superbowl_commercials_raport.xlsx]pivot!PivotTable4</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Jakie cechy reklam dominowały</a:t>
            </a:r>
          </a:p>
          <a:p>
            <a:pPr>
              <a:defRPr sz="1400" b="0" i="0" u="none" strike="noStrike" kern="1200" spc="0" baseline="0">
                <a:solidFill>
                  <a:schemeClr val="tx1">
                    <a:lumMod val="65000"/>
                    <a:lumOff val="35000"/>
                  </a:schemeClr>
                </a:solidFill>
                <a:latin typeface="+mn-lt"/>
                <a:ea typeface="+mn-ea"/>
                <a:cs typeface="+mn-cs"/>
              </a:defRPr>
            </a:pPr>
            <a:r>
              <a:rPr lang="pl-PL"/>
              <a:t>w latach 2000-2021</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3"/>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4"/>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5"/>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6"/>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lumMod val="600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1"/>
          <c:showVal val="1"/>
          <c:showCatName val="1"/>
          <c:showSerName val="1"/>
          <c:showPercent val="1"/>
          <c:showBubbleSize val="1"/>
          <c:extLst>
            <c:ext xmlns:c15="http://schemas.microsoft.com/office/drawing/2012/chart" uri="{CE6537A1-D6FC-4f65-9D91-7224C49458BB}"/>
          </c:extLst>
        </c:dLbl>
      </c:pivotFmt>
      <c:pivotFmt>
        <c:idx val="25"/>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3"/>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4"/>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33"/>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00B050"/>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bg1">
              <a:lumMod val="650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bg1">
              <a:lumMod val="650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bg1">
              <a:lumMod val="650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bg1">
              <a:lumMod val="650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32634721775018"/>
          <c:y val="0.17769193410985407"/>
          <c:w val="0.4790970738323137"/>
          <c:h val="0.78186317205799227"/>
        </c:manualLayout>
      </c:layout>
      <c:doughnutChart>
        <c:varyColors val="1"/>
        <c:ser>
          <c:idx val="0"/>
          <c:order val="0"/>
          <c:tx>
            <c:strRef>
              <c:f>pivot!$L$2</c:f>
              <c:strCache>
                <c:ptCount val="1"/>
                <c:pt idx="0">
                  <c:v>Total</c:v>
                </c:pt>
              </c:strCache>
            </c:strRef>
          </c:tx>
          <c:dPt>
            <c:idx val="0"/>
            <c:bubble3D val="0"/>
            <c:explosion val="16"/>
            <c:spPr>
              <a:solidFill>
                <a:schemeClr val="accent1"/>
              </a:solidFill>
              <a:ln w="19050">
                <a:solidFill>
                  <a:schemeClr val="lt1"/>
                </a:solidFill>
              </a:ln>
              <a:effectLst/>
            </c:spPr>
            <c:extLst>
              <c:ext xmlns:c16="http://schemas.microsoft.com/office/drawing/2014/chart" uri="{C3380CC4-5D6E-409C-BE32-E72D297353CC}">
                <c16:uniqueId val="{00000001-991D-43E6-BA95-F9476D1E8D95}"/>
              </c:ext>
            </c:extLst>
          </c:dPt>
          <c:dPt>
            <c:idx val="1"/>
            <c:bubble3D val="0"/>
            <c:explosion val="21"/>
            <c:spPr>
              <a:solidFill>
                <a:schemeClr val="accent2"/>
              </a:solidFill>
              <a:ln w="19050">
                <a:solidFill>
                  <a:schemeClr val="lt1"/>
                </a:solidFill>
              </a:ln>
              <a:effectLst/>
            </c:spPr>
            <c:extLst>
              <c:ext xmlns:c16="http://schemas.microsoft.com/office/drawing/2014/chart" uri="{C3380CC4-5D6E-409C-BE32-E72D297353CC}">
                <c16:uniqueId val="{00000003-991D-43E6-BA95-F9476D1E8D95}"/>
              </c:ext>
            </c:extLst>
          </c:dPt>
          <c:dPt>
            <c:idx val="2"/>
            <c:bubble3D val="0"/>
            <c:explosion val="19"/>
            <c:spPr>
              <a:solidFill>
                <a:srgbClr val="00B050"/>
              </a:solidFill>
              <a:ln w="19050">
                <a:solidFill>
                  <a:schemeClr val="lt1"/>
                </a:solidFill>
              </a:ln>
              <a:effectLst/>
            </c:spPr>
            <c:extLst>
              <c:ext xmlns:c16="http://schemas.microsoft.com/office/drawing/2014/chart" uri="{C3380CC4-5D6E-409C-BE32-E72D297353CC}">
                <c16:uniqueId val="{00000005-991D-43E6-BA95-F9476D1E8D95}"/>
              </c:ext>
            </c:extLst>
          </c:dPt>
          <c:dPt>
            <c:idx val="3"/>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7-991D-43E6-BA95-F9476D1E8D95}"/>
              </c:ext>
            </c:extLst>
          </c:dPt>
          <c:dPt>
            <c:idx val="4"/>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9-991D-43E6-BA95-F9476D1E8D95}"/>
              </c:ext>
            </c:extLst>
          </c:dPt>
          <c:dPt>
            <c:idx val="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B-991D-43E6-BA95-F9476D1E8D95}"/>
              </c:ext>
            </c:extLst>
          </c:dPt>
          <c:dPt>
            <c:idx val="6"/>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D-991D-43E6-BA95-F9476D1E8D95}"/>
              </c:ext>
            </c:extLst>
          </c:dPt>
          <c:dLbls>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6="http://schemas.microsoft.com/office/drawing/2014/chart" uri="{C3380CC4-5D6E-409C-BE32-E72D297353CC}">
                  <c16:uniqueId val="{00000001-991D-43E6-BA95-F9476D1E8D95}"/>
                </c:ext>
              </c:extLst>
            </c:dLbl>
            <c:dLbl>
              <c:idx val="1"/>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6="http://schemas.microsoft.com/office/drawing/2014/chart" uri="{C3380CC4-5D6E-409C-BE32-E72D297353CC}">
                  <c16:uniqueId val="{00000003-991D-43E6-BA95-F9476D1E8D95}"/>
                </c:ext>
              </c:extLst>
            </c:dLbl>
            <c:dLbl>
              <c:idx val="2"/>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6="http://schemas.microsoft.com/office/drawing/2014/chart" uri="{C3380CC4-5D6E-409C-BE32-E72D297353CC}">
                  <c16:uniqueId val="{00000005-991D-43E6-BA95-F9476D1E8D95}"/>
                </c:ext>
              </c:extLst>
            </c:dLbl>
            <c:dLbl>
              <c:idx val="3"/>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6="http://schemas.microsoft.com/office/drawing/2014/chart" uri="{C3380CC4-5D6E-409C-BE32-E72D297353CC}">
                  <c16:uniqueId val="{00000007-991D-43E6-BA95-F9476D1E8D95}"/>
                </c:ext>
              </c:extLst>
            </c:dLbl>
            <c:dLbl>
              <c:idx val="4"/>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6="http://schemas.microsoft.com/office/drawing/2014/chart" uri="{C3380CC4-5D6E-409C-BE32-E72D297353CC}">
                  <c16:uniqueId val="{00000009-991D-43E6-BA95-F9476D1E8D95}"/>
                </c:ext>
              </c:extLst>
            </c:dLbl>
            <c:dLbl>
              <c:idx val="5"/>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6="http://schemas.microsoft.com/office/drawing/2014/chart" uri="{C3380CC4-5D6E-409C-BE32-E72D297353CC}">
                  <c16:uniqueId val="{0000000B-991D-43E6-BA95-F9476D1E8D95}"/>
                </c:ext>
              </c:extLst>
            </c:dLbl>
            <c:dLbl>
              <c:idx val="6"/>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extLst>
                <c:ext xmlns:c16="http://schemas.microsoft.com/office/drawing/2014/chart" uri="{C3380CC4-5D6E-409C-BE32-E72D297353CC}">
                  <c16:uniqueId val="{0000000D-991D-43E6-BA95-F9476D1E8D95}"/>
                </c:ext>
              </c:extLst>
            </c:dLbl>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ln>
                      <a:noFill/>
                    </a:ln>
                    <a:solidFill>
                      <a:schemeClr val="bg1"/>
                    </a:solidFill>
                    <a:latin typeface="+mn-lt"/>
                    <a:ea typeface="+mn-ea"/>
                    <a:cs typeface="+mn-cs"/>
                  </a:defRPr>
                </a:pPr>
                <a:endParaRPr lang="pl-PL"/>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pivot!$K$3:$K$9</c:f>
              <c:strCache>
                <c:ptCount val="7"/>
                <c:pt idx="0">
                  <c:v> Funny</c:v>
                </c:pt>
                <c:pt idx="1">
                  <c:v>Shows Product Quickly</c:v>
                </c:pt>
                <c:pt idx="2">
                  <c:v>Animals</c:v>
                </c:pt>
                <c:pt idx="3">
                  <c:v>Danger</c:v>
                </c:pt>
                <c:pt idx="4">
                  <c:v>Celebrity</c:v>
                </c:pt>
                <c:pt idx="5">
                  <c:v>Uses Sex</c:v>
                </c:pt>
                <c:pt idx="6">
                  <c:v>Patriotic</c:v>
                </c:pt>
              </c:strCache>
            </c:strRef>
          </c:cat>
          <c:val>
            <c:numRef>
              <c:f>pivot!$L$3:$L$9</c:f>
              <c:numCache>
                <c:formatCode>0%</c:formatCode>
                <c:ptCount val="7"/>
                <c:pt idx="0">
                  <c:v>0.69076305220883538</c:v>
                </c:pt>
                <c:pt idx="1">
                  <c:v>0.67469879518072284</c:v>
                </c:pt>
                <c:pt idx="2">
                  <c:v>0.36144578313253012</c:v>
                </c:pt>
                <c:pt idx="3">
                  <c:v>0.31325301204819278</c:v>
                </c:pt>
                <c:pt idx="4">
                  <c:v>0.28514056224899598</c:v>
                </c:pt>
                <c:pt idx="5">
                  <c:v>0.25301204819277107</c:v>
                </c:pt>
                <c:pt idx="6">
                  <c:v>0.16867469879518071</c:v>
                </c:pt>
              </c:numCache>
            </c:numRef>
          </c:val>
          <c:extLst>
            <c:ext xmlns:c16="http://schemas.microsoft.com/office/drawing/2014/chart" uri="{C3380CC4-5D6E-409C-BE32-E72D297353CC}">
              <c16:uniqueId val="{0000000E-991D-43E6-BA95-F9476D1E8D95}"/>
            </c:ext>
          </c:extLst>
        </c:ser>
        <c:dLbls>
          <c:showLegendKey val="0"/>
          <c:showVal val="0"/>
          <c:showCatName val="0"/>
          <c:showSerName val="0"/>
          <c:showPercent val="0"/>
          <c:showBubbleSize val="0"/>
          <c:showLeaderLines val="1"/>
        </c:dLbls>
        <c:firstSliceAng val="0"/>
        <c:holeSize val="2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showDLblsOverMax val="0"/>
    <c:extLst/>
  </c:chart>
  <c:spPr>
    <a:ln>
      <a:noFill/>
    </a:ln>
    <a:effectLst>
      <a:outerShdw blurRad="50800" dist="38100" dir="2700000" algn="tl" rotWithShape="0">
        <a:prstClr val="black">
          <a:alpha val="40000"/>
        </a:prstClr>
      </a:outerShdw>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[superbowl_commercials_raport.xlsx]pivot!PivotTable1</c:name>
    <c:fmtId val="18"/>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pivot!$C$2</c:f>
              <c:strCache>
                <c:ptCount val="1"/>
                <c:pt idx="0">
                  <c:v>Sum of Funny2</c:v>
                </c:pt>
              </c:strCache>
            </c:strRef>
          </c:tx>
          <c:spPr>
            <a:ln w="28575" cap="rnd">
              <a:solidFill>
                <a:schemeClr val="accent1"/>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pivot!$C$3:$C$25</c:f>
              <c:numCache>
                <c:formatCode>General</c:formatCode>
                <c:ptCount val="22"/>
                <c:pt idx="0">
                  <c:v>8</c:v>
                </c:pt>
                <c:pt idx="1">
                  <c:v>10</c:v>
                </c:pt>
                <c:pt idx="2">
                  <c:v>8</c:v>
                </c:pt>
                <c:pt idx="3">
                  <c:v>11</c:v>
                </c:pt>
                <c:pt idx="4">
                  <c:v>10</c:v>
                </c:pt>
                <c:pt idx="5">
                  <c:v>8</c:v>
                </c:pt>
                <c:pt idx="6">
                  <c:v>7</c:v>
                </c:pt>
                <c:pt idx="7">
                  <c:v>9</c:v>
                </c:pt>
                <c:pt idx="8">
                  <c:v>11</c:v>
                </c:pt>
                <c:pt idx="9">
                  <c:v>11</c:v>
                </c:pt>
                <c:pt idx="10">
                  <c:v>11</c:v>
                </c:pt>
                <c:pt idx="11">
                  <c:v>6</c:v>
                </c:pt>
                <c:pt idx="12">
                  <c:v>7</c:v>
                </c:pt>
                <c:pt idx="13">
                  <c:v>10</c:v>
                </c:pt>
                <c:pt idx="14">
                  <c:v>7</c:v>
                </c:pt>
                <c:pt idx="15">
                  <c:v>5</c:v>
                </c:pt>
                <c:pt idx="16">
                  <c:v>9</c:v>
                </c:pt>
                <c:pt idx="17">
                  <c:v>1</c:v>
                </c:pt>
                <c:pt idx="18">
                  <c:v>6</c:v>
                </c:pt>
                <c:pt idx="19">
                  <c:v>8</c:v>
                </c:pt>
                <c:pt idx="20">
                  <c:v>5</c:v>
                </c:pt>
                <c:pt idx="21">
                  <c:v>4</c:v>
                </c:pt>
              </c:numCache>
            </c:numRef>
          </c:val>
          <c:smooth val="0"/>
          <c:extLst>
            <c:ext xmlns:c16="http://schemas.microsoft.com/office/drawing/2014/chart" uri="{C3380CC4-5D6E-409C-BE32-E72D297353CC}">
              <c16:uniqueId val="{00000000-7167-4FD5-8B39-4B195C76FE93}"/>
            </c:ext>
          </c:extLst>
        </c:ser>
        <c:ser>
          <c:idx val="1"/>
          <c:order val="1"/>
          <c:tx>
            <c:strRef>
              <c:f>pivot!$D$2</c:f>
              <c:strCache>
                <c:ptCount val="1"/>
                <c:pt idx="0">
                  <c:v>Sum of Shows Product Quickly2</c:v>
                </c:pt>
              </c:strCache>
            </c:strRef>
          </c:tx>
          <c:spPr>
            <a:ln w="28575" cap="rnd">
              <a:solidFill>
                <a:schemeClr val="accent2"/>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pivot!$D$3:$D$25</c:f>
              <c:numCache>
                <c:formatCode>General</c:formatCode>
                <c:ptCount val="22"/>
                <c:pt idx="0">
                  <c:v>5</c:v>
                </c:pt>
                <c:pt idx="1">
                  <c:v>4</c:v>
                </c:pt>
                <c:pt idx="2">
                  <c:v>7</c:v>
                </c:pt>
                <c:pt idx="3">
                  <c:v>10</c:v>
                </c:pt>
                <c:pt idx="4">
                  <c:v>7</c:v>
                </c:pt>
                <c:pt idx="5">
                  <c:v>5</c:v>
                </c:pt>
                <c:pt idx="6">
                  <c:v>5</c:v>
                </c:pt>
                <c:pt idx="7">
                  <c:v>11</c:v>
                </c:pt>
                <c:pt idx="8">
                  <c:v>11</c:v>
                </c:pt>
                <c:pt idx="9">
                  <c:v>12</c:v>
                </c:pt>
                <c:pt idx="10">
                  <c:v>9</c:v>
                </c:pt>
                <c:pt idx="11">
                  <c:v>4</c:v>
                </c:pt>
                <c:pt idx="12">
                  <c:v>12</c:v>
                </c:pt>
                <c:pt idx="13">
                  <c:v>12</c:v>
                </c:pt>
                <c:pt idx="14">
                  <c:v>9</c:v>
                </c:pt>
                <c:pt idx="15">
                  <c:v>7</c:v>
                </c:pt>
                <c:pt idx="16">
                  <c:v>7</c:v>
                </c:pt>
                <c:pt idx="17">
                  <c:v>2</c:v>
                </c:pt>
                <c:pt idx="18">
                  <c:v>10</c:v>
                </c:pt>
                <c:pt idx="19">
                  <c:v>11</c:v>
                </c:pt>
                <c:pt idx="20">
                  <c:v>6</c:v>
                </c:pt>
                <c:pt idx="21">
                  <c:v>2</c:v>
                </c:pt>
              </c:numCache>
            </c:numRef>
          </c:val>
          <c:smooth val="0"/>
          <c:extLst>
            <c:ext xmlns:c16="http://schemas.microsoft.com/office/drawing/2014/chart" uri="{C3380CC4-5D6E-409C-BE32-E72D297353CC}">
              <c16:uniqueId val="{00000001-7167-4FD5-8B39-4B195C76FE93}"/>
            </c:ext>
          </c:extLst>
        </c:ser>
        <c:ser>
          <c:idx val="2"/>
          <c:order val="2"/>
          <c:tx>
            <c:strRef>
              <c:f>pivot!$E$2</c:f>
              <c:strCache>
                <c:ptCount val="1"/>
                <c:pt idx="0">
                  <c:v>Sum of Patriotic2</c:v>
                </c:pt>
              </c:strCache>
            </c:strRef>
          </c:tx>
          <c:spPr>
            <a:ln w="28575" cap="rnd">
              <a:solidFill>
                <a:schemeClr val="accent3"/>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pivot!$E$3:$E$25</c:f>
              <c:numCache>
                <c:formatCode>General</c:formatCode>
                <c:ptCount val="22"/>
                <c:pt idx="0">
                  <c:v>0</c:v>
                </c:pt>
                <c:pt idx="1">
                  <c:v>1</c:v>
                </c:pt>
                <c:pt idx="2">
                  <c:v>1</c:v>
                </c:pt>
                <c:pt idx="3">
                  <c:v>0</c:v>
                </c:pt>
                <c:pt idx="4">
                  <c:v>1</c:v>
                </c:pt>
                <c:pt idx="5">
                  <c:v>0</c:v>
                </c:pt>
                <c:pt idx="6">
                  <c:v>0</c:v>
                </c:pt>
                <c:pt idx="7">
                  <c:v>2</c:v>
                </c:pt>
                <c:pt idx="8">
                  <c:v>3</c:v>
                </c:pt>
                <c:pt idx="9">
                  <c:v>3</c:v>
                </c:pt>
                <c:pt idx="10">
                  <c:v>3</c:v>
                </c:pt>
                <c:pt idx="11">
                  <c:v>0</c:v>
                </c:pt>
                <c:pt idx="12">
                  <c:v>2</c:v>
                </c:pt>
                <c:pt idx="13">
                  <c:v>1</c:v>
                </c:pt>
                <c:pt idx="14">
                  <c:v>3</c:v>
                </c:pt>
                <c:pt idx="15">
                  <c:v>4</c:v>
                </c:pt>
                <c:pt idx="16">
                  <c:v>3</c:v>
                </c:pt>
                <c:pt idx="17">
                  <c:v>3</c:v>
                </c:pt>
                <c:pt idx="18">
                  <c:v>5</c:v>
                </c:pt>
                <c:pt idx="19">
                  <c:v>4</c:v>
                </c:pt>
                <c:pt idx="20">
                  <c:v>2</c:v>
                </c:pt>
                <c:pt idx="21">
                  <c:v>1</c:v>
                </c:pt>
              </c:numCache>
            </c:numRef>
          </c:val>
          <c:smooth val="0"/>
          <c:extLst>
            <c:ext xmlns:c16="http://schemas.microsoft.com/office/drawing/2014/chart" uri="{C3380CC4-5D6E-409C-BE32-E72D297353CC}">
              <c16:uniqueId val="{00000002-7167-4FD5-8B39-4B195C76FE93}"/>
            </c:ext>
          </c:extLst>
        </c:ser>
        <c:ser>
          <c:idx val="3"/>
          <c:order val="3"/>
          <c:tx>
            <c:strRef>
              <c:f>pivot!$F$2</c:f>
              <c:strCache>
                <c:ptCount val="1"/>
                <c:pt idx="0">
                  <c:v>Sum of Celebrity2</c:v>
                </c:pt>
              </c:strCache>
            </c:strRef>
          </c:tx>
          <c:spPr>
            <a:ln w="28575" cap="rnd">
              <a:solidFill>
                <a:schemeClr val="accent4"/>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pivot!$F$3:$F$25</c:f>
              <c:numCache>
                <c:formatCode>General</c:formatCode>
                <c:ptCount val="22"/>
                <c:pt idx="0">
                  <c:v>0</c:v>
                </c:pt>
                <c:pt idx="1">
                  <c:v>6</c:v>
                </c:pt>
                <c:pt idx="2">
                  <c:v>2</c:v>
                </c:pt>
                <c:pt idx="3">
                  <c:v>2</c:v>
                </c:pt>
                <c:pt idx="4">
                  <c:v>2</c:v>
                </c:pt>
                <c:pt idx="5">
                  <c:v>3</c:v>
                </c:pt>
                <c:pt idx="6">
                  <c:v>2</c:v>
                </c:pt>
                <c:pt idx="7">
                  <c:v>2</c:v>
                </c:pt>
                <c:pt idx="8">
                  <c:v>5</c:v>
                </c:pt>
                <c:pt idx="9">
                  <c:v>2</c:v>
                </c:pt>
                <c:pt idx="10">
                  <c:v>2</c:v>
                </c:pt>
                <c:pt idx="11">
                  <c:v>0</c:v>
                </c:pt>
                <c:pt idx="12">
                  <c:v>3</c:v>
                </c:pt>
                <c:pt idx="13">
                  <c:v>2</c:v>
                </c:pt>
                <c:pt idx="14">
                  <c:v>5</c:v>
                </c:pt>
                <c:pt idx="15">
                  <c:v>1</c:v>
                </c:pt>
                <c:pt idx="16">
                  <c:v>8</c:v>
                </c:pt>
                <c:pt idx="17">
                  <c:v>2</c:v>
                </c:pt>
                <c:pt idx="18">
                  <c:v>5</c:v>
                </c:pt>
                <c:pt idx="19">
                  <c:v>5</c:v>
                </c:pt>
                <c:pt idx="20">
                  <c:v>9</c:v>
                </c:pt>
                <c:pt idx="21">
                  <c:v>3</c:v>
                </c:pt>
              </c:numCache>
            </c:numRef>
          </c:val>
          <c:smooth val="0"/>
          <c:extLst>
            <c:ext xmlns:c16="http://schemas.microsoft.com/office/drawing/2014/chart" uri="{C3380CC4-5D6E-409C-BE32-E72D297353CC}">
              <c16:uniqueId val="{00000003-7167-4FD5-8B39-4B195C76FE93}"/>
            </c:ext>
          </c:extLst>
        </c:ser>
        <c:ser>
          <c:idx val="4"/>
          <c:order val="4"/>
          <c:tx>
            <c:strRef>
              <c:f>pivot!$G$2</c:f>
              <c:strCache>
                <c:ptCount val="1"/>
                <c:pt idx="0">
                  <c:v>Sum of Danger2</c:v>
                </c:pt>
              </c:strCache>
            </c:strRef>
          </c:tx>
          <c:spPr>
            <a:ln w="28575" cap="rnd">
              <a:solidFill>
                <a:schemeClr val="accent5"/>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pivot!$G$3:$G$25</c:f>
              <c:numCache>
                <c:formatCode>General</c:formatCode>
                <c:ptCount val="22"/>
                <c:pt idx="0">
                  <c:v>4</c:v>
                </c:pt>
                <c:pt idx="1">
                  <c:v>4</c:v>
                </c:pt>
                <c:pt idx="2">
                  <c:v>4</c:v>
                </c:pt>
                <c:pt idx="3">
                  <c:v>2</c:v>
                </c:pt>
                <c:pt idx="4">
                  <c:v>4</c:v>
                </c:pt>
                <c:pt idx="5">
                  <c:v>1</c:v>
                </c:pt>
                <c:pt idx="6">
                  <c:v>3</c:v>
                </c:pt>
                <c:pt idx="7">
                  <c:v>6</c:v>
                </c:pt>
                <c:pt idx="8">
                  <c:v>4</c:v>
                </c:pt>
                <c:pt idx="9">
                  <c:v>7</c:v>
                </c:pt>
                <c:pt idx="10">
                  <c:v>3</c:v>
                </c:pt>
                <c:pt idx="11">
                  <c:v>4</c:v>
                </c:pt>
                <c:pt idx="12">
                  <c:v>4</c:v>
                </c:pt>
                <c:pt idx="13">
                  <c:v>4</c:v>
                </c:pt>
                <c:pt idx="14">
                  <c:v>4</c:v>
                </c:pt>
                <c:pt idx="15">
                  <c:v>4</c:v>
                </c:pt>
                <c:pt idx="16">
                  <c:v>3</c:v>
                </c:pt>
                <c:pt idx="17">
                  <c:v>2</c:v>
                </c:pt>
                <c:pt idx="18">
                  <c:v>2</c:v>
                </c:pt>
                <c:pt idx="19">
                  <c:v>2</c:v>
                </c:pt>
                <c:pt idx="20">
                  <c:v>4</c:v>
                </c:pt>
                <c:pt idx="21">
                  <c:v>3</c:v>
                </c:pt>
              </c:numCache>
            </c:numRef>
          </c:val>
          <c:smooth val="0"/>
          <c:extLst>
            <c:ext xmlns:c16="http://schemas.microsoft.com/office/drawing/2014/chart" uri="{C3380CC4-5D6E-409C-BE32-E72D297353CC}">
              <c16:uniqueId val="{00000004-7167-4FD5-8B39-4B195C76FE93}"/>
            </c:ext>
          </c:extLst>
        </c:ser>
        <c:ser>
          <c:idx val="5"/>
          <c:order val="5"/>
          <c:tx>
            <c:strRef>
              <c:f>pivot!$H$2</c:f>
              <c:strCache>
                <c:ptCount val="1"/>
                <c:pt idx="0">
                  <c:v>Sum of Animals2</c:v>
                </c:pt>
              </c:strCache>
            </c:strRef>
          </c:tx>
          <c:spPr>
            <a:ln w="28575" cap="rnd">
              <a:solidFill>
                <a:schemeClr val="accent6"/>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pivot!$H$3:$H$25</c:f>
              <c:numCache>
                <c:formatCode>General</c:formatCode>
                <c:ptCount val="22"/>
                <c:pt idx="0">
                  <c:v>4</c:v>
                </c:pt>
                <c:pt idx="1">
                  <c:v>3</c:v>
                </c:pt>
                <c:pt idx="2">
                  <c:v>3</c:v>
                </c:pt>
                <c:pt idx="3">
                  <c:v>3</c:v>
                </c:pt>
                <c:pt idx="4">
                  <c:v>6</c:v>
                </c:pt>
                <c:pt idx="5">
                  <c:v>3</c:v>
                </c:pt>
                <c:pt idx="6">
                  <c:v>2</c:v>
                </c:pt>
                <c:pt idx="7">
                  <c:v>5</c:v>
                </c:pt>
                <c:pt idx="8">
                  <c:v>3</c:v>
                </c:pt>
                <c:pt idx="9">
                  <c:v>5</c:v>
                </c:pt>
                <c:pt idx="10">
                  <c:v>3</c:v>
                </c:pt>
                <c:pt idx="11">
                  <c:v>4</c:v>
                </c:pt>
                <c:pt idx="12">
                  <c:v>8</c:v>
                </c:pt>
                <c:pt idx="13">
                  <c:v>8</c:v>
                </c:pt>
                <c:pt idx="14">
                  <c:v>7</c:v>
                </c:pt>
                <c:pt idx="15">
                  <c:v>6</c:v>
                </c:pt>
                <c:pt idx="16">
                  <c:v>5</c:v>
                </c:pt>
                <c:pt idx="17">
                  <c:v>1</c:v>
                </c:pt>
                <c:pt idx="18">
                  <c:v>2</c:v>
                </c:pt>
                <c:pt idx="19">
                  <c:v>4</c:v>
                </c:pt>
                <c:pt idx="20">
                  <c:v>4</c:v>
                </c:pt>
                <c:pt idx="21">
                  <c:v>1</c:v>
                </c:pt>
              </c:numCache>
            </c:numRef>
          </c:val>
          <c:smooth val="0"/>
          <c:extLst>
            <c:ext xmlns:c16="http://schemas.microsoft.com/office/drawing/2014/chart" uri="{C3380CC4-5D6E-409C-BE32-E72D297353CC}">
              <c16:uniqueId val="{00000005-7167-4FD5-8B39-4B195C76FE93}"/>
            </c:ext>
          </c:extLst>
        </c:ser>
        <c:ser>
          <c:idx val="6"/>
          <c:order val="6"/>
          <c:tx>
            <c:strRef>
              <c:f>pivot!$I$2</c:f>
              <c:strCache>
                <c:ptCount val="1"/>
                <c:pt idx="0">
                  <c:v>Sum of Uses Sex2</c:v>
                </c:pt>
              </c:strCache>
            </c:strRef>
          </c:tx>
          <c:spPr>
            <a:ln w="28575" cap="rnd">
              <a:solidFill>
                <a:schemeClr val="accent1">
                  <a:lumMod val="60000"/>
                </a:schemeClr>
              </a:solidFill>
              <a:round/>
            </a:ln>
            <a:effectLst/>
          </c:spPr>
          <c:marker>
            <c:symbol val="none"/>
          </c:marker>
          <c:cat>
            <c:strRef>
              <c:f>pivot!$B$3:$B$25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pivot!$I$3:$I$25</c:f>
              <c:numCache>
                <c:formatCode>General</c:formatCode>
                <c:ptCount val="22"/>
                <c:pt idx="0">
                  <c:v>1</c:v>
                </c:pt>
                <c:pt idx="1">
                  <c:v>6</c:v>
                </c:pt>
                <c:pt idx="2">
                  <c:v>6</c:v>
                </c:pt>
                <c:pt idx="3">
                  <c:v>4</c:v>
                </c:pt>
                <c:pt idx="4">
                  <c:v>4</c:v>
                </c:pt>
                <c:pt idx="5">
                  <c:v>5</c:v>
                </c:pt>
                <c:pt idx="6">
                  <c:v>2</c:v>
                </c:pt>
                <c:pt idx="7">
                  <c:v>3</c:v>
                </c:pt>
                <c:pt idx="8">
                  <c:v>4</c:v>
                </c:pt>
                <c:pt idx="9">
                  <c:v>2</c:v>
                </c:pt>
                <c:pt idx="10">
                  <c:v>3</c:v>
                </c:pt>
                <c:pt idx="11">
                  <c:v>2</c:v>
                </c:pt>
                <c:pt idx="12">
                  <c:v>4</c:v>
                </c:pt>
                <c:pt idx="13">
                  <c:v>6</c:v>
                </c:pt>
                <c:pt idx="14">
                  <c:v>4</c:v>
                </c:pt>
                <c:pt idx="15">
                  <c:v>3</c:v>
                </c:pt>
                <c:pt idx="16">
                  <c:v>1</c:v>
                </c:pt>
                <c:pt idx="17">
                  <c:v>0</c:v>
                </c:pt>
                <c:pt idx="18">
                  <c:v>2</c:v>
                </c:pt>
                <c:pt idx="19">
                  <c:v>1</c:v>
                </c:pt>
                <c:pt idx="20">
                  <c:v>0</c:v>
                </c:pt>
                <c:pt idx="21">
                  <c:v>0</c:v>
                </c:pt>
              </c:numCache>
            </c:numRef>
          </c:val>
          <c:smooth val="0"/>
          <c:extLst>
            <c:ext xmlns:c16="http://schemas.microsoft.com/office/drawing/2014/chart" uri="{C3380CC4-5D6E-409C-BE32-E72D297353CC}">
              <c16:uniqueId val="{00000006-7167-4FD5-8B39-4B195C76FE93}"/>
            </c:ext>
          </c:extLst>
        </c:ser>
        <c:dLbls>
          <c:showLegendKey val="0"/>
          <c:showVal val="0"/>
          <c:showCatName val="0"/>
          <c:showSerName val="0"/>
          <c:showPercent val="0"/>
          <c:showBubbleSize val="0"/>
        </c:dLbls>
        <c:smooth val="0"/>
        <c:axId val="98504111"/>
        <c:axId val="98512271"/>
      </c:lineChart>
      <c:catAx>
        <c:axId val="98504111"/>
        <c:scaling>
          <c:orientation val="minMax"/>
        </c:scaling>
        <c:delete val="1"/>
        <c:axPos val="b"/>
        <c:numFmt formatCode="General" sourceLinked="1"/>
        <c:majorTickMark val="none"/>
        <c:minorTickMark val="none"/>
        <c:tickLblPos val="nextTo"/>
        <c:crossAx val="98512271"/>
        <c:crosses val="autoZero"/>
        <c:auto val="1"/>
        <c:lblAlgn val="ctr"/>
        <c:lblOffset val="100"/>
        <c:noMultiLvlLbl val="0"/>
      </c:catAx>
      <c:valAx>
        <c:axId val="985122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850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[superbowl_commercials_raport.xlsx]pivot!PivotTable3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Liczba wyświetleń na YouTube</a:t>
            </a:r>
          </a:p>
          <a:p>
            <a:pPr>
              <a:defRPr/>
            </a:pPr>
            <a:r>
              <a:rPr lang="pl-PL"/>
              <a:t>w</a:t>
            </a:r>
            <a:r>
              <a:rPr lang="pl-PL" baseline="0"/>
              <a:t> latach 2000-2021, wg marek</a:t>
            </a:r>
            <a:endParaRPr lang="pl-P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pivot!$C$64</c:f>
              <c:strCache>
                <c:ptCount val="1"/>
                <c:pt idx="0">
                  <c:v>Total</c:v>
                </c:pt>
              </c:strCache>
            </c:strRef>
          </c:tx>
          <c:spPr>
            <a:solidFill>
              <a:srgbClr val="FF0000"/>
            </a:solidFill>
            <a:ln>
              <a:noFill/>
            </a:ln>
            <a:effectLst/>
          </c:spPr>
          <c:invertIfNegative val="0"/>
          <c:cat>
            <c:strRef>
              <c:f>pivot!$B$65:$B$74</c:f>
              <c:strCache>
                <c:ptCount val="10"/>
                <c:pt idx="0">
                  <c:v>Doritos</c:v>
                </c:pt>
                <c:pt idx="1">
                  <c:v>Coca-Cola</c:v>
                </c:pt>
                <c:pt idx="2">
                  <c:v>NFL</c:v>
                </c:pt>
                <c:pt idx="3">
                  <c:v>Budweiser</c:v>
                </c:pt>
                <c:pt idx="4">
                  <c:v>Bud Light</c:v>
                </c:pt>
                <c:pt idx="5">
                  <c:v>Pepsi</c:v>
                </c:pt>
                <c:pt idx="6">
                  <c:v>Toyota</c:v>
                </c:pt>
                <c:pt idx="7">
                  <c:v>E-Trade</c:v>
                </c:pt>
                <c:pt idx="8">
                  <c:v>Hyundai</c:v>
                </c:pt>
                <c:pt idx="9">
                  <c:v>Kia</c:v>
                </c:pt>
              </c:strCache>
            </c:strRef>
          </c:cat>
          <c:val>
            <c:numRef>
              <c:f>pivot!$C$65:$C$74</c:f>
              <c:numCache>
                <c:formatCode>_(* #,##0.00_);_(* \(#,##0.00\);_(* "-"??_);_(@_)</c:formatCode>
                <c:ptCount val="10"/>
                <c:pt idx="0">
                  <c:v>225291936</c:v>
                </c:pt>
                <c:pt idx="1">
                  <c:v>40033252</c:v>
                </c:pt>
                <c:pt idx="2">
                  <c:v>39200955</c:v>
                </c:pt>
                <c:pt idx="3">
                  <c:v>38599143</c:v>
                </c:pt>
                <c:pt idx="4">
                  <c:v>19198365</c:v>
                </c:pt>
                <c:pt idx="5">
                  <c:v>3249064</c:v>
                </c:pt>
                <c:pt idx="6">
                  <c:v>2815129</c:v>
                </c:pt>
                <c:pt idx="7">
                  <c:v>1790945</c:v>
                </c:pt>
                <c:pt idx="8">
                  <c:v>1301620</c:v>
                </c:pt>
                <c:pt idx="9">
                  <c:v>531878</c:v>
                </c:pt>
              </c:numCache>
            </c:numRef>
          </c:val>
          <c:extLst>
            <c:ext xmlns:c16="http://schemas.microsoft.com/office/drawing/2014/chart" uri="{C3380CC4-5D6E-409C-BE32-E72D297353CC}">
              <c16:uniqueId val="{00000000-34E6-49B8-AF24-BFA9C02FC4DC}"/>
            </c:ext>
          </c:extLst>
        </c:ser>
        <c:dLbls>
          <c:showLegendKey val="0"/>
          <c:showVal val="0"/>
          <c:showCatName val="0"/>
          <c:showSerName val="0"/>
          <c:showPercent val="0"/>
          <c:showBubbleSize val="0"/>
        </c:dLbls>
        <c:gapWidth val="50"/>
        <c:overlap val="-27"/>
        <c:axId val="35745647"/>
        <c:axId val="35753807"/>
      </c:barChart>
      <c:catAx>
        <c:axId val="3574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35753807"/>
        <c:crosses val="autoZero"/>
        <c:auto val="1"/>
        <c:lblAlgn val="ctr"/>
        <c:lblOffset val="100"/>
        <c:noMultiLvlLbl val="0"/>
      </c:catAx>
      <c:valAx>
        <c:axId val="35753807"/>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3574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[superbowl_commercials_raport.xlsx]pivot!PivotTable5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Cechy</a:t>
            </a:r>
            <a:r>
              <a:rPr lang="pl-PL" baseline="0"/>
              <a:t> reklam dla marek TOP3</a:t>
            </a:r>
          </a:p>
          <a:p>
            <a:pPr>
              <a:defRPr/>
            </a:pPr>
            <a:r>
              <a:rPr lang="pl-PL" baseline="0"/>
              <a:t>na YouTube</a:t>
            </a:r>
            <a:endParaRPr lang="pl-P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pivot!$C$81</c:f>
              <c:strCache>
                <c:ptCount val="1"/>
                <c:pt idx="0">
                  <c:v>Total</c:v>
                </c:pt>
              </c:strCache>
            </c:strRef>
          </c:tx>
          <c:spPr>
            <a:solidFill>
              <a:srgbClr val="FF0000"/>
            </a:solidFill>
            <a:ln>
              <a:noFill/>
            </a:ln>
            <a:effectLst/>
          </c:spPr>
          <c:invertIfNegative val="0"/>
          <c:cat>
            <c:multiLvlStrRef>
              <c:f>pivot!$B$82:$B$105</c:f>
              <c:multiLvlStrCache>
                <c:ptCount val="21"/>
                <c:lvl>
                  <c:pt idx="0">
                    <c:v>animals</c:v>
                  </c:pt>
                  <c:pt idx="1">
                    <c:v>danger</c:v>
                  </c:pt>
                  <c:pt idx="2">
                    <c:v>uses sex</c:v>
                  </c:pt>
                  <c:pt idx="3">
                    <c:v>celebrity</c:v>
                  </c:pt>
                  <c:pt idx="4">
                    <c:v>patriotic</c:v>
                  </c:pt>
                  <c:pt idx="5">
                    <c:v>shows product quickly</c:v>
                  </c:pt>
                  <c:pt idx="6">
                    <c:v>funny</c:v>
                  </c:pt>
                  <c:pt idx="7">
                    <c:v>animals</c:v>
                  </c:pt>
                  <c:pt idx="8">
                    <c:v>danger</c:v>
                  </c:pt>
                  <c:pt idx="9">
                    <c:v>uses sex</c:v>
                  </c:pt>
                  <c:pt idx="10">
                    <c:v>celebrity</c:v>
                  </c:pt>
                  <c:pt idx="11">
                    <c:v>patriotic</c:v>
                  </c:pt>
                  <c:pt idx="12">
                    <c:v>shows product quickly</c:v>
                  </c:pt>
                  <c:pt idx="13">
                    <c:v>funny</c:v>
                  </c:pt>
                  <c:pt idx="14">
                    <c:v>animals</c:v>
                  </c:pt>
                  <c:pt idx="15">
                    <c:v>danger</c:v>
                  </c:pt>
                  <c:pt idx="16">
                    <c:v>uses sex</c:v>
                  </c:pt>
                  <c:pt idx="17">
                    <c:v>celebrity</c:v>
                  </c:pt>
                  <c:pt idx="18">
                    <c:v>patriotic</c:v>
                  </c:pt>
                  <c:pt idx="19">
                    <c:v>shows product quickly</c:v>
                  </c:pt>
                  <c:pt idx="20">
                    <c:v>funny</c:v>
                  </c:pt>
                </c:lvl>
                <c:lvl>
                  <c:pt idx="0">
                    <c:v>Coca-Cola</c:v>
                  </c:pt>
                  <c:pt idx="7">
                    <c:v>Doritos</c:v>
                  </c:pt>
                  <c:pt idx="14">
                    <c:v>NFL</c:v>
                  </c:pt>
                </c:lvl>
              </c:multiLvlStrCache>
            </c:multiLvlStrRef>
          </c:cat>
          <c:val>
            <c:numRef>
              <c:f>pivot!$C$82:$C$105</c:f>
              <c:numCache>
                <c:formatCode>_(* #,##0.00_);_(* \(#,##0.00\);_(* "-"??_);_(@_)</c:formatCode>
                <c:ptCount val="21"/>
                <c:pt idx="0">
                  <c:v>12</c:v>
                </c:pt>
                <c:pt idx="1">
                  <c:v>6</c:v>
                </c:pt>
                <c:pt idx="2">
                  <c:v>1</c:v>
                </c:pt>
                <c:pt idx="3">
                  <c:v>6</c:v>
                </c:pt>
                <c:pt idx="4">
                  <c:v>5</c:v>
                </c:pt>
                <c:pt idx="5">
                  <c:v>15</c:v>
                </c:pt>
                <c:pt idx="6">
                  <c:v>8</c:v>
                </c:pt>
                <c:pt idx="7">
                  <c:v>11</c:v>
                </c:pt>
                <c:pt idx="8">
                  <c:v>12</c:v>
                </c:pt>
                <c:pt idx="9">
                  <c:v>6</c:v>
                </c:pt>
                <c:pt idx="10">
                  <c:v>5</c:v>
                </c:pt>
                <c:pt idx="11">
                  <c:v>1</c:v>
                </c:pt>
                <c:pt idx="12">
                  <c:v>22</c:v>
                </c:pt>
                <c:pt idx="13">
                  <c:v>25</c:v>
                </c:pt>
                <c:pt idx="14">
                  <c:v>0</c:v>
                </c:pt>
                <c:pt idx="15">
                  <c:v>0</c:v>
                </c:pt>
                <c:pt idx="16">
                  <c:v>0</c:v>
                </c:pt>
                <c:pt idx="17">
                  <c:v>8</c:v>
                </c:pt>
                <c:pt idx="18">
                  <c:v>4</c:v>
                </c:pt>
                <c:pt idx="19">
                  <c:v>6</c:v>
                </c:pt>
                <c:pt idx="20">
                  <c:v>2</c:v>
                </c:pt>
              </c:numCache>
            </c:numRef>
          </c:val>
          <c:extLst>
            <c:ext xmlns:c16="http://schemas.microsoft.com/office/drawing/2014/chart" uri="{C3380CC4-5D6E-409C-BE32-E72D297353CC}">
              <c16:uniqueId val="{00000000-8E61-46FA-AEE1-C9A9D7CB1ED6}"/>
            </c:ext>
          </c:extLst>
        </c:ser>
        <c:dLbls>
          <c:showLegendKey val="0"/>
          <c:showVal val="0"/>
          <c:showCatName val="0"/>
          <c:showSerName val="0"/>
          <c:showPercent val="0"/>
          <c:showBubbleSize val="0"/>
        </c:dLbls>
        <c:gapWidth val="50"/>
        <c:overlap val="-27"/>
        <c:axId val="228829088"/>
        <c:axId val="228826208"/>
      </c:barChart>
      <c:catAx>
        <c:axId val="22882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228826208"/>
        <c:crosses val="autoZero"/>
        <c:auto val="1"/>
        <c:lblAlgn val="ctr"/>
        <c:lblOffset val="100"/>
        <c:noMultiLvlLbl val="0"/>
      </c:catAx>
      <c:valAx>
        <c:axId val="22882620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22882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image" Target="../media/image11.png"/><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19050</xdr:colOff>
      <xdr:row>45</xdr:row>
      <xdr:rowOff>22225</xdr:rowOff>
    </xdr:from>
    <xdr:to>
      <xdr:col>13</xdr:col>
      <xdr:colOff>653142</xdr:colOff>
      <xdr:row>60</xdr:row>
      <xdr:rowOff>3175</xdr:rowOff>
    </xdr:to>
    <xdr:graphicFrame macro="">
      <xdr:nvGraphicFramePr>
        <xdr:cNvPr id="4" name="Chart 3">
          <a:extLst>
            <a:ext uri="{FF2B5EF4-FFF2-40B4-BE49-F238E27FC236}">
              <a16:creationId xmlns:a16="http://schemas.microsoft.com/office/drawing/2014/main" id="{570F60C7-E68A-916C-4B4C-C40F73EA5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291192</xdr:colOff>
      <xdr:row>24</xdr:row>
      <xdr:rowOff>126999</xdr:rowOff>
    </xdr:from>
    <xdr:to>
      <xdr:col>25</xdr:col>
      <xdr:colOff>149412</xdr:colOff>
      <xdr:row>32</xdr:row>
      <xdr:rowOff>72571</xdr:rowOff>
    </xdr:to>
    <xdr:graphicFrame macro="">
      <xdr:nvGraphicFramePr>
        <xdr:cNvPr id="5" name="Chart 4">
          <a:extLst>
            <a:ext uri="{FF2B5EF4-FFF2-40B4-BE49-F238E27FC236}">
              <a16:creationId xmlns:a16="http://schemas.microsoft.com/office/drawing/2014/main" id="{2FBBF30B-477A-05AE-0AB4-3AAF96B72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747</xdr:colOff>
      <xdr:row>5</xdr:row>
      <xdr:rowOff>152400</xdr:rowOff>
    </xdr:from>
    <xdr:to>
      <xdr:col>25</xdr:col>
      <xdr:colOff>141941</xdr:colOff>
      <xdr:row>24</xdr:row>
      <xdr:rowOff>66675</xdr:rowOff>
    </xdr:to>
    <xdr:graphicFrame macro="">
      <xdr:nvGraphicFramePr>
        <xdr:cNvPr id="2" name="Chart 1">
          <a:extLst>
            <a:ext uri="{FF2B5EF4-FFF2-40B4-BE49-F238E27FC236}">
              <a16:creationId xmlns:a16="http://schemas.microsoft.com/office/drawing/2014/main" id="{825035F3-5A12-11DF-6638-BB0A6B137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339913</xdr:colOff>
      <xdr:row>61</xdr:row>
      <xdr:rowOff>118780</xdr:rowOff>
    </xdr:from>
    <xdr:to>
      <xdr:col>21</xdr:col>
      <xdr:colOff>127000</xdr:colOff>
      <xdr:row>76</xdr:row>
      <xdr:rowOff>60509</xdr:rowOff>
    </xdr:to>
    <xdr:graphicFrame macro="">
      <xdr:nvGraphicFramePr>
        <xdr:cNvPr id="6" name="Chart 5">
          <a:extLst>
            <a:ext uri="{FF2B5EF4-FFF2-40B4-BE49-F238E27FC236}">
              <a16:creationId xmlns:a16="http://schemas.microsoft.com/office/drawing/2014/main" id="{5654BF9A-913C-E1C1-B08D-1C7E6090DC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227853</xdr:colOff>
      <xdr:row>79</xdr:row>
      <xdr:rowOff>156135</xdr:rowOff>
    </xdr:from>
    <xdr:to>
      <xdr:col>24</xdr:col>
      <xdr:colOff>127000</xdr:colOff>
      <xdr:row>94</xdr:row>
      <xdr:rowOff>97865</xdr:rowOff>
    </xdr:to>
    <xdr:graphicFrame macro="">
      <xdr:nvGraphicFramePr>
        <xdr:cNvPr id="7" name="Chart 6">
          <a:extLst>
            <a:ext uri="{FF2B5EF4-FFF2-40B4-BE49-F238E27FC236}">
              <a16:creationId xmlns:a16="http://schemas.microsoft.com/office/drawing/2014/main" id="{3F34546B-6C8E-6EB8-A957-29EC23806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24</xdr:col>
      <xdr:colOff>196477</xdr:colOff>
      <xdr:row>80</xdr:row>
      <xdr:rowOff>21291</xdr:rowOff>
    </xdr:from>
    <xdr:to>
      <xdr:col>30</xdr:col>
      <xdr:colOff>343647</xdr:colOff>
      <xdr:row>93</xdr:row>
      <xdr:rowOff>117474</xdr:rowOff>
    </xdr:to>
    <mc:AlternateContent xmlns:mc="http://schemas.openxmlformats.org/markup-compatibility/2006" xmlns:a14="http://schemas.microsoft.com/office/drawing/2010/main">
      <mc:Choice Requires="a14">
        <xdr:graphicFrame macro="">
          <xdr:nvGraphicFramePr>
            <xdr:cNvPr id="8" name="Brand">
              <a:extLst>
                <a:ext uri="{FF2B5EF4-FFF2-40B4-BE49-F238E27FC236}">
                  <a16:creationId xmlns:a16="http://schemas.microsoft.com/office/drawing/2014/main" id="{A9986E53-A342-7A74-0240-207A10829613}"/>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11230536" y="14962467"/>
              <a:ext cx="2096994" cy="2524125"/>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268941</xdr:colOff>
      <xdr:row>61</xdr:row>
      <xdr:rowOff>22412</xdr:rowOff>
    </xdr:from>
    <xdr:to>
      <xdr:col>1</xdr:col>
      <xdr:colOff>1167731</xdr:colOff>
      <xdr:row>63</xdr:row>
      <xdr:rowOff>112457</xdr:rowOff>
    </xdr:to>
    <xdr:pic>
      <xdr:nvPicPr>
        <xdr:cNvPr id="10" name="Picture 9">
          <a:extLst>
            <a:ext uri="{FF2B5EF4-FFF2-40B4-BE49-F238E27FC236}">
              <a16:creationId xmlns:a16="http://schemas.microsoft.com/office/drawing/2014/main" id="{DBD1FDFA-C64C-D836-50C5-4E06109E6F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8941" y="11415059"/>
          <a:ext cx="1511378" cy="4635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569123</xdr:colOff>
      <xdr:row>2</xdr:row>
      <xdr:rowOff>227479</xdr:rowOff>
    </xdr:from>
    <xdr:to>
      <xdr:col>9</xdr:col>
      <xdr:colOff>300182</xdr:colOff>
      <xdr:row>21</xdr:row>
      <xdr:rowOff>46182</xdr:rowOff>
    </xdr:to>
    <xdr:graphicFrame macro="">
      <xdr:nvGraphicFramePr>
        <xdr:cNvPr id="5" name="Chart 4">
          <a:extLst>
            <a:ext uri="{FF2B5EF4-FFF2-40B4-BE49-F238E27FC236}">
              <a16:creationId xmlns:a16="http://schemas.microsoft.com/office/drawing/2014/main" id="{11290ABB-F876-4C16-BA85-4A23BAAF6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425824</xdr:colOff>
      <xdr:row>2</xdr:row>
      <xdr:rowOff>224119</xdr:rowOff>
    </xdr:from>
    <xdr:to>
      <xdr:col>16</xdr:col>
      <xdr:colOff>134097</xdr:colOff>
      <xdr:row>16</xdr:row>
      <xdr:rowOff>97119</xdr:rowOff>
    </xdr:to>
    <xdr:graphicFrame macro="">
      <xdr:nvGraphicFramePr>
        <xdr:cNvPr id="2" name="Chart 1">
          <a:extLst>
            <a:ext uri="{FF2B5EF4-FFF2-40B4-BE49-F238E27FC236}">
              <a16:creationId xmlns:a16="http://schemas.microsoft.com/office/drawing/2014/main" id="{AE67FBFC-F108-4303-A3C9-2BEFDC6FA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415638</xdr:colOff>
      <xdr:row>16</xdr:row>
      <xdr:rowOff>120890</xdr:rowOff>
    </xdr:from>
    <xdr:to>
      <xdr:col>16</xdr:col>
      <xdr:colOff>132434</xdr:colOff>
      <xdr:row>21</xdr:row>
      <xdr:rowOff>76064</xdr:rowOff>
    </xdr:to>
    <xdr:graphicFrame macro="">
      <xdr:nvGraphicFramePr>
        <xdr:cNvPr id="3" name="Chart 2">
          <a:extLst>
            <a:ext uri="{FF2B5EF4-FFF2-40B4-BE49-F238E27FC236}">
              <a16:creationId xmlns:a16="http://schemas.microsoft.com/office/drawing/2014/main" id="{6554C62C-D86C-43B2-94B5-2DD5C47AC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126999</xdr:colOff>
      <xdr:row>23</xdr:row>
      <xdr:rowOff>164353</xdr:rowOff>
    </xdr:from>
    <xdr:to>
      <xdr:col>16</xdr:col>
      <xdr:colOff>80817</xdr:colOff>
      <xdr:row>35</xdr:row>
      <xdr:rowOff>22412</xdr:rowOff>
    </xdr:to>
    <xdr:graphicFrame macro="">
      <xdr:nvGraphicFramePr>
        <xdr:cNvPr id="4" name="Chart 3">
          <a:extLst>
            <a:ext uri="{FF2B5EF4-FFF2-40B4-BE49-F238E27FC236}">
              <a16:creationId xmlns:a16="http://schemas.microsoft.com/office/drawing/2014/main" id="{7529A70B-CC75-4A4F-A64D-6BFC86BFF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478117</xdr:colOff>
      <xdr:row>21</xdr:row>
      <xdr:rowOff>0</xdr:rowOff>
    </xdr:from>
    <xdr:to>
      <xdr:col>2</xdr:col>
      <xdr:colOff>472966</xdr:colOff>
      <xdr:row>23</xdr:row>
      <xdr:rowOff>90045</xdr:rowOff>
    </xdr:to>
    <xdr:pic>
      <xdr:nvPicPr>
        <xdr:cNvPr id="7" name="Picture 6">
          <a:extLst>
            <a:ext uri="{FF2B5EF4-FFF2-40B4-BE49-F238E27FC236}">
              <a16:creationId xmlns:a16="http://schemas.microsoft.com/office/drawing/2014/main" id="{A7DC0DD6-C93F-8FF8-9EEB-650F0ECCBB2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78117" y="4773706"/>
          <a:ext cx="1511378" cy="463574"/>
        </a:xfrm>
        <a:prstGeom prst="rect">
          <a:avLst/>
        </a:prstGeom>
        <a:solidFill>
          <a:srgbClr val="FFFFFF">
            <a:shade val="85000"/>
          </a:srgbClr>
        </a:solidFill>
        <a:ln w="88900" cap="sq">
          <a:solidFill>
            <a:srgbClr val="FFFFFF"/>
          </a:solidFill>
          <a:miter lim="800000"/>
        </a:ln>
        <a:effectLst>
          <a:outerShdw blurRad="50800" dist="38100" dir="2700000" algn="tl" rotWithShape="0">
            <a:prstClr val="black">
              <a:alpha val="40000"/>
            </a:prst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425825</xdr:colOff>
      <xdr:row>37</xdr:row>
      <xdr:rowOff>82177</xdr:rowOff>
    </xdr:from>
    <xdr:to>
      <xdr:col>4</xdr:col>
      <xdr:colOff>89648</xdr:colOff>
      <xdr:row>44</xdr:row>
      <xdr:rowOff>0</xdr:rowOff>
    </xdr:to>
    <mc:AlternateContent xmlns:mc="http://schemas.openxmlformats.org/markup-compatibility/2006" xmlns:a14="http://schemas.microsoft.com/office/drawing/2010/main">
      <mc:Choice Requires="a14">
        <xdr:graphicFrame macro="">
          <xdr:nvGraphicFramePr>
            <xdr:cNvPr id="8" name="Brand 1">
              <a:extLst>
                <a:ext uri="{FF2B5EF4-FFF2-40B4-BE49-F238E27FC236}">
                  <a16:creationId xmlns:a16="http://schemas.microsoft.com/office/drawing/2014/main" id="{422FBA19-54A1-4BD2-AB2B-22FF03849C94}"/>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1037734" y="7782995"/>
              <a:ext cx="2988914" cy="1210914"/>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164352</xdr:colOff>
      <xdr:row>37</xdr:row>
      <xdr:rowOff>97117</xdr:rowOff>
    </xdr:from>
    <xdr:to>
      <xdr:col>16</xdr:col>
      <xdr:colOff>69273</xdr:colOff>
      <xdr:row>52</xdr:row>
      <xdr:rowOff>38846</xdr:rowOff>
    </xdr:to>
    <xdr:graphicFrame macro="">
      <xdr:nvGraphicFramePr>
        <xdr:cNvPr id="9" name="Chart 8">
          <a:extLst>
            <a:ext uri="{FF2B5EF4-FFF2-40B4-BE49-F238E27FC236}">
              <a16:creationId xmlns:a16="http://schemas.microsoft.com/office/drawing/2014/main" id="{03A9FFD4-C423-47EF-B984-FD6BE42C1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347061</xdr:colOff>
      <xdr:row>0</xdr:row>
      <xdr:rowOff>190359</xdr:rowOff>
    </xdr:from>
    <xdr:to>
      <xdr:col>7</xdr:col>
      <xdr:colOff>474061</xdr:colOff>
      <xdr:row>1</xdr:row>
      <xdr:rowOff>321864</xdr:rowOff>
    </xdr:to>
    <xdr:sp macro="" textlink="">
      <xdr:nvSpPr>
        <xdr:cNvPr id="10" name="Right Brace 9">
          <a:extLst>
            <a:ext uri="{FF2B5EF4-FFF2-40B4-BE49-F238E27FC236}">
              <a16:creationId xmlns:a16="http://schemas.microsoft.com/office/drawing/2014/main" id="{69DFF766-55D0-C65E-DC9F-CB64A779E833}"/>
            </a:ext>
          </a:extLst>
        </xdr:cNvPr>
        <xdr:cNvSpPr/>
      </xdr:nvSpPr>
      <xdr:spPr>
        <a:xfrm>
          <a:off x="6095191" y="190359"/>
          <a:ext cx="127000" cy="683679"/>
        </a:xfrm>
        <a:prstGeom prst="rightBrace">
          <a:avLst/>
        </a:prstGeom>
        <a:ln>
          <a:solidFill>
            <a:srgbClr val="FF0000"/>
          </a:solidFill>
        </a:ln>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pl-PL" sz="1100"/>
        </a:p>
      </xdr:txBody>
    </xdr:sp>
    <xdr:clientData/>
  </xdr:twoCellAnchor>
  <xdr:twoCellAnchor>
    <xdr:from>
      <xdr:col>0</xdr:col>
      <xdr:colOff>438727</xdr:colOff>
      <xdr:row>0</xdr:row>
      <xdr:rowOff>219364</xdr:rowOff>
    </xdr:from>
    <xdr:to>
      <xdr:col>0</xdr:col>
      <xdr:colOff>565727</xdr:colOff>
      <xdr:row>1</xdr:row>
      <xdr:rowOff>346364</xdr:rowOff>
    </xdr:to>
    <xdr:sp macro="" textlink="">
      <xdr:nvSpPr>
        <xdr:cNvPr id="11" name="Right Brace 10">
          <a:extLst>
            <a:ext uri="{FF2B5EF4-FFF2-40B4-BE49-F238E27FC236}">
              <a16:creationId xmlns:a16="http://schemas.microsoft.com/office/drawing/2014/main" id="{62796C4A-FDB5-4617-8533-3B9E103BC632}"/>
            </a:ext>
          </a:extLst>
        </xdr:cNvPr>
        <xdr:cNvSpPr/>
      </xdr:nvSpPr>
      <xdr:spPr>
        <a:xfrm rot="10800000">
          <a:off x="438727" y="219364"/>
          <a:ext cx="127000" cy="678366"/>
        </a:xfrm>
        <a:prstGeom prst="rightBrace">
          <a:avLst/>
        </a:prstGeom>
        <a:ln>
          <a:solidFill>
            <a:srgbClr val="FF0000"/>
          </a:solidFill>
        </a:ln>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pl-PL" sz="11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in Goleń" refreshedDate="45789.518140740744" createdVersion="8" refreshedVersion="8" minRefreshableVersion="3" recordCount="249" xr:uid="{95DB56F9-F60D-474B-AEF9-EE180E065376}">
  <cacheSource type="worksheet">
    <worksheetSource name="superbowl_commercials"/>
  </cacheSource>
  <cacheFields count="26">
    <cacheField name="Year" numFmtId="0">
      <sharedItems containsSemiMixedTypes="0" containsString="0" containsNumber="1" containsInteger="1" minValue="2000" maxValue="2021" count="22">
        <n v="2000"/>
        <n v="2001"/>
        <n v="2002"/>
        <n v="2003"/>
        <n v="2004"/>
        <n v="2005"/>
        <n v="2006"/>
        <n v="2007"/>
        <n v="2008"/>
        <n v="2009"/>
        <n v="2010"/>
        <n v="2011"/>
        <n v="2012"/>
        <n v="2013"/>
        <n v="2014"/>
        <n v="2015"/>
        <n v="2016"/>
        <n v="2017"/>
        <n v="2018"/>
        <n v="2019"/>
        <n v="2020"/>
        <n v="2021"/>
      </sharedItems>
    </cacheField>
    <cacheField name="Brand" numFmtId="0">
      <sharedItems count="10">
        <s v="E-Trade"/>
        <s v="Budweiser"/>
        <s v="Bud Light"/>
        <s v="Pepsi"/>
        <s v="Doritos"/>
        <s v="NFL"/>
        <s v="Toyota"/>
        <s v="Coca-Cola"/>
        <s v="Hyundai"/>
        <s v="Kia"/>
      </sharedItems>
    </cacheField>
    <cacheField name="Superbowl Ads Link" numFmtId="0">
      <sharedItems/>
    </cacheField>
    <cacheField name="Youtube Link" numFmtId="0">
      <sharedItems/>
    </cacheField>
    <cacheField name="Funny" numFmtId="0">
      <sharedItems/>
    </cacheField>
    <cacheField name="Shows Product Quickly" numFmtId="0">
      <sharedItems/>
    </cacheField>
    <cacheField name="Patriotic" numFmtId="0">
      <sharedItems/>
    </cacheField>
    <cacheField name="Celebrity" numFmtId="0">
      <sharedItems/>
    </cacheField>
    <cacheField name="Danger" numFmtId="0">
      <sharedItems/>
    </cacheField>
    <cacheField name="Animals" numFmtId="0">
      <sharedItems/>
    </cacheField>
    <cacheField name="Uses Sex" numFmtId="0">
      <sharedItems/>
    </cacheField>
    <cacheField name="Length" numFmtId="0">
      <sharedItems containsSemiMixedTypes="0" containsString="0" containsNumber="1" containsInteger="1" minValue="10" maxValue="180"/>
    </cacheField>
    <cacheField name="Estimated Cost" numFmtId="0">
      <sharedItems/>
    </cacheField>
    <cacheField name="Youtube Views" numFmtId="0">
      <sharedItems containsString="0" containsBlank="1" containsNumber="1" containsInteger="1" minValue="5" maxValue="181423810"/>
    </cacheField>
    <cacheField name="Youtube Likes" numFmtId="0">
      <sharedItems/>
    </cacheField>
    <cacheField name="TV Viewers" numFmtId="0">
      <sharedItems/>
    </cacheField>
    <cacheField name="duble_check" numFmtId="0">
      <sharedItems/>
    </cacheField>
    <cacheField name="TV Viewers2" numFmtId="0">
      <sharedItems containsSemiMixedTypes="0" containsString="0" containsNumber="1" minValue="84.34" maxValue="232"/>
    </cacheField>
    <cacheField name="TV Viewers2_check" numFmtId="0">
      <sharedItems/>
    </cacheField>
    <cacheField name="Youtube Likes2" numFmtId="0">
      <sharedItems containsSemiMixedTypes="0" containsString="0" containsNumber="1" containsInteger="1" minValue="0" maxValue="295000"/>
    </cacheField>
    <cacheField name="Youtube Likes2_check" numFmtId="0">
      <sharedItems/>
    </cacheField>
    <cacheField name="Estimated Cost2" numFmtId="0">
      <sharedItems containsSemiMixedTypes="0" containsString="0" containsNumber="1" minValue="0.98" maxValue="31.73"/>
    </cacheField>
    <cacheField name="Estimated Cost2_check" numFmtId="0">
      <sharedItems/>
    </cacheField>
    <cacheField name="Year_check" numFmtId="0">
      <sharedItems/>
    </cacheField>
    <cacheField name="Youtube Views2" numFmtId="0">
      <sharedItems containsSemiMixedTypes="0" containsString="0" containsNumber="1" containsInteger="1" minValue="0" maxValue="181423810"/>
    </cacheField>
    <cacheField name="Youtube Views_check2"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cin Goleń" refreshedDate="45790.497296875001" backgroundQuery="1" createdVersion="8" refreshedVersion="8" minRefreshableVersion="3" recordCount="0" supportSubquery="1" supportAdvancedDrill="1" xr:uid="{9FED52C9-78E5-44FB-924A-EBB24A90F1FE}">
  <cacheSource type="external" connectionId="2"/>
  <cacheFields count="7">
    <cacheField name="[Measures].[Average of Funny2]" caption="Average of Funny2" numFmtId="0" hierarchy="52" level="32767"/>
    <cacheField name="[Measures].[Average of Shows Product Quickly2]" caption="Average of Shows Product Quickly2" numFmtId="0" hierarchy="53" level="32767"/>
    <cacheField name="[Measures].[Average of Patriotic2]" caption="Average of Patriotic2" numFmtId="0" hierarchy="54" level="32767"/>
    <cacheField name="[Measures].[Average of Celebrity2]" caption="Average of Celebrity2" numFmtId="0" hierarchy="55" level="32767"/>
    <cacheField name="[Measures].[Average of Danger2]" caption="Average of Danger2" numFmtId="0" hierarchy="56" level="32767"/>
    <cacheField name="[Measures].[Average of Animals2]" caption="Average of Animals2" numFmtId="0" hierarchy="57" level="32767"/>
    <cacheField name="[Measures].[Average of Uses Sex2]" caption="Average of Uses Sex2" numFmtId="0" hierarchy="58" level="32767"/>
  </cacheFields>
  <cacheHierarchies count="62">
    <cacheHierarchy uniqueName="[superbowl_commercials].[Year]" caption="Year" attribute="1" defaultMemberUniqueName="[superbowl_commercials].[Year].[All]" allUniqueName="[superbowl_commercials].[Year].[All]" dimensionUniqueName="[superbowl_commercials]" displayFolder="" count="0" memberValueDatatype="20" unbalanced="0"/>
    <cacheHierarchy uniqueName="[superbowl_commercials].[Brand]" caption="Brand" attribute="1" defaultMemberUniqueName="[superbowl_commercials].[Brand].[All]" allUniqueName="[superbowl_commercials].[Brand].[All]" dimensionUniqueName="[superbowl_commercials]" displayFolder="" count="0" memberValueDatatype="130" unbalanced="0"/>
    <cacheHierarchy uniqueName="[superbowl_commercials].[Superbowl Ads Link]" caption="Superbowl Ads Link" attribute="1" defaultMemberUniqueName="[superbowl_commercials].[Superbowl Ads Link].[All]" allUniqueName="[superbowl_commercials].[Superbowl Ads Link].[All]" dimensionUniqueName="[superbowl_commercials]" displayFolder="" count="0" memberValueDatatype="130" unbalanced="0"/>
    <cacheHierarchy uniqueName="[superbowl_commercials].[Youtube Link]" caption="Youtube Link" attribute="1" defaultMemberUniqueName="[superbowl_commercials].[Youtube Link].[All]" allUniqueName="[superbowl_commercials].[Youtube Link].[All]" dimensionUniqueName="[superbowl_commercials]" displayFolder="" count="0" memberValueDatatype="130" unbalanced="0"/>
    <cacheHierarchy uniqueName="[superbowl_commercials].[Funny]" caption="Funny" attribute="1" defaultMemberUniqueName="[superbowl_commercials].[Funny].[All]" allUniqueName="[superbowl_commercials].[Funny].[All]" dimensionUniqueName="[superbowl_commercials]" displayFolder="" count="0" memberValueDatatype="11" unbalanced="0"/>
    <cacheHierarchy uniqueName="[superbowl_commercials].[Shows Product Quickly]" caption="Shows Product Quickly" attribute="1" defaultMemberUniqueName="[superbowl_commercials].[Shows Product Quickly].[All]" allUniqueName="[superbowl_commercials].[Shows Product Quickly].[All]" dimensionUniqueName="[superbowl_commercials]" displayFolder="" count="0" memberValueDatatype="11" unbalanced="0"/>
    <cacheHierarchy uniqueName="[superbowl_commercials].[Patriotic]" caption="Patriotic" attribute="1" defaultMemberUniqueName="[superbowl_commercials].[Patriotic].[All]" allUniqueName="[superbowl_commercials].[Patriotic].[All]" dimensionUniqueName="[superbowl_commercials]" displayFolder="" count="0" memberValueDatatype="11" unbalanced="0"/>
    <cacheHierarchy uniqueName="[superbowl_commercials].[Celebrity]" caption="Celebrity" attribute="1" defaultMemberUniqueName="[superbowl_commercials].[Celebrity].[All]" allUniqueName="[superbowl_commercials].[Celebrity].[All]" dimensionUniqueName="[superbowl_commercials]" displayFolder="" count="0" memberValueDatatype="11" unbalanced="0"/>
    <cacheHierarchy uniqueName="[superbowl_commercials].[Danger]" caption="Danger" attribute="1" defaultMemberUniqueName="[superbowl_commercials].[Danger].[All]" allUniqueName="[superbowl_commercials].[Danger].[All]" dimensionUniqueName="[superbowl_commercials]" displayFolder="" count="0" memberValueDatatype="11" unbalanced="0"/>
    <cacheHierarchy uniqueName="[superbowl_commercials].[Animals]" caption="Animals" attribute="1" defaultMemberUniqueName="[superbowl_commercials].[Animals].[All]" allUniqueName="[superbowl_commercials].[Animals].[All]" dimensionUniqueName="[superbowl_commercials]" displayFolder="" count="0" memberValueDatatype="11" unbalanced="0"/>
    <cacheHierarchy uniqueName="[superbowl_commercials].[Uses Sex]" caption="Uses Sex" attribute="1" defaultMemberUniqueName="[superbowl_commercials].[Uses Sex].[All]" allUniqueName="[superbowl_commercials].[Uses Sex].[All]" dimensionUniqueName="[superbowl_commercials]" displayFolder="" count="0" memberValueDatatype="11" unbalanced="0"/>
    <cacheHierarchy uniqueName="[superbowl_commercials].[Length]" caption="Length" attribute="1" defaultMemberUniqueName="[superbowl_commercials].[Length].[All]" allUniqueName="[superbowl_commercials].[Length].[All]" dimensionUniqueName="[superbowl_commercials]" displayFolder="" count="0" memberValueDatatype="20" unbalanced="0"/>
    <cacheHierarchy uniqueName="[superbowl_commercials].[Estimated Cost]" caption="Estimated Cost" attribute="1" defaultMemberUniqueName="[superbowl_commercials].[Estimated Cost].[All]" allUniqueName="[superbowl_commercials].[Estimated Cost].[All]" dimensionUniqueName="[superbowl_commercials]" displayFolder="" count="0" memberValueDatatype="130" unbalanced="0"/>
    <cacheHierarchy uniqueName="[superbowl_commercials].[Youtube Views]" caption="Youtube Views" attribute="1" defaultMemberUniqueName="[superbowl_commercials].[Youtube Views].[All]" allUniqueName="[superbowl_commercials].[Youtube Views].[All]" dimensionUniqueName="[superbowl_commercials]" displayFolder="" count="0" memberValueDatatype="20" unbalanced="0"/>
    <cacheHierarchy uniqueName="[superbowl_commercials].[Youtube Likes]" caption="Youtube Likes" attribute="1" defaultMemberUniqueName="[superbowl_commercials].[Youtube Likes].[All]" allUniqueName="[superbowl_commercials].[Youtube Likes].[All]" dimensionUniqueName="[superbowl_commercials]" displayFolder="" count="0" memberValueDatatype="130" unbalanced="0"/>
    <cacheHierarchy uniqueName="[superbowl_commercials].[TV Viewers]" caption="TV Viewers" attribute="1" defaultMemberUniqueName="[superbowl_commercials].[TV Viewers].[All]" allUniqueName="[superbowl_commercials].[TV Viewers].[All]" dimensionUniqueName="[superbowl_commercials]" displayFolder="" count="0" memberValueDatatype="130" unbalanced="0"/>
    <cacheHierarchy uniqueName="[superbowl_commercials].[duble_check]" caption="duble_check" attribute="1" defaultMemberUniqueName="[superbowl_commercials].[duble_check].[All]" allUniqueName="[superbowl_commercials].[duble_check].[All]" dimensionUniqueName="[superbowl_commercials]" displayFolder="" count="0" memberValueDatatype="130" unbalanced="0"/>
    <cacheHierarchy uniqueName="[superbowl_commercials].[TV Viewers2]" caption="TV Viewers2" attribute="1" defaultMemberUniqueName="[superbowl_commercials].[TV Viewers2].[All]" allUniqueName="[superbowl_commercials].[TV Viewers2].[All]" dimensionUniqueName="[superbowl_commercials]" displayFolder="" count="0" memberValueDatatype="5" unbalanced="0"/>
    <cacheHierarchy uniqueName="[superbowl_commercials].[TV Viewers2_check]" caption="TV Viewers2_check" attribute="1" defaultMemberUniqueName="[superbowl_commercials].[TV Viewers2_check].[All]" allUniqueName="[superbowl_commercials].[TV Viewers2_check].[All]" dimensionUniqueName="[superbowl_commercials]" displayFolder="" count="0" memberValueDatatype="11" unbalanced="0"/>
    <cacheHierarchy uniqueName="[superbowl_commercials].[Youtube Likes2]" caption="Youtube Likes2" attribute="1" defaultMemberUniqueName="[superbowl_commercials].[Youtube Likes2].[All]" allUniqueName="[superbowl_commercials].[Youtube Likes2].[All]" dimensionUniqueName="[superbowl_commercials]" displayFolder="" count="0" memberValueDatatype="20" unbalanced="0"/>
    <cacheHierarchy uniqueName="[superbowl_commercials].[Youtube Likes2_check]" caption="Youtube Likes2_check" attribute="1" defaultMemberUniqueName="[superbowl_commercials].[Youtube Likes2_check].[All]" allUniqueName="[superbowl_commercials].[Youtube Likes2_check].[All]" dimensionUniqueName="[superbowl_commercials]" displayFolder="" count="0" memberValueDatatype="11" unbalanced="0"/>
    <cacheHierarchy uniqueName="[superbowl_commercials].[Estimated Cost2]" caption="Estimated Cost2" attribute="1" defaultMemberUniqueName="[superbowl_commercials].[Estimated Cost2].[All]" allUniqueName="[superbowl_commercials].[Estimated Cost2].[All]" dimensionUniqueName="[superbowl_commercials]" displayFolder="" count="0" memberValueDatatype="5" unbalanced="0"/>
    <cacheHierarchy uniqueName="[superbowl_commercials].[Estimated Cost2_check]" caption="Estimated Cost2_check" attribute="1" defaultMemberUniqueName="[superbowl_commercials].[Estimated Cost2_check].[All]" allUniqueName="[superbowl_commercials].[Estimated Cost2_check].[All]" dimensionUniqueName="[superbowl_commercials]" displayFolder="" count="0" memberValueDatatype="11" unbalanced="0"/>
    <cacheHierarchy uniqueName="[superbowl_commercials].[Year_check]" caption="Year_check" attribute="1" defaultMemberUniqueName="[superbowl_commercials].[Year_check].[All]" allUniqueName="[superbowl_commercials].[Year_check].[All]" dimensionUniqueName="[superbowl_commercials]" displayFolder="" count="0" memberValueDatatype="11" unbalanced="0"/>
    <cacheHierarchy uniqueName="[superbowl_commercials].[Youtube Views2]" caption="Youtube Views2" attribute="1" defaultMemberUniqueName="[superbowl_commercials].[Youtube Views2].[All]" allUniqueName="[superbowl_commercials].[Youtube Views2].[All]" dimensionUniqueName="[superbowl_commercials]" displayFolder="" count="0" memberValueDatatype="20" unbalanced="0"/>
    <cacheHierarchy uniqueName="[superbowl_commercials].[Youtube Views_check2]" caption="Youtube Views_check2" attribute="1" defaultMemberUniqueName="[superbowl_commercials].[Youtube Views_check2].[All]" allUniqueName="[superbowl_commercials].[Youtube Views_check2].[All]" dimensionUniqueName="[superbowl_commercials]" displayFolder="" count="0" memberValueDatatype="11" unbalanced="0"/>
    <cacheHierarchy uniqueName="[superbowl_commercials].[Funny2]" caption="Funny2" attribute="1" defaultMemberUniqueName="[superbowl_commercials].[Funny2].[All]" allUniqueName="[superbowl_commercials].[Funny2].[All]" dimensionUniqueName="[superbowl_commercials]" displayFolder="" count="0" memberValueDatatype="20" unbalanced="0"/>
    <cacheHierarchy uniqueName="[superbowl_commercials].[Shows Product Quickly2]" caption="Shows Product Quickly2" attribute="1" defaultMemberUniqueName="[superbowl_commercials].[Shows Product Quickly2].[All]" allUniqueName="[superbowl_commercials].[Shows Product Quickly2].[All]" dimensionUniqueName="[superbowl_commercials]" displayFolder="" count="0" memberValueDatatype="20" unbalanced="0"/>
    <cacheHierarchy uniqueName="[superbowl_commercials].[Patriotic2]" caption="Patriotic2" attribute="1" defaultMemberUniqueName="[superbowl_commercials].[Patriotic2].[All]" allUniqueName="[superbowl_commercials].[Patriotic2].[All]" dimensionUniqueName="[superbowl_commercials]" displayFolder="" count="0" memberValueDatatype="20" unbalanced="0"/>
    <cacheHierarchy uniqueName="[superbowl_commercials].[Celebrity2]" caption="Celebrity2" attribute="1" defaultMemberUniqueName="[superbowl_commercials].[Celebrity2].[All]" allUniqueName="[superbowl_commercials].[Celebrity2].[All]" dimensionUniqueName="[superbowl_commercials]" displayFolder="" count="0" memberValueDatatype="20" unbalanced="0"/>
    <cacheHierarchy uniqueName="[superbowl_commercials].[Danger2]" caption="Danger2" attribute="1" defaultMemberUniqueName="[superbowl_commercials].[Danger2].[All]" allUniqueName="[superbowl_commercials].[Danger2].[All]" dimensionUniqueName="[superbowl_commercials]" displayFolder="" count="0" memberValueDatatype="20" unbalanced="0"/>
    <cacheHierarchy uniqueName="[superbowl_commercials].[Animals2]" caption="Animals2" attribute="1" defaultMemberUniqueName="[superbowl_commercials].[Animals2].[All]" allUniqueName="[superbowl_commercials].[Animals2].[All]" dimensionUniqueName="[superbowl_commercials]" displayFolder="" count="0" memberValueDatatype="20" unbalanced="0"/>
    <cacheHierarchy uniqueName="[superbowl_commercials].[Uses Sex2]" caption="Uses Sex2" attribute="1" defaultMemberUniqueName="[superbowl_commercials].[Uses Sex2].[All]" allUniqueName="[superbowl_commercials].[Uses Sex2].[All]" dimensionUniqueName="[superbowl_commercials]" displayFolder="" count="0" memberValueDatatype="20" unbalanced="0"/>
    <cacheHierarchy uniqueName="[Measures].[__XL_Count superbowl_commercials]" caption="__XL_Count superbowl_commercials" measure="1" displayFolder="" measureGroup="superbowl_commercials" count="0" hidden="1"/>
    <cacheHierarchy uniqueName="[Measures].[__No measures defined]" caption="__No measures defined" measure="1" displayFolder="" count="0" hidden="1"/>
    <cacheHierarchy uniqueName="[Measures].[Sum of Year]" caption="Sum of Year" measure="1" displayFolder="" measureGroup="superbowl_commercials" count="0" hidden="1">
      <extLst>
        <ext xmlns:x15="http://schemas.microsoft.com/office/spreadsheetml/2010/11/main" uri="{B97F6D7D-B522-45F9-BDA1-12C45D357490}">
          <x15:cacheHierarchy aggregatedColumn="0"/>
        </ext>
      </extLst>
    </cacheHierarchy>
    <cacheHierarchy uniqueName="[Measures].[Count of Brand]" caption="Count of Brand" measure="1" displayFolder="" measureGroup="superbowl_commercials" count="0" hidden="1">
      <extLst>
        <ext xmlns:x15="http://schemas.microsoft.com/office/spreadsheetml/2010/11/main" uri="{B97F6D7D-B522-45F9-BDA1-12C45D357490}">
          <x15:cacheHierarchy aggregatedColumn="1"/>
        </ext>
      </extLst>
    </cacheHierarchy>
    <cacheHierarchy uniqueName="[Measures].[Distinct Count of Brand]" caption="Distinct Count of Brand" measure="1" displayFolder="" measureGroup="superbowl_commercials" count="0" hidden="1">
      <extLst>
        <ext xmlns:x15="http://schemas.microsoft.com/office/spreadsheetml/2010/11/main" uri="{B97F6D7D-B522-45F9-BDA1-12C45D357490}">
          <x15:cacheHierarchy aggregatedColumn="1"/>
        </ext>
      </extLst>
    </cacheHierarchy>
    <cacheHierarchy uniqueName="[Measures].[Count of Funny]" caption="Count of Funny" measure="1" displayFolder="" measureGroup="superbowl_commercials" count="0" hidden="1">
      <extLst>
        <ext xmlns:x15="http://schemas.microsoft.com/office/spreadsheetml/2010/11/main" uri="{B97F6D7D-B522-45F9-BDA1-12C45D357490}">
          <x15:cacheHierarchy aggregatedColumn="4"/>
        </ext>
      </extLst>
    </cacheHierarchy>
    <cacheHierarchy uniqueName="[Measures].[Count of Patriotic]" caption="Count of Patriotic" measure="1" displayFolder="" measureGroup="superbowl_commercials" count="0" hidden="1">
      <extLst>
        <ext xmlns:x15="http://schemas.microsoft.com/office/spreadsheetml/2010/11/main" uri="{B97F6D7D-B522-45F9-BDA1-12C45D357490}">
          <x15:cacheHierarchy aggregatedColumn="6"/>
        </ext>
      </extLst>
    </cacheHierarchy>
    <cacheHierarchy uniqueName="[Measures].[Count of Celebrity]" caption="Count of Celebrity" measure="1" displayFolder="" measureGroup="superbowl_commercials" count="0" hidden="1">
      <extLst>
        <ext xmlns:x15="http://schemas.microsoft.com/office/spreadsheetml/2010/11/main" uri="{B97F6D7D-B522-45F9-BDA1-12C45D357490}">
          <x15:cacheHierarchy aggregatedColumn="7"/>
        </ext>
      </extLst>
    </cacheHierarchy>
    <cacheHierarchy uniqueName="[Measures].[Count of Danger]" caption="Count of Danger" measure="1" displayFolder="" measureGroup="superbowl_commercials" count="0" hidden="1">
      <extLst>
        <ext xmlns:x15="http://schemas.microsoft.com/office/spreadsheetml/2010/11/main" uri="{B97F6D7D-B522-45F9-BDA1-12C45D357490}">
          <x15:cacheHierarchy aggregatedColumn="8"/>
        </ext>
      </extLst>
    </cacheHierarchy>
    <cacheHierarchy uniqueName="[Measures].[Count of Animals]" caption="Count of Animals" measure="1" displayFolder="" measureGroup="superbowl_commercials" count="0" hidden="1">
      <extLst>
        <ext xmlns:x15="http://schemas.microsoft.com/office/spreadsheetml/2010/11/main" uri="{B97F6D7D-B522-45F9-BDA1-12C45D357490}">
          <x15:cacheHierarchy aggregatedColumn="9"/>
        </ext>
      </extLst>
    </cacheHierarchy>
    <cacheHierarchy uniqueName="[Measures].[Count of Uses Sex]" caption="Count of Uses Sex" measure="1" displayFolder="" measureGroup="superbowl_commercials" count="0" hidden="1">
      <extLst>
        <ext xmlns:x15="http://schemas.microsoft.com/office/spreadsheetml/2010/11/main" uri="{B97F6D7D-B522-45F9-BDA1-12C45D357490}">
          <x15:cacheHierarchy aggregatedColumn="10"/>
        </ext>
      </extLst>
    </cacheHierarchy>
    <cacheHierarchy uniqueName="[Measures].[Count of Shows Product Quickly]" caption="Count of Shows Product Quickly" measure="1" displayFolder="" measureGroup="superbowl_commercials" count="0" hidden="1">
      <extLst>
        <ext xmlns:x15="http://schemas.microsoft.com/office/spreadsheetml/2010/11/main" uri="{B97F6D7D-B522-45F9-BDA1-12C45D357490}">
          <x15:cacheHierarchy aggregatedColumn="5"/>
        </ext>
      </extLst>
    </cacheHierarchy>
    <cacheHierarchy uniqueName="[Measures].[Sum of Funny2]" caption="Sum of Funny2" measure="1" displayFolder="" measureGroup="superbowl_commercials" count="0" hidden="1">
      <extLst>
        <ext xmlns:x15="http://schemas.microsoft.com/office/spreadsheetml/2010/11/main" uri="{B97F6D7D-B522-45F9-BDA1-12C45D357490}">
          <x15:cacheHierarchy aggregatedColumn="26"/>
        </ext>
      </extLst>
    </cacheHierarchy>
    <cacheHierarchy uniqueName="[Measures].[Sum of Shows Product Quickly2]" caption="Sum of Shows Product Quickly2" measure="1" displayFolder="" measureGroup="superbowl_commercials" count="0" hidden="1">
      <extLst>
        <ext xmlns:x15="http://schemas.microsoft.com/office/spreadsheetml/2010/11/main" uri="{B97F6D7D-B522-45F9-BDA1-12C45D357490}">
          <x15:cacheHierarchy aggregatedColumn="27"/>
        </ext>
      </extLst>
    </cacheHierarchy>
    <cacheHierarchy uniqueName="[Measures].[Sum of Patriotic2]" caption="Sum of Patriotic2" measure="1" displayFolder="" measureGroup="superbowl_commercials" count="0" hidden="1">
      <extLst>
        <ext xmlns:x15="http://schemas.microsoft.com/office/spreadsheetml/2010/11/main" uri="{B97F6D7D-B522-45F9-BDA1-12C45D357490}">
          <x15:cacheHierarchy aggregatedColumn="28"/>
        </ext>
      </extLst>
    </cacheHierarchy>
    <cacheHierarchy uniqueName="[Measures].[Sum of Celebrity2]" caption="Sum of Celebrity2" measure="1" displayFolder="" measureGroup="superbowl_commercials" count="0" hidden="1">
      <extLst>
        <ext xmlns:x15="http://schemas.microsoft.com/office/spreadsheetml/2010/11/main" uri="{B97F6D7D-B522-45F9-BDA1-12C45D357490}">
          <x15:cacheHierarchy aggregatedColumn="29"/>
        </ext>
      </extLst>
    </cacheHierarchy>
    <cacheHierarchy uniqueName="[Measures].[Sum of Danger2]" caption="Sum of Danger2" measure="1" displayFolder="" measureGroup="superbowl_commercials" count="0" hidden="1">
      <extLst>
        <ext xmlns:x15="http://schemas.microsoft.com/office/spreadsheetml/2010/11/main" uri="{B97F6D7D-B522-45F9-BDA1-12C45D357490}">
          <x15:cacheHierarchy aggregatedColumn="30"/>
        </ext>
      </extLst>
    </cacheHierarchy>
    <cacheHierarchy uniqueName="[Measures].[Sum of Animals2]" caption="Sum of Animals2" measure="1" displayFolder="" measureGroup="superbowl_commercials" count="0" hidden="1">
      <extLst>
        <ext xmlns:x15="http://schemas.microsoft.com/office/spreadsheetml/2010/11/main" uri="{B97F6D7D-B522-45F9-BDA1-12C45D357490}">
          <x15:cacheHierarchy aggregatedColumn="31"/>
        </ext>
      </extLst>
    </cacheHierarchy>
    <cacheHierarchy uniqueName="[Measures].[Sum of Uses Sex2]" caption="Sum of Uses Sex2" measure="1" displayFolder="" measureGroup="superbowl_commercials" count="0" hidden="1">
      <extLst>
        <ext xmlns:x15="http://schemas.microsoft.com/office/spreadsheetml/2010/11/main" uri="{B97F6D7D-B522-45F9-BDA1-12C45D357490}">
          <x15:cacheHierarchy aggregatedColumn="32"/>
        </ext>
      </extLst>
    </cacheHierarchy>
    <cacheHierarchy uniqueName="[Measures].[Average of Funny2]" caption="Average of Funny2" measure="1" displayFolder="" measureGroup="superbowl_commercials" count="0" oneField="1" hidden="1">
      <fieldsUsage count="1">
        <fieldUsage x="0"/>
      </fieldsUsage>
      <extLst>
        <ext xmlns:x15="http://schemas.microsoft.com/office/spreadsheetml/2010/11/main" uri="{B97F6D7D-B522-45F9-BDA1-12C45D357490}">
          <x15:cacheHierarchy aggregatedColumn="26"/>
        </ext>
      </extLst>
    </cacheHierarchy>
    <cacheHierarchy uniqueName="[Measures].[Average of Shows Product Quickly2]" caption="Average of Shows Product Quickly2" measure="1" displayFolder="" measureGroup="superbowl_commercials" count="0" oneField="1" hidden="1">
      <fieldsUsage count="1">
        <fieldUsage x="1"/>
      </fieldsUsage>
      <extLst>
        <ext xmlns:x15="http://schemas.microsoft.com/office/spreadsheetml/2010/11/main" uri="{B97F6D7D-B522-45F9-BDA1-12C45D357490}">
          <x15:cacheHierarchy aggregatedColumn="27"/>
        </ext>
      </extLst>
    </cacheHierarchy>
    <cacheHierarchy uniqueName="[Measures].[Average of Patriotic2]" caption="Average of Patriotic2" measure="1" displayFolder="" measureGroup="superbowl_commercials" count="0" oneField="1" hidden="1">
      <fieldsUsage count="1">
        <fieldUsage x="2"/>
      </fieldsUsage>
      <extLst>
        <ext xmlns:x15="http://schemas.microsoft.com/office/spreadsheetml/2010/11/main" uri="{B97F6D7D-B522-45F9-BDA1-12C45D357490}">
          <x15:cacheHierarchy aggregatedColumn="28"/>
        </ext>
      </extLst>
    </cacheHierarchy>
    <cacheHierarchy uniqueName="[Measures].[Average of Celebrity2]" caption="Average of Celebrity2" measure="1" displayFolder="" measureGroup="superbowl_commercials" count="0" oneField="1" hidden="1">
      <fieldsUsage count="1">
        <fieldUsage x="3"/>
      </fieldsUsage>
      <extLst>
        <ext xmlns:x15="http://schemas.microsoft.com/office/spreadsheetml/2010/11/main" uri="{B97F6D7D-B522-45F9-BDA1-12C45D357490}">
          <x15:cacheHierarchy aggregatedColumn="29"/>
        </ext>
      </extLst>
    </cacheHierarchy>
    <cacheHierarchy uniqueName="[Measures].[Average of Danger2]" caption="Average of Danger2" measure="1" displayFolder="" measureGroup="superbowl_commercials" count="0" oneField="1" hidden="1">
      <fieldsUsage count="1">
        <fieldUsage x="4"/>
      </fieldsUsage>
      <extLst>
        <ext xmlns:x15="http://schemas.microsoft.com/office/spreadsheetml/2010/11/main" uri="{B97F6D7D-B522-45F9-BDA1-12C45D357490}">
          <x15:cacheHierarchy aggregatedColumn="30"/>
        </ext>
      </extLst>
    </cacheHierarchy>
    <cacheHierarchy uniqueName="[Measures].[Average of Animals2]" caption="Average of Animals2" measure="1" displayFolder="" measureGroup="superbowl_commercials" count="0" oneField="1" hidden="1">
      <fieldsUsage count="1">
        <fieldUsage x="5"/>
      </fieldsUsage>
      <extLst>
        <ext xmlns:x15="http://schemas.microsoft.com/office/spreadsheetml/2010/11/main" uri="{B97F6D7D-B522-45F9-BDA1-12C45D357490}">
          <x15:cacheHierarchy aggregatedColumn="31"/>
        </ext>
      </extLst>
    </cacheHierarchy>
    <cacheHierarchy uniqueName="[Measures].[Average of Uses Sex2]" caption="Average of Uses Sex2" measure="1" displayFolder="" measureGroup="superbowl_commercials" count="0" oneField="1" hidden="1">
      <fieldsUsage count="1">
        <fieldUsage x="6"/>
      </fieldsUsage>
      <extLst>
        <ext xmlns:x15="http://schemas.microsoft.com/office/spreadsheetml/2010/11/main" uri="{B97F6D7D-B522-45F9-BDA1-12C45D357490}">
          <x15:cacheHierarchy aggregatedColumn="32"/>
        </ext>
      </extLst>
    </cacheHierarchy>
    <cacheHierarchy uniqueName="[Measures].[Sum of Youtube Views2]" caption="Sum of Youtube Views2" measure="1" displayFolder="" measureGroup="superbowl_commercials" count="0" hidden="1">
      <extLst>
        <ext xmlns:x15="http://schemas.microsoft.com/office/spreadsheetml/2010/11/main" uri="{B97F6D7D-B522-45F9-BDA1-12C45D357490}">
          <x15:cacheHierarchy aggregatedColumn="24"/>
        </ext>
      </extLst>
    </cacheHierarchy>
    <cacheHierarchy uniqueName="[Measures].[Sum of Youtube Likes2]" caption="Sum of Youtube Likes2" measure="1" displayFolder="" measureGroup="superbowl_commercials" count="0" hidden="1">
      <extLst>
        <ext xmlns:x15="http://schemas.microsoft.com/office/spreadsheetml/2010/11/main" uri="{B97F6D7D-B522-45F9-BDA1-12C45D357490}">
          <x15:cacheHierarchy aggregatedColumn="19"/>
        </ext>
      </extLst>
    </cacheHierarchy>
    <cacheHierarchy uniqueName="[Measures].[Sum of TV Viewers2]" caption="Sum of TV Viewers2" measure="1" displayFolder="" measureGroup="superbowl_commercials"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superbowl_commercials" uniqueName="[superbowl_commercials]" caption="superbowl_commercials"/>
  </dimensions>
  <measureGroups count="1">
    <measureGroup name="superbowl_commercials" caption="superbowl_commercia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cin Goleń" refreshedDate="45790.494169907404" backgroundQuery="1" createdVersion="8" refreshedVersion="8" minRefreshableVersion="3" recordCount="0" supportSubquery="1" supportAdvancedDrill="1" xr:uid="{DCE5F6E9-2E3D-4321-A1A1-68D5EF73B75B}">
  <cacheSource type="external" connectionId="2"/>
  <cacheFields count="8">
    <cacheField name="[superbowl_commercials].[Year].[Year]" caption="Year" numFmtId="0" level="1">
      <sharedItems containsSemiMixedTypes="0" containsString="0" containsNumber="1" containsInteger="1" minValue="2000" maxValue="2021" count="22">
        <n v="2000"/>
        <n v="2001"/>
        <n v="2002"/>
        <n v="2003"/>
        <n v="2004"/>
        <n v="2005"/>
        <n v="2006"/>
        <n v="2007"/>
        <n v="2008"/>
        <n v="2009"/>
        <n v="2010"/>
        <n v="2011"/>
        <n v="2012"/>
        <n v="2013"/>
        <n v="2014"/>
        <n v="2015"/>
        <n v="2016"/>
        <n v="2017"/>
        <n v="2018"/>
        <n v="2019"/>
        <n v="2020"/>
        <n v="2021"/>
      </sharedItems>
      <extLst>
        <ext xmlns:x15="http://schemas.microsoft.com/office/spreadsheetml/2010/11/main" uri="{4F2E5C28-24EA-4eb8-9CBF-B6C8F9C3D259}">
          <x15:cachedUniqueNames>
            <x15:cachedUniqueName index="0" name="[superbowl_commercials].[Year].&amp;[2000]"/>
            <x15:cachedUniqueName index="1" name="[superbowl_commercials].[Year].&amp;[2001]"/>
            <x15:cachedUniqueName index="2" name="[superbowl_commercials].[Year].&amp;[2002]"/>
            <x15:cachedUniqueName index="3" name="[superbowl_commercials].[Year].&amp;[2003]"/>
            <x15:cachedUniqueName index="4" name="[superbowl_commercials].[Year].&amp;[2004]"/>
            <x15:cachedUniqueName index="5" name="[superbowl_commercials].[Year].&amp;[2005]"/>
            <x15:cachedUniqueName index="6" name="[superbowl_commercials].[Year].&amp;[2006]"/>
            <x15:cachedUniqueName index="7" name="[superbowl_commercials].[Year].&amp;[2007]"/>
            <x15:cachedUniqueName index="8" name="[superbowl_commercials].[Year].&amp;[2008]"/>
            <x15:cachedUniqueName index="9" name="[superbowl_commercials].[Year].&amp;[2009]"/>
            <x15:cachedUniqueName index="10" name="[superbowl_commercials].[Year].&amp;[2010]"/>
            <x15:cachedUniqueName index="11" name="[superbowl_commercials].[Year].&amp;[2011]"/>
            <x15:cachedUniqueName index="12" name="[superbowl_commercials].[Year].&amp;[2012]"/>
            <x15:cachedUniqueName index="13" name="[superbowl_commercials].[Year].&amp;[2013]"/>
            <x15:cachedUniqueName index="14" name="[superbowl_commercials].[Year].&amp;[2014]"/>
            <x15:cachedUniqueName index="15" name="[superbowl_commercials].[Year].&amp;[2015]"/>
            <x15:cachedUniqueName index="16" name="[superbowl_commercials].[Year].&amp;[2016]"/>
            <x15:cachedUniqueName index="17" name="[superbowl_commercials].[Year].&amp;[2017]"/>
            <x15:cachedUniqueName index="18" name="[superbowl_commercials].[Year].&amp;[2018]"/>
            <x15:cachedUniqueName index="19" name="[superbowl_commercials].[Year].&amp;[2019]"/>
            <x15:cachedUniqueName index="20" name="[superbowl_commercials].[Year].&amp;[2020]"/>
            <x15:cachedUniqueName index="21" name="[superbowl_commercials].[Year].&amp;[2021]"/>
          </x15:cachedUniqueNames>
        </ext>
      </extLst>
    </cacheField>
    <cacheField name="[Measures].[Sum of Funny2]" caption="Sum of Funny2" numFmtId="0" hierarchy="45" level="32767"/>
    <cacheField name="[Measures].[Sum of Shows Product Quickly2]" caption="Sum of Shows Product Quickly2" numFmtId="0" hierarchy="46" level="32767"/>
    <cacheField name="[Measures].[Sum of Patriotic2]" caption="Sum of Patriotic2" numFmtId="0" hierarchy="47" level="32767"/>
    <cacheField name="[Measures].[Sum of Celebrity2]" caption="Sum of Celebrity2" numFmtId="0" hierarchy="48" level="32767"/>
    <cacheField name="[Measures].[Sum of Danger2]" caption="Sum of Danger2" numFmtId="0" hierarchy="49" level="32767"/>
    <cacheField name="[Measures].[Sum of Animals2]" caption="Sum of Animals2" numFmtId="0" hierarchy="50" level="32767"/>
    <cacheField name="[Measures].[Sum of Uses Sex2]" caption="Sum of Uses Sex2" numFmtId="0" hierarchy="51" level="32767"/>
  </cacheFields>
  <cacheHierarchies count="62">
    <cacheHierarchy uniqueName="[superbowl_commercials].[Year]" caption="Year" attribute="1" defaultMemberUniqueName="[superbowl_commercials].[Year].[All]" allUniqueName="[superbowl_commercials].[Year].[All]" dimensionUniqueName="[superbowl_commercials]" displayFolder="" count="2" memberValueDatatype="20" unbalanced="0">
      <fieldsUsage count="2">
        <fieldUsage x="-1"/>
        <fieldUsage x="0"/>
      </fieldsUsage>
    </cacheHierarchy>
    <cacheHierarchy uniqueName="[superbowl_commercials].[Brand]" caption="Brand" attribute="1" defaultMemberUniqueName="[superbowl_commercials].[Brand].[All]" allUniqueName="[superbowl_commercials].[Brand].[All]" dimensionUniqueName="[superbowl_commercials]" displayFolder="" count="0" memberValueDatatype="130" unbalanced="0"/>
    <cacheHierarchy uniqueName="[superbowl_commercials].[Superbowl Ads Link]" caption="Superbowl Ads Link" attribute="1" defaultMemberUniqueName="[superbowl_commercials].[Superbowl Ads Link].[All]" allUniqueName="[superbowl_commercials].[Superbowl Ads Link].[All]" dimensionUniqueName="[superbowl_commercials]" displayFolder="" count="0" memberValueDatatype="130" unbalanced="0"/>
    <cacheHierarchy uniqueName="[superbowl_commercials].[Youtube Link]" caption="Youtube Link" attribute="1" defaultMemberUniqueName="[superbowl_commercials].[Youtube Link].[All]" allUniqueName="[superbowl_commercials].[Youtube Link].[All]" dimensionUniqueName="[superbowl_commercials]" displayFolder="" count="0" memberValueDatatype="130" unbalanced="0"/>
    <cacheHierarchy uniqueName="[superbowl_commercials].[Funny]" caption="Funny" attribute="1" defaultMemberUniqueName="[superbowl_commercials].[Funny].[All]" allUniqueName="[superbowl_commercials].[Funny].[All]" dimensionUniqueName="[superbowl_commercials]" displayFolder="" count="0" memberValueDatatype="11" unbalanced="0"/>
    <cacheHierarchy uniqueName="[superbowl_commercials].[Shows Product Quickly]" caption="Shows Product Quickly" attribute="1" defaultMemberUniqueName="[superbowl_commercials].[Shows Product Quickly].[All]" allUniqueName="[superbowl_commercials].[Shows Product Quickly].[All]" dimensionUniqueName="[superbowl_commercials]" displayFolder="" count="0" memberValueDatatype="11" unbalanced="0"/>
    <cacheHierarchy uniqueName="[superbowl_commercials].[Patriotic]" caption="Patriotic" attribute="1" defaultMemberUniqueName="[superbowl_commercials].[Patriotic].[All]" allUniqueName="[superbowl_commercials].[Patriotic].[All]" dimensionUniqueName="[superbowl_commercials]" displayFolder="" count="0" memberValueDatatype="11" unbalanced="0"/>
    <cacheHierarchy uniqueName="[superbowl_commercials].[Celebrity]" caption="Celebrity" attribute="1" defaultMemberUniqueName="[superbowl_commercials].[Celebrity].[All]" allUniqueName="[superbowl_commercials].[Celebrity].[All]" dimensionUniqueName="[superbowl_commercials]" displayFolder="" count="0" memberValueDatatype="11" unbalanced="0"/>
    <cacheHierarchy uniqueName="[superbowl_commercials].[Danger]" caption="Danger" attribute="1" defaultMemberUniqueName="[superbowl_commercials].[Danger].[All]" allUniqueName="[superbowl_commercials].[Danger].[All]" dimensionUniqueName="[superbowl_commercials]" displayFolder="" count="0" memberValueDatatype="11" unbalanced="0"/>
    <cacheHierarchy uniqueName="[superbowl_commercials].[Animals]" caption="Animals" attribute="1" defaultMemberUniqueName="[superbowl_commercials].[Animals].[All]" allUniqueName="[superbowl_commercials].[Animals].[All]" dimensionUniqueName="[superbowl_commercials]" displayFolder="" count="0" memberValueDatatype="11" unbalanced="0"/>
    <cacheHierarchy uniqueName="[superbowl_commercials].[Uses Sex]" caption="Uses Sex" attribute="1" defaultMemberUniqueName="[superbowl_commercials].[Uses Sex].[All]" allUniqueName="[superbowl_commercials].[Uses Sex].[All]" dimensionUniqueName="[superbowl_commercials]" displayFolder="" count="0" memberValueDatatype="11" unbalanced="0"/>
    <cacheHierarchy uniqueName="[superbowl_commercials].[Length]" caption="Length" attribute="1" defaultMemberUniqueName="[superbowl_commercials].[Length].[All]" allUniqueName="[superbowl_commercials].[Length].[All]" dimensionUniqueName="[superbowl_commercials]" displayFolder="" count="0" memberValueDatatype="20" unbalanced="0"/>
    <cacheHierarchy uniqueName="[superbowl_commercials].[Estimated Cost]" caption="Estimated Cost" attribute="1" defaultMemberUniqueName="[superbowl_commercials].[Estimated Cost].[All]" allUniqueName="[superbowl_commercials].[Estimated Cost].[All]" dimensionUniqueName="[superbowl_commercials]" displayFolder="" count="0" memberValueDatatype="130" unbalanced="0"/>
    <cacheHierarchy uniqueName="[superbowl_commercials].[Youtube Views]" caption="Youtube Views" attribute="1" defaultMemberUniqueName="[superbowl_commercials].[Youtube Views].[All]" allUniqueName="[superbowl_commercials].[Youtube Views].[All]" dimensionUniqueName="[superbowl_commercials]" displayFolder="" count="0" memberValueDatatype="20" unbalanced="0"/>
    <cacheHierarchy uniqueName="[superbowl_commercials].[Youtube Likes]" caption="Youtube Likes" attribute="1" defaultMemberUniqueName="[superbowl_commercials].[Youtube Likes].[All]" allUniqueName="[superbowl_commercials].[Youtube Likes].[All]" dimensionUniqueName="[superbowl_commercials]" displayFolder="" count="0" memberValueDatatype="130" unbalanced="0"/>
    <cacheHierarchy uniqueName="[superbowl_commercials].[TV Viewers]" caption="TV Viewers" attribute="1" defaultMemberUniqueName="[superbowl_commercials].[TV Viewers].[All]" allUniqueName="[superbowl_commercials].[TV Viewers].[All]" dimensionUniqueName="[superbowl_commercials]" displayFolder="" count="0" memberValueDatatype="130" unbalanced="0"/>
    <cacheHierarchy uniqueName="[superbowl_commercials].[duble_check]" caption="duble_check" attribute="1" defaultMemberUniqueName="[superbowl_commercials].[duble_check].[All]" allUniqueName="[superbowl_commercials].[duble_check].[All]" dimensionUniqueName="[superbowl_commercials]" displayFolder="" count="0" memberValueDatatype="130" unbalanced="0"/>
    <cacheHierarchy uniqueName="[superbowl_commercials].[TV Viewers2]" caption="TV Viewers2" attribute="1" defaultMemberUniqueName="[superbowl_commercials].[TV Viewers2].[All]" allUniqueName="[superbowl_commercials].[TV Viewers2].[All]" dimensionUniqueName="[superbowl_commercials]" displayFolder="" count="0" memberValueDatatype="5" unbalanced="0"/>
    <cacheHierarchy uniqueName="[superbowl_commercials].[TV Viewers2_check]" caption="TV Viewers2_check" attribute="1" defaultMemberUniqueName="[superbowl_commercials].[TV Viewers2_check].[All]" allUniqueName="[superbowl_commercials].[TV Viewers2_check].[All]" dimensionUniqueName="[superbowl_commercials]" displayFolder="" count="0" memberValueDatatype="11" unbalanced="0"/>
    <cacheHierarchy uniqueName="[superbowl_commercials].[Youtube Likes2]" caption="Youtube Likes2" attribute="1" defaultMemberUniqueName="[superbowl_commercials].[Youtube Likes2].[All]" allUniqueName="[superbowl_commercials].[Youtube Likes2].[All]" dimensionUniqueName="[superbowl_commercials]" displayFolder="" count="0" memberValueDatatype="20" unbalanced="0"/>
    <cacheHierarchy uniqueName="[superbowl_commercials].[Youtube Likes2_check]" caption="Youtube Likes2_check" attribute="1" defaultMemberUniqueName="[superbowl_commercials].[Youtube Likes2_check].[All]" allUniqueName="[superbowl_commercials].[Youtube Likes2_check].[All]" dimensionUniqueName="[superbowl_commercials]" displayFolder="" count="0" memberValueDatatype="11" unbalanced="0"/>
    <cacheHierarchy uniqueName="[superbowl_commercials].[Estimated Cost2]" caption="Estimated Cost2" attribute="1" defaultMemberUniqueName="[superbowl_commercials].[Estimated Cost2].[All]" allUniqueName="[superbowl_commercials].[Estimated Cost2].[All]" dimensionUniqueName="[superbowl_commercials]" displayFolder="" count="0" memberValueDatatype="5" unbalanced="0"/>
    <cacheHierarchy uniqueName="[superbowl_commercials].[Estimated Cost2_check]" caption="Estimated Cost2_check" attribute="1" defaultMemberUniqueName="[superbowl_commercials].[Estimated Cost2_check].[All]" allUniqueName="[superbowl_commercials].[Estimated Cost2_check].[All]" dimensionUniqueName="[superbowl_commercials]" displayFolder="" count="0" memberValueDatatype="11" unbalanced="0"/>
    <cacheHierarchy uniqueName="[superbowl_commercials].[Year_check]" caption="Year_check" attribute="1" defaultMemberUniqueName="[superbowl_commercials].[Year_check].[All]" allUniqueName="[superbowl_commercials].[Year_check].[All]" dimensionUniqueName="[superbowl_commercials]" displayFolder="" count="0" memberValueDatatype="11" unbalanced="0"/>
    <cacheHierarchy uniqueName="[superbowl_commercials].[Youtube Views2]" caption="Youtube Views2" attribute="1" defaultMemberUniqueName="[superbowl_commercials].[Youtube Views2].[All]" allUniqueName="[superbowl_commercials].[Youtube Views2].[All]" dimensionUniqueName="[superbowl_commercials]" displayFolder="" count="0" memberValueDatatype="20" unbalanced="0"/>
    <cacheHierarchy uniqueName="[superbowl_commercials].[Youtube Views_check2]" caption="Youtube Views_check2" attribute="1" defaultMemberUniqueName="[superbowl_commercials].[Youtube Views_check2].[All]" allUniqueName="[superbowl_commercials].[Youtube Views_check2].[All]" dimensionUniqueName="[superbowl_commercials]" displayFolder="" count="0" memberValueDatatype="11" unbalanced="0"/>
    <cacheHierarchy uniqueName="[superbowl_commercials].[Funny2]" caption="Funny2" attribute="1" defaultMemberUniqueName="[superbowl_commercials].[Funny2].[All]" allUniqueName="[superbowl_commercials].[Funny2].[All]" dimensionUniqueName="[superbowl_commercials]" displayFolder="" count="0" memberValueDatatype="20" unbalanced="0"/>
    <cacheHierarchy uniqueName="[superbowl_commercials].[Shows Product Quickly2]" caption="Shows Product Quickly2" attribute="1" defaultMemberUniqueName="[superbowl_commercials].[Shows Product Quickly2].[All]" allUniqueName="[superbowl_commercials].[Shows Product Quickly2].[All]" dimensionUniqueName="[superbowl_commercials]" displayFolder="" count="0" memberValueDatatype="20" unbalanced="0"/>
    <cacheHierarchy uniqueName="[superbowl_commercials].[Patriotic2]" caption="Patriotic2" attribute="1" defaultMemberUniqueName="[superbowl_commercials].[Patriotic2].[All]" allUniqueName="[superbowl_commercials].[Patriotic2].[All]" dimensionUniqueName="[superbowl_commercials]" displayFolder="" count="0" memberValueDatatype="20" unbalanced="0"/>
    <cacheHierarchy uniqueName="[superbowl_commercials].[Celebrity2]" caption="Celebrity2" attribute="1" defaultMemberUniqueName="[superbowl_commercials].[Celebrity2].[All]" allUniqueName="[superbowl_commercials].[Celebrity2].[All]" dimensionUniqueName="[superbowl_commercials]" displayFolder="" count="0" memberValueDatatype="20" unbalanced="0"/>
    <cacheHierarchy uniqueName="[superbowl_commercials].[Danger2]" caption="Danger2" attribute="1" defaultMemberUniqueName="[superbowl_commercials].[Danger2].[All]" allUniqueName="[superbowl_commercials].[Danger2].[All]" dimensionUniqueName="[superbowl_commercials]" displayFolder="" count="0" memberValueDatatype="20" unbalanced="0"/>
    <cacheHierarchy uniqueName="[superbowl_commercials].[Animals2]" caption="Animals2" attribute="1" defaultMemberUniqueName="[superbowl_commercials].[Animals2].[All]" allUniqueName="[superbowl_commercials].[Animals2].[All]" dimensionUniqueName="[superbowl_commercials]" displayFolder="" count="0" memberValueDatatype="20" unbalanced="0"/>
    <cacheHierarchy uniqueName="[superbowl_commercials].[Uses Sex2]" caption="Uses Sex2" attribute="1" defaultMemberUniqueName="[superbowl_commercials].[Uses Sex2].[All]" allUniqueName="[superbowl_commercials].[Uses Sex2].[All]" dimensionUniqueName="[superbowl_commercials]" displayFolder="" count="0" memberValueDatatype="20" unbalanced="0"/>
    <cacheHierarchy uniqueName="[Measures].[__XL_Count superbowl_commercials]" caption="__XL_Count superbowl_commercials" measure="1" displayFolder="" measureGroup="superbowl_commercials" count="0" hidden="1"/>
    <cacheHierarchy uniqueName="[Measures].[__No measures defined]" caption="__No measures defined" measure="1" displayFolder="" count="0" hidden="1"/>
    <cacheHierarchy uniqueName="[Measures].[Sum of Year]" caption="Sum of Year" measure="1" displayFolder="" measureGroup="superbowl_commercials" count="0" hidden="1">
      <extLst>
        <ext xmlns:x15="http://schemas.microsoft.com/office/spreadsheetml/2010/11/main" uri="{B97F6D7D-B522-45F9-BDA1-12C45D357490}">
          <x15:cacheHierarchy aggregatedColumn="0"/>
        </ext>
      </extLst>
    </cacheHierarchy>
    <cacheHierarchy uniqueName="[Measures].[Count of Brand]" caption="Count of Brand" measure="1" displayFolder="" measureGroup="superbowl_commercials" count="0" hidden="1">
      <extLst>
        <ext xmlns:x15="http://schemas.microsoft.com/office/spreadsheetml/2010/11/main" uri="{B97F6D7D-B522-45F9-BDA1-12C45D357490}">
          <x15:cacheHierarchy aggregatedColumn="1"/>
        </ext>
      </extLst>
    </cacheHierarchy>
    <cacheHierarchy uniqueName="[Measures].[Distinct Count of Brand]" caption="Distinct Count of Brand" measure="1" displayFolder="" measureGroup="superbowl_commercials" count="0" hidden="1">
      <extLst>
        <ext xmlns:x15="http://schemas.microsoft.com/office/spreadsheetml/2010/11/main" uri="{B97F6D7D-B522-45F9-BDA1-12C45D357490}">
          <x15:cacheHierarchy aggregatedColumn="1"/>
        </ext>
      </extLst>
    </cacheHierarchy>
    <cacheHierarchy uniqueName="[Measures].[Count of Funny]" caption="Count of Funny" measure="1" displayFolder="" measureGroup="superbowl_commercials" count="0" hidden="1">
      <extLst>
        <ext xmlns:x15="http://schemas.microsoft.com/office/spreadsheetml/2010/11/main" uri="{B97F6D7D-B522-45F9-BDA1-12C45D357490}">
          <x15:cacheHierarchy aggregatedColumn="4"/>
        </ext>
      </extLst>
    </cacheHierarchy>
    <cacheHierarchy uniqueName="[Measures].[Count of Patriotic]" caption="Count of Patriotic" measure="1" displayFolder="" measureGroup="superbowl_commercials" count="0" hidden="1">
      <extLst>
        <ext xmlns:x15="http://schemas.microsoft.com/office/spreadsheetml/2010/11/main" uri="{B97F6D7D-B522-45F9-BDA1-12C45D357490}">
          <x15:cacheHierarchy aggregatedColumn="6"/>
        </ext>
      </extLst>
    </cacheHierarchy>
    <cacheHierarchy uniqueName="[Measures].[Count of Celebrity]" caption="Count of Celebrity" measure="1" displayFolder="" measureGroup="superbowl_commercials" count="0" hidden="1">
      <extLst>
        <ext xmlns:x15="http://schemas.microsoft.com/office/spreadsheetml/2010/11/main" uri="{B97F6D7D-B522-45F9-BDA1-12C45D357490}">
          <x15:cacheHierarchy aggregatedColumn="7"/>
        </ext>
      </extLst>
    </cacheHierarchy>
    <cacheHierarchy uniqueName="[Measures].[Count of Danger]" caption="Count of Danger" measure="1" displayFolder="" measureGroup="superbowl_commercials" count="0" hidden="1">
      <extLst>
        <ext xmlns:x15="http://schemas.microsoft.com/office/spreadsheetml/2010/11/main" uri="{B97F6D7D-B522-45F9-BDA1-12C45D357490}">
          <x15:cacheHierarchy aggregatedColumn="8"/>
        </ext>
      </extLst>
    </cacheHierarchy>
    <cacheHierarchy uniqueName="[Measures].[Count of Animals]" caption="Count of Animals" measure="1" displayFolder="" measureGroup="superbowl_commercials" count="0" hidden="1">
      <extLst>
        <ext xmlns:x15="http://schemas.microsoft.com/office/spreadsheetml/2010/11/main" uri="{B97F6D7D-B522-45F9-BDA1-12C45D357490}">
          <x15:cacheHierarchy aggregatedColumn="9"/>
        </ext>
      </extLst>
    </cacheHierarchy>
    <cacheHierarchy uniqueName="[Measures].[Count of Uses Sex]" caption="Count of Uses Sex" measure="1" displayFolder="" measureGroup="superbowl_commercials" count="0" hidden="1">
      <extLst>
        <ext xmlns:x15="http://schemas.microsoft.com/office/spreadsheetml/2010/11/main" uri="{B97F6D7D-B522-45F9-BDA1-12C45D357490}">
          <x15:cacheHierarchy aggregatedColumn="10"/>
        </ext>
      </extLst>
    </cacheHierarchy>
    <cacheHierarchy uniqueName="[Measures].[Count of Shows Product Quickly]" caption="Count of Shows Product Quickly" measure="1" displayFolder="" measureGroup="superbowl_commercials" count="0" hidden="1">
      <extLst>
        <ext xmlns:x15="http://schemas.microsoft.com/office/spreadsheetml/2010/11/main" uri="{B97F6D7D-B522-45F9-BDA1-12C45D357490}">
          <x15:cacheHierarchy aggregatedColumn="5"/>
        </ext>
      </extLst>
    </cacheHierarchy>
    <cacheHierarchy uniqueName="[Measures].[Sum of Funny2]" caption="Sum of Funny2" measure="1" displayFolder="" measureGroup="superbowl_commercials"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Shows Product Quickly2]" caption="Sum of Shows Product Quickly2" measure="1" displayFolder="" measureGroup="superbowl_commercials"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Patriotic2]" caption="Sum of Patriotic2" measure="1" displayFolder="" measureGroup="superbowl_commercials" count="0" oneField="1" hidden="1">
      <fieldsUsage count="1">
        <fieldUsage x="3"/>
      </fieldsUsage>
      <extLst>
        <ext xmlns:x15="http://schemas.microsoft.com/office/spreadsheetml/2010/11/main" uri="{B97F6D7D-B522-45F9-BDA1-12C45D357490}">
          <x15:cacheHierarchy aggregatedColumn="28"/>
        </ext>
      </extLst>
    </cacheHierarchy>
    <cacheHierarchy uniqueName="[Measures].[Sum of Celebrity2]" caption="Sum of Celebrity2" measure="1" displayFolder="" measureGroup="superbowl_commercials" count="0" oneField="1" hidden="1">
      <fieldsUsage count="1">
        <fieldUsage x="4"/>
      </fieldsUsage>
      <extLst>
        <ext xmlns:x15="http://schemas.microsoft.com/office/spreadsheetml/2010/11/main" uri="{B97F6D7D-B522-45F9-BDA1-12C45D357490}">
          <x15:cacheHierarchy aggregatedColumn="29"/>
        </ext>
      </extLst>
    </cacheHierarchy>
    <cacheHierarchy uniqueName="[Measures].[Sum of Danger2]" caption="Sum of Danger2" measure="1" displayFolder="" measureGroup="superbowl_commercials" count="0" oneField="1" hidden="1">
      <fieldsUsage count="1">
        <fieldUsage x="5"/>
      </fieldsUsage>
      <extLst>
        <ext xmlns:x15="http://schemas.microsoft.com/office/spreadsheetml/2010/11/main" uri="{B97F6D7D-B522-45F9-BDA1-12C45D357490}">
          <x15:cacheHierarchy aggregatedColumn="30"/>
        </ext>
      </extLst>
    </cacheHierarchy>
    <cacheHierarchy uniqueName="[Measures].[Sum of Animals2]" caption="Sum of Animals2" measure="1" displayFolder="" measureGroup="superbowl_commercials" count="0" oneField="1" hidden="1">
      <fieldsUsage count="1">
        <fieldUsage x="6"/>
      </fieldsUsage>
      <extLst>
        <ext xmlns:x15="http://schemas.microsoft.com/office/spreadsheetml/2010/11/main" uri="{B97F6D7D-B522-45F9-BDA1-12C45D357490}">
          <x15:cacheHierarchy aggregatedColumn="31"/>
        </ext>
      </extLst>
    </cacheHierarchy>
    <cacheHierarchy uniqueName="[Measures].[Sum of Uses Sex2]" caption="Sum of Uses Sex2" measure="1" displayFolder="" measureGroup="superbowl_commercials" count="0" oneField="1" hidden="1">
      <fieldsUsage count="1">
        <fieldUsage x="7"/>
      </fieldsUsage>
      <extLst>
        <ext xmlns:x15="http://schemas.microsoft.com/office/spreadsheetml/2010/11/main" uri="{B97F6D7D-B522-45F9-BDA1-12C45D357490}">
          <x15:cacheHierarchy aggregatedColumn="32"/>
        </ext>
      </extLst>
    </cacheHierarchy>
    <cacheHierarchy uniqueName="[Measures].[Average of Funny2]" caption="Average of Funny2" measure="1" displayFolder="" measureGroup="superbowl_commercials" count="0" hidden="1">
      <extLst>
        <ext xmlns:x15="http://schemas.microsoft.com/office/spreadsheetml/2010/11/main" uri="{B97F6D7D-B522-45F9-BDA1-12C45D357490}">
          <x15:cacheHierarchy aggregatedColumn="26"/>
        </ext>
      </extLst>
    </cacheHierarchy>
    <cacheHierarchy uniqueName="[Measures].[Average of Shows Product Quickly2]" caption="Average of Shows Product Quickly2" measure="1" displayFolder="" measureGroup="superbowl_commercials" count="0" hidden="1">
      <extLst>
        <ext xmlns:x15="http://schemas.microsoft.com/office/spreadsheetml/2010/11/main" uri="{B97F6D7D-B522-45F9-BDA1-12C45D357490}">
          <x15:cacheHierarchy aggregatedColumn="27"/>
        </ext>
      </extLst>
    </cacheHierarchy>
    <cacheHierarchy uniqueName="[Measures].[Average of Patriotic2]" caption="Average of Patriotic2" measure="1" displayFolder="" measureGroup="superbowl_commercials" count="0" hidden="1">
      <extLst>
        <ext xmlns:x15="http://schemas.microsoft.com/office/spreadsheetml/2010/11/main" uri="{B97F6D7D-B522-45F9-BDA1-12C45D357490}">
          <x15:cacheHierarchy aggregatedColumn="28"/>
        </ext>
      </extLst>
    </cacheHierarchy>
    <cacheHierarchy uniqueName="[Measures].[Average of Celebrity2]" caption="Average of Celebrity2" measure="1" displayFolder="" measureGroup="superbowl_commercials" count="0" hidden="1">
      <extLst>
        <ext xmlns:x15="http://schemas.microsoft.com/office/spreadsheetml/2010/11/main" uri="{B97F6D7D-B522-45F9-BDA1-12C45D357490}">
          <x15:cacheHierarchy aggregatedColumn="29"/>
        </ext>
      </extLst>
    </cacheHierarchy>
    <cacheHierarchy uniqueName="[Measures].[Average of Danger2]" caption="Average of Danger2" measure="1" displayFolder="" measureGroup="superbowl_commercials" count="0" hidden="1">
      <extLst>
        <ext xmlns:x15="http://schemas.microsoft.com/office/spreadsheetml/2010/11/main" uri="{B97F6D7D-B522-45F9-BDA1-12C45D357490}">
          <x15:cacheHierarchy aggregatedColumn="30"/>
        </ext>
      </extLst>
    </cacheHierarchy>
    <cacheHierarchy uniqueName="[Measures].[Average of Animals2]" caption="Average of Animals2" measure="1" displayFolder="" measureGroup="superbowl_commercials" count="0" hidden="1">
      <extLst>
        <ext xmlns:x15="http://schemas.microsoft.com/office/spreadsheetml/2010/11/main" uri="{B97F6D7D-B522-45F9-BDA1-12C45D357490}">
          <x15:cacheHierarchy aggregatedColumn="31"/>
        </ext>
      </extLst>
    </cacheHierarchy>
    <cacheHierarchy uniqueName="[Measures].[Average of Uses Sex2]" caption="Average of Uses Sex2" measure="1" displayFolder="" measureGroup="superbowl_commercials" count="0" hidden="1">
      <extLst>
        <ext xmlns:x15="http://schemas.microsoft.com/office/spreadsheetml/2010/11/main" uri="{B97F6D7D-B522-45F9-BDA1-12C45D357490}">
          <x15:cacheHierarchy aggregatedColumn="32"/>
        </ext>
      </extLst>
    </cacheHierarchy>
    <cacheHierarchy uniqueName="[Measures].[Sum of Youtube Views2]" caption="Sum of Youtube Views2" measure="1" displayFolder="" measureGroup="superbowl_commercials" count="0" hidden="1">
      <extLst>
        <ext xmlns:x15="http://schemas.microsoft.com/office/spreadsheetml/2010/11/main" uri="{B97F6D7D-B522-45F9-BDA1-12C45D357490}">
          <x15:cacheHierarchy aggregatedColumn="24"/>
        </ext>
      </extLst>
    </cacheHierarchy>
    <cacheHierarchy uniqueName="[Measures].[Sum of Youtube Likes2]" caption="Sum of Youtube Likes2" measure="1" displayFolder="" measureGroup="superbowl_commercials" count="0" hidden="1">
      <extLst>
        <ext xmlns:x15="http://schemas.microsoft.com/office/spreadsheetml/2010/11/main" uri="{B97F6D7D-B522-45F9-BDA1-12C45D357490}">
          <x15:cacheHierarchy aggregatedColumn="19"/>
        </ext>
      </extLst>
    </cacheHierarchy>
    <cacheHierarchy uniqueName="[Measures].[Sum of TV Viewers2]" caption="Sum of TV Viewers2" measure="1" displayFolder="" measureGroup="superbowl_commercials"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superbowl_commercials" uniqueName="[superbowl_commercials]" caption="superbowl_commercials"/>
  </dimensions>
  <measureGroups count="1">
    <measureGroup name="superbowl_commercials" caption="superbowl_commercia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cin Goleń" refreshedDate="45791.452054629626" backgroundQuery="1" createdVersion="8" refreshedVersion="8" minRefreshableVersion="3" recordCount="0" supportSubquery="1" supportAdvancedDrill="1" xr:uid="{8DBE0466-6EA3-472D-BFE9-66BF42051D36}">
  <cacheSource type="external" connectionId="2"/>
  <cacheFields count="4">
    <cacheField name="[superbowl_commercials].[Animals2].[Animals2]" caption="Animals2" numFmtId="0" hierarchy="31" level="1">
      <sharedItems containsSemiMixedTypes="0" containsString="0" containsNumber="1" containsInteger="1" minValue="1" maxValue="1" count="1">
        <n v="1"/>
      </sharedItems>
      <extLst>
        <ext xmlns:x15="http://schemas.microsoft.com/office/spreadsheetml/2010/11/main" uri="{4F2E5C28-24EA-4eb8-9CBF-B6C8F9C3D259}">
          <x15:cachedUniqueNames>
            <x15:cachedUniqueName index="0" name="[superbowl_commercials].[Animals2].&amp;[1]"/>
          </x15:cachedUniqueNames>
        </ext>
      </extLst>
    </cacheField>
    <cacheField name="[Measures].[Sum of Youtube Views2]" caption="Sum of Youtube Views2" numFmtId="0" hierarchy="59" level="32767"/>
    <cacheField name="[superbowl_commercials].[Danger2].[Danger2]" caption="Danger2" numFmtId="0" hierarchy="30" level="1">
      <sharedItems containsSemiMixedTypes="0" containsString="0" containsNumber="1" containsInteger="1" minValue="0" maxValue="1" count="2">
        <n v="1"/>
        <n v="0" u="1"/>
      </sharedItems>
      <extLst>
        <ext xmlns:x15="http://schemas.microsoft.com/office/spreadsheetml/2010/11/main" uri="{4F2E5C28-24EA-4eb8-9CBF-B6C8F9C3D259}">
          <x15:cachedUniqueNames>
            <x15:cachedUniqueName index="0" name="[superbowl_commercials].[Danger2].&amp;[1]"/>
            <x15:cachedUniqueName index="1" name="[superbowl_commercials].[Danger2].&amp;[0]"/>
          </x15:cachedUniqueNames>
        </ext>
      </extLst>
    </cacheField>
    <cacheField name="[superbowl_commercials].[Brand].[Brand]" caption="Brand" numFmtId="0" hierarchy="1" level="1">
      <sharedItems count="10">
        <s v="Bud Light"/>
        <s v="Budweiser"/>
        <s v="Coca-Cola"/>
        <s v="Doritos"/>
        <s v="E-Trade"/>
        <s v="Hyundai"/>
        <s v="Kia"/>
        <s v="NFL"/>
        <s v="Pepsi"/>
        <s v="Toyota"/>
      </sharedItems>
    </cacheField>
  </cacheFields>
  <cacheHierarchies count="62">
    <cacheHierarchy uniqueName="[superbowl_commercials].[Year]" caption="Year" attribute="1" defaultMemberUniqueName="[superbowl_commercials].[Year].[All]" allUniqueName="[superbowl_commercials].[Year].[All]" dimensionUniqueName="[superbowl_commercials]" displayFolder="" count="2" memberValueDatatype="20" unbalanced="0"/>
    <cacheHierarchy uniqueName="[superbowl_commercials].[Brand]" caption="Brand" attribute="1" defaultMemberUniqueName="[superbowl_commercials].[Brand].[All]" allUniqueName="[superbowl_commercials].[Brand].[All]" dimensionUniqueName="[superbowl_commercials]" displayFolder="" count="2" memberValueDatatype="130" unbalanced="0">
      <fieldsUsage count="2">
        <fieldUsage x="-1"/>
        <fieldUsage x="3"/>
      </fieldsUsage>
    </cacheHierarchy>
    <cacheHierarchy uniqueName="[superbowl_commercials].[Superbowl Ads Link]" caption="Superbowl Ads Link" attribute="1" defaultMemberUniqueName="[superbowl_commercials].[Superbowl Ads Link].[All]" allUniqueName="[superbowl_commercials].[Superbowl Ads Link].[All]" dimensionUniqueName="[superbowl_commercials]" displayFolder="" count="2" memberValueDatatype="130" unbalanced="0"/>
    <cacheHierarchy uniqueName="[superbowl_commercials].[Youtube Link]" caption="Youtube Link" attribute="1" defaultMemberUniqueName="[superbowl_commercials].[Youtube Link].[All]" allUniqueName="[superbowl_commercials].[Youtube Link].[All]" dimensionUniqueName="[superbowl_commercials]" displayFolder="" count="2" memberValueDatatype="130" unbalanced="0"/>
    <cacheHierarchy uniqueName="[superbowl_commercials].[Funny]" caption="Funny" attribute="1" defaultMemberUniqueName="[superbowl_commercials].[Funny].[All]" allUniqueName="[superbowl_commercials].[Funny].[All]" dimensionUniqueName="[superbowl_commercials]" displayFolder="" count="2" memberValueDatatype="11" unbalanced="0"/>
    <cacheHierarchy uniqueName="[superbowl_commercials].[Shows Product Quickly]" caption="Shows Product Quickly" attribute="1" defaultMemberUniqueName="[superbowl_commercials].[Shows Product Quickly].[All]" allUniqueName="[superbowl_commercials].[Shows Product Quickly].[All]" dimensionUniqueName="[superbowl_commercials]" displayFolder="" count="2" memberValueDatatype="11" unbalanced="0"/>
    <cacheHierarchy uniqueName="[superbowl_commercials].[Patriotic]" caption="Patriotic" attribute="1" defaultMemberUniqueName="[superbowl_commercials].[Patriotic].[All]" allUniqueName="[superbowl_commercials].[Patriotic].[All]" dimensionUniqueName="[superbowl_commercials]" displayFolder="" count="2" memberValueDatatype="11" unbalanced="0"/>
    <cacheHierarchy uniqueName="[superbowl_commercials].[Celebrity]" caption="Celebrity" attribute="1" defaultMemberUniqueName="[superbowl_commercials].[Celebrity].[All]" allUniqueName="[superbowl_commercials].[Celebrity].[All]" dimensionUniqueName="[superbowl_commercials]" displayFolder="" count="2" memberValueDatatype="11" unbalanced="0"/>
    <cacheHierarchy uniqueName="[superbowl_commercials].[Danger]" caption="Danger" attribute="1" defaultMemberUniqueName="[superbowl_commercials].[Danger].[All]" allUniqueName="[superbowl_commercials].[Danger].[All]" dimensionUniqueName="[superbowl_commercials]" displayFolder="" count="2" memberValueDatatype="11" unbalanced="0"/>
    <cacheHierarchy uniqueName="[superbowl_commercials].[Animals]" caption="Animals" attribute="1" defaultMemberUniqueName="[superbowl_commercials].[Animals].[All]" allUniqueName="[superbowl_commercials].[Animals].[All]" dimensionUniqueName="[superbowl_commercials]" displayFolder="" count="2" memberValueDatatype="11" unbalanced="0"/>
    <cacheHierarchy uniqueName="[superbowl_commercials].[Uses Sex]" caption="Uses Sex" attribute="1" defaultMemberUniqueName="[superbowl_commercials].[Uses Sex].[All]" allUniqueName="[superbowl_commercials].[Uses Sex].[All]" dimensionUniqueName="[superbowl_commercials]" displayFolder="" count="2" memberValueDatatype="11" unbalanced="0"/>
    <cacheHierarchy uniqueName="[superbowl_commercials].[Length]" caption="Length" attribute="1" defaultMemberUniqueName="[superbowl_commercials].[Length].[All]" allUniqueName="[superbowl_commercials].[Length].[All]" dimensionUniqueName="[superbowl_commercials]" displayFolder="" count="2" memberValueDatatype="20" unbalanced="0"/>
    <cacheHierarchy uniqueName="[superbowl_commercials].[Estimated Cost]" caption="Estimated Cost" attribute="1" defaultMemberUniqueName="[superbowl_commercials].[Estimated Cost].[All]" allUniqueName="[superbowl_commercials].[Estimated Cost].[All]" dimensionUniqueName="[superbowl_commercials]" displayFolder="" count="2" memberValueDatatype="130" unbalanced="0"/>
    <cacheHierarchy uniqueName="[superbowl_commercials].[Youtube Views]" caption="Youtube Views" attribute="1" defaultMemberUniqueName="[superbowl_commercials].[Youtube Views].[All]" allUniqueName="[superbowl_commercials].[Youtube Views].[All]" dimensionUniqueName="[superbowl_commercials]" displayFolder="" count="2" memberValueDatatype="20" unbalanced="0"/>
    <cacheHierarchy uniqueName="[superbowl_commercials].[Youtube Likes]" caption="Youtube Likes" attribute="1" defaultMemberUniqueName="[superbowl_commercials].[Youtube Likes].[All]" allUniqueName="[superbowl_commercials].[Youtube Likes].[All]" dimensionUniqueName="[superbowl_commercials]" displayFolder="" count="2" memberValueDatatype="130" unbalanced="0"/>
    <cacheHierarchy uniqueName="[superbowl_commercials].[TV Viewers]" caption="TV Viewers" attribute="1" defaultMemberUniqueName="[superbowl_commercials].[TV Viewers].[All]" allUniqueName="[superbowl_commercials].[TV Viewers].[All]" dimensionUniqueName="[superbowl_commercials]" displayFolder="" count="2" memberValueDatatype="130" unbalanced="0"/>
    <cacheHierarchy uniqueName="[superbowl_commercials].[duble_check]" caption="duble_check" attribute="1" defaultMemberUniqueName="[superbowl_commercials].[duble_check].[All]" allUniqueName="[superbowl_commercials].[duble_check].[All]" dimensionUniqueName="[superbowl_commercials]" displayFolder="" count="2" memberValueDatatype="130" unbalanced="0"/>
    <cacheHierarchy uniqueName="[superbowl_commercials].[TV Viewers2]" caption="TV Viewers2" attribute="1" defaultMemberUniqueName="[superbowl_commercials].[TV Viewers2].[All]" allUniqueName="[superbowl_commercials].[TV Viewers2].[All]" dimensionUniqueName="[superbowl_commercials]" displayFolder="" count="2" memberValueDatatype="5" unbalanced="0"/>
    <cacheHierarchy uniqueName="[superbowl_commercials].[TV Viewers2_check]" caption="TV Viewers2_check" attribute="1" defaultMemberUniqueName="[superbowl_commercials].[TV Viewers2_check].[All]" allUniqueName="[superbowl_commercials].[TV Viewers2_check].[All]" dimensionUniqueName="[superbowl_commercials]" displayFolder="" count="2" memberValueDatatype="11" unbalanced="0"/>
    <cacheHierarchy uniqueName="[superbowl_commercials].[Youtube Likes2]" caption="Youtube Likes2" attribute="1" defaultMemberUniqueName="[superbowl_commercials].[Youtube Likes2].[All]" allUniqueName="[superbowl_commercials].[Youtube Likes2].[All]" dimensionUniqueName="[superbowl_commercials]" displayFolder="" count="2" memberValueDatatype="20" unbalanced="0"/>
    <cacheHierarchy uniqueName="[superbowl_commercials].[Youtube Likes2_check]" caption="Youtube Likes2_check" attribute="1" defaultMemberUniqueName="[superbowl_commercials].[Youtube Likes2_check].[All]" allUniqueName="[superbowl_commercials].[Youtube Likes2_check].[All]" dimensionUniqueName="[superbowl_commercials]" displayFolder="" count="2" memberValueDatatype="11" unbalanced="0"/>
    <cacheHierarchy uniqueName="[superbowl_commercials].[Estimated Cost2]" caption="Estimated Cost2" attribute="1" defaultMemberUniqueName="[superbowl_commercials].[Estimated Cost2].[All]" allUniqueName="[superbowl_commercials].[Estimated Cost2].[All]" dimensionUniqueName="[superbowl_commercials]" displayFolder="" count="2" memberValueDatatype="5" unbalanced="0"/>
    <cacheHierarchy uniqueName="[superbowl_commercials].[Estimated Cost2_check]" caption="Estimated Cost2_check" attribute="1" defaultMemberUniqueName="[superbowl_commercials].[Estimated Cost2_check].[All]" allUniqueName="[superbowl_commercials].[Estimated Cost2_check].[All]" dimensionUniqueName="[superbowl_commercials]" displayFolder="" count="2" memberValueDatatype="11" unbalanced="0"/>
    <cacheHierarchy uniqueName="[superbowl_commercials].[Year_check]" caption="Year_check" attribute="1" defaultMemberUniqueName="[superbowl_commercials].[Year_check].[All]" allUniqueName="[superbowl_commercials].[Year_check].[All]" dimensionUniqueName="[superbowl_commercials]" displayFolder="" count="2" memberValueDatatype="11" unbalanced="0"/>
    <cacheHierarchy uniqueName="[superbowl_commercials].[Youtube Views2]" caption="Youtube Views2" attribute="1" defaultMemberUniqueName="[superbowl_commercials].[Youtube Views2].[All]" allUniqueName="[superbowl_commercials].[Youtube Views2].[All]" dimensionUniqueName="[superbowl_commercials]" displayFolder="" count="2" memberValueDatatype="20" unbalanced="0"/>
    <cacheHierarchy uniqueName="[superbowl_commercials].[Youtube Views_check2]" caption="Youtube Views_check2" attribute="1" defaultMemberUniqueName="[superbowl_commercials].[Youtube Views_check2].[All]" allUniqueName="[superbowl_commercials].[Youtube Views_check2].[All]" dimensionUniqueName="[superbowl_commercials]" displayFolder="" count="2" memberValueDatatype="11" unbalanced="0"/>
    <cacheHierarchy uniqueName="[superbowl_commercials].[Funny2]" caption="Funny2" attribute="1" defaultMemberUniqueName="[superbowl_commercials].[Funny2].[All]" allUniqueName="[superbowl_commercials].[Funny2].[All]" dimensionUniqueName="[superbowl_commercials]" displayFolder="" count="2" memberValueDatatype="20" unbalanced="0"/>
    <cacheHierarchy uniqueName="[superbowl_commercials].[Shows Product Quickly2]" caption="Shows Product Quickly2" attribute="1" defaultMemberUniqueName="[superbowl_commercials].[Shows Product Quickly2].[All]" allUniqueName="[superbowl_commercials].[Shows Product Quickly2].[All]" dimensionUniqueName="[superbowl_commercials]" displayFolder="" count="2" memberValueDatatype="20" unbalanced="0"/>
    <cacheHierarchy uniqueName="[superbowl_commercials].[Patriotic2]" caption="Patriotic2" attribute="1" defaultMemberUniqueName="[superbowl_commercials].[Patriotic2].[All]" allUniqueName="[superbowl_commercials].[Patriotic2].[All]" dimensionUniqueName="[superbowl_commercials]" displayFolder="" count="2" memberValueDatatype="20" unbalanced="0"/>
    <cacheHierarchy uniqueName="[superbowl_commercials].[Celebrity2]" caption="Celebrity2" attribute="1" defaultMemberUniqueName="[superbowl_commercials].[Celebrity2].[All]" allUniqueName="[superbowl_commercials].[Celebrity2].[All]" dimensionUniqueName="[superbowl_commercials]" displayFolder="" count="2" memberValueDatatype="20" unbalanced="0"/>
    <cacheHierarchy uniqueName="[superbowl_commercials].[Danger2]" caption="Danger2" attribute="1" defaultMemberUniqueName="[superbowl_commercials].[Danger2].[All]" allUniqueName="[superbowl_commercials].[Danger2].[All]" dimensionUniqueName="[superbowl_commercials]" displayFolder="" count="2" memberValueDatatype="20" unbalanced="0">
      <fieldsUsage count="2">
        <fieldUsage x="-1"/>
        <fieldUsage x="2"/>
      </fieldsUsage>
    </cacheHierarchy>
    <cacheHierarchy uniqueName="[superbowl_commercials].[Animals2]" caption="Animals2" attribute="1" defaultMemberUniqueName="[superbowl_commercials].[Animals2].[All]" allUniqueName="[superbowl_commercials].[Animals2].[All]" dimensionUniqueName="[superbowl_commercials]" displayFolder="" count="2" memberValueDatatype="20" unbalanced="0">
      <fieldsUsage count="2">
        <fieldUsage x="-1"/>
        <fieldUsage x="0"/>
      </fieldsUsage>
    </cacheHierarchy>
    <cacheHierarchy uniqueName="[superbowl_commercials].[Uses Sex2]" caption="Uses Sex2" attribute="1" defaultMemberUniqueName="[superbowl_commercials].[Uses Sex2].[All]" allUniqueName="[superbowl_commercials].[Uses Sex2].[All]" dimensionUniqueName="[superbowl_commercials]" displayFolder="" count="2" memberValueDatatype="20" unbalanced="0"/>
    <cacheHierarchy uniqueName="[Measures].[__XL_Count superbowl_commercials]" caption="__XL_Count superbowl_commercials" measure="1" displayFolder="" measureGroup="superbowl_commercials" count="0" hidden="1"/>
    <cacheHierarchy uniqueName="[Measures].[__No measures defined]" caption="__No measures defined" measure="1" displayFolder="" count="0" hidden="1"/>
    <cacheHierarchy uniqueName="[Measures].[Sum of Year]" caption="Sum of Year" measure="1" displayFolder="" measureGroup="superbowl_commercials" count="0" hidden="1">
      <extLst>
        <ext xmlns:x15="http://schemas.microsoft.com/office/spreadsheetml/2010/11/main" uri="{B97F6D7D-B522-45F9-BDA1-12C45D357490}">
          <x15:cacheHierarchy aggregatedColumn="0"/>
        </ext>
      </extLst>
    </cacheHierarchy>
    <cacheHierarchy uniqueName="[Measures].[Count of Brand]" caption="Count of Brand" measure="1" displayFolder="" measureGroup="superbowl_commercials" count="0" hidden="1">
      <extLst>
        <ext xmlns:x15="http://schemas.microsoft.com/office/spreadsheetml/2010/11/main" uri="{B97F6D7D-B522-45F9-BDA1-12C45D357490}">
          <x15:cacheHierarchy aggregatedColumn="1"/>
        </ext>
      </extLst>
    </cacheHierarchy>
    <cacheHierarchy uniqueName="[Measures].[Distinct Count of Brand]" caption="Distinct Count of Brand" measure="1" displayFolder="" measureGroup="superbowl_commercials" count="0" hidden="1">
      <extLst>
        <ext xmlns:x15="http://schemas.microsoft.com/office/spreadsheetml/2010/11/main" uri="{B97F6D7D-B522-45F9-BDA1-12C45D357490}">
          <x15:cacheHierarchy aggregatedColumn="1"/>
        </ext>
      </extLst>
    </cacheHierarchy>
    <cacheHierarchy uniqueName="[Measures].[Count of Funny]" caption="Count of Funny" measure="1" displayFolder="" measureGroup="superbowl_commercials" count="0" hidden="1">
      <extLst>
        <ext xmlns:x15="http://schemas.microsoft.com/office/spreadsheetml/2010/11/main" uri="{B97F6D7D-B522-45F9-BDA1-12C45D357490}">
          <x15:cacheHierarchy aggregatedColumn="4"/>
        </ext>
      </extLst>
    </cacheHierarchy>
    <cacheHierarchy uniqueName="[Measures].[Count of Patriotic]" caption="Count of Patriotic" measure="1" displayFolder="" measureGroup="superbowl_commercials" count="0" hidden="1">
      <extLst>
        <ext xmlns:x15="http://schemas.microsoft.com/office/spreadsheetml/2010/11/main" uri="{B97F6D7D-B522-45F9-BDA1-12C45D357490}">
          <x15:cacheHierarchy aggregatedColumn="6"/>
        </ext>
      </extLst>
    </cacheHierarchy>
    <cacheHierarchy uniqueName="[Measures].[Count of Celebrity]" caption="Count of Celebrity" measure="1" displayFolder="" measureGroup="superbowl_commercials" count="0" hidden="1">
      <extLst>
        <ext xmlns:x15="http://schemas.microsoft.com/office/spreadsheetml/2010/11/main" uri="{B97F6D7D-B522-45F9-BDA1-12C45D357490}">
          <x15:cacheHierarchy aggregatedColumn="7"/>
        </ext>
      </extLst>
    </cacheHierarchy>
    <cacheHierarchy uniqueName="[Measures].[Count of Danger]" caption="Count of Danger" measure="1" displayFolder="" measureGroup="superbowl_commercials" count="0" hidden="1">
      <extLst>
        <ext xmlns:x15="http://schemas.microsoft.com/office/spreadsheetml/2010/11/main" uri="{B97F6D7D-B522-45F9-BDA1-12C45D357490}">
          <x15:cacheHierarchy aggregatedColumn="8"/>
        </ext>
      </extLst>
    </cacheHierarchy>
    <cacheHierarchy uniqueName="[Measures].[Count of Animals]" caption="Count of Animals" measure="1" displayFolder="" measureGroup="superbowl_commercials" count="0" hidden="1">
      <extLst>
        <ext xmlns:x15="http://schemas.microsoft.com/office/spreadsheetml/2010/11/main" uri="{B97F6D7D-B522-45F9-BDA1-12C45D357490}">
          <x15:cacheHierarchy aggregatedColumn="9"/>
        </ext>
      </extLst>
    </cacheHierarchy>
    <cacheHierarchy uniqueName="[Measures].[Count of Uses Sex]" caption="Count of Uses Sex" measure="1" displayFolder="" measureGroup="superbowl_commercials" count="0" hidden="1">
      <extLst>
        <ext xmlns:x15="http://schemas.microsoft.com/office/spreadsheetml/2010/11/main" uri="{B97F6D7D-B522-45F9-BDA1-12C45D357490}">
          <x15:cacheHierarchy aggregatedColumn="10"/>
        </ext>
      </extLst>
    </cacheHierarchy>
    <cacheHierarchy uniqueName="[Measures].[Count of Shows Product Quickly]" caption="Count of Shows Product Quickly" measure="1" displayFolder="" measureGroup="superbowl_commercials" count="0" hidden="1">
      <extLst>
        <ext xmlns:x15="http://schemas.microsoft.com/office/spreadsheetml/2010/11/main" uri="{B97F6D7D-B522-45F9-BDA1-12C45D357490}">
          <x15:cacheHierarchy aggregatedColumn="5"/>
        </ext>
      </extLst>
    </cacheHierarchy>
    <cacheHierarchy uniqueName="[Measures].[Sum of Funny2]" caption="Sum of Funny2" measure="1" displayFolder="" measureGroup="superbowl_commercials" count="0" hidden="1">
      <extLst>
        <ext xmlns:x15="http://schemas.microsoft.com/office/spreadsheetml/2010/11/main" uri="{B97F6D7D-B522-45F9-BDA1-12C45D357490}">
          <x15:cacheHierarchy aggregatedColumn="26"/>
        </ext>
      </extLst>
    </cacheHierarchy>
    <cacheHierarchy uniqueName="[Measures].[Sum of Shows Product Quickly2]" caption="Sum of Shows Product Quickly2" measure="1" displayFolder="" measureGroup="superbowl_commercials" count="0" hidden="1">
      <extLst>
        <ext xmlns:x15="http://schemas.microsoft.com/office/spreadsheetml/2010/11/main" uri="{B97F6D7D-B522-45F9-BDA1-12C45D357490}">
          <x15:cacheHierarchy aggregatedColumn="27"/>
        </ext>
      </extLst>
    </cacheHierarchy>
    <cacheHierarchy uniqueName="[Measures].[Sum of Patriotic2]" caption="Sum of Patriotic2" measure="1" displayFolder="" measureGroup="superbowl_commercials" count="0" hidden="1">
      <extLst>
        <ext xmlns:x15="http://schemas.microsoft.com/office/spreadsheetml/2010/11/main" uri="{B97F6D7D-B522-45F9-BDA1-12C45D357490}">
          <x15:cacheHierarchy aggregatedColumn="28"/>
        </ext>
      </extLst>
    </cacheHierarchy>
    <cacheHierarchy uniqueName="[Measures].[Sum of Celebrity2]" caption="Sum of Celebrity2" measure="1" displayFolder="" measureGroup="superbowl_commercials" count="0" hidden="1">
      <extLst>
        <ext xmlns:x15="http://schemas.microsoft.com/office/spreadsheetml/2010/11/main" uri="{B97F6D7D-B522-45F9-BDA1-12C45D357490}">
          <x15:cacheHierarchy aggregatedColumn="29"/>
        </ext>
      </extLst>
    </cacheHierarchy>
    <cacheHierarchy uniqueName="[Measures].[Sum of Danger2]" caption="Sum of Danger2" measure="1" displayFolder="" measureGroup="superbowl_commercials" count="0" hidden="1">
      <extLst>
        <ext xmlns:x15="http://schemas.microsoft.com/office/spreadsheetml/2010/11/main" uri="{B97F6D7D-B522-45F9-BDA1-12C45D357490}">
          <x15:cacheHierarchy aggregatedColumn="30"/>
        </ext>
      </extLst>
    </cacheHierarchy>
    <cacheHierarchy uniqueName="[Measures].[Sum of Animals2]" caption="Sum of Animals2" measure="1" displayFolder="" measureGroup="superbowl_commercials" count="0" hidden="1">
      <extLst>
        <ext xmlns:x15="http://schemas.microsoft.com/office/spreadsheetml/2010/11/main" uri="{B97F6D7D-B522-45F9-BDA1-12C45D357490}">
          <x15:cacheHierarchy aggregatedColumn="31"/>
        </ext>
      </extLst>
    </cacheHierarchy>
    <cacheHierarchy uniqueName="[Measures].[Sum of Uses Sex2]" caption="Sum of Uses Sex2" measure="1" displayFolder="" measureGroup="superbowl_commercials" count="0" hidden="1">
      <extLst>
        <ext xmlns:x15="http://schemas.microsoft.com/office/spreadsheetml/2010/11/main" uri="{B97F6D7D-B522-45F9-BDA1-12C45D357490}">
          <x15:cacheHierarchy aggregatedColumn="32"/>
        </ext>
      </extLst>
    </cacheHierarchy>
    <cacheHierarchy uniqueName="[Measures].[Average of Funny2]" caption="Average of Funny2" measure="1" displayFolder="" measureGroup="superbowl_commercials" count="0" hidden="1">
      <extLst>
        <ext xmlns:x15="http://schemas.microsoft.com/office/spreadsheetml/2010/11/main" uri="{B97F6D7D-B522-45F9-BDA1-12C45D357490}">
          <x15:cacheHierarchy aggregatedColumn="26"/>
        </ext>
      </extLst>
    </cacheHierarchy>
    <cacheHierarchy uniqueName="[Measures].[Average of Shows Product Quickly2]" caption="Average of Shows Product Quickly2" measure="1" displayFolder="" measureGroup="superbowl_commercials" count="0" hidden="1">
      <extLst>
        <ext xmlns:x15="http://schemas.microsoft.com/office/spreadsheetml/2010/11/main" uri="{B97F6D7D-B522-45F9-BDA1-12C45D357490}">
          <x15:cacheHierarchy aggregatedColumn="27"/>
        </ext>
      </extLst>
    </cacheHierarchy>
    <cacheHierarchy uniqueName="[Measures].[Average of Patriotic2]" caption="Average of Patriotic2" measure="1" displayFolder="" measureGroup="superbowl_commercials" count="0" hidden="1">
      <extLst>
        <ext xmlns:x15="http://schemas.microsoft.com/office/spreadsheetml/2010/11/main" uri="{B97F6D7D-B522-45F9-BDA1-12C45D357490}">
          <x15:cacheHierarchy aggregatedColumn="28"/>
        </ext>
      </extLst>
    </cacheHierarchy>
    <cacheHierarchy uniqueName="[Measures].[Average of Celebrity2]" caption="Average of Celebrity2" measure="1" displayFolder="" measureGroup="superbowl_commercials" count="0" hidden="1">
      <extLst>
        <ext xmlns:x15="http://schemas.microsoft.com/office/spreadsheetml/2010/11/main" uri="{B97F6D7D-B522-45F9-BDA1-12C45D357490}">
          <x15:cacheHierarchy aggregatedColumn="29"/>
        </ext>
      </extLst>
    </cacheHierarchy>
    <cacheHierarchy uniqueName="[Measures].[Average of Danger2]" caption="Average of Danger2" measure="1" displayFolder="" measureGroup="superbowl_commercials" count="0" hidden="1">
      <extLst>
        <ext xmlns:x15="http://schemas.microsoft.com/office/spreadsheetml/2010/11/main" uri="{B97F6D7D-B522-45F9-BDA1-12C45D357490}">
          <x15:cacheHierarchy aggregatedColumn="30"/>
        </ext>
      </extLst>
    </cacheHierarchy>
    <cacheHierarchy uniqueName="[Measures].[Average of Animals2]" caption="Average of Animals2" measure="1" displayFolder="" measureGroup="superbowl_commercials" count="0" hidden="1">
      <extLst>
        <ext xmlns:x15="http://schemas.microsoft.com/office/spreadsheetml/2010/11/main" uri="{B97F6D7D-B522-45F9-BDA1-12C45D357490}">
          <x15:cacheHierarchy aggregatedColumn="31"/>
        </ext>
      </extLst>
    </cacheHierarchy>
    <cacheHierarchy uniqueName="[Measures].[Average of Uses Sex2]" caption="Average of Uses Sex2" measure="1" displayFolder="" measureGroup="superbowl_commercials" count="0" hidden="1">
      <extLst>
        <ext xmlns:x15="http://schemas.microsoft.com/office/spreadsheetml/2010/11/main" uri="{B97F6D7D-B522-45F9-BDA1-12C45D357490}">
          <x15:cacheHierarchy aggregatedColumn="32"/>
        </ext>
      </extLst>
    </cacheHierarchy>
    <cacheHierarchy uniqueName="[Measures].[Sum of Youtube Views2]" caption="Sum of Youtube Views2" measure="1" displayFolder="" measureGroup="superbowl_commercials"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Youtube Likes2]" caption="Sum of Youtube Likes2" measure="1" displayFolder="" measureGroup="superbowl_commercials" count="0" hidden="1">
      <extLst>
        <ext xmlns:x15="http://schemas.microsoft.com/office/spreadsheetml/2010/11/main" uri="{B97F6D7D-B522-45F9-BDA1-12C45D357490}">
          <x15:cacheHierarchy aggregatedColumn="19"/>
        </ext>
      </extLst>
    </cacheHierarchy>
    <cacheHierarchy uniqueName="[Measures].[Sum of TV Viewers2]" caption="Sum of TV Viewers2" measure="1" displayFolder="" measureGroup="superbowl_commercials"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superbowl_commercials" uniqueName="[superbowl_commercials]" caption="superbowl_commercials"/>
  </dimensions>
  <measureGroups count="1">
    <measureGroup name="superbowl_commercials" caption="superbowl_commercia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cin Goleń" refreshedDate="45791.624591435182" backgroundQuery="1" createdVersion="8" refreshedVersion="8" minRefreshableVersion="3" recordCount="0" supportSubquery="1" supportAdvancedDrill="1" xr:uid="{F692115E-130A-4134-9BEC-AAEC3E4A5B4C}">
  <cacheSource type="external" connectionId="2"/>
  <cacheFields count="10">
    <cacheField name="[superbowl_commercials].[Animals2].[Animals2]" caption="Animals2" numFmtId="0" hierarchy="31" level="1">
      <sharedItems containsSemiMixedTypes="0" containsString="0" containsNumber="1" containsInteger="1" minValue="1" maxValue="1" count="1">
        <n v="1"/>
      </sharedItems>
      <extLst>
        <ext xmlns:x15="http://schemas.microsoft.com/office/spreadsheetml/2010/11/main" uri="{4F2E5C28-24EA-4eb8-9CBF-B6C8F9C3D259}">
          <x15:cachedUniqueNames>
            <x15:cachedUniqueName index="0" name="[superbowl_commercials].[Animals2].&amp;[1]"/>
          </x15:cachedUniqueNames>
        </ext>
      </extLst>
    </cacheField>
    <cacheField name="[superbowl_commercials].[Danger2].[Danger2]" caption="Danger2" numFmtId="0" hierarchy="30" level="1">
      <sharedItems containsSemiMixedTypes="0" containsString="0" containsNumber="1" containsInteger="1" minValue="0" maxValue="1" count="2">
        <n v="1"/>
        <n v="0" u="1"/>
      </sharedItems>
      <extLst>
        <ext xmlns:x15="http://schemas.microsoft.com/office/spreadsheetml/2010/11/main" uri="{4F2E5C28-24EA-4eb8-9CBF-B6C8F9C3D259}">
          <x15:cachedUniqueNames>
            <x15:cachedUniqueName index="0" name="[superbowl_commercials].[Danger2].&amp;[1]"/>
            <x15:cachedUniqueName index="1" name="[superbowl_commercials].[Danger2].&amp;[0]"/>
          </x15:cachedUniqueNames>
        </ext>
      </extLst>
    </cacheField>
    <cacheField name="[superbowl_commercials].[Brand].[Brand]" caption="Brand" numFmtId="0" hierarchy="1" level="1">
      <sharedItems count="3">
        <s v="Coca-Cola"/>
        <s v="Doritos"/>
        <s v="NFL"/>
      </sharedItems>
    </cacheField>
    <cacheField name="[Measures].[Sum of Animals2]" caption="Sum of Animals2" numFmtId="0" hierarchy="50" level="32767"/>
    <cacheField name="[Measures].[Sum of Danger2]" caption="Sum of Danger2" numFmtId="0" hierarchy="49" level="32767"/>
    <cacheField name="[Measures].[Sum of Uses Sex2]" caption="Sum of Uses Sex2" numFmtId="0" hierarchy="51" level="32767"/>
    <cacheField name="[Measures].[Sum of Celebrity2]" caption="Sum of Celebrity2" numFmtId="0" hierarchy="48" level="32767"/>
    <cacheField name="[Measures].[Sum of Patriotic2]" caption="Sum of Patriotic2" numFmtId="0" hierarchy="47" level="32767"/>
    <cacheField name="[Measures].[Sum of Shows Product Quickly2]" caption="Sum of Shows Product Quickly2" numFmtId="0" hierarchy="46" level="32767"/>
    <cacheField name="[Measures].[Sum of Funny2]" caption="Sum of Funny2" numFmtId="0" hierarchy="45" level="32767"/>
  </cacheFields>
  <cacheHierarchies count="62">
    <cacheHierarchy uniqueName="[superbowl_commercials].[Year]" caption="Year" attribute="1" defaultMemberUniqueName="[superbowl_commercials].[Year].[All]" allUniqueName="[superbowl_commercials].[Year].[All]" dimensionUniqueName="[superbowl_commercials]" displayFolder="" count="2" memberValueDatatype="20" unbalanced="0"/>
    <cacheHierarchy uniqueName="[superbowl_commercials].[Brand]" caption="Brand" attribute="1" defaultMemberUniqueName="[superbowl_commercials].[Brand].[All]" allUniqueName="[superbowl_commercials].[Brand].[All]" dimensionUniqueName="[superbowl_commercials]" displayFolder="" count="2" memberValueDatatype="130" unbalanced="0">
      <fieldsUsage count="2">
        <fieldUsage x="-1"/>
        <fieldUsage x="2"/>
      </fieldsUsage>
    </cacheHierarchy>
    <cacheHierarchy uniqueName="[superbowl_commercials].[Superbowl Ads Link]" caption="Superbowl Ads Link" attribute="1" defaultMemberUniqueName="[superbowl_commercials].[Superbowl Ads Link].[All]" allUniqueName="[superbowl_commercials].[Superbowl Ads Link].[All]" dimensionUniqueName="[superbowl_commercials]" displayFolder="" count="2" memberValueDatatype="130" unbalanced="0"/>
    <cacheHierarchy uniqueName="[superbowl_commercials].[Youtube Link]" caption="Youtube Link" attribute="1" defaultMemberUniqueName="[superbowl_commercials].[Youtube Link].[All]" allUniqueName="[superbowl_commercials].[Youtube Link].[All]" dimensionUniqueName="[superbowl_commercials]" displayFolder="" count="2" memberValueDatatype="130" unbalanced="0"/>
    <cacheHierarchy uniqueName="[superbowl_commercials].[Funny]" caption="Funny" attribute="1" defaultMemberUniqueName="[superbowl_commercials].[Funny].[All]" allUniqueName="[superbowl_commercials].[Funny].[All]" dimensionUniqueName="[superbowl_commercials]" displayFolder="" count="2" memberValueDatatype="11" unbalanced="0"/>
    <cacheHierarchy uniqueName="[superbowl_commercials].[Shows Product Quickly]" caption="Shows Product Quickly" attribute="1" defaultMemberUniqueName="[superbowl_commercials].[Shows Product Quickly].[All]" allUniqueName="[superbowl_commercials].[Shows Product Quickly].[All]" dimensionUniqueName="[superbowl_commercials]" displayFolder="" count="2" memberValueDatatype="11" unbalanced="0"/>
    <cacheHierarchy uniqueName="[superbowl_commercials].[Patriotic]" caption="Patriotic" attribute="1" defaultMemberUniqueName="[superbowl_commercials].[Patriotic].[All]" allUniqueName="[superbowl_commercials].[Patriotic].[All]" dimensionUniqueName="[superbowl_commercials]" displayFolder="" count="2" memberValueDatatype="11" unbalanced="0"/>
    <cacheHierarchy uniqueName="[superbowl_commercials].[Celebrity]" caption="Celebrity" attribute="1" defaultMemberUniqueName="[superbowl_commercials].[Celebrity].[All]" allUniqueName="[superbowl_commercials].[Celebrity].[All]" dimensionUniqueName="[superbowl_commercials]" displayFolder="" count="2" memberValueDatatype="11" unbalanced="0"/>
    <cacheHierarchy uniqueName="[superbowl_commercials].[Danger]" caption="Danger" attribute="1" defaultMemberUniqueName="[superbowl_commercials].[Danger].[All]" allUniqueName="[superbowl_commercials].[Danger].[All]" dimensionUniqueName="[superbowl_commercials]" displayFolder="" count="2" memberValueDatatype="11" unbalanced="0"/>
    <cacheHierarchy uniqueName="[superbowl_commercials].[Animals]" caption="Animals" attribute="1" defaultMemberUniqueName="[superbowl_commercials].[Animals].[All]" allUniqueName="[superbowl_commercials].[Animals].[All]" dimensionUniqueName="[superbowl_commercials]" displayFolder="" count="2" memberValueDatatype="11" unbalanced="0"/>
    <cacheHierarchy uniqueName="[superbowl_commercials].[Uses Sex]" caption="Uses Sex" attribute="1" defaultMemberUniqueName="[superbowl_commercials].[Uses Sex].[All]" allUniqueName="[superbowl_commercials].[Uses Sex].[All]" dimensionUniqueName="[superbowl_commercials]" displayFolder="" count="2" memberValueDatatype="11" unbalanced="0"/>
    <cacheHierarchy uniqueName="[superbowl_commercials].[Length]" caption="Length" attribute="1" defaultMemberUniqueName="[superbowl_commercials].[Length].[All]" allUniqueName="[superbowl_commercials].[Length].[All]" dimensionUniqueName="[superbowl_commercials]" displayFolder="" count="2" memberValueDatatype="20" unbalanced="0"/>
    <cacheHierarchy uniqueName="[superbowl_commercials].[Estimated Cost]" caption="Estimated Cost" attribute="1" defaultMemberUniqueName="[superbowl_commercials].[Estimated Cost].[All]" allUniqueName="[superbowl_commercials].[Estimated Cost].[All]" dimensionUniqueName="[superbowl_commercials]" displayFolder="" count="2" memberValueDatatype="130" unbalanced="0"/>
    <cacheHierarchy uniqueName="[superbowl_commercials].[Youtube Views]" caption="Youtube Views" attribute="1" defaultMemberUniqueName="[superbowl_commercials].[Youtube Views].[All]" allUniqueName="[superbowl_commercials].[Youtube Views].[All]" dimensionUniqueName="[superbowl_commercials]" displayFolder="" count="2" memberValueDatatype="20" unbalanced="0"/>
    <cacheHierarchy uniqueName="[superbowl_commercials].[Youtube Likes]" caption="Youtube Likes" attribute="1" defaultMemberUniqueName="[superbowl_commercials].[Youtube Likes].[All]" allUniqueName="[superbowl_commercials].[Youtube Likes].[All]" dimensionUniqueName="[superbowl_commercials]" displayFolder="" count="2" memberValueDatatype="130" unbalanced="0"/>
    <cacheHierarchy uniqueName="[superbowl_commercials].[TV Viewers]" caption="TV Viewers" attribute="1" defaultMemberUniqueName="[superbowl_commercials].[TV Viewers].[All]" allUniqueName="[superbowl_commercials].[TV Viewers].[All]" dimensionUniqueName="[superbowl_commercials]" displayFolder="" count="2" memberValueDatatype="130" unbalanced="0"/>
    <cacheHierarchy uniqueName="[superbowl_commercials].[duble_check]" caption="duble_check" attribute="1" defaultMemberUniqueName="[superbowl_commercials].[duble_check].[All]" allUniqueName="[superbowl_commercials].[duble_check].[All]" dimensionUniqueName="[superbowl_commercials]" displayFolder="" count="2" memberValueDatatype="130" unbalanced="0"/>
    <cacheHierarchy uniqueName="[superbowl_commercials].[TV Viewers2]" caption="TV Viewers2" attribute="1" defaultMemberUniqueName="[superbowl_commercials].[TV Viewers2].[All]" allUniqueName="[superbowl_commercials].[TV Viewers2].[All]" dimensionUniqueName="[superbowl_commercials]" displayFolder="" count="2" memberValueDatatype="5" unbalanced="0"/>
    <cacheHierarchy uniqueName="[superbowl_commercials].[TV Viewers2_check]" caption="TV Viewers2_check" attribute="1" defaultMemberUniqueName="[superbowl_commercials].[TV Viewers2_check].[All]" allUniqueName="[superbowl_commercials].[TV Viewers2_check].[All]" dimensionUniqueName="[superbowl_commercials]" displayFolder="" count="2" memberValueDatatype="11" unbalanced="0"/>
    <cacheHierarchy uniqueName="[superbowl_commercials].[Youtube Likes2]" caption="Youtube Likes2" attribute="1" defaultMemberUniqueName="[superbowl_commercials].[Youtube Likes2].[All]" allUniqueName="[superbowl_commercials].[Youtube Likes2].[All]" dimensionUniqueName="[superbowl_commercials]" displayFolder="" count="2" memberValueDatatype="20" unbalanced="0"/>
    <cacheHierarchy uniqueName="[superbowl_commercials].[Youtube Likes2_check]" caption="Youtube Likes2_check" attribute="1" defaultMemberUniqueName="[superbowl_commercials].[Youtube Likes2_check].[All]" allUniqueName="[superbowl_commercials].[Youtube Likes2_check].[All]" dimensionUniqueName="[superbowl_commercials]" displayFolder="" count="2" memberValueDatatype="11" unbalanced="0"/>
    <cacheHierarchy uniqueName="[superbowl_commercials].[Estimated Cost2]" caption="Estimated Cost2" attribute="1" defaultMemberUniqueName="[superbowl_commercials].[Estimated Cost2].[All]" allUniqueName="[superbowl_commercials].[Estimated Cost2].[All]" dimensionUniqueName="[superbowl_commercials]" displayFolder="" count="2" memberValueDatatype="5" unbalanced="0"/>
    <cacheHierarchy uniqueName="[superbowl_commercials].[Estimated Cost2_check]" caption="Estimated Cost2_check" attribute="1" defaultMemberUniqueName="[superbowl_commercials].[Estimated Cost2_check].[All]" allUniqueName="[superbowl_commercials].[Estimated Cost2_check].[All]" dimensionUniqueName="[superbowl_commercials]" displayFolder="" count="2" memberValueDatatype="11" unbalanced="0"/>
    <cacheHierarchy uniqueName="[superbowl_commercials].[Year_check]" caption="Year_check" attribute="1" defaultMemberUniqueName="[superbowl_commercials].[Year_check].[All]" allUniqueName="[superbowl_commercials].[Year_check].[All]" dimensionUniqueName="[superbowl_commercials]" displayFolder="" count="2" memberValueDatatype="11" unbalanced="0"/>
    <cacheHierarchy uniqueName="[superbowl_commercials].[Youtube Views2]" caption="Youtube Views2" attribute="1" defaultMemberUniqueName="[superbowl_commercials].[Youtube Views2].[All]" allUniqueName="[superbowl_commercials].[Youtube Views2].[All]" dimensionUniqueName="[superbowl_commercials]" displayFolder="" count="2" memberValueDatatype="20" unbalanced="0"/>
    <cacheHierarchy uniqueName="[superbowl_commercials].[Youtube Views_check2]" caption="Youtube Views_check2" attribute="1" defaultMemberUniqueName="[superbowl_commercials].[Youtube Views_check2].[All]" allUniqueName="[superbowl_commercials].[Youtube Views_check2].[All]" dimensionUniqueName="[superbowl_commercials]" displayFolder="" count="2" memberValueDatatype="11" unbalanced="0"/>
    <cacheHierarchy uniqueName="[superbowl_commercials].[Funny2]" caption="Funny2" attribute="1" defaultMemberUniqueName="[superbowl_commercials].[Funny2].[All]" allUniqueName="[superbowl_commercials].[Funny2].[All]" dimensionUniqueName="[superbowl_commercials]" displayFolder="" count="2" memberValueDatatype="20" unbalanced="0"/>
    <cacheHierarchy uniqueName="[superbowl_commercials].[Shows Product Quickly2]" caption="Shows Product Quickly2" attribute="1" defaultMemberUniqueName="[superbowl_commercials].[Shows Product Quickly2].[All]" allUniqueName="[superbowl_commercials].[Shows Product Quickly2].[All]" dimensionUniqueName="[superbowl_commercials]" displayFolder="" count="2" memberValueDatatype="20" unbalanced="0"/>
    <cacheHierarchy uniqueName="[superbowl_commercials].[Patriotic2]" caption="Patriotic2" attribute="1" defaultMemberUniqueName="[superbowl_commercials].[Patriotic2].[All]" allUniqueName="[superbowl_commercials].[Patriotic2].[All]" dimensionUniqueName="[superbowl_commercials]" displayFolder="" count="2" memberValueDatatype="20" unbalanced="0"/>
    <cacheHierarchy uniqueName="[superbowl_commercials].[Celebrity2]" caption="Celebrity2" attribute="1" defaultMemberUniqueName="[superbowl_commercials].[Celebrity2].[All]" allUniqueName="[superbowl_commercials].[Celebrity2].[All]" dimensionUniqueName="[superbowl_commercials]" displayFolder="" count="2" memberValueDatatype="20" unbalanced="0"/>
    <cacheHierarchy uniqueName="[superbowl_commercials].[Danger2]" caption="Danger2" attribute="1" defaultMemberUniqueName="[superbowl_commercials].[Danger2].[All]" allUniqueName="[superbowl_commercials].[Danger2].[All]" dimensionUniqueName="[superbowl_commercials]" displayFolder="" count="2" memberValueDatatype="20" unbalanced="0">
      <fieldsUsage count="2">
        <fieldUsage x="-1"/>
        <fieldUsage x="1"/>
      </fieldsUsage>
    </cacheHierarchy>
    <cacheHierarchy uniqueName="[superbowl_commercials].[Animals2]" caption="Animals2" attribute="1" defaultMemberUniqueName="[superbowl_commercials].[Animals2].[All]" allUniqueName="[superbowl_commercials].[Animals2].[All]" dimensionUniqueName="[superbowl_commercials]" displayFolder="" count="2" memberValueDatatype="20" unbalanced="0">
      <fieldsUsage count="2">
        <fieldUsage x="-1"/>
        <fieldUsage x="0"/>
      </fieldsUsage>
    </cacheHierarchy>
    <cacheHierarchy uniqueName="[superbowl_commercials].[Uses Sex2]" caption="Uses Sex2" attribute="1" defaultMemberUniqueName="[superbowl_commercials].[Uses Sex2].[All]" allUniqueName="[superbowl_commercials].[Uses Sex2].[All]" dimensionUniqueName="[superbowl_commercials]" displayFolder="" count="2" memberValueDatatype="20" unbalanced="0"/>
    <cacheHierarchy uniqueName="[Measures].[__XL_Count superbowl_commercials]" caption="__XL_Count superbowl_commercials" measure="1" displayFolder="" measureGroup="superbowl_commercials" count="0" hidden="1"/>
    <cacheHierarchy uniqueName="[Measures].[__No measures defined]" caption="__No measures defined" measure="1" displayFolder="" count="0" hidden="1"/>
    <cacheHierarchy uniqueName="[Measures].[Sum of Year]" caption="Sum of Year" measure="1" displayFolder="" measureGroup="superbowl_commercials" count="0" hidden="1">
      <extLst>
        <ext xmlns:x15="http://schemas.microsoft.com/office/spreadsheetml/2010/11/main" uri="{B97F6D7D-B522-45F9-BDA1-12C45D357490}">
          <x15:cacheHierarchy aggregatedColumn="0"/>
        </ext>
      </extLst>
    </cacheHierarchy>
    <cacheHierarchy uniqueName="[Measures].[Count of Brand]" caption="Count of Brand" measure="1" displayFolder="" measureGroup="superbowl_commercials" count="0" hidden="1">
      <extLst>
        <ext xmlns:x15="http://schemas.microsoft.com/office/spreadsheetml/2010/11/main" uri="{B97F6D7D-B522-45F9-BDA1-12C45D357490}">
          <x15:cacheHierarchy aggregatedColumn="1"/>
        </ext>
      </extLst>
    </cacheHierarchy>
    <cacheHierarchy uniqueName="[Measures].[Distinct Count of Brand]" caption="Distinct Count of Brand" measure="1" displayFolder="" measureGroup="superbowl_commercials" count="0" hidden="1">
      <extLst>
        <ext xmlns:x15="http://schemas.microsoft.com/office/spreadsheetml/2010/11/main" uri="{B97F6D7D-B522-45F9-BDA1-12C45D357490}">
          <x15:cacheHierarchy aggregatedColumn="1"/>
        </ext>
      </extLst>
    </cacheHierarchy>
    <cacheHierarchy uniqueName="[Measures].[Count of Funny]" caption="Count of Funny" measure="1" displayFolder="" measureGroup="superbowl_commercials" count="0" hidden="1">
      <extLst>
        <ext xmlns:x15="http://schemas.microsoft.com/office/spreadsheetml/2010/11/main" uri="{B97F6D7D-B522-45F9-BDA1-12C45D357490}">
          <x15:cacheHierarchy aggregatedColumn="4"/>
        </ext>
      </extLst>
    </cacheHierarchy>
    <cacheHierarchy uniqueName="[Measures].[Count of Patriotic]" caption="Count of Patriotic" measure="1" displayFolder="" measureGroup="superbowl_commercials" count="0" hidden="1">
      <extLst>
        <ext xmlns:x15="http://schemas.microsoft.com/office/spreadsheetml/2010/11/main" uri="{B97F6D7D-B522-45F9-BDA1-12C45D357490}">
          <x15:cacheHierarchy aggregatedColumn="6"/>
        </ext>
      </extLst>
    </cacheHierarchy>
    <cacheHierarchy uniqueName="[Measures].[Count of Celebrity]" caption="Count of Celebrity" measure="1" displayFolder="" measureGroup="superbowl_commercials" count="0" hidden="1">
      <extLst>
        <ext xmlns:x15="http://schemas.microsoft.com/office/spreadsheetml/2010/11/main" uri="{B97F6D7D-B522-45F9-BDA1-12C45D357490}">
          <x15:cacheHierarchy aggregatedColumn="7"/>
        </ext>
      </extLst>
    </cacheHierarchy>
    <cacheHierarchy uniqueName="[Measures].[Count of Danger]" caption="Count of Danger" measure="1" displayFolder="" measureGroup="superbowl_commercials" count="0" hidden="1">
      <extLst>
        <ext xmlns:x15="http://schemas.microsoft.com/office/spreadsheetml/2010/11/main" uri="{B97F6D7D-B522-45F9-BDA1-12C45D357490}">
          <x15:cacheHierarchy aggregatedColumn="8"/>
        </ext>
      </extLst>
    </cacheHierarchy>
    <cacheHierarchy uniqueName="[Measures].[Count of Animals]" caption="Count of Animals" measure="1" displayFolder="" measureGroup="superbowl_commercials" count="0" hidden="1">
      <extLst>
        <ext xmlns:x15="http://schemas.microsoft.com/office/spreadsheetml/2010/11/main" uri="{B97F6D7D-B522-45F9-BDA1-12C45D357490}">
          <x15:cacheHierarchy aggregatedColumn="9"/>
        </ext>
      </extLst>
    </cacheHierarchy>
    <cacheHierarchy uniqueName="[Measures].[Count of Uses Sex]" caption="Count of Uses Sex" measure="1" displayFolder="" measureGroup="superbowl_commercials" count="0" hidden="1">
      <extLst>
        <ext xmlns:x15="http://schemas.microsoft.com/office/spreadsheetml/2010/11/main" uri="{B97F6D7D-B522-45F9-BDA1-12C45D357490}">
          <x15:cacheHierarchy aggregatedColumn="10"/>
        </ext>
      </extLst>
    </cacheHierarchy>
    <cacheHierarchy uniqueName="[Measures].[Count of Shows Product Quickly]" caption="Count of Shows Product Quickly" measure="1" displayFolder="" measureGroup="superbowl_commercials" count="0" hidden="1">
      <extLst>
        <ext xmlns:x15="http://schemas.microsoft.com/office/spreadsheetml/2010/11/main" uri="{B97F6D7D-B522-45F9-BDA1-12C45D357490}">
          <x15:cacheHierarchy aggregatedColumn="5"/>
        </ext>
      </extLst>
    </cacheHierarchy>
    <cacheHierarchy uniqueName="[Measures].[Sum of Funny2]" caption="Sum of Funny2" measure="1" displayFolder="" measureGroup="superbowl_commercials" count="0" oneField="1" hidden="1">
      <fieldsUsage count="1">
        <fieldUsage x="9"/>
      </fieldsUsage>
      <extLst>
        <ext xmlns:x15="http://schemas.microsoft.com/office/spreadsheetml/2010/11/main" uri="{B97F6D7D-B522-45F9-BDA1-12C45D357490}">
          <x15:cacheHierarchy aggregatedColumn="26"/>
        </ext>
      </extLst>
    </cacheHierarchy>
    <cacheHierarchy uniqueName="[Measures].[Sum of Shows Product Quickly2]" caption="Sum of Shows Product Quickly2" measure="1" displayFolder="" measureGroup="superbowl_commercials" count="0" oneField="1" hidden="1">
      <fieldsUsage count="1">
        <fieldUsage x="8"/>
      </fieldsUsage>
      <extLst>
        <ext xmlns:x15="http://schemas.microsoft.com/office/spreadsheetml/2010/11/main" uri="{B97F6D7D-B522-45F9-BDA1-12C45D357490}">
          <x15:cacheHierarchy aggregatedColumn="27"/>
        </ext>
      </extLst>
    </cacheHierarchy>
    <cacheHierarchy uniqueName="[Measures].[Sum of Patriotic2]" caption="Sum of Patriotic2" measure="1" displayFolder="" measureGroup="superbowl_commercials" count="0" oneField="1" hidden="1">
      <fieldsUsage count="1">
        <fieldUsage x="7"/>
      </fieldsUsage>
      <extLst>
        <ext xmlns:x15="http://schemas.microsoft.com/office/spreadsheetml/2010/11/main" uri="{B97F6D7D-B522-45F9-BDA1-12C45D357490}">
          <x15:cacheHierarchy aggregatedColumn="28"/>
        </ext>
      </extLst>
    </cacheHierarchy>
    <cacheHierarchy uniqueName="[Measures].[Sum of Celebrity2]" caption="Sum of Celebrity2" measure="1" displayFolder="" measureGroup="superbowl_commercials" count="0" oneField="1" hidden="1">
      <fieldsUsage count="1">
        <fieldUsage x="6"/>
      </fieldsUsage>
      <extLst>
        <ext xmlns:x15="http://schemas.microsoft.com/office/spreadsheetml/2010/11/main" uri="{B97F6D7D-B522-45F9-BDA1-12C45D357490}">
          <x15:cacheHierarchy aggregatedColumn="29"/>
        </ext>
      </extLst>
    </cacheHierarchy>
    <cacheHierarchy uniqueName="[Measures].[Sum of Danger2]" caption="Sum of Danger2" measure="1" displayFolder="" measureGroup="superbowl_commercials" count="0" oneField="1" hidden="1">
      <fieldsUsage count="1">
        <fieldUsage x="4"/>
      </fieldsUsage>
      <extLst>
        <ext xmlns:x15="http://schemas.microsoft.com/office/spreadsheetml/2010/11/main" uri="{B97F6D7D-B522-45F9-BDA1-12C45D357490}">
          <x15:cacheHierarchy aggregatedColumn="30"/>
        </ext>
      </extLst>
    </cacheHierarchy>
    <cacheHierarchy uniqueName="[Measures].[Sum of Animals2]" caption="Sum of Animals2" measure="1" displayFolder="" measureGroup="superbowl_commercials" count="0" oneField="1" hidden="1">
      <fieldsUsage count="1">
        <fieldUsage x="3"/>
      </fieldsUsage>
      <extLst>
        <ext xmlns:x15="http://schemas.microsoft.com/office/spreadsheetml/2010/11/main" uri="{B97F6D7D-B522-45F9-BDA1-12C45D357490}">
          <x15:cacheHierarchy aggregatedColumn="31"/>
        </ext>
      </extLst>
    </cacheHierarchy>
    <cacheHierarchy uniqueName="[Measures].[Sum of Uses Sex2]" caption="Sum of Uses Sex2" measure="1" displayFolder="" measureGroup="superbowl_commercials" count="0" oneField="1" hidden="1">
      <fieldsUsage count="1">
        <fieldUsage x="5"/>
      </fieldsUsage>
      <extLst>
        <ext xmlns:x15="http://schemas.microsoft.com/office/spreadsheetml/2010/11/main" uri="{B97F6D7D-B522-45F9-BDA1-12C45D357490}">
          <x15:cacheHierarchy aggregatedColumn="32"/>
        </ext>
      </extLst>
    </cacheHierarchy>
    <cacheHierarchy uniqueName="[Measures].[Average of Funny2]" caption="Average of Funny2" measure="1" displayFolder="" measureGroup="superbowl_commercials" count="0" hidden="1">
      <extLst>
        <ext xmlns:x15="http://schemas.microsoft.com/office/spreadsheetml/2010/11/main" uri="{B97F6D7D-B522-45F9-BDA1-12C45D357490}">
          <x15:cacheHierarchy aggregatedColumn="26"/>
        </ext>
      </extLst>
    </cacheHierarchy>
    <cacheHierarchy uniqueName="[Measures].[Average of Shows Product Quickly2]" caption="Average of Shows Product Quickly2" measure="1" displayFolder="" measureGroup="superbowl_commercials" count="0" hidden="1">
      <extLst>
        <ext xmlns:x15="http://schemas.microsoft.com/office/spreadsheetml/2010/11/main" uri="{B97F6D7D-B522-45F9-BDA1-12C45D357490}">
          <x15:cacheHierarchy aggregatedColumn="27"/>
        </ext>
      </extLst>
    </cacheHierarchy>
    <cacheHierarchy uniqueName="[Measures].[Average of Patriotic2]" caption="Average of Patriotic2" measure="1" displayFolder="" measureGroup="superbowl_commercials" count="0" hidden="1">
      <extLst>
        <ext xmlns:x15="http://schemas.microsoft.com/office/spreadsheetml/2010/11/main" uri="{B97F6D7D-B522-45F9-BDA1-12C45D357490}">
          <x15:cacheHierarchy aggregatedColumn="28"/>
        </ext>
      </extLst>
    </cacheHierarchy>
    <cacheHierarchy uniqueName="[Measures].[Average of Celebrity2]" caption="Average of Celebrity2" measure="1" displayFolder="" measureGroup="superbowl_commercials" count="0" hidden="1">
      <extLst>
        <ext xmlns:x15="http://schemas.microsoft.com/office/spreadsheetml/2010/11/main" uri="{B97F6D7D-B522-45F9-BDA1-12C45D357490}">
          <x15:cacheHierarchy aggregatedColumn="29"/>
        </ext>
      </extLst>
    </cacheHierarchy>
    <cacheHierarchy uniqueName="[Measures].[Average of Danger2]" caption="Average of Danger2" measure="1" displayFolder="" measureGroup="superbowl_commercials" count="0" hidden="1">
      <extLst>
        <ext xmlns:x15="http://schemas.microsoft.com/office/spreadsheetml/2010/11/main" uri="{B97F6D7D-B522-45F9-BDA1-12C45D357490}">
          <x15:cacheHierarchy aggregatedColumn="30"/>
        </ext>
      </extLst>
    </cacheHierarchy>
    <cacheHierarchy uniqueName="[Measures].[Average of Animals2]" caption="Average of Animals2" measure="1" displayFolder="" measureGroup="superbowl_commercials" count="0" hidden="1">
      <extLst>
        <ext xmlns:x15="http://schemas.microsoft.com/office/spreadsheetml/2010/11/main" uri="{B97F6D7D-B522-45F9-BDA1-12C45D357490}">
          <x15:cacheHierarchy aggregatedColumn="31"/>
        </ext>
      </extLst>
    </cacheHierarchy>
    <cacheHierarchy uniqueName="[Measures].[Average of Uses Sex2]" caption="Average of Uses Sex2" measure="1" displayFolder="" measureGroup="superbowl_commercials" count="0" hidden="1">
      <extLst>
        <ext xmlns:x15="http://schemas.microsoft.com/office/spreadsheetml/2010/11/main" uri="{B97F6D7D-B522-45F9-BDA1-12C45D357490}">
          <x15:cacheHierarchy aggregatedColumn="32"/>
        </ext>
      </extLst>
    </cacheHierarchy>
    <cacheHierarchy uniqueName="[Measures].[Sum of Youtube Views2]" caption="Sum of Youtube Views2" measure="1" displayFolder="" measureGroup="superbowl_commercials" count="0" hidden="1">
      <extLst>
        <ext xmlns:x15="http://schemas.microsoft.com/office/spreadsheetml/2010/11/main" uri="{B97F6D7D-B522-45F9-BDA1-12C45D357490}">
          <x15:cacheHierarchy aggregatedColumn="24"/>
        </ext>
      </extLst>
    </cacheHierarchy>
    <cacheHierarchy uniqueName="[Measures].[Sum of Youtube Likes2]" caption="Sum of Youtube Likes2" measure="1" displayFolder="" measureGroup="superbowl_commercials" count="0" hidden="1">
      <extLst>
        <ext xmlns:x15="http://schemas.microsoft.com/office/spreadsheetml/2010/11/main" uri="{B97F6D7D-B522-45F9-BDA1-12C45D357490}">
          <x15:cacheHierarchy aggregatedColumn="19"/>
        </ext>
      </extLst>
    </cacheHierarchy>
    <cacheHierarchy uniqueName="[Measures].[Sum of TV Viewers2]" caption="Sum of TV Viewers2" measure="1" displayFolder="" measureGroup="superbowl_commercials"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superbowl_commercials" uniqueName="[superbowl_commercials]" caption="superbowl_commercials"/>
  </dimensions>
  <measureGroups count="1">
    <measureGroup name="superbowl_commercials" caption="superbowl_commercia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cin Goleń" refreshedDate="45791.454003587962" backgroundQuery="1" createdVersion="3" refreshedVersion="8" minRefreshableVersion="3" recordCount="0" supportSubquery="1" supportAdvancedDrill="1" xr:uid="{EEC9BA04-8D8E-485B-A816-66D6F6381D63}">
  <cacheSource type="external" connectionId="2">
    <extLst>
      <ext xmlns:x14="http://schemas.microsoft.com/office/spreadsheetml/2009/9/main" uri="{F057638F-6D5F-4e77-A914-E7F072B9BCA8}">
        <x14:sourceConnection name="ThisWorkbookDataModel"/>
      </ext>
    </extLst>
  </cacheSource>
  <cacheFields count="0"/>
  <cacheHierarchies count="62">
    <cacheHierarchy uniqueName="[superbowl_commercials].[Year]" caption="Year" attribute="1" defaultMemberUniqueName="[superbowl_commercials].[Year].[All]" allUniqueName="[superbowl_commercials].[Year].[All]" dimensionUniqueName="[superbowl_commercials]" displayFolder="" count="0" memberValueDatatype="20" unbalanced="0"/>
    <cacheHierarchy uniqueName="[superbowl_commercials].[Brand]" caption="Brand" attribute="1" defaultMemberUniqueName="[superbowl_commercials].[Brand].[All]" allUniqueName="[superbowl_commercials].[Brand].[All]" dimensionUniqueName="[superbowl_commercials]" displayFolder="" count="2" memberValueDatatype="130" unbalanced="0"/>
    <cacheHierarchy uniqueName="[superbowl_commercials].[Superbowl Ads Link]" caption="Superbowl Ads Link" attribute="1" defaultMemberUniqueName="[superbowl_commercials].[Superbowl Ads Link].[All]" allUniqueName="[superbowl_commercials].[Superbowl Ads Link].[All]" dimensionUniqueName="[superbowl_commercials]" displayFolder="" count="0" memberValueDatatype="130" unbalanced="0"/>
    <cacheHierarchy uniqueName="[superbowl_commercials].[Youtube Link]" caption="Youtube Link" attribute="1" defaultMemberUniqueName="[superbowl_commercials].[Youtube Link].[All]" allUniqueName="[superbowl_commercials].[Youtube Link].[All]" dimensionUniqueName="[superbowl_commercials]" displayFolder="" count="0" memberValueDatatype="130" unbalanced="0"/>
    <cacheHierarchy uniqueName="[superbowl_commercials].[Funny]" caption="Funny" attribute="1" defaultMemberUniqueName="[superbowl_commercials].[Funny].[All]" allUniqueName="[superbowl_commercials].[Funny].[All]" dimensionUniqueName="[superbowl_commercials]" displayFolder="" count="0" memberValueDatatype="11" unbalanced="0"/>
    <cacheHierarchy uniqueName="[superbowl_commercials].[Shows Product Quickly]" caption="Shows Product Quickly" attribute="1" defaultMemberUniqueName="[superbowl_commercials].[Shows Product Quickly].[All]" allUniqueName="[superbowl_commercials].[Shows Product Quickly].[All]" dimensionUniqueName="[superbowl_commercials]" displayFolder="" count="0" memberValueDatatype="11" unbalanced="0"/>
    <cacheHierarchy uniqueName="[superbowl_commercials].[Patriotic]" caption="Patriotic" attribute="1" defaultMemberUniqueName="[superbowl_commercials].[Patriotic].[All]" allUniqueName="[superbowl_commercials].[Patriotic].[All]" dimensionUniqueName="[superbowl_commercials]" displayFolder="" count="0" memberValueDatatype="11" unbalanced="0"/>
    <cacheHierarchy uniqueName="[superbowl_commercials].[Celebrity]" caption="Celebrity" attribute="1" defaultMemberUniqueName="[superbowl_commercials].[Celebrity].[All]" allUniqueName="[superbowl_commercials].[Celebrity].[All]" dimensionUniqueName="[superbowl_commercials]" displayFolder="" count="0" memberValueDatatype="11" unbalanced="0"/>
    <cacheHierarchy uniqueName="[superbowl_commercials].[Danger]" caption="Danger" attribute="1" defaultMemberUniqueName="[superbowl_commercials].[Danger].[All]" allUniqueName="[superbowl_commercials].[Danger].[All]" dimensionUniqueName="[superbowl_commercials]" displayFolder="" count="0" memberValueDatatype="11" unbalanced="0"/>
    <cacheHierarchy uniqueName="[superbowl_commercials].[Animals]" caption="Animals" attribute="1" defaultMemberUniqueName="[superbowl_commercials].[Animals].[All]" allUniqueName="[superbowl_commercials].[Animals].[All]" dimensionUniqueName="[superbowl_commercials]" displayFolder="" count="0" memberValueDatatype="11" unbalanced="0"/>
    <cacheHierarchy uniqueName="[superbowl_commercials].[Uses Sex]" caption="Uses Sex" attribute="1" defaultMemberUniqueName="[superbowl_commercials].[Uses Sex].[All]" allUniqueName="[superbowl_commercials].[Uses Sex].[All]" dimensionUniqueName="[superbowl_commercials]" displayFolder="" count="0" memberValueDatatype="11" unbalanced="0"/>
    <cacheHierarchy uniqueName="[superbowl_commercials].[Length]" caption="Length" attribute="1" defaultMemberUniqueName="[superbowl_commercials].[Length].[All]" allUniqueName="[superbowl_commercials].[Length].[All]" dimensionUniqueName="[superbowl_commercials]" displayFolder="" count="0" memberValueDatatype="20" unbalanced="0"/>
    <cacheHierarchy uniqueName="[superbowl_commercials].[Estimated Cost]" caption="Estimated Cost" attribute="1" defaultMemberUniqueName="[superbowl_commercials].[Estimated Cost].[All]" allUniqueName="[superbowl_commercials].[Estimated Cost].[All]" dimensionUniqueName="[superbowl_commercials]" displayFolder="" count="0" memberValueDatatype="130" unbalanced="0"/>
    <cacheHierarchy uniqueName="[superbowl_commercials].[Youtube Views]" caption="Youtube Views" attribute="1" defaultMemberUniqueName="[superbowl_commercials].[Youtube Views].[All]" allUniqueName="[superbowl_commercials].[Youtube Views].[All]" dimensionUniqueName="[superbowl_commercials]" displayFolder="" count="0" memberValueDatatype="20" unbalanced="0"/>
    <cacheHierarchy uniqueName="[superbowl_commercials].[Youtube Likes]" caption="Youtube Likes" attribute="1" defaultMemberUniqueName="[superbowl_commercials].[Youtube Likes].[All]" allUniqueName="[superbowl_commercials].[Youtube Likes].[All]" dimensionUniqueName="[superbowl_commercials]" displayFolder="" count="0" memberValueDatatype="130" unbalanced="0"/>
    <cacheHierarchy uniqueName="[superbowl_commercials].[TV Viewers]" caption="TV Viewers" attribute="1" defaultMemberUniqueName="[superbowl_commercials].[TV Viewers].[All]" allUniqueName="[superbowl_commercials].[TV Viewers].[All]" dimensionUniqueName="[superbowl_commercials]" displayFolder="" count="0" memberValueDatatype="130" unbalanced="0"/>
    <cacheHierarchy uniqueName="[superbowl_commercials].[duble_check]" caption="duble_check" attribute="1" defaultMemberUniqueName="[superbowl_commercials].[duble_check].[All]" allUniqueName="[superbowl_commercials].[duble_check].[All]" dimensionUniqueName="[superbowl_commercials]" displayFolder="" count="0" memberValueDatatype="130" unbalanced="0"/>
    <cacheHierarchy uniqueName="[superbowl_commercials].[TV Viewers2]" caption="TV Viewers2" attribute="1" defaultMemberUniqueName="[superbowl_commercials].[TV Viewers2].[All]" allUniqueName="[superbowl_commercials].[TV Viewers2].[All]" dimensionUniqueName="[superbowl_commercials]" displayFolder="" count="0" memberValueDatatype="5" unbalanced="0"/>
    <cacheHierarchy uniqueName="[superbowl_commercials].[TV Viewers2_check]" caption="TV Viewers2_check" attribute="1" defaultMemberUniqueName="[superbowl_commercials].[TV Viewers2_check].[All]" allUniqueName="[superbowl_commercials].[TV Viewers2_check].[All]" dimensionUniqueName="[superbowl_commercials]" displayFolder="" count="0" memberValueDatatype="11" unbalanced="0"/>
    <cacheHierarchy uniqueName="[superbowl_commercials].[Youtube Likes2]" caption="Youtube Likes2" attribute="1" defaultMemberUniqueName="[superbowl_commercials].[Youtube Likes2].[All]" allUniqueName="[superbowl_commercials].[Youtube Likes2].[All]" dimensionUniqueName="[superbowl_commercials]" displayFolder="" count="0" memberValueDatatype="20" unbalanced="0"/>
    <cacheHierarchy uniqueName="[superbowl_commercials].[Youtube Likes2_check]" caption="Youtube Likes2_check" attribute="1" defaultMemberUniqueName="[superbowl_commercials].[Youtube Likes2_check].[All]" allUniqueName="[superbowl_commercials].[Youtube Likes2_check].[All]" dimensionUniqueName="[superbowl_commercials]" displayFolder="" count="0" memberValueDatatype="11" unbalanced="0"/>
    <cacheHierarchy uniqueName="[superbowl_commercials].[Estimated Cost2]" caption="Estimated Cost2" attribute="1" defaultMemberUniqueName="[superbowl_commercials].[Estimated Cost2].[All]" allUniqueName="[superbowl_commercials].[Estimated Cost2].[All]" dimensionUniqueName="[superbowl_commercials]" displayFolder="" count="0" memberValueDatatype="5" unbalanced="0"/>
    <cacheHierarchy uniqueName="[superbowl_commercials].[Estimated Cost2_check]" caption="Estimated Cost2_check" attribute="1" defaultMemberUniqueName="[superbowl_commercials].[Estimated Cost2_check].[All]" allUniqueName="[superbowl_commercials].[Estimated Cost2_check].[All]" dimensionUniqueName="[superbowl_commercials]" displayFolder="" count="0" memberValueDatatype="11" unbalanced="0"/>
    <cacheHierarchy uniqueName="[superbowl_commercials].[Year_check]" caption="Year_check" attribute="1" defaultMemberUniqueName="[superbowl_commercials].[Year_check].[All]" allUniqueName="[superbowl_commercials].[Year_check].[All]" dimensionUniqueName="[superbowl_commercials]" displayFolder="" count="0" memberValueDatatype="11" unbalanced="0"/>
    <cacheHierarchy uniqueName="[superbowl_commercials].[Youtube Views2]" caption="Youtube Views2" attribute="1" defaultMemberUniqueName="[superbowl_commercials].[Youtube Views2].[All]" allUniqueName="[superbowl_commercials].[Youtube Views2].[All]" dimensionUniqueName="[superbowl_commercials]" displayFolder="" count="0" memberValueDatatype="20" unbalanced="0"/>
    <cacheHierarchy uniqueName="[superbowl_commercials].[Youtube Views_check2]" caption="Youtube Views_check2" attribute="1" defaultMemberUniqueName="[superbowl_commercials].[Youtube Views_check2].[All]" allUniqueName="[superbowl_commercials].[Youtube Views_check2].[All]" dimensionUniqueName="[superbowl_commercials]" displayFolder="" count="0" memberValueDatatype="11" unbalanced="0"/>
    <cacheHierarchy uniqueName="[superbowl_commercials].[Funny2]" caption="Funny2" attribute="1" defaultMemberUniqueName="[superbowl_commercials].[Funny2].[All]" allUniqueName="[superbowl_commercials].[Funny2].[All]" dimensionUniqueName="[superbowl_commercials]" displayFolder="" count="0" memberValueDatatype="20" unbalanced="0"/>
    <cacheHierarchy uniqueName="[superbowl_commercials].[Shows Product Quickly2]" caption="Shows Product Quickly2" attribute="1" defaultMemberUniqueName="[superbowl_commercials].[Shows Product Quickly2].[All]" allUniqueName="[superbowl_commercials].[Shows Product Quickly2].[All]" dimensionUniqueName="[superbowl_commercials]" displayFolder="" count="0" memberValueDatatype="20" unbalanced="0"/>
    <cacheHierarchy uniqueName="[superbowl_commercials].[Patriotic2]" caption="Patriotic2" attribute="1" defaultMemberUniqueName="[superbowl_commercials].[Patriotic2].[All]" allUniqueName="[superbowl_commercials].[Patriotic2].[All]" dimensionUniqueName="[superbowl_commercials]" displayFolder="" count="0" memberValueDatatype="20" unbalanced="0"/>
    <cacheHierarchy uniqueName="[superbowl_commercials].[Celebrity2]" caption="Celebrity2" attribute="1" defaultMemberUniqueName="[superbowl_commercials].[Celebrity2].[All]" allUniqueName="[superbowl_commercials].[Celebrity2].[All]" dimensionUniqueName="[superbowl_commercials]" displayFolder="" count="0" memberValueDatatype="20" unbalanced="0"/>
    <cacheHierarchy uniqueName="[superbowl_commercials].[Danger2]" caption="Danger2" attribute="1" defaultMemberUniqueName="[superbowl_commercials].[Danger2].[All]" allUniqueName="[superbowl_commercials].[Danger2].[All]" dimensionUniqueName="[superbowl_commercials]" displayFolder="" count="0" memberValueDatatype="20" unbalanced="0"/>
    <cacheHierarchy uniqueName="[superbowl_commercials].[Animals2]" caption="Animals2" attribute="1" defaultMemberUniqueName="[superbowl_commercials].[Animals2].[All]" allUniqueName="[superbowl_commercials].[Animals2].[All]" dimensionUniqueName="[superbowl_commercials]" displayFolder="" count="0" memberValueDatatype="20" unbalanced="0"/>
    <cacheHierarchy uniqueName="[superbowl_commercials].[Uses Sex2]" caption="Uses Sex2" attribute="1" defaultMemberUniqueName="[superbowl_commercials].[Uses Sex2].[All]" allUniqueName="[superbowl_commercials].[Uses Sex2].[All]" dimensionUniqueName="[superbowl_commercials]" displayFolder="" count="0" memberValueDatatype="20" unbalanced="0"/>
    <cacheHierarchy uniqueName="[Measures].[__XL_Count superbowl_commercials]" caption="__XL_Count superbowl_commercials" measure="1" displayFolder="" measureGroup="superbowl_commercials" count="0" hidden="1"/>
    <cacheHierarchy uniqueName="[Measures].[__No measures defined]" caption="__No measures defined" measure="1" displayFolder="" count="0" hidden="1"/>
    <cacheHierarchy uniqueName="[Measures].[Sum of Year]" caption="Sum of Year" measure="1" displayFolder="" measureGroup="superbowl_commercials" count="0" hidden="1">
      <extLst>
        <ext xmlns:x15="http://schemas.microsoft.com/office/spreadsheetml/2010/11/main" uri="{B97F6D7D-B522-45F9-BDA1-12C45D357490}">
          <x15:cacheHierarchy aggregatedColumn="0"/>
        </ext>
      </extLst>
    </cacheHierarchy>
    <cacheHierarchy uniqueName="[Measures].[Count of Brand]" caption="Count of Brand" measure="1" displayFolder="" measureGroup="superbowl_commercials" count="0" hidden="1">
      <extLst>
        <ext xmlns:x15="http://schemas.microsoft.com/office/spreadsheetml/2010/11/main" uri="{B97F6D7D-B522-45F9-BDA1-12C45D357490}">
          <x15:cacheHierarchy aggregatedColumn="1"/>
        </ext>
      </extLst>
    </cacheHierarchy>
    <cacheHierarchy uniqueName="[Measures].[Distinct Count of Brand]" caption="Distinct Count of Brand" measure="1" displayFolder="" measureGroup="superbowl_commercials" count="0" hidden="1">
      <extLst>
        <ext xmlns:x15="http://schemas.microsoft.com/office/spreadsheetml/2010/11/main" uri="{B97F6D7D-B522-45F9-BDA1-12C45D357490}">
          <x15:cacheHierarchy aggregatedColumn="1"/>
        </ext>
      </extLst>
    </cacheHierarchy>
    <cacheHierarchy uniqueName="[Measures].[Count of Funny]" caption="Count of Funny" measure="1" displayFolder="" measureGroup="superbowl_commercials" count="0" hidden="1">
      <extLst>
        <ext xmlns:x15="http://schemas.microsoft.com/office/spreadsheetml/2010/11/main" uri="{B97F6D7D-B522-45F9-BDA1-12C45D357490}">
          <x15:cacheHierarchy aggregatedColumn="4"/>
        </ext>
      </extLst>
    </cacheHierarchy>
    <cacheHierarchy uniqueName="[Measures].[Count of Patriotic]" caption="Count of Patriotic" measure="1" displayFolder="" measureGroup="superbowl_commercials" count="0" hidden="1">
      <extLst>
        <ext xmlns:x15="http://schemas.microsoft.com/office/spreadsheetml/2010/11/main" uri="{B97F6D7D-B522-45F9-BDA1-12C45D357490}">
          <x15:cacheHierarchy aggregatedColumn="6"/>
        </ext>
      </extLst>
    </cacheHierarchy>
    <cacheHierarchy uniqueName="[Measures].[Count of Celebrity]" caption="Count of Celebrity" measure="1" displayFolder="" measureGroup="superbowl_commercials" count="0" hidden="1">
      <extLst>
        <ext xmlns:x15="http://schemas.microsoft.com/office/spreadsheetml/2010/11/main" uri="{B97F6D7D-B522-45F9-BDA1-12C45D357490}">
          <x15:cacheHierarchy aggregatedColumn="7"/>
        </ext>
      </extLst>
    </cacheHierarchy>
    <cacheHierarchy uniqueName="[Measures].[Count of Danger]" caption="Count of Danger" measure="1" displayFolder="" measureGroup="superbowl_commercials" count="0" hidden="1">
      <extLst>
        <ext xmlns:x15="http://schemas.microsoft.com/office/spreadsheetml/2010/11/main" uri="{B97F6D7D-B522-45F9-BDA1-12C45D357490}">
          <x15:cacheHierarchy aggregatedColumn="8"/>
        </ext>
      </extLst>
    </cacheHierarchy>
    <cacheHierarchy uniqueName="[Measures].[Count of Animals]" caption="Count of Animals" measure="1" displayFolder="" measureGroup="superbowl_commercials" count="0" hidden="1">
      <extLst>
        <ext xmlns:x15="http://schemas.microsoft.com/office/spreadsheetml/2010/11/main" uri="{B97F6D7D-B522-45F9-BDA1-12C45D357490}">
          <x15:cacheHierarchy aggregatedColumn="9"/>
        </ext>
      </extLst>
    </cacheHierarchy>
    <cacheHierarchy uniqueName="[Measures].[Count of Uses Sex]" caption="Count of Uses Sex" measure="1" displayFolder="" measureGroup="superbowl_commercials" count="0" hidden="1">
      <extLst>
        <ext xmlns:x15="http://schemas.microsoft.com/office/spreadsheetml/2010/11/main" uri="{B97F6D7D-B522-45F9-BDA1-12C45D357490}">
          <x15:cacheHierarchy aggregatedColumn="10"/>
        </ext>
      </extLst>
    </cacheHierarchy>
    <cacheHierarchy uniqueName="[Measures].[Count of Shows Product Quickly]" caption="Count of Shows Product Quickly" measure="1" displayFolder="" measureGroup="superbowl_commercials" count="0" hidden="1">
      <extLst>
        <ext xmlns:x15="http://schemas.microsoft.com/office/spreadsheetml/2010/11/main" uri="{B97F6D7D-B522-45F9-BDA1-12C45D357490}">
          <x15:cacheHierarchy aggregatedColumn="5"/>
        </ext>
      </extLst>
    </cacheHierarchy>
    <cacheHierarchy uniqueName="[Measures].[Sum of Funny2]" caption="Sum of Funny2" measure="1" displayFolder="" measureGroup="superbowl_commercials" count="0" hidden="1">
      <extLst>
        <ext xmlns:x15="http://schemas.microsoft.com/office/spreadsheetml/2010/11/main" uri="{B97F6D7D-B522-45F9-BDA1-12C45D357490}">
          <x15:cacheHierarchy aggregatedColumn="26"/>
        </ext>
      </extLst>
    </cacheHierarchy>
    <cacheHierarchy uniqueName="[Measures].[Sum of Shows Product Quickly2]" caption="Sum of Shows Product Quickly2" measure="1" displayFolder="" measureGroup="superbowl_commercials" count="0" hidden="1">
      <extLst>
        <ext xmlns:x15="http://schemas.microsoft.com/office/spreadsheetml/2010/11/main" uri="{B97F6D7D-B522-45F9-BDA1-12C45D357490}">
          <x15:cacheHierarchy aggregatedColumn="27"/>
        </ext>
      </extLst>
    </cacheHierarchy>
    <cacheHierarchy uniqueName="[Measures].[Sum of Patriotic2]" caption="Sum of Patriotic2" measure="1" displayFolder="" measureGroup="superbowl_commercials" count="0" hidden="1">
      <extLst>
        <ext xmlns:x15="http://schemas.microsoft.com/office/spreadsheetml/2010/11/main" uri="{B97F6D7D-B522-45F9-BDA1-12C45D357490}">
          <x15:cacheHierarchy aggregatedColumn="28"/>
        </ext>
      </extLst>
    </cacheHierarchy>
    <cacheHierarchy uniqueName="[Measures].[Sum of Celebrity2]" caption="Sum of Celebrity2" measure="1" displayFolder="" measureGroup="superbowl_commercials" count="0" hidden="1">
      <extLst>
        <ext xmlns:x15="http://schemas.microsoft.com/office/spreadsheetml/2010/11/main" uri="{B97F6D7D-B522-45F9-BDA1-12C45D357490}">
          <x15:cacheHierarchy aggregatedColumn="29"/>
        </ext>
      </extLst>
    </cacheHierarchy>
    <cacheHierarchy uniqueName="[Measures].[Sum of Danger2]" caption="Sum of Danger2" measure="1" displayFolder="" measureGroup="superbowl_commercials" count="0" hidden="1">
      <extLst>
        <ext xmlns:x15="http://schemas.microsoft.com/office/spreadsheetml/2010/11/main" uri="{B97F6D7D-B522-45F9-BDA1-12C45D357490}">
          <x15:cacheHierarchy aggregatedColumn="30"/>
        </ext>
      </extLst>
    </cacheHierarchy>
    <cacheHierarchy uniqueName="[Measures].[Sum of Animals2]" caption="Sum of Animals2" measure="1" displayFolder="" measureGroup="superbowl_commercials" count="0" hidden="1">
      <extLst>
        <ext xmlns:x15="http://schemas.microsoft.com/office/spreadsheetml/2010/11/main" uri="{B97F6D7D-B522-45F9-BDA1-12C45D357490}">
          <x15:cacheHierarchy aggregatedColumn="31"/>
        </ext>
      </extLst>
    </cacheHierarchy>
    <cacheHierarchy uniqueName="[Measures].[Sum of Uses Sex2]" caption="Sum of Uses Sex2" measure="1" displayFolder="" measureGroup="superbowl_commercials" count="0" hidden="1">
      <extLst>
        <ext xmlns:x15="http://schemas.microsoft.com/office/spreadsheetml/2010/11/main" uri="{B97F6D7D-B522-45F9-BDA1-12C45D357490}">
          <x15:cacheHierarchy aggregatedColumn="32"/>
        </ext>
      </extLst>
    </cacheHierarchy>
    <cacheHierarchy uniqueName="[Measures].[Average of Funny2]" caption="Average of Funny2" measure="1" displayFolder="" measureGroup="superbowl_commercials" count="0" hidden="1">
      <extLst>
        <ext xmlns:x15="http://schemas.microsoft.com/office/spreadsheetml/2010/11/main" uri="{B97F6D7D-B522-45F9-BDA1-12C45D357490}">
          <x15:cacheHierarchy aggregatedColumn="26"/>
        </ext>
      </extLst>
    </cacheHierarchy>
    <cacheHierarchy uniqueName="[Measures].[Average of Shows Product Quickly2]" caption="Average of Shows Product Quickly2" measure="1" displayFolder="" measureGroup="superbowl_commercials" count="0" hidden="1">
      <extLst>
        <ext xmlns:x15="http://schemas.microsoft.com/office/spreadsheetml/2010/11/main" uri="{B97F6D7D-B522-45F9-BDA1-12C45D357490}">
          <x15:cacheHierarchy aggregatedColumn="27"/>
        </ext>
      </extLst>
    </cacheHierarchy>
    <cacheHierarchy uniqueName="[Measures].[Average of Patriotic2]" caption="Average of Patriotic2" measure="1" displayFolder="" measureGroup="superbowl_commercials" count="0" hidden="1">
      <extLst>
        <ext xmlns:x15="http://schemas.microsoft.com/office/spreadsheetml/2010/11/main" uri="{B97F6D7D-B522-45F9-BDA1-12C45D357490}">
          <x15:cacheHierarchy aggregatedColumn="28"/>
        </ext>
      </extLst>
    </cacheHierarchy>
    <cacheHierarchy uniqueName="[Measures].[Average of Celebrity2]" caption="Average of Celebrity2" measure="1" displayFolder="" measureGroup="superbowl_commercials" count="0" hidden="1">
      <extLst>
        <ext xmlns:x15="http://schemas.microsoft.com/office/spreadsheetml/2010/11/main" uri="{B97F6D7D-B522-45F9-BDA1-12C45D357490}">
          <x15:cacheHierarchy aggregatedColumn="29"/>
        </ext>
      </extLst>
    </cacheHierarchy>
    <cacheHierarchy uniqueName="[Measures].[Average of Danger2]" caption="Average of Danger2" measure="1" displayFolder="" measureGroup="superbowl_commercials" count="0" hidden="1">
      <extLst>
        <ext xmlns:x15="http://schemas.microsoft.com/office/spreadsheetml/2010/11/main" uri="{B97F6D7D-B522-45F9-BDA1-12C45D357490}">
          <x15:cacheHierarchy aggregatedColumn="30"/>
        </ext>
      </extLst>
    </cacheHierarchy>
    <cacheHierarchy uniqueName="[Measures].[Average of Animals2]" caption="Average of Animals2" measure="1" displayFolder="" measureGroup="superbowl_commercials" count="0" hidden="1">
      <extLst>
        <ext xmlns:x15="http://schemas.microsoft.com/office/spreadsheetml/2010/11/main" uri="{B97F6D7D-B522-45F9-BDA1-12C45D357490}">
          <x15:cacheHierarchy aggregatedColumn="31"/>
        </ext>
      </extLst>
    </cacheHierarchy>
    <cacheHierarchy uniqueName="[Measures].[Average of Uses Sex2]" caption="Average of Uses Sex2" measure="1" displayFolder="" measureGroup="superbowl_commercials" count="0" hidden="1">
      <extLst>
        <ext xmlns:x15="http://schemas.microsoft.com/office/spreadsheetml/2010/11/main" uri="{B97F6D7D-B522-45F9-BDA1-12C45D357490}">
          <x15:cacheHierarchy aggregatedColumn="32"/>
        </ext>
      </extLst>
    </cacheHierarchy>
    <cacheHierarchy uniqueName="[Measures].[Sum of Youtube Views2]" caption="Sum of Youtube Views2" measure="1" displayFolder="" measureGroup="superbowl_commercials" count="0" hidden="1">
      <extLst>
        <ext xmlns:x15="http://schemas.microsoft.com/office/spreadsheetml/2010/11/main" uri="{B97F6D7D-B522-45F9-BDA1-12C45D357490}">
          <x15:cacheHierarchy aggregatedColumn="24"/>
        </ext>
      </extLst>
    </cacheHierarchy>
    <cacheHierarchy uniqueName="[Measures].[Sum of Youtube Likes2]" caption="Sum of Youtube Likes2" measure="1" displayFolder="" measureGroup="superbowl_commercials" count="0" hidden="1">
      <extLst>
        <ext xmlns:x15="http://schemas.microsoft.com/office/spreadsheetml/2010/11/main" uri="{B97F6D7D-B522-45F9-BDA1-12C45D357490}">
          <x15:cacheHierarchy aggregatedColumn="19"/>
        </ext>
      </extLst>
    </cacheHierarchy>
    <cacheHierarchy uniqueName="[Measures].[Sum of TV Viewers2]" caption="Sum of TV Viewers2" measure="1" displayFolder="" measureGroup="superbowl_commercials"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85410110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
  <r>
    <x v="0"/>
    <x v="0"/>
    <s v="https://superbowl-ads.com/2000-etrade-monkey-dance/"/>
    <s v="https://www.youtube.com/watch?v=Muyq2kMDFoA"/>
    <b v="1"/>
    <b v="1"/>
    <b v="0"/>
    <b v="0"/>
    <b v="0"/>
    <b v="1"/>
    <b v="0"/>
    <n v="30"/>
    <s v="2.1"/>
    <n v="13615"/>
    <s v="84"/>
    <s v="88.47"/>
    <s v="2000-E-Trade-https://superbowl-ads.com/2000-etrade-monkey-dance/-https://www.youtube.com/watch?v=Muyq2kMDFoA-TRUE-TRUE-FALSE-FALSE-FALSE-TRUE-FALSE-30-2.1-13615-84-88.47"/>
    <n v="88.47"/>
    <b v="1"/>
    <n v="84"/>
    <b v="1"/>
    <n v="2.1"/>
    <b v="1"/>
    <b v="1"/>
    <n v="13615"/>
    <b v="1"/>
  </r>
  <r>
    <x v="0"/>
    <x v="0"/>
    <s v="https://superbowl-ads.com/2000-etrade-money-out-of-the-wazoo/"/>
    <s v="https://www.youtube.com/watch?v=oftjwYmlfoA"/>
    <b v="1"/>
    <b v="1"/>
    <b v="0"/>
    <b v="0"/>
    <b v="1"/>
    <b v="0"/>
    <b v="0"/>
    <n v="30"/>
    <s v="2.1"/>
    <n v="72772"/>
    <s v="146"/>
    <s v="88.47"/>
    <s v="2000-E-Trade-https://superbowl-ads.com/2000-etrade-money-out-of-the-wazoo/-https://www.youtube.com/watch?v=oftjwYmlfoA-TRUE-TRUE-FALSE-FALSE-TRUE-FALSE-FALSE-30-2.1-72772-146-88.47"/>
    <n v="88.47"/>
    <b v="1"/>
    <n v="146"/>
    <b v="1"/>
    <n v="2.1"/>
    <b v="1"/>
    <b v="1"/>
    <n v="72772"/>
    <b v="1"/>
  </r>
  <r>
    <x v="0"/>
    <x v="1"/>
    <s v="https://superbowl-ads.com/2000-budweiser-whaasup-game/"/>
    <s v="https://www.youtube.com/watch?v=loimTUjV92Q"/>
    <b v="1"/>
    <b v="1"/>
    <b v="0"/>
    <b v="0"/>
    <b v="0"/>
    <b v="0"/>
    <b v="0"/>
    <n v="30"/>
    <s v="2.1"/>
    <n v="5399"/>
    <s v="11"/>
    <s v="88.47"/>
    <s v="2000-Budweiser-https://superbowl-ads.com/2000-budweiser-whaasup-game/-https://www.youtube.com/watch?v=loimTUjV92Q-TRUE-TRUE-FALSE-FALSE-FALSE-FALSE-FALSE-30-2.1-5399-11-88.47"/>
    <n v="88.47"/>
    <b v="1"/>
    <n v="11"/>
    <b v="1"/>
    <n v="2.1"/>
    <b v="1"/>
    <b v="1"/>
    <n v="5399"/>
    <b v="1"/>
  </r>
  <r>
    <x v="0"/>
    <x v="2"/>
    <s v="https://superbowl-ads.com/2000-bud-light-hold-the-door/"/>
    <s v="https://www.youtube.com/watch?v=M3IV93HwSkc"/>
    <b v="1"/>
    <b v="1"/>
    <b v="0"/>
    <b v="0"/>
    <b v="1"/>
    <b v="0"/>
    <b v="0"/>
    <n v="30"/>
    <s v="2.1"/>
    <n v="6699"/>
    <s v="8"/>
    <s v="88.47"/>
    <s v="2000-Bud Light-https://superbowl-ads.com/2000-bud-light-hold-the-door/-https://www.youtube.com/watch?v=M3IV93HwSkc-TRUE-TRUE-FALSE-FALSE-TRUE-FALSE-FALSE-30-2.1-6699-8-88.47"/>
    <n v="88.47"/>
    <b v="1"/>
    <n v="8"/>
    <b v="1"/>
    <n v="2.1"/>
    <b v="1"/>
    <b v="1"/>
    <n v="6699"/>
    <b v="1"/>
  </r>
  <r>
    <x v="0"/>
    <x v="1"/>
    <s v="https://superbowl-ads.com/2000-budweiser-talking-dog/"/>
    <s v="https://www.youtube.com/watch?v=dK1tlG778J8"/>
    <b v="1"/>
    <b v="0"/>
    <b v="0"/>
    <b v="0"/>
    <b v="0"/>
    <b v="1"/>
    <b v="0"/>
    <n v="30"/>
    <s v="2.1"/>
    <n v="18972"/>
    <s v="6"/>
    <s v="88.47"/>
    <s v="2000-Budweiser-https://superbowl-ads.com/2000-budweiser-talking-dog/-https://www.youtube.com/watch?v=dK1tlG778J8-TRUE-FALSE-FALSE-FALSE-FALSE-TRUE-FALSE-30-2.1-18972-6-88.47"/>
    <n v="88.47"/>
    <b v="1"/>
    <n v="6"/>
    <b v="1"/>
    <n v="2.1"/>
    <b v="1"/>
    <b v="1"/>
    <n v="18972"/>
    <b v="1"/>
  </r>
  <r>
    <x v="0"/>
    <x v="2"/>
    <s v="https://superbowl-ads.com/2000-bud-light-she-has-a-cat/"/>
    <s v="https://www.youtube.com/watch?v=drE6cpCB6Po"/>
    <b v="1"/>
    <b v="0"/>
    <b v="0"/>
    <b v="0"/>
    <b v="1"/>
    <b v="1"/>
    <b v="1"/>
    <n v="30"/>
    <s v="2.1"/>
    <n v="146"/>
    <s v="3"/>
    <s v="88.47"/>
    <s v="2000-Bud Light-https://superbowl-ads.com/2000-bud-light-she-has-a-cat/-https://www.youtube.com/watch?v=drE6cpCB6Po-TRUE-FALSE-FALSE-FALSE-TRUE-TRUE-TRUE-30-2.1-146-3-88.47"/>
    <n v="88.47"/>
    <b v="1"/>
    <n v="3"/>
    <b v="1"/>
    <n v="2.1"/>
    <b v="1"/>
    <b v="1"/>
    <n v="146"/>
    <b v="1"/>
  </r>
  <r>
    <x v="0"/>
    <x v="1"/>
    <s v="https://superbowl-ads.com/2000-budweiser-whaasup/"/>
    <s v="https://www.youtube.com/watch?v=JJmqCKtJnxM"/>
    <b v="1"/>
    <b v="1"/>
    <b v="0"/>
    <b v="0"/>
    <b v="0"/>
    <b v="0"/>
    <b v="0"/>
    <n v="60"/>
    <s v="4.2"/>
    <n v="4047977"/>
    <s v="31000"/>
    <s v="88.47"/>
    <s v="2000-Budweiser-https://superbowl-ads.com/2000-budweiser-whaasup/-https://www.youtube.com/watch?v=JJmqCKtJnxM-TRUE-TRUE-FALSE-FALSE-FALSE-FALSE-FALSE-60-4.2-4047977-31000-88.47"/>
    <n v="88.47"/>
    <b v="1"/>
    <n v="31000"/>
    <b v="1"/>
    <n v="4.2"/>
    <b v="1"/>
    <b v="1"/>
    <n v="4047977"/>
    <b v="1"/>
  </r>
  <r>
    <x v="0"/>
    <x v="1"/>
    <s v="https://superbowl-ads.com/2000-budweiser-rex/"/>
    <s v="https://www.youtube.com/watch?v=GgXsLHifz9k"/>
    <b v="1"/>
    <b v="0"/>
    <b v="0"/>
    <b v="0"/>
    <b v="1"/>
    <b v="1"/>
    <b v="0"/>
    <n v="60"/>
    <s v="4.2"/>
    <n v="112246"/>
    <s v="163"/>
    <s v="88.47"/>
    <s v="2000-Budweiser-https://superbowl-ads.com/2000-budweiser-rex/-https://www.youtube.com/watch?v=GgXsLHifz9k-TRUE-FALSE-FALSE-FALSE-TRUE-TRUE-FALSE-60-4.2-112246-163-88.47"/>
    <n v="88.47"/>
    <b v="1"/>
    <n v="163"/>
    <b v="1"/>
    <n v="4.2"/>
    <b v="1"/>
    <b v="1"/>
    <n v="112246"/>
    <b v="1"/>
  </r>
  <r>
    <x v="1"/>
    <x v="2"/>
    <s v="https://superbowl-ads.com/2001-bud-light-otto/"/>
    <s v="https://www.youtube.com/watch?v=XJEYIR-Cai4"/>
    <b v="1"/>
    <b v="1"/>
    <b v="0"/>
    <b v="0"/>
    <b v="0"/>
    <b v="1"/>
    <b v="0"/>
    <n v="30"/>
    <s v="2.1"/>
    <n v="3613"/>
    <s v="10"/>
    <s v="84.34"/>
    <s v="2001-Bud Light-https://superbowl-ads.com/2001-bud-light-otto/-https://www.youtube.com/watch?v=XJEYIR-Cai4-TRUE-TRUE-FALSE-FALSE-FALSE-TRUE-FALSE-30-2.1-3613-10-84.34"/>
    <n v="84.34"/>
    <b v="1"/>
    <n v="10"/>
    <b v="1"/>
    <n v="2.1"/>
    <b v="1"/>
    <b v="1"/>
    <n v="3613"/>
    <b v="1"/>
  </r>
  <r>
    <x v="1"/>
    <x v="1"/>
    <s v="https://superbowl-ads.com/2001-budweiser-what-are-you-doing/"/>
    <s v="https://www.youtube.com/watch?v=gtmJEt0w1k4"/>
    <b v="1"/>
    <b v="1"/>
    <b v="0"/>
    <b v="0"/>
    <b v="0"/>
    <b v="0"/>
    <b v="0"/>
    <n v="30"/>
    <s v="2.1"/>
    <n v="58606"/>
    <s v="212"/>
    <s v="84.34"/>
    <s v="2001-Budweiser-https://superbowl-ads.com/2001-budweiser-what-are-you-doing/-https://www.youtube.com/watch?v=gtmJEt0w1k4-TRUE-TRUE-FALSE-FALSE-FALSE-FALSE-FALSE-30-2.1-58606-212-84.34"/>
    <n v="84.34"/>
    <b v="1"/>
    <n v="212"/>
    <b v="1"/>
    <n v="2.1"/>
    <b v="1"/>
    <b v="1"/>
    <n v="58606"/>
    <b v="1"/>
  </r>
  <r>
    <x v="1"/>
    <x v="2"/>
    <s v="https://superbowl-ads.com/2001-bud-light-pencil-pusher/"/>
    <s v="https://www.youtube.com/watch?v=J89vbNUzhIE"/>
    <b v="1"/>
    <b v="0"/>
    <b v="0"/>
    <b v="0"/>
    <b v="1"/>
    <b v="0"/>
    <b v="1"/>
    <n v="30"/>
    <s v="2.1"/>
    <n v="73526"/>
    <s v="353"/>
    <s v="84.34"/>
    <s v="2001-Bud Light-https://superbowl-ads.com/2001-bud-light-pencil-pusher/-https://www.youtube.com/watch?v=J89vbNUzhIE-TRUE-FALSE-FALSE-FALSE-TRUE-FALSE-TRUE-30-2.1-73526-353-84.34"/>
    <n v="84.34"/>
    <b v="1"/>
    <n v="353"/>
    <b v="1"/>
    <n v="2.1"/>
    <b v="1"/>
    <b v="1"/>
    <n v="73526"/>
    <b v="1"/>
  </r>
  <r>
    <x v="1"/>
    <x v="3"/>
    <s v="https://superbowl-ads.com/2001-pepsi-subway-miracle/"/>
    <s v="https://www.youtube.com/watch?v=1nmPv4M8Ps8"/>
    <b v="1"/>
    <b v="0"/>
    <b v="0"/>
    <b v="0"/>
    <b v="0"/>
    <b v="0"/>
    <b v="1"/>
    <n v="30"/>
    <s v="2.1"/>
    <n v="1202"/>
    <s v="5"/>
    <s v="84.34"/>
    <s v="2001-Pepsi-https://superbowl-ads.com/2001-pepsi-subway-miracle/-https://www.youtube.com/watch?v=1nmPv4M8Ps8-TRUE-FALSE-FALSE-FALSE-FALSE-FALSE-TRUE-30-2.1-1202-5-84.34"/>
    <n v="84.34"/>
    <b v="1"/>
    <n v="5"/>
    <b v="1"/>
    <n v="2.1"/>
    <b v="1"/>
    <b v="1"/>
    <n v="1202"/>
    <b v="1"/>
  </r>
  <r>
    <x v="1"/>
    <x v="0"/>
    <s v="https://superbowl-ads.com/2001-etrade-dot-com-ghost-town/"/>
    <s v="https://www.youtube.com/watch?v=ONZFkqzuMjI"/>
    <b v="0"/>
    <b v="0"/>
    <b v="0"/>
    <b v="0"/>
    <b v="1"/>
    <b v="1"/>
    <b v="0"/>
    <n v="30"/>
    <s v="2.1"/>
    <n v="105126"/>
    <s v="191"/>
    <s v="84.34"/>
    <s v="2001-E-Trade-https://superbowl-ads.com/2001-etrade-dot-com-ghost-town/-https://www.youtube.com/watch?v=ONZFkqzuMjI-FALSE-FALSE-FALSE-FALSE-TRUE-TRUE-FALSE-30-2.1-105126-191-84.34"/>
    <n v="84.34"/>
    <b v="1"/>
    <n v="191"/>
    <b v="1"/>
    <n v="2.1"/>
    <b v="1"/>
    <b v="1"/>
    <n v="105126"/>
    <b v="1"/>
  </r>
  <r>
    <x v="1"/>
    <x v="3"/>
    <s v="https://superbowl-ads.com/2001-pepsi-roller-coaster/"/>
    <s v="https://www.youtube.com/watch?v=MwfL-DkL1Vg"/>
    <b v="1"/>
    <b v="1"/>
    <b v="0"/>
    <b v="0"/>
    <b v="0"/>
    <b v="0"/>
    <b v="1"/>
    <n v="30"/>
    <s v="2.1"/>
    <n v="65284"/>
    <s v="110"/>
    <s v="84.34"/>
    <s v="2001-Pepsi-https://superbowl-ads.com/2001-pepsi-roller-coaster/-https://www.youtube.com/watch?v=MwfL-DkL1Vg-TRUE-TRUE-FALSE-FALSE-FALSE-FALSE-TRUE-30-2.1-65284-110-84.34"/>
    <n v="84.34"/>
    <b v="1"/>
    <n v="110"/>
    <b v="1"/>
    <n v="2.1"/>
    <b v="1"/>
    <b v="1"/>
    <n v="65284"/>
    <b v="1"/>
  </r>
  <r>
    <x v="1"/>
    <x v="2"/>
    <s v="https://superbowl-ads.com/2001-bud-light-cedric-the-entertainer/"/>
    <s v="https://www.youtube.com/watch?v=h-HHbtwX5vY"/>
    <b v="1"/>
    <b v="0"/>
    <b v="0"/>
    <b v="1"/>
    <b v="0"/>
    <b v="0"/>
    <b v="1"/>
    <n v="30"/>
    <s v="2.1"/>
    <n v="1047"/>
    <s v="3"/>
    <s v="84.34"/>
    <s v="2001-Bud Light-https://superbowl-ads.com/2001-bud-light-cedric-the-entertainer/-https://www.youtube.com/watch?v=h-HHbtwX5vY-TRUE-FALSE-FALSE-TRUE-FALSE-FALSE-TRUE-30-2.1-1047-3-84.34"/>
    <n v="84.34"/>
    <b v="1"/>
    <n v="3"/>
    <b v="1"/>
    <n v="2.1"/>
    <b v="1"/>
    <b v="1"/>
    <n v="1047"/>
    <b v="1"/>
  </r>
  <r>
    <x v="1"/>
    <x v="4"/>
    <s v="https://superbowl-ads.com/2001-doritos-ali-landry/"/>
    <s v="https://www.youtube.com/watch?v=xbrvsJZSxok"/>
    <b v="1"/>
    <b v="1"/>
    <b v="0"/>
    <b v="1"/>
    <b v="0"/>
    <b v="0"/>
    <b v="1"/>
    <n v="30"/>
    <s v="2.1"/>
    <n v="4183"/>
    <s v="15"/>
    <s v="84.34"/>
    <s v="2001-Doritos-https://superbowl-ads.com/2001-doritos-ali-landry/-https://www.youtube.com/watch?v=xbrvsJZSxok-TRUE-TRUE-FALSE-TRUE-FALSE-FALSE-TRUE-30-2.1-4183-15-84.34"/>
    <n v="84.34"/>
    <b v="1"/>
    <n v="15"/>
    <b v="1"/>
    <n v="2.1"/>
    <b v="1"/>
    <b v="1"/>
    <n v="4183"/>
    <b v="1"/>
  </r>
  <r>
    <x v="1"/>
    <x v="5"/>
    <s v="https://superbowl-ads.com/2001-nfl-perfect-day/"/>
    <s v=""/>
    <b v="0"/>
    <b v="0"/>
    <b v="0"/>
    <b v="1"/>
    <b v="0"/>
    <b v="0"/>
    <b v="0"/>
    <n v="60"/>
    <s v="4.2"/>
    <m/>
    <s v=""/>
    <s v="84.34"/>
    <s v="2001-NFL-https://superbowl-ads.com/2001-nfl-perfect-day/-FALSE-FALSE-FALSE-TRUE-FALSE-FALSE-FALSE-60-4.2-84.34"/>
    <n v="84.34"/>
    <b v="1"/>
    <n v="0"/>
    <b v="1"/>
    <n v="4.2"/>
    <b v="1"/>
    <b v="1"/>
    <n v="0"/>
    <b v="1"/>
  </r>
  <r>
    <x v="1"/>
    <x v="3"/>
    <s v="https://superbowl-ads.com/2001-pepsi-bob-dole/"/>
    <s v="https://www.youtube.com/watch?v=6h7wifUL8mk"/>
    <b v="1"/>
    <b v="0"/>
    <b v="1"/>
    <b v="1"/>
    <b v="0"/>
    <b v="1"/>
    <b v="1"/>
    <n v="45"/>
    <s v="3.15"/>
    <n v="12595"/>
    <s v="13"/>
    <s v="84.34"/>
    <s v="2001-Pepsi-https://superbowl-ads.com/2001-pepsi-bob-dole/-https://www.youtube.com/watch?v=6h7wifUL8mk-TRUE-FALSE-TRUE-TRUE-FALSE-TRUE-TRUE-45-3.15-12595-13-84.34"/>
    <n v="84.34"/>
    <b v="1"/>
    <n v="13"/>
    <b v="1"/>
    <n v="3.15"/>
    <b v="1"/>
    <b v="1"/>
    <n v="12595"/>
    <b v="1"/>
  </r>
  <r>
    <x v="1"/>
    <x v="3"/>
    <s v="https://superbowl-ads.com/2001-pepsi-kasparov-vs-pepsi-machine/"/>
    <s v="https://www.youtube.com/watch?v=pldGc0Cpf84"/>
    <b v="1"/>
    <b v="0"/>
    <b v="0"/>
    <b v="1"/>
    <b v="1"/>
    <b v="0"/>
    <b v="0"/>
    <n v="60"/>
    <s v="4.2"/>
    <n v="1632"/>
    <s v="15"/>
    <s v="84.34"/>
    <s v="2001-Pepsi-https://superbowl-ads.com/2001-pepsi-kasparov-vs-pepsi-machine/-https://www.youtube.com/watch?v=pldGc0Cpf84-TRUE-FALSE-FALSE-TRUE-TRUE-FALSE-FALSE-60-4.2-1632-15-84.34"/>
    <n v="84.34"/>
    <b v="1"/>
    <n v="15"/>
    <b v="1"/>
    <n v="4.2"/>
    <b v="1"/>
    <b v="1"/>
    <n v="1632"/>
    <b v="1"/>
  </r>
  <r>
    <x v="1"/>
    <x v="0"/>
    <s v="https://superbowl-ads.com/2001-etrade-security-guard/"/>
    <s v="https://www.youtube.com/watch?v=39BL7iqe6pQ"/>
    <b v="1"/>
    <b v="0"/>
    <b v="0"/>
    <b v="0"/>
    <b v="1"/>
    <b v="0"/>
    <b v="0"/>
    <n v="30"/>
    <s v="2.1"/>
    <n v="6602"/>
    <s v="12"/>
    <s v="84.34"/>
    <s v="2001-E-Trade-https://superbowl-ads.com/2001-etrade-security-guard/-https://www.youtube.com/watch?v=39BL7iqe6pQ-TRUE-FALSE-FALSE-FALSE-TRUE-FALSE-FALSE-30-2.1-6602-12-84.34"/>
    <n v="84.34"/>
    <b v="1"/>
    <n v="12"/>
    <b v="1"/>
    <n v="2.1"/>
    <b v="1"/>
    <b v="1"/>
    <n v="6602"/>
    <b v="1"/>
  </r>
  <r>
    <x v="1"/>
    <x v="1"/>
    <s v="https://superbowl-ads.com/2001-budweiser-nsync/"/>
    <s v="https://www.youtube.com/watch?v=H9YdunAo3Ug"/>
    <b v="0"/>
    <b v="0"/>
    <b v="0"/>
    <b v="1"/>
    <b v="0"/>
    <b v="0"/>
    <b v="0"/>
    <n v="30"/>
    <s v="2.1"/>
    <n v="78098"/>
    <s v="350"/>
    <s v="84.34"/>
    <s v="2001-Budweiser-https://superbowl-ads.com/2001-budweiser-nsync/-https://www.youtube.com/watch?v=H9YdunAo3Ug-FALSE-FALSE-FALSE-TRUE-FALSE-FALSE-FALSE-30-2.1-78098-350-84.34"/>
    <n v="84.34"/>
    <b v="1"/>
    <n v="350"/>
    <b v="1"/>
    <n v="2.1"/>
    <b v="1"/>
    <b v="1"/>
    <n v="78098"/>
    <b v="1"/>
  </r>
  <r>
    <x v="2"/>
    <x v="1"/>
    <s v="https://superbowl-ads.com/2002-budweiser-ground-zero-clydesdales-bow/"/>
    <s v="https://www.youtube.com/watch?v=1MZUvib98Rs"/>
    <b v="0"/>
    <b v="1"/>
    <b v="1"/>
    <b v="0"/>
    <b v="0"/>
    <b v="1"/>
    <b v="0"/>
    <n v="60"/>
    <s v="4.2"/>
    <n v="147441"/>
    <s v="845"/>
    <s v="86.8"/>
    <s v="2002-Budweiser-https://superbowl-ads.com/2002-budweiser-ground-zero-clydesdales-bow/-https://www.youtube.com/watch?v=1MZUvib98Rs-FALSE-TRUE-TRUE-FALSE-FALSE-TRUE-FALSE-60-4.2-147441-845-86.8"/>
    <n v="86.8"/>
    <b v="1"/>
    <n v="845"/>
    <b v="1"/>
    <n v="4.2"/>
    <b v="1"/>
    <b v="1"/>
    <n v="147441"/>
    <b v="1"/>
  </r>
  <r>
    <x v="2"/>
    <x v="1"/>
    <s v="https://superbowl-ads.com/2002-budweiser-how-ya-doin/"/>
    <s v="https://www.youtube.com/watch?v=mhEYXcCB1Qw"/>
    <b v="1"/>
    <b v="1"/>
    <b v="0"/>
    <b v="0"/>
    <b v="0"/>
    <b v="0"/>
    <b v="0"/>
    <n v="30"/>
    <s v="2.1"/>
    <n v="49992"/>
    <s v="329"/>
    <s v="86.8"/>
    <s v="2002-Budweiser-https://superbowl-ads.com/2002-budweiser-how-ya-doin/-https://www.youtube.com/watch?v=mhEYXcCB1Qw-TRUE-TRUE-FALSE-FALSE-FALSE-FALSE-FALSE-30-2.1-49992-329-86.8"/>
    <n v="86.8"/>
    <b v="1"/>
    <n v="329"/>
    <b v="1"/>
    <n v="2.1"/>
    <b v="1"/>
    <b v="1"/>
    <n v="49992"/>
    <b v="1"/>
  </r>
  <r>
    <x v="2"/>
    <x v="1"/>
    <s v="https://superbowl-ads.com/2002-budweiser-anniversary-card/"/>
    <s v="https://www.youtube.com/watch?v=LnU2T2P1oxA"/>
    <b v="1"/>
    <b v="0"/>
    <b v="0"/>
    <b v="0"/>
    <b v="0"/>
    <b v="0"/>
    <b v="0"/>
    <n v="30"/>
    <s v="2.1"/>
    <n v="14401"/>
    <s v="54"/>
    <s v="86.8"/>
    <s v="2002-Budweiser-https://superbowl-ads.com/2002-budweiser-anniversary-card/-https://www.youtube.com/watch?v=LnU2T2P1oxA-TRUE-FALSE-FALSE-FALSE-FALSE-FALSE-FALSE-30-2.1-14401-54-86.8"/>
    <n v="86.8"/>
    <b v="1"/>
    <n v="54"/>
    <b v="1"/>
    <n v="2.1"/>
    <b v="1"/>
    <b v="1"/>
    <n v="14401"/>
    <b v="1"/>
  </r>
  <r>
    <x v="2"/>
    <x v="2"/>
    <s v="https://superbowl-ads.com/2002-bud-light-falcon/"/>
    <s v="https://www.youtube.com/watch?v=ZBD4dYTpYAU"/>
    <b v="1"/>
    <b v="1"/>
    <b v="0"/>
    <b v="0"/>
    <b v="1"/>
    <b v="1"/>
    <b v="1"/>
    <n v="30"/>
    <s v="2.1"/>
    <n v="3991"/>
    <s v="17"/>
    <s v="86.8"/>
    <s v="2002-Bud Light-https://superbowl-ads.com/2002-bud-light-falcon/-https://www.youtube.com/watch?v=ZBD4dYTpYAU-TRUE-TRUE-FALSE-FALSE-TRUE-TRUE-TRUE-30-2.1-3991-17-86.8"/>
    <n v="86.8"/>
    <b v="1"/>
    <n v="17"/>
    <b v="1"/>
    <n v="2.1"/>
    <b v="1"/>
    <b v="1"/>
    <n v="3991"/>
    <b v="1"/>
  </r>
  <r>
    <x v="2"/>
    <x v="2"/>
    <s v="https://superbowl-ads.com/2002-bud-light-robobash/"/>
    <s v="https://www.youtube.com/watch?v=oJvsWvaTr4w"/>
    <b v="1"/>
    <b v="0"/>
    <b v="0"/>
    <b v="0"/>
    <b v="1"/>
    <b v="0"/>
    <b v="0"/>
    <n v="30"/>
    <s v="2.1"/>
    <n v="64696"/>
    <s v="189"/>
    <s v="86.8"/>
    <s v="2002-Bud Light-https://superbowl-ads.com/2002-bud-light-robobash/-https://www.youtube.com/watch?v=oJvsWvaTr4w-TRUE-FALSE-FALSE-FALSE-TRUE-FALSE-FALSE-30-2.1-64696-189-86.8"/>
    <n v="86.8"/>
    <b v="1"/>
    <n v="189"/>
    <b v="1"/>
    <n v="2.1"/>
    <b v="1"/>
    <b v="1"/>
    <n v="64696"/>
    <b v="1"/>
  </r>
  <r>
    <x v="2"/>
    <x v="2"/>
    <s v="https://superbowl-ads.com/2002-bud-light-satin-sheets/"/>
    <s v="https://www.youtube.com/watch?v=-LwSb4cCAnw"/>
    <b v="1"/>
    <b v="0"/>
    <b v="0"/>
    <b v="0"/>
    <b v="1"/>
    <b v="0"/>
    <b v="1"/>
    <n v="30"/>
    <s v="2.1"/>
    <n v="84183"/>
    <s v="342"/>
    <s v="86.8"/>
    <s v="2002-Bud Light-https://superbowl-ads.com/2002-bud-light-satin-sheets/-https://www.youtube.com/watch?v=-LwSb4cCAnw-TRUE-FALSE-FALSE-FALSE-TRUE-FALSE-TRUE-30-2.1-84183-342-86.8"/>
    <n v="86.8"/>
    <b v="1"/>
    <n v="342"/>
    <b v="1"/>
    <n v="2.1"/>
    <b v="1"/>
    <b v="1"/>
    <n v="84183"/>
    <b v="1"/>
  </r>
  <r>
    <x v="2"/>
    <x v="1"/>
    <s v="https://superbowl-ads.com/2002-budweiser-tushy/"/>
    <s v=""/>
    <b v="1"/>
    <b v="1"/>
    <b v="0"/>
    <b v="0"/>
    <b v="0"/>
    <b v="0"/>
    <b v="1"/>
    <n v="30"/>
    <s v="2.1"/>
    <m/>
    <s v=""/>
    <s v="86.8"/>
    <s v="2002-Budweiser-https://superbowl-ads.com/2002-budweiser-tushy/-TRUE-TRUE-FALSE-FALSE-FALSE-FALSE-TRUE-30-2.1-86.8"/>
    <n v="86.8"/>
    <b v="1"/>
    <n v="0"/>
    <b v="1"/>
    <n v="2.1"/>
    <b v="1"/>
    <b v="1"/>
    <n v="0"/>
    <b v="1"/>
  </r>
  <r>
    <x v="2"/>
    <x v="0"/>
    <s v="https://superbowl-ads.com/2002-etrade-monkey-musical/"/>
    <s v="https://www.youtube.com/watch?v=SK1i1iyE7RA"/>
    <b v="1"/>
    <b v="1"/>
    <b v="0"/>
    <b v="0"/>
    <b v="0"/>
    <b v="1"/>
    <b v="1"/>
    <n v="30"/>
    <s v="2.1"/>
    <n v="1753"/>
    <s v="9"/>
    <s v="86.8"/>
    <s v="2002-E-Trade-https://superbowl-ads.com/2002-etrade-monkey-musical/-https://www.youtube.com/watch?v=SK1i1iyE7RA-TRUE-TRUE-FALSE-FALSE-FALSE-TRUE-TRUE-30-2.1-1753-9-86.8"/>
    <n v="86.8"/>
    <b v="1"/>
    <n v="9"/>
    <b v="1"/>
    <n v="2.1"/>
    <b v="1"/>
    <b v="1"/>
    <n v="1753"/>
    <b v="1"/>
  </r>
  <r>
    <x v="2"/>
    <x v="3"/>
    <s v="https://superbowl-ads.com/2002-pepsi-generations-with-britney-spears/"/>
    <s v="https://www.youtube.com/watch?v=TG4giyL-4Sk"/>
    <b v="0"/>
    <b v="1"/>
    <b v="0"/>
    <b v="1"/>
    <b v="0"/>
    <b v="0"/>
    <b v="1"/>
    <n v="90"/>
    <s v="6.3"/>
    <n v="481645"/>
    <s v="7400"/>
    <s v="86.8"/>
    <s v="2002-Pepsi-https://superbowl-ads.com/2002-pepsi-generations-with-britney-spears/-https://www.youtube.com/watch?v=TG4giyL-4Sk-FALSE-TRUE-FALSE-TRUE-FALSE-FALSE-TRUE-90-6.3-481645-7400-86.8"/>
    <n v="86.8"/>
    <b v="1"/>
    <n v="7400"/>
    <b v="1"/>
    <n v="6.3"/>
    <b v="1"/>
    <b v="1"/>
    <n v="481645"/>
    <b v="1"/>
  </r>
  <r>
    <x v="2"/>
    <x v="2"/>
    <s v="https://superbowl-ads.com/2002-bud-light-cedric-advice/"/>
    <s v="https://www.youtube.com/watch?v=OfLLLnAngZI"/>
    <b v="1"/>
    <b v="1"/>
    <b v="0"/>
    <b v="1"/>
    <b v="1"/>
    <b v="0"/>
    <b v="1"/>
    <n v="30"/>
    <s v="2.1"/>
    <n v="5312"/>
    <s v="24"/>
    <s v="86.8"/>
    <s v="2002-Bud Light-https://superbowl-ads.com/2002-bud-light-cedric-advice/-https://www.youtube.com/watch?v=OfLLLnAngZI-TRUE-TRUE-FALSE-TRUE-TRUE-FALSE-TRUE-30-2.1-5312-24-86.8"/>
    <n v="86.8"/>
    <b v="1"/>
    <n v="24"/>
    <b v="1"/>
    <n v="2.1"/>
    <b v="1"/>
    <b v="1"/>
    <n v="5312"/>
    <b v="1"/>
  </r>
  <r>
    <x v="3"/>
    <x v="2"/>
    <s v="https://superbowl-ads.com/2003-bud-light-hermit-crab/"/>
    <s v="https://www.youtube.com/watch?v=ovQYgnXHooY"/>
    <b v="1"/>
    <b v="1"/>
    <b v="0"/>
    <b v="0"/>
    <b v="1"/>
    <b v="1"/>
    <b v="1"/>
    <n v="30"/>
    <s v="2.1"/>
    <n v="13838"/>
    <s v="20"/>
    <s v="88.64"/>
    <s v="2003-Bud Light-https://superbowl-ads.com/2003-bud-light-hermit-crab/-https://www.youtube.com/watch?v=ovQYgnXHooY-TRUE-TRUE-FALSE-FALSE-TRUE-TRUE-TRUE-30-2.1-13838-20-88.64"/>
    <n v="88.64"/>
    <b v="1"/>
    <n v="20"/>
    <b v="1"/>
    <n v="2.1"/>
    <b v="1"/>
    <b v="1"/>
    <n v="13838"/>
    <b v="1"/>
  </r>
  <r>
    <x v="3"/>
    <x v="2"/>
    <s v="https://superbowl-ads.com/2003-bud-light-strongman/"/>
    <s v="https://www.youtube.com/watch?v=_cEQ5g6bzdM"/>
    <b v="1"/>
    <b v="1"/>
    <b v="0"/>
    <b v="0"/>
    <b v="1"/>
    <b v="0"/>
    <b v="0"/>
    <n v="30"/>
    <s v="2.1"/>
    <n v="8062"/>
    <s v="55"/>
    <s v="88.64"/>
    <s v="2003-Bud Light-https://superbowl-ads.com/2003-bud-light-strongman/-https://www.youtube.com/watch?v=_cEQ5g6bzdM-TRUE-TRUE-FALSE-FALSE-TRUE-FALSE-FALSE-30-2.1-8062-55-88.64"/>
    <n v="88.64"/>
    <b v="1"/>
    <n v="55"/>
    <b v="1"/>
    <n v="2.1"/>
    <b v="1"/>
    <b v="1"/>
    <n v="8062"/>
    <b v="1"/>
  </r>
  <r>
    <x v="3"/>
    <x v="2"/>
    <s v="https://superbowl-ads.com/2003-bud-light-yoga/"/>
    <s v="https://www.youtube.com/watch?v=bcV8WN1YIL4"/>
    <b v="1"/>
    <b v="1"/>
    <b v="0"/>
    <b v="0"/>
    <b v="0"/>
    <b v="0"/>
    <b v="1"/>
    <n v="30"/>
    <s v="2.1"/>
    <n v="148322"/>
    <s v="57"/>
    <s v="88.64"/>
    <s v="2003-Bud Light-https://superbowl-ads.com/2003-bud-light-yoga/-https://www.youtube.com/watch?v=bcV8WN1YIL4-TRUE-TRUE-FALSE-FALSE-FALSE-FALSE-TRUE-30-2.1-148322-57-88.64"/>
    <n v="88.64"/>
    <b v="1"/>
    <n v="57"/>
    <b v="1"/>
    <n v="2.1"/>
    <b v="1"/>
    <b v="1"/>
    <n v="148322"/>
    <b v="1"/>
  </r>
  <r>
    <x v="3"/>
    <x v="2"/>
    <s v="https://superbowl-ads.com/2003-bud-light-third-arm/"/>
    <s v=""/>
    <b v="1"/>
    <b v="1"/>
    <b v="0"/>
    <b v="0"/>
    <b v="0"/>
    <b v="0"/>
    <b v="1"/>
    <n v="30"/>
    <s v="2.1"/>
    <m/>
    <s v=""/>
    <s v="88.64"/>
    <s v="2003-Bud Light-https://superbowl-ads.com/2003-bud-light-third-arm/-TRUE-TRUE-FALSE-FALSE-FALSE-FALSE-TRUE-30-2.1-88.64"/>
    <n v="88.64"/>
    <b v="1"/>
    <n v="0"/>
    <b v="1"/>
    <n v="2.1"/>
    <b v="1"/>
    <b v="1"/>
    <n v="0"/>
    <b v="1"/>
  </r>
  <r>
    <x v="3"/>
    <x v="1"/>
    <s v="https://superbowl-ads.com/2003-budweiser-great-listener/"/>
    <s v="https://www.youtube.com/watch?v=zx4SnN9HuRw"/>
    <b v="1"/>
    <b v="1"/>
    <b v="0"/>
    <b v="0"/>
    <b v="0"/>
    <b v="0"/>
    <b v="0"/>
    <n v="30"/>
    <s v="2.1"/>
    <n v="27782"/>
    <s v="18"/>
    <s v="88.64"/>
    <s v="2003-Budweiser-https://superbowl-ads.com/2003-budweiser-great-listener/-https://www.youtube.com/watch?v=zx4SnN9HuRw-TRUE-TRUE-FALSE-FALSE-FALSE-FALSE-FALSE-30-2.1-27782-18-88.64"/>
    <n v="88.64"/>
    <b v="1"/>
    <n v="18"/>
    <b v="1"/>
    <n v="2.1"/>
    <b v="1"/>
    <b v="1"/>
    <n v="27782"/>
    <b v="1"/>
  </r>
  <r>
    <x v="3"/>
    <x v="2"/>
    <s v="https://superbowl-ads.com/2003-bud-light-upside-down-clown/"/>
    <s v="https://www.youtube.com/watch?v=DTvxyDwP2CA"/>
    <b v="1"/>
    <b v="1"/>
    <b v="0"/>
    <b v="0"/>
    <b v="0"/>
    <b v="0"/>
    <b v="0"/>
    <n v="30"/>
    <s v="2.1"/>
    <n v="179645"/>
    <s v="237"/>
    <s v="88.64"/>
    <s v="2003-Bud Light-https://superbowl-ads.com/2003-bud-light-upside-down-clown/-https://www.youtube.com/watch?v=DTvxyDwP2CA-TRUE-TRUE-FALSE-FALSE-FALSE-FALSE-FALSE-30-2.1-179645-237-88.64"/>
    <n v="88.64"/>
    <b v="1"/>
    <n v="237"/>
    <b v="1"/>
    <n v="2.1"/>
    <b v="1"/>
    <b v="1"/>
    <n v="179645"/>
    <b v="1"/>
  </r>
  <r>
    <x v="3"/>
    <x v="2"/>
    <s v="https://superbowl-ads.com/2003-bud-light-mother-in-law/"/>
    <s v="https://www.youtube.com/watch?v=RuIXFuwLb2s"/>
    <b v="1"/>
    <b v="1"/>
    <b v="0"/>
    <b v="0"/>
    <b v="0"/>
    <b v="0"/>
    <b v="0"/>
    <n v="30"/>
    <s v="2.1"/>
    <n v="179999"/>
    <s v="300"/>
    <s v="88.64"/>
    <s v="2003-Bud Light-https://superbowl-ads.com/2003-bud-light-mother-in-law/-https://www.youtube.com/watch?v=RuIXFuwLb2s-TRUE-TRUE-FALSE-FALSE-FALSE-FALSE-FALSE-30-2.1-179999-300-88.64"/>
    <n v="88.64"/>
    <b v="1"/>
    <n v="300"/>
    <b v="1"/>
    <n v="2.1"/>
    <b v="1"/>
    <b v="1"/>
    <n v="179999"/>
    <b v="1"/>
  </r>
  <r>
    <x v="3"/>
    <x v="1"/>
    <s v="https://superbowl-ads.com/2003-budweiser-instant-replay/"/>
    <s v="https://www.youtube.com/watch?v=hM79LTkT7ek"/>
    <b v="1"/>
    <b v="1"/>
    <b v="0"/>
    <b v="0"/>
    <b v="0"/>
    <b v="1"/>
    <b v="0"/>
    <n v="30"/>
    <s v="2.1"/>
    <n v="2948"/>
    <s v="10"/>
    <s v="88.64"/>
    <s v="2003-Budweiser-https://superbowl-ads.com/2003-budweiser-instant-replay/-https://www.youtube.com/watch?v=hM79LTkT7ek-TRUE-TRUE-FALSE-FALSE-FALSE-TRUE-FALSE-30-2.1-2948-10-88.64"/>
    <n v="88.64"/>
    <b v="1"/>
    <n v="10"/>
    <b v="1"/>
    <n v="2.1"/>
    <b v="1"/>
    <b v="1"/>
    <n v="2948"/>
    <b v="1"/>
  </r>
  <r>
    <x v="3"/>
    <x v="2"/>
    <s v="https://superbowl-ads.com/2003-bud-light-no-pets-allowed/"/>
    <s v="https://www.youtube.com/watch?v=BKexURCYxtk"/>
    <b v="1"/>
    <b v="1"/>
    <b v="0"/>
    <b v="0"/>
    <b v="0"/>
    <b v="1"/>
    <b v="0"/>
    <n v="30"/>
    <s v="2.1"/>
    <n v="17456"/>
    <s v="70"/>
    <s v="88.64"/>
    <s v="2003-Bud Light-https://superbowl-ads.com/2003-bud-light-no-pets-allowed/-https://www.youtube.com/watch?v=BKexURCYxtk-TRUE-TRUE-FALSE-FALSE-FALSE-TRUE-FALSE-30-2.1-17456-70-88.64"/>
    <n v="88.64"/>
    <b v="1"/>
    <n v="70"/>
    <b v="1"/>
    <n v="2.1"/>
    <b v="1"/>
    <b v="1"/>
    <n v="17456"/>
    <b v="1"/>
  </r>
  <r>
    <x v="3"/>
    <x v="1"/>
    <s v="https://superbowl-ads.com/2003-budweiser-roommate/"/>
    <s v="https://www.youtube.com/watch?v=R67qcUIbFhs"/>
    <b v="1"/>
    <b v="0"/>
    <b v="0"/>
    <b v="0"/>
    <b v="0"/>
    <b v="0"/>
    <b v="1"/>
    <n v="30"/>
    <s v="2.1"/>
    <n v="21838"/>
    <s v="10"/>
    <s v="88.64"/>
    <s v="2003-Budweiser-https://superbowl-ads.com/2003-budweiser-roommate/-https://www.youtube.com/watch?v=R67qcUIbFhs-TRUE-FALSE-FALSE-FALSE-FALSE-FALSE-TRUE-30-2.1-21838-10-88.64"/>
    <n v="88.64"/>
    <b v="1"/>
    <n v="10"/>
    <b v="1"/>
    <n v="2.1"/>
    <b v="1"/>
    <b v="1"/>
    <n v="21838"/>
    <b v="1"/>
  </r>
  <r>
    <x v="3"/>
    <x v="3"/>
    <s v="https://superbowl-ads.com/2003-pepsi-twist-osbornes/"/>
    <s v="https://www.youtube.com/watch?v=dnHEqQGl0yA"/>
    <b v="1"/>
    <b v="1"/>
    <b v="0"/>
    <b v="1"/>
    <b v="0"/>
    <b v="0"/>
    <b v="0"/>
    <n v="45"/>
    <s v="3.15"/>
    <n v="41312"/>
    <s v=""/>
    <s v="88.64"/>
    <s v="2003-Pepsi-https://superbowl-ads.com/2003-pepsi-twist-osbornes/-https://www.youtube.com/watch?v=dnHEqQGl0yA-TRUE-TRUE-FALSE-TRUE-FALSE-FALSE-FALSE-45-3.15-41312-88.64"/>
    <n v="88.64"/>
    <b v="1"/>
    <n v="0"/>
    <b v="1"/>
    <n v="3.15"/>
    <b v="1"/>
    <b v="1"/>
    <n v="41312"/>
    <b v="1"/>
  </r>
  <r>
    <x v="3"/>
    <x v="5"/>
    <s v="https://superbowl-ads.com/2003-nfl-crazy-with-don-cheadle/"/>
    <s v="https://www.youtube.com/watch?v=Bs0Iwwl-5Lk"/>
    <b v="0"/>
    <b v="0"/>
    <b v="0"/>
    <b v="1"/>
    <b v="0"/>
    <b v="0"/>
    <b v="0"/>
    <n v="60"/>
    <s v="4.2"/>
    <n v="18780"/>
    <s v="43"/>
    <s v="88.64"/>
    <s v="2003-NFL-https://superbowl-ads.com/2003-nfl-crazy-with-don-cheadle/-https://www.youtube.com/watch?v=Bs0Iwwl-5Lk-FALSE-FALSE-FALSE-TRUE-FALSE-FALSE-FALSE-60-4.2-18780-43-88.64"/>
    <n v="88.64"/>
    <b v="1"/>
    <n v="43"/>
    <b v="1"/>
    <n v="4.2"/>
    <b v="1"/>
    <b v="1"/>
    <n v="18780"/>
    <b v="1"/>
  </r>
  <r>
    <x v="4"/>
    <x v="2"/>
    <s v="https://superbowl-ads.com/2004-bud-light-frank/"/>
    <s v="https://www.youtube.com/watch?v=mjN3OY9Eefk"/>
    <b v="1"/>
    <b v="1"/>
    <b v="0"/>
    <b v="0"/>
    <b v="0"/>
    <b v="1"/>
    <b v="1"/>
    <n v="30"/>
    <s v="2.1"/>
    <n v="4068"/>
    <s v="127"/>
    <s v="89.8"/>
    <s v="2004-Bud Light-https://superbowl-ads.com/2004-bud-light-frank/-https://www.youtube.com/watch?v=mjN3OY9Eefk-TRUE-TRUE-FALSE-FALSE-FALSE-TRUE-TRUE-30-2.1-4068-127-89.8"/>
    <n v="89.8"/>
    <b v="1"/>
    <n v="127"/>
    <b v="1"/>
    <n v="2.1"/>
    <b v="1"/>
    <b v="1"/>
    <n v="4068"/>
    <b v="1"/>
  </r>
  <r>
    <x v="4"/>
    <x v="3"/>
    <s v="https://superbowl-ads.com/2004-pepsi-bears-find-food/"/>
    <s v="https://www.youtube.com/watch?v=GzWUUZRli6s"/>
    <b v="1"/>
    <b v="0"/>
    <b v="0"/>
    <b v="0"/>
    <b v="0"/>
    <b v="1"/>
    <b v="0"/>
    <n v="45"/>
    <s v="3.15"/>
    <n v="181362"/>
    <s v="313"/>
    <s v="89.8"/>
    <s v="2004-Pepsi-https://superbowl-ads.com/2004-pepsi-bears-find-food/-https://www.youtube.com/watch?v=GzWUUZRli6s-TRUE-FALSE-FALSE-FALSE-FALSE-TRUE-FALSE-45-3.15-181362-313-89.8"/>
    <n v="89.8"/>
    <b v="1"/>
    <n v="313"/>
    <b v="1"/>
    <n v="3.15"/>
    <b v="1"/>
    <b v="1"/>
    <n v="181362"/>
    <b v="1"/>
  </r>
  <r>
    <x v="4"/>
    <x v="1"/>
    <s v="https://superbowl-ads.com/2004-budweiser-referee/"/>
    <s v="https://www.youtube.com/watch?v=uO-E2T1hayU"/>
    <b v="1"/>
    <b v="0"/>
    <b v="0"/>
    <b v="0"/>
    <b v="0"/>
    <b v="0"/>
    <b v="0"/>
    <n v="30"/>
    <s v="2.1"/>
    <n v="341959"/>
    <s v="912"/>
    <s v="89.8"/>
    <s v="2004-Budweiser-https://superbowl-ads.com/2004-budweiser-referee/-https://www.youtube.com/watch?v=uO-E2T1hayU-TRUE-FALSE-FALSE-FALSE-FALSE-FALSE-FALSE-30-2.1-341959-912-89.8"/>
    <n v="89.8"/>
    <b v="1"/>
    <n v="912"/>
    <b v="1"/>
    <n v="2.1"/>
    <b v="1"/>
    <b v="1"/>
    <n v="341959"/>
    <b v="1"/>
  </r>
  <r>
    <x v="4"/>
    <x v="1"/>
    <s v="https://superbowl-ads.com/2004-budweiser-donkey/"/>
    <s v="https://www.youtube.com/watch?v=pmmsr7PAhWU"/>
    <b v="0"/>
    <b v="1"/>
    <b v="1"/>
    <b v="0"/>
    <b v="0"/>
    <b v="1"/>
    <b v="0"/>
    <n v="60"/>
    <s v="4.2"/>
    <n v="1953836"/>
    <s v="3700"/>
    <s v="89.8"/>
    <s v="2004-Budweiser-https://superbowl-ads.com/2004-budweiser-donkey/-https://www.youtube.com/watch?v=pmmsr7PAhWU-FALSE-TRUE-TRUE-FALSE-FALSE-TRUE-FALSE-60-4.2-1953836-3700-89.8"/>
    <n v="89.8"/>
    <b v="1"/>
    <n v="3700"/>
    <b v="1"/>
    <n v="4.2"/>
    <b v="1"/>
    <b v="1"/>
    <n v="1953836"/>
    <b v="1"/>
  </r>
  <r>
    <x v="4"/>
    <x v="6"/>
    <s v="https://superbowl-ads.com/2004-toyota-revenge/"/>
    <s v="https://www.youtube.com/watch?v=5uLJitPWAXM"/>
    <b v="1"/>
    <b v="1"/>
    <b v="0"/>
    <b v="0"/>
    <b v="1"/>
    <b v="0"/>
    <b v="0"/>
    <n v="30"/>
    <s v="2.1"/>
    <n v="125064"/>
    <s v="871"/>
    <s v="89.8"/>
    <s v="2004-Toyota-https://superbowl-ads.com/2004-toyota-revenge/-https://www.youtube.com/watch?v=5uLJitPWAXM-TRUE-TRUE-FALSE-FALSE-TRUE-FALSE-FALSE-30-2.1-125064-871-89.8"/>
    <n v="89.8"/>
    <b v="1"/>
    <n v="871"/>
    <b v="1"/>
    <n v="2.1"/>
    <b v="1"/>
    <b v="1"/>
    <n v="125064"/>
    <b v="1"/>
  </r>
  <r>
    <x v="4"/>
    <x v="2"/>
    <s v="https://superbowl-ads.com/2004-bud-light-sleigh-ride/"/>
    <s v="https://www.youtube.com/watch?v=yQ_nU0_R7PE"/>
    <b v="1"/>
    <b v="0"/>
    <b v="0"/>
    <b v="0"/>
    <b v="1"/>
    <b v="1"/>
    <b v="1"/>
    <n v="30"/>
    <s v="2.1"/>
    <n v="88612"/>
    <s v="118"/>
    <s v="89.8"/>
    <s v="2004-Bud Light-https://superbowl-ads.com/2004-bud-light-sleigh-ride/-https://www.youtube.com/watch?v=yQ_nU0_R7PE-TRUE-FALSE-FALSE-FALSE-TRUE-TRUE-TRUE-30-2.1-88612-118-89.8"/>
    <n v="89.8"/>
    <b v="1"/>
    <n v="118"/>
    <b v="1"/>
    <n v="2.1"/>
    <b v="1"/>
    <b v="1"/>
    <n v="88612"/>
    <b v="1"/>
  </r>
  <r>
    <x v="4"/>
    <x v="3"/>
    <s v="https://superbowl-ads.com/2004-pepsi-jimi-hendrix/"/>
    <s v="https://www.youtube.com/watch?v=NOOmu1Rz17Y"/>
    <b v="1"/>
    <b v="1"/>
    <b v="0"/>
    <b v="0"/>
    <b v="0"/>
    <b v="0"/>
    <b v="0"/>
    <n v="30"/>
    <s v="2.1"/>
    <n v="62845"/>
    <s v="294"/>
    <s v="89.8"/>
    <s v="2004-Pepsi-https://superbowl-ads.com/2004-pepsi-jimi-hendrix/-https://www.youtube.com/watch?v=NOOmu1Rz17Y-TRUE-TRUE-FALSE-FALSE-FALSE-FALSE-FALSE-30-2.1-62845-294-89.8"/>
    <n v="89.8"/>
    <b v="1"/>
    <n v="294"/>
    <b v="1"/>
    <n v="2.1"/>
    <b v="1"/>
    <b v="1"/>
    <n v="62845"/>
    <b v="1"/>
  </r>
  <r>
    <x v="4"/>
    <x v="2"/>
    <s v="https://superbowl-ads.com/2004-bud-light-paintball/"/>
    <s v="https://www.youtube.com/watch?v=qbS0gF3YdBg"/>
    <b v="1"/>
    <b v="1"/>
    <b v="0"/>
    <b v="0"/>
    <b v="1"/>
    <b v="0"/>
    <b v="0"/>
    <n v="30"/>
    <s v="2.1"/>
    <n v="618"/>
    <s v="8"/>
    <s v="89.8"/>
    <s v="2004-Bud Light-https://superbowl-ads.com/2004-bud-light-paintball/-https://www.youtube.com/watch?v=qbS0gF3YdBg-TRUE-TRUE-FALSE-FALSE-TRUE-FALSE-FALSE-30-2.1-618-8-89.8"/>
    <n v="89.8"/>
    <b v="1"/>
    <n v="8"/>
    <b v="1"/>
    <n v="2.1"/>
    <b v="1"/>
    <b v="1"/>
    <n v="618"/>
    <b v="1"/>
  </r>
  <r>
    <x v="4"/>
    <x v="2"/>
    <s v="https://superbowl-ads.com/2004-bud-light-fergus/"/>
    <s v="https://www.youtube.com/watch?v=j7QA9oHpduk"/>
    <b v="1"/>
    <b v="1"/>
    <b v="0"/>
    <b v="0"/>
    <b v="1"/>
    <b v="1"/>
    <b v="0"/>
    <n v="30"/>
    <s v="2.1"/>
    <n v="7557"/>
    <s v="41"/>
    <s v="89.8"/>
    <s v="2004-Bud Light-https://superbowl-ads.com/2004-bud-light-fergus/-https://www.youtube.com/watch?v=j7QA9oHpduk-TRUE-TRUE-FALSE-FALSE-TRUE-TRUE-FALSE-30-2.1-7557-41-89.8"/>
    <n v="89.8"/>
    <b v="1"/>
    <n v="41"/>
    <b v="1"/>
    <n v="2.1"/>
    <b v="1"/>
    <b v="1"/>
    <n v="7557"/>
    <b v="1"/>
  </r>
  <r>
    <x v="4"/>
    <x v="2"/>
    <s v="https://superbowl-ads.com/2004-bud-light-cedric-gets-massage/"/>
    <s v="https://www.youtube.com/watch?v=gWqR28uRxXw"/>
    <b v="1"/>
    <b v="1"/>
    <b v="0"/>
    <b v="1"/>
    <b v="0"/>
    <b v="0"/>
    <b v="1"/>
    <n v="30"/>
    <s v="2.1"/>
    <n v="41044"/>
    <s v="43"/>
    <s v="89.8"/>
    <s v="2004-Bud Light-https://superbowl-ads.com/2004-bud-light-cedric-gets-massage/-https://www.youtube.com/watch?v=gWqR28uRxXw-TRUE-TRUE-FALSE-TRUE-FALSE-FALSE-TRUE-30-2.1-41044-43-89.8"/>
    <n v="89.8"/>
    <b v="1"/>
    <n v="43"/>
    <b v="1"/>
    <n v="2.1"/>
    <b v="1"/>
    <b v="1"/>
    <n v="41044"/>
    <b v="1"/>
  </r>
  <r>
    <x v="4"/>
    <x v="1"/>
    <s v="https://superbowl-ads.com/2004-budweiser-lipstick/"/>
    <s v="https://www.youtube.com/watch?v=zM4rU4jit5k"/>
    <b v="1"/>
    <b v="0"/>
    <b v="0"/>
    <b v="1"/>
    <b v="0"/>
    <b v="1"/>
    <b v="1"/>
    <n v="30"/>
    <s v="2.1"/>
    <n v="102403"/>
    <s v="448"/>
    <s v="89.8"/>
    <s v="2004-Budweiser-https://superbowl-ads.com/2004-budweiser-lipstick/-https://www.youtube.com/watch?v=zM4rU4jit5k-TRUE-FALSE-FALSE-TRUE-FALSE-TRUE-TRUE-30-2.1-102403-448-89.8"/>
    <n v="89.8"/>
    <b v="1"/>
    <n v="448"/>
    <b v="1"/>
    <n v="2.1"/>
    <b v="1"/>
    <b v="1"/>
    <n v="102403"/>
    <b v="1"/>
  </r>
  <r>
    <x v="5"/>
    <x v="2"/>
    <s v="https://superbowl-ads.com/2005-bud-light-parrot/"/>
    <s v="https://www.youtube.com/watch?v=-gTWA5AsTP8"/>
    <b v="1"/>
    <b v="1"/>
    <b v="0"/>
    <b v="0"/>
    <b v="1"/>
    <b v="1"/>
    <b v="1"/>
    <n v="30"/>
    <s v="2.4"/>
    <n v="9065"/>
    <s v="30"/>
    <s v="86.07"/>
    <s v="2005-Bud Light-https://superbowl-ads.com/2005-bud-light-parrot/-https://www.youtube.com/watch?v=-gTWA5AsTP8-TRUE-TRUE-FALSE-FALSE-TRUE-TRUE-TRUE-30-2.4-9065-30-86.07"/>
    <n v="86.07"/>
    <b v="1"/>
    <n v="30"/>
    <b v="1"/>
    <n v="2.4"/>
    <b v="1"/>
    <b v="1"/>
    <n v="9065"/>
    <b v="1"/>
  </r>
  <r>
    <x v="5"/>
    <x v="3"/>
    <s v="https://superbowl-ads.com/2005-pepsi-song-in-a-bottle/"/>
    <s v="https://www.youtube.com/watch?v=vUwROngDC88"/>
    <b v="1"/>
    <b v="1"/>
    <b v="0"/>
    <b v="0"/>
    <b v="0"/>
    <b v="0"/>
    <b v="0"/>
    <n v="45"/>
    <s v="3.6"/>
    <n v="219"/>
    <s v="1"/>
    <s v="86.07"/>
    <s v="2005-Pepsi-https://superbowl-ads.com/2005-pepsi-song-in-a-bottle/-https://www.youtube.com/watch?v=vUwROngDC88-TRUE-TRUE-FALSE-FALSE-FALSE-FALSE-FALSE-45-3.6-219-1-86.07"/>
    <n v="86.07"/>
    <b v="1"/>
    <n v="1"/>
    <b v="1"/>
    <n v="3.6"/>
    <b v="1"/>
    <b v="1"/>
    <n v="219"/>
    <b v="1"/>
  </r>
  <r>
    <x v="5"/>
    <x v="2"/>
    <s v="https://superbowl-ads.com/2005-bud-light-skydiver/"/>
    <s v="https://www.youtube.com/watch?v=Y9wyIID8Khs"/>
    <b v="1"/>
    <b v="0"/>
    <b v="0"/>
    <b v="0"/>
    <b v="0"/>
    <b v="0"/>
    <b v="0"/>
    <n v="30"/>
    <s v="2.4"/>
    <m/>
    <s v=""/>
    <s v="86.07"/>
    <s v="2005-Bud Light-https://superbowl-ads.com/2005-bud-light-skydiver/-https://www.youtube.com/watch?v=Y9wyIID8Khs-TRUE-FALSE-FALSE-FALSE-FALSE-FALSE-FALSE-30-2.4-86.07"/>
    <n v="86.07"/>
    <b v="1"/>
    <n v="0"/>
    <b v="1"/>
    <n v="2.4"/>
    <b v="1"/>
    <b v="1"/>
    <n v="0"/>
    <b v="1"/>
  </r>
  <r>
    <x v="5"/>
    <x v="1"/>
    <s v="https://superbowl-ads.com/2005-budweiser-tryouts/"/>
    <s v=""/>
    <b v="1"/>
    <b v="0"/>
    <b v="0"/>
    <b v="0"/>
    <b v="0"/>
    <b v="1"/>
    <b v="0"/>
    <n v="30"/>
    <s v="2.4"/>
    <m/>
    <s v=""/>
    <s v="86.07"/>
    <s v="2005-Budweiser-https://superbowl-ads.com/2005-budweiser-tryouts/-TRUE-FALSE-FALSE-FALSE-FALSE-TRUE-FALSE-30-2.4-86.07"/>
    <n v="86.07"/>
    <b v="1"/>
    <n v="0"/>
    <b v="1"/>
    <n v="2.4"/>
    <b v="1"/>
    <b v="1"/>
    <n v="0"/>
    <b v="1"/>
  </r>
  <r>
    <x v="5"/>
    <x v="2"/>
    <s v="https://superbowl-ads.com/2005-bud-light-sharon/"/>
    <s v=""/>
    <b v="1"/>
    <b v="1"/>
    <b v="0"/>
    <b v="0"/>
    <b v="0"/>
    <b v="0"/>
    <b v="1"/>
    <n v="30"/>
    <s v="2.4"/>
    <m/>
    <s v=""/>
    <s v="86.07"/>
    <s v="2005-Bud Light-https://superbowl-ads.com/2005-bud-light-sharon/-TRUE-TRUE-FALSE-FALSE-FALSE-FALSE-TRUE-30-2.4-86.07"/>
    <n v="86.07"/>
    <b v="1"/>
    <n v="0"/>
    <b v="1"/>
    <n v="2.4"/>
    <b v="1"/>
    <b v="1"/>
    <n v="0"/>
    <b v="1"/>
  </r>
  <r>
    <x v="5"/>
    <x v="3"/>
    <s v="https://superbowl-ads.com/2005-diet-pepsi-pdiddy/"/>
    <s v="https://www.youtube.com/watch?v=eXfNnSOOoVc"/>
    <b v="1"/>
    <b v="1"/>
    <b v="0"/>
    <b v="1"/>
    <b v="0"/>
    <b v="0"/>
    <b v="1"/>
    <n v="90"/>
    <s v="7.2"/>
    <n v="44172"/>
    <s v="97"/>
    <s v="86.07"/>
    <s v="2005-Pepsi-https://superbowl-ads.com/2005-diet-pepsi-pdiddy/-https://www.youtube.com/watch?v=eXfNnSOOoVc-TRUE-TRUE-FALSE-TRUE-FALSE-FALSE-TRUE-90-7.2-44172-97-86.07"/>
    <n v="86.07"/>
    <b v="1"/>
    <n v="97"/>
    <b v="1"/>
    <n v="7.2"/>
    <b v="1"/>
    <b v="1"/>
    <n v="44172"/>
    <b v="1"/>
  </r>
  <r>
    <x v="5"/>
    <x v="2"/>
    <s v="https://superbowl-ads.com/2005-bud-light-cedric-stranded/"/>
    <s v="https://www.youtube.com/watch?v=Q5Hu_FBUIsk"/>
    <b v="1"/>
    <b v="1"/>
    <b v="0"/>
    <b v="1"/>
    <b v="0"/>
    <b v="1"/>
    <b v="1"/>
    <n v="30"/>
    <s v="2.4"/>
    <n v="3515"/>
    <s v="7"/>
    <s v="86.07"/>
    <s v="2005-Bud Light-https://superbowl-ads.com/2005-bud-light-cedric-stranded/-https://www.youtube.com/watch?v=Q5Hu_FBUIsk-TRUE-TRUE-FALSE-TRUE-FALSE-TRUE-TRUE-30-2.4-3515-7-86.07"/>
    <n v="86.07"/>
    <b v="1"/>
    <n v="7"/>
    <b v="1"/>
    <n v="2.4"/>
    <b v="1"/>
    <b v="1"/>
    <n v="3515"/>
    <b v="1"/>
  </r>
  <r>
    <x v="5"/>
    <x v="3"/>
    <s v="https://superbowl-ads.com/2005-diet-pepsi-hot-guy/"/>
    <s v="https://www.youtube.com/watch?v=bHY2miRSwh4"/>
    <b v="1"/>
    <b v="0"/>
    <b v="0"/>
    <b v="1"/>
    <b v="0"/>
    <b v="0"/>
    <b v="1"/>
    <n v="30"/>
    <s v="2.4"/>
    <n v="433"/>
    <s v="3"/>
    <s v="86.07"/>
    <s v="2005-Pepsi-https://superbowl-ads.com/2005-diet-pepsi-hot-guy/-https://www.youtube.com/watch?v=bHY2miRSwh4-TRUE-FALSE-FALSE-TRUE-FALSE-FALSE-TRUE-30-2.4-433-3-86.07"/>
    <n v="86.07"/>
    <b v="1"/>
    <n v="3"/>
    <b v="1"/>
    <n v="2.4"/>
    <b v="1"/>
    <b v="1"/>
    <n v="433"/>
    <b v="1"/>
  </r>
  <r>
    <x v="6"/>
    <x v="2"/>
    <s v="https://superbowl-ads.com/2006-bud-light-bear-attack/"/>
    <s v="https://www.youtube.com/watch?v=yk0MQD5YgV8"/>
    <b v="1"/>
    <b v="0"/>
    <b v="0"/>
    <b v="0"/>
    <b v="1"/>
    <b v="1"/>
    <b v="0"/>
    <n v="30"/>
    <s v="2.4"/>
    <n v="142518"/>
    <s v="129"/>
    <s v="90.75"/>
    <s v="2006-Bud Light-https://superbowl-ads.com/2006-bud-light-bear-attack/-https://www.youtube.com/watch?v=yk0MQD5YgV8-TRUE-FALSE-FALSE-FALSE-TRUE-TRUE-FALSE-30-2.4-142518-129-90.75"/>
    <n v="90.75"/>
    <b v="1"/>
    <n v="129"/>
    <b v="1"/>
    <n v="2.4"/>
    <b v="1"/>
    <b v="1"/>
    <n v="142518"/>
    <b v="1"/>
  </r>
  <r>
    <x v="6"/>
    <x v="1"/>
    <s v="https://superbowl-ads.com/2006-budweiser-stadium-crowd-wave/"/>
    <s v="https://www.youtube.com/watch?v=4WeAvfP1ikU"/>
    <b v="1"/>
    <b v="1"/>
    <b v="0"/>
    <b v="0"/>
    <b v="0"/>
    <b v="0"/>
    <b v="0"/>
    <n v="30"/>
    <s v="2.4"/>
    <n v="85545"/>
    <s v="81"/>
    <s v="90.75"/>
    <s v="2006-Budweiser-https://superbowl-ads.com/2006-budweiser-stadium-crowd-wave/-https://www.youtube.com/watch?v=4WeAvfP1ikU-TRUE-TRUE-FALSE-FALSE-FALSE-FALSE-FALSE-30-2.4-85545-81-90.75"/>
    <n v="90.75"/>
    <b v="1"/>
    <n v="81"/>
    <b v="1"/>
    <n v="2.4"/>
    <b v="1"/>
    <b v="1"/>
    <n v="85545"/>
    <b v="1"/>
  </r>
  <r>
    <x v="6"/>
    <x v="2"/>
    <s v="https://superbowl-ads.com/2006-bud-light-magic-fridge/"/>
    <s v="https://www.youtube.com/watch?v=67dRRrRz2t8"/>
    <b v="1"/>
    <b v="1"/>
    <b v="0"/>
    <b v="0"/>
    <b v="0"/>
    <b v="0"/>
    <b v="0"/>
    <n v="30"/>
    <s v="2.4"/>
    <n v="103580"/>
    <s v="380"/>
    <s v="90.75"/>
    <s v="2006-Bud Light-https://superbowl-ads.com/2006-bud-light-magic-fridge/-https://www.youtube.com/watch?v=67dRRrRz2t8-TRUE-TRUE-FALSE-FALSE-FALSE-FALSE-FALSE-30-2.4-103580-380-90.75"/>
    <n v="90.75"/>
    <b v="1"/>
    <n v="380"/>
    <b v="1"/>
    <n v="2.4"/>
    <b v="1"/>
    <b v="1"/>
    <n v="103580"/>
    <b v="1"/>
  </r>
  <r>
    <x v="6"/>
    <x v="1"/>
    <s v="https://superbowl-ads.com/2006-budweiser-on-the-roof/"/>
    <s v="https://www.youtube.com/watch?v=q05QIp5qbnY"/>
    <b v="1"/>
    <b v="1"/>
    <b v="0"/>
    <b v="0"/>
    <b v="1"/>
    <b v="0"/>
    <b v="0"/>
    <n v="30"/>
    <s v="2.4"/>
    <n v="120496"/>
    <s v="168"/>
    <s v="90.75"/>
    <s v="2006-Budweiser-https://superbowl-ads.com/2006-budweiser-on-the-roof/-https://www.youtube.com/watch?v=q05QIp5qbnY-TRUE-TRUE-FALSE-FALSE-TRUE-FALSE-FALSE-30-2.4-120496-168-90.75"/>
    <n v="90.75"/>
    <b v="1"/>
    <n v="168"/>
    <b v="1"/>
    <n v="2.4"/>
    <b v="1"/>
    <b v="1"/>
    <n v="120496"/>
    <b v="1"/>
  </r>
  <r>
    <x v="6"/>
    <x v="3"/>
    <s v="https://superbowl-ads.com/2006-diet-pepsi-jackie-chan/"/>
    <s v="https://www.youtube.com/watch?v=sx0i7WgBOvs"/>
    <b v="1"/>
    <b v="1"/>
    <b v="0"/>
    <b v="1"/>
    <b v="1"/>
    <b v="0"/>
    <b v="0"/>
    <n v="30"/>
    <s v="2.4"/>
    <n v="69745"/>
    <s v="74"/>
    <s v="90.75"/>
    <s v="2006-Pepsi-https://superbowl-ads.com/2006-diet-pepsi-jackie-chan/-https://www.youtube.com/watch?v=sx0i7WgBOvs-TRUE-TRUE-FALSE-TRUE-TRUE-FALSE-FALSE-30-2.4-69745-74-90.75"/>
    <n v="90.75"/>
    <b v="1"/>
    <n v="74"/>
    <b v="1"/>
    <n v="2.4"/>
    <b v="1"/>
    <b v="1"/>
    <n v="69745"/>
    <b v="1"/>
  </r>
  <r>
    <x v="6"/>
    <x v="3"/>
    <s v="https://superbowl-ads.com/2006-diet-pepsi-brown-and-bubbly/"/>
    <s v="https://www.youtube.com/watch?v=d8f-PiELHls"/>
    <b v="1"/>
    <b v="1"/>
    <b v="0"/>
    <b v="1"/>
    <b v="0"/>
    <b v="0"/>
    <b v="1"/>
    <n v="60"/>
    <s v="4.8"/>
    <n v="6715"/>
    <s v="47"/>
    <s v="90.75"/>
    <s v="2006-Pepsi-https://superbowl-ads.com/2006-diet-pepsi-brown-and-bubbly/-https://www.youtube.com/watch?v=d8f-PiELHls-TRUE-TRUE-FALSE-TRUE-FALSE-FALSE-TRUE-60-4.8-6715-47-90.75"/>
    <n v="90.75"/>
    <b v="1"/>
    <n v="47"/>
    <b v="1"/>
    <n v="4.8"/>
    <b v="1"/>
    <b v="1"/>
    <n v="6715"/>
    <b v="1"/>
  </r>
  <r>
    <x v="6"/>
    <x v="1"/>
    <s v="https://superbowl-ads.com/2006-budweiser-streaker/"/>
    <s v="https://www.youtube.com/watch?v=Zb3fhsfs6ZU"/>
    <b v="1"/>
    <b v="0"/>
    <b v="0"/>
    <b v="0"/>
    <b v="0"/>
    <b v="1"/>
    <b v="1"/>
    <n v="30"/>
    <s v="2.4"/>
    <n v="772365"/>
    <s v="2300"/>
    <s v="90.75"/>
    <s v="2006-Budweiser-https://superbowl-ads.com/2006-budweiser-streaker/-https://www.youtube.com/watch?v=Zb3fhsfs6ZU-TRUE-FALSE-FALSE-FALSE-FALSE-TRUE-TRUE-30-2.4-772365-2300-90.75"/>
    <n v="90.75"/>
    <b v="1"/>
    <n v="2300"/>
    <b v="1"/>
    <n v="2.4"/>
    <b v="1"/>
    <b v="1"/>
    <n v="772365"/>
    <b v="1"/>
  </r>
  <r>
    <x v="7"/>
    <x v="1"/>
    <s v="https://superbowl-ads.com/2007-budweiser-king-crab/"/>
    <s v="https://www.youtube.com/watch?v=7KHlMJE84eA"/>
    <b v="1"/>
    <b v="1"/>
    <b v="0"/>
    <b v="0"/>
    <b v="0"/>
    <b v="1"/>
    <b v="1"/>
    <n v="30"/>
    <s v="2.4"/>
    <n v="185072"/>
    <s v="134"/>
    <s v="93.18"/>
    <s v="2007-Budweiser-https://superbowl-ads.com/2007-budweiser-king-crab/-https://www.youtube.com/watch?v=7KHlMJE84eA-TRUE-TRUE-FALSE-FALSE-FALSE-TRUE-TRUE-30-2.4-185072-134-93.18"/>
    <n v="93.18"/>
    <b v="1"/>
    <n v="134"/>
    <b v="1"/>
    <n v="2.4"/>
    <b v="1"/>
    <b v="1"/>
    <n v="185072"/>
    <b v="1"/>
  </r>
  <r>
    <x v="7"/>
    <x v="2"/>
    <s v="https://superbowl-ads.com/2007-bud-light-slap/"/>
    <s v="https://www.youtube.com/watch?v=aOfRpCp6Pgw"/>
    <b v="1"/>
    <b v="1"/>
    <b v="0"/>
    <b v="0"/>
    <b v="1"/>
    <b v="0"/>
    <b v="0"/>
    <n v="30"/>
    <s v="2.4"/>
    <n v="74585"/>
    <s v="93"/>
    <s v="93.18"/>
    <s v="2007-Bud Light-https://superbowl-ads.com/2007-bud-light-slap/-https://www.youtube.com/watch?v=aOfRpCp6Pgw-TRUE-TRUE-FALSE-FALSE-TRUE-FALSE-FALSE-30-2.4-74585-93-93.18"/>
    <n v="93.18"/>
    <b v="1"/>
    <n v="93"/>
    <b v="1"/>
    <n v="2.4"/>
    <b v="1"/>
    <b v="1"/>
    <n v="74585"/>
    <b v="1"/>
  </r>
  <r>
    <x v="7"/>
    <x v="0"/>
    <s v="https://superbowl-ads.com/2007-etrade-one-finger/"/>
    <s v="https://www.youtube.com/watch?v=jaR5-kefxn4"/>
    <b v="1"/>
    <b v="0"/>
    <b v="1"/>
    <b v="0"/>
    <b v="0"/>
    <b v="0"/>
    <b v="0"/>
    <n v="30"/>
    <s v="2.4"/>
    <n v="97481"/>
    <s v="98"/>
    <s v="93.18"/>
    <s v="2007-E-Trade-https://superbowl-ads.com/2007-etrade-one-finger/-https://www.youtube.com/watch?v=jaR5-kefxn4-TRUE-FALSE-TRUE-FALSE-FALSE-FALSE-FALSE-30-2.4-97481-98-93.18"/>
    <n v="93.18"/>
    <b v="1"/>
    <n v="98"/>
    <b v="1"/>
    <n v="2.4"/>
    <b v="1"/>
    <b v="1"/>
    <n v="97481"/>
    <b v="1"/>
  </r>
  <r>
    <x v="7"/>
    <x v="4"/>
    <s v="https://superbowl-ads.com/2007-doritos-live-the-favor/"/>
    <s v="https://www.youtube.com/watch?v=kNxgxF-7SfA"/>
    <b v="1"/>
    <b v="1"/>
    <b v="0"/>
    <b v="0"/>
    <b v="1"/>
    <b v="0"/>
    <b v="1"/>
    <n v="30"/>
    <s v="2.4"/>
    <n v="1685673"/>
    <s v="2500"/>
    <s v="93.18"/>
    <s v="2007-Doritos-https://superbowl-ads.com/2007-doritos-live-the-favor/-https://www.youtube.com/watch?v=kNxgxF-7SfA-TRUE-TRUE-FALSE-FALSE-TRUE-FALSE-TRUE-30-2.4-1685673-2500-93.18"/>
    <n v="93.18"/>
    <b v="1"/>
    <n v="2500"/>
    <b v="1"/>
    <n v="2.4"/>
    <b v="1"/>
    <b v="1"/>
    <n v="1685673"/>
    <b v="1"/>
  </r>
  <r>
    <x v="7"/>
    <x v="2"/>
    <s v="https://superbowl-ads.com/2007-bud-light-but-he-has-bud-light/"/>
    <s v="https://www.youtube.com/watch?v=qIC90Vnc-OI"/>
    <b v="1"/>
    <b v="1"/>
    <b v="0"/>
    <b v="0"/>
    <b v="1"/>
    <b v="0"/>
    <b v="0"/>
    <n v="30"/>
    <s v="2.4"/>
    <n v="180328"/>
    <s v="420"/>
    <s v="93.18"/>
    <s v="2007-Bud Light-https://superbowl-ads.com/2007-bud-light-but-he-has-bud-light/-https://www.youtube.com/watch?v=qIC90Vnc-OI-TRUE-TRUE-FALSE-FALSE-TRUE-FALSE-FALSE-30-2.4-180328-420-93.18"/>
    <n v="93.18"/>
    <b v="1"/>
    <n v="420"/>
    <b v="1"/>
    <n v="2.4"/>
    <b v="1"/>
    <b v="1"/>
    <n v="180328"/>
    <b v="1"/>
  </r>
  <r>
    <x v="7"/>
    <x v="7"/>
    <s v="https://superbowl-ads.com/2007-coca-cola-video-game/"/>
    <s v="https://www.youtube.com/watch?v=3Tnm53uXIvg"/>
    <b v="0"/>
    <b v="1"/>
    <b v="1"/>
    <b v="0"/>
    <b v="1"/>
    <b v="1"/>
    <b v="0"/>
    <n v="60"/>
    <s v="4.8"/>
    <n v="249361"/>
    <s v="455"/>
    <s v="93.18"/>
    <s v="2007-Coca-Cola-https://superbowl-ads.com/2007-coca-cola-video-game/-https://www.youtube.com/watch?v=3Tnm53uXIvg-FALSE-TRUE-TRUE-FALSE-TRUE-TRUE-FALSE-60-4.8-249361-455-93.18"/>
    <n v="93.18"/>
    <b v="1"/>
    <n v="455"/>
    <b v="1"/>
    <n v="4.8"/>
    <b v="1"/>
    <b v="1"/>
    <n v="249361"/>
    <b v="1"/>
  </r>
  <r>
    <x v="7"/>
    <x v="2"/>
    <s v="https://superbowl-ads.com/2007-bud-light-rock-scissors-paper/"/>
    <s v="https://www.youtube.com/watch?v=kH50-giCeDM"/>
    <b v="1"/>
    <b v="1"/>
    <b v="0"/>
    <b v="0"/>
    <b v="1"/>
    <b v="0"/>
    <b v="0"/>
    <n v="30"/>
    <s v="2.4"/>
    <n v="221417"/>
    <s v="336"/>
    <s v="93.18"/>
    <s v="2007-Bud Light-https://superbowl-ads.com/2007-bud-light-rock-scissors-paper/-https://www.youtube.com/watch?v=kH50-giCeDM-TRUE-TRUE-FALSE-FALSE-TRUE-FALSE-FALSE-30-2.4-221417-336-93.18"/>
    <n v="93.18"/>
    <b v="1"/>
    <n v="336"/>
    <b v="1"/>
    <n v="2.4"/>
    <b v="1"/>
    <b v="1"/>
    <n v="221417"/>
    <b v="1"/>
  </r>
  <r>
    <x v="7"/>
    <x v="7"/>
    <s v="https://superbowl-ads.com/2007-coca-cola-happiness-factory/"/>
    <s v="https://www.youtube.com/watch?v=NwZpO6saPxI"/>
    <b v="0"/>
    <b v="1"/>
    <b v="0"/>
    <b v="0"/>
    <b v="0"/>
    <b v="1"/>
    <b v="0"/>
    <n v="60"/>
    <s v="4.8"/>
    <n v="11780"/>
    <s v="30"/>
    <s v="93.18"/>
    <s v="2007-Coca-Cola-https://superbowl-ads.com/2007-coca-cola-happiness-factory/-https://www.youtube.com/watch?v=NwZpO6saPxI-FALSE-TRUE-FALSE-FALSE-FALSE-TRUE-FALSE-60-4.8-11780-30-93.18"/>
    <n v="93.18"/>
    <b v="1"/>
    <n v="30"/>
    <b v="1"/>
    <n v="4.8"/>
    <b v="1"/>
    <b v="1"/>
    <n v="11780"/>
    <b v="1"/>
  </r>
  <r>
    <x v="7"/>
    <x v="1"/>
    <s v="https://superbowl-ads.com/2007-budweiser-dalmatian/"/>
    <s v="https://www.youtube.com/watch?v=esOPYOeotTU"/>
    <b v="0"/>
    <b v="0"/>
    <b v="0"/>
    <b v="0"/>
    <b v="1"/>
    <b v="1"/>
    <b v="0"/>
    <n v="60"/>
    <s v="4.8"/>
    <n v="84506"/>
    <s v="50"/>
    <s v="93.18"/>
    <s v="2007-Budweiser-https://superbowl-ads.com/2007-budweiser-dalmatian/-https://www.youtube.com/watch?v=esOPYOeotTU-FALSE-FALSE-FALSE-FALSE-TRUE-TRUE-FALSE-60-4.8-84506-50-93.18"/>
    <n v="93.18"/>
    <b v="1"/>
    <n v="50"/>
    <b v="1"/>
    <n v="4.8"/>
    <b v="1"/>
    <b v="1"/>
    <n v="84506"/>
    <b v="1"/>
  </r>
  <r>
    <x v="7"/>
    <x v="2"/>
    <s v="https://superbowl-ads.com/2007-bud-light-class-with-carlos-mencia/"/>
    <s v="https://www.youtube.com/watch?v=670X2MCWzK0"/>
    <b v="1"/>
    <b v="1"/>
    <b v="0"/>
    <b v="1"/>
    <b v="0"/>
    <b v="0"/>
    <b v="0"/>
    <n v="30"/>
    <s v="2.4"/>
    <n v="956887"/>
    <s v="1300"/>
    <s v="93.18"/>
    <s v="2007-Bud Light-https://superbowl-ads.com/2007-bud-light-class-with-carlos-mencia/-https://www.youtube.com/watch?v=670X2MCWzK0-TRUE-TRUE-FALSE-TRUE-FALSE-FALSE-FALSE-30-2.4-956887-1300-93.18"/>
    <n v="93.18"/>
    <b v="1"/>
    <n v="1300"/>
    <b v="1"/>
    <n v="2.4"/>
    <b v="1"/>
    <b v="1"/>
    <n v="956887"/>
    <b v="1"/>
  </r>
  <r>
    <x v="7"/>
    <x v="1"/>
    <s v="https://superbowl-ads.com/2007-budweiser-don-shula-vs-jayz/"/>
    <s v="https://www.youtube.com/watch?v=YnGpb8lbPOI"/>
    <b v="0"/>
    <b v="0"/>
    <b v="0"/>
    <b v="1"/>
    <b v="0"/>
    <b v="0"/>
    <b v="0"/>
    <n v="60"/>
    <s v="4.8"/>
    <n v="216"/>
    <s v="0"/>
    <s v="93.18"/>
    <s v="2007-Budweiser-https://superbowl-ads.com/2007-budweiser-don-shula-vs-jayz/-https://www.youtube.com/watch?v=YnGpb8lbPOI-FALSE-FALSE-FALSE-TRUE-FALSE-FALSE-FALSE-60-4.8-216-0-93.18"/>
    <n v="93.18"/>
    <b v="1"/>
    <n v="0"/>
    <b v="1"/>
    <n v="4.8"/>
    <b v="1"/>
    <b v="1"/>
    <n v="216"/>
    <b v="1"/>
  </r>
  <r>
    <x v="7"/>
    <x v="6"/>
    <s v="https://superbowl-ads.com/2007-toyota-tundra-see-saw/"/>
    <s v="https://www.youtube.com/watch?v=D81uh6I-2Q4"/>
    <b v="0"/>
    <b v="1"/>
    <b v="0"/>
    <b v="0"/>
    <b v="0"/>
    <b v="0"/>
    <b v="0"/>
    <n v="30"/>
    <s v="2.4"/>
    <n v="286153"/>
    <s v="221"/>
    <s v="93.18"/>
    <s v="2007-Toyota-https://superbowl-ads.com/2007-toyota-tundra-see-saw/-https://www.youtube.com/watch?v=D81uh6I-2Q4-FALSE-TRUE-FALSE-FALSE-FALSE-FALSE-FALSE-30-2.4-286153-221-93.18"/>
    <n v="93.18"/>
    <b v="1"/>
    <n v="221"/>
    <b v="1"/>
    <n v="2.4"/>
    <b v="1"/>
    <b v="1"/>
    <n v="286153"/>
    <b v="1"/>
  </r>
  <r>
    <x v="7"/>
    <x v="2"/>
    <s v="https://superbowl-ads.com/2007-bud-light-apes-plan/"/>
    <s v="https://www.youtube.com/watch?v=osn2rzClKh0"/>
    <b v="1"/>
    <b v="1"/>
    <b v="0"/>
    <b v="0"/>
    <b v="0"/>
    <b v="1"/>
    <b v="0"/>
    <n v="30"/>
    <s v="2.4"/>
    <n v="172"/>
    <s v="0"/>
    <s v="93.18"/>
    <s v="2007-Bud Light-https://superbowl-ads.com/2007-bud-light-apes-plan/-https://www.youtube.com/watch?v=osn2rzClKh0-TRUE-TRUE-FALSE-FALSE-FALSE-TRUE-FALSE-30-2.4-172-0-93.18"/>
    <n v="93.18"/>
    <b v="1"/>
    <n v="0"/>
    <b v="1"/>
    <n v="2.4"/>
    <b v="1"/>
    <b v="1"/>
    <n v="172"/>
    <b v="1"/>
  </r>
  <r>
    <x v="7"/>
    <x v="4"/>
    <s v="https://superbowl-ads.com/2007-doritos-check-out-girl/"/>
    <s v="https://www.youtube.com/watch?v=nIcFZzdXSrU"/>
    <b v="1"/>
    <b v="1"/>
    <b v="0"/>
    <b v="0"/>
    <b v="0"/>
    <b v="0"/>
    <b v="1"/>
    <n v="30"/>
    <s v="2.4"/>
    <n v="294111"/>
    <s v="255"/>
    <s v="93.18"/>
    <s v="2007-Doritos-https://superbowl-ads.com/2007-doritos-check-out-girl/-https://www.youtube.com/watch?v=nIcFZzdXSrU-TRUE-TRUE-FALSE-FALSE-FALSE-FALSE-TRUE-30-2.4-294111-255-93.18"/>
    <n v="93.18"/>
    <b v="1"/>
    <n v="255"/>
    <b v="1"/>
    <n v="2.4"/>
    <b v="1"/>
    <b v="1"/>
    <n v="294111"/>
    <b v="1"/>
  </r>
  <r>
    <x v="8"/>
    <x v="1"/>
    <s v="https://superbowl-ads.com/2008-budweiser-dalmatian-trains-hank-for-team/"/>
    <s v="https://www.youtube.com/watch?v=odpagg0jV6I"/>
    <b v="0"/>
    <b v="1"/>
    <b v="1"/>
    <b v="0"/>
    <b v="0"/>
    <b v="1"/>
    <b v="0"/>
    <n v="60"/>
    <s v="4.8"/>
    <n v="112949"/>
    <s v="321"/>
    <s v="97.45"/>
    <s v="2008-Budweiser-https://superbowl-ads.com/2008-budweiser-dalmatian-trains-hank-for-team/-https://www.youtube.com/watch?v=odpagg0jV6I-FALSE-TRUE-TRUE-FALSE-FALSE-TRUE-FALSE-60-4.8-112949-321-97.45"/>
    <n v="97.45"/>
    <b v="1"/>
    <n v="321"/>
    <b v="1"/>
    <n v="4.8"/>
    <b v="1"/>
    <b v="1"/>
    <n v="112949"/>
    <b v="1"/>
  </r>
  <r>
    <x v="8"/>
    <x v="8"/>
    <s v="https://superbowl-ads.com/2008-hyundai-genesis-luxury/"/>
    <s v="https://www.youtube.com/watch?v=PsKJUnGEGSs"/>
    <b v="0"/>
    <b v="1"/>
    <b v="0"/>
    <b v="0"/>
    <b v="0"/>
    <b v="0"/>
    <b v="0"/>
    <n v="30"/>
    <s v="2.4"/>
    <n v="8762"/>
    <s v="13"/>
    <s v="97.45"/>
    <s v="2008-Hyundai-https://superbowl-ads.com/2008-hyundai-genesis-luxury/-https://www.youtube.com/watch?v=PsKJUnGEGSs-FALSE-TRUE-FALSE-FALSE-FALSE-FALSE-FALSE-30-2.4-8762-13-97.45"/>
    <n v="97.45"/>
    <b v="1"/>
    <n v="13"/>
    <b v="1"/>
    <n v="2.4"/>
    <b v="1"/>
    <b v="1"/>
    <n v="8762"/>
    <b v="1"/>
  </r>
  <r>
    <x v="8"/>
    <x v="2"/>
    <s v="https://superbowl-ads.com/2008-bud-light-wheel-suck/"/>
    <s v="https://www.youtube.com/watch?v=WX8Du9pusdA"/>
    <b v="1"/>
    <b v="1"/>
    <b v="0"/>
    <b v="0"/>
    <b v="0"/>
    <b v="0"/>
    <b v="0"/>
    <n v="30"/>
    <s v="2.4"/>
    <n v="599218"/>
    <s v="761"/>
    <s v="97.45"/>
    <s v="2008-Bud Light-https://superbowl-ads.com/2008-bud-light-wheel-suck/-https://www.youtube.com/watch?v=WX8Du9pusdA-TRUE-TRUE-FALSE-FALSE-FALSE-FALSE-FALSE-30-2.4-599218-761-97.45"/>
    <n v="97.45"/>
    <b v="1"/>
    <n v="761"/>
    <b v="1"/>
    <n v="2.4"/>
    <b v="1"/>
    <b v="1"/>
    <n v="599218"/>
    <b v="1"/>
  </r>
  <r>
    <x v="8"/>
    <x v="2"/>
    <s v="https://superbowl-ads.com/2008-bud-light-wine-cheese-party/"/>
    <s v="https://www.youtube.com/watch?v=aEWtTVaIH0M"/>
    <b v="1"/>
    <b v="0"/>
    <b v="0"/>
    <b v="0"/>
    <b v="0"/>
    <b v="0"/>
    <b v="0"/>
    <n v="30"/>
    <s v="2.4"/>
    <n v="556463"/>
    <s v="415"/>
    <s v="97.45"/>
    <s v="2008-Bud Light-https://superbowl-ads.com/2008-bud-light-wine-cheese-party/-https://www.youtube.com/watch?v=aEWtTVaIH0M-TRUE-FALSE-FALSE-FALSE-FALSE-FALSE-FALSE-30-2.4-556463-415-97.45"/>
    <n v="97.45"/>
    <b v="1"/>
    <n v="415"/>
    <b v="1"/>
    <n v="2.4"/>
    <b v="1"/>
    <b v="1"/>
    <n v="556463"/>
    <b v="1"/>
  </r>
  <r>
    <x v="8"/>
    <x v="2"/>
    <s v="https://superbowl-ads.com/2008-bud-light-breathe-fire/"/>
    <s v="https://www.youtube.com/watch?v=AhqPl1IKVo4"/>
    <b v="1"/>
    <b v="1"/>
    <b v="0"/>
    <b v="0"/>
    <b v="1"/>
    <b v="1"/>
    <b v="0"/>
    <n v="30"/>
    <s v="2.4"/>
    <n v="24651"/>
    <s v="26"/>
    <s v="97.45"/>
    <s v="2008-Bud Light-https://superbowl-ads.com/2008-bud-light-breathe-fire/-https://www.youtube.com/watch?v=AhqPl1IKVo4-TRUE-TRUE-FALSE-FALSE-TRUE-TRUE-FALSE-30-2.4-24651-26-97.45"/>
    <n v="97.45"/>
    <b v="1"/>
    <n v="26"/>
    <b v="1"/>
    <n v="2.4"/>
    <b v="1"/>
    <b v="1"/>
    <n v="24651"/>
    <b v="1"/>
  </r>
  <r>
    <x v="8"/>
    <x v="2"/>
    <s v="https://superbowl-ads.com/2008-bud-light-x-ray-vision/"/>
    <s v="https://www.youtube.com/watch?v=cOEMI8HRhlA"/>
    <b v="1"/>
    <b v="1"/>
    <b v="0"/>
    <b v="0"/>
    <b v="0"/>
    <b v="0"/>
    <b v="1"/>
    <n v="30"/>
    <s v="2.4"/>
    <n v="166673"/>
    <s v="163"/>
    <s v="97.45"/>
    <s v="2008-Bud Light-https://superbowl-ads.com/2008-bud-light-x-ray-vision/-https://www.youtube.com/watch?v=cOEMI8HRhlA-TRUE-TRUE-FALSE-FALSE-FALSE-FALSE-TRUE-30-2.4-166673-163-97.45"/>
    <n v="97.45"/>
    <b v="1"/>
    <n v="163"/>
    <b v="1"/>
    <n v="2.4"/>
    <b v="1"/>
    <b v="1"/>
    <n v="166673"/>
    <b v="1"/>
  </r>
  <r>
    <x v="8"/>
    <x v="4"/>
    <s v="https://superbowl-ads.com/2008-doritos-mouse-trap/"/>
    <s v="https://www.youtube.com/watch?v=h8qgk5tXuUA"/>
    <b v="1"/>
    <b v="1"/>
    <b v="0"/>
    <b v="0"/>
    <b v="1"/>
    <b v="0"/>
    <b v="0"/>
    <n v="30"/>
    <s v="2.4"/>
    <n v="241271"/>
    <s v="1100"/>
    <s v="97.45"/>
    <s v="2008-Doritos-https://superbowl-ads.com/2008-doritos-mouse-trap/-https://www.youtube.com/watch?v=h8qgk5tXuUA-TRUE-TRUE-FALSE-FALSE-TRUE-FALSE-FALSE-30-2.4-241271-1100-97.45"/>
    <n v="97.45"/>
    <b v="1"/>
    <n v="1100"/>
    <b v="1"/>
    <n v="2.4"/>
    <b v="1"/>
    <b v="1"/>
    <n v="241271"/>
    <b v="1"/>
  </r>
  <r>
    <x v="8"/>
    <x v="7"/>
    <s v="https://superbowl-ads.com/2008-coca-cola-political-parties/"/>
    <s v="https://www.youtube.com/watch?v=2_LWZe2BGaE"/>
    <b v="1"/>
    <b v="1"/>
    <b v="1"/>
    <b v="1"/>
    <b v="0"/>
    <b v="0"/>
    <b v="0"/>
    <n v="60"/>
    <s v="4.8"/>
    <n v="14359"/>
    <s v="38"/>
    <s v="97.45"/>
    <s v="2008-Coca-Cola-https://superbowl-ads.com/2008-coca-cola-political-parties/-https://www.youtube.com/watch?v=2_LWZe2BGaE-TRUE-TRUE-TRUE-TRUE-FALSE-FALSE-FALSE-60-4.8-14359-38-97.45"/>
    <n v="97.45"/>
    <b v="1"/>
    <n v="38"/>
    <b v="1"/>
    <n v="4.8"/>
    <b v="1"/>
    <b v="1"/>
    <n v="14359"/>
    <b v="1"/>
  </r>
  <r>
    <x v="8"/>
    <x v="3"/>
    <s v="https://superbowl-ads.com/2008-pepsi-every-sip-with-justin-timberlake/"/>
    <s v="https://www.youtube.com/watch?v=AKKM8sP24BE"/>
    <b v="1"/>
    <b v="0"/>
    <b v="0"/>
    <b v="1"/>
    <b v="1"/>
    <b v="0"/>
    <b v="1"/>
    <n v="60"/>
    <s v="4.8"/>
    <n v="238819"/>
    <s v="616"/>
    <s v="97.45"/>
    <s v="2008-Pepsi-https://superbowl-ads.com/2008-pepsi-every-sip-with-justin-timberlake/-https://www.youtube.com/watch?v=AKKM8sP24BE-TRUE-FALSE-FALSE-TRUE-TRUE-FALSE-TRUE-60-4.8-238819-616-97.45"/>
    <n v="97.45"/>
    <b v="1"/>
    <n v="616"/>
    <b v="1"/>
    <n v="4.8"/>
    <b v="1"/>
    <b v="1"/>
    <n v="238819"/>
    <b v="1"/>
  </r>
  <r>
    <x v="8"/>
    <x v="2"/>
    <s v="https://superbowl-ads.com/2008-bud-light-language-of-love/"/>
    <s v="https://www.youtube.com/watch?v=Ao0x4zsb724"/>
    <b v="1"/>
    <b v="1"/>
    <b v="1"/>
    <b v="1"/>
    <b v="0"/>
    <b v="0"/>
    <b v="1"/>
    <n v="30"/>
    <s v="2.4"/>
    <n v="731589"/>
    <s v="595"/>
    <s v="97.45"/>
    <s v="2008-Bud Light-https://superbowl-ads.com/2008-bud-light-language-of-love/-https://www.youtube.com/watch?v=Ao0x4zsb724-TRUE-TRUE-TRUE-TRUE-FALSE-FALSE-TRUE-30-2.4-731589-595-97.45"/>
    <n v="97.45"/>
    <b v="1"/>
    <n v="595"/>
    <b v="1"/>
    <n v="2.4"/>
    <b v="1"/>
    <b v="1"/>
    <n v="731589"/>
    <b v="1"/>
  </r>
  <r>
    <x v="8"/>
    <x v="2"/>
    <s v="https://superbowl-ads.com/2008-bud-light-jackie-moon-will-ferrell/"/>
    <s v="https://www.youtube.com/watch?v=ecqiZn2DDFQ"/>
    <b v="1"/>
    <b v="1"/>
    <b v="0"/>
    <b v="1"/>
    <b v="0"/>
    <b v="0"/>
    <b v="1"/>
    <n v="30"/>
    <s v="2.4"/>
    <n v="1060862"/>
    <s v="1300"/>
    <s v="97.45"/>
    <s v="2008-Bud Light-https://superbowl-ads.com/2008-bud-light-jackie-moon-will-ferrell/-https://www.youtube.com/watch?v=ecqiZn2DDFQ-TRUE-TRUE-FALSE-TRUE-FALSE-FALSE-TRUE-30-2.4-1060862-1300-97.45"/>
    <n v="97.45"/>
    <b v="1"/>
    <n v="1300"/>
    <b v="1"/>
    <n v="2.4"/>
    <b v="1"/>
    <b v="1"/>
    <n v="1060862"/>
    <b v="1"/>
  </r>
  <r>
    <x v="8"/>
    <x v="7"/>
    <s v="https://superbowl-ads.com/2008-coca-cola-its-mine/"/>
    <s v="https://www.youtube.com/watch?v=-ACk9mRky5k"/>
    <b v="1"/>
    <b v="1"/>
    <b v="0"/>
    <b v="1"/>
    <b v="1"/>
    <b v="1"/>
    <b v="0"/>
    <n v="60"/>
    <s v="4.8"/>
    <n v="70272"/>
    <s v="256"/>
    <s v="97.45"/>
    <s v="2008-Coca-Cola-https://superbowl-ads.com/2008-coca-cola-its-mine/-https://www.youtube.com/watch?v=-ACk9mRky5k-TRUE-TRUE-FALSE-TRUE-TRUE-TRUE-FALSE-60-4.8-70272-256-97.45"/>
    <n v="97.45"/>
    <b v="1"/>
    <n v="256"/>
    <b v="1"/>
    <n v="4.8"/>
    <b v="1"/>
    <b v="1"/>
    <n v="70272"/>
    <b v="1"/>
  </r>
  <r>
    <x v="8"/>
    <x v="2"/>
    <s v="https://superbowl-ads.com/2008-bud-light-ability-to-fly/"/>
    <s v="https://www.youtube.com/watch?v=-axbiEJiRGw"/>
    <b v="1"/>
    <b v="1"/>
    <b v="0"/>
    <b v="0"/>
    <b v="0"/>
    <b v="0"/>
    <b v="0"/>
    <n v="30"/>
    <s v="2.4"/>
    <n v="9367"/>
    <s v="12"/>
    <s v="97.45"/>
    <s v="2008-Bud Light-https://superbowl-ads.com/2008-bud-light-ability-to-fly/-https://www.youtube.com/watch?v=-axbiEJiRGw-TRUE-TRUE-FALSE-FALSE-FALSE-FALSE-FALSE-30-2.4-9367-12-97.45"/>
    <n v="97.45"/>
    <b v="1"/>
    <n v="12"/>
    <b v="1"/>
    <n v="2.4"/>
    <b v="1"/>
    <b v="1"/>
    <n v="9367"/>
    <b v="1"/>
  </r>
  <r>
    <x v="9"/>
    <x v="3"/>
    <s v="https://superbowl-ads.com/2009-pepsi-max-im-good/"/>
    <s v="https://www.youtube.com/watch?v=qUZaSf7T7ig"/>
    <b v="1"/>
    <b v="0"/>
    <b v="0"/>
    <b v="0"/>
    <b v="1"/>
    <b v="0"/>
    <b v="0"/>
    <n v="30"/>
    <s v="2.4"/>
    <n v="130861"/>
    <s v="365"/>
    <s v="98.73"/>
    <s v="2009-Pepsi-https://superbowl-ads.com/2009-pepsi-max-im-good/-https://www.youtube.com/watch?v=qUZaSf7T7ig-TRUE-FALSE-FALSE-FALSE-TRUE-FALSE-FALSE-30-2.4-130861-365-98.73"/>
    <n v="98.73"/>
    <b v="1"/>
    <n v="365"/>
    <b v="1"/>
    <n v="2.4"/>
    <b v="1"/>
    <b v="1"/>
    <n v="130861"/>
    <b v="1"/>
  </r>
  <r>
    <x v="9"/>
    <x v="1"/>
    <s v="https://superbowl-ads.com/2009-budweiser-clydesdales-generations/"/>
    <s v="https://www.youtube.com/watch?v=ukpnHh4eEeQ"/>
    <b v="0"/>
    <b v="1"/>
    <b v="1"/>
    <b v="0"/>
    <b v="0"/>
    <b v="1"/>
    <b v="0"/>
    <n v="60"/>
    <s v="4.8"/>
    <n v="307483"/>
    <s v="538"/>
    <s v="98.73"/>
    <s v="2009-Budweiser-https://superbowl-ads.com/2009-budweiser-clydesdales-generations/-https://www.youtube.com/watch?v=ukpnHh4eEeQ-FALSE-TRUE-TRUE-FALSE-FALSE-TRUE-FALSE-60-4.8-307483-538-98.73"/>
    <n v="98.73"/>
    <b v="1"/>
    <n v="538"/>
    <b v="1"/>
    <n v="4.8"/>
    <b v="1"/>
    <b v="1"/>
    <n v="307483"/>
    <b v="1"/>
  </r>
  <r>
    <x v="9"/>
    <x v="1"/>
    <s v="https://superbowl-ads.com/2009-budweiser-clydesdale-plays-fetch/"/>
    <s v="https://www.youtube.com/watch?v=w_ZEGUX4YnI"/>
    <b v="1"/>
    <b v="1"/>
    <b v="1"/>
    <b v="0"/>
    <b v="0"/>
    <b v="1"/>
    <b v="0"/>
    <n v="30"/>
    <s v="2.4"/>
    <n v="49777"/>
    <s v="69"/>
    <s v="98.73"/>
    <s v="2009-Budweiser-https://superbowl-ads.com/2009-budweiser-clydesdale-plays-fetch/-https://www.youtube.com/watch?v=w_ZEGUX4YnI-TRUE-TRUE-TRUE-FALSE-FALSE-TRUE-FALSE-30-2.4-49777-69-98.73"/>
    <n v="98.73"/>
    <b v="1"/>
    <n v="69"/>
    <b v="1"/>
    <n v="2.4"/>
    <b v="1"/>
    <b v="1"/>
    <n v="49777"/>
    <b v="1"/>
  </r>
  <r>
    <x v="9"/>
    <x v="8"/>
    <s v="https://superbowl-ads.com/2009-hyundai-angry-bosses/"/>
    <s v="https://www.youtube.com/watch?v=puG0WOgAUfs"/>
    <b v="1"/>
    <b v="1"/>
    <b v="0"/>
    <b v="0"/>
    <b v="0"/>
    <b v="0"/>
    <b v="0"/>
    <n v="30"/>
    <s v="2.4"/>
    <n v="373823"/>
    <s v="588"/>
    <s v="98.73"/>
    <s v="2009-Hyundai-https://superbowl-ads.com/2009-hyundai-angry-bosses/-https://www.youtube.com/watch?v=puG0WOgAUfs-TRUE-TRUE-FALSE-FALSE-FALSE-FALSE-FALSE-30-2.4-373823-588-98.73"/>
    <n v="98.73"/>
    <b v="1"/>
    <n v="588"/>
    <b v="1"/>
    <n v="2.4"/>
    <b v="1"/>
    <b v="1"/>
    <n v="373823"/>
    <b v="1"/>
  </r>
  <r>
    <x v="9"/>
    <x v="4"/>
    <s v="https://superbowl-ads.com/2009-doritos-new-flavor-pitch/"/>
    <s v="https://www.youtube.com/watch?v=qKKpRhFcKBk"/>
    <b v="1"/>
    <b v="1"/>
    <b v="0"/>
    <b v="0"/>
    <b v="0"/>
    <b v="0"/>
    <b v="0"/>
    <n v="30"/>
    <s v="2.4"/>
    <n v="43262"/>
    <s v="112"/>
    <s v="98.73"/>
    <s v="2009-Doritos-https://superbowl-ads.com/2009-doritos-new-flavor-pitch/-https://www.youtube.com/watch?v=qKKpRhFcKBk-TRUE-TRUE-FALSE-FALSE-FALSE-FALSE-FALSE-30-2.4-43262-112-98.73"/>
    <n v="98.73"/>
    <b v="1"/>
    <n v="112"/>
    <b v="1"/>
    <n v="2.4"/>
    <b v="1"/>
    <b v="1"/>
    <n v="43262"/>
    <b v="1"/>
  </r>
  <r>
    <x v="9"/>
    <x v="7"/>
    <s v="https://superbowl-ads.com/2009-coca-cola-heist/"/>
    <s v="https://www.youtube.com/watch?v=icV7fGqPZ2I"/>
    <b v="0"/>
    <b v="1"/>
    <b v="0"/>
    <b v="0"/>
    <b v="0"/>
    <b v="1"/>
    <b v="0"/>
    <n v="60"/>
    <s v="4.8"/>
    <n v="525946"/>
    <s v="1700"/>
    <s v="98.73"/>
    <s v="2009-Coca-Cola-https://superbowl-ads.com/2009-coca-cola-heist/-https://www.youtube.com/watch?v=icV7fGqPZ2I-FALSE-TRUE-FALSE-FALSE-FALSE-TRUE-FALSE-60-4.8-525946-1700-98.73"/>
    <n v="98.73"/>
    <b v="1"/>
    <n v="1700"/>
    <b v="1"/>
    <n v="4.8"/>
    <b v="1"/>
    <b v="1"/>
    <n v="525946"/>
    <b v="1"/>
  </r>
  <r>
    <x v="9"/>
    <x v="2"/>
    <s v="https://superbowl-ads.com/2009-bud-light-meeting/"/>
    <s v="https://www.youtube.com/watch?v=L1fL0ZHX2t0"/>
    <b v="1"/>
    <b v="1"/>
    <b v="0"/>
    <b v="0"/>
    <b v="1"/>
    <b v="0"/>
    <b v="0"/>
    <n v="30"/>
    <s v="2.4"/>
    <n v="55433"/>
    <s v="185"/>
    <s v="98.73"/>
    <s v="2009-Bud Light-https://superbowl-ads.com/2009-bud-light-meeting/-https://www.youtube.com/watch?v=L1fL0ZHX2t0-TRUE-TRUE-FALSE-FALSE-TRUE-FALSE-FALSE-30-2.4-55433-185-98.73"/>
    <n v="98.73"/>
    <b v="1"/>
    <n v="185"/>
    <b v="1"/>
    <n v="2.4"/>
    <b v="1"/>
    <b v="1"/>
    <n v="55433"/>
    <b v="1"/>
  </r>
  <r>
    <x v="9"/>
    <x v="7"/>
    <s v="https://superbowl-ads.com/2009-coca-cola-avatar/"/>
    <s v="https://www.youtube.com/watch?v=Kwke0LNardc"/>
    <b v="1"/>
    <b v="0"/>
    <b v="0"/>
    <b v="0"/>
    <b v="0"/>
    <b v="1"/>
    <b v="0"/>
    <n v="60"/>
    <s v="4.8"/>
    <n v="1455950"/>
    <s v="3500"/>
    <s v="98.73"/>
    <s v="2009-Coca-Cola-https://superbowl-ads.com/2009-coca-cola-avatar/-https://www.youtube.com/watch?v=Kwke0LNardc-TRUE-FALSE-FALSE-FALSE-FALSE-TRUE-FALSE-60-4.8-1455950-3500-98.73"/>
    <n v="98.73"/>
    <b v="1"/>
    <n v="3500"/>
    <b v="1"/>
    <n v="4.8"/>
    <b v="1"/>
    <b v="1"/>
    <n v="1455950"/>
    <b v="1"/>
  </r>
  <r>
    <x v="9"/>
    <x v="2"/>
    <s v="https://superbowl-ads.com/2009-bud-light-skier/"/>
    <s v="https://www.youtube.com/watch?v=LEVQAU_LITI"/>
    <b v="1"/>
    <b v="1"/>
    <b v="0"/>
    <b v="0"/>
    <b v="1"/>
    <b v="0"/>
    <b v="1"/>
    <n v="30"/>
    <s v="2.4"/>
    <n v="30257"/>
    <s v="34"/>
    <s v="98.73"/>
    <s v="2009-Bud Light-https://superbowl-ads.com/2009-bud-light-skier/-https://www.youtube.com/watch?v=LEVQAU_LITI-TRUE-TRUE-FALSE-FALSE-TRUE-FALSE-TRUE-30-2.4-30257-34-98.73"/>
    <n v="98.73"/>
    <b v="1"/>
    <n v="34"/>
    <b v="1"/>
    <n v="2.4"/>
    <b v="1"/>
    <b v="1"/>
    <n v="30257"/>
    <b v="1"/>
  </r>
  <r>
    <x v="9"/>
    <x v="4"/>
    <s v="https://superbowl-ads.com/2009-doritos-power-of-the-crunch/"/>
    <s v="https://www.youtube.com/watch?v=7DZao4kN73M"/>
    <b v="1"/>
    <b v="1"/>
    <b v="0"/>
    <b v="0"/>
    <b v="1"/>
    <b v="1"/>
    <b v="1"/>
    <n v="30"/>
    <s v="2.4"/>
    <n v="646856"/>
    <s v="1900"/>
    <s v="98.73"/>
    <s v="2009-Doritos-https://superbowl-ads.com/2009-doritos-power-of-the-crunch/-https://www.youtube.com/watch?v=7DZao4kN73M-TRUE-TRUE-FALSE-FALSE-TRUE-TRUE-TRUE-30-2.4-646856-1900-98.73"/>
    <n v="98.73"/>
    <b v="1"/>
    <n v="1900"/>
    <b v="1"/>
    <n v="2.4"/>
    <b v="1"/>
    <b v="1"/>
    <n v="646856"/>
    <b v="1"/>
  </r>
  <r>
    <x v="9"/>
    <x v="7"/>
    <s v="https://superbowl-ads.com/2009-coke-zero-mean-troy/"/>
    <s v="https://www.youtube.com/watch?v=XKFUcEkIbEg"/>
    <b v="1"/>
    <b v="1"/>
    <b v="0"/>
    <b v="1"/>
    <b v="1"/>
    <b v="0"/>
    <b v="0"/>
    <n v="60"/>
    <s v="4.8"/>
    <n v="46228"/>
    <s v="102"/>
    <s v="98.73"/>
    <s v="2009-Coca-Cola-https://superbowl-ads.com/2009-coke-zero-mean-troy/-https://www.youtube.com/watch?v=XKFUcEkIbEg-TRUE-TRUE-FALSE-TRUE-TRUE-FALSE-FALSE-60-4.8-46228-102-98.73"/>
    <n v="98.73"/>
    <b v="1"/>
    <n v="102"/>
    <b v="1"/>
    <n v="4.8"/>
    <b v="1"/>
    <b v="1"/>
    <n v="46228"/>
    <b v="1"/>
  </r>
  <r>
    <x v="9"/>
    <x v="3"/>
    <s v="https://superbowl-ads.com/2009-pepsi-anthem/"/>
    <s v="https://www.youtube.com/watch?v=WIzKwJmYLNs"/>
    <b v="0"/>
    <b v="0"/>
    <b v="1"/>
    <b v="1"/>
    <b v="1"/>
    <b v="0"/>
    <b v="0"/>
    <n v="60"/>
    <s v="4.8"/>
    <n v="1420"/>
    <s v="8"/>
    <s v="98.73"/>
    <s v="2009-Pepsi-https://superbowl-ads.com/2009-pepsi-anthem/-https://www.youtube.com/watch?v=WIzKwJmYLNs-FALSE-FALSE-TRUE-TRUE-TRUE-FALSE-FALSE-60-4.8-1420-8-98.73"/>
    <n v="98.73"/>
    <b v="1"/>
    <n v="8"/>
    <b v="1"/>
    <n v="4.8"/>
    <b v="1"/>
    <b v="1"/>
    <n v="1420"/>
    <b v="1"/>
  </r>
  <r>
    <x v="9"/>
    <x v="4"/>
    <s v="https://superbowl-ads.com/2009-doritos-crystal-ball/"/>
    <s v="https://www.youtube.com/watch?v=Fdz0Q0GiEcc"/>
    <b v="1"/>
    <b v="1"/>
    <b v="0"/>
    <b v="0"/>
    <b v="1"/>
    <b v="0"/>
    <b v="0"/>
    <n v="30"/>
    <s v="2.4"/>
    <n v="22353"/>
    <s v="56"/>
    <s v="98.73"/>
    <s v="2009-Doritos-https://superbowl-ads.com/2009-doritos-crystal-ball/-https://www.youtube.com/watch?v=Fdz0Q0GiEcc-TRUE-TRUE-FALSE-FALSE-TRUE-FALSE-FALSE-30-2.4-22353-56-98.73"/>
    <n v="98.73"/>
    <b v="1"/>
    <n v="56"/>
    <b v="1"/>
    <n v="2.4"/>
    <b v="1"/>
    <b v="1"/>
    <n v="22353"/>
    <b v="1"/>
  </r>
  <r>
    <x v="9"/>
    <x v="0"/>
    <s v="https://superbowl-ads.com/2009-etrade-talking-baby/"/>
    <s v="https://www.youtube.com/watch?v=PlqWRADszb0"/>
    <b v="1"/>
    <b v="1"/>
    <b v="0"/>
    <b v="0"/>
    <b v="0"/>
    <b v="0"/>
    <b v="0"/>
    <n v="30"/>
    <s v="2.4"/>
    <n v="367349"/>
    <s v="841"/>
    <s v="98.73"/>
    <s v="2009-E-Trade-https://superbowl-ads.com/2009-etrade-talking-baby/-https://www.youtube.com/watch?v=PlqWRADszb0-TRUE-TRUE-FALSE-FALSE-FALSE-FALSE-FALSE-30-2.4-367349-841-98.73"/>
    <n v="98.73"/>
    <b v="1"/>
    <n v="841"/>
    <b v="1"/>
    <n v="2.4"/>
    <b v="1"/>
    <b v="1"/>
    <n v="367349"/>
    <b v="1"/>
  </r>
  <r>
    <x v="9"/>
    <x v="8"/>
    <s v="https://superbowl-ads.com/2009-hyundai-assurance-contract/"/>
    <s v="https://www.youtube.com/watch?v=lzQ2NeqjYS0"/>
    <b v="0"/>
    <b v="1"/>
    <b v="0"/>
    <b v="0"/>
    <b v="0"/>
    <b v="0"/>
    <b v="0"/>
    <n v="30"/>
    <s v="2.4"/>
    <n v="7528"/>
    <s v="7"/>
    <s v="98.73"/>
    <s v="2009-Hyundai-https://superbowl-ads.com/2009-hyundai-assurance-contract/-https://www.youtube.com/watch?v=lzQ2NeqjYS0-FALSE-TRUE-FALSE-FALSE-FALSE-FALSE-FALSE-30-2.4-7528-7-98.73"/>
    <n v="98.73"/>
    <b v="1"/>
    <n v="7"/>
    <b v="1"/>
    <n v="2.4"/>
    <b v="1"/>
    <b v="1"/>
    <n v="7528"/>
    <b v="1"/>
  </r>
  <r>
    <x v="10"/>
    <x v="8"/>
    <s v="https://superbowl-ads.com/hd-2010-super-bowl-commercial-new-hyundai-super-bowl-44-xliv-ad-hyundai-body-pass-2011-sonata/"/>
    <s v="https://www.youtube.com/watch?v=dWQqIeAYfK8"/>
    <b v="0"/>
    <b v="1"/>
    <b v="1"/>
    <b v="0"/>
    <b v="0"/>
    <b v="0"/>
    <b v="0"/>
    <n v="30"/>
    <s v="2.95"/>
    <n v="68652"/>
    <s v="48"/>
    <s v="106.48"/>
    <s v="2010-Hyundai-https://superbowl-ads.com/hd-2010-super-bowl-commercial-new-hyundai-super-bowl-44-xliv-ad-hyundai-body-pass-2011-sonata/-https://www.youtube.com/watch?v=dWQqIeAYfK8-FALSE-TRUE-TRUE-FALSE-FALSE-FALSE-FALSE-30-2.95-68652-48-106.48"/>
    <n v="106.48"/>
    <b v="1"/>
    <n v="48"/>
    <b v="1"/>
    <n v="2.95"/>
    <b v="1"/>
    <b v="1"/>
    <n v="68652"/>
    <b v="1"/>
  </r>
  <r>
    <x v="10"/>
    <x v="2"/>
    <s v="https://superbowl-ads.com/hd-exclusive-bud-light-scientist-2010-superbowl-44-xliv-commercial-ad/"/>
    <s v="https://www.youtube.com/watch?v=agISXMN4tng"/>
    <b v="1"/>
    <b v="0"/>
    <b v="0"/>
    <b v="0"/>
    <b v="1"/>
    <b v="0"/>
    <b v="1"/>
    <n v="30"/>
    <s v="2.95"/>
    <n v="3851"/>
    <s v="10"/>
    <s v="106.48"/>
    <s v="2010-Bud Light-https://superbowl-ads.com/hd-exclusive-bud-light-scientist-2010-superbowl-44-xliv-commercial-ad/-https://www.youtube.com/watch?v=agISXMN4tng-TRUE-FALSE-FALSE-FALSE-TRUE-FALSE-TRUE-30-2.95-3851-10-106.48"/>
    <n v="106.48"/>
    <b v="1"/>
    <n v="10"/>
    <b v="1"/>
    <n v="2.95"/>
    <b v="1"/>
    <b v="1"/>
    <n v="3851"/>
    <b v="1"/>
  </r>
  <r>
    <x v="10"/>
    <x v="2"/>
    <s v="https://superbowl-ads.com/hd-exclusive-stranded-budweiser-2010-super-bowl-44-xliv-commercial-ad/"/>
    <s v="https://www.youtube.com/watch?v=zE7wyUmsM0k"/>
    <b v="1"/>
    <b v="0"/>
    <b v="0"/>
    <b v="0"/>
    <b v="0"/>
    <b v="0"/>
    <b v="0"/>
    <n v="45"/>
    <s v="4.42"/>
    <n v="86083"/>
    <s v="125"/>
    <s v="106.48"/>
    <s v="2010-Bud Light-https://superbowl-ads.com/hd-exclusive-stranded-budweiser-2010-super-bowl-44-xliv-commercial-ad/-https://www.youtube.com/watch?v=zE7wyUmsM0k-TRUE-FALSE-FALSE-FALSE-FALSE-FALSE-FALSE-45-4.42-86083-125-106.48"/>
    <n v="106.48"/>
    <b v="1"/>
    <n v="125"/>
    <b v="1"/>
    <n v="4.42"/>
    <b v="1"/>
    <b v="1"/>
    <n v="86083"/>
    <b v="1"/>
  </r>
  <r>
    <x v="10"/>
    <x v="0"/>
    <s v="https://superbowl-ads.com/hd-exclusive-e-trade-baby-tears-2010-superbowl-44-xliv-commercial-ad/"/>
    <s v="https://www.youtube.com/watch?v=LgiYL1Ry2I8"/>
    <b v="1"/>
    <b v="1"/>
    <b v="0"/>
    <b v="0"/>
    <b v="0"/>
    <b v="0"/>
    <b v="0"/>
    <n v="15"/>
    <s v="1.47"/>
    <n v="14997"/>
    <s v="20"/>
    <s v="106.48"/>
    <s v="2010-E-Trade-https://superbowl-ads.com/hd-exclusive-e-trade-baby-tears-2010-superbowl-44-xliv-commercial-ad/-https://www.youtube.com/watch?v=LgiYL1Ry2I8-TRUE-TRUE-FALSE-FALSE-FALSE-FALSE-FALSE-15-1.47-14997-20-106.48"/>
    <n v="106.48"/>
    <b v="1"/>
    <n v="20"/>
    <b v="1"/>
    <n v="1.47"/>
    <b v="1"/>
    <b v="1"/>
    <n v="14997"/>
    <b v="1"/>
  </r>
  <r>
    <x v="10"/>
    <x v="4"/>
    <s v="https://superbowl-ads.com/hd-exclusive-doritos-samurai-2010-super-bowl-44-xliv-commercial-ad/"/>
    <s v="https://www.youtube.com/watch?v=1ww1k7w4WQ8"/>
    <b v="1"/>
    <b v="1"/>
    <b v="0"/>
    <b v="0"/>
    <b v="1"/>
    <b v="0"/>
    <b v="0"/>
    <n v="30"/>
    <s v="2.95"/>
    <n v="227092"/>
    <s v="1200"/>
    <s v="106.48"/>
    <s v="2010-Doritos-https://superbowl-ads.com/hd-exclusive-doritos-samurai-2010-super-bowl-44-xliv-commercial-ad/-https://www.youtube.com/watch?v=1ww1k7w4WQ8-TRUE-TRUE-FALSE-FALSE-TRUE-FALSE-FALSE-30-2.95-227092-1200-106.48"/>
    <n v="106.48"/>
    <b v="1"/>
    <n v="1200"/>
    <b v="1"/>
    <n v="2.95"/>
    <b v="1"/>
    <b v="1"/>
    <n v="227092"/>
    <b v="1"/>
  </r>
  <r>
    <x v="10"/>
    <x v="4"/>
    <s v="https://superbowl-ads.com/hd-exclusive-casket-funeral-doritos-2010-super-bowl-44-xliv-commercial-ad/"/>
    <s v="https://www.youtube.com/watch?v=2IhJl7mBtls"/>
    <b v="1"/>
    <b v="1"/>
    <b v="0"/>
    <b v="0"/>
    <b v="0"/>
    <b v="0"/>
    <b v="0"/>
    <n v="30"/>
    <s v="2.95"/>
    <n v="11654"/>
    <s v="23"/>
    <s v="106.48"/>
    <s v="2010-Doritos-https://superbowl-ads.com/hd-exclusive-casket-funeral-doritos-2010-super-bowl-44-xliv-commercial-ad/-https://www.youtube.com/watch?v=2IhJl7mBtls-TRUE-TRUE-FALSE-FALSE-FALSE-FALSE-FALSE-30-2.95-11654-23-106.48"/>
    <n v="106.48"/>
    <b v="1"/>
    <n v="23"/>
    <b v="1"/>
    <n v="2.95"/>
    <b v="1"/>
    <b v="1"/>
    <n v="11654"/>
    <b v="1"/>
  </r>
  <r>
    <x v="10"/>
    <x v="5"/>
    <s v="https://superbowl-ads.com/2010-nfl-best-fans-on-the-planet/"/>
    <s v="https://www.youtube.com/watch?v=6cMHr8goUgU"/>
    <b v="0"/>
    <b v="0"/>
    <b v="1"/>
    <b v="0"/>
    <b v="0"/>
    <b v="0"/>
    <b v="0"/>
    <n v="60"/>
    <s v="5.9"/>
    <n v="93263"/>
    <s v="435"/>
    <s v="106.48"/>
    <s v="2010-NFL-https://superbowl-ads.com/2010-nfl-best-fans-on-the-planet/-https://www.youtube.com/watch?v=6cMHr8goUgU-FALSE-FALSE-TRUE-FALSE-FALSE-FALSE-FALSE-60-5.9-93263-435-106.48"/>
    <n v="106.48"/>
    <b v="1"/>
    <n v="435"/>
    <b v="1"/>
    <n v="5.9"/>
    <b v="1"/>
    <b v="1"/>
    <n v="93263"/>
    <b v="1"/>
  </r>
  <r>
    <x v="10"/>
    <x v="4"/>
    <s v="https://superbowl-ads.com/hd-exclusive-dog-shock-collar-doritos-commercial-super-bowl-44-2010-super-bowl-xliv/"/>
    <s v="https://www.youtube.com/watch?v=UBaZDWIs3fs"/>
    <b v="1"/>
    <b v="1"/>
    <b v="0"/>
    <b v="0"/>
    <b v="1"/>
    <b v="1"/>
    <b v="0"/>
    <n v="30"/>
    <s v="2.95"/>
    <n v="132805"/>
    <s v="279"/>
    <s v="106.48"/>
    <s v="2010-Doritos-https://superbowl-ads.com/hd-exclusive-dog-shock-collar-doritos-commercial-super-bowl-44-2010-super-bowl-xliv/-https://www.youtube.com/watch?v=UBaZDWIs3fs-TRUE-TRUE-FALSE-FALSE-TRUE-TRUE-FALSE-30-2.95-132805-279-106.48"/>
    <n v="106.48"/>
    <b v="1"/>
    <n v="279"/>
    <b v="1"/>
    <n v="2.95"/>
    <b v="1"/>
    <b v="1"/>
    <n v="132805"/>
    <b v="1"/>
  </r>
  <r>
    <x v="10"/>
    <x v="8"/>
    <s v="https://superbowl-ads.com/hd-exclusive-2010-super-bowl-xliv-commercial-with-brett-favre-hyundai-commercial/"/>
    <s v="https://www.youtube.com/watch?v=KqAWv2wCW8I"/>
    <b v="0"/>
    <b v="0"/>
    <b v="0"/>
    <b v="1"/>
    <b v="0"/>
    <b v="0"/>
    <b v="0"/>
    <n v="30"/>
    <s v="2.95"/>
    <n v="176958"/>
    <s v="307"/>
    <s v="106.48"/>
    <s v="2010-Hyundai-https://superbowl-ads.com/hd-exclusive-2010-super-bowl-xliv-commercial-with-brett-favre-hyundai-commercial/-https://www.youtube.com/watch?v=KqAWv2wCW8I-FALSE-FALSE-FALSE-TRUE-FALSE-FALSE-FALSE-30-2.95-176958-307-106.48"/>
    <n v="106.48"/>
    <b v="1"/>
    <n v="307"/>
    <b v="1"/>
    <n v="2.95"/>
    <b v="1"/>
    <b v="1"/>
    <n v="176958"/>
    <b v="1"/>
  </r>
  <r>
    <x v="10"/>
    <x v="2"/>
    <s v="https://superbowl-ads.com/hd-exclusive-bud-light-auto-tune-t-pain-2010-superbowl-44-xliv-commercial-ad/"/>
    <s v="https://www.youtube.com/watch?v=bDhjcP02GQg"/>
    <b v="1"/>
    <b v="1"/>
    <b v="0"/>
    <b v="1"/>
    <b v="0"/>
    <b v="0"/>
    <b v="0"/>
    <n v="30"/>
    <s v="2.95"/>
    <n v="35522"/>
    <s v="113"/>
    <s v="106.48"/>
    <s v="2010-Bud Light-https://superbowl-ads.com/hd-exclusive-bud-light-auto-tune-t-pain-2010-superbowl-44-xliv-commercial-ad/-https://www.youtube.com/watch?v=bDhjcP02GQg-TRUE-TRUE-FALSE-TRUE-FALSE-FALSE-FALSE-30-2.95-35522-113-106.48"/>
    <n v="106.48"/>
    <b v="1"/>
    <n v="113"/>
    <b v="1"/>
    <n v="2.95"/>
    <b v="1"/>
    <b v="1"/>
    <n v="35522"/>
    <b v="1"/>
  </r>
  <r>
    <x v="10"/>
    <x v="9"/>
    <s v="https://superbowl-ads.com/hd-exclusive-kias-big-game-commercial-2010-super-bowl-44-xliv-ad/"/>
    <s v="https://www.youtube.com/watch?v=7q2yVq6fDEg"/>
    <b v="1"/>
    <b v="1"/>
    <b v="0"/>
    <b v="0"/>
    <b v="0"/>
    <b v="1"/>
    <b v="1"/>
    <n v="60"/>
    <s v="5.9"/>
    <n v="51291"/>
    <s v="96"/>
    <s v="106.48"/>
    <s v="2010-Kia-https://superbowl-ads.com/hd-exclusive-kias-big-game-commercial-2010-super-bowl-44-xliv-ad/-https://www.youtube.com/watch?v=7q2yVq6fDEg-TRUE-TRUE-FALSE-FALSE-FALSE-TRUE-TRUE-60-5.9-51291-96-106.48"/>
    <n v="106.48"/>
    <b v="1"/>
    <n v="96"/>
    <b v="1"/>
    <n v="5.9"/>
    <b v="1"/>
    <b v="1"/>
    <n v="51291"/>
    <b v="1"/>
  </r>
  <r>
    <x v="10"/>
    <x v="0"/>
    <s v="https://superbowl-ads.com/hd-exclusive-e-trade-baby-girlfriend-2010-superbowl-44-xliv-commercial-ad/"/>
    <s v="https://www.youtube.com/watch?v=tbLTl7egwlU"/>
    <b v="1"/>
    <b v="1"/>
    <b v="0"/>
    <b v="0"/>
    <b v="0"/>
    <b v="0"/>
    <b v="1"/>
    <n v="30"/>
    <s v="2.95"/>
    <n v="1048750"/>
    <s v="1200"/>
    <s v="106.48"/>
    <s v="2010-E-Trade-https://superbowl-ads.com/hd-exclusive-e-trade-baby-girlfriend-2010-superbowl-44-xliv-commercial-ad/-https://www.youtube.com/watch?v=tbLTl7egwlU-TRUE-TRUE-FALSE-FALSE-FALSE-FALSE-TRUE-30-2.95-1048750-1200-106.48"/>
    <n v="106.48"/>
    <b v="1"/>
    <n v="1200"/>
    <b v="1"/>
    <n v="2.95"/>
    <b v="1"/>
    <b v="1"/>
    <n v="1048750"/>
    <b v="1"/>
  </r>
  <r>
    <x v="10"/>
    <x v="0"/>
    <s v="https://superbowl-ads.com/hd-exclusive-e-trade-baby-first-class-2010-super-bowl-44-xliv-commercial-ad/"/>
    <s v="https://www.youtube.com/watch?v=tVrE5-eiSNA"/>
    <b v="1"/>
    <b v="0"/>
    <b v="0"/>
    <b v="0"/>
    <b v="0"/>
    <b v="0"/>
    <b v="0"/>
    <n v="30"/>
    <s v="2.95"/>
    <n v="26366"/>
    <s v="33"/>
    <s v="106.48"/>
    <s v="2010-E-Trade-https://superbowl-ads.com/hd-exclusive-e-trade-baby-first-class-2010-super-bowl-44-xliv-commercial-ad/-https://www.youtube.com/watch?v=tVrE5-eiSNA-TRUE-FALSE-FALSE-FALSE-FALSE-FALSE-FALSE-30-2.95-26366-33-106.48"/>
    <n v="106.48"/>
    <b v="1"/>
    <n v="33"/>
    <b v="1"/>
    <n v="2.95"/>
    <b v="1"/>
    <b v="1"/>
    <n v="26366"/>
    <b v="1"/>
  </r>
  <r>
    <x v="10"/>
    <x v="1"/>
    <s v="https://superbowl-ads.com/hd-exclusive-budweiser-body-bridge-2010-super-bowl-44-xliv-commercial-ad/"/>
    <s v="https://www.youtube.com/watch?v=IQHlA9qKJv4"/>
    <b v="1"/>
    <b v="1"/>
    <b v="1"/>
    <b v="0"/>
    <b v="0"/>
    <b v="1"/>
    <b v="0"/>
    <n v="60"/>
    <s v="5.9"/>
    <n v="51"/>
    <s v="1"/>
    <s v="106.48"/>
    <s v="2010-Budweiser-https://superbowl-ads.com/hd-exclusive-budweiser-body-bridge-2010-super-bowl-44-xliv-commercial-ad/-https://www.youtube.com/watch?v=IQHlA9qKJv4-TRUE-TRUE-TRUE-FALSE-FALSE-TRUE-FALSE-60-5.9-51-1-106.48"/>
    <n v="106.48"/>
    <b v="1"/>
    <n v="1"/>
    <b v="1"/>
    <n v="5.9"/>
    <b v="1"/>
    <b v="1"/>
    <n v="51"/>
    <b v="1"/>
  </r>
  <r>
    <x v="11"/>
    <x v="9"/>
    <s v="https://superbowl-ads.com/2011-kia-optima-one-epic-ride-super-bowl-xlv-commercial/"/>
    <s v="https://www.youtube.com/watch?v=8FMU5yPZgwM"/>
    <b v="1"/>
    <b v="1"/>
    <b v="0"/>
    <b v="0"/>
    <b v="1"/>
    <b v="0"/>
    <b v="1"/>
    <n v="60"/>
    <s v="5.9"/>
    <n v="37554"/>
    <s v="204"/>
    <s v="111.01"/>
    <s v="2011-Kia-https://superbowl-ads.com/2011-kia-optima-one-epic-ride-super-bowl-xlv-commercial/-https://www.youtube.com/watch?v=8FMU5yPZgwM-TRUE-TRUE-FALSE-FALSE-TRUE-FALSE-TRUE-60-5.9-37554-204-111.01"/>
    <n v="111.01"/>
    <b v="1"/>
    <n v="204"/>
    <b v="1"/>
    <n v="5.9"/>
    <b v="1"/>
    <b v="1"/>
    <n v="37554"/>
    <b v="1"/>
  </r>
  <r>
    <x v="11"/>
    <x v="7"/>
    <s v="https://superbowl-ads.com/2011-coca-cola-border/"/>
    <s v="https://www.youtube.com/watch?v=Aw6-aXMBseo"/>
    <b v="0"/>
    <b v="0"/>
    <b v="0"/>
    <b v="0"/>
    <b v="0"/>
    <b v="0"/>
    <b v="0"/>
    <n v="60"/>
    <s v="5.9"/>
    <n v="114587"/>
    <s v="263"/>
    <s v="111.01"/>
    <s v="2011-Coca-Cola-https://superbowl-ads.com/2011-coca-cola-border/-https://www.youtube.com/watch?v=Aw6-aXMBseo-FALSE-FALSE-FALSE-FALSE-FALSE-FALSE-FALSE-60-5.9-114587-263-111.01"/>
    <n v="111.01"/>
    <b v="1"/>
    <n v="263"/>
    <b v="1"/>
    <n v="5.9"/>
    <b v="1"/>
    <b v="1"/>
    <n v="114587"/>
    <b v="1"/>
  </r>
  <r>
    <x v="11"/>
    <x v="2"/>
    <s v="https://superbowl-ads.com/2011-bud-light-dog-sitter/"/>
    <s v="https://www.youtube.com/watch?v=JJn1vM7LB1Y"/>
    <b v="1"/>
    <b v="1"/>
    <b v="0"/>
    <b v="0"/>
    <b v="0"/>
    <b v="1"/>
    <b v="0"/>
    <n v="30"/>
    <s v="2.95"/>
    <n v="484"/>
    <s v="2"/>
    <s v="111.01"/>
    <s v="2011-Bud Light-https://superbowl-ads.com/2011-bud-light-dog-sitter/-https://www.youtube.com/watch?v=JJn1vM7LB1Y-TRUE-TRUE-FALSE-FALSE-FALSE-TRUE-FALSE-30-2.95-484-2-111.01"/>
    <n v="111.01"/>
    <b v="1"/>
    <n v="2"/>
    <b v="1"/>
    <n v="2.95"/>
    <b v="1"/>
    <b v="1"/>
    <n v="484"/>
    <b v="1"/>
  </r>
  <r>
    <x v="11"/>
    <x v="7"/>
    <s v="https://superbowl-ads.com/2011-coca-cola-siege/"/>
    <s v="https://www.youtube.com/watch?v=nAJvHsVoLq0"/>
    <b v="1"/>
    <b v="0"/>
    <b v="0"/>
    <b v="0"/>
    <b v="1"/>
    <b v="1"/>
    <b v="0"/>
    <n v="60"/>
    <s v="5.9"/>
    <n v="88026"/>
    <s v="59"/>
    <s v="111.01"/>
    <s v="2011-Coca-Cola-https://superbowl-ads.com/2011-coca-cola-siege/-https://www.youtube.com/watch?v=nAJvHsVoLq0-TRUE-FALSE-FALSE-FALSE-TRUE-TRUE-FALSE-60-5.9-88026-59-111.01"/>
    <n v="111.01"/>
    <b v="1"/>
    <n v="59"/>
    <b v="1"/>
    <n v="5.9"/>
    <b v="1"/>
    <b v="1"/>
    <n v="88026"/>
    <b v="1"/>
  </r>
  <r>
    <x v="11"/>
    <x v="8"/>
    <s v="https://superbowl-ads.com/2011-hyundai-super-bowl-commercial-hypnotized-video/"/>
    <s v="https://www.youtube.com/watch?v=5ofcQl6gWeE"/>
    <b v="1"/>
    <b v="0"/>
    <b v="0"/>
    <b v="0"/>
    <b v="0"/>
    <b v="0"/>
    <b v="0"/>
    <n v="30"/>
    <s v="2.95"/>
    <n v="345"/>
    <s v="0"/>
    <s v="111.01"/>
    <s v="2011-Hyundai-https://superbowl-ads.com/2011-hyundai-super-bowl-commercial-hypnotized-video/-https://www.youtube.com/watch?v=5ofcQl6gWeE-TRUE-FALSE-FALSE-FALSE-FALSE-FALSE-FALSE-30-2.95-345-0-111.01"/>
    <n v="111.01"/>
    <b v="1"/>
    <n v="0"/>
    <b v="1"/>
    <n v="2.95"/>
    <b v="1"/>
    <b v="1"/>
    <n v="345"/>
    <b v="1"/>
  </r>
  <r>
    <x v="11"/>
    <x v="4"/>
    <s v="https://superbowl-ads.com/2011-doritos-pug-attack/"/>
    <s v="https://www.youtube.com/watch?v=1A6frF5zfDE"/>
    <b v="1"/>
    <b v="1"/>
    <b v="0"/>
    <b v="0"/>
    <b v="1"/>
    <b v="1"/>
    <b v="0"/>
    <n v="30"/>
    <s v="2.95"/>
    <n v="137670"/>
    <s v="697"/>
    <s v="111.01"/>
    <s v="2011-Doritos-https://superbowl-ads.com/2011-doritos-pug-attack/-https://www.youtube.com/watch?v=1A6frF5zfDE-TRUE-TRUE-FALSE-FALSE-TRUE-TRUE-FALSE-30-2.95-137670-697-111.01"/>
    <n v="111.01"/>
    <b v="1"/>
    <n v="697"/>
    <b v="1"/>
    <n v="2.95"/>
    <b v="1"/>
    <b v="1"/>
    <n v="137670"/>
    <b v="1"/>
  </r>
  <r>
    <x v="11"/>
    <x v="8"/>
    <s v="https://superbowl-ads.com/2011-hyundai-super-bowl-commercial-deprogramming-video/"/>
    <s v="https://www.youtube.com/watch?v=32d5c_IW2Xc"/>
    <b v="0"/>
    <b v="0"/>
    <b v="0"/>
    <b v="0"/>
    <b v="0"/>
    <b v="1"/>
    <b v="0"/>
    <n v="60"/>
    <s v="5.9"/>
    <n v="135"/>
    <s v="1"/>
    <s v="111.01"/>
    <s v="2011-Hyundai-https://superbowl-ads.com/2011-hyundai-super-bowl-commercial-deprogramming-video/-https://www.youtube.com/watch?v=32d5c_IW2Xc-FALSE-FALSE-FALSE-FALSE-FALSE-TRUE-FALSE-60-5.9-135-1-111.01"/>
    <n v="111.01"/>
    <b v="1"/>
    <n v="1"/>
    <b v="1"/>
    <n v="5.9"/>
    <b v="1"/>
    <b v="1"/>
    <n v="135"/>
    <b v="1"/>
  </r>
  <r>
    <x v="11"/>
    <x v="8"/>
    <s v="https://superbowl-ads.com/2011-hyundai-super-bowl-commercial-anachronistic-city-video/"/>
    <s v="https://www.youtube.com/watch?v=-BVMOKtawUk"/>
    <b v="0"/>
    <b v="0"/>
    <b v="0"/>
    <b v="0"/>
    <b v="0"/>
    <b v="0"/>
    <b v="0"/>
    <n v="30"/>
    <s v="2.95"/>
    <n v="63"/>
    <s v="0"/>
    <s v="111.01"/>
    <s v="2011-Hyundai-https://superbowl-ads.com/2011-hyundai-super-bowl-commercial-anachronistic-city-video/-https://www.youtube.com/watch?v=-BVMOKtawUk-FALSE-FALSE-FALSE-FALSE-FALSE-FALSE-FALSE-30-2.95-63-0-111.01"/>
    <n v="111.01"/>
    <b v="1"/>
    <n v="0"/>
    <b v="1"/>
    <n v="2.95"/>
    <b v="1"/>
    <b v="1"/>
    <n v="63"/>
    <b v="1"/>
  </r>
  <r>
    <x v="11"/>
    <x v="3"/>
    <s v="https://superbowl-ads.com/2011-pepsi-max-love-hurts/"/>
    <s v="https://www.youtube.com/watch?v=r4eyQBvcBUA"/>
    <b v="1"/>
    <b v="1"/>
    <b v="0"/>
    <b v="0"/>
    <b v="1"/>
    <b v="0"/>
    <b v="1"/>
    <n v="30"/>
    <s v="2.95"/>
    <n v="272017"/>
    <s v="635"/>
    <s v="111.01"/>
    <s v="2011-Pepsi-https://superbowl-ads.com/2011-pepsi-max-love-hurts/-https://www.youtube.com/watch?v=r4eyQBvcBUA-TRUE-TRUE-FALSE-FALSE-TRUE-FALSE-TRUE-30-2.95-272017-635-111.01"/>
    <n v="111.01"/>
    <b v="1"/>
    <n v="635"/>
    <b v="1"/>
    <n v="2.95"/>
    <b v="1"/>
    <b v="1"/>
    <n v="272017"/>
    <b v="1"/>
  </r>
  <r>
    <x v="12"/>
    <x v="0"/>
    <s v="https://superbowl-ads.com/2012-etrade-fatherhood/"/>
    <s v="https://www.youtube.com/watch?v=fObt1E6Ij_E"/>
    <b v="1"/>
    <b v="0"/>
    <b v="0"/>
    <b v="0"/>
    <b v="0"/>
    <b v="0"/>
    <b v="0"/>
    <n v="30"/>
    <s v="2.95"/>
    <n v="27"/>
    <s v="0"/>
    <s v="111.35"/>
    <s v="2012-E-Trade-https://superbowl-ads.com/2012-etrade-fatherhood/-https://www.youtube.com/watch?v=fObt1E6Ij_E-TRUE-FALSE-FALSE-FALSE-FALSE-FALSE-FALSE-30-2.95-27-0-111.35"/>
    <n v="111.35"/>
    <b v="1"/>
    <n v="0"/>
    <b v="1"/>
    <n v="2.95"/>
    <b v="1"/>
    <b v="1"/>
    <n v="27"/>
    <b v="1"/>
  </r>
  <r>
    <x v="12"/>
    <x v="2"/>
    <s v="https://superbowl-ads.com/2012-bud-light-rescue-dog/"/>
    <s v="https://www.youtube.com/watch?v=Qr3GJqccGi4"/>
    <b v="1"/>
    <b v="1"/>
    <b v="0"/>
    <b v="0"/>
    <b v="0"/>
    <b v="1"/>
    <b v="1"/>
    <n v="60"/>
    <s v="5.9"/>
    <n v="14758"/>
    <s v="44"/>
    <s v="111.35"/>
    <s v="2012-Bud Light-https://superbowl-ads.com/2012-bud-light-rescue-dog/-https://www.youtube.com/watch?v=Qr3GJqccGi4-TRUE-TRUE-FALSE-FALSE-FALSE-TRUE-TRUE-60-5.9-14758-44-111.35"/>
    <n v="111.35"/>
    <b v="1"/>
    <n v="44"/>
    <b v="1"/>
    <n v="5.9"/>
    <b v="1"/>
    <b v="1"/>
    <n v="14758"/>
    <b v="1"/>
  </r>
  <r>
    <x v="12"/>
    <x v="8"/>
    <s v="https://superbowl-ads.com/2012-hyundai-genesis-heart/"/>
    <s v="https://www.youtube.com/watch?v=UxQKSCpOIOI"/>
    <b v="1"/>
    <b v="1"/>
    <b v="0"/>
    <b v="0"/>
    <b v="1"/>
    <b v="0"/>
    <b v="0"/>
    <n v="30"/>
    <s v="2.95"/>
    <n v="1349"/>
    <s v="2"/>
    <s v="111.35"/>
    <s v="2012-Hyundai-https://superbowl-ads.com/2012-hyundai-genesis-heart/-https://www.youtube.com/watch?v=UxQKSCpOIOI-TRUE-TRUE-FALSE-FALSE-TRUE-FALSE-FALSE-30-2.95-1349-2-111.35"/>
    <n v="111.35"/>
    <b v="1"/>
    <n v="2"/>
    <b v="1"/>
    <n v="2.95"/>
    <b v="1"/>
    <b v="1"/>
    <n v="1349"/>
    <b v="1"/>
  </r>
  <r>
    <x v="12"/>
    <x v="3"/>
    <s v="https://superbowl-ads.com/2012-pepsi-kings-court/"/>
    <s v="https://www.youtube.com/watch?v=3rZs8ZKTsp0"/>
    <b v="0"/>
    <b v="1"/>
    <b v="0"/>
    <b v="1"/>
    <b v="0"/>
    <b v="0"/>
    <b v="0"/>
    <n v="60"/>
    <s v="5.9"/>
    <n v="583919"/>
    <s v="1500"/>
    <s v="111.35"/>
    <s v="2012-Pepsi-https://superbowl-ads.com/2012-pepsi-kings-court/-https://www.youtube.com/watch?v=3rZs8ZKTsp0-FALSE-TRUE-FALSE-TRUE-FALSE-FALSE-FALSE-60-5.9-583919-1500-111.35"/>
    <n v="111.35"/>
    <b v="1"/>
    <n v="1500"/>
    <b v="1"/>
    <n v="5.9"/>
    <b v="1"/>
    <b v="1"/>
    <n v="583919"/>
    <b v="1"/>
  </r>
  <r>
    <x v="12"/>
    <x v="4"/>
    <s v="https://superbowl-ads.com/2012-doritos-mans-best-friend/"/>
    <s v="https://www.youtube.com/watch?v=kMmd0WaQFGE"/>
    <b v="1"/>
    <b v="0"/>
    <b v="0"/>
    <b v="0"/>
    <b v="1"/>
    <b v="1"/>
    <b v="0"/>
    <n v="30"/>
    <s v="2.95"/>
    <n v="94029"/>
    <s v="160"/>
    <s v="111.35"/>
    <s v="2012-Doritos-https://superbowl-ads.com/2012-doritos-mans-best-friend/-https://www.youtube.com/watch?v=kMmd0WaQFGE-TRUE-FALSE-FALSE-FALSE-TRUE-TRUE-FALSE-30-2.95-94029-160-111.35"/>
    <n v="111.35"/>
    <b v="1"/>
    <n v="160"/>
    <b v="1"/>
    <n v="2.95"/>
    <b v="1"/>
    <b v="1"/>
    <n v="94029"/>
    <b v="1"/>
  </r>
  <r>
    <x v="12"/>
    <x v="6"/>
    <s v="https://superbowl-ads.com/2012-toyota-camry-its-reinvented/"/>
    <s v="https://www.youtube.com/watch?v=oYdJKey7VpU"/>
    <b v="1"/>
    <b v="1"/>
    <b v="0"/>
    <b v="0"/>
    <b v="1"/>
    <b v="1"/>
    <b v="1"/>
    <n v="60"/>
    <s v="5.9"/>
    <n v="119464"/>
    <s v="1100"/>
    <s v="111.35"/>
    <s v="2012-Toyota-https://superbowl-ads.com/2012-toyota-camry-its-reinvented/-https://www.youtube.com/watch?v=oYdJKey7VpU-TRUE-TRUE-FALSE-FALSE-TRUE-TRUE-TRUE-60-5.9-119464-1100-111.35"/>
    <n v="111.35"/>
    <b v="1"/>
    <n v="1100"/>
    <b v="1"/>
    <n v="5.9"/>
    <b v="1"/>
    <b v="1"/>
    <n v="119464"/>
    <b v="1"/>
  </r>
  <r>
    <x v="12"/>
    <x v="7"/>
    <s v="https://superbowl-ads.com/2012-coca-cola-arghh-ny-bear/"/>
    <s v="https://www.youtube.com/watch?v=jhvAXT9R_3U"/>
    <b v="0"/>
    <b v="1"/>
    <b v="0"/>
    <b v="0"/>
    <b v="0"/>
    <b v="1"/>
    <b v="0"/>
    <n v="30"/>
    <s v="2.95"/>
    <n v="18917"/>
    <s v="86"/>
    <s v="111.35"/>
    <s v="2012-Coca-Cola-https://superbowl-ads.com/2012-coca-cola-arghh-ny-bear/-https://www.youtube.com/watch?v=jhvAXT9R_3U-FALSE-TRUE-FALSE-FALSE-FALSE-TRUE-FALSE-30-2.95-18917-86-111.35"/>
    <n v="111.35"/>
    <b v="1"/>
    <n v="86"/>
    <b v="1"/>
    <n v="2.95"/>
    <b v="1"/>
    <b v="1"/>
    <n v="18917"/>
    <b v="1"/>
  </r>
  <r>
    <x v="12"/>
    <x v="9"/>
    <s v="https://superbowl-ads.com/2012-kia-optima-drive-the-dream-extended-version/"/>
    <s v="https://www.youtube.com/watch?v=9RI6OGXq11Y"/>
    <b v="1"/>
    <b v="0"/>
    <b v="0"/>
    <b v="1"/>
    <b v="0"/>
    <b v="0"/>
    <b v="1"/>
    <n v="90"/>
    <s v="8.85"/>
    <n v="63715"/>
    <s v="502"/>
    <s v="111.35"/>
    <s v="2012-Kia-https://superbowl-ads.com/2012-kia-optima-drive-the-dream-extended-version/-https://www.youtube.com/watch?v=9RI6OGXq11Y-TRUE-FALSE-FALSE-TRUE-FALSE-FALSE-TRUE-90-8.85-63715-502-111.35"/>
    <n v="111.35"/>
    <b v="1"/>
    <n v="502"/>
    <b v="1"/>
    <n v="8.85"/>
    <b v="1"/>
    <b v="1"/>
    <n v="63715"/>
    <b v="1"/>
  </r>
  <r>
    <x v="12"/>
    <x v="5"/>
    <s v="https://superbowl-ads.com/2012-nfl-timeline/"/>
    <s v="https://www.youtube.com/watch?v=CPr4-P19NtE"/>
    <b v="0"/>
    <b v="1"/>
    <b v="0"/>
    <b v="1"/>
    <b v="0"/>
    <b v="0"/>
    <b v="0"/>
    <n v="60"/>
    <s v="5.9"/>
    <n v="407385"/>
    <s v="2000"/>
    <s v="111.35"/>
    <s v="2012-NFL-https://superbowl-ads.com/2012-nfl-timeline/-https://www.youtube.com/watch?v=CPr4-P19NtE-FALSE-TRUE-FALSE-TRUE-FALSE-FALSE-FALSE-60-5.9-407385-2000-111.35"/>
    <n v="111.35"/>
    <b v="1"/>
    <n v="2000"/>
    <b v="1"/>
    <n v="5.9"/>
    <b v="1"/>
    <b v="1"/>
    <n v="407385"/>
    <b v="1"/>
  </r>
  <r>
    <x v="12"/>
    <x v="7"/>
    <s v="https://superbowl-ads.com/2012-coca-cola-superstition/"/>
    <s v="https://www.youtube.com/watch?v=x1nttVdja9s"/>
    <b v="0"/>
    <b v="1"/>
    <b v="0"/>
    <b v="0"/>
    <b v="0"/>
    <b v="1"/>
    <b v="0"/>
    <n v="30"/>
    <s v="2.95"/>
    <n v="11987"/>
    <s v="76"/>
    <s v="111.35"/>
    <s v="2012-Coca-Cola-https://superbowl-ads.com/2012-coca-cola-superstition/-https://www.youtube.com/watch?v=x1nttVdja9s-FALSE-TRUE-FALSE-FALSE-FALSE-TRUE-FALSE-30-2.95-11987-76-111.35"/>
    <n v="111.35"/>
    <b v="1"/>
    <n v="76"/>
    <b v="1"/>
    <n v="2.95"/>
    <b v="1"/>
    <b v="1"/>
    <n v="11987"/>
    <b v="1"/>
  </r>
  <r>
    <x v="12"/>
    <x v="1"/>
    <s v="https://superbowl-ads.com/2012-budweiser-return-of-the-king/"/>
    <s v="https://www.youtube.com/watch?v=TieDNumMwOc"/>
    <b v="0"/>
    <b v="1"/>
    <b v="1"/>
    <b v="0"/>
    <b v="0"/>
    <b v="1"/>
    <b v="0"/>
    <n v="60"/>
    <s v="5.9"/>
    <n v="27"/>
    <s v="0"/>
    <s v="111.35"/>
    <s v="2012-Budweiser-https://superbowl-ads.com/2012-budweiser-return-of-the-king/-https://www.youtube.com/watch?v=TieDNumMwOc-FALSE-TRUE-TRUE-FALSE-FALSE-TRUE-FALSE-60-5.9-27-0-111.35"/>
    <n v="111.35"/>
    <b v="1"/>
    <n v="0"/>
    <b v="1"/>
    <n v="5.9"/>
    <b v="1"/>
    <b v="1"/>
    <n v="27"/>
    <b v="1"/>
  </r>
  <r>
    <x v="12"/>
    <x v="7"/>
    <s v="https://superbowl-ads.com/2012-coca-cola-catch-ne-bear/"/>
    <s v="https://www.youtube.com/watch?v=S2nBBMbjS8w"/>
    <b v="0"/>
    <b v="1"/>
    <b v="0"/>
    <b v="0"/>
    <b v="1"/>
    <b v="1"/>
    <b v="0"/>
    <n v="60"/>
    <s v="5.9"/>
    <n v="23976557"/>
    <s v="100000"/>
    <s v="111.35"/>
    <s v="2012-Coca-Cola-https://superbowl-ads.com/2012-coca-cola-catch-ne-bear/-https://www.youtube.com/watch?v=S2nBBMbjS8w-FALSE-TRUE-FALSE-FALSE-TRUE-TRUE-FALSE-60-5.9-23976557-100000-111.35"/>
    <n v="111.35"/>
    <b v="1"/>
    <n v="100000"/>
    <b v="1"/>
    <n v="5.9"/>
    <b v="1"/>
    <b v="1"/>
    <n v="23976557"/>
    <b v="1"/>
  </r>
  <r>
    <x v="12"/>
    <x v="2"/>
    <s v="https://superbowl-ads.com/2012-bud-light-platinum-factory/"/>
    <s v="https://www.youtube.com/watch?v=3LPLXuHlOCI"/>
    <b v="0"/>
    <b v="1"/>
    <b v="0"/>
    <b v="0"/>
    <b v="0"/>
    <b v="0"/>
    <b v="0"/>
    <n v="30"/>
    <s v="2.95"/>
    <n v="22628"/>
    <s v="48"/>
    <s v="111.35"/>
    <s v="2012-Bud Light-https://superbowl-ads.com/2012-bud-light-platinum-factory/-https://www.youtube.com/watch?v=3LPLXuHlOCI-FALSE-TRUE-FALSE-FALSE-FALSE-FALSE-FALSE-30-2.95-22628-48-111.35"/>
    <n v="111.35"/>
    <b v="1"/>
    <n v="48"/>
    <b v="1"/>
    <n v="2.95"/>
    <b v="1"/>
    <b v="1"/>
    <n v="22628"/>
    <b v="1"/>
  </r>
  <r>
    <x v="12"/>
    <x v="4"/>
    <s v="https://superbowl-ads.com/2012-doritos-sling-baby/"/>
    <s v="https://www.youtube.com/watch?v=6SWNLDdnz0A"/>
    <b v="1"/>
    <b v="1"/>
    <b v="0"/>
    <b v="0"/>
    <b v="0"/>
    <b v="0"/>
    <b v="0"/>
    <n v="30"/>
    <s v="2.95"/>
    <n v="181423810"/>
    <s v="295000"/>
    <s v="111.35"/>
    <s v="2012-Doritos-https://superbowl-ads.com/2012-doritos-sling-baby/-https://www.youtube.com/watch?v=6SWNLDdnz0A-TRUE-TRUE-FALSE-FALSE-FALSE-FALSE-FALSE-30-2.95-181423810-295000-111.35"/>
    <n v="111.35"/>
    <b v="1"/>
    <n v="295000"/>
    <b v="1"/>
    <n v="2.95"/>
    <b v="1"/>
    <b v="1"/>
    <n v="181423810"/>
    <b v="1"/>
  </r>
  <r>
    <x v="12"/>
    <x v="1"/>
    <s v="https://superbowl-ads.com/2012-budweiser-eternal-optimism/"/>
    <s v="https://www.youtube.com/watch?v=_GeiOdHsW_8"/>
    <b v="0"/>
    <b v="1"/>
    <b v="1"/>
    <b v="0"/>
    <b v="0"/>
    <b v="1"/>
    <b v="1"/>
    <n v="60"/>
    <s v="5.9"/>
    <n v="222839"/>
    <s v="587"/>
    <s v="111.35"/>
    <s v="2012-Budweiser-https://superbowl-ads.com/2012-budweiser-eternal-optimism/-https://www.youtube.com/watch?v=_GeiOdHsW_8-FALSE-TRUE-TRUE-FALSE-FALSE-TRUE-TRUE-60-5.9-222839-587-111.35"/>
    <n v="111.35"/>
    <b v="1"/>
    <n v="587"/>
    <b v="1"/>
    <n v="5.9"/>
    <b v="1"/>
    <b v="1"/>
    <n v="222839"/>
    <b v="1"/>
  </r>
  <r>
    <x v="13"/>
    <x v="8"/>
    <s v="https://superbowl-ads.com/video-2013-hyundai-sonata-turbo-super-bowl-xlvii-stuck/"/>
    <s v="https://www.youtube.com/watch?v=WTf0XGpINJI"/>
    <b v="1"/>
    <b v="1"/>
    <b v="0"/>
    <b v="0"/>
    <b v="1"/>
    <b v="1"/>
    <b v="0"/>
    <n v="30"/>
    <s v="2.95"/>
    <n v="4661"/>
    <s v="21"/>
    <s v="108.69"/>
    <s v="2013-Hyundai-https://superbowl-ads.com/video-2013-hyundai-sonata-turbo-super-bowl-xlvii-stuck/-https://www.youtube.com/watch?v=WTf0XGpINJI-TRUE-TRUE-FALSE-FALSE-TRUE-TRUE-FALSE-30-2.95-4661-21-108.69"/>
    <n v="108.69"/>
    <b v="1"/>
    <n v="21"/>
    <b v="1"/>
    <n v="2.95"/>
    <b v="1"/>
    <b v="1"/>
    <n v="4661"/>
    <b v="1"/>
  </r>
  <r>
    <x v="13"/>
    <x v="8"/>
    <s v="https://superbowl-ads.com/video-hyundai-2013-super-bowl-xlvii-ad-epic-playdate/"/>
    <s v="https://www.youtube.com/watch?v=YyKVvAZSAug"/>
    <b v="0"/>
    <b v="0"/>
    <b v="0"/>
    <b v="0"/>
    <b v="0"/>
    <b v="1"/>
    <b v="0"/>
    <n v="90"/>
    <s v="8.85"/>
    <n v="3740"/>
    <s v="7"/>
    <s v="108.69"/>
    <s v="2013-Hyundai-https://superbowl-ads.com/video-hyundai-2013-super-bowl-xlvii-ad-epic-playdate/-https://www.youtube.com/watch?v=YyKVvAZSAug-FALSE-FALSE-FALSE-FALSE-FALSE-TRUE-FALSE-90-8.85-3740-7-108.69"/>
    <n v="108.69"/>
    <b v="1"/>
    <n v="7"/>
    <b v="1"/>
    <n v="8.85"/>
    <b v="1"/>
    <b v="1"/>
    <n v="3740"/>
    <b v="1"/>
  </r>
  <r>
    <x v="13"/>
    <x v="4"/>
    <s v="https://superbowl-ads.com/video-doritos-2013-super-bowl-xlvii-commercial-goat-for-sale/"/>
    <s v="https://www.youtube.com/watch?v=DoM6IhfY8No"/>
    <b v="1"/>
    <b v="1"/>
    <b v="0"/>
    <b v="0"/>
    <b v="0"/>
    <b v="1"/>
    <b v="0"/>
    <n v="30"/>
    <s v="2.95"/>
    <n v="617972"/>
    <s v="2800"/>
    <s v="108.69"/>
    <s v="2013-Doritos-https://superbowl-ads.com/video-doritos-2013-super-bowl-xlvii-commercial-goat-for-sale/-https://www.youtube.com/watch?v=DoM6IhfY8No-TRUE-TRUE-FALSE-FALSE-FALSE-TRUE-FALSE-30-2.95-617972-2800-108.69"/>
    <n v="108.69"/>
    <b v="1"/>
    <n v="2800"/>
    <b v="1"/>
    <n v="2.95"/>
    <b v="1"/>
    <b v="1"/>
    <n v="617972"/>
    <b v="1"/>
  </r>
  <r>
    <x v="13"/>
    <x v="1"/>
    <s v="https://superbowl-ads.com/video-budweiser-black-crown-2013-super-bowl-xlvii-ad-coronation/"/>
    <s v="https://www.youtube.com/watch?v=AMP9fgyi41M"/>
    <b v="0"/>
    <b v="1"/>
    <b v="0"/>
    <b v="0"/>
    <b v="0"/>
    <b v="0"/>
    <b v="1"/>
    <n v="30"/>
    <s v="2.95"/>
    <n v="1341"/>
    <s v="5"/>
    <s v="108.69"/>
    <s v="2013-Budweiser-https://superbowl-ads.com/video-budweiser-black-crown-2013-super-bowl-xlvii-ad-coronation/-https://www.youtube.com/watch?v=AMP9fgyi41M-FALSE-TRUE-FALSE-FALSE-FALSE-FALSE-TRUE-30-2.95-1341-5-108.69"/>
    <n v="108.69"/>
    <b v="1"/>
    <n v="5"/>
    <b v="1"/>
    <n v="2.95"/>
    <b v="1"/>
    <b v="1"/>
    <n v="1341"/>
    <b v="1"/>
  </r>
  <r>
    <x v="13"/>
    <x v="8"/>
    <s v="https://superbowl-ads.com/video-hyundai-2013-super-bowl-xlvii-ad-santafe-team/"/>
    <s v="https://www.youtube.com/watch?v=jvm68nEAU7o"/>
    <b v="1"/>
    <b v="1"/>
    <b v="0"/>
    <b v="0"/>
    <b v="1"/>
    <b v="1"/>
    <b v="0"/>
    <n v="45"/>
    <s v="4.425"/>
    <n v="117293"/>
    <s v="1000"/>
    <s v="108.69"/>
    <s v="2013-Hyundai-https://superbowl-ads.com/video-hyundai-2013-super-bowl-xlvii-ad-santafe-team/-https://www.youtube.com/watch?v=jvm68nEAU7o-TRUE-TRUE-FALSE-FALSE-TRUE-TRUE-FALSE-45-4.425-117293-1000-108.69"/>
    <n v="108.69"/>
    <b v="1"/>
    <n v="1000"/>
    <b v="1"/>
    <n v="4.4249999999999998"/>
    <b v="1"/>
    <b v="1"/>
    <n v="117293"/>
    <b v="1"/>
  </r>
  <r>
    <x v="13"/>
    <x v="2"/>
    <s v="https://superbowl-ads.com/video-bud-light-2013-super-bowl-xlvii-commercial-lucky-chair/"/>
    <s v="https://www.youtube.com/watch?v=7HMTkEMdqBQ"/>
    <b v="1"/>
    <b v="1"/>
    <b v="1"/>
    <b v="1"/>
    <b v="1"/>
    <b v="1"/>
    <b v="1"/>
    <n v="60"/>
    <s v="5.9"/>
    <n v="653"/>
    <s v=""/>
    <s v="108.69"/>
    <s v="2013-Bud Light-https://superbowl-ads.com/video-bud-light-2013-super-bowl-xlvii-commercial-lucky-chair/-https://www.youtube.com/watch?v=7HMTkEMdqBQ-TRUE-TRUE-TRUE-TRUE-TRUE-TRUE-TRUE-60-5.9-653-108.69"/>
    <n v="108.69"/>
    <b v="1"/>
    <n v="0"/>
    <b v="1"/>
    <n v="5.9"/>
    <b v="1"/>
    <b v="1"/>
    <n v="653"/>
    <b v="1"/>
  </r>
  <r>
    <x v="13"/>
    <x v="2"/>
    <s v="https://superbowl-ads.com/video-bud-light-2013-super-bowl-xlvii-ad-journey/"/>
    <s v="https://www.youtube.com/watch?v=leptS7k6sLE"/>
    <b v="1"/>
    <b v="1"/>
    <b v="0"/>
    <b v="1"/>
    <b v="0"/>
    <b v="0"/>
    <b v="0"/>
    <n v="60"/>
    <s v="5.9"/>
    <n v="405"/>
    <s v="1"/>
    <s v="108.69"/>
    <s v="2013-Bud Light-https://superbowl-ads.com/video-bud-light-2013-super-bowl-xlvii-ad-journey/-https://www.youtube.com/watch?v=leptS7k6sLE-TRUE-TRUE-FALSE-TRUE-FALSE-FALSE-FALSE-60-5.9-405-1-108.69"/>
    <n v="108.69"/>
    <b v="1"/>
    <n v="1"/>
    <b v="1"/>
    <n v="5.9"/>
    <b v="1"/>
    <b v="1"/>
    <n v="405"/>
    <b v="1"/>
  </r>
  <r>
    <x v="13"/>
    <x v="0"/>
    <s v="https://superbowl-ads.com/video-etrade-baby-2013-super-bowl-xlvii-commercial-save-it/"/>
    <s v="https://www.youtube.com/watch?v=F0nhq4GO90s"/>
    <b v="1"/>
    <b v="1"/>
    <b v="0"/>
    <b v="0"/>
    <b v="0"/>
    <b v="1"/>
    <b v="0"/>
    <n v="30"/>
    <s v="2.95"/>
    <n v="154"/>
    <s v="1"/>
    <s v="108.69"/>
    <s v="2013-E-Trade-https://superbowl-ads.com/video-etrade-baby-2013-super-bowl-xlvii-commercial-save-it/-https://www.youtube.com/watch?v=F0nhq4GO90s-TRUE-TRUE-FALSE-FALSE-FALSE-TRUE-FALSE-30-2.95-154-1-108.69"/>
    <n v="108.69"/>
    <b v="1"/>
    <n v="1"/>
    <b v="1"/>
    <n v="2.95"/>
    <b v="1"/>
    <b v="1"/>
    <n v="154"/>
    <b v="1"/>
  </r>
  <r>
    <x v="13"/>
    <x v="4"/>
    <s v="https://superbowl-ads.com/video-doritos-2013-super-bowl-xlvii-ad-fashionista-daddy/"/>
    <s v="https://www.youtube.com/watch?v=w_2k5LMeduc"/>
    <b v="1"/>
    <b v="1"/>
    <b v="0"/>
    <b v="0"/>
    <b v="0"/>
    <b v="0"/>
    <b v="0"/>
    <n v="30"/>
    <s v="2.95"/>
    <n v="1427496"/>
    <s v="2600"/>
    <s v="108.69"/>
    <s v="2013-Doritos-https://superbowl-ads.com/video-doritos-2013-super-bowl-xlvii-ad-fashionista-daddy/-https://www.youtube.com/watch?v=w_2k5LMeduc-TRUE-TRUE-FALSE-FALSE-FALSE-FALSE-FALSE-30-2.95-1427496-2600-108.69"/>
    <n v="108.69"/>
    <b v="1"/>
    <n v="2600"/>
    <b v="1"/>
    <n v="2.95"/>
    <b v="1"/>
    <b v="1"/>
    <n v="1427496"/>
    <b v="1"/>
  </r>
  <r>
    <x v="13"/>
    <x v="9"/>
    <s v="https://superbowl-ads.com/video-2013-kia-super-bowl-xlvii-commercial-space-babies/"/>
    <s v="https://www.youtube.com/watch?v=k5vbGQb7jR0"/>
    <b v="1"/>
    <b v="0"/>
    <b v="0"/>
    <b v="0"/>
    <b v="0"/>
    <b v="1"/>
    <b v="1"/>
    <n v="60"/>
    <s v="5.9"/>
    <n v="10954"/>
    <s v="42"/>
    <s v="108.69"/>
    <s v="2013-Kia-https://superbowl-ads.com/video-2013-kia-super-bowl-xlvii-commercial-space-babies/-https://www.youtube.com/watch?v=k5vbGQb7jR0-TRUE-FALSE-FALSE-FALSE-FALSE-TRUE-TRUE-60-5.9-10954-42-108.69"/>
    <n v="108.69"/>
    <b v="1"/>
    <n v="42"/>
    <b v="1"/>
    <n v="5.9"/>
    <b v="1"/>
    <b v="1"/>
    <n v="10954"/>
    <b v="1"/>
  </r>
  <r>
    <x v="13"/>
    <x v="1"/>
    <s v="https://superbowl-ads.com/video-budweiser-black-crown-2013-super-bowl-xlvii-ad-celebration/"/>
    <s v="https://www.youtube.com/watch?v=2WNvlXoDs7w"/>
    <b v="0"/>
    <b v="1"/>
    <b v="0"/>
    <b v="0"/>
    <b v="0"/>
    <b v="0"/>
    <b v="1"/>
    <n v="30"/>
    <s v="2.95"/>
    <n v="267"/>
    <s v="1"/>
    <s v="108.69"/>
    <s v="2013-Budweiser-https://superbowl-ads.com/video-budweiser-black-crown-2013-super-bowl-xlvii-ad-celebration/-https://www.youtube.com/watch?v=2WNvlXoDs7w-FALSE-TRUE-FALSE-FALSE-FALSE-FALSE-TRUE-30-2.95-267-1-108.69"/>
    <n v="108.69"/>
    <b v="1"/>
    <n v="1"/>
    <b v="1"/>
    <n v="2.95"/>
    <b v="1"/>
    <b v="1"/>
    <n v="267"/>
    <b v="1"/>
  </r>
  <r>
    <x v="13"/>
    <x v="9"/>
    <s v="https://superbowl-ads.com/video-kia-forte-2013-super-bowl-xlvii-commercial-hot-bots/"/>
    <s v="https://www.youtube.com/watch?v=yhPBzlB6VJI"/>
    <b v="1"/>
    <b v="1"/>
    <b v="0"/>
    <b v="0"/>
    <b v="1"/>
    <b v="0"/>
    <b v="1"/>
    <n v="30"/>
    <s v="2.95"/>
    <n v="32374"/>
    <s v="195"/>
    <s v="108.69"/>
    <s v="2013-Kia-https://superbowl-ads.com/video-kia-forte-2013-super-bowl-xlvii-commercial-hot-bots/-https://www.youtube.com/watch?v=yhPBzlB6VJI-TRUE-TRUE-FALSE-FALSE-TRUE-FALSE-TRUE-30-2.95-32374-195-108.69"/>
    <n v="108.69"/>
    <b v="1"/>
    <n v="195"/>
    <b v="1"/>
    <n v="2.95"/>
    <b v="1"/>
    <b v="1"/>
    <n v="32374"/>
    <b v="1"/>
  </r>
  <r>
    <x v="13"/>
    <x v="1"/>
    <s v="https://superbowl-ads.com/video-budweiser-2013-super-bowl-xlvii-ad-the-clydesdales-brotherhood/"/>
    <s v="https://www.youtube.com/watch?v=eJucRz8kYo0"/>
    <b v="0"/>
    <b v="1"/>
    <b v="0"/>
    <b v="0"/>
    <b v="0"/>
    <b v="1"/>
    <b v="0"/>
    <n v="75"/>
    <s v="7.37"/>
    <n v="218480"/>
    <s v="2800"/>
    <s v="108.69"/>
    <s v="2013-Budweiser-https://superbowl-ads.com/video-budweiser-2013-super-bowl-xlvii-ad-the-clydesdales-brotherhood/-https://www.youtube.com/watch?v=eJucRz8kYo0-FALSE-TRUE-FALSE-FALSE-FALSE-TRUE-FALSE-75-7.37-218480-2800-108.69"/>
    <n v="108.69"/>
    <b v="1"/>
    <n v="2800"/>
    <b v="1"/>
    <n v="7.37"/>
    <b v="1"/>
    <b v="1"/>
    <n v="218480"/>
    <b v="1"/>
  </r>
  <r>
    <x v="13"/>
    <x v="3"/>
    <s v="https://superbowl-ads.com/video-2013-pepsi-next-super-bowl-xlvii-commercial-party/"/>
    <s v="https://www.youtube.com/watch?v=WAySopBmbtI"/>
    <b v="1"/>
    <b v="0"/>
    <b v="0"/>
    <b v="0"/>
    <b v="0"/>
    <b v="0"/>
    <b v="1"/>
    <n v="45"/>
    <s v="4.42"/>
    <n v="1025"/>
    <s v="2"/>
    <s v="108.69"/>
    <s v="2013-Pepsi-https://superbowl-ads.com/video-2013-pepsi-next-super-bowl-xlvii-commercial-party/-https://www.youtube.com/watch?v=WAySopBmbtI-TRUE-FALSE-FALSE-FALSE-FALSE-FALSE-TRUE-45-4.42-1025-2-108.69"/>
    <n v="108.69"/>
    <b v="1"/>
    <n v="2"/>
    <b v="1"/>
    <n v="4.42"/>
    <b v="1"/>
    <b v="1"/>
    <n v="1025"/>
    <b v="1"/>
  </r>
  <r>
    <x v="13"/>
    <x v="8"/>
    <s v="https://superbowl-ads.com/video-2013-hyundai-genesis-super-bowl-xlvii-commercial/"/>
    <s v="https://www.youtube.com/watch?v=mOatp4Xi7IU"/>
    <b v="0"/>
    <b v="1"/>
    <b v="0"/>
    <b v="0"/>
    <b v="0"/>
    <b v="0"/>
    <b v="0"/>
    <n v="30"/>
    <s v="2.95"/>
    <n v="1540"/>
    <s v="6"/>
    <s v="108.69"/>
    <s v="2013-Hyundai-https://superbowl-ads.com/video-2013-hyundai-genesis-super-bowl-xlvii-commercial/-https://www.youtube.com/watch?v=mOatp4Xi7IU-FALSE-TRUE-FALSE-FALSE-FALSE-FALSE-FALSE-30-2.95-1540-6-108.69"/>
    <n v="108.69"/>
    <b v="1"/>
    <n v="6"/>
    <b v="1"/>
    <n v="2.95"/>
    <b v="1"/>
    <b v="1"/>
    <n v="1540"/>
    <b v="1"/>
  </r>
  <r>
    <x v="14"/>
    <x v="7"/>
    <s v="https://superbowl-ads.com/2014-coca-going-all-the-way/"/>
    <s v="https://www.youtube.com/watch?v=nO-8ZY7p95o"/>
    <b v="1"/>
    <b v="0"/>
    <b v="0"/>
    <b v="0"/>
    <b v="0"/>
    <b v="0"/>
    <b v="0"/>
    <n v="60"/>
    <s v="5.9"/>
    <n v="4120"/>
    <s v="16"/>
    <s v="112.19"/>
    <s v="2014-Coca-Cola-https://superbowl-ads.com/2014-coca-going-all-the-way/-https://www.youtube.com/watch?v=nO-8ZY7p95o-TRUE-FALSE-FALSE-FALSE-FALSE-FALSE-FALSE-60-5.9-4120-16-112.19"/>
    <n v="112.19"/>
    <b v="1"/>
    <n v="16"/>
    <b v="1"/>
    <n v="5.9"/>
    <b v="1"/>
    <b v="1"/>
    <n v="4120"/>
    <b v="1"/>
  </r>
  <r>
    <x v="14"/>
    <x v="4"/>
    <s v="https://superbowl-ads.com/2014-doritos-cowboy-kid/"/>
    <s v="https://www.youtube.com/watch?v=1X_M47SQF6s"/>
    <b v="1"/>
    <b v="1"/>
    <b v="0"/>
    <b v="0"/>
    <b v="1"/>
    <b v="1"/>
    <b v="0"/>
    <n v="30"/>
    <s v="2.95"/>
    <n v="12153"/>
    <s v="40"/>
    <s v="112.19"/>
    <s v="2014-Doritos-https://superbowl-ads.com/2014-doritos-cowboy-kid/-https://www.youtube.com/watch?v=1X_M47SQF6s-TRUE-TRUE-FALSE-FALSE-TRUE-TRUE-FALSE-30-2.95-12153-40-112.19"/>
    <n v="112.19"/>
    <b v="1"/>
    <n v="40"/>
    <b v="1"/>
    <n v="2.95"/>
    <b v="1"/>
    <b v="1"/>
    <n v="12153"/>
    <b v="1"/>
  </r>
  <r>
    <x v="14"/>
    <x v="1"/>
    <s v="https://superbowl-ads.com/2014-budweiser-a-heros-welcome/"/>
    <s v="https://www.youtube.com/watch?v=XxfxB0O9Uuk"/>
    <b v="0"/>
    <b v="0"/>
    <b v="1"/>
    <b v="0"/>
    <b v="0"/>
    <b v="1"/>
    <b v="0"/>
    <n v="60"/>
    <s v="5.9"/>
    <n v="14050"/>
    <s v=""/>
    <s v="112.19"/>
    <s v="2014-Budweiser-https://superbowl-ads.com/2014-budweiser-a-heros-welcome/-https://www.youtube.com/watch?v=XxfxB0O9Uuk-FALSE-FALSE-TRUE-FALSE-FALSE-TRUE-FALSE-60-5.9-14050-112.19"/>
    <n v="112.19"/>
    <b v="1"/>
    <n v="0"/>
    <b v="1"/>
    <n v="5.9"/>
    <b v="1"/>
    <b v="1"/>
    <n v="14050"/>
    <b v="1"/>
  </r>
  <r>
    <x v="14"/>
    <x v="2"/>
    <s v="https://superbowl-ads.com/2014-bud-light-up-for-whatever-2/"/>
    <s v="https://www.youtube.com/watch?v=PnOW5qj_R6A"/>
    <b v="0"/>
    <b v="1"/>
    <b v="0"/>
    <b v="1"/>
    <b v="0"/>
    <b v="1"/>
    <b v="1"/>
    <n v="60"/>
    <s v="5.9"/>
    <n v="143981"/>
    <s v="482"/>
    <s v="112.19"/>
    <s v="2014-Bud Light-https://superbowl-ads.com/2014-bud-light-up-for-whatever-2/-https://www.youtube.com/watch?v=PnOW5qj_R6A-FALSE-TRUE-FALSE-TRUE-FALSE-TRUE-TRUE-60-5.9-143981-482-112.19"/>
    <n v="112.19"/>
    <b v="1"/>
    <n v="482"/>
    <b v="1"/>
    <n v="5.9"/>
    <b v="1"/>
    <b v="1"/>
    <n v="143981"/>
    <b v="1"/>
  </r>
  <r>
    <x v="14"/>
    <x v="2"/>
    <s v="https://superbowl-ads.com/2014-bud-light-up-for-whatever-1/"/>
    <s v=""/>
    <b v="1"/>
    <b v="1"/>
    <b v="0"/>
    <b v="1"/>
    <b v="0"/>
    <b v="0"/>
    <b v="1"/>
    <n v="30"/>
    <s v="2.95"/>
    <m/>
    <s v=""/>
    <s v="112.19"/>
    <s v="2014-Bud Light-https://superbowl-ads.com/2014-bud-light-up-for-whatever-1/-TRUE-TRUE-FALSE-TRUE-FALSE-FALSE-TRUE-30-2.95-112.19"/>
    <n v="112.19"/>
    <b v="1"/>
    <n v="0"/>
    <b v="1"/>
    <n v="2.95"/>
    <b v="1"/>
    <b v="1"/>
    <n v="0"/>
    <b v="1"/>
  </r>
  <r>
    <x v="14"/>
    <x v="6"/>
    <s v="https://superbowl-ads.com/2014-toyota-highlander-no-room-for-boring/"/>
    <s v="https://www.youtube.com/watch?v=b01P9PaaoLk"/>
    <b v="1"/>
    <b v="1"/>
    <b v="0"/>
    <b v="1"/>
    <b v="0"/>
    <b v="1"/>
    <b v="0"/>
    <n v="30"/>
    <s v="2.95"/>
    <n v="32466"/>
    <s v="187"/>
    <s v="112.19"/>
    <s v="2014-Toyota-https://superbowl-ads.com/2014-toyota-highlander-no-room-for-boring/-https://www.youtube.com/watch?v=b01P9PaaoLk-TRUE-TRUE-FALSE-TRUE-FALSE-TRUE-FALSE-30-2.95-32466-187-112.19"/>
    <n v="112.19"/>
    <b v="1"/>
    <n v="187"/>
    <b v="1"/>
    <n v="2.95"/>
    <b v="1"/>
    <b v="1"/>
    <n v="32466"/>
    <b v="1"/>
  </r>
  <r>
    <x v="14"/>
    <x v="9"/>
    <s v="https://superbowl-ads.com/2014-kia-the-truth/"/>
    <s v="https://www.youtube.com/watch?v=FTNMYoKHwvU"/>
    <b v="0"/>
    <b v="0"/>
    <b v="0"/>
    <b v="1"/>
    <b v="1"/>
    <b v="0"/>
    <b v="0"/>
    <n v="90"/>
    <s v="8.85"/>
    <n v="32467"/>
    <s v="537"/>
    <s v="112.19"/>
    <s v="2014-Kia-https://superbowl-ads.com/2014-kia-the-truth/-https://www.youtube.com/watch?v=FTNMYoKHwvU-FALSE-FALSE-FALSE-TRUE-TRUE-FALSE-FALSE-90-8.85-32467-537-112.19"/>
    <n v="112.19"/>
    <b v="1"/>
    <n v="537"/>
    <b v="1"/>
    <n v="8.85"/>
    <b v="1"/>
    <b v="1"/>
    <n v="32467"/>
    <b v="1"/>
  </r>
  <r>
    <x v="14"/>
    <x v="8"/>
    <s v="https://superbowl-ads.com/2014-hyundai-elantra-nice/"/>
    <s v="https://www.youtube.com/watch?v=2jMWybAKjWw"/>
    <b v="1"/>
    <b v="1"/>
    <b v="0"/>
    <b v="1"/>
    <b v="1"/>
    <b v="0"/>
    <b v="1"/>
    <n v="30"/>
    <s v="2.95"/>
    <n v="2474"/>
    <s v="28"/>
    <s v="112.19"/>
    <s v="2014-Hyundai-https://superbowl-ads.com/2014-hyundai-elantra-nice/-https://www.youtube.com/watch?v=2jMWybAKjWw-TRUE-TRUE-FALSE-TRUE-TRUE-FALSE-TRUE-30-2.95-2474-28-112.19"/>
    <n v="112.19"/>
    <b v="1"/>
    <n v="28"/>
    <b v="1"/>
    <n v="2.95"/>
    <b v="1"/>
    <b v="1"/>
    <n v="2474"/>
    <b v="1"/>
  </r>
  <r>
    <x v="14"/>
    <x v="4"/>
    <s v="https://superbowl-ads.com/2014-doritos-time-machine/"/>
    <s v="https://www.youtube.com/watch?v=Y-P0Hs0ADJY"/>
    <b v="1"/>
    <b v="1"/>
    <b v="0"/>
    <b v="0"/>
    <b v="0"/>
    <b v="1"/>
    <b v="0"/>
    <n v="30"/>
    <s v="2.95"/>
    <n v="8087637"/>
    <s v="19000"/>
    <s v="112.19"/>
    <s v="2014-Doritos-https://superbowl-ads.com/2014-doritos-time-machine/-https://www.youtube.com/watch?v=Y-P0Hs0ADJY-TRUE-TRUE-FALSE-FALSE-FALSE-TRUE-FALSE-30-2.95-8087637-19000-112.19"/>
    <n v="112.19"/>
    <b v="1"/>
    <n v="19000"/>
    <b v="1"/>
    <n v="2.95"/>
    <b v="1"/>
    <b v="1"/>
    <n v="8087637"/>
    <b v="1"/>
  </r>
  <r>
    <x v="14"/>
    <x v="7"/>
    <s v="https://superbowl-ads.com/2014-coca-cola-its-beautiful/"/>
    <s v="https://www.youtube.com/watch?v=D4BC8zUfNhU"/>
    <b v="0"/>
    <b v="1"/>
    <b v="1"/>
    <b v="0"/>
    <b v="0"/>
    <b v="1"/>
    <b v="0"/>
    <n v="60"/>
    <s v="5.9"/>
    <n v="95865"/>
    <s v="452"/>
    <s v="112.19"/>
    <s v="2014-Coca-Cola-https://superbowl-ads.com/2014-coca-cola-its-beautiful/-https://www.youtube.com/watch?v=D4BC8zUfNhU-FALSE-TRUE-TRUE-FALSE-FALSE-TRUE-FALSE-60-5.9-95865-452-112.19"/>
    <n v="112.19"/>
    <b v="1"/>
    <n v="452"/>
    <b v="1"/>
    <n v="5.9"/>
    <b v="1"/>
    <b v="1"/>
    <n v="95865"/>
    <b v="1"/>
  </r>
  <r>
    <x v="14"/>
    <x v="8"/>
    <s v="https://superbowl-ads.com/2014-hyundai-genesis-dads-sixth-sense/"/>
    <s v="https://www.youtube.com/watch?v=CyK63f0I1P0"/>
    <b v="1"/>
    <b v="0"/>
    <b v="0"/>
    <b v="0"/>
    <b v="1"/>
    <b v="0"/>
    <b v="1"/>
    <n v="30"/>
    <s v="2.95"/>
    <n v="35566"/>
    <s v="218"/>
    <s v="112.19"/>
    <s v="2014-Hyundai-https://superbowl-ads.com/2014-hyundai-genesis-dads-sixth-sense/-https://www.youtube.com/watch?v=CyK63f0I1P0-TRUE-FALSE-FALSE-FALSE-TRUE-FALSE-TRUE-30-2.95-35566-218-112.19"/>
    <n v="112.19"/>
    <b v="1"/>
    <n v="218"/>
    <b v="1"/>
    <n v="2.95"/>
    <b v="1"/>
    <b v="1"/>
    <n v="35566"/>
    <b v="1"/>
  </r>
  <r>
    <x v="14"/>
    <x v="2"/>
    <s v="https://superbowl-ads.com/2014-bud-light-cool-twist/"/>
    <s v="https://www.youtube.com/watch?v=_l1nWWiut0I"/>
    <b v="0"/>
    <b v="1"/>
    <b v="0"/>
    <b v="0"/>
    <b v="0"/>
    <b v="0"/>
    <b v="0"/>
    <n v="30"/>
    <s v="2.95"/>
    <n v="10150"/>
    <s v="36"/>
    <s v="112.19"/>
    <s v="2014-Bud Light-https://superbowl-ads.com/2014-bud-light-cool-twist/-https://www.youtube.com/watch?v=_l1nWWiut0I-FALSE-TRUE-FALSE-FALSE-FALSE-FALSE-FALSE-30-2.95-10150-36-112.19"/>
    <n v="112.19"/>
    <b v="1"/>
    <n v="36"/>
    <b v="1"/>
    <n v="2.95"/>
    <b v="1"/>
    <b v="1"/>
    <n v="10150"/>
    <b v="1"/>
  </r>
  <r>
    <x v="14"/>
    <x v="1"/>
    <s v="https://superbowl-ads.com/2014-budweiser-puppy-love/"/>
    <s v="https://www.youtube.com/watch?v=gUGGepL5gGU"/>
    <b v="0"/>
    <b v="0"/>
    <b v="1"/>
    <b v="0"/>
    <b v="0"/>
    <b v="1"/>
    <b v="0"/>
    <n v="60"/>
    <s v="5.9"/>
    <n v="81650"/>
    <s v="8028.916667"/>
    <s v="232"/>
    <s v="2014-Budweiser-https://superbowl-ads.com/2014-budweiser-puppy-love/-https://www.youtube.com/watch?v=gUGGepL5gGU-FALSE-FALSE-TRUE-FALSE-FALSE-TRUE-FALSE-60-5.9-81650-8028.916667-232"/>
    <n v="232"/>
    <b v="1"/>
    <n v="0"/>
    <b v="1"/>
    <n v="5.9"/>
    <b v="1"/>
    <b v="1"/>
    <n v="81650"/>
    <b v="1"/>
  </r>
  <r>
    <x v="14"/>
    <x v="5"/>
    <s v="https://superbowl-ads.com/nfl-now/"/>
    <s v=""/>
    <b v="0"/>
    <b v="1"/>
    <b v="0"/>
    <b v="0"/>
    <b v="0"/>
    <b v="0"/>
    <b v="0"/>
    <n v="10"/>
    <s v="0.98"/>
    <m/>
    <s v=""/>
    <s v="112.19"/>
    <s v="2014-NFL-https://superbowl-ads.com/nfl-now/-FALSE-TRUE-FALSE-FALSE-FALSE-FALSE-FALSE-10-0.98-112.19"/>
    <n v="112.19"/>
    <b v="1"/>
    <n v="0"/>
    <b v="1"/>
    <n v="0.98"/>
    <b v="1"/>
    <b v="1"/>
    <n v="0"/>
    <b v="1"/>
  </r>
  <r>
    <x v="15"/>
    <x v="4"/>
    <s v="https://superbowl-ads.com/2015-doritos-middle-seat/"/>
    <s v="https://www.youtube.com/watch?v=2JqRXLQYF9o"/>
    <b v="1"/>
    <b v="0"/>
    <b v="0"/>
    <b v="0"/>
    <b v="0"/>
    <b v="0"/>
    <b v="1"/>
    <n v="30"/>
    <s v="4.25"/>
    <n v="2335970"/>
    <s v="2800"/>
    <s v="114.44"/>
    <s v="2015-Doritos-https://superbowl-ads.com/2015-doritos-middle-seat/-https://www.youtube.com/watch?v=2JqRXLQYF9o-TRUE-FALSE-FALSE-FALSE-FALSE-FALSE-TRUE-30-4.25-2335970-2800-114.44"/>
    <n v="114.44"/>
    <b v="1"/>
    <n v="2800"/>
    <b v="1"/>
    <n v="4.25"/>
    <b v="1"/>
    <b v="1"/>
    <n v="2335970"/>
    <b v="1"/>
  </r>
  <r>
    <x v="15"/>
    <x v="1"/>
    <s v="https://superbowl-ads.com/2015-budweiser-clydesdale-beer-run/"/>
    <s v="https://www.youtube.com/watch?v=5tso0er4EUI"/>
    <b v="1"/>
    <b v="1"/>
    <b v="0"/>
    <b v="0"/>
    <b v="1"/>
    <b v="1"/>
    <b v="0"/>
    <n v="30"/>
    <s v="4.25"/>
    <n v="8194"/>
    <s v="15"/>
    <s v="114.44"/>
    <s v="2015-Budweiser-https://superbowl-ads.com/2015-budweiser-clydesdale-beer-run/-https://www.youtube.com/watch?v=5tso0er4EUI-TRUE-TRUE-FALSE-FALSE-TRUE-TRUE-FALSE-30-4.25-8194-15-114.44"/>
    <n v="114.44"/>
    <b v="1"/>
    <n v="15"/>
    <b v="1"/>
    <n v="4.25"/>
    <b v="1"/>
    <b v="1"/>
    <n v="8194"/>
    <b v="1"/>
  </r>
  <r>
    <x v="15"/>
    <x v="1"/>
    <s v="https://superbowl-ads.com/budweiser-2015-super-bowl-xlix-ad-brewed-the-hard-way/"/>
    <s v="https://www.youtube.com/watch?v=7_EfXuGev24"/>
    <b v="0"/>
    <b v="1"/>
    <b v="1"/>
    <b v="0"/>
    <b v="0"/>
    <b v="1"/>
    <b v="0"/>
    <n v="60"/>
    <s v="8.5"/>
    <m/>
    <s v=""/>
    <s v="114.44"/>
    <s v="2015-Budweiser-https://superbowl-ads.com/budweiser-2015-super-bowl-xlix-ad-brewed-the-hard-way/-https://www.youtube.com/watch?v=7_EfXuGev24-FALSE-TRUE-TRUE-FALSE-FALSE-TRUE-FALSE-60-8.5-114.44"/>
    <n v="114.44"/>
    <b v="1"/>
    <n v="0"/>
    <b v="1"/>
    <n v="8.5"/>
    <b v="1"/>
    <b v="1"/>
    <n v="0"/>
    <b v="1"/>
  </r>
  <r>
    <x v="15"/>
    <x v="4"/>
    <s v="https://superbowl-ads.com/doritos-2015-super-bowl-xlix-ad-when-pigs-fly/"/>
    <s v="https://www.youtube.com/watch?v=YQo0TfuueaY"/>
    <b v="1"/>
    <b v="1"/>
    <b v="1"/>
    <b v="0"/>
    <b v="0"/>
    <b v="1"/>
    <b v="0"/>
    <n v="30"/>
    <s v="4.25"/>
    <n v="1292999"/>
    <s v="2100"/>
    <s v="114.44"/>
    <s v="2015-Doritos-https://superbowl-ads.com/doritos-2015-super-bowl-xlix-ad-when-pigs-fly/-https://www.youtube.com/watch?v=YQo0TfuueaY-TRUE-TRUE-TRUE-FALSE-FALSE-TRUE-FALSE-30-4.25-1292999-2100-114.44"/>
    <n v="114.44"/>
    <b v="1"/>
    <n v="2100"/>
    <b v="1"/>
    <n v="4.25"/>
    <b v="1"/>
    <b v="1"/>
    <n v="1292999"/>
    <b v="1"/>
  </r>
  <r>
    <x v="15"/>
    <x v="9"/>
    <s v="https://superbowl-ads.com/2015-kia-sorento-the-perfect-getaway-with-pierce-brosnan/"/>
    <s v="https://www.youtube.com/watch?v=nayeYTmEdYw"/>
    <b v="1"/>
    <b v="1"/>
    <b v="0"/>
    <b v="1"/>
    <b v="1"/>
    <b v="1"/>
    <b v="1"/>
    <n v="75"/>
    <s v="10.62"/>
    <n v="81479"/>
    <s v="75"/>
    <s v="114.44"/>
    <s v="2015-Kia-https://superbowl-ads.com/2015-kia-sorento-the-perfect-getaway-with-pierce-brosnan/-https://www.youtube.com/watch?v=nayeYTmEdYw-TRUE-TRUE-FALSE-TRUE-TRUE-TRUE-TRUE-75-10.62-81479-75-114.44"/>
    <n v="114.44"/>
    <b v="1"/>
    <n v="75"/>
    <b v="1"/>
    <n v="10.62"/>
    <b v="1"/>
    <b v="1"/>
    <n v="81479"/>
    <b v="1"/>
  </r>
  <r>
    <x v="15"/>
    <x v="4"/>
    <s v="https://superbowl-ads.com/2015-doritos-cheesy-pirates/"/>
    <s v=""/>
    <b v="1"/>
    <b v="0"/>
    <b v="0"/>
    <b v="0"/>
    <b v="1"/>
    <b v="0"/>
    <b v="1"/>
    <n v="30"/>
    <s v="4.25"/>
    <m/>
    <s v=""/>
    <s v="114.44"/>
    <s v="2015-Doritos-https://superbowl-ads.com/2015-doritos-cheesy-pirates/-TRUE-FALSE-FALSE-FALSE-TRUE-FALSE-TRUE-30-4.25-114.44"/>
    <n v="114.44"/>
    <b v="1"/>
    <n v="0"/>
    <b v="1"/>
    <n v="4.25"/>
    <b v="1"/>
    <b v="1"/>
    <n v="0"/>
    <b v="1"/>
  </r>
  <r>
    <x v="15"/>
    <x v="3"/>
    <s v="https://superbowl-ads.com/pepsi-2015-super-bowl-xlix-ad-halftime-touches-down/"/>
    <s v="https://www.youtube.com/watch?v=IUU_ygKs3jA"/>
    <b v="0"/>
    <b v="1"/>
    <b v="0"/>
    <b v="0"/>
    <b v="0"/>
    <b v="1"/>
    <b v="0"/>
    <n v="30"/>
    <s v="4.25"/>
    <n v="1030"/>
    <s v="3"/>
    <s v="114.44"/>
    <s v="2015-Pepsi-https://superbowl-ads.com/pepsi-2015-super-bowl-xlix-ad-halftime-touches-down/-https://www.youtube.com/watch?v=IUU_ygKs3jA-FALSE-TRUE-FALSE-FALSE-FALSE-TRUE-FALSE-30-4.25-1030-3-114.44"/>
    <n v="114.44"/>
    <b v="1"/>
    <n v="3"/>
    <b v="1"/>
    <n v="4.25"/>
    <b v="1"/>
    <b v="1"/>
    <n v="1030"/>
    <b v="1"/>
  </r>
  <r>
    <x v="15"/>
    <x v="1"/>
    <s v="https://superbowl-ads.com/2015-budweiser-lost-dog/"/>
    <s v="https://www.youtube.com/watch?v=otCxSnu_HXA"/>
    <b v="0"/>
    <b v="1"/>
    <b v="1"/>
    <b v="0"/>
    <b v="1"/>
    <b v="1"/>
    <b v="0"/>
    <n v="60"/>
    <s v="8.5"/>
    <n v="502254"/>
    <s v="2400"/>
    <s v="114.44"/>
    <s v="2015-Budweiser-https://superbowl-ads.com/2015-budweiser-lost-dog/-https://www.youtube.com/watch?v=otCxSnu_HXA-FALSE-TRUE-TRUE-FALSE-TRUE-TRUE-FALSE-60-8.5-502254-2400-114.44"/>
    <n v="114.44"/>
    <b v="1"/>
    <n v="2400"/>
    <b v="1"/>
    <n v="8.5"/>
    <b v="1"/>
    <b v="1"/>
    <n v="502254"/>
    <b v="1"/>
  </r>
  <r>
    <x v="15"/>
    <x v="7"/>
    <s v="https://superbowl-ads.com/2015-coca-cola-make-it-happy/"/>
    <s v="https://www.youtube.com/watch?v=1AeG8tCzTGw"/>
    <b v="0"/>
    <b v="0"/>
    <b v="0"/>
    <b v="0"/>
    <b v="0"/>
    <b v="0"/>
    <b v="0"/>
    <n v="60"/>
    <s v="8.5"/>
    <n v="57345"/>
    <s v="412"/>
    <s v="114.44"/>
    <s v="2015-Coca-Cola-https://superbowl-ads.com/2015-coca-cola-make-it-happy/-https://www.youtube.com/watch?v=1AeG8tCzTGw-FALSE-FALSE-FALSE-FALSE-FALSE-FALSE-FALSE-60-8.5-57345-412-114.44"/>
    <n v="114.44"/>
    <b v="1"/>
    <n v="412"/>
    <b v="1"/>
    <n v="8.5"/>
    <b v="1"/>
    <b v="1"/>
    <n v="57345"/>
    <b v="1"/>
  </r>
  <r>
    <x v="15"/>
    <x v="6"/>
    <s v="https://superbowl-ads.com/toyota-camry-2015-super-bowl-xlix-ad-my-bold-dad/"/>
    <s v="https://www.youtube.com/watch?v=9u4--TxE2gI"/>
    <b v="0"/>
    <b v="1"/>
    <b v="1"/>
    <b v="0"/>
    <b v="0"/>
    <b v="0"/>
    <b v="0"/>
    <n v="60"/>
    <s v="8.5"/>
    <n v="35407"/>
    <s v="292"/>
    <s v="114.44"/>
    <s v="2015-Toyota-https://superbowl-ads.com/toyota-camry-2015-super-bowl-xlix-ad-my-bold-dad/-https://www.youtube.com/watch?v=9u4--TxE2gI-FALSE-TRUE-TRUE-FALSE-FALSE-FALSE-FALSE-60-8.5-35407-292-114.44"/>
    <n v="114.44"/>
    <b v="1"/>
    <n v="292"/>
    <b v="1"/>
    <n v="8.5"/>
    <b v="1"/>
    <b v="1"/>
    <n v="35407"/>
    <b v="1"/>
  </r>
  <r>
    <x v="16"/>
    <x v="8"/>
    <s v="https://superbowl-ads.com/hyundai-2016-super-bowl-50-ad-chase/"/>
    <s v="https://www.youtube.com/watch?v=r_kXSO9Cph0"/>
    <b v="1"/>
    <b v="0"/>
    <b v="0"/>
    <b v="0"/>
    <b v="1"/>
    <b v="1"/>
    <b v="0"/>
    <n v="30"/>
    <s v="4.8"/>
    <n v="5350"/>
    <s v="42"/>
    <s v="111.86"/>
    <s v="2016-Hyundai-https://superbowl-ads.com/hyundai-2016-super-bowl-50-ad-chase/-https://www.youtube.com/watch?v=r_kXSO9Cph0-TRUE-FALSE-FALSE-FALSE-TRUE-TRUE-FALSE-30-4.8-5350-42-111.86"/>
    <n v="111.86"/>
    <b v="1"/>
    <n v="42"/>
    <b v="1"/>
    <n v="4.8"/>
    <b v="1"/>
    <b v="1"/>
    <n v="5350"/>
    <b v="1"/>
  </r>
  <r>
    <x v="16"/>
    <x v="3"/>
    <s v="https://superbowl-ads.com/pepsi-2016-super-bowl-50-ad-joy-pepsi/"/>
    <s v="https://www.youtube.com/watch?v=B9j4Cw5dkBs"/>
    <b v="0"/>
    <b v="0"/>
    <b v="0"/>
    <b v="1"/>
    <b v="0"/>
    <b v="0"/>
    <b v="0"/>
    <n v="30"/>
    <s v="4.8"/>
    <n v="3310"/>
    <s v="19"/>
    <s v="111.86"/>
    <s v="2016-Pepsi-https://superbowl-ads.com/pepsi-2016-super-bowl-50-ad-joy-pepsi/-https://www.youtube.com/watch?v=B9j4Cw5dkBs-FALSE-FALSE-FALSE-TRUE-FALSE-FALSE-FALSE-30-4.8-3310-19-111.86"/>
    <n v="111.86"/>
    <b v="1"/>
    <n v="19"/>
    <b v="1"/>
    <n v="4.8"/>
    <b v="1"/>
    <b v="1"/>
    <n v="3310"/>
    <b v="1"/>
  </r>
  <r>
    <x v="16"/>
    <x v="8"/>
    <s v="https://superbowl-ads.com/hyundai-2016-super-bowl-50-ad-ryanville/"/>
    <s v="https://www.youtube.com/watch?v=wBcijELzZi4"/>
    <b v="1"/>
    <b v="1"/>
    <b v="0"/>
    <b v="1"/>
    <b v="0"/>
    <b v="1"/>
    <b v="1"/>
    <n v="45"/>
    <s v="7.2"/>
    <n v="12534"/>
    <s v="112"/>
    <s v="111.86"/>
    <s v="2016-Hyundai-https://superbowl-ads.com/hyundai-2016-super-bowl-50-ad-ryanville/-https://www.youtube.com/watch?v=wBcijELzZi4-TRUE-TRUE-FALSE-TRUE-FALSE-TRUE-TRUE-45-7.2-12534-112-111.86"/>
    <n v="111.86"/>
    <b v="1"/>
    <n v="112"/>
    <b v="1"/>
    <n v="7.2"/>
    <b v="1"/>
    <b v="1"/>
    <n v="12534"/>
    <b v="1"/>
  </r>
  <r>
    <x v="16"/>
    <x v="7"/>
    <s v="https://superbowl-ads.com/coca-cola-mini-2016-super-bowl-50-ad-hulk-vs-ant-man/"/>
    <s v="https://www.youtube.com/watch?v=sMkGwCw7iv8"/>
    <b v="1"/>
    <b v="1"/>
    <b v="0"/>
    <b v="1"/>
    <b v="1"/>
    <b v="0"/>
    <b v="0"/>
    <n v="60"/>
    <s v="9.6"/>
    <n v="12683366"/>
    <s v="199000"/>
    <s v="111.86"/>
    <s v="2016-Coca-Cola-https://superbowl-ads.com/coca-cola-mini-2016-super-bowl-50-ad-hulk-vs-ant-man/-https://www.youtube.com/watch?v=sMkGwCw7iv8-TRUE-TRUE-FALSE-TRUE-TRUE-FALSE-FALSE-60-9.6-12683366-199000-111.86"/>
    <n v="111.86"/>
    <b v="1"/>
    <n v="199000"/>
    <b v="1"/>
    <n v="9.6"/>
    <b v="1"/>
    <b v="1"/>
    <n v="12683366"/>
    <b v="1"/>
  </r>
  <r>
    <x v="16"/>
    <x v="8"/>
    <s v="https://superbowl-ads.com/hyundai-2016-super-bowl-50-ad-first-date/"/>
    <s v="https://www.youtube.com/watch?v=KwUUdl22mkA"/>
    <b v="1"/>
    <b v="0"/>
    <b v="0"/>
    <b v="1"/>
    <b v="0"/>
    <b v="0"/>
    <b v="0"/>
    <n v="60"/>
    <s v="9.6"/>
    <n v="215942"/>
    <s v="1900"/>
    <s v="111.86"/>
    <s v="2016-Hyundai-https://superbowl-ads.com/hyundai-2016-super-bowl-50-ad-first-date/-https://www.youtube.com/watch?v=KwUUdl22mkA-TRUE-FALSE-FALSE-TRUE-FALSE-FALSE-FALSE-60-9.6-215942-1900-111.86"/>
    <n v="111.86"/>
    <b v="1"/>
    <n v="1900"/>
    <b v="1"/>
    <n v="9.6"/>
    <b v="1"/>
    <b v="1"/>
    <n v="215942"/>
    <b v="1"/>
  </r>
  <r>
    <x v="16"/>
    <x v="1"/>
    <s v="https://superbowl-ads.com/budweiser-2016-super-bowl-50-ad-simply-put/"/>
    <s v="https://www.youtube.com/watch?v=Le_2S2db0Bk"/>
    <b v="0"/>
    <b v="1"/>
    <b v="0"/>
    <b v="1"/>
    <b v="0"/>
    <b v="0"/>
    <b v="0"/>
    <n v="60"/>
    <s v="9.6"/>
    <n v="150"/>
    <s v="0"/>
    <s v="111.86"/>
    <s v="2016-Budweiser-https://superbowl-ads.com/budweiser-2016-super-bowl-50-ad-simply-put/-https://www.youtube.com/watch?v=Le_2S2db0Bk-FALSE-TRUE-FALSE-TRUE-FALSE-FALSE-FALSE-60-9.6-150-0-111.86"/>
    <n v="111.86"/>
    <b v="1"/>
    <n v="0"/>
    <b v="1"/>
    <n v="9.6"/>
    <b v="1"/>
    <b v="1"/>
    <n v="150"/>
    <b v="1"/>
  </r>
  <r>
    <x v="16"/>
    <x v="9"/>
    <s v="https://superbowl-ads.com/kia-optima-2016-super-bowl-50-ad-walken-closet/"/>
    <s v="https://www.youtube.com/watch?v=rBkPXt-OpA4"/>
    <b v="1"/>
    <b v="0"/>
    <b v="0"/>
    <b v="1"/>
    <b v="0"/>
    <b v="0"/>
    <b v="0"/>
    <n v="75"/>
    <s v="12"/>
    <n v="18064"/>
    <s v="115"/>
    <s v="111.86"/>
    <s v="2016-Kia-https://superbowl-ads.com/kia-optima-2016-super-bowl-50-ad-walken-closet/-https://www.youtube.com/watch?v=rBkPXt-OpA4-TRUE-FALSE-FALSE-TRUE-FALSE-FALSE-FALSE-75-12-18064-115-111.86"/>
    <n v="111.86"/>
    <b v="1"/>
    <n v="115"/>
    <b v="1"/>
    <n v="12"/>
    <b v="1"/>
    <b v="1"/>
    <n v="18064"/>
    <b v="1"/>
  </r>
  <r>
    <x v="16"/>
    <x v="5"/>
    <s v="https://superbowl-ads.com/nfl-2016-super-bowl-50-ad-super-bowl-babies-choir/"/>
    <s v="https://www.youtube.com/watch?v=9KqekigARfE"/>
    <b v="0"/>
    <b v="0"/>
    <b v="1"/>
    <b v="1"/>
    <b v="0"/>
    <b v="0"/>
    <b v="0"/>
    <n v="180"/>
    <s v="28.8"/>
    <n v="4936065"/>
    <s v="20000"/>
    <s v="111.86"/>
    <s v="2016-NFL-https://superbowl-ads.com/nfl-2016-super-bowl-50-ad-super-bowl-babies-choir/-https://www.youtube.com/watch?v=9KqekigARfE-FALSE-FALSE-TRUE-TRUE-FALSE-FALSE-FALSE-180-28.8-4936065-20000-111.86"/>
    <n v="111.86"/>
    <b v="1"/>
    <n v="20000"/>
    <b v="1"/>
    <n v="28.8"/>
    <b v="1"/>
    <b v="1"/>
    <n v="4936065"/>
    <b v="1"/>
  </r>
  <r>
    <x v="16"/>
    <x v="2"/>
    <s v="https://superbowl-ads.com/bud-light-2016-super-bowl-50-ad-the-bud-light-party/"/>
    <s v="https://www.youtube.com/watch?v=e0ez2t6oRWY"/>
    <b v="1"/>
    <b v="1"/>
    <b v="1"/>
    <b v="1"/>
    <b v="0"/>
    <b v="1"/>
    <b v="0"/>
    <n v="60"/>
    <s v="9.6"/>
    <n v="913"/>
    <s v=""/>
    <s v="111.86"/>
    <s v="2016-Bud Light-https://superbowl-ads.com/bud-light-2016-super-bowl-50-ad-the-bud-light-party/-https://www.youtube.com/watch?v=e0ez2t6oRWY-TRUE-TRUE-TRUE-TRUE-FALSE-TRUE-FALSE-60-9.6-913-111.86"/>
    <n v="111.86"/>
    <b v="1"/>
    <n v="0"/>
    <b v="1"/>
    <n v="9.6"/>
    <b v="1"/>
    <b v="1"/>
    <n v="913"/>
    <b v="1"/>
  </r>
  <r>
    <x v="16"/>
    <x v="4"/>
    <s v="https://superbowl-ads.com/doritos-2016-super-bowl-50-ad-ultrasound/"/>
    <s v="https://www.youtube.com/watch?v=Qh_gOK6xDNA"/>
    <b v="1"/>
    <b v="1"/>
    <b v="0"/>
    <b v="0"/>
    <b v="0"/>
    <b v="0"/>
    <b v="0"/>
    <n v="30"/>
    <s v="4.8"/>
    <n v="1232402"/>
    <s v="8700"/>
    <s v="111.86"/>
    <s v="2016-Doritos-https://superbowl-ads.com/doritos-2016-super-bowl-50-ad-ultrasound/-https://www.youtube.com/watch?v=Qh_gOK6xDNA-TRUE-TRUE-FALSE-FALSE-FALSE-FALSE-FALSE-30-4.8-1232402-8700-111.86"/>
    <n v="111.86"/>
    <b v="1"/>
    <n v="8700"/>
    <b v="1"/>
    <n v="4.8"/>
    <b v="1"/>
    <b v="1"/>
    <n v="1232402"/>
    <b v="1"/>
  </r>
  <r>
    <x v="16"/>
    <x v="6"/>
    <s v="https://superbowl-ads.com/pokemon-2016-super-bowl-50-ad-20-years-2/"/>
    <s v="https://www.youtube.com/watch?v=EluvJby2baA"/>
    <b v="1"/>
    <b v="0"/>
    <b v="0"/>
    <b v="0"/>
    <b v="1"/>
    <b v="0"/>
    <b v="0"/>
    <n v="90"/>
    <s v="14.4"/>
    <n v="238335"/>
    <s v="1500"/>
    <s v="111.86"/>
    <s v="2016-Toyota-https://superbowl-ads.com/pokemon-2016-super-bowl-50-ad-20-years-2/-https://www.youtube.com/watch?v=EluvJby2baA-TRUE-FALSE-FALSE-FALSE-TRUE-FALSE-FALSE-90-14.4-238335-1500-111.86"/>
    <n v="111.86"/>
    <b v="1"/>
    <n v="1500"/>
    <b v="1"/>
    <n v="14.4"/>
    <b v="1"/>
    <b v="1"/>
    <n v="238335"/>
    <b v="1"/>
  </r>
  <r>
    <x v="16"/>
    <x v="1"/>
    <s v="https://superbowl-ads.com/budweiser-2016-super-bowl-50-ad-not-backing/"/>
    <s v="https://www.youtube.com/watch?v=to4dhysGYD0"/>
    <b v="0"/>
    <b v="1"/>
    <b v="1"/>
    <b v="0"/>
    <b v="0"/>
    <b v="1"/>
    <b v="0"/>
    <n v="30"/>
    <s v="4.8"/>
    <n v="7256"/>
    <s v=""/>
    <s v="111.86"/>
    <s v="2016-Budweiser-https://superbowl-ads.com/budweiser-2016-super-bowl-50-ad-not-backing/-https://www.youtube.com/watch?v=to4dhysGYD0-FALSE-TRUE-TRUE-FALSE-FALSE-TRUE-FALSE-30-4.8-7256-111.86"/>
    <n v="111.86"/>
    <b v="1"/>
    <n v="0"/>
    <b v="1"/>
    <n v="4.8"/>
    <b v="1"/>
    <b v="1"/>
    <n v="7256"/>
    <b v="1"/>
  </r>
  <r>
    <x v="16"/>
    <x v="4"/>
    <s v="https://superbowl-ads.com/doritos-2016-super-bowl-50-ad-doritos-dogs/"/>
    <s v="https://www.youtube.com/watch?v=MNRAdrB9TSs"/>
    <b v="1"/>
    <b v="1"/>
    <b v="0"/>
    <b v="0"/>
    <b v="0"/>
    <b v="1"/>
    <b v="0"/>
    <n v="30"/>
    <s v="4.8"/>
    <n v="1537184"/>
    <s v="3500"/>
    <s v="111.86"/>
    <s v="2016-Doritos-https://superbowl-ads.com/doritos-2016-super-bowl-50-ad-doritos-dogs/-https://www.youtube.com/watch?v=MNRAdrB9TSs-TRUE-TRUE-FALSE-FALSE-FALSE-TRUE-FALSE-30-4.8-1537184-3500-111.86"/>
    <n v="111.86"/>
    <b v="1"/>
    <n v="3500"/>
    <b v="1"/>
    <n v="4.8"/>
    <b v="1"/>
    <b v="1"/>
    <n v="1537184"/>
    <b v="1"/>
  </r>
  <r>
    <x v="17"/>
    <x v="5"/>
    <s v="https://superbowl-ads.com/2017-nfl-super-bowl-51-li-tv-commercial-super-bowl-baby-legends/"/>
    <s v="https://www.youtube.com/watch?v=sryly7XTqLY"/>
    <b v="0"/>
    <b v="1"/>
    <b v="0"/>
    <b v="0"/>
    <b v="0"/>
    <b v="0"/>
    <b v="0"/>
    <n v="30"/>
    <s v="5.4"/>
    <n v="30469"/>
    <s v="98"/>
    <s v="111.32"/>
    <s v="2017-NFL-https://superbowl-ads.com/2017-nfl-super-bowl-51-li-tv-commercial-super-bowl-baby-legends/-https://www.youtube.com/watch?v=sryly7XTqLY-FALSE-TRUE-FALSE-FALSE-FALSE-FALSE-FALSE-30-5.4-30469-98-111.32"/>
    <n v="111.32"/>
    <b v="1"/>
    <n v="98"/>
    <b v="1"/>
    <n v="5.4"/>
    <b v="1"/>
    <b v="1"/>
    <n v="30469"/>
    <b v="1"/>
  </r>
  <r>
    <x v="17"/>
    <x v="5"/>
    <s v="https://superbowl-ads.com/2017-nfl-super-bowl-51-li-tv-commercial-inside-lines/"/>
    <s v="https://www.youtube.com/watch?v=pvKBdrx4quA"/>
    <b v="0"/>
    <b v="1"/>
    <b v="1"/>
    <b v="1"/>
    <b v="0"/>
    <b v="0"/>
    <b v="0"/>
    <n v="60"/>
    <s v="10.8"/>
    <n v="314261"/>
    <s v="2200"/>
    <s v="111.32"/>
    <s v="2017-NFL-https://superbowl-ads.com/2017-nfl-super-bowl-51-li-tv-commercial-inside-lines/-https://www.youtube.com/watch?v=pvKBdrx4quA-FALSE-TRUE-TRUE-TRUE-FALSE-FALSE-FALSE-60-10.8-314261-2200-111.32"/>
    <n v="111.32"/>
    <b v="1"/>
    <n v="2200"/>
    <b v="1"/>
    <n v="10.8"/>
    <b v="1"/>
    <b v="1"/>
    <n v="314261"/>
    <b v="1"/>
  </r>
  <r>
    <x v="17"/>
    <x v="9"/>
    <s v="https://superbowl-ads.com/2017-kia-super-bowl-51-li-tv-commercial-heros-journey-starring-melissa-mccarthy/"/>
    <s v="https://www.youtube.com/watch?v=pVxmT2x3Od4"/>
    <b v="1"/>
    <b v="0"/>
    <b v="0"/>
    <b v="1"/>
    <b v="1"/>
    <b v="1"/>
    <b v="0"/>
    <n v="75"/>
    <s v="13.5"/>
    <n v="145269"/>
    <s v="1400"/>
    <s v="111.32"/>
    <s v="2017-Kia-https://superbowl-ads.com/2017-kia-super-bowl-51-li-tv-commercial-heros-journey-starring-melissa-mccarthy/-https://www.youtube.com/watch?v=pVxmT2x3Od4-TRUE-FALSE-FALSE-TRUE-TRUE-TRUE-FALSE-75-13.5-145269-1400-111.32"/>
    <n v="111.32"/>
    <b v="1"/>
    <n v="1400"/>
    <b v="1"/>
    <n v="13.5"/>
    <b v="1"/>
    <b v="1"/>
    <n v="145269"/>
    <b v="1"/>
  </r>
  <r>
    <x v="17"/>
    <x v="1"/>
    <s v="https://superbowl-ads.com/2017-budweiser-super-bowl-51-li-tv-commercial-born-hard-way/"/>
    <s v="https://www.youtube.com/watch?v=HtBZvl7dIu4"/>
    <b v="0"/>
    <b v="0"/>
    <b v="1"/>
    <b v="0"/>
    <b v="1"/>
    <b v="0"/>
    <b v="0"/>
    <n v="60"/>
    <s v="10.8"/>
    <n v="28795017"/>
    <s v="48000"/>
    <s v="111.32"/>
    <s v="2017-Budweiser-https://superbowl-ads.com/2017-budweiser-super-bowl-51-li-tv-commercial-born-hard-way/-https://www.youtube.com/watch?v=HtBZvl7dIu4-FALSE-FALSE-TRUE-FALSE-TRUE-FALSE-FALSE-60-10.8-28795017-48000-111.32"/>
    <n v="111.32"/>
    <b v="1"/>
    <n v="48000"/>
    <b v="1"/>
    <n v="10.8"/>
    <b v="1"/>
    <b v="1"/>
    <n v="28795017"/>
    <b v="1"/>
  </r>
  <r>
    <x v="17"/>
    <x v="8"/>
    <s v="https://superbowl-ads.com/2017-hyundai-super-bowl-51-li-tv-commercial-better-super-bowl/"/>
    <s v="https://www.youtube.com/watch?v=C0TTKmW3PTY"/>
    <b v="0"/>
    <b v="0"/>
    <b v="1"/>
    <b v="0"/>
    <b v="0"/>
    <b v="0"/>
    <b v="0"/>
    <n v="90"/>
    <s v="16.2"/>
    <n v="19349"/>
    <s v="176"/>
    <s v="111.32"/>
    <s v="2017-Hyundai-https://superbowl-ads.com/2017-hyundai-super-bowl-51-li-tv-commercial-better-super-bowl/-https://www.youtube.com/watch?v=C0TTKmW3PTY-FALSE-FALSE-TRUE-FALSE-FALSE-FALSE-FALSE-90-16.2-19349-176-111.32"/>
    <n v="111.32"/>
    <b v="1"/>
    <n v="176"/>
    <b v="1"/>
    <n v="16.2"/>
    <b v="1"/>
    <b v="1"/>
    <n v="19349"/>
    <b v="1"/>
  </r>
  <r>
    <x v="18"/>
    <x v="6"/>
    <s v="https://superbowl-ads.com/good-odds-toyota/"/>
    <s v="https://www.youtube.com/watch?v=zeBZvwYQ-hA"/>
    <b v="0"/>
    <b v="0"/>
    <b v="0"/>
    <b v="0"/>
    <b v="0"/>
    <b v="0"/>
    <b v="0"/>
    <n v="60"/>
    <s v="10.48"/>
    <n v="184299"/>
    <s v="1300"/>
    <s v="103.39"/>
    <s v="2018-Toyota-https://superbowl-ads.com/good-odds-toyota/-https://www.youtube.com/watch?v=zeBZvwYQ-hA-FALSE-FALSE-FALSE-FALSE-FALSE-FALSE-FALSE-60-10.48-184299-1300-103.39"/>
    <n v="103.39"/>
    <b v="1"/>
    <n v="1300"/>
    <b v="1"/>
    <n v="10.48"/>
    <b v="1"/>
    <b v="1"/>
    <n v="184299"/>
    <b v="1"/>
  </r>
  <r>
    <x v="18"/>
    <x v="8"/>
    <s v="https://superbowl-ads.com/hope-detector-nfl-super-bowl-lii-hyundai/"/>
    <s v="https://www.youtube.com/watch?v=lNPccrGk77A"/>
    <b v="0"/>
    <b v="1"/>
    <b v="0"/>
    <b v="0"/>
    <b v="0"/>
    <b v="0"/>
    <b v="0"/>
    <n v="60"/>
    <s v="10.48"/>
    <n v="222"/>
    <s v="2"/>
    <s v="103.39"/>
    <s v="2018-Hyundai-https://superbowl-ads.com/hope-detector-nfl-super-bowl-lii-hyundai/-https://www.youtube.com/watch?v=lNPccrGk77A-FALSE-TRUE-FALSE-FALSE-FALSE-FALSE-FALSE-60-10.48-222-2-103.39"/>
    <n v="103.39"/>
    <b v="1"/>
    <n v="2"/>
    <b v="1"/>
    <n v="10.48"/>
    <b v="1"/>
    <b v="1"/>
    <n v="222"/>
    <b v="1"/>
  </r>
  <r>
    <x v="18"/>
    <x v="4"/>
    <s v="https://superbowl-ads.com/2018-doritos-blaze-vs-mtn-dew-ice/"/>
    <s v="https://www.youtube.com/watch?v=rZh_CbcVe7M"/>
    <b v="1"/>
    <b v="1"/>
    <b v="0"/>
    <b v="1"/>
    <b v="0"/>
    <b v="0"/>
    <b v="0"/>
    <n v="60"/>
    <s v="10.48"/>
    <n v="33684"/>
    <s v="527"/>
    <s v="103.39"/>
    <s v="2018-Doritos-https://superbowl-ads.com/2018-doritos-blaze-vs-mtn-dew-ice/-https://www.youtube.com/watch?v=rZh_CbcVe7M-TRUE-TRUE-FALSE-TRUE-FALSE-FALSE-FALSE-60-10.48-33684-527-103.39"/>
    <n v="103.39"/>
    <b v="1"/>
    <n v="527"/>
    <b v="1"/>
    <n v="10.48"/>
    <b v="1"/>
    <b v="1"/>
    <n v="33684"/>
    <b v="1"/>
  </r>
  <r>
    <x v="18"/>
    <x v="7"/>
    <s v="https://superbowl-ads.com/life-is-short-have-a-diet-coke-because-i-can-diet-coke/"/>
    <s v="https://www.youtube.com/watch?v=be5DH6jQs38"/>
    <b v="0"/>
    <b v="1"/>
    <b v="0"/>
    <b v="1"/>
    <b v="0"/>
    <b v="0"/>
    <b v="0"/>
    <n v="30"/>
    <s v="5.24"/>
    <n v="353"/>
    <s v="2"/>
    <s v="103.39"/>
    <s v="2018-Coca-Cola-https://superbowl-ads.com/life-is-short-have-a-diet-coke-because-i-can-diet-coke/-https://www.youtube.com/watch?v=be5DH6jQs38-FALSE-TRUE-FALSE-TRUE-FALSE-FALSE-FALSE-30-5.24-353-2-103.39"/>
    <n v="103.39"/>
    <b v="1"/>
    <n v="2"/>
    <b v="1"/>
    <n v="5.24"/>
    <b v="1"/>
    <b v="1"/>
    <n v="353"/>
    <b v="1"/>
  </r>
  <r>
    <x v="18"/>
    <x v="9"/>
    <s v="https://superbowl-ads.com/2018-kia-stinger-steven-tyler-big-game-ad-feel-something-again/"/>
    <s v="https://www.youtube.com/watch?v=9_dE6Z2HK8I"/>
    <b v="0"/>
    <b v="0"/>
    <b v="0"/>
    <b v="1"/>
    <b v="0"/>
    <b v="0"/>
    <b v="0"/>
    <n v="60"/>
    <s v="10.48"/>
    <n v="30408"/>
    <s v="353"/>
    <s v="103.39"/>
    <s v="2018-Kia-https://superbowl-ads.com/2018-kia-stinger-steven-tyler-big-game-ad-feel-something-again/-https://www.youtube.com/watch?v=9_dE6Z2HK8I-FALSE-FALSE-FALSE-TRUE-FALSE-FALSE-FALSE-60-10.48-30408-353-103.39"/>
    <n v="103.39"/>
    <b v="1"/>
    <n v="353"/>
    <b v="1"/>
    <n v="10.48"/>
    <b v="1"/>
    <b v="1"/>
    <n v="30408"/>
    <b v="1"/>
  </r>
  <r>
    <x v="18"/>
    <x v="3"/>
    <s v="https://superbowl-ads.com/2018_pepsi_this_is_the_pepsi/"/>
    <s v="https://www.youtube.com/watch?v=0gHYd67OumQ"/>
    <b v="0"/>
    <b v="1"/>
    <b v="1"/>
    <b v="1"/>
    <b v="0"/>
    <b v="0"/>
    <b v="0"/>
    <n v="60"/>
    <s v="10.48"/>
    <n v="736511"/>
    <s v="3200"/>
    <s v="103.39"/>
    <s v="2018-Pepsi-https://superbowl-ads.com/2018_pepsi_this_is_the_pepsi/-https://www.youtube.com/watch?v=0gHYd67OumQ-FALSE-TRUE-TRUE-TRUE-FALSE-FALSE-FALSE-60-10.48-736511-3200-103.39"/>
    <n v="103.39"/>
    <b v="1"/>
    <n v="3200"/>
    <b v="1"/>
    <n v="10.48"/>
    <b v="1"/>
    <b v="1"/>
    <n v="736511"/>
    <b v="1"/>
  </r>
  <r>
    <x v="18"/>
    <x v="5"/>
    <s v="https://superbowl-ads.com/touchdown-celebrations-to-come-nfl-super-bowl-lii-commercial/"/>
    <s v="https://www.youtube.com/watch?v=YDfDElTyLu8&amp;ab_channel=SuperBowlCommercials"/>
    <b v="1"/>
    <b v="1"/>
    <b v="0"/>
    <b v="1"/>
    <b v="0"/>
    <b v="0"/>
    <b v="0"/>
    <n v="60"/>
    <s v="10.48"/>
    <n v="5"/>
    <s v="0"/>
    <s v="103.39"/>
    <s v="2018-NFL-https://superbowl-ads.com/touchdown-celebrations-to-come-nfl-super-bowl-lii-commercial/-https://www.youtube.com/watch?v=YDfDElTyLu8&amp;ab_channel=SuperBowlCommercials-TRUE-TRUE-FALSE-TRUE-FALSE-FALSE-FALSE-60-10.48-5-0-103.39"/>
    <n v="103.39"/>
    <b v="1"/>
    <n v="0"/>
    <b v="1"/>
    <n v="10.48"/>
    <b v="1"/>
    <b v="1"/>
    <n v="5"/>
    <b v="1"/>
  </r>
  <r>
    <x v="18"/>
    <x v="7"/>
    <s v="https://superbowl-ads.com/2018-coca-cola-super-bowl-ad-wonder-us/"/>
    <s v="https://www.youtube.com/watch?v=-R-EEdvDrUU"/>
    <b v="0"/>
    <b v="1"/>
    <b v="1"/>
    <b v="0"/>
    <b v="0"/>
    <b v="0"/>
    <b v="0"/>
    <n v="60"/>
    <s v="10.48"/>
    <n v="213433"/>
    <s v="805"/>
    <s v="103.39"/>
    <s v="2018-Coca-Cola-https://superbowl-ads.com/2018-coca-cola-super-bowl-ad-wonder-us/-https://www.youtube.com/watch?v=-R-EEdvDrUU-FALSE-TRUE-TRUE-FALSE-FALSE-FALSE-FALSE-60-10.48-213433-805-103.39"/>
    <n v="103.39"/>
    <b v="1"/>
    <n v="805"/>
    <b v="1"/>
    <n v="10.48"/>
    <b v="1"/>
    <b v="1"/>
    <n v="213433"/>
    <b v="1"/>
  </r>
  <r>
    <x v="18"/>
    <x v="1"/>
    <s v="https://superbowl-ads.com/41891-2/"/>
    <s v="https://www.youtube.com/watch?v=GNVw5f16GEM"/>
    <b v="0"/>
    <b v="0"/>
    <b v="1"/>
    <b v="0"/>
    <b v="0"/>
    <b v="0"/>
    <b v="0"/>
    <n v="60"/>
    <s v="10.48"/>
    <n v="43500"/>
    <s v="162"/>
    <s v="103.39"/>
    <s v="2018-Budweiser-https://superbowl-ads.com/41891-2/-https://www.youtube.com/watch?v=GNVw5f16GEM-FALSE-FALSE-TRUE-FALSE-FALSE-FALSE-FALSE-60-10.48-43500-162-103.39"/>
    <n v="103.39"/>
    <b v="1"/>
    <n v="162"/>
    <b v="1"/>
    <n v="10.48"/>
    <b v="1"/>
    <b v="1"/>
    <n v="43500"/>
    <b v="1"/>
  </r>
  <r>
    <x v="18"/>
    <x v="2"/>
    <s v="https://superbowl-ads.com/bud-light-the-bud-knight/"/>
    <s v="https://www.youtube.com/watch?v=q-QTDm1kdwo"/>
    <b v="1"/>
    <b v="1"/>
    <b v="0"/>
    <b v="0"/>
    <b v="1"/>
    <b v="1"/>
    <b v="0"/>
    <n v="60"/>
    <s v="10.48"/>
    <n v="39955"/>
    <s v="590"/>
    <s v="103.39"/>
    <s v="2018-Bud Light-https://superbowl-ads.com/bud-light-the-bud-knight/-https://www.youtube.com/watch?v=q-QTDm1kdwo-TRUE-TRUE-FALSE-FALSE-TRUE-TRUE-FALSE-60-10.48-39955-590-103.39"/>
    <n v="103.39"/>
    <b v="1"/>
    <n v="590"/>
    <b v="1"/>
    <n v="10.48"/>
    <b v="1"/>
    <b v="1"/>
    <n v="39955"/>
    <b v="1"/>
  </r>
  <r>
    <x v="18"/>
    <x v="2"/>
    <s v="https://superbowl-ads.com/bud-light-ye-olde-pep-talk/"/>
    <s v="https://www.youtube.com/watch?v=xza7T89Lda4"/>
    <b v="1"/>
    <b v="1"/>
    <b v="0"/>
    <b v="0"/>
    <b v="1"/>
    <b v="1"/>
    <b v="0"/>
    <n v="45"/>
    <s v="7.86"/>
    <n v="3346"/>
    <s v="17"/>
    <s v="103.39"/>
    <s v="2018-Bud Light-https://superbowl-ads.com/bud-light-ye-olde-pep-talk/-https://www.youtube.com/watch?v=xza7T89Lda4-TRUE-TRUE-FALSE-FALSE-TRUE-TRUE-FALSE-45-7.86-3346-17-103.39"/>
    <n v="103.39"/>
    <b v="1"/>
    <n v="17"/>
    <b v="1"/>
    <n v="7.86"/>
    <b v="1"/>
    <b v="1"/>
    <n v="3346"/>
    <b v="1"/>
  </r>
  <r>
    <x v="18"/>
    <x v="7"/>
    <s v="https://superbowl-ads.com/diet-coke-twisted-mango-groove/"/>
    <s v="https://www.youtube.com/watch?v=nkGd47iB-wU"/>
    <b v="0"/>
    <b v="1"/>
    <b v="0"/>
    <b v="0"/>
    <b v="0"/>
    <b v="0"/>
    <b v="1"/>
    <n v="30"/>
    <s v="5.24"/>
    <n v="523"/>
    <s v="4"/>
    <s v="103.39"/>
    <s v="2018-Coca-Cola-https://superbowl-ads.com/diet-coke-twisted-mango-groove/-https://www.youtube.com/watch?v=nkGd47iB-wU-FALSE-TRUE-FALSE-FALSE-FALSE-FALSE-TRUE-30-5.24-523-4-103.39"/>
    <n v="103.39"/>
    <b v="1"/>
    <n v="4"/>
    <b v="1"/>
    <n v="5.24"/>
    <b v="1"/>
    <b v="1"/>
    <n v="523"/>
    <b v="1"/>
  </r>
  <r>
    <x v="18"/>
    <x v="0"/>
    <s v="https://superbowl-ads.com/etrade-commercial-this-is-getting-old/"/>
    <s v="https://www.youtube.com/watch?v=Qx5-AZlfjp4"/>
    <b v="1"/>
    <b v="0"/>
    <b v="1"/>
    <b v="0"/>
    <b v="0"/>
    <b v="0"/>
    <b v="1"/>
    <n v="30"/>
    <s v="5.24"/>
    <n v="35776"/>
    <s v="185"/>
    <s v="103.39"/>
    <s v="2018-E-Trade-https://superbowl-ads.com/etrade-commercial-this-is-getting-old/-https://www.youtube.com/watch?v=Qx5-AZlfjp4-TRUE-FALSE-TRUE-FALSE-FALSE-FALSE-TRUE-30-5.24-35776-185-103.39"/>
    <n v="103.39"/>
    <b v="1"/>
    <n v="185"/>
    <b v="1"/>
    <n v="5.24"/>
    <b v="1"/>
    <b v="1"/>
    <n v="35776"/>
    <b v="1"/>
  </r>
  <r>
    <x v="18"/>
    <x v="6"/>
    <s v="https://superbowl-ads.com/toyota-2018-big-game-ad-one-team/"/>
    <s v="https://www.youtube.com/watch?v=QwF3ipuNyfc"/>
    <b v="1"/>
    <b v="1"/>
    <b v="1"/>
    <b v="0"/>
    <b v="0"/>
    <b v="0"/>
    <b v="0"/>
    <n v="60"/>
    <s v="10.48"/>
    <n v="360490"/>
    <s v="1400"/>
    <s v="103.39"/>
    <s v="2018-Toyota-https://superbowl-ads.com/toyota-2018-big-game-ad-one-team/-https://www.youtube.com/watch?v=QwF3ipuNyfc-TRUE-TRUE-TRUE-FALSE-FALSE-FALSE-FALSE-60-10.48-360490-1400-103.39"/>
    <n v="103.39"/>
    <b v="1"/>
    <n v="1400"/>
    <b v="1"/>
    <n v="10.48"/>
    <b v="1"/>
    <b v="1"/>
    <n v="360490"/>
    <b v="1"/>
  </r>
  <r>
    <x v="19"/>
    <x v="8"/>
    <s v="https://superbowl-ads.com/2019-hyundai-shopper-assurance-the-elevator-with-jason-bateman/"/>
    <s v="https://www.youtube.com/watch?v=6mfJ0EsqLWs"/>
    <b v="1"/>
    <b v="0"/>
    <b v="1"/>
    <b v="1"/>
    <b v="0"/>
    <b v="0"/>
    <b v="0"/>
    <n v="60"/>
    <s v="10.4"/>
    <n v="47309"/>
    <s v="289"/>
    <s v="98.19"/>
    <s v="2019-Hyundai-https://superbowl-ads.com/2019-hyundai-shopper-assurance-the-elevator-with-jason-bateman/-https://www.youtube.com/watch?v=6mfJ0EsqLWs-TRUE-FALSE-TRUE-TRUE-FALSE-FALSE-FALSE-60-10.4-47309-289-98.19"/>
    <n v="98.19"/>
    <b v="1"/>
    <n v="289"/>
    <b v="1"/>
    <n v="10.4"/>
    <b v="1"/>
    <b v="1"/>
    <n v="47309"/>
    <b v="1"/>
  </r>
  <r>
    <x v="19"/>
    <x v="4"/>
    <s v="https://superbowl-ads.com/2019-doritos-now-its-hot-with-chance-the-rapper-and-backstreet-boys/"/>
    <s v="https://www.youtube.com/watch?v=NvIcPAxZ39o"/>
    <b v="0"/>
    <b v="1"/>
    <b v="0"/>
    <b v="1"/>
    <b v="0"/>
    <b v="0"/>
    <b v="0"/>
    <n v="60"/>
    <s v="10.4"/>
    <n v="64914"/>
    <s v="1000"/>
    <s v="98.19"/>
    <s v="2019-Doritos-https://superbowl-ads.com/2019-doritos-now-its-hot-with-chance-the-rapper-and-backstreet-boys/-https://www.youtube.com/watch?v=NvIcPAxZ39o-FALSE-TRUE-FALSE-TRUE-FALSE-FALSE-FALSE-60-10.4-64914-1000-98.19"/>
    <n v="98.19"/>
    <b v="1"/>
    <n v="1000"/>
    <b v="1"/>
    <n v="10.4"/>
    <b v="1"/>
    <b v="1"/>
    <n v="64914"/>
    <b v="1"/>
  </r>
  <r>
    <x v="19"/>
    <x v="3"/>
    <s v="https://superbowl-ads.com/2019-pepsi-more-than-ok/"/>
    <s v="https://www.youtube.com/watch?v=64UH1_D95gQ"/>
    <b v="1"/>
    <b v="1"/>
    <b v="0"/>
    <b v="1"/>
    <b v="0"/>
    <b v="0"/>
    <b v="1"/>
    <n v="60"/>
    <s v="10.4"/>
    <n v="99902"/>
    <s v="1000"/>
    <s v="98.19"/>
    <s v="2019-Pepsi-https://superbowl-ads.com/2019-pepsi-more-than-ok/-https://www.youtube.com/watch?v=64UH1_D95gQ-TRUE-TRUE-FALSE-TRUE-FALSE-FALSE-TRUE-60-10.4-99902-1000-98.19"/>
    <n v="98.19"/>
    <b v="1"/>
    <n v="1000"/>
    <b v="1"/>
    <n v="10.4"/>
    <b v="1"/>
    <b v="1"/>
    <n v="99902"/>
    <b v="1"/>
  </r>
  <r>
    <x v="19"/>
    <x v="5"/>
    <s v="https://superbowl-ads.com/2019-nfl-nfl100/"/>
    <s v="https://www.youtube.com/watch?v=sl8ooTIMk2w"/>
    <b v="1"/>
    <b v="1"/>
    <b v="0"/>
    <b v="1"/>
    <b v="0"/>
    <b v="0"/>
    <b v="0"/>
    <n v="120"/>
    <s v="20.8"/>
    <n v="82052"/>
    <s v="712"/>
    <s v="98.19"/>
    <s v="2019-NFL-https://superbowl-ads.com/2019-nfl-nfl100/-https://www.youtube.com/watch?v=sl8ooTIMk2w-TRUE-TRUE-FALSE-TRUE-FALSE-FALSE-FALSE-120-20.8-82052-712-98.19"/>
    <n v="98.19"/>
    <b v="1"/>
    <n v="712"/>
    <b v="1"/>
    <n v="20.8"/>
    <b v="1"/>
    <b v="1"/>
    <n v="82052"/>
    <b v="1"/>
  </r>
  <r>
    <x v="19"/>
    <x v="3"/>
    <s v="https://superbowl-ads.com/2019-pepsi-bubly-buble/"/>
    <s v="https://www.youtube.com/watch?v=I-_Uh-vZXgo"/>
    <b v="1"/>
    <b v="1"/>
    <b v="0"/>
    <b v="1"/>
    <b v="0"/>
    <b v="0"/>
    <b v="0"/>
    <n v="30"/>
    <s v="5.2"/>
    <n v="176868"/>
    <s v="1400"/>
    <s v="98.19"/>
    <s v="2019-Pepsi-https://superbowl-ads.com/2019-pepsi-bubly-buble/-https://www.youtube.com/watch?v=I-_Uh-vZXgo-TRUE-TRUE-FALSE-TRUE-FALSE-FALSE-FALSE-30-5.2-176868-1400-98.19"/>
    <n v="98.19"/>
    <b v="1"/>
    <n v="1400"/>
    <b v="1"/>
    <n v="5.2"/>
    <b v="1"/>
    <b v="1"/>
    <n v="176868"/>
    <b v="1"/>
  </r>
  <r>
    <x v="19"/>
    <x v="2"/>
    <s v="https://superbowl-ads.com/2019-bud-light-medieval-barbers/"/>
    <s v="https://www.youtube.com/watch?v=hkSQ2Vr41bM"/>
    <b v="1"/>
    <b v="1"/>
    <b v="0"/>
    <b v="0"/>
    <b v="0"/>
    <b v="0"/>
    <b v="0"/>
    <n v="15"/>
    <s v="2.6"/>
    <n v="37292"/>
    <s v="67"/>
    <s v="98.19"/>
    <s v="2019-Bud Light-https://superbowl-ads.com/2019-bud-light-medieval-barbers/-https://www.youtube.com/watch?v=hkSQ2Vr41bM-TRUE-TRUE-FALSE-FALSE-FALSE-FALSE-FALSE-15-2.6-37292-67-98.19"/>
    <n v="98.19"/>
    <b v="1"/>
    <n v="67"/>
    <b v="1"/>
    <n v="2.6"/>
    <b v="1"/>
    <b v="1"/>
    <n v="37292"/>
    <b v="1"/>
  </r>
  <r>
    <x v="19"/>
    <x v="6"/>
    <s v="https://superbowl-ads.com/2019-toyota-supra-wizard/"/>
    <s v="https://www.youtube.com/watch?v=ZuBbnZ3UbJw"/>
    <b v="0"/>
    <b v="1"/>
    <b v="0"/>
    <b v="0"/>
    <b v="0"/>
    <b v="0"/>
    <b v="0"/>
    <n v="60"/>
    <s v="10.4"/>
    <m/>
    <s v=""/>
    <s v="98.19"/>
    <s v="2019-Toyota-https://superbowl-ads.com/2019-toyota-supra-wizard/-https://www.youtube.com/watch?v=ZuBbnZ3UbJw-FALSE-TRUE-FALSE-FALSE-FALSE-FALSE-FALSE-60-10.4-98.19"/>
    <n v="98.19"/>
    <b v="1"/>
    <n v="0"/>
    <b v="1"/>
    <n v="10.4"/>
    <b v="1"/>
    <b v="1"/>
    <n v="0"/>
    <b v="1"/>
  </r>
  <r>
    <x v="19"/>
    <x v="6"/>
    <s v="https://superbowl-ads.com/2019-toyota-toni-with-antoinette-harris/"/>
    <s v="https://www.youtube.com/watch?v=wegrVsP3gK4"/>
    <b v="0"/>
    <b v="1"/>
    <b v="0"/>
    <b v="0"/>
    <b v="0"/>
    <b v="0"/>
    <b v="0"/>
    <n v="60"/>
    <s v="10.4"/>
    <n v="6057"/>
    <s v="39"/>
    <s v="98.19"/>
    <s v="2019-Toyota-https://superbowl-ads.com/2019-toyota-toni-with-antoinette-harris/-https://www.youtube.com/watch?v=wegrVsP3gK4-FALSE-TRUE-FALSE-FALSE-FALSE-FALSE-FALSE-60-10.4-6057-39-98.19"/>
    <n v="98.19"/>
    <b v="1"/>
    <n v="39"/>
    <b v="1"/>
    <n v="10.4"/>
    <b v="1"/>
    <b v="1"/>
    <n v="6057"/>
    <b v="1"/>
  </r>
  <r>
    <x v="19"/>
    <x v="1"/>
    <s v="https://superbowl-ads.com/2019-budweiser-wind-never-felt-better/"/>
    <s v=""/>
    <b v="0"/>
    <b v="0"/>
    <b v="0"/>
    <b v="0"/>
    <b v="0"/>
    <b v="1"/>
    <b v="0"/>
    <n v="60"/>
    <s v="10.4"/>
    <m/>
    <s v=""/>
    <s v="98.19"/>
    <s v="2019-Budweiser-https://superbowl-ads.com/2019-budweiser-wind-never-felt-better/-FALSE-FALSE-FALSE-FALSE-FALSE-TRUE-FALSE-60-10.4-98.19"/>
    <n v="98.19"/>
    <b v="1"/>
    <n v="0"/>
    <b v="1"/>
    <n v="10.4"/>
    <b v="1"/>
    <b v="1"/>
    <n v="0"/>
    <b v="1"/>
  </r>
  <r>
    <x v="19"/>
    <x v="7"/>
    <s v="https://superbowl-ads.com/2019-coca-cola-a-coke-is-a-coke/"/>
    <s v="https://www.youtube.com/watch?v=WTqL_giKNHQ"/>
    <b v="0"/>
    <b v="1"/>
    <b v="1"/>
    <b v="0"/>
    <b v="0"/>
    <b v="1"/>
    <b v="0"/>
    <n v="60"/>
    <s v="10.4"/>
    <n v="85240"/>
    <s v="437"/>
    <s v="98.19"/>
    <s v="2019-Coca-Cola-https://superbowl-ads.com/2019-coca-cola-a-coke-is-a-coke/-https://www.youtube.com/watch?v=WTqL_giKNHQ-FALSE-TRUE-TRUE-FALSE-FALSE-TRUE-FALSE-60-10.4-85240-437-98.19"/>
    <n v="98.19"/>
    <b v="1"/>
    <n v="437"/>
    <b v="1"/>
    <n v="10.4"/>
    <b v="1"/>
    <b v="1"/>
    <n v="85240"/>
    <b v="1"/>
  </r>
  <r>
    <x v="19"/>
    <x v="9"/>
    <s v="https://superbowl-ads.com/2020-kia-telluride-give-it-everything/"/>
    <s v="https://www.youtube.com/watch?v=sS8dkRhDirY"/>
    <b v="0"/>
    <b v="0"/>
    <b v="1"/>
    <b v="0"/>
    <b v="0"/>
    <b v="1"/>
    <b v="0"/>
    <n v="90"/>
    <s v="15.6"/>
    <n v="2094"/>
    <s v=""/>
    <s v="98.19"/>
    <s v="2019-Kia-https://superbowl-ads.com/2020-kia-telluride-give-it-everything/-https://www.youtube.com/watch?v=sS8dkRhDirY-FALSE-FALSE-TRUE-FALSE-FALSE-TRUE-FALSE-90-15.6-2094-98.19"/>
    <n v="98.19"/>
    <b v="1"/>
    <n v="0"/>
    <b v="1"/>
    <n v="15.6"/>
    <b v="1"/>
    <b v="1"/>
    <n v="2094"/>
    <b v="1"/>
  </r>
  <r>
    <x v="19"/>
    <x v="2"/>
    <s v="https://superbowl-ads.com/2019-bud-light-special-delivery/"/>
    <s v="https://www.youtube.com/watch?v=2HqHA0MFlkY"/>
    <b v="1"/>
    <b v="1"/>
    <b v="0"/>
    <b v="0"/>
    <b v="1"/>
    <b v="0"/>
    <b v="0"/>
    <n v="60"/>
    <s v="10.4"/>
    <n v="38590"/>
    <s v="89"/>
    <s v="98.19"/>
    <s v="2019-Bud Light-https://superbowl-ads.com/2019-bud-light-special-delivery/-https://www.youtube.com/watch?v=2HqHA0MFlkY-TRUE-TRUE-FALSE-FALSE-TRUE-FALSE-FALSE-60-10.4-38590-89-98.19"/>
    <n v="98.19"/>
    <b v="1"/>
    <n v="89"/>
    <b v="1"/>
    <n v="10.4"/>
    <b v="1"/>
    <b v="1"/>
    <n v="38590"/>
    <b v="1"/>
  </r>
  <r>
    <x v="19"/>
    <x v="9"/>
    <s v="https://superbowl-ads.com/2019-kia-the-great-unknowns-what-if/"/>
    <s v="https://www.youtube.com/watch?v=nONhop0Kq-E"/>
    <b v="0"/>
    <b v="0"/>
    <b v="1"/>
    <b v="0"/>
    <b v="0"/>
    <b v="0"/>
    <b v="0"/>
    <n v="30"/>
    <s v="5.2"/>
    <n v="605"/>
    <s v="2"/>
    <s v="98.19"/>
    <s v="2019-Kia-https://superbowl-ads.com/2019-kia-the-great-unknowns-what-if/-https://www.youtube.com/watch?v=nONhop0Kq-E-FALSE-FALSE-TRUE-FALSE-FALSE-FALSE-FALSE-30-5.2-605-2-98.19"/>
    <n v="98.19"/>
    <b v="1"/>
    <n v="2"/>
    <b v="1"/>
    <n v="5.2"/>
    <b v="1"/>
    <b v="1"/>
    <n v="605"/>
    <b v="1"/>
  </r>
  <r>
    <x v="19"/>
    <x v="2"/>
    <s v="https://superbowl-ads.com/2019-bud-light-trojan-horse-occupants/"/>
    <s v="https://www.youtube.com/watch?v=nScg3KmA_6k"/>
    <b v="1"/>
    <b v="1"/>
    <b v="0"/>
    <b v="0"/>
    <b v="0"/>
    <b v="0"/>
    <b v="0"/>
    <n v="15"/>
    <s v="2.6"/>
    <n v="222"/>
    <s v="3"/>
    <s v="98.19"/>
    <s v="2019-Bud Light-https://superbowl-ads.com/2019-bud-light-trojan-horse-occupants/-https://www.youtube.com/watch?v=nScg3KmA_6k-TRUE-TRUE-FALSE-FALSE-FALSE-FALSE-FALSE-15-2.6-222-3-98.19"/>
    <n v="98.19"/>
    <b v="1"/>
    <n v="3"/>
    <b v="1"/>
    <n v="2.6"/>
    <b v="1"/>
    <b v="1"/>
    <n v="222"/>
    <b v="1"/>
  </r>
  <r>
    <x v="19"/>
    <x v="2"/>
    <s v="https://superbowl-ads.com/2019-bud-light-game-of-thrones-joust/"/>
    <s v="https://www.youtube.com/watch?v=8fhOItB0zUM"/>
    <b v="1"/>
    <b v="1"/>
    <b v="0"/>
    <b v="0"/>
    <b v="1"/>
    <b v="1"/>
    <b v="0"/>
    <n v="60"/>
    <s v="10.4"/>
    <n v="7678655"/>
    <s v="94000"/>
    <s v="98.19"/>
    <s v="2019-Bud Light-https://superbowl-ads.com/2019-bud-light-game-of-thrones-joust/-https://www.youtube.com/watch?v=8fhOItB0zUM-TRUE-TRUE-FALSE-FALSE-TRUE-TRUE-FALSE-60-10.4-7678655-94000-98.19"/>
    <n v="98.19"/>
    <b v="1"/>
    <n v="94000"/>
    <b v="1"/>
    <n v="10.4"/>
    <b v="1"/>
    <b v="1"/>
    <n v="7678655"/>
    <b v="1"/>
  </r>
  <r>
    <x v="20"/>
    <x v="2"/>
    <s v="https://superbowl-ads.com/2020-bud-light-seltzer-inside-posts-brain/"/>
    <s v="https://www.youtube.com/watch?v=nbbp0VW7z8w"/>
    <b v="1"/>
    <b v="1"/>
    <b v="0"/>
    <b v="1"/>
    <b v="1"/>
    <b v="0"/>
    <b v="0"/>
    <n v="60"/>
    <s v="11.2"/>
    <n v="76790"/>
    <s v="998"/>
    <s v="100.45"/>
    <s v="2020-Bud Light-https://superbowl-ads.com/2020-bud-light-seltzer-inside-posts-brain/-https://www.youtube.com/watch?v=nbbp0VW7z8w-TRUE-TRUE-FALSE-TRUE-TRUE-FALSE-FALSE-60-11.2-76790-998-100.45"/>
    <n v="100.45"/>
    <b v="1"/>
    <n v="998"/>
    <b v="1"/>
    <n v="11.2"/>
    <b v="1"/>
    <b v="1"/>
    <n v="76790"/>
    <b v="1"/>
  </r>
  <r>
    <x v="20"/>
    <x v="6"/>
    <s v="https://superbowl-ads.com/2020-toyota-go-places-with-cobie-smulders/"/>
    <s v="https://www.youtube.com/watch?v=f34Ji70u3nk"/>
    <b v="1"/>
    <b v="1"/>
    <b v="0"/>
    <b v="1"/>
    <b v="1"/>
    <b v="1"/>
    <b v="0"/>
    <n v="60"/>
    <s v="11.2"/>
    <n v="27694"/>
    <s v="138"/>
    <s v="100.45"/>
    <s v="2020-Toyota-https://superbowl-ads.com/2020-toyota-go-places-with-cobie-smulders/-https://www.youtube.com/watch?v=f34Ji70u3nk-TRUE-TRUE-FALSE-TRUE-TRUE-TRUE-FALSE-60-11.2-27694-138-100.45"/>
    <n v="100.45"/>
    <b v="1"/>
    <n v="138"/>
    <b v="1"/>
    <n v="11.2"/>
    <b v="1"/>
    <b v="1"/>
    <n v="27694"/>
    <b v="1"/>
  </r>
  <r>
    <x v="20"/>
    <x v="7"/>
    <s v="https://superbowl-ads.com/2020-coca-cola-energy-show-up/"/>
    <s v="https://www.youtube.com/watch?v=-gAZRN3SCBw"/>
    <b v="1"/>
    <b v="0"/>
    <b v="0"/>
    <b v="1"/>
    <b v="0"/>
    <b v="1"/>
    <b v="0"/>
    <n v="60"/>
    <s v="11.2"/>
    <n v="309037"/>
    <s v="1400"/>
    <s v="100.45"/>
    <s v="2020-Coca-Cola-https://superbowl-ads.com/2020-coca-cola-energy-show-up/-https://www.youtube.com/watch?v=-gAZRN3SCBw-TRUE-FALSE-FALSE-TRUE-FALSE-TRUE-FALSE-60-11.2-309037-1400-100.45"/>
    <n v="100.45"/>
    <b v="1"/>
    <n v="1400"/>
    <b v="1"/>
    <n v="11.2"/>
    <b v="1"/>
    <b v="1"/>
    <n v="309037"/>
    <b v="1"/>
  </r>
  <r>
    <x v="20"/>
    <x v="9"/>
    <s v="https://superbowl-ads.com/2020-kia-tough-never-quits/"/>
    <s v="https://www.youtube.com/watch?v=lMs79UXam9A"/>
    <b v="0"/>
    <b v="0"/>
    <b v="0"/>
    <b v="1"/>
    <b v="0"/>
    <b v="0"/>
    <b v="0"/>
    <n v="60"/>
    <s v="11.2"/>
    <n v="25604"/>
    <s v="111"/>
    <s v="100.45"/>
    <s v="2020-Kia-https://superbowl-ads.com/2020-kia-tough-never-quits/-https://www.youtube.com/watch?v=lMs79UXam9A-FALSE-FALSE-FALSE-TRUE-FALSE-FALSE-FALSE-60-11.2-25604-111-100.45"/>
    <n v="100.45"/>
    <b v="1"/>
    <n v="111"/>
    <b v="1"/>
    <n v="11.2"/>
    <b v="1"/>
    <b v="1"/>
    <n v="25604"/>
    <b v="1"/>
  </r>
  <r>
    <x v="20"/>
    <x v="8"/>
    <s v="https://superbowl-ads.com/2020-hyundai-smaht-pahk/"/>
    <s v="https://www.youtube.com/watch?v=WBvkmWDjsYc"/>
    <b v="1"/>
    <b v="1"/>
    <b v="0"/>
    <b v="1"/>
    <b v="0"/>
    <b v="1"/>
    <b v="0"/>
    <n v="60"/>
    <s v="11.2"/>
    <n v="198025"/>
    <s v="2000"/>
    <s v="100.45"/>
    <s v="2020-Hyundai-https://superbowl-ads.com/2020-hyundai-smaht-pahk/-https://www.youtube.com/watch?v=WBvkmWDjsYc-TRUE-TRUE-FALSE-TRUE-FALSE-TRUE-FALSE-60-11.2-198025-2000-100.45"/>
    <n v="100.45"/>
    <b v="1"/>
    <n v="2000"/>
    <b v="1"/>
    <n v="11.2"/>
    <b v="1"/>
    <b v="1"/>
    <n v="198025"/>
    <b v="1"/>
  </r>
  <r>
    <x v="20"/>
    <x v="1"/>
    <s v="https://superbowl-ads.com/2020-budweiser-typical-american/"/>
    <s v="https://www.youtube.com/watch?v=J0xugdotpp8"/>
    <b v="0"/>
    <b v="1"/>
    <b v="1"/>
    <b v="1"/>
    <b v="1"/>
    <b v="0"/>
    <b v="0"/>
    <n v="60"/>
    <s v="11.2"/>
    <n v="1760"/>
    <s v="12"/>
    <s v="100.45"/>
    <s v="2020-Budweiser-https://superbowl-ads.com/2020-budweiser-typical-american/-https://www.youtube.com/watch?v=J0xugdotpp8-FALSE-TRUE-TRUE-TRUE-TRUE-FALSE-FALSE-60-11.2-1760-12-100.45"/>
    <n v="100.45"/>
    <b v="1"/>
    <n v="12"/>
    <b v="1"/>
    <n v="11.2"/>
    <b v="1"/>
    <b v="1"/>
    <n v="1760"/>
    <b v="1"/>
  </r>
  <r>
    <x v="20"/>
    <x v="5"/>
    <s v="https://superbowl-ads.com/2020-nfl-next-100/"/>
    <s v="https://www.youtube.com/watch?v=lbkafMhmvMo"/>
    <b v="0"/>
    <b v="0"/>
    <b v="1"/>
    <b v="1"/>
    <b v="0"/>
    <b v="0"/>
    <b v="0"/>
    <n v="170"/>
    <s v="31.73"/>
    <n v="33318675"/>
    <s v="202000"/>
    <s v="100.45"/>
    <s v="2020-NFL-https://superbowl-ads.com/2020-nfl-next-100/-https://www.youtube.com/watch?v=lbkafMhmvMo-FALSE-FALSE-TRUE-TRUE-FALSE-FALSE-FALSE-170-31.73-33318675-202000-100.45"/>
    <n v="100.45"/>
    <b v="1"/>
    <n v="202000"/>
    <b v="1"/>
    <n v="31.73"/>
    <b v="1"/>
    <b v="1"/>
    <n v="33318675"/>
    <b v="1"/>
  </r>
  <r>
    <x v="20"/>
    <x v="4"/>
    <s v="https://superbowl-ads.com/2020-doritos-the-cool-ranch-with-lil-nas-x-and-sam-elliott/"/>
    <s v="https://www.youtube.com/watch?v=6xVnq31Vk8Y"/>
    <b v="1"/>
    <b v="1"/>
    <b v="0"/>
    <b v="1"/>
    <b v="1"/>
    <b v="1"/>
    <b v="0"/>
    <n v="60"/>
    <s v="11.2"/>
    <n v="2137823"/>
    <s v="11000"/>
    <s v="100.45"/>
    <s v="2020-Doritos-https://superbowl-ads.com/2020-doritos-the-cool-ranch-with-lil-nas-x-and-sam-elliott/-https://www.youtube.com/watch?v=6xVnq31Vk8Y-TRUE-TRUE-FALSE-TRUE-TRUE-TRUE-FALSE-60-11.2-2137823-11000-100.45"/>
    <n v="100.45"/>
    <b v="1"/>
    <n v="11000"/>
    <b v="1"/>
    <n v="11.2"/>
    <b v="1"/>
    <b v="1"/>
    <n v="2137823"/>
    <b v="1"/>
  </r>
  <r>
    <x v="20"/>
    <x v="3"/>
    <s v="https://superbowl-ads.com/2020-pepsi-zero-sugar-done-right/"/>
    <s v="https://www.youtube.com/watch?v=Ozb_fJB_z6o"/>
    <b v="0"/>
    <b v="1"/>
    <b v="0"/>
    <b v="1"/>
    <b v="0"/>
    <b v="0"/>
    <b v="0"/>
    <n v="30"/>
    <s v="5.6"/>
    <n v="34221"/>
    <s v="155"/>
    <s v="100.45"/>
    <s v="2020-Pepsi-https://superbowl-ads.com/2020-pepsi-zero-sugar-done-right/-https://www.youtube.com/watch?v=Ozb_fJB_z6o-FALSE-TRUE-FALSE-TRUE-FALSE-FALSE-FALSE-30-5.6-34221-155-100.45"/>
    <n v="100.45"/>
    <b v="1"/>
    <n v="155"/>
    <b v="1"/>
    <n v="5.6"/>
    <b v="1"/>
    <b v="1"/>
    <n v="34221"/>
    <b v="1"/>
  </r>
  <r>
    <x v="21"/>
    <x v="0"/>
    <s v="https://www.superbowl-ads.com/2021-etrade-workout/"/>
    <s v="https://www.youtube.com/watch?v=QagQxo4IZx8"/>
    <b v="1"/>
    <b v="0"/>
    <b v="0"/>
    <b v="1"/>
    <b v="0"/>
    <b v="0"/>
    <b v="0"/>
    <n v="30"/>
    <s v="5.5"/>
    <n v="177"/>
    <s v="6"/>
    <s v="91.63"/>
    <s v="2021-E-Trade-https://www.superbowl-ads.com/2021-etrade-workout/-https://www.youtube.com/watch?v=QagQxo4IZx8-TRUE-FALSE-FALSE-TRUE-FALSE-FALSE-FALSE-30-5.5-177-6-91.63"/>
    <n v="91.63"/>
    <b v="1"/>
    <n v="6"/>
    <b v="1"/>
    <n v="5.5"/>
    <b v="1"/>
    <b v="1"/>
    <n v="177"/>
    <b v="1"/>
  </r>
  <r>
    <x v="21"/>
    <x v="6"/>
    <s v="https://www.superbowl-ads.com/2021-toyota-jessica-longs-story-upstream/"/>
    <s v="https://www.youtube.com/watch?v=fqWG5_7nwyk&amp;t=1s"/>
    <b v="0"/>
    <b v="0"/>
    <b v="1"/>
    <b v="0"/>
    <b v="0"/>
    <b v="0"/>
    <b v="0"/>
    <n v="60"/>
    <s v="11"/>
    <n v="1399700"/>
    <s v="12000"/>
    <s v="91.63"/>
    <s v="2021-Toyota-https://www.superbowl-ads.com/2021-toyota-jessica-longs-story-upstream/-https://www.youtube.com/watch?v=fqWG5_7nwyk&amp;t=1s-FALSE-FALSE-TRUE-FALSE-FALSE-FALSE-FALSE-60-11-1399700-12000-91.63"/>
    <n v="91.63"/>
    <b v="1"/>
    <n v="12000"/>
    <b v="1"/>
    <n v="11"/>
    <b v="1"/>
    <b v="1"/>
    <n v="1399700"/>
    <b v="1"/>
  </r>
  <r>
    <x v="21"/>
    <x v="2"/>
    <s v="https://www.superbowl-ads.com/2021-bud-light-legends/"/>
    <s v="https://www.youtube.com/watch?v=IOjsm02SVF4"/>
    <b v="1"/>
    <b v="1"/>
    <b v="0"/>
    <b v="1"/>
    <b v="1"/>
    <b v="0"/>
    <b v="0"/>
    <n v="60"/>
    <s v="11"/>
    <n v="4250"/>
    <s v="33"/>
    <s v="91.63"/>
    <s v="2021-Bud Light-https://www.superbowl-ads.com/2021-bud-light-legends/-https://www.youtube.com/watch?v=IOjsm02SVF4-TRUE-TRUE-FALSE-TRUE-TRUE-FALSE-FALSE-60-11-4250-33-91.63"/>
    <n v="91.63"/>
    <b v="1"/>
    <n v="33"/>
    <b v="1"/>
    <n v="11"/>
    <b v="1"/>
    <b v="1"/>
    <n v="4250"/>
    <b v="1"/>
  </r>
  <r>
    <x v="21"/>
    <x v="4"/>
    <s v="https://www.superbowl-ads.com/2021-doritos-3d-flat-matthew/"/>
    <s v="https://www.youtube.com/watch?v=BLuqtTn4610&amp;t=9s"/>
    <b v="1"/>
    <b v="0"/>
    <b v="0"/>
    <b v="1"/>
    <b v="1"/>
    <b v="1"/>
    <b v="0"/>
    <n v="60"/>
    <s v="11"/>
    <n v="21546933"/>
    <s v="20000"/>
    <s v="91.63"/>
    <s v="2021-Doritos-https://www.superbowl-ads.com/2021-doritos-3d-flat-matthew/-https://www.youtube.com/watch?v=BLuqtTn4610&amp;t=9s-TRUE-FALSE-FALSE-TRUE-TRUE-TRUE-FALSE-60-11-21546933-20000-91.63"/>
    <n v="91.63"/>
    <b v="1"/>
    <n v="20000"/>
    <b v="1"/>
    <n v="11"/>
    <b v="1"/>
    <b v="1"/>
    <n v="21546933"/>
    <b v="1"/>
  </r>
  <r>
    <x v="21"/>
    <x v="2"/>
    <s v="https://www.superbowl-ads.com/2021-bud-light-last-years-lemons/"/>
    <s v="https://www.youtube.com/watch?v=g6CVKs77X74"/>
    <b v="1"/>
    <b v="1"/>
    <b v="0"/>
    <b v="0"/>
    <b v="1"/>
    <b v="0"/>
    <b v="0"/>
    <n v="60"/>
    <s v="11"/>
    <n v="5140823"/>
    <s v="2900"/>
    <s v="91.63"/>
    <s v="2021-Bud Light-https://www.superbowl-ads.com/2021-bud-light-last-years-lemons/-https://www.youtube.com/watch?v=g6CVKs77X74-TRUE-TRUE-FALSE-FALSE-TRUE-FALSE-FALSE-60-11-5140823-2900-91.63"/>
    <n v="91.63"/>
    <b v="1"/>
    <n v="2900"/>
    <b v="1"/>
    <n v="11"/>
    <b v="1"/>
    <b v="1"/>
    <n v="5140823"/>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B7694A-70E2-4F3C-B574-26E09E4EA19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49:C60" firstHeaderRow="1" firstDataRow="1" firstDataCol="1"/>
  <pivotFields count="26">
    <pivotField showAll="0" sortType="ascending">
      <items count="23">
        <item x="0"/>
        <item x="1"/>
        <item x="2"/>
        <item x="3"/>
        <item x="4"/>
        <item x="5"/>
        <item x="6"/>
        <item x="7"/>
        <item x="8"/>
        <item x="9"/>
        <item x="10"/>
        <item x="11"/>
        <item x="12"/>
        <item x="13"/>
        <item x="14"/>
        <item x="15"/>
        <item x="16"/>
        <item x="17"/>
        <item x="18"/>
        <item x="19"/>
        <item x="20"/>
        <item x="21"/>
        <item t="default"/>
      </items>
    </pivotField>
    <pivotField axis="axisRow" dataField="1" showAll="0" sortType="ascending">
      <items count="11">
        <item x="6"/>
        <item x="3"/>
        <item x="5"/>
        <item x="9"/>
        <item x="8"/>
        <item x="0"/>
        <item x="4"/>
        <item x="7"/>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2"/>
    </i>
    <i>
      <x/>
    </i>
    <i>
      <x v="3"/>
    </i>
    <i>
      <x v="5"/>
    </i>
    <i>
      <x v="7"/>
    </i>
    <i>
      <x v="4"/>
    </i>
    <i>
      <x v="1"/>
    </i>
    <i>
      <x v="6"/>
    </i>
    <i>
      <x v="8"/>
    </i>
    <i>
      <x v="9"/>
    </i>
    <i t="grand">
      <x/>
    </i>
  </rowItems>
  <colItems count="1">
    <i/>
  </colItems>
  <dataFields count="1">
    <dataField name="Count of Brand" fld="1" subtotal="count" baseField="0" baseItem="0"/>
  </dataFields>
  <chartFormats count="5">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6D0826-A332-4235-8AB6-258E37AFBAFF}" name="PivotTable5" cacheId="20"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1">
  <location ref="B81:C105" firstHeaderRow="1" firstDataRow="1" firstDataCol="1"/>
  <pivotFields count="10">
    <pivotField allDrilled="1" subtotalTop="0" showAll="0" dataSourceSort="1" defaultSubtotal="0" defaultAttributeDrillState="1">
      <items count="1">
        <item s="1" x="0"/>
      </items>
    </pivotField>
    <pivotField allDrilled="1" subtotalTop="0" showAll="0" dataSourceSort="1" defaultSubtotal="0" defaultAttributeDrillState="1">
      <items count="2">
        <item s="1" x="0"/>
        <item x="1"/>
      </items>
    </pivotField>
    <pivotField axis="axisRow" allDrilled="1" subtotalTop="0" showAll="0" dataSourceSort="1" defaultSubtotal="0" defaultAttributeDrillState="1">
      <items count="3">
        <item s="1" x="0"/>
        <item s="1" x="1"/>
        <item s="1"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2">
    <field x="2"/>
    <field x="-2"/>
  </rowFields>
  <rowItems count="24">
    <i>
      <x/>
    </i>
    <i r="1">
      <x/>
    </i>
    <i r="1" i="1">
      <x v="1"/>
    </i>
    <i r="1" i="2">
      <x v="2"/>
    </i>
    <i r="1" i="3">
      <x v="3"/>
    </i>
    <i r="1" i="4">
      <x v="4"/>
    </i>
    <i r="1" i="5">
      <x v="5"/>
    </i>
    <i r="1" i="6">
      <x v="6"/>
    </i>
    <i>
      <x v="1"/>
    </i>
    <i r="1">
      <x/>
    </i>
    <i r="1" i="1">
      <x v="1"/>
    </i>
    <i r="1" i="2">
      <x v="2"/>
    </i>
    <i r="1" i="3">
      <x v="3"/>
    </i>
    <i r="1" i="4">
      <x v="4"/>
    </i>
    <i r="1" i="5">
      <x v="5"/>
    </i>
    <i r="1" i="6">
      <x v="6"/>
    </i>
    <i>
      <x v="2"/>
    </i>
    <i r="1">
      <x/>
    </i>
    <i r="1" i="1">
      <x v="1"/>
    </i>
    <i r="1" i="2">
      <x v="2"/>
    </i>
    <i r="1" i="3">
      <x v="3"/>
    </i>
    <i r="1" i="4">
      <x v="4"/>
    </i>
    <i r="1" i="5">
      <x v="5"/>
    </i>
    <i r="1" i="6">
      <x v="6"/>
    </i>
  </rowItems>
  <colItems count="1">
    <i/>
  </colItems>
  <dataFields count="7">
    <dataField name="animals" fld="3" baseField="0" baseItem="0"/>
    <dataField name="danger" fld="4" baseField="0" baseItem="0"/>
    <dataField name="uses sex" fld="5" baseField="0" baseItem="0"/>
    <dataField name="celebrity" fld="6" baseField="0" baseItem="0"/>
    <dataField name="patriotic" fld="7" baseField="0" baseItem="0"/>
    <dataField name="shows product quickly" fld="8" baseField="0" baseItem="0"/>
    <dataField name="funny" fld="9" baseField="0" baseItem="0"/>
  </dataFields>
  <formats count="1">
    <format dxfId="5">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caption="Distinct Count of Brand"/>
    <pivotHierarchy dragToData="1"/>
    <pivotHierarchy dragToData="1"/>
    <pivotHierarchy dragToData="1"/>
    <pivotHierarchy dragToData="1"/>
    <pivotHierarchy dragToData="1"/>
    <pivotHierarchy dragToData="1"/>
    <pivotHierarchy dragToData="1"/>
    <pivotHierarchy dragToData="1" caption="funny"/>
    <pivotHierarchy dragToData="1" caption="shows product quickly"/>
    <pivotHierarchy dragToData="1" caption="patriotic"/>
    <pivotHierarchy dragToData="1" caption="celebrity"/>
    <pivotHierarchy dragToData="1" caption="danger"/>
    <pivotHierarchy dragToData="1" caption="animals"/>
    <pivotHierarchy dragToData="1" caption="uses sex"/>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bowl_commercials_raport.xlsb.xlsx!superbowl_commercials">
        <x15:activeTabTopLevelEntity name="[superbowl_commerci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B14970-5E40-4F6C-8A20-751F22A144A4}" name="PivotTable4" cacheId="1"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K2:L9" firstHeaderRow="1"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7">
    <i>
      <x/>
    </i>
    <i i="1">
      <x v="1"/>
    </i>
    <i i="2">
      <x v="2"/>
    </i>
    <i i="3">
      <x v="3"/>
    </i>
    <i i="4">
      <x v="4"/>
    </i>
    <i i="5">
      <x v="5"/>
    </i>
    <i i="6">
      <x v="6"/>
    </i>
  </rowItems>
  <colItems count="1">
    <i/>
  </colItems>
  <dataFields count="7">
    <dataField name=" Funny" fld="0" subtotal="average" baseField="0" baseItem="0"/>
    <dataField name="Shows Product Quickly" fld="1" subtotal="average" baseField="0" baseItem="0"/>
    <dataField name="Animals" fld="5" subtotal="average" baseField="0" baseItem="0"/>
    <dataField name="Danger" fld="4" subtotal="average" baseField="0" baseItem="0"/>
    <dataField name="Celebrity" fld="3" subtotal="average" baseField="0" baseItem="0"/>
    <dataField name="Uses Sex" fld="6" subtotal="average" baseField="0" baseItem="0"/>
    <dataField name="Patriotic" fld="2" subtotal="average" baseField="0" baseItem="0"/>
  </dataFields>
  <formats count="1">
    <format dxfId="6">
      <pivotArea outline="0" collapsedLevelsAreSubtotals="1" fieldPosition="0"/>
    </format>
  </formats>
  <chartFormats count="44">
    <chartFormat chart="9" format="29"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9" format="30" series="1">
      <pivotArea type="data" outline="0" fieldPosition="0">
        <references count="1">
          <reference field="4294967294" count="1" selected="0">
            <x v="1"/>
          </reference>
        </references>
      </pivotArea>
    </chartFormat>
    <chartFormat chart="4" format="16" series="1">
      <pivotArea type="data" outline="0" fieldPosition="0">
        <references count="1">
          <reference field="4294967294" count="1" selected="0">
            <x v="1"/>
          </reference>
        </references>
      </pivotArea>
    </chartFormat>
    <chartFormat chart="9" format="31" series="1">
      <pivotArea type="data" outline="0" fieldPosition="0">
        <references count="1">
          <reference field="4294967294" count="1" selected="0">
            <x v="6"/>
          </reference>
        </references>
      </pivotArea>
    </chartFormat>
    <chartFormat chart="4" format="17" series="1">
      <pivotArea type="data" outline="0" fieldPosition="0">
        <references count="1">
          <reference field="4294967294" count="1" selected="0">
            <x v="6"/>
          </reference>
        </references>
      </pivotArea>
    </chartFormat>
    <chartFormat chart="9" format="32" series="1">
      <pivotArea type="data" outline="0" fieldPosition="0">
        <references count="1">
          <reference field="4294967294" count="1" selected="0">
            <x v="4"/>
          </reference>
        </references>
      </pivotArea>
    </chartFormat>
    <chartFormat chart="4" format="18" series="1">
      <pivotArea type="data" outline="0" fieldPosition="0">
        <references count="1">
          <reference field="4294967294" count="1" selected="0">
            <x v="4"/>
          </reference>
        </references>
      </pivotArea>
    </chartFormat>
    <chartFormat chart="9" format="33" series="1">
      <pivotArea type="data" outline="0" fieldPosition="0">
        <references count="1">
          <reference field="4294967294" count="1" selected="0">
            <x v="3"/>
          </reference>
        </references>
      </pivotArea>
    </chartFormat>
    <chartFormat chart="4" format="19" series="1">
      <pivotArea type="data" outline="0" fieldPosition="0">
        <references count="1">
          <reference field="4294967294" count="1" selected="0">
            <x v="3"/>
          </reference>
        </references>
      </pivotArea>
    </chartFormat>
    <chartFormat chart="9" format="34" series="1">
      <pivotArea type="data" outline="0" fieldPosition="0">
        <references count="1">
          <reference field="4294967294" count="1" selected="0">
            <x v="2"/>
          </reference>
        </references>
      </pivotArea>
    </chartFormat>
    <chartFormat chart="4" format="20" series="1">
      <pivotArea type="data" outline="0" fieldPosition="0">
        <references count="1">
          <reference field="4294967294" count="1" selected="0">
            <x v="2"/>
          </reference>
        </references>
      </pivotArea>
    </chartFormat>
    <chartFormat chart="9" format="35" series="1">
      <pivotArea type="data" outline="0" fieldPosition="0">
        <references count="1">
          <reference field="4294967294" count="1" selected="0">
            <x v="5"/>
          </reference>
        </references>
      </pivotArea>
    </chartFormat>
    <chartFormat chart="4" format="21" series="1">
      <pivotArea type="data" outline="0" fieldPosition="0">
        <references count="1">
          <reference field="4294967294" count="1" selected="0">
            <x v="5"/>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6"/>
          </reference>
        </references>
      </pivotArea>
    </chartFormat>
    <chartFormat chart="10" format="3" series="1">
      <pivotArea type="data" outline="0" fieldPosition="0">
        <references count="1">
          <reference field="4294967294" count="1" selected="0">
            <x v="4"/>
          </reference>
        </references>
      </pivotArea>
    </chartFormat>
    <chartFormat chart="10" format="4" series="1">
      <pivotArea type="data" outline="0" fieldPosition="0">
        <references count="1">
          <reference field="4294967294" count="1" selected="0">
            <x v="3"/>
          </reference>
        </references>
      </pivotArea>
    </chartFormat>
    <chartFormat chart="10" format="5"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5"/>
          </reference>
        </references>
      </pivotArea>
    </chartFormat>
    <chartFormat chart="15" format="14" series="1">
      <pivotArea type="data" outline="0" fieldPosition="0">
        <references count="1">
          <reference field="4294967294" count="1" selected="0">
            <x v="0"/>
          </reference>
        </references>
      </pivotArea>
    </chartFormat>
    <chartFormat chart="15" format="15" series="1">
      <pivotArea type="data" outline="0" fieldPosition="0">
        <references count="1">
          <reference field="4294967294" count="1" selected="0">
            <x v="1"/>
          </reference>
        </references>
      </pivotArea>
    </chartFormat>
    <chartFormat chart="15" format="16" series="1">
      <pivotArea type="data" outline="0" fieldPosition="0">
        <references count="1">
          <reference field="4294967294" count="1" selected="0">
            <x v="6"/>
          </reference>
        </references>
      </pivotArea>
    </chartFormat>
    <chartFormat chart="15" format="17" series="1">
      <pivotArea type="data" outline="0" fieldPosition="0">
        <references count="1">
          <reference field="4294967294" count="1" selected="0">
            <x v="4"/>
          </reference>
        </references>
      </pivotArea>
    </chartFormat>
    <chartFormat chart="15" format="18" series="1">
      <pivotArea type="data" outline="0" fieldPosition="0">
        <references count="1">
          <reference field="4294967294" count="1" selected="0">
            <x v="3"/>
          </reference>
        </references>
      </pivotArea>
    </chartFormat>
    <chartFormat chart="15" format="19" series="1">
      <pivotArea type="data" outline="0" fieldPosition="0">
        <references count="1">
          <reference field="4294967294" count="1" selected="0">
            <x v="2"/>
          </reference>
        </references>
      </pivotArea>
    </chartFormat>
    <chartFormat chart="15" format="20" series="1">
      <pivotArea type="data" outline="0" fieldPosition="0">
        <references count="1">
          <reference field="4294967294" count="1" selected="0">
            <x v="5"/>
          </reference>
        </references>
      </pivotArea>
    </chartFormat>
    <chartFormat chart="16" format="17" series="1">
      <pivotArea type="data" outline="0" fieldPosition="0">
        <references count="1">
          <reference field="4294967294" count="1" selected="0">
            <x v="0"/>
          </reference>
        </references>
      </pivotArea>
    </chartFormat>
    <chartFormat chart="16" format="18">
      <pivotArea type="data" outline="0" fieldPosition="0">
        <references count="1">
          <reference field="4294967294" count="1" selected="0">
            <x v="0"/>
          </reference>
        </references>
      </pivotArea>
    </chartFormat>
    <chartFormat chart="16" format="19">
      <pivotArea type="data" outline="0" fieldPosition="0">
        <references count="1">
          <reference field="4294967294" count="1" selected="0">
            <x v="1"/>
          </reference>
        </references>
      </pivotArea>
    </chartFormat>
    <chartFormat chart="16" format="20">
      <pivotArea type="data" outline="0" fieldPosition="0">
        <references count="1">
          <reference field="4294967294" count="1" selected="0">
            <x v="2"/>
          </reference>
        </references>
      </pivotArea>
    </chartFormat>
    <chartFormat chart="16" format="21">
      <pivotArea type="data" outline="0" fieldPosition="0">
        <references count="1">
          <reference field="4294967294" count="1" selected="0">
            <x v="3"/>
          </reference>
        </references>
      </pivotArea>
    </chartFormat>
    <chartFormat chart="16" format="22">
      <pivotArea type="data" outline="0" fieldPosition="0">
        <references count="1">
          <reference field="4294967294" count="1" selected="0">
            <x v="4"/>
          </reference>
        </references>
      </pivotArea>
    </chartFormat>
    <chartFormat chart="16" format="23">
      <pivotArea type="data" outline="0" fieldPosition="0">
        <references count="1">
          <reference field="4294967294" count="1" selected="0">
            <x v="5"/>
          </reference>
        </references>
      </pivotArea>
    </chartFormat>
    <chartFormat chart="16" format="24">
      <pivotArea type="data" outline="0" fieldPosition="0">
        <references count="1">
          <reference field="4294967294" count="1" selected="0">
            <x v="6"/>
          </reference>
        </references>
      </pivotArea>
    </chartFormat>
    <chartFormat chart="23" format="33" series="1">
      <pivotArea type="data" outline="0" fieldPosition="0">
        <references count="1">
          <reference field="4294967294" count="1" selected="0">
            <x v="0"/>
          </reference>
        </references>
      </pivotArea>
    </chartFormat>
    <chartFormat chart="23" format="34">
      <pivotArea type="data" outline="0" fieldPosition="0">
        <references count="1">
          <reference field="4294967294" count="1" selected="0">
            <x v="0"/>
          </reference>
        </references>
      </pivotArea>
    </chartFormat>
    <chartFormat chart="23" format="35">
      <pivotArea type="data" outline="0" fieldPosition="0">
        <references count="1">
          <reference field="4294967294" count="1" selected="0">
            <x v="1"/>
          </reference>
        </references>
      </pivotArea>
    </chartFormat>
    <chartFormat chart="23" format="36">
      <pivotArea type="data" outline="0" fieldPosition="0">
        <references count="1">
          <reference field="4294967294" count="1" selected="0">
            <x v="2"/>
          </reference>
        </references>
      </pivotArea>
    </chartFormat>
    <chartFormat chart="23" format="37">
      <pivotArea type="data" outline="0" fieldPosition="0">
        <references count="1">
          <reference field="4294967294" count="1" selected="0">
            <x v="3"/>
          </reference>
        </references>
      </pivotArea>
    </chartFormat>
    <chartFormat chart="23" format="38">
      <pivotArea type="data" outline="0" fieldPosition="0">
        <references count="1">
          <reference field="4294967294" count="1" selected="0">
            <x v="4"/>
          </reference>
        </references>
      </pivotArea>
    </chartFormat>
    <chartFormat chart="23" format="39">
      <pivotArea type="data" outline="0" fieldPosition="0">
        <references count="1">
          <reference field="4294967294" count="1" selected="0">
            <x v="5"/>
          </reference>
        </references>
      </pivotArea>
    </chartFormat>
    <chartFormat chart="23" format="40">
      <pivotArea type="data" outline="0" fieldPosition="0">
        <references count="1">
          <reference field="4294967294" count="1" selected="0">
            <x v="6"/>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Bra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Funny"/>
    <pivotHierarchy dragToData="1" caption="Shows Product Quickly"/>
    <pivotHierarchy dragToData="1" caption="Patriotic"/>
    <pivotHierarchy dragToData="1" caption="Celebrity"/>
    <pivotHierarchy dragToData="1" caption="Danger"/>
    <pivotHierarchy dragToData="1" caption="Animals"/>
    <pivotHierarchy dragToData="1" caption="Uses Sex"/>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bowl_commercials_raport.xlsb.xlsx!superbowl_commercials">
        <x15:activeTabTopLevelEntity name="[superbowl_commerci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2CCF9B-F27A-41D6-98C3-AE0ADEB5395F}" name="PivotTable3" cacheId="3"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0" rowHeaderCaption="brand">
  <location ref="B64:C74" firstHeaderRow="1" firstDataRow="1" firstDataCol="1"/>
  <pivotFields count="4">
    <pivotField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items count="2">
        <item s="1" x="0"/>
        <item x="1"/>
      </items>
    </pivotField>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3"/>
  </rowFields>
  <rowItems count="10">
    <i>
      <x v="3"/>
    </i>
    <i>
      <x v="2"/>
    </i>
    <i>
      <x v="7"/>
    </i>
    <i>
      <x v="1"/>
    </i>
    <i>
      <x/>
    </i>
    <i>
      <x v="8"/>
    </i>
    <i>
      <x v="9"/>
    </i>
    <i>
      <x v="4"/>
    </i>
    <i>
      <x v="5"/>
    </i>
    <i>
      <x v="6"/>
    </i>
  </rowItems>
  <colItems count="1">
    <i/>
  </colItems>
  <dataFields count="1">
    <dataField name="Youtube Views" fld="1" baseField="0" baseItem="0"/>
  </dataFields>
  <formats count="1">
    <format dxfId="7">
      <pivotArea outline="0" collapsedLevelsAreSubtotals="1" fieldPosition="0"/>
    </format>
  </formats>
  <chartFormats count="4">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caption="Distinct Count of Bra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Youtube Views"/>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bowl_commercials_raport.xlsb.xlsx!superbowl_commercials">
        <x15:activeTabTopLevelEntity name="[superbowl_commercia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709797-43CB-4904-A1EA-630FC0347646}"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B2:I25" firstHeaderRow="0" firstDataRow="1" firstDataCol="1"/>
  <pivotFields count="8">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7">
    <i>
      <x/>
    </i>
    <i i="1">
      <x v="1"/>
    </i>
    <i i="2">
      <x v="2"/>
    </i>
    <i i="3">
      <x v="3"/>
    </i>
    <i i="4">
      <x v="4"/>
    </i>
    <i i="5">
      <x v="5"/>
    </i>
    <i i="6">
      <x v="6"/>
    </i>
  </colItems>
  <dataFields count="7">
    <dataField name="Sum of Funny2" fld="1" baseField="0" baseItem="0"/>
    <dataField name="Sum of Shows Product Quickly2" fld="2" baseField="0" baseItem="0"/>
    <dataField name="Sum of Patriotic2" fld="3" baseField="0" baseItem="0"/>
    <dataField name="Sum of Celebrity2" fld="4" baseField="0" baseItem="0"/>
    <dataField name="Sum of Danger2" fld="5" baseField="0" baseItem="0"/>
    <dataField name="Sum of Animals2" fld="6" baseField="0" baseItem="0"/>
    <dataField name="Sum of Uses Sex2" fld="7" baseField="0" baseItem="0"/>
  </dataFields>
  <chartFormats count="49">
    <chartFormat chart="9" format="29"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9" format="30" series="1">
      <pivotArea type="data" outline="0" fieldPosition="0">
        <references count="1">
          <reference field="4294967294" count="1" selected="0">
            <x v="1"/>
          </reference>
        </references>
      </pivotArea>
    </chartFormat>
    <chartFormat chart="4" format="16" series="1">
      <pivotArea type="data" outline="0" fieldPosition="0">
        <references count="1">
          <reference field="4294967294" count="1" selected="0">
            <x v="1"/>
          </reference>
        </references>
      </pivotArea>
    </chartFormat>
    <chartFormat chart="9" format="31" series="1">
      <pivotArea type="data" outline="0" fieldPosition="0">
        <references count="1">
          <reference field="4294967294" count="1" selected="0">
            <x v="2"/>
          </reference>
        </references>
      </pivotArea>
    </chartFormat>
    <chartFormat chart="4" format="17" series="1">
      <pivotArea type="data" outline="0" fieldPosition="0">
        <references count="1">
          <reference field="4294967294" count="1" selected="0">
            <x v="2"/>
          </reference>
        </references>
      </pivotArea>
    </chartFormat>
    <chartFormat chart="9" format="32" series="1">
      <pivotArea type="data" outline="0" fieldPosition="0">
        <references count="1">
          <reference field="4294967294" count="1" selected="0">
            <x v="3"/>
          </reference>
        </references>
      </pivotArea>
    </chartFormat>
    <chartFormat chart="4" format="18" series="1">
      <pivotArea type="data" outline="0" fieldPosition="0">
        <references count="1">
          <reference field="4294967294" count="1" selected="0">
            <x v="3"/>
          </reference>
        </references>
      </pivotArea>
    </chartFormat>
    <chartFormat chart="9" format="33" series="1">
      <pivotArea type="data" outline="0" fieldPosition="0">
        <references count="1">
          <reference field="4294967294" count="1" selected="0">
            <x v="4"/>
          </reference>
        </references>
      </pivotArea>
    </chartFormat>
    <chartFormat chart="4" format="19" series="1">
      <pivotArea type="data" outline="0" fieldPosition="0">
        <references count="1">
          <reference field="4294967294" count="1" selected="0">
            <x v="4"/>
          </reference>
        </references>
      </pivotArea>
    </chartFormat>
    <chartFormat chart="9" format="34" series="1">
      <pivotArea type="data" outline="0" fieldPosition="0">
        <references count="1">
          <reference field="4294967294" count="1" selected="0">
            <x v="5"/>
          </reference>
        </references>
      </pivotArea>
    </chartFormat>
    <chartFormat chart="4" format="20" series="1">
      <pivotArea type="data" outline="0" fieldPosition="0">
        <references count="1">
          <reference field="4294967294" count="1" selected="0">
            <x v="5"/>
          </reference>
        </references>
      </pivotArea>
    </chartFormat>
    <chartFormat chart="9" format="35" series="1">
      <pivotArea type="data" outline="0" fieldPosition="0">
        <references count="1">
          <reference field="4294967294" count="1" selected="0">
            <x v="6"/>
          </reference>
        </references>
      </pivotArea>
    </chartFormat>
    <chartFormat chart="4" format="21" series="1">
      <pivotArea type="data" outline="0" fieldPosition="0">
        <references count="1">
          <reference field="4294967294" count="1" selected="0">
            <x v="6"/>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3"/>
          </reference>
        </references>
      </pivotArea>
    </chartFormat>
    <chartFormat chart="10" format="4" series="1">
      <pivotArea type="data" outline="0" fieldPosition="0">
        <references count="1">
          <reference field="4294967294" count="1" selected="0">
            <x v="4"/>
          </reference>
        </references>
      </pivotArea>
    </chartFormat>
    <chartFormat chart="10" format="5" series="1">
      <pivotArea type="data" outline="0" fieldPosition="0">
        <references count="1">
          <reference field="4294967294" count="1" selected="0">
            <x v="5"/>
          </reference>
        </references>
      </pivotArea>
    </chartFormat>
    <chartFormat chart="10" format="6" series="1">
      <pivotArea type="data" outline="0" fieldPosition="0">
        <references count="1">
          <reference field="4294967294" count="1" selected="0">
            <x v="6"/>
          </reference>
        </references>
      </pivotArea>
    </chartFormat>
    <chartFormat chart="15" format="14" series="1">
      <pivotArea type="data" outline="0" fieldPosition="0">
        <references count="1">
          <reference field="4294967294" count="1" selected="0">
            <x v="0"/>
          </reference>
        </references>
      </pivotArea>
    </chartFormat>
    <chartFormat chart="15" format="15" series="1">
      <pivotArea type="data" outline="0" fieldPosition="0">
        <references count="1">
          <reference field="4294967294" count="1" selected="0">
            <x v="1"/>
          </reference>
        </references>
      </pivotArea>
    </chartFormat>
    <chartFormat chart="15" format="16" series="1">
      <pivotArea type="data" outline="0" fieldPosition="0">
        <references count="1">
          <reference field="4294967294" count="1" selected="0">
            <x v="2"/>
          </reference>
        </references>
      </pivotArea>
    </chartFormat>
    <chartFormat chart="15" format="17" series="1">
      <pivotArea type="data" outline="0" fieldPosition="0">
        <references count="1">
          <reference field="4294967294" count="1" selected="0">
            <x v="3"/>
          </reference>
        </references>
      </pivotArea>
    </chartFormat>
    <chartFormat chart="15" format="18" series="1">
      <pivotArea type="data" outline="0" fieldPosition="0">
        <references count="1">
          <reference field="4294967294" count="1" selected="0">
            <x v="4"/>
          </reference>
        </references>
      </pivotArea>
    </chartFormat>
    <chartFormat chart="15" format="19" series="1">
      <pivotArea type="data" outline="0" fieldPosition="0">
        <references count="1">
          <reference field="4294967294" count="1" selected="0">
            <x v="5"/>
          </reference>
        </references>
      </pivotArea>
    </chartFormat>
    <chartFormat chart="15" format="20" series="1">
      <pivotArea type="data" outline="0" fieldPosition="0">
        <references count="1">
          <reference field="4294967294" count="1" selected="0">
            <x v="6"/>
          </reference>
        </references>
      </pivotArea>
    </chartFormat>
    <chartFormat chart="16" format="7"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1"/>
          </reference>
        </references>
      </pivotArea>
    </chartFormat>
    <chartFormat chart="16" format="9" series="1">
      <pivotArea type="data" outline="0" fieldPosition="0">
        <references count="1">
          <reference field="4294967294" count="1" selected="0">
            <x v="2"/>
          </reference>
        </references>
      </pivotArea>
    </chartFormat>
    <chartFormat chart="16" format="10" series="1">
      <pivotArea type="data" outline="0" fieldPosition="0">
        <references count="1">
          <reference field="4294967294" count="1" selected="0">
            <x v="3"/>
          </reference>
        </references>
      </pivotArea>
    </chartFormat>
    <chartFormat chart="16" format="11" series="1">
      <pivotArea type="data" outline="0" fieldPosition="0">
        <references count="1">
          <reference field="4294967294" count="1" selected="0">
            <x v="4"/>
          </reference>
        </references>
      </pivotArea>
    </chartFormat>
    <chartFormat chart="16" format="12" series="1">
      <pivotArea type="data" outline="0" fieldPosition="0">
        <references count="1">
          <reference field="4294967294" count="1" selected="0">
            <x v="5"/>
          </reference>
        </references>
      </pivotArea>
    </chartFormat>
    <chartFormat chart="16" format="13" series="1">
      <pivotArea type="data" outline="0" fieldPosition="0">
        <references count="1">
          <reference field="4294967294" count="1" selected="0">
            <x v="6"/>
          </reference>
        </references>
      </pivotArea>
    </chartFormat>
    <chartFormat chart="17" format="14" series="1">
      <pivotArea type="data" outline="0" fieldPosition="0">
        <references count="1">
          <reference field="4294967294" count="1" selected="0">
            <x v="0"/>
          </reference>
        </references>
      </pivotArea>
    </chartFormat>
    <chartFormat chart="17" format="15" series="1">
      <pivotArea type="data" outline="0" fieldPosition="0">
        <references count="1">
          <reference field="4294967294" count="1" selected="0">
            <x v="1"/>
          </reference>
        </references>
      </pivotArea>
    </chartFormat>
    <chartFormat chart="17" format="16" series="1">
      <pivotArea type="data" outline="0" fieldPosition="0">
        <references count="1">
          <reference field="4294967294" count="1" selected="0">
            <x v="2"/>
          </reference>
        </references>
      </pivotArea>
    </chartFormat>
    <chartFormat chart="17" format="17" series="1">
      <pivotArea type="data" outline="0" fieldPosition="0">
        <references count="1">
          <reference field="4294967294" count="1" selected="0">
            <x v="3"/>
          </reference>
        </references>
      </pivotArea>
    </chartFormat>
    <chartFormat chart="17" format="18" series="1">
      <pivotArea type="data" outline="0" fieldPosition="0">
        <references count="1">
          <reference field="4294967294" count="1" selected="0">
            <x v="4"/>
          </reference>
        </references>
      </pivotArea>
    </chartFormat>
    <chartFormat chart="17" format="19" series="1">
      <pivotArea type="data" outline="0" fieldPosition="0">
        <references count="1">
          <reference field="4294967294" count="1" selected="0">
            <x v="5"/>
          </reference>
        </references>
      </pivotArea>
    </chartFormat>
    <chartFormat chart="17" format="20" series="1">
      <pivotArea type="data" outline="0" fieldPosition="0">
        <references count="1">
          <reference field="4294967294" count="1" selected="0">
            <x v="6"/>
          </reference>
        </references>
      </pivotArea>
    </chartFormat>
    <chartFormat chart="18" format="14" series="1">
      <pivotArea type="data" outline="0" fieldPosition="0">
        <references count="1">
          <reference field="4294967294" count="1" selected="0">
            <x v="0"/>
          </reference>
        </references>
      </pivotArea>
    </chartFormat>
    <chartFormat chart="18" format="15" series="1">
      <pivotArea type="data" outline="0" fieldPosition="0">
        <references count="1">
          <reference field="4294967294" count="1" selected="0">
            <x v="1"/>
          </reference>
        </references>
      </pivotArea>
    </chartFormat>
    <chartFormat chart="18" format="16" series="1">
      <pivotArea type="data" outline="0" fieldPosition="0">
        <references count="1">
          <reference field="4294967294" count="1" selected="0">
            <x v="2"/>
          </reference>
        </references>
      </pivotArea>
    </chartFormat>
    <chartFormat chart="18" format="17" series="1">
      <pivotArea type="data" outline="0" fieldPosition="0">
        <references count="1">
          <reference field="4294967294" count="1" selected="0">
            <x v="3"/>
          </reference>
        </references>
      </pivotArea>
    </chartFormat>
    <chartFormat chart="18" format="18" series="1">
      <pivotArea type="data" outline="0" fieldPosition="0">
        <references count="1">
          <reference field="4294967294" count="1" selected="0">
            <x v="4"/>
          </reference>
        </references>
      </pivotArea>
    </chartFormat>
    <chartFormat chart="18" format="19" series="1">
      <pivotArea type="data" outline="0" fieldPosition="0">
        <references count="1">
          <reference field="4294967294" count="1" selected="0">
            <x v="5"/>
          </reference>
        </references>
      </pivotArea>
    </chartFormat>
    <chartFormat chart="18" format="20" series="1">
      <pivotArea type="data" outline="0" fieldPosition="0">
        <references count="1">
          <reference field="4294967294" count="1" selected="0">
            <x v="6"/>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Bra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bowl_commercials_raport.xlsb.xlsx!superbowl_commercials">
        <x15:activeTabTopLevelEntity name="[superbowl_commercia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7EB20A-C820-4F8A-BB49-E6F6ED6B2F21}" autoFormatId="16" applyNumberFormats="0" applyBorderFormats="0" applyFontFormats="0" applyPatternFormats="0" applyAlignmentFormats="0" applyWidthHeightFormats="0">
  <queryTableRefresh nextId="34" unboundColumnsRight="17">
    <queryTableFields count="33">
      <queryTableField id="1" name="Year" tableColumnId="1"/>
      <queryTableField id="2" name="Brand" tableColumnId="2"/>
      <queryTableField id="3" name="Superbowl Ads Link" tableColumnId="3"/>
      <queryTableField id="4" name="Youtube Link" tableColumnId="4"/>
      <queryTableField id="5" name="Funny" tableColumnId="5"/>
      <queryTableField id="6" name="Shows Product Quickly" tableColumnId="6"/>
      <queryTableField id="7" name="Patriotic" tableColumnId="7"/>
      <queryTableField id="8" name="Celebrity" tableColumnId="8"/>
      <queryTableField id="9" name="Danger" tableColumnId="9"/>
      <queryTableField id="10" name="Animals" tableColumnId="10"/>
      <queryTableField id="11" name="Uses Sex" tableColumnId="11"/>
      <queryTableField id="12" name="Length" tableColumnId="12"/>
      <queryTableField id="13" name="Estimated Cost" tableColumnId="13"/>
      <queryTableField id="14" name="Youtube Views" tableColumnId="14"/>
      <queryTableField id="15" name="Youtube Likes" tableColumnId="15"/>
      <queryTableField id="16" name="TV Viewers" tableColumnId="16"/>
      <queryTableField id="17" dataBound="0" tableColumnId="17"/>
      <queryTableField id="18" dataBound="0" tableColumnId="18"/>
      <queryTableField id="19" dataBound="0" tableColumnId="19"/>
      <queryTableField id="20" dataBound="0" tableColumnId="20"/>
      <queryTableField id="21" dataBound="0" tableColumnId="21"/>
      <queryTableField id="22" dataBound="0" tableColumnId="22"/>
      <queryTableField id="23" dataBound="0" tableColumnId="23"/>
      <queryTableField id="24" dataBound="0" tableColumnId="24"/>
      <queryTableField id="26" dataBound="0" tableColumnId="26"/>
      <queryTableField id="25" dataBound="0" tableColumnId="25"/>
      <queryTableField id="27" dataBound="0" tableColumnId="27"/>
      <queryTableField id="28" dataBound="0" tableColumnId="28"/>
      <queryTableField id="29" dataBound="0" tableColumnId="29"/>
      <queryTableField id="30" dataBound="0" tableColumnId="30"/>
      <queryTableField id="31" dataBound="0" tableColumnId="31"/>
      <queryTableField id="32" dataBound="0" tableColumnId="32"/>
      <queryTableField id="33" dataBound="0" tableColumnId="33"/>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0">
  <rv s="0">
    <v>0</v>
    <v>5</v>
  </rv>
  <rv s="0">
    <v>1</v>
    <v>5</v>
  </rv>
  <rv s="0">
    <v>2</v>
    <v>5</v>
  </rv>
  <rv s="0">
    <v>3</v>
    <v>5</v>
  </rv>
  <rv s="0">
    <v>4</v>
    <v>5</v>
  </rv>
  <rv s="0">
    <v>5</v>
    <v>5</v>
  </rv>
  <rv s="0">
    <v>6</v>
    <v>5</v>
  </rv>
  <rv s="0">
    <v>7</v>
    <v>5</v>
  </rv>
  <rv s="0">
    <v>8</v>
    <v>5</v>
  </rv>
  <rv s="0">
    <v>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BA4F1188-CCEB-4D51-9BC8-7E3268D6DD40}" sourceName="[superbowl_commercials].[Brand]">
  <pivotTables>
    <pivotTable tabId="5" name="PivotTable5"/>
  </pivotTables>
  <data>
    <olap pivotCacheId="1854101109">
      <levels count="2">
        <level uniqueName="[superbowl_commercials].[Brand].[(All)]" sourceCaption="(All)" count="0"/>
        <level uniqueName="[superbowl_commercials].[Brand].[Brand]" sourceCaption="Brand" count="10">
          <ranges>
            <range startItem="0">
              <i n="[superbowl_commercials].[Brand].&amp;[Bud Light]" c="Bud Light"/>
              <i n="[superbowl_commercials].[Brand].&amp;[Budweiser]" c="Budweiser"/>
              <i n="[superbowl_commercials].[Brand].&amp;[Coca-Cola]" c="Coca-Cola"/>
              <i n="[superbowl_commercials].[Brand].&amp;[Doritos]" c="Doritos"/>
              <i n="[superbowl_commercials].[Brand].&amp;[E-Trade]" c="E-Trade"/>
              <i n="[superbowl_commercials].[Brand].&amp;[Hyundai]" c="Hyundai"/>
              <i n="[superbowl_commercials].[Brand].&amp;[Kia]" c="Kia"/>
              <i n="[superbowl_commercials].[Brand].&amp;[NFL]" c="NFL"/>
              <i n="[superbowl_commercials].[Brand].&amp;[Pepsi]" c="Pepsi"/>
              <i n="[superbowl_commercials].[Brand].&amp;[Toyota]" c="Toyota"/>
            </range>
          </ranges>
        </level>
      </levels>
      <selections count="3">
        <selection n="[superbowl_commercials].[Brand].&amp;[Coca-Cola]"/>
        <selection n="[superbowl_commercials].[Brand].&amp;[Doritos]"/>
        <selection n="[superbowl_commercials].[Brand].&amp;[NF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CCA0CB3C-3178-46A3-AEAC-0B1FBB958C21}" cache="Slicer_Brand" caption="Brand" startItem="2"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1" xr10:uid="{74BE59D5-5B91-40BA-B624-DE5FD4AED9A1}" cache="Slicer_Brand" caption="Brand" columnCount="3" showCaption="0"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EEA5F5-5ADA-4450-B8AE-99CEE67B93DB}" name="superbowl_commercials" displayName="superbowl_commercials" ref="A1:AG250" tableType="queryTable" totalsRowShown="0">
  <autoFilter ref="A1:AG250" xr:uid="{76EEA5F5-5ADA-4450-B8AE-99CEE67B93DB}"/>
  <tableColumns count="33">
    <tableColumn id="1" xr3:uid="{FC184ABC-B3C5-4B7C-9102-214A50588920}" uniqueName="1" name="Year" queryTableFieldId="1"/>
    <tableColumn id="2" xr3:uid="{3C37227B-044B-4BDA-A9C4-222FF6C451CA}" uniqueName="2" name="Brand" queryTableFieldId="2" dataDxfId="30"/>
    <tableColumn id="3" xr3:uid="{8834B4F0-6EB8-4B5B-BBEE-AD19D188F297}" uniqueName="3" name="Superbowl Ads Link" queryTableFieldId="3" dataDxfId="29"/>
    <tableColumn id="4" xr3:uid="{442D28CD-5B5F-47E4-9D36-8AF8F2EB6892}" uniqueName="4" name="Youtube Link" queryTableFieldId="4" dataDxfId="28"/>
    <tableColumn id="5" xr3:uid="{7AB2A085-35DE-4B28-996C-B10A8AB40AF3}" uniqueName="5" name="Funny" queryTableFieldId="5"/>
    <tableColumn id="6" xr3:uid="{E457F3E2-6845-42F4-B3F3-F01A1459D7F4}" uniqueName="6" name="Shows Product Quickly" queryTableFieldId="6"/>
    <tableColumn id="7" xr3:uid="{DCBCCEFE-B94C-4B58-9819-6218D9ABAD1A}" uniqueName="7" name="Patriotic" queryTableFieldId="7"/>
    <tableColumn id="8" xr3:uid="{31083707-E2E5-4508-A4CE-CC168A96BC05}" uniqueName="8" name="Celebrity" queryTableFieldId="8"/>
    <tableColumn id="9" xr3:uid="{2DC18957-9AEF-4E1F-8906-483834ABA81C}" uniqueName="9" name="Danger" queryTableFieldId="9"/>
    <tableColumn id="10" xr3:uid="{27357350-7A00-464E-94C4-CD398FDE6E69}" uniqueName="10" name="Animals" queryTableFieldId="10"/>
    <tableColumn id="11" xr3:uid="{D39A27DB-9708-49C4-93A1-ECCE58AC15EF}" uniqueName="11" name="Uses Sex" queryTableFieldId="11"/>
    <tableColumn id="12" xr3:uid="{FEBA8119-0370-4593-816B-FABD4F5A285E}" uniqueName="12" name="Length" queryTableFieldId="12"/>
    <tableColumn id="13" xr3:uid="{2EEE02D3-0140-44FF-BA34-044CFEE5EE7F}" uniqueName="13" name="Estimated Cost" queryTableFieldId="13" dataDxfId="27"/>
    <tableColumn id="14" xr3:uid="{0F5AF2C9-0E91-43FB-84A5-EFD030DE2CF7}" uniqueName="14" name="Youtube Views" queryTableFieldId="14"/>
    <tableColumn id="15" xr3:uid="{7B62EB87-76B2-448E-B3E6-BD7DA773E09E}" uniqueName="15" name="Youtube Likes" queryTableFieldId="15" dataDxfId="26"/>
    <tableColumn id="16" xr3:uid="{6C977514-F454-4074-B24E-4FB65CF5250D}" uniqueName="16" name="TV Viewers" queryTableFieldId="16" dataDxfId="25"/>
    <tableColumn id="17" xr3:uid="{3F343484-44E3-4A08-859C-BBBE3C669C25}" uniqueName="17" name="duble_check" queryTableFieldId="17" dataDxfId="24">
      <calculatedColumnFormula>_xlfn.TEXTJOIN("-",,superbowl_commercials[[#This Row],[Year]:[TV Viewers]])</calculatedColumnFormula>
    </tableColumn>
    <tableColumn id="18" xr3:uid="{E4DB51FD-4A2D-41A3-AF3C-0A580C373EB8}" uniqueName="18" name="TV Viewers2" queryTableFieldId="18" dataDxfId="23">
      <calculatedColumnFormula>VALUE(SUBSTITUTE(superbowl_commercials[[#This Row],[TV Viewers]],".",","))</calculatedColumnFormula>
    </tableColumn>
    <tableColumn id="19" xr3:uid="{9728DCFB-34C3-442A-9B65-B23F42C9B008}" uniqueName="19" name="TV Viewers2_check" queryTableFieldId="19" dataDxfId="22">
      <calculatedColumnFormula>ISNUMBER(superbowl_commercials[[#This Row],[TV Viewers2]])</calculatedColumnFormula>
    </tableColumn>
    <tableColumn id="20" xr3:uid="{9A0EEE95-8379-4044-8A44-A57A2B81798F}" uniqueName="20" name="Youtube Likes2" queryTableFieldId="20" dataDxfId="21">
      <calculatedColumnFormula>IFERROR(VALUE(superbowl_commercials[[#This Row],[Youtube Likes]]),0)</calculatedColumnFormula>
    </tableColumn>
    <tableColumn id="21" xr3:uid="{22376644-9688-4E6B-BDE7-8FBBFFBFCBAA}" uniqueName="21" name="Youtube Likes2_check" queryTableFieldId="21" dataDxfId="20">
      <calculatedColumnFormula>ISNUMBER(superbowl_commercials[[#This Row],[Youtube Likes2]])</calculatedColumnFormula>
    </tableColumn>
    <tableColumn id="22" xr3:uid="{EBEEF3A6-55E0-4F8E-9B2C-9F29513DAF82}" uniqueName="22" name="Estimated Cost2" queryTableFieldId="22" dataDxfId="19">
      <calculatedColumnFormula>VALUE(SUBSTITUTE(superbowl_commercials[[#This Row],[Estimated Cost]],".",","))</calculatedColumnFormula>
    </tableColumn>
    <tableColumn id="23" xr3:uid="{426C4EDA-AF29-4D18-BC93-00EC8EB9C542}" uniqueName="23" name="Estimated Cost2_check" queryTableFieldId="23" dataDxfId="18">
      <calculatedColumnFormula>ISNUMBER(superbowl_commercials[[#This Row],[Estimated Cost2]])</calculatedColumnFormula>
    </tableColumn>
    <tableColumn id="24" xr3:uid="{4A2B5F6D-708B-4352-9345-B35A4A0E3318}" uniqueName="24" name="Year_check" queryTableFieldId="24" dataDxfId="17">
      <calculatedColumnFormula>ISNUMBER(superbowl_commercials[[#This Row],[Year]])</calculatedColumnFormula>
    </tableColumn>
    <tableColumn id="26" xr3:uid="{7EBE9E16-11AF-4CD2-B4AE-F8BDC4746E22}" uniqueName="26" name="Youtube Views2" queryTableFieldId="26" dataDxfId="16">
      <calculatedColumnFormula>VALUE(superbowl_commercials[[#This Row],[Youtube Views]])</calculatedColumnFormula>
    </tableColumn>
    <tableColumn id="25" xr3:uid="{E8D63F66-1A5F-4C5E-8A82-BBDF5012CEC6}" uniqueName="25" name="Youtube Views_check2" queryTableFieldId="25" dataDxfId="15">
      <calculatedColumnFormula>ISNUMBER(superbowl_commercials[[#This Row],[Youtube Views2]])</calculatedColumnFormula>
    </tableColumn>
    <tableColumn id="27" xr3:uid="{7869083E-C066-4D44-B5FA-2ABCC1CC1455}" uniqueName="27" name="Funny2" queryTableFieldId="27" dataDxfId="14">
      <calculatedColumnFormula>IF(superbowl_commercials[[#This Row],[Funny]]=TRUE,1,0)</calculatedColumnFormula>
    </tableColumn>
    <tableColumn id="28" xr3:uid="{DB17F81B-842C-4C5D-8CCA-79C57756D966}" uniqueName="28" name="Shows Product Quickly2" queryTableFieldId="28" dataDxfId="13">
      <calculatedColumnFormula>IF(superbowl_commercials[[#This Row],[Shows Product Quickly]]=TRUE,1,0)</calculatedColumnFormula>
    </tableColumn>
    <tableColumn id="29" xr3:uid="{FE630FA1-72AD-40E8-B1B2-E7888EAC85A8}" uniqueName="29" name="Patriotic2" queryTableFieldId="29" dataDxfId="12">
      <calculatedColumnFormula>IF(superbowl_commercials[[#This Row],[Patriotic]]=TRUE,1,0)</calculatedColumnFormula>
    </tableColumn>
    <tableColumn id="30" xr3:uid="{07DC8708-C806-46C6-9720-62AF715A2100}" uniqueName="30" name="Celebrity2" queryTableFieldId="30" dataDxfId="11">
      <calculatedColumnFormula>IF(superbowl_commercials[[#This Row],[Celebrity]]=TRUE,1,0)</calculatedColumnFormula>
    </tableColumn>
    <tableColumn id="31" xr3:uid="{6AB0D577-152B-48DD-A7BB-47E6537053C8}" uniqueName="31" name="Danger2" queryTableFieldId="31" dataDxfId="10">
      <calculatedColumnFormula>IF(superbowl_commercials[[#This Row],[Danger]]=TRUE,1,0)</calculatedColumnFormula>
    </tableColumn>
    <tableColumn id="32" xr3:uid="{490D8EE2-3407-4C91-8150-1DF5461EC47E}" uniqueName="32" name="Animals2" queryTableFieldId="32" dataDxfId="9">
      <calculatedColumnFormula>IF(superbowl_commercials[[#This Row],[Animals]]=TRUE,1,0)</calculatedColumnFormula>
    </tableColumn>
    <tableColumn id="33" xr3:uid="{5D91ED3E-2FD7-4D84-AF07-9AB35D518DF1}" uniqueName="33" name="Uses Sex2" queryTableFieldId="33" dataDxfId="8">
      <calculatedColumnFormula>IF(superbowl_commercials[[#This Row],[Uses Sex]]=TRUE,1,0)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51795-2834-4A11-9FA5-790A947771E1}">
  <dimension ref="A1:AG250"/>
  <sheetViews>
    <sheetView topLeftCell="B1" zoomScale="85" zoomScaleNormal="85" workbookViewId="0">
      <selection activeCell="C14" sqref="C14"/>
    </sheetView>
  </sheetViews>
  <sheetFormatPr defaultRowHeight="14.5" x14ac:dyDescent="0.35"/>
  <cols>
    <col min="1" max="1" width="15.08984375" customWidth="1"/>
    <col min="2" max="2" width="16.90625" customWidth="1"/>
    <col min="3" max="3" width="80.7265625" bestFit="1" customWidth="1"/>
    <col min="4" max="4" width="75.36328125" bestFit="1" customWidth="1"/>
    <col min="5" max="5" width="8.1796875" bestFit="1" customWidth="1"/>
    <col min="6" max="6" width="22.26953125" bestFit="1" customWidth="1"/>
    <col min="7" max="7" width="10.1796875" bestFit="1" customWidth="1"/>
    <col min="8" max="8" width="10.54296875" bestFit="1" customWidth="1"/>
    <col min="9" max="9" width="9.08984375" bestFit="1" customWidth="1"/>
    <col min="10" max="10" width="9.7265625" bestFit="1" customWidth="1"/>
    <col min="11" max="11" width="10.26953125" bestFit="1" customWidth="1"/>
    <col min="12" max="12" width="11.36328125" customWidth="1"/>
    <col min="13" max="13" width="15.81640625" bestFit="1" customWidth="1"/>
    <col min="14" max="14" width="15.6328125" bestFit="1" customWidth="1"/>
    <col min="15" max="15" width="14.7265625" bestFit="1" customWidth="1"/>
    <col min="16" max="16" width="12.36328125" bestFit="1" customWidth="1"/>
    <col min="17" max="17" width="15.1796875" customWidth="1"/>
    <col min="18" max="18" width="14.81640625" customWidth="1"/>
    <col min="19" max="19" width="16" customWidth="1"/>
    <col min="20" max="20" width="15.81640625" bestFit="1" customWidth="1"/>
    <col min="21" max="21" width="18.7265625" customWidth="1"/>
    <col min="22" max="22" width="18.1796875" customWidth="1"/>
    <col min="24" max="24" width="17.90625" customWidth="1"/>
    <col min="25" max="25" width="16.81640625" customWidth="1"/>
    <col min="26" max="26" width="15.81640625" customWidth="1"/>
    <col min="28" max="33" width="14.453125" customWidth="1"/>
  </cols>
  <sheetData>
    <row r="1" spans="1:33" x14ac:dyDescent="0.35">
      <c r="A1" t="s">
        <v>0</v>
      </c>
      <c r="B1" t="s">
        <v>1</v>
      </c>
      <c r="C1" t="s">
        <v>2</v>
      </c>
      <c r="D1" t="s">
        <v>3</v>
      </c>
      <c r="E1" t="s">
        <v>4</v>
      </c>
      <c r="F1" t="s">
        <v>5</v>
      </c>
      <c r="G1" t="s">
        <v>6</v>
      </c>
      <c r="H1" t="s">
        <v>7</v>
      </c>
      <c r="I1" t="s">
        <v>8</v>
      </c>
      <c r="J1" t="s">
        <v>9</v>
      </c>
      <c r="K1" t="s">
        <v>10</v>
      </c>
      <c r="L1" t="s">
        <v>11</v>
      </c>
      <c r="M1" t="s">
        <v>12</v>
      </c>
      <c r="N1" t="s">
        <v>13</v>
      </c>
      <c r="O1" t="s">
        <v>14</v>
      </c>
      <c r="P1" t="s">
        <v>15</v>
      </c>
      <c r="Q1" s="1" t="s">
        <v>748</v>
      </c>
      <c r="R1" s="1" t="s">
        <v>754</v>
      </c>
      <c r="S1" s="1" t="s">
        <v>755</v>
      </c>
      <c r="T1" s="1" t="s">
        <v>757</v>
      </c>
      <c r="U1" s="1" t="s">
        <v>758</v>
      </c>
      <c r="V1" t="s">
        <v>759</v>
      </c>
      <c r="W1" t="s">
        <v>760</v>
      </c>
      <c r="X1" t="s">
        <v>761</v>
      </c>
      <c r="Y1" s="9" t="s">
        <v>762</v>
      </c>
      <c r="Z1" t="s">
        <v>763</v>
      </c>
      <c r="AA1" t="s">
        <v>769</v>
      </c>
      <c r="AB1" t="s">
        <v>770</v>
      </c>
      <c r="AC1" t="s">
        <v>771</v>
      </c>
      <c r="AD1" t="s">
        <v>772</v>
      </c>
      <c r="AE1" t="s">
        <v>773</v>
      </c>
      <c r="AF1" t="s">
        <v>774</v>
      </c>
      <c r="AG1" t="s">
        <v>775</v>
      </c>
    </row>
    <row r="2" spans="1:33" x14ac:dyDescent="0.35">
      <c r="A2">
        <v>2000</v>
      </c>
      <c r="B2" t="s">
        <v>16</v>
      </c>
      <c r="C2" t="s">
        <v>17</v>
      </c>
      <c r="D2" t="s">
        <v>18</v>
      </c>
      <c r="E2" t="b">
        <v>1</v>
      </c>
      <c r="F2" t="b">
        <v>1</v>
      </c>
      <c r="G2" t="b">
        <v>0</v>
      </c>
      <c r="H2" t="b">
        <v>0</v>
      </c>
      <c r="I2" t="b">
        <v>0</v>
      </c>
      <c r="J2" t="b">
        <v>1</v>
      </c>
      <c r="K2" t="b">
        <v>0</v>
      </c>
      <c r="L2">
        <v>30</v>
      </c>
      <c r="M2" t="s">
        <v>19</v>
      </c>
      <c r="N2">
        <v>13615</v>
      </c>
      <c r="O2" t="s">
        <v>20</v>
      </c>
      <c r="P2" t="s">
        <v>21</v>
      </c>
      <c r="Q2" t="str">
        <f>_xlfn.TEXTJOIN("-",,superbowl_commercials[[#This Row],[Year]:[TV Viewers]])</f>
        <v>2000-E-Trade-https://superbowl-ads.com/2000-etrade-monkey-dance/-https://www.youtube.com/watch?v=Muyq2kMDFoA-TRUE-TRUE-FALSE-FALSE-FALSE-TRUE-FALSE-30-2.1-13615-84-88.47</v>
      </c>
      <c r="R2">
        <f>VALUE(SUBSTITUTE(superbowl_commercials[[#This Row],[TV Viewers]],".",","))</f>
        <v>88.47</v>
      </c>
      <c r="S2" t="b">
        <f>ISNUMBER(superbowl_commercials[[#This Row],[TV Viewers2]])</f>
        <v>1</v>
      </c>
      <c r="T2">
        <f>IFERROR(VALUE(superbowl_commercials[[#This Row],[Youtube Likes]]),0)</f>
        <v>84</v>
      </c>
      <c r="U2" t="b">
        <f>ISNUMBER(superbowl_commercials[[#This Row],[Youtube Likes2]])</f>
        <v>1</v>
      </c>
      <c r="V2">
        <f>VALUE(SUBSTITUTE(superbowl_commercials[[#This Row],[Estimated Cost]],".",","))</f>
        <v>2.1</v>
      </c>
      <c r="W2" t="b">
        <f>ISNUMBER(superbowl_commercials[[#This Row],[Estimated Cost2]])</f>
        <v>1</v>
      </c>
      <c r="X2" t="b">
        <f>ISNUMBER(superbowl_commercials[[#This Row],[Year]])</f>
        <v>1</v>
      </c>
      <c r="Y2">
        <f>VALUE(superbowl_commercials[[#This Row],[Youtube Views]])</f>
        <v>13615</v>
      </c>
      <c r="Z2" t="b">
        <f>ISNUMBER(superbowl_commercials[[#This Row],[Youtube Views2]])</f>
        <v>1</v>
      </c>
      <c r="AA2">
        <f>IF(superbowl_commercials[[#This Row],[Funny]]=TRUE,1,0)</f>
        <v>1</v>
      </c>
      <c r="AB2">
        <f>IF(superbowl_commercials[[#This Row],[Shows Product Quickly]]=TRUE,1,0)</f>
        <v>1</v>
      </c>
      <c r="AC2">
        <f>IF(superbowl_commercials[[#This Row],[Patriotic]]=TRUE,1,0)</f>
        <v>0</v>
      </c>
      <c r="AD2">
        <f>IF(superbowl_commercials[[#This Row],[Celebrity]]=TRUE,1,0)</f>
        <v>0</v>
      </c>
      <c r="AE2">
        <f>IF(superbowl_commercials[[#This Row],[Danger]]=TRUE,1,0)</f>
        <v>0</v>
      </c>
      <c r="AF2">
        <f>IF(superbowl_commercials[[#This Row],[Animals]]=TRUE,1,0)</f>
        <v>1</v>
      </c>
      <c r="AG2">
        <f>IF(superbowl_commercials[[#This Row],[Uses Sex]]=TRUE,1,0)</f>
        <v>0</v>
      </c>
    </row>
    <row r="3" spans="1:33" x14ac:dyDescent="0.35">
      <c r="A3">
        <v>2000</v>
      </c>
      <c r="B3" t="s">
        <v>16</v>
      </c>
      <c r="C3" t="s">
        <v>22</v>
      </c>
      <c r="D3" t="s">
        <v>23</v>
      </c>
      <c r="E3" t="b">
        <v>1</v>
      </c>
      <c r="F3" t="b">
        <v>1</v>
      </c>
      <c r="G3" t="b">
        <v>0</v>
      </c>
      <c r="H3" t="b">
        <v>0</v>
      </c>
      <c r="I3" t="b">
        <v>1</v>
      </c>
      <c r="J3" t="b">
        <v>0</v>
      </c>
      <c r="K3" t="b">
        <v>0</v>
      </c>
      <c r="L3">
        <v>30</v>
      </c>
      <c r="M3" t="s">
        <v>19</v>
      </c>
      <c r="N3">
        <v>72772</v>
      </c>
      <c r="O3" t="s">
        <v>24</v>
      </c>
      <c r="P3" t="s">
        <v>21</v>
      </c>
      <c r="Q3" t="str">
        <f>_xlfn.TEXTJOIN("-",,superbowl_commercials[[#This Row],[Year]:[TV Viewers]])</f>
        <v>2000-E-Trade-https://superbowl-ads.com/2000-etrade-money-out-of-the-wazoo/-https://www.youtube.com/watch?v=oftjwYmlfoA-TRUE-TRUE-FALSE-FALSE-TRUE-FALSE-FALSE-30-2.1-72772-146-88.47</v>
      </c>
      <c r="R3">
        <f>VALUE(SUBSTITUTE(superbowl_commercials[[#This Row],[TV Viewers]],".",","))</f>
        <v>88.47</v>
      </c>
      <c r="S3" t="b">
        <f>ISNUMBER(superbowl_commercials[[#This Row],[TV Viewers2]])</f>
        <v>1</v>
      </c>
      <c r="T3">
        <f>IFERROR(VALUE(superbowl_commercials[[#This Row],[Youtube Likes]]),0)</f>
        <v>146</v>
      </c>
      <c r="U3" t="b">
        <f>ISNUMBER(superbowl_commercials[[#This Row],[Youtube Likes2]])</f>
        <v>1</v>
      </c>
      <c r="V3">
        <f>VALUE(SUBSTITUTE(superbowl_commercials[[#This Row],[Estimated Cost]],".",","))</f>
        <v>2.1</v>
      </c>
      <c r="W3" t="b">
        <f>ISNUMBER(superbowl_commercials[[#This Row],[Estimated Cost2]])</f>
        <v>1</v>
      </c>
      <c r="X3" t="b">
        <f>ISNUMBER(superbowl_commercials[[#This Row],[Year]])</f>
        <v>1</v>
      </c>
      <c r="Y3">
        <f>VALUE(superbowl_commercials[[#This Row],[Youtube Views]])</f>
        <v>72772</v>
      </c>
      <c r="Z3" t="b">
        <f>ISNUMBER(superbowl_commercials[[#This Row],[Youtube Views2]])</f>
        <v>1</v>
      </c>
      <c r="AA3">
        <f>IF(superbowl_commercials[[#This Row],[Funny]]=TRUE,1,0)</f>
        <v>1</v>
      </c>
      <c r="AB3">
        <f>IF(superbowl_commercials[[#This Row],[Shows Product Quickly]]=TRUE,1,0)</f>
        <v>1</v>
      </c>
      <c r="AC3">
        <f>IF(superbowl_commercials[[#This Row],[Patriotic]]=TRUE,1,0)</f>
        <v>0</v>
      </c>
      <c r="AD3">
        <f>IF(superbowl_commercials[[#This Row],[Celebrity]]=TRUE,1,0)</f>
        <v>0</v>
      </c>
      <c r="AE3">
        <f>IF(superbowl_commercials[[#This Row],[Danger]]=TRUE,1,0)</f>
        <v>1</v>
      </c>
      <c r="AF3">
        <f>IF(superbowl_commercials[[#This Row],[Animals]]=TRUE,1,0)</f>
        <v>0</v>
      </c>
      <c r="AG3">
        <f>IF(superbowl_commercials[[#This Row],[Uses Sex]]=TRUE,1,0)</f>
        <v>0</v>
      </c>
    </row>
    <row r="4" spans="1:33" x14ac:dyDescent="0.35">
      <c r="A4">
        <v>2000</v>
      </c>
      <c r="B4" t="s">
        <v>25</v>
      </c>
      <c r="C4" t="s">
        <v>26</v>
      </c>
      <c r="D4" t="s">
        <v>27</v>
      </c>
      <c r="E4" t="b">
        <v>1</v>
      </c>
      <c r="F4" t="b">
        <v>1</v>
      </c>
      <c r="G4" t="b">
        <v>0</v>
      </c>
      <c r="H4" t="b">
        <v>0</v>
      </c>
      <c r="I4" t="b">
        <v>0</v>
      </c>
      <c r="J4" t="b">
        <v>0</v>
      </c>
      <c r="K4" t="b">
        <v>0</v>
      </c>
      <c r="L4">
        <v>30</v>
      </c>
      <c r="M4" t="s">
        <v>19</v>
      </c>
      <c r="N4">
        <v>5399</v>
      </c>
      <c r="O4" t="s">
        <v>28</v>
      </c>
      <c r="P4" t="s">
        <v>21</v>
      </c>
      <c r="Q4" t="str">
        <f>_xlfn.TEXTJOIN("-",,superbowl_commercials[[#This Row],[Year]:[TV Viewers]])</f>
        <v>2000-Budweiser-https://superbowl-ads.com/2000-budweiser-whaasup-game/-https://www.youtube.com/watch?v=loimTUjV92Q-TRUE-TRUE-FALSE-FALSE-FALSE-FALSE-FALSE-30-2.1-5399-11-88.47</v>
      </c>
      <c r="R4">
        <f>VALUE(SUBSTITUTE(superbowl_commercials[[#This Row],[TV Viewers]],".",","))</f>
        <v>88.47</v>
      </c>
      <c r="S4" t="b">
        <f>ISNUMBER(superbowl_commercials[[#This Row],[TV Viewers2]])</f>
        <v>1</v>
      </c>
      <c r="T4">
        <f>IFERROR(VALUE(superbowl_commercials[[#This Row],[Youtube Likes]]),0)</f>
        <v>11</v>
      </c>
      <c r="U4" t="b">
        <f>ISNUMBER(superbowl_commercials[[#This Row],[Youtube Likes2]])</f>
        <v>1</v>
      </c>
      <c r="V4">
        <f>VALUE(SUBSTITUTE(superbowl_commercials[[#This Row],[Estimated Cost]],".",","))</f>
        <v>2.1</v>
      </c>
      <c r="W4" t="b">
        <f>ISNUMBER(superbowl_commercials[[#This Row],[Estimated Cost2]])</f>
        <v>1</v>
      </c>
      <c r="X4" t="b">
        <f>ISNUMBER(superbowl_commercials[[#This Row],[Year]])</f>
        <v>1</v>
      </c>
      <c r="Y4">
        <f>VALUE(superbowl_commercials[[#This Row],[Youtube Views]])</f>
        <v>5399</v>
      </c>
      <c r="Z4" t="b">
        <f>ISNUMBER(superbowl_commercials[[#This Row],[Youtube Views2]])</f>
        <v>1</v>
      </c>
      <c r="AA4">
        <f>IF(superbowl_commercials[[#This Row],[Funny]]=TRUE,1,0)</f>
        <v>1</v>
      </c>
      <c r="AB4">
        <f>IF(superbowl_commercials[[#This Row],[Shows Product Quickly]]=TRUE,1,0)</f>
        <v>1</v>
      </c>
      <c r="AC4">
        <f>IF(superbowl_commercials[[#This Row],[Patriotic]]=TRUE,1,0)</f>
        <v>0</v>
      </c>
      <c r="AD4">
        <f>IF(superbowl_commercials[[#This Row],[Celebrity]]=TRUE,1,0)</f>
        <v>0</v>
      </c>
      <c r="AE4">
        <f>IF(superbowl_commercials[[#This Row],[Danger]]=TRUE,1,0)</f>
        <v>0</v>
      </c>
      <c r="AF4">
        <f>IF(superbowl_commercials[[#This Row],[Animals]]=TRUE,1,0)</f>
        <v>0</v>
      </c>
      <c r="AG4">
        <f>IF(superbowl_commercials[[#This Row],[Uses Sex]]=TRUE,1,0)</f>
        <v>0</v>
      </c>
    </row>
    <row r="5" spans="1:33" x14ac:dyDescent="0.35">
      <c r="A5">
        <v>2000</v>
      </c>
      <c r="B5" t="s">
        <v>29</v>
      </c>
      <c r="C5" t="s">
        <v>30</v>
      </c>
      <c r="D5" t="s">
        <v>31</v>
      </c>
      <c r="E5" t="b">
        <v>1</v>
      </c>
      <c r="F5" t="b">
        <v>1</v>
      </c>
      <c r="G5" t="b">
        <v>0</v>
      </c>
      <c r="H5" t="b">
        <v>0</v>
      </c>
      <c r="I5" t="b">
        <v>1</v>
      </c>
      <c r="J5" t="b">
        <v>0</v>
      </c>
      <c r="K5" t="b">
        <v>0</v>
      </c>
      <c r="L5">
        <v>30</v>
      </c>
      <c r="M5" t="s">
        <v>19</v>
      </c>
      <c r="N5">
        <v>6699</v>
      </c>
      <c r="O5" t="s">
        <v>32</v>
      </c>
      <c r="P5" t="s">
        <v>21</v>
      </c>
      <c r="Q5" t="str">
        <f>_xlfn.TEXTJOIN("-",,superbowl_commercials[[#This Row],[Year]:[TV Viewers]])</f>
        <v>2000-Bud Light-https://superbowl-ads.com/2000-bud-light-hold-the-door/-https://www.youtube.com/watch?v=M3IV93HwSkc-TRUE-TRUE-FALSE-FALSE-TRUE-FALSE-FALSE-30-2.1-6699-8-88.47</v>
      </c>
      <c r="R5">
        <f>VALUE(SUBSTITUTE(superbowl_commercials[[#This Row],[TV Viewers]],".",","))</f>
        <v>88.47</v>
      </c>
      <c r="S5" t="b">
        <f>ISNUMBER(superbowl_commercials[[#This Row],[TV Viewers2]])</f>
        <v>1</v>
      </c>
      <c r="T5">
        <f>IFERROR(VALUE(superbowl_commercials[[#This Row],[Youtube Likes]]),0)</f>
        <v>8</v>
      </c>
      <c r="U5" t="b">
        <f>ISNUMBER(superbowl_commercials[[#This Row],[Youtube Likes2]])</f>
        <v>1</v>
      </c>
      <c r="V5">
        <f>VALUE(SUBSTITUTE(superbowl_commercials[[#This Row],[Estimated Cost]],".",","))</f>
        <v>2.1</v>
      </c>
      <c r="W5" t="b">
        <f>ISNUMBER(superbowl_commercials[[#This Row],[Estimated Cost2]])</f>
        <v>1</v>
      </c>
      <c r="X5" t="b">
        <f>ISNUMBER(superbowl_commercials[[#This Row],[Year]])</f>
        <v>1</v>
      </c>
      <c r="Y5">
        <f>VALUE(superbowl_commercials[[#This Row],[Youtube Views]])</f>
        <v>6699</v>
      </c>
      <c r="Z5" t="b">
        <f>ISNUMBER(superbowl_commercials[[#This Row],[Youtube Views2]])</f>
        <v>1</v>
      </c>
      <c r="AA5">
        <f>IF(superbowl_commercials[[#This Row],[Funny]]=TRUE,1,0)</f>
        <v>1</v>
      </c>
      <c r="AB5">
        <f>IF(superbowl_commercials[[#This Row],[Shows Product Quickly]]=TRUE,1,0)</f>
        <v>1</v>
      </c>
      <c r="AC5">
        <f>IF(superbowl_commercials[[#This Row],[Patriotic]]=TRUE,1,0)</f>
        <v>0</v>
      </c>
      <c r="AD5">
        <f>IF(superbowl_commercials[[#This Row],[Celebrity]]=TRUE,1,0)</f>
        <v>0</v>
      </c>
      <c r="AE5">
        <f>IF(superbowl_commercials[[#This Row],[Danger]]=TRUE,1,0)</f>
        <v>1</v>
      </c>
      <c r="AF5">
        <f>IF(superbowl_commercials[[#This Row],[Animals]]=TRUE,1,0)</f>
        <v>0</v>
      </c>
      <c r="AG5">
        <f>IF(superbowl_commercials[[#This Row],[Uses Sex]]=TRUE,1,0)</f>
        <v>0</v>
      </c>
    </row>
    <row r="6" spans="1:33" x14ac:dyDescent="0.35">
      <c r="A6">
        <v>2000</v>
      </c>
      <c r="B6" t="s">
        <v>25</v>
      </c>
      <c r="C6" t="s">
        <v>33</v>
      </c>
      <c r="D6" t="s">
        <v>34</v>
      </c>
      <c r="E6" t="b">
        <v>1</v>
      </c>
      <c r="F6" t="b">
        <v>0</v>
      </c>
      <c r="G6" t="b">
        <v>0</v>
      </c>
      <c r="H6" t="b">
        <v>0</v>
      </c>
      <c r="I6" t="b">
        <v>0</v>
      </c>
      <c r="J6" t="b">
        <v>1</v>
      </c>
      <c r="K6" t="b">
        <v>0</v>
      </c>
      <c r="L6">
        <v>30</v>
      </c>
      <c r="M6" t="s">
        <v>19</v>
      </c>
      <c r="N6">
        <v>18972</v>
      </c>
      <c r="O6" t="s">
        <v>35</v>
      </c>
      <c r="P6" t="s">
        <v>21</v>
      </c>
      <c r="Q6" t="str">
        <f>_xlfn.TEXTJOIN("-",,superbowl_commercials[[#This Row],[Year]:[TV Viewers]])</f>
        <v>2000-Budweiser-https://superbowl-ads.com/2000-budweiser-talking-dog/-https://www.youtube.com/watch?v=dK1tlG778J8-TRUE-FALSE-FALSE-FALSE-FALSE-TRUE-FALSE-30-2.1-18972-6-88.47</v>
      </c>
      <c r="R6">
        <f>VALUE(SUBSTITUTE(superbowl_commercials[[#This Row],[TV Viewers]],".",","))</f>
        <v>88.47</v>
      </c>
      <c r="S6" t="b">
        <f>ISNUMBER(superbowl_commercials[[#This Row],[TV Viewers2]])</f>
        <v>1</v>
      </c>
      <c r="T6">
        <f>IFERROR(VALUE(superbowl_commercials[[#This Row],[Youtube Likes]]),0)</f>
        <v>6</v>
      </c>
      <c r="U6" t="b">
        <f>ISNUMBER(superbowl_commercials[[#This Row],[Youtube Likes2]])</f>
        <v>1</v>
      </c>
      <c r="V6">
        <f>VALUE(SUBSTITUTE(superbowl_commercials[[#This Row],[Estimated Cost]],".",","))</f>
        <v>2.1</v>
      </c>
      <c r="W6" t="b">
        <f>ISNUMBER(superbowl_commercials[[#This Row],[Estimated Cost2]])</f>
        <v>1</v>
      </c>
      <c r="X6" t="b">
        <f>ISNUMBER(superbowl_commercials[[#This Row],[Year]])</f>
        <v>1</v>
      </c>
      <c r="Y6">
        <f>VALUE(superbowl_commercials[[#This Row],[Youtube Views]])</f>
        <v>18972</v>
      </c>
      <c r="Z6" t="b">
        <f>ISNUMBER(superbowl_commercials[[#This Row],[Youtube Views2]])</f>
        <v>1</v>
      </c>
      <c r="AA6">
        <f>IF(superbowl_commercials[[#This Row],[Funny]]=TRUE,1,0)</f>
        <v>1</v>
      </c>
      <c r="AB6">
        <f>IF(superbowl_commercials[[#This Row],[Shows Product Quickly]]=TRUE,1,0)</f>
        <v>0</v>
      </c>
      <c r="AC6">
        <f>IF(superbowl_commercials[[#This Row],[Patriotic]]=TRUE,1,0)</f>
        <v>0</v>
      </c>
      <c r="AD6">
        <f>IF(superbowl_commercials[[#This Row],[Celebrity]]=TRUE,1,0)</f>
        <v>0</v>
      </c>
      <c r="AE6">
        <f>IF(superbowl_commercials[[#This Row],[Danger]]=TRUE,1,0)</f>
        <v>0</v>
      </c>
      <c r="AF6">
        <f>IF(superbowl_commercials[[#This Row],[Animals]]=TRUE,1,0)</f>
        <v>1</v>
      </c>
      <c r="AG6">
        <f>IF(superbowl_commercials[[#This Row],[Uses Sex]]=TRUE,1,0)</f>
        <v>0</v>
      </c>
    </row>
    <row r="7" spans="1:33" x14ac:dyDescent="0.35">
      <c r="A7">
        <v>2000</v>
      </c>
      <c r="B7" t="s">
        <v>29</v>
      </c>
      <c r="C7" t="s">
        <v>36</v>
      </c>
      <c r="D7" t="s">
        <v>37</v>
      </c>
      <c r="E7" t="b">
        <v>1</v>
      </c>
      <c r="F7" t="b">
        <v>0</v>
      </c>
      <c r="G7" t="b">
        <v>0</v>
      </c>
      <c r="H7" t="b">
        <v>0</v>
      </c>
      <c r="I7" t="b">
        <v>1</v>
      </c>
      <c r="J7" t="b">
        <v>1</v>
      </c>
      <c r="K7" t="b">
        <v>1</v>
      </c>
      <c r="L7">
        <v>30</v>
      </c>
      <c r="M7" t="s">
        <v>19</v>
      </c>
      <c r="N7">
        <v>146</v>
      </c>
      <c r="O7" t="s">
        <v>38</v>
      </c>
      <c r="P7" t="s">
        <v>21</v>
      </c>
      <c r="Q7" t="str">
        <f>_xlfn.TEXTJOIN("-",,superbowl_commercials[[#This Row],[Year]:[TV Viewers]])</f>
        <v>2000-Bud Light-https://superbowl-ads.com/2000-bud-light-she-has-a-cat/-https://www.youtube.com/watch?v=drE6cpCB6Po-TRUE-FALSE-FALSE-FALSE-TRUE-TRUE-TRUE-30-2.1-146-3-88.47</v>
      </c>
      <c r="R7">
        <f>VALUE(SUBSTITUTE(superbowl_commercials[[#This Row],[TV Viewers]],".",","))</f>
        <v>88.47</v>
      </c>
      <c r="S7" t="b">
        <f>ISNUMBER(superbowl_commercials[[#This Row],[TV Viewers2]])</f>
        <v>1</v>
      </c>
      <c r="T7">
        <f>IFERROR(VALUE(superbowl_commercials[[#This Row],[Youtube Likes]]),0)</f>
        <v>3</v>
      </c>
      <c r="U7" t="b">
        <f>ISNUMBER(superbowl_commercials[[#This Row],[Youtube Likes2]])</f>
        <v>1</v>
      </c>
      <c r="V7">
        <f>VALUE(SUBSTITUTE(superbowl_commercials[[#This Row],[Estimated Cost]],".",","))</f>
        <v>2.1</v>
      </c>
      <c r="W7" t="b">
        <f>ISNUMBER(superbowl_commercials[[#This Row],[Estimated Cost2]])</f>
        <v>1</v>
      </c>
      <c r="X7" t="b">
        <f>ISNUMBER(superbowl_commercials[[#This Row],[Year]])</f>
        <v>1</v>
      </c>
      <c r="Y7">
        <f>VALUE(superbowl_commercials[[#This Row],[Youtube Views]])</f>
        <v>146</v>
      </c>
      <c r="Z7" t="b">
        <f>ISNUMBER(superbowl_commercials[[#This Row],[Youtube Views2]])</f>
        <v>1</v>
      </c>
      <c r="AA7">
        <f>IF(superbowl_commercials[[#This Row],[Funny]]=TRUE,1,0)</f>
        <v>1</v>
      </c>
      <c r="AB7">
        <f>IF(superbowl_commercials[[#This Row],[Shows Product Quickly]]=TRUE,1,0)</f>
        <v>0</v>
      </c>
      <c r="AC7">
        <f>IF(superbowl_commercials[[#This Row],[Patriotic]]=TRUE,1,0)</f>
        <v>0</v>
      </c>
      <c r="AD7">
        <f>IF(superbowl_commercials[[#This Row],[Celebrity]]=TRUE,1,0)</f>
        <v>0</v>
      </c>
      <c r="AE7">
        <f>IF(superbowl_commercials[[#This Row],[Danger]]=TRUE,1,0)</f>
        <v>1</v>
      </c>
      <c r="AF7">
        <f>IF(superbowl_commercials[[#This Row],[Animals]]=TRUE,1,0)</f>
        <v>1</v>
      </c>
      <c r="AG7">
        <f>IF(superbowl_commercials[[#This Row],[Uses Sex]]=TRUE,1,0)</f>
        <v>1</v>
      </c>
    </row>
    <row r="8" spans="1:33" x14ac:dyDescent="0.35">
      <c r="A8">
        <v>2000</v>
      </c>
      <c r="B8" t="s">
        <v>25</v>
      </c>
      <c r="C8" t="s">
        <v>39</v>
      </c>
      <c r="D8" t="s">
        <v>40</v>
      </c>
      <c r="E8" t="b">
        <v>1</v>
      </c>
      <c r="F8" t="b">
        <v>1</v>
      </c>
      <c r="G8" t="b">
        <v>0</v>
      </c>
      <c r="H8" t="b">
        <v>0</v>
      </c>
      <c r="I8" t="b">
        <v>0</v>
      </c>
      <c r="J8" t="b">
        <v>0</v>
      </c>
      <c r="K8" t="b">
        <v>0</v>
      </c>
      <c r="L8">
        <v>60</v>
      </c>
      <c r="M8" t="s">
        <v>41</v>
      </c>
      <c r="N8">
        <v>4047977</v>
      </c>
      <c r="O8" t="s">
        <v>42</v>
      </c>
      <c r="P8" t="s">
        <v>21</v>
      </c>
      <c r="Q8" t="str">
        <f>_xlfn.TEXTJOIN("-",,superbowl_commercials[[#This Row],[Year]:[TV Viewers]])</f>
        <v>2000-Budweiser-https://superbowl-ads.com/2000-budweiser-whaasup/-https://www.youtube.com/watch?v=JJmqCKtJnxM-TRUE-TRUE-FALSE-FALSE-FALSE-FALSE-FALSE-60-4.2-4047977-31000-88.47</v>
      </c>
      <c r="R8">
        <f>VALUE(SUBSTITUTE(superbowl_commercials[[#This Row],[TV Viewers]],".",","))</f>
        <v>88.47</v>
      </c>
      <c r="S8" t="b">
        <f>ISNUMBER(superbowl_commercials[[#This Row],[TV Viewers2]])</f>
        <v>1</v>
      </c>
      <c r="T8">
        <f>IFERROR(VALUE(superbowl_commercials[[#This Row],[Youtube Likes]]),0)</f>
        <v>31000</v>
      </c>
      <c r="U8" t="b">
        <f>ISNUMBER(superbowl_commercials[[#This Row],[Youtube Likes2]])</f>
        <v>1</v>
      </c>
      <c r="V8">
        <f>VALUE(SUBSTITUTE(superbowl_commercials[[#This Row],[Estimated Cost]],".",","))</f>
        <v>4.2</v>
      </c>
      <c r="W8" t="b">
        <f>ISNUMBER(superbowl_commercials[[#This Row],[Estimated Cost2]])</f>
        <v>1</v>
      </c>
      <c r="X8" t="b">
        <f>ISNUMBER(superbowl_commercials[[#This Row],[Year]])</f>
        <v>1</v>
      </c>
      <c r="Y8">
        <f>VALUE(superbowl_commercials[[#This Row],[Youtube Views]])</f>
        <v>4047977</v>
      </c>
      <c r="Z8" t="b">
        <f>ISNUMBER(superbowl_commercials[[#This Row],[Youtube Views2]])</f>
        <v>1</v>
      </c>
      <c r="AA8">
        <f>IF(superbowl_commercials[[#This Row],[Funny]]=TRUE,1,0)</f>
        <v>1</v>
      </c>
      <c r="AB8">
        <f>IF(superbowl_commercials[[#This Row],[Shows Product Quickly]]=TRUE,1,0)</f>
        <v>1</v>
      </c>
      <c r="AC8">
        <f>IF(superbowl_commercials[[#This Row],[Patriotic]]=TRUE,1,0)</f>
        <v>0</v>
      </c>
      <c r="AD8">
        <f>IF(superbowl_commercials[[#This Row],[Celebrity]]=TRUE,1,0)</f>
        <v>0</v>
      </c>
      <c r="AE8">
        <f>IF(superbowl_commercials[[#This Row],[Danger]]=TRUE,1,0)</f>
        <v>0</v>
      </c>
      <c r="AF8">
        <f>IF(superbowl_commercials[[#This Row],[Animals]]=TRUE,1,0)</f>
        <v>0</v>
      </c>
      <c r="AG8">
        <f>IF(superbowl_commercials[[#This Row],[Uses Sex]]=TRUE,1,0)</f>
        <v>0</v>
      </c>
    </row>
    <row r="9" spans="1:33" x14ac:dyDescent="0.35">
      <c r="A9">
        <v>2000</v>
      </c>
      <c r="B9" t="s">
        <v>25</v>
      </c>
      <c r="C9" t="s">
        <v>43</v>
      </c>
      <c r="D9" t="s">
        <v>44</v>
      </c>
      <c r="E9" t="b">
        <v>1</v>
      </c>
      <c r="F9" t="b">
        <v>0</v>
      </c>
      <c r="G9" t="b">
        <v>0</v>
      </c>
      <c r="H9" t="b">
        <v>0</v>
      </c>
      <c r="I9" t="b">
        <v>1</v>
      </c>
      <c r="J9" t="b">
        <v>1</v>
      </c>
      <c r="K9" t="b">
        <v>0</v>
      </c>
      <c r="L9">
        <v>60</v>
      </c>
      <c r="M9" t="s">
        <v>41</v>
      </c>
      <c r="N9">
        <v>112246</v>
      </c>
      <c r="O9" t="s">
        <v>45</v>
      </c>
      <c r="P9" t="s">
        <v>21</v>
      </c>
      <c r="Q9" t="str">
        <f>_xlfn.TEXTJOIN("-",,superbowl_commercials[[#This Row],[Year]:[TV Viewers]])</f>
        <v>2000-Budweiser-https://superbowl-ads.com/2000-budweiser-rex/-https://www.youtube.com/watch?v=GgXsLHifz9k-TRUE-FALSE-FALSE-FALSE-TRUE-TRUE-FALSE-60-4.2-112246-163-88.47</v>
      </c>
      <c r="R9">
        <f>VALUE(SUBSTITUTE(superbowl_commercials[[#This Row],[TV Viewers]],".",","))</f>
        <v>88.47</v>
      </c>
      <c r="S9" t="b">
        <f>ISNUMBER(superbowl_commercials[[#This Row],[TV Viewers2]])</f>
        <v>1</v>
      </c>
      <c r="T9">
        <f>IFERROR(VALUE(superbowl_commercials[[#This Row],[Youtube Likes]]),0)</f>
        <v>163</v>
      </c>
      <c r="U9" t="b">
        <f>ISNUMBER(superbowl_commercials[[#This Row],[Youtube Likes2]])</f>
        <v>1</v>
      </c>
      <c r="V9">
        <f>VALUE(SUBSTITUTE(superbowl_commercials[[#This Row],[Estimated Cost]],".",","))</f>
        <v>4.2</v>
      </c>
      <c r="W9" t="b">
        <f>ISNUMBER(superbowl_commercials[[#This Row],[Estimated Cost2]])</f>
        <v>1</v>
      </c>
      <c r="X9" t="b">
        <f>ISNUMBER(superbowl_commercials[[#This Row],[Year]])</f>
        <v>1</v>
      </c>
      <c r="Y9">
        <f>VALUE(superbowl_commercials[[#This Row],[Youtube Views]])</f>
        <v>112246</v>
      </c>
      <c r="Z9" t="b">
        <f>ISNUMBER(superbowl_commercials[[#This Row],[Youtube Views2]])</f>
        <v>1</v>
      </c>
      <c r="AA9">
        <f>IF(superbowl_commercials[[#This Row],[Funny]]=TRUE,1,0)</f>
        <v>1</v>
      </c>
      <c r="AB9">
        <f>IF(superbowl_commercials[[#This Row],[Shows Product Quickly]]=TRUE,1,0)</f>
        <v>0</v>
      </c>
      <c r="AC9">
        <f>IF(superbowl_commercials[[#This Row],[Patriotic]]=TRUE,1,0)</f>
        <v>0</v>
      </c>
      <c r="AD9">
        <f>IF(superbowl_commercials[[#This Row],[Celebrity]]=TRUE,1,0)</f>
        <v>0</v>
      </c>
      <c r="AE9">
        <f>IF(superbowl_commercials[[#This Row],[Danger]]=TRUE,1,0)</f>
        <v>1</v>
      </c>
      <c r="AF9">
        <f>IF(superbowl_commercials[[#This Row],[Animals]]=TRUE,1,0)</f>
        <v>1</v>
      </c>
      <c r="AG9">
        <f>IF(superbowl_commercials[[#This Row],[Uses Sex]]=TRUE,1,0)</f>
        <v>0</v>
      </c>
    </row>
    <row r="10" spans="1:33" x14ac:dyDescent="0.35">
      <c r="A10">
        <v>2001</v>
      </c>
      <c r="B10" t="s">
        <v>29</v>
      </c>
      <c r="C10" t="s">
        <v>46</v>
      </c>
      <c r="D10" t="s">
        <v>47</v>
      </c>
      <c r="E10" t="b">
        <v>1</v>
      </c>
      <c r="F10" t="b">
        <v>1</v>
      </c>
      <c r="G10" t="b">
        <v>0</v>
      </c>
      <c r="H10" t="b">
        <v>0</v>
      </c>
      <c r="I10" t="b">
        <v>0</v>
      </c>
      <c r="J10" t="b">
        <v>1</v>
      </c>
      <c r="K10" t="b">
        <v>0</v>
      </c>
      <c r="L10">
        <v>30</v>
      </c>
      <c r="M10" t="s">
        <v>19</v>
      </c>
      <c r="N10">
        <v>3613</v>
      </c>
      <c r="O10" t="s">
        <v>48</v>
      </c>
      <c r="P10" t="s">
        <v>49</v>
      </c>
      <c r="Q10" t="str">
        <f>_xlfn.TEXTJOIN("-",,superbowl_commercials[[#This Row],[Year]:[TV Viewers]])</f>
        <v>2001-Bud Light-https://superbowl-ads.com/2001-bud-light-otto/-https://www.youtube.com/watch?v=XJEYIR-Cai4-TRUE-TRUE-FALSE-FALSE-FALSE-TRUE-FALSE-30-2.1-3613-10-84.34</v>
      </c>
      <c r="R10">
        <f>VALUE(SUBSTITUTE(superbowl_commercials[[#This Row],[TV Viewers]],".",","))</f>
        <v>84.34</v>
      </c>
      <c r="S10" t="b">
        <f>ISNUMBER(superbowl_commercials[[#This Row],[TV Viewers2]])</f>
        <v>1</v>
      </c>
      <c r="T10">
        <f>IFERROR(VALUE(superbowl_commercials[[#This Row],[Youtube Likes]]),0)</f>
        <v>10</v>
      </c>
      <c r="U10" t="b">
        <f>ISNUMBER(superbowl_commercials[[#This Row],[Youtube Likes2]])</f>
        <v>1</v>
      </c>
      <c r="V10">
        <f>VALUE(SUBSTITUTE(superbowl_commercials[[#This Row],[Estimated Cost]],".",","))</f>
        <v>2.1</v>
      </c>
      <c r="W10" t="b">
        <f>ISNUMBER(superbowl_commercials[[#This Row],[Estimated Cost2]])</f>
        <v>1</v>
      </c>
      <c r="X10" t="b">
        <f>ISNUMBER(superbowl_commercials[[#This Row],[Year]])</f>
        <v>1</v>
      </c>
      <c r="Y10">
        <f>VALUE(superbowl_commercials[[#This Row],[Youtube Views]])</f>
        <v>3613</v>
      </c>
      <c r="Z10" t="b">
        <f>ISNUMBER(superbowl_commercials[[#This Row],[Youtube Views2]])</f>
        <v>1</v>
      </c>
      <c r="AA10">
        <f>IF(superbowl_commercials[[#This Row],[Funny]]=TRUE,1,0)</f>
        <v>1</v>
      </c>
      <c r="AB10">
        <f>IF(superbowl_commercials[[#This Row],[Shows Product Quickly]]=TRUE,1,0)</f>
        <v>1</v>
      </c>
      <c r="AC10">
        <f>IF(superbowl_commercials[[#This Row],[Patriotic]]=TRUE,1,0)</f>
        <v>0</v>
      </c>
      <c r="AD10">
        <f>IF(superbowl_commercials[[#This Row],[Celebrity]]=TRUE,1,0)</f>
        <v>0</v>
      </c>
      <c r="AE10">
        <f>IF(superbowl_commercials[[#This Row],[Danger]]=TRUE,1,0)</f>
        <v>0</v>
      </c>
      <c r="AF10">
        <f>IF(superbowl_commercials[[#This Row],[Animals]]=TRUE,1,0)</f>
        <v>1</v>
      </c>
      <c r="AG10">
        <f>IF(superbowl_commercials[[#This Row],[Uses Sex]]=TRUE,1,0)</f>
        <v>0</v>
      </c>
    </row>
    <row r="11" spans="1:33" x14ac:dyDescent="0.35">
      <c r="A11">
        <v>2001</v>
      </c>
      <c r="B11" t="s">
        <v>25</v>
      </c>
      <c r="C11" t="s">
        <v>50</v>
      </c>
      <c r="D11" t="s">
        <v>51</v>
      </c>
      <c r="E11" t="b">
        <v>1</v>
      </c>
      <c r="F11" t="b">
        <v>1</v>
      </c>
      <c r="G11" t="b">
        <v>0</v>
      </c>
      <c r="H11" t="b">
        <v>0</v>
      </c>
      <c r="I11" t="b">
        <v>0</v>
      </c>
      <c r="J11" t="b">
        <v>0</v>
      </c>
      <c r="K11" t="b">
        <v>0</v>
      </c>
      <c r="L11">
        <v>30</v>
      </c>
      <c r="M11" t="s">
        <v>19</v>
      </c>
      <c r="N11">
        <v>58606</v>
      </c>
      <c r="O11" t="s">
        <v>52</v>
      </c>
      <c r="P11" t="s">
        <v>49</v>
      </c>
      <c r="Q11" t="str">
        <f>_xlfn.TEXTJOIN("-",,superbowl_commercials[[#This Row],[Year]:[TV Viewers]])</f>
        <v>2001-Budweiser-https://superbowl-ads.com/2001-budweiser-what-are-you-doing/-https://www.youtube.com/watch?v=gtmJEt0w1k4-TRUE-TRUE-FALSE-FALSE-FALSE-FALSE-FALSE-30-2.1-58606-212-84.34</v>
      </c>
      <c r="R11">
        <f>VALUE(SUBSTITUTE(superbowl_commercials[[#This Row],[TV Viewers]],".",","))</f>
        <v>84.34</v>
      </c>
      <c r="S11" t="b">
        <f>ISNUMBER(superbowl_commercials[[#This Row],[TV Viewers2]])</f>
        <v>1</v>
      </c>
      <c r="T11">
        <f>IFERROR(VALUE(superbowl_commercials[[#This Row],[Youtube Likes]]),0)</f>
        <v>212</v>
      </c>
      <c r="U11" t="b">
        <f>ISNUMBER(superbowl_commercials[[#This Row],[Youtube Likes2]])</f>
        <v>1</v>
      </c>
      <c r="V11">
        <f>VALUE(SUBSTITUTE(superbowl_commercials[[#This Row],[Estimated Cost]],".",","))</f>
        <v>2.1</v>
      </c>
      <c r="W11" t="b">
        <f>ISNUMBER(superbowl_commercials[[#This Row],[Estimated Cost2]])</f>
        <v>1</v>
      </c>
      <c r="X11" t="b">
        <f>ISNUMBER(superbowl_commercials[[#This Row],[Year]])</f>
        <v>1</v>
      </c>
      <c r="Y11">
        <f>VALUE(superbowl_commercials[[#This Row],[Youtube Views]])</f>
        <v>58606</v>
      </c>
      <c r="Z11" t="b">
        <f>ISNUMBER(superbowl_commercials[[#This Row],[Youtube Views2]])</f>
        <v>1</v>
      </c>
      <c r="AA11">
        <f>IF(superbowl_commercials[[#This Row],[Funny]]=TRUE,1,0)</f>
        <v>1</v>
      </c>
      <c r="AB11">
        <f>IF(superbowl_commercials[[#This Row],[Shows Product Quickly]]=TRUE,1,0)</f>
        <v>1</v>
      </c>
      <c r="AC11">
        <f>IF(superbowl_commercials[[#This Row],[Patriotic]]=TRUE,1,0)</f>
        <v>0</v>
      </c>
      <c r="AD11">
        <f>IF(superbowl_commercials[[#This Row],[Celebrity]]=TRUE,1,0)</f>
        <v>0</v>
      </c>
      <c r="AE11">
        <f>IF(superbowl_commercials[[#This Row],[Danger]]=TRUE,1,0)</f>
        <v>0</v>
      </c>
      <c r="AF11">
        <f>IF(superbowl_commercials[[#This Row],[Animals]]=TRUE,1,0)</f>
        <v>0</v>
      </c>
      <c r="AG11">
        <f>IF(superbowl_commercials[[#This Row],[Uses Sex]]=TRUE,1,0)</f>
        <v>0</v>
      </c>
    </row>
    <row r="12" spans="1:33" x14ac:dyDescent="0.35">
      <c r="A12">
        <v>2001</v>
      </c>
      <c r="B12" t="s">
        <v>29</v>
      </c>
      <c r="C12" t="s">
        <v>53</v>
      </c>
      <c r="D12" t="s">
        <v>54</v>
      </c>
      <c r="E12" t="b">
        <v>1</v>
      </c>
      <c r="F12" t="b">
        <v>0</v>
      </c>
      <c r="G12" t="b">
        <v>0</v>
      </c>
      <c r="H12" t="b">
        <v>0</v>
      </c>
      <c r="I12" t="b">
        <v>1</v>
      </c>
      <c r="J12" t="b">
        <v>0</v>
      </c>
      <c r="K12" t="b">
        <v>1</v>
      </c>
      <c r="L12">
        <v>30</v>
      </c>
      <c r="M12" t="s">
        <v>19</v>
      </c>
      <c r="N12">
        <v>73526</v>
      </c>
      <c r="O12" t="s">
        <v>55</v>
      </c>
      <c r="P12" t="s">
        <v>49</v>
      </c>
      <c r="Q12" t="str">
        <f>_xlfn.TEXTJOIN("-",,superbowl_commercials[[#This Row],[Year]:[TV Viewers]])</f>
        <v>2001-Bud Light-https://superbowl-ads.com/2001-bud-light-pencil-pusher/-https://www.youtube.com/watch?v=J89vbNUzhIE-TRUE-FALSE-FALSE-FALSE-TRUE-FALSE-TRUE-30-2.1-73526-353-84.34</v>
      </c>
      <c r="R12">
        <f>VALUE(SUBSTITUTE(superbowl_commercials[[#This Row],[TV Viewers]],".",","))</f>
        <v>84.34</v>
      </c>
      <c r="S12" t="b">
        <f>ISNUMBER(superbowl_commercials[[#This Row],[TV Viewers2]])</f>
        <v>1</v>
      </c>
      <c r="T12">
        <f>IFERROR(VALUE(superbowl_commercials[[#This Row],[Youtube Likes]]),0)</f>
        <v>353</v>
      </c>
      <c r="U12" t="b">
        <f>ISNUMBER(superbowl_commercials[[#This Row],[Youtube Likes2]])</f>
        <v>1</v>
      </c>
      <c r="V12">
        <f>VALUE(SUBSTITUTE(superbowl_commercials[[#This Row],[Estimated Cost]],".",","))</f>
        <v>2.1</v>
      </c>
      <c r="W12" t="b">
        <f>ISNUMBER(superbowl_commercials[[#This Row],[Estimated Cost2]])</f>
        <v>1</v>
      </c>
      <c r="X12" t="b">
        <f>ISNUMBER(superbowl_commercials[[#This Row],[Year]])</f>
        <v>1</v>
      </c>
      <c r="Y12">
        <f>VALUE(superbowl_commercials[[#This Row],[Youtube Views]])</f>
        <v>73526</v>
      </c>
      <c r="Z12" t="b">
        <f>ISNUMBER(superbowl_commercials[[#This Row],[Youtube Views2]])</f>
        <v>1</v>
      </c>
      <c r="AA12">
        <f>IF(superbowl_commercials[[#This Row],[Funny]]=TRUE,1,0)</f>
        <v>1</v>
      </c>
      <c r="AB12">
        <f>IF(superbowl_commercials[[#This Row],[Shows Product Quickly]]=TRUE,1,0)</f>
        <v>0</v>
      </c>
      <c r="AC12">
        <f>IF(superbowl_commercials[[#This Row],[Patriotic]]=TRUE,1,0)</f>
        <v>0</v>
      </c>
      <c r="AD12">
        <f>IF(superbowl_commercials[[#This Row],[Celebrity]]=TRUE,1,0)</f>
        <v>0</v>
      </c>
      <c r="AE12">
        <f>IF(superbowl_commercials[[#This Row],[Danger]]=TRUE,1,0)</f>
        <v>1</v>
      </c>
      <c r="AF12">
        <f>IF(superbowl_commercials[[#This Row],[Animals]]=TRUE,1,0)</f>
        <v>0</v>
      </c>
      <c r="AG12">
        <f>IF(superbowl_commercials[[#This Row],[Uses Sex]]=TRUE,1,0)</f>
        <v>1</v>
      </c>
    </row>
    <row r="13" spans="1:33" x14ac:dyDescent="0.35">
      <c r="A13">
        <v>2001</v>
      </c>
      <c r="B13" t="s">
        <v>56</v>
      </c>
      <c r="C13" t="s">
        <v>57</v>
      </c>
      <c r="D13" t="s">
        <v>58</v>
      </c>
      <c r="E13" t="b">
        <v>1</v>
      </c>
      <c r="F13" t="b">
        <v>0</v>
      </c>
      <c r="G13" t="b">
        <v>0</v>
      </c>
      <c r="H13" t="b">
        <v>0</v>
      </c>
      <c r="I13" t="b">
        <v>0</v>
      </c>
      <c r="J13" t="b">
        <v>0</v>
      </c>
      <c r="K13" t="b">
        <v>1</v>
      </c>
      <c r="L13">
        <v>30</v>
      </c>
      <c r="M13" t="s">
        <v>19</v>
      </c>
      <c r="N13">
        <v>1202</v>
      </c>
      <c r="O13" t="s">
        <v>59</v>
      </c>
      <c r="P13" t="s">
        <v>49</v>
      </c>
      <c r="Q13" t="str">
        <f>_xlfn.TEXTJOIN("-",,superbowl_commercials[[#This Row],[Year]:[TV Viewers]])</f>
        <v>2001-Pepsi-https://superbowl-ads.com/2001-pepsi-subway-miracle/-https://www.youtube.com/watch?v=1nmPv4M8Ps8-TRUE-FALSE-FALSE-FALSE-FALSE-FALSE-TRUE-30-2.1-1202-5-84.34</v>
      </c>
      <c r="R13">
        <f>VALUE(SUBSTITUTE(superbowl_commercials[[#This Row],[TV Viewers]],".",","))</f>
        <v>84.34</v>
      </c>
      <c r="S13" t="b">
        <f>ISNUMBER(superbowl_commercials[[#This Row],[TV Viewers2]])</f>
        <v>1</v>
      </c>
      <c r="T13">
        <f>IFERROR(VALUE(superbowl_commercials[[#This Row],[Youtube Likes]]),0)</f>
        <v>5</v>
      </c>
      <c r="U13" t="b">
        <f>ISNUMBER(superbowl_commercials[[#This Row],[Youtube Likes2]])</f>
        <v>1</v>
      </c>
      <c r="V13">
        <f>VALUE(SUBSTITUTE(superbowl_commercials[[#This Row],[Estimated Cost]],".",","))</f>
        <v>2.1</v>
      </c>
      <c r="W13" t="b">
        <f>ISNUMBER(superbowl_commercials[[#This Row],[Estimated Cost2]])</f>
        <v>1</v>
      </c>
      <c r="X13" t="b">
        <f>ISNUMBER(superbowl_commercials[[#This Row],[Year]])</f>
        <v>1</v>
      </c>
      <c r="Y13">
        <f>VALUE(superbowl_commercials[[#This Row],[Youtube Views]])</f>
        <v>1202</v>
      </c>
      <c r="Z13" t="b">
        <f>ISNUMBER(superbowl_commercials[[#This Row],[Youtube Views2]])</f>
        <v>1</v>
      </c>
      <c r="AA13">
        <f>IF(superbowl_commercials[[#This Row],[Funny]]=TRUE,1,0)</f>
        <v>1</v>
      </c>
      <c r="AB13">
        <f>IF(superbowl_commercials[[#This Row],[Shows Product Quickly]]=TRUE,1,0)</f>
        <v>0</v>
      </c>
      <c r="AC13">
        <f>IF(superbowl_commercials[[#This Row],[Patriotic]]=TRUE,1,0)</f>
        <v>0</v>
      </c>
      <c r="AD13">
        <f>IF(superbowl_commercials[[#This Row],[Celebrity]]=TRUE,1,0)</f>
        <v>0</v>
      </c>
      <c r="AE13">
        <f>IF(superbowl_commercials[[#This Row],[Danger]]=TRUE,1,0)</f>
        <v>0</v>
      </c>
      <c r="AF13">
        <f>IF(superbowl_commercials[[#This Row],[Animals]]=TRUE,1,0)</f>
        <v>0</v>
      </c>
      <c r="AG13">
        <f>IF(superbowl_commercials[[#This Row],[Uses Sex]]=TRUE,1,0)</f>
        <v>1</v>
      </c>
    </row>
    <row r="14" spans="1:33" x14ac:dyDescent="0.35">
      <c r="A14">
        <v>2001</v>
      </c>
      <c r="B14" t="s">
        <v>16</v>
      </c>
      <c r="C14" t="s">
        <v>60</v>
      </c>
      <c r="D14" t="s">
        <v>61</v>
      </c>
      <c r="E14" t="b">
        <v>0</v>
      </c>
      <c r="F14" t="b">
        <v>0</v>
      </c>
      <c r="G14" t="b">
        <v>0</v>
      </c>
      <c r="H14" t="b">
        <v>0</v>
      </c>
      <c r="I14" t="b">
        <v>1</v>
      </c>
      <c r="J14" t="b">
        <v>1</v>
      </c>
      <c r="K14" t="b">
        <v>0</v>
      </c>
      <c r="L14">
        <v>30</v>
      </c>
      <c r="M14" t="s">
        <v>19</v>
      </c>
      <c r="N14">
        <v>105126</v>
      </c>
      <c r="O14" t="s">
        <v>62</v>
      </c>
      <c r="P14" t="s">
        <v>49</v>
      </c>
      <c r="Q14" t="str">
        <f>_xlfn.TEXTJOIN("-",,superbowl_commercials[[#This Row],[Year]:[TV Viewers]])</f>
        <v>2001-E-Trade-https://superbowl-ads.com/2001-etrade-dot-com-ghost-town/-https://www.youtube.com/watch?v=ONZFkqzuMjI-FALSE-FALSE-FALSE-FALSE-TRUE-TRUE-FALSE-30-2.1-105126-191-84.34</v>
      </c>
      <c r="R14">
        <f>VALUE(SUBSTITUTE(superbowl_commercials[[#This Row],[TV Viewers]],".",","))</f>
        <v>84.34</v>
      </c>
      <c r="S14" t="b">
        <f>ISNUMBER(superbowl_commercials[[#This Row],[TV Viewers2]])</f>
        <v>1</v>
      </c>
      <c r="T14">
        <f>IFERROR(VALUE(superbowl_commercials[[#This Row],[Youtube Likes]]),0)</f>
        <v>191</v>
      </c>
      <c r="U14" t="b">
        <f>ISNUMBER(superbowl_commercials[[#This Row],[Youtube Likes2]])</f>
        <v>1</v>
      </c>
      <c r="V14">
        <f>VALUE(SUBSTITUTE(superbowl_commercials[[#This Row],[Estimated Cost]],".",","))</f>
        <v>2.1</v>
      </c>
      <c r="W14" t="b">
        <f>ISNUMBER(superbowl_commercials[[#This Row],[Estimated Cost2]])</f>
        <v>1</v>
      </c>
      <c r="X14" t="b">
        <f>ISNUMBER(superbowl_commercials[[#This Row],[Year]])</f>
        <v>1</v>
      </c>
      <c r="Y14">
        <f>VALUE(superbowl_commercials[[#This Row],[Youtube Views]])</f>
        <v>105126</v>
      </c>
      <c r="Z14" t="b">
        <f>ISNUMBER(superbowl_commercials[[#This Row],[Youtube Views2]])</f>
        <v>1</v>
      </c>
      <c r="AA14">
        <f>IF(superbowl_commercials[[#This Row],[Funny]]=TRUE,1,0)</f>
        <v>0</v>
      </c>
      <c r="AB14">
        <f>IF(superbowl_commercials[[#This Row],[Shows Product Quickly]]=TRUE,1,0)</f>
        <v>0</v>
      </c>
      <c r="AC14">
        <f>IF(superbowl_commercials[[#This Row],[Patriotic]]=TRUE,1,0)</f>
        <v>0</v>
      </c>
      <c r="AD14">
        <f>IF(superbowl_commercials[[#This Row],[Celebrity]]=TRUE,1,0)</f>
        <v>0</v>
      </c>
      <c r="AE14">
        <f>IF(superbowl_commercials[[#This Row],[Danger]]=TRUE,1,0)</f>
        <v>1</v>
      </c>
      <c r="AF14">
        <f>IF(superbowl_commercials[[#This Row],[Animals]]=TRUE,1,0)</f>
        <v>1</v>
      </c>
      <c r="AG14">
        <f>IF(superbowl_commercials[[#This Row],[Uses Sex]]=TRUE,1,0)</f>
        <v>0</v>
      </c>
    </row>
    <row r="15" spans="1:33" x14ac:dyDescent="0.35">
      <c r="A15">
        <v>2001</v>
      </c>
      <c r="B15" t="s">
        <v>56</v>
      </c>
      <c r="C15" t="s">
        <v>63</v>
      </c>
      <c r="D15" t="s">
        <v>64</v>
      </c>
      <c r="E15" t="b">
        <v>1</v>
      </c>
      <c r="F15" t="b">
        <v>1</v>
      </c>
      <c r="G15" t="b">
        <v>0</v>
      </c>
      <c r="H15" t="b">
        <v>0</v>
      </c>
      <c r="I15" t="b">
        <v>0</v>
      </c>
      <c r="J15" t="b">
        <v>0</v>
      </c>
      <c r="K15" t="b">
        <v>1</v>
      </c>
      <c r="L15">
        <v>30</v>
      </c>
      <c r="M15" t="s">
        <v>19</v>
      </c>
      <c r="N15">
        <v>65284</v>
      </c>
      <c r="O15" t="s">
        <v>65</v>
      </c>
      <c r="P15" t="s">
        <v>49</v>
      </c>
      <c r="Q15" t="str">
        <f>_xlfn.TEXTJOIN("-",,superbowl_commercials[[#This Row],[Year]:[TV Viewers]])</f>
        <v>2001-Pepsi-https://superbowl-ads.com/2001-pepsi-roller-coaster/-https://www.youtube.com/watch?v=MwfL-DkL1Vg-TRUE-TRUE-FALSE-FALSE-FALSE-FALSE-TRUE-30-2.1-65284-110-84.34</v>
      </c>
      <c r="R15">
        <f>VALUE(SUBSTITUTE(superbowl_commercials[[#This Row],[TV Viewers]],".",","))</f>
        <v>84.34</v>
      </c>
      <c r="S15" t="b">
        <f>ISNUMBER(superbowl_commercials[[#This Row],[TV Viewers2]])</f>
        <v>1</v>
      </c>
      <c r="T15">
        <f>IFERROR(VALUE(superbowl_commercials[[#This Row],[Youtube Likes]]),0)</f>
        <v>110</v>
      </c>
      <c r="U15" t="b">
        <f>ISNUMBER(superbowl_commercials[[#This Row],[Youtube Likes2]])</f>
        <v>1</v>
      </c>
      <c r="V15">
        <f>VALUE(SUBSTITUTE(superbowl_commercials[[#This Row],[Estimated Cost]],".",","))</f>
        <v>2.1</v>
      </c>
      <c r="W15" t="b">
        <f>ISNUMBER(superbowl_commercials[[#This Row],[Estimated Cost2]])</f>
        <v>1</v>
      </c>
      <c r="X15" t="b">
        <f>ISNUMBER(superbowl_commercials[[#This Row],[Year]])</f>
        <v>1</v>
      </c>
      <c r="Y15">
        <f>VALUE(superbowl_commercials[[#This Row],[Youtube Views]])</f>
        <v>65284</v>
      </c>
      <c r="Z15" t="b">
        <f>ISNUMBER(superbowl_commercials[[#This Row],[Youtube Views2]])</f>
        <v>1</v>
      </c>
      <c r="AA15">
        <f>IF(superbowl_commercials[[#This Row],[Funny]]=TRUE,1,0)</f>
        <v>1</v>
      </c>
      <c r="AB15">
        <f>IF(superbowl_commercials[[#This Row],[Shows Product Quickly]]=TRUE,1,0)</f>
        <v>1</v>
      </c>
      <c r="AC15">
        <f>IF(superbowl_commercials[[#This Row],[Patriotic]]=TRUE,1,0)</f>
        <v>0</v>
      </c>
      <c r="AD15">
        <f>IF(superbowl_commercials[[#This Row],[Celebrity]]=TRUE,1,0)</f>
        <v>0</v>
      </c>
      <c r="AE15">
        <f>IF(superbowl_commercials[[#This Row],[Danger]]=TRUE,1,0)</f>
        <v>0</v>
      </c>
      <c r="AF15">
        <f>IF(superbowl_commercials[[#This Row],[Animals]]=TRUE,1,0)</f>
        <v>0</v>
      </c>
      <c r="AG15">
        <f>IF(superbowl_commercials[[#This Row],[Uses Sex]]=TRUE,1,0)</f>
        <v>1</v>
      </c>
    </row>
    <row r="16" spans="1:33" x14ac:dyDescent="0.35">
      <c r="A16">
        <v>2001</v>
      </c>
      <c r="B16" t="s">
        <v>29</v>
      </c>
      <c r="C16" t="s">
        <v>66</v>
      </c>
      <c r="D16" t="s">
        <v>67</v>
      </c>
      <c r="E16" t="b">
        <v>1</v>
      </c>
      <c r="F16" t="b">
        <v>0</v>
      </c>
      <c r="G16" t="b">
        <v>0</v>
      </c>
      <c r="H16" t="b">
        <v>1</v>
      </c>
      <c r="I16" t="b">
        <v>0</v>
      </c>
      <c r="J16" t="b">
        <v>0</v>
      </c>
      <c r="K16" t="b">
        <v>1</v>
      </c>
      <c r="L16">
        <v>30</v>
      </c>
      <c r="M16" t="s">
        <v>19</v>
      </c>
      <c r="N16">
        <v>1047</v>
      </c>
      <c r="O16" t="s">
        <v>38</v>
      </c>
      <c r="P16" t="s">
        <v>49</v>
      </c>
      <c r="Q16" t="str">
        <f>_xlfn.TEXTJOIN("-",,superbowl_commercials[[#This Row],[Year]:[TV Viewers]])</f>
        <v>2001-Bud Light-https://superbowl-ads.com/2001-bud-light-cedric-the-entertainer/-https://www.youtube.com/watch?v=h-HHbtwX5vY-TRUE-FALSE-FALSE-TRUE-FALSE-FALSE-TRUE-30-2.1-1047-3-84.34</v>
      </c>
      <c r="R16">
        <f>VALUE(SUBSTITUTE(superbowl_commercials[[#This Row],[TV Viewers]],".",","))</f>
        <v>84.34</v>
      </c>
      <c r="S16" t="b">
        <f>ISNUMBER(superbowl_commercials[[#This Row],[TV Viewers2]])</f>
        <v>1</v>
      </c>
      <c r="T16">
        <f>IFERROR(VALUE(superbowl_commercials[[#This Row],[Youtube Likes]]),0)</f>
        <v>3</v>
      </c>
      <c r="U16" t="b">
        <f>ISNUMBER(superbowl_commercials[[#This Row],[Youtube Likes2]])</f>
        <v>1</v>
      </c>
      <c r="V16">
        <f>VALUE(SUBSTITUTE(superbowl_commercials[[#This Row],[Estimated Cost]],".",","))</f>
        <v>2.1</v>
      </c>
      <c r="W16" t="b">
        <f>ISNUMBER(superbowl_commercials[[#This Row],[Estimated Cost2]])</f>
        <v>1</v>
      </c>
      <c r="X16" t="b">
        <f>ISNUMBER(superbowl_commercials[[#This Row],[Year]])</f>
        <v>1</v>
      </c>
      <c r="Y16">
        <f>VALUE(superbowl_commercials[[#This Row],[Youtube Views]])</f>
        <v>1047</v>
      </c>
      <c r="Z16" t="b">
        <f>ISNUMBER(superbowl_commercials[[#This Row],[Youtube Views2]])</f>
        <v>1</v>
      </c>
      <c r="AA16">
        <f>IF(superbowl_commercials[[#This Row],[Funny]]=TRUE,1,0)</f>
        <v>1</v>
      </c>
      <c r="AB16">
        <f>IF(superbowl_commercials[[#This Row],[Shows Product Quickly]]=TRUE,1,0)</f>
        <v>0</v>
      </c>
      <c r="AC16">
        <f>IF(superbowl_commercials[[#This Row],[Patriotic]]=TRUE,1,0)</f>
        <v>0</v>
      </c>
      <c r="AD16">
        <f>IF(superbowl_commercials[[#This Row],[Celebrity]]=TRUE,1,0)</f>
        <v>1</v>
      </c>
      <c r="AE16">
        <f>IF(superbowl_commercials[[#This Row],[Danger]]=TRUE,1,0)</f>
        <v>0</v>
      </c>
      <c r="AF16">
        <f>IF(superbowl_commercials[[#This Row],[Animals]]=TRUE,1,0)</f>
        <v>0</v>
      </c>
      <c r="AG16">
        <f>IF(superbowl_commercials[[#This Row],[Uses Sex]]=TRUE,1,0)</f>
        <v>1</v>
      </c>
    </row>
    <row r="17" spans="1:33" x14ac:dyDescent="0.35">
      <c r="A17">
        <v>2001</v>
      </c>
      <c r="B17" t="s">
        <v>68</v>
      </c>
      <c r="C17" t="s">
        <v>69</v>
      </c>
      <c r="D17" t="s">
        <v>70</v>
      </c>
      <c r="E17" t="b">
        <v>1</v>
      </c>
      <c r="F17" t="b">
        <v>1</v>
      </c>
      <c r="G17" t="b">
        <v>0</v>
      </c>
      <c r="H17" t="b">
        <v>1</v>
      </c>
      <c r="I17" t="b">
        <v>0</v>
      </c>
      <c r="J17" t="b">
        <v>0</v>
      </c>
      <c r="K17" t="b">
        <v>1</v>
      </c>
      <c r="L17">
        <v>30</v>
      </c>
      <c r="M17" t="s">
        <v>19</v>
      </c>
      <c r="N17">
        <v>4183</v>
      </c>
      <c r="O17" t="s">
        <v>71</v>
      </c>
      <c r="P17" t="s">
        <v>49</v>
      </c>
      <c r="Q17" t="str">
        <f>_xlfn.TEXTJOIN("-",,superbowl_commercials[[#This Row],[Year]:[TV Viewers]])</f>
        <v>2001-Doritos-https://superbowl-ads.com/2001-doritos-ali-landry/-https://www.youtube.com/watch?v=xbrvsJZSxok-TRUE-TRUE-FALSE-TRUE-FALSE-FALSE-TRUE-30-2.1-4183-15-84.34</v>
      </c>
      <c r="R17">
        <f>VALUE(SUBSTITUTE(superbowl_commercials[[#This Row],[TV Viewers]],".",","))</f>
        <v>84.34</v>
      </c>
      <c r="S17" t="b">
        <f>ISNUMBER(superbowl_commercials[[#This Row],[TV Viewers2]])</f>
        <v>1</v>
      </c>
      <c r="T17">
        <f>IFERROR(VALUE(superbowl_commercials[[#This Row],[Youtube Likes]]),0)</f>
        <v>15</v>
      </c>
      <c r="U17" t="b">
        <f>ISNUMBER(superbowl_commercials[[#This Row],[Youtube Likes2]])</f>
        <v>1</v>
      </c>
      <c r="V17">
        <f>VALUE(SUBSTITUTE(superbowl_commercials[[#This Row],[Estimated Cost]],".",","))</f>
        <v>2.1</v>
      </c>
      <c r="W17" t="b">
        <f>ISNUMBER(superbowl_commercials[[#This Row],[Estimated Cost2]])</f>
        <v>1</v>
      </c>
      <c r="X17" t="b">
        <f>ISNUMBER(superbowl_commercials[[#This Row],[Year]])</f>
        <v>1</v>
      </c>
      <c r="Y17">
        <f>VALUE(superbowl_commercials[[#This Row],[Youtube Views]])</f>
        <v>4183</v>
      </c>
      <c r="Z17" t="b">
        <f>ISNUMBER(superbowl_commercials[[#This Row],[Youtube Views2]])</f>
        <v>1</v>
      </c>
      <c r="AA17">
        <f>IF(superbowl_commercials[[#This Row],[Funny]]=TRUE,1,0)</f>
        <v>1</v>
      </c>
      <c r="AB17">
        <f>IF(superbowl_commercials[[#This Row],[Shows Product Quickly]]=TRUE,1,0)</f>
        <v>1</v>
      </c>
      <c r="AC17">
        <f>IF(superbowl_commercials[[#This Row],[Patriotic]]=TRUE,1,0)</f>
        <v>0</v>
      </c>
      <c r="AD17">
        <f>IF(superbowl_commercials[[#This Row],[Celebrity]]=TRUE,1,0)</f>
        <v>1</v>
      </c>
      <c r="AE17">
        <f>IF(superbowl_commercials[[#This Row],[Danger]]=TRUE,1,0)</f>
        <v>0</v>
      </c>
      <c r="AF17">
        <f>IF(superbowl_commercials[[#This Row],[Animals]]=TRUE,1,0)</f>
        <v>0</v>
      </c>
      <c r="AG17">
        <f>IF(superbowl_commercials[[#This Row],[Uses Sex]]=TRUE,1,0)</f>
        <v>1</v>
      </c>
    </row>
    <row r="18" spans="1:33" x14ac:dyDescent="0.35">
      <c r="A18">
        <v>2001</v>
      </c>
      <c r="B18" t="s">
        <v>72</v>
      </c>
      <c r="C18" t="s">
        <v>73</v>
      </c>
      <c r="D18" t="s">
        <v>74</v>
      </c>
      <c r="E18" t="b">
        <v>0</v>
      </c>
      <c r="F18" t="b">
        <v>0</v>
      </c>
      <c r="G18" t="b">
        <v>0</v>
      </c>
      <c r="H18" t="b">
        <v>1</v>
      </c>
      <c r="I18" t="b">
        <v>0</v>
      </c>
      <c r="J18" t="b">
        <v>0</v>
      </c>
      <c r="K18" t="b">
        <v>0</v>
      </c>
      <c r="L18">
        <v>60</v>
      </c>
      <c r="M18" t="s">
        <v>41</v>
      </c>
      <c r="O18" t="s">
        <v>74</v>
      </c>
      <c r="P18" t="s">
        <v>49</v>
      </c>
      <c r="Q18" t="str">
        <f>_xlfn.TEXTJOIN("-",,superbowl_commercials[[#This Row],[Year]:[TV Viewers]])</f>
        <v>2001-NFL-https://superbowl-ads.com/2001-nfl-perfect-day/-FALSE-FALSE-FALSE-TRUE-FALSE-FALSE-FALSE-60-4.2-84.34</v>
      </c>
      <c r="R18">
        <f>VALUE(SUBSTITUTE(superbowl_commercials[[#This Row],[TV Viewers]],".",","))</f>
        <v>84.34</v>
      </c>
      <c r="S18" t="b">
        <f>ISNUMBER(superbowl_commercials[[#This Row],[TV Viewers2]])</f>
        <v>1</v>
      </c>
      <c r="T18">
        <f>IFERROR(VALUE(superbowl_commercials[[#This Row],[Youtube Likes]]),0)</f>
        <v>0</v>
      </c>
      <c r="U18" t="b">
        <f>ISNUMBER(superbowl_commercials[[#This Row],[Youtube Likes2]])</f>
        <v>1</v>
      </c>
      <c r="V18">
        <f>VALUE(SUBSTITUTE(superbowl_commercials[[#This Row],[Estimated Cost]],".",","))</f>
        <v>4.2</v>
      </c>
      <c r="W18" t="b">
        <f>ISNUMBER(superbowl_commercials[[#This Row],[Estimated Cost2]])</f>
        <v>1</v>
      </c>
      <c r="X18" t="b">
        <f>ISNUMBER(superbowl_commercials[[#This Row],[Year]])</f>
        <v>1</v>
      </c>
      <c r="Y18">
        <f>VALUE(superbowl_commercials[[#This Row],[Youtube Views]])</f>
        <v>0</v>
      </c>
      <c r="Z18" t="b">
        <f>ISNUMBER(superbowl_commercials[[#This Row],[Youtube Views2]])</f>
        <v>1</v>
      </c>
      <c r="AA18">
        <f>IF(superbowl_commercials[[#This Row],[Funny]]=TRUE,1,0)</f>
        <v>0</v>
      </c>
      <c r="AB18">
        <f>IF(superbowl_commercials[[#This Row],[Shows Product Quickly]]=TRUE,1,0)</f>
        <v>0</v>
      </c>
      <c r="AC18">
        <f>IF(superbowl_commercials[[#This Row],[Patriotic]]=TRUE,1,0)</f>
        <v>0</v>
      </c>
      <c r="AD18">
        <f>IF(superbowl_commercials[[#This Row],[Celebrity]]=TRUE,1,0)</f>
        <v>1</v>
      </c>
      <c r="AE18">
        <f>IF(superbowl_commercials[[#This Row],[Danger]]=TRUE,1,0)</f>
        <v>0</v>
      </c>
      <c r="AF18">
        <f>IF(superbowl_commercials[[#This Row],[Animals]]=TRUE,1,0)</f>
        <v>0</v>
      </c>
      <c r="AG18">
        <f>IF(superbowl_commercials[[#This Row],[Uses Sex]]=TRUE,1,0)</f>
        <v>0</v>
      </c>
    </row>
    <row r="19" spans="1:33" x14ac:dyDescent="0.35">
      <c r="A19">
        <v>2001</v>
      </c>
      <c r="B19" t="s">
        <v>56</v>
      </c>
      <c r="C19" t="s">
        <v>75</v>
      </c>
      <c r="D19" t="s">
        <v>76</v>
      </c>
      <c r="E19" t="b">
        <v>1</v>
      </c>
      <c r="F19" t="b">
        <v>0</v>
      </c>
      <c r="G19" t="b">
        <v>1</v>
      </c>
      <c r="H19" t="b">
        <v>1</v>
      </c>
      <c r="I19" t="b">
        <v>0</v>
      </c>
      <c r="J19" t="b">
        <v>1</v>
      </c>
      <c r="K19" t="b">
        <v>1</v>
      </c>
      <c r="L19">
        <v>45</v>
      </c>
      <c r="M19" t="s">
        <v>77</v>
      </c>
      <c r="N19">
        <v>12595</v>
      </c>
      <c r="O19" t="s">
        <v>78</v>
      </c>
      <c r="P19" t="s">
        <v>49</v>
      </c>
      <c r="Q19" t="str">
        <f>_xlfn.TEXTJOIN("-",,superbowl_commercials[[#This Row],[Year]:[TV Viewers]])</f>
        <v>2001-Pepsi-https://superbowl-ads.com/2001-pepsi-bob-dole/-https://www.youtube.com/watch?v=6h7wifUL8mk-TRUE-FALSE-TRUE-TRUE-FALSE-TRUE-TRUE-45-3.15-12595-13-84.34</v>
      </c>
      <c r="R19">
        <f>VALUE(SUBSTITUTE(superbowl_commercials[[#This Row],[TV Viewers]],".",","))</f>
        <v>84.34</v>
      </c>
      <c r="S19" t="b">
        <f>ISNUMBER(superbowl_commercials[[#This Row],[TV Viewers2]])</f>
        <v>1</v>
      </c>
      <c r="T19">
        <f>IFERROR(VALUE(superbowl_commercials[[#This Row],[Youtube Likes]]),0)</f>
        <v>13</v>
      </c>
      <c r="U19" t="b">
        <f>ISNUMBER(superbowl_commercials[[#This Row],[Youtube Likes2]])</f>
        <v>1</v>
      </c>
      <c r="V19">
        <f>VALUE(SUBSTITUTE(superbowl_commercials[[#This Row],[Estimated Cost]],".",","))</f>
        <v>3.15</v>
      </c>
      <c r="W19" t="b">
        <f>ISNUMBER(superbowl_commercials[[#This Row],[Estimated Cost2]])</f>
        <v>1</v>
      </c>
      <c r="X19" t="b">
        <f>ISNUMBER(superbowl_commercials[[#This Row],[Year]])</f>
        <v>1</v>
      </c>
      <c r="Y19">
        <f>VALUE(superbowl_commercials[[#This Row],[Youtube Views]])</f>
        <v>12595</v>
      </c>
      <c r="Z19" t="b">
        <f>ISNUMBER(superbowl_commercials[[#This Row],[Youtube Views2]])</f>
        <v>1</v>
      </c>
      <c r="AA19">
        <f>IF(superbowl_commercials[[#This Row],[Funny]]=TRUE,1,0)</f>
        <v>1</v>
      </c>
      <c r="AB19">
        <f>IF(superbowl_commercials[[#This Row],[Shows Product Quickly]]=TRUE,1,0)</f>
        <v>0</v>
      </c>
      <c r="AC19">
        <f>IF(superbowl_commercials[[#This Row],[Patriotic]]=TRUE,1,0)</f>
        <v>1</v>
      </c>
      <c r="AD19">
        <f>IF(superbowl_commercials[[#This Row],[Celebrity]]=TRUE,1,0)</f>
        <v>1</v>
      </c>
      <c r="AE19">
        <f>IF(superbowl_commercials[[#This Row],[Danger]]=TRUE,1,0)</f>
        <v>0</v>
      </c>
      <c r="AF19">
        <f>IF(superbowl_commercials[[#This Row],[Animals]]=TRUE,1,0)</f>
        <v>1</v>
      </c>
      <c r="AG19">
        <f>IF(superbowl_commercials[[#This Row],[Uses Sex]]=TRUE,1,0)</f>
        <v>1</v>
      </c>
    </row>
    <row r="20" spans="1:33" x14ac:dyDescent="0.35">
      <c r="A20">
        <v>2001</v>
      </c>
      <c r="B20" t="s">
        <v>56</v>
      </c>
      <c r="C20" t="s">
        <v>79</v>
      </c>
      <c r="D20" t="s">
        <v>80</v>
      </c>
      <c r="E20" t="b">
        <v>1</v>
      </c>
      <c r="F20" t="b">
        <v>0</v>
      </c>
      <c r="G20" t="b">
        <v>0</v>
      </c>
      <c r="H20" t="b">
        <v>1</v>
      </c>
      <c r="I20" t="b">
        <v>1</v>
      </c>
      <c r="J20" t="b">
        <v>0</v>
      </c>
      <c r="K20" t="b">
        <v>0</v>
      </c>
      <c r="L20">
        <v>60</v>
      </c>
      <c r="M20" t="s">
        <v>41</v>
      </c>
      <c r="N20">
        <v>1632</v>
      </c>
      <c r="O20" t="s">
        <v>71</v>
      </c>
      <c r="P20" t="s">
        <v>49</v>
      </c>
      <c r="Q20" t="str">
        <f>_xlfn.TEXTJOIN("-",,superbowl_commercials[[#This Row],[Year]:[TV Viewers]])</f>
        <v>2001-Pepsi-https://superbowl-ads.com/2001-pepsi-kasparov-vs-pepsi-machine/-https://www.youtube.com/watch?v=pldGc0Cpf84-TRUE-FALSE-FALSE-TRUE-TRUE-FALSE-FALSE-60-4.2-1632-15-84.34</v>
      </c>
      <c r="R20">
        <f>VALUE(SUBSTITUTE(superbowl_commercials[[#This Row],[TV Viewers]],".",","))</f>
        <v>84.34</v>
      </c>
      <c r="S20" t="b">
        <f>ISNUMBER(superbowl_commercials[[#This Row],[TV Viewers2]])</f>
        <v>1</v>
      </c>
      <c r="T20">
        <f>IFERROR(VALUE(superbowl_commercials[[#This Row],[Youtube Likes]]),0)</f>
        <v>15</v>
      </c>
      <c r="U20" t="b">
        <f>ISNUMBER(superbowl_commercials[[#This Row],[Youtube Likes2]])</f>
        <v>1</v>
      </c>
      <c r="V20">
        <f>VALUE(SUBSTITUTE(superbowl_commercials[[#This Row],[Estimated Cost]],".",","))</f>
        <v>4.2</v>
      </c>
      <c r="W20" t="b">
        <f>ISNUMBER(superbowl_commercials[[#This Row],[Estimated Cost2]])</f>
        <v>1</v>
      </c>
      <c r="X20" t="b">
        <f>ISNUMBER(superbowl_commercials[[#This Row],[Year]])</f>
        <v>1</v>
      </c>
      <c r="Y20">
        <f>VALUE(superbowl_commercials[[#This Row],[Youtube Views]])</f>
        <v>1632</v>
      </c>
      <c r="Z20" t="b">
        <f>ISNUMBER(superbowl_commercials[[#This Row],[Youtube Views2]])</f>
        <v>1</v>
      </c>
      <c r="AA20">
        <f>IF(superbowl_commercials[[#This Row],[Funny]]=TRUE,1,0)</f>
        <v>1</v>
      </c>
      <c r="AB20">
        <f>IF(superbowl_commercials[[#This Row],[Shows Product Quickly]]=TRUE,1,0)</f>
        <v>0</v>
      </c>
      <c r="AC20">
        <f>IF(superbowl_commercials[[#This Row],[Patriotic]]=TRUE,1,0)</f>
        <v>0</v>
      </c>
      <c r="AD20">
        <f>IF(superbowl_commercials[[#This Row],[Celebrity]]=TRUE,1,0)</f>
        <v>1</v>
      </c>
      <c r="AE20">
        <f>IF(superbowl_commercials[[#This Row],[Danger]]=TRUE,1,0)</f>
        <v>1</v>
      </c>
      <c r="AF20">
        <f>IF(superbowl_commercials[[#This Row],[Animals]]=TRUE,1,0)</f>
        <v>0</v>
      </c>
      <c r="AG20">
        <f>IF(superbowl_commercials[[#This Row],[Uses Sex]]=TRUE,1,0)</f>
        <v>0</v>
      </c>
    </row>
    <row r="21" spans="1:33" x14ac:dyDescent="0.35">
      <c r="A21">
        <v>2001</v>
      </c>
      <c r="B21" t="s">
        <v>16</v>
      </c>
      <c r="C21" t="s">
        <v>81</v>
      </c>
      <c r="D21" t="s">
        <v>82</v>
      </c>
      <c r="E21" t="b">
        <v>1</v>
      </c>
      <c r="F21" t="b">
        <v>0</v>
      </c>
      <c r="G21" t="b">
        <v>0</v>
      </c>
      <c r="H21" t="b">
        <v>0</v>
      </c>
      <c r="I21" t="b">
        <v>1</v>
      </c>
      <c r="J21" t="b">
        <v>0</v>
      </c>
      <c r="K21" t="b">
        <v>0</v>
      </c>
      <c r="L21">
        <v>30</v>
      </c>
      <c r="M21" t="s">
        <v>19</v>
      </c>
      <c r="N21">
        <v>6602</v>
      </c>
      <c r="O21" t="s">
        <v>83</v>
      </c>
      <c r="P21" t="s">
        <v>49</v>
      </c>
      <c r="Q21" t="str">
        <f>_xlfn.TEXTJOIN("-",,superbowl_commercials[[#This Row],[Year]:[TV Viewers]])</f>
        <v>2001-E-Trade-https://superbowl-ads.com/2001-etrade-security-guard/-https://www.youtube.com/watch?v=39BL7iqe6pQ-TRUE-FALSE-FALSE-FALSE-TRUE-FALSE-FALSE-30-2.1-6602-12-84.34</v>
      </c>
      <c r="R21">
        <f>VALUE(SUBSTITUTE(superbowl_commercials[[#This Row],[TV Viewers]],".",","))</f>
        <v>84.34</v>
      </c>
      <c r="S21" t="b">
        <f>ISNUMBER(superbowl_commercials[[#This Row],[TV Viewers2]])</f>
        <v>1</v>
      </c>
      <c r="T21">
        <f>IFERROR(VALUE(superbowl_commercials[[#This Row],[Youtube Likes]]),0)</f>
        <v>12</v>
      </c>
      <c r="U21" t="b">
        <f>ISNUMBER(superbowl_commercials[[#This Row],[Youtube Likes2]])</f>
        <v>1</v>
      </c>
      <c r="V21">
        <f>VALUE(SUBSTITUTE(superbowl_commercials[[#This Row],[Estimated Cost]],".",","))</f>
        <v>2.1</v>
      </c>
      <c r="W21" t="b">
        <f>ISNUMBER(superbowl_commercials[[#This Row],[Estimated Cost2]])</f>
        <v>1</v>
      </c>
      <c r="X21" t="b">
        <f>ISNUMBER(superbowl_commercials[[#This Row],[Year]])</f>
        <v>1</v>
      </c>
      <c r="Y21">
        <f>VALUE(superbowl_commercials[[#This Row],[Youtube Views]])</f>
        <v>6602</v>
      </c>
      <c r="Z21" t="b">
        <f>ISNUMBER(superbowl_commercials[[#This Row],[Youtube Views2]])</f>
        <v>1</v>
      </c>
      <c r="AA21">
        <f>IF(superbowl_commercials[[#This Row],[Funny]]=TRUE,1,0)</f>
        <v>1</v>
      </c>
      <c r="AB21">
        <f>IF(superbowl_commercials[[#This Row],[Shows Product Quickly]]=TRUE,1,0)</f>
        <v>0</v>
      </c>
      <c r="AC21">
        <f>IF(superbowl_commercials[[#This Row],[Patriotic]]=TRUE,1,0)</f>
        <v>0</v>
      </c>
      <c r="AD21">
        <f>IF(superbowl_commercials[[#This Row],[Celebrity]]=TRUE,1,0)</f>
        <v>0</v>
      </c>
      <c r="AE21">
        <f>IF(superbowl_commercials[[#This Row],[Danger]]=TRUE,1,0)</f>
        <v>1</v>
      </c>
      <c r="AF21">
        <f>IF(superbowl_commercials[[#This Row],[Animals]]=TRUE,1,0)</f>
        <v>0</v>
      </c>
      <c r="AG21">
        <f>IF(superbowl_commercials[[#This Row],[Uses Sex]]=TRUE,1,0)</f>
        <v>0</v>
      </c>
    </row>
    <row r="22" spans="1:33" x14ac:dyDescent="0.35">
      <c r="A22">
        <v>2001</v>
      </c>
      <c r="B22" t="s">
        <v>25</v>
      </c>
      <c r="C22" t="s">
        <v>84</v>
      </c>
      <c r="D22" t="s">
        <v>85</v>
      </c>
      <c r="E22" t="b">
        <v>0</v>
      </c>
      <c r="F22" t="b">
        <v>0</v>
      </c>
      <c r="G22" t="b">
        <v>0</v>
      </c>
      <c r="H22" t="b">
        <v>1</v>
      </c>
      <c r="I22" t="b">
        <v>0</v>
      </c>
      <c r="J22" t="b">
        <v>0</v>
      </c>
      <c r="K22" t="b">
        <v>0</v>
      </c>
      <c r="L22">
        <v>30</v>
      </c>
      <c r="M22" t="s">
        <v>19</v>
      </c>
      <c r="N22">
        <v>78098</v>
      </c>
      <c r="O22" t="s">
        <v>86</v>
      </c>
      <c r="P22" t="s">
        <v>49</v>
      </c>
      <c r="Q22" t="str">
        <f>_xlfn.TEXTJOIN("-",,superbowl_commercials[[#This Row],[Year]:[TV Viewers]])</f>
        <v>2001-Budweiser-https://superbowl-ads.com/2001-budweiser-nsync/-https://www.youtube.com/watch?v=H9YdunAo3Ug-FALSE-FALSE-FALSE-TRUE-FALSE-FALSE-FALSE-30-2.1-78098-350-84.34</v>
      </c>
      <c r="R22">
        <f>VALUE(SUBSTITUTE(superbowl_commercials[[#This Row],[TV Viewers]],".",","))</f>
        <v>84.34</v>
      </c>
      <c r="S22" t="b">
        <f>ISNUMBER(superbowl_commercials[[#This Row],[TV Viewers2]])</f>
        <v>1</v>
      </c>
      <c r="T22">
        <f>IFERROR(VALUE(superbowl_commercials[[#This Row],[Youtube Likes]]),0)</f>
        <v>350</v>
      </c>
      <c r="U22" t="b">
        <f>ISNUMBER(superbowl_commercials[[#This Row],[Youtube Likes2]])</f>
        <v>1</v>
      </c>
      <c r="V22">
        <f>VALUE(SUBSTITUTE(superbowl_commercials[[#This Row],[Estimated Cost]],".",","))</f>
        <v>2.1</v>
      </c>
      <c r="W22" t="b">
        <f>ISNUMBER(superbowl_commercials[[#This Row],[Estimated Cost2]])</f>
        <v>1</v>
      </c>
      <c r="X22" t="b">
        <f>ISNUMBER(superbowl_commercials[[#This Row],[Year]])</f>
        <v>1</v>
      </c>
      <c r="Y22">
        <f>VALUE(superbowl_commercials[[#This Row],[Youtube Views]])</f>
        <v>78098</v>
      </c>
      <c r="Z22" t="b">
        <f>ISNUMBER(superbowl_commercials[[#This Row],[Youtube Views2]])</f>
        <v>1</v>
      </c>
      <c r="AA22">
        <f>IF(superbowl_commercials[[#This Row],[Funny]]=TRUE,1,0)</f>
        <v>0</v>
      </c>
      <c r="AB22">
        <f>IF(superbowl_commercials[[#This Row],[Shows Product Quickly]]=TRUE,1,0)</f>
        <v>0</v>
      </c>
      <c r="AC22">
        <f>IF(superbowl_commercials[[#This Row],[Patriotic]]=TRUE,1,0)</f>
        <v>0</v>
      </c>
      <c r="AD22">
        <f>IF(superbowl_commercials[[#This Row],[Celebrity]]=TRUE,1,0)</f>
        <v>1</v>
      </c>
      <c r="AE22">
        <f>IF(superbowl_commercials[[#This Row],[Danger]]=TRUE,1,0)</f>
        <v>0</v>
      </c>
      <c r="AF22">
        <f>IF(superbowl_commercials[[#This Row],[Animals]]=TRUE,1,0)</f>
        <v>0</v>
      </c>
      <c r="AG22">
        <f>IF(superbowl_commercials[[#This Row],[Uses Sex]]=TRUE,1,0)</f>
        <v>0</v>
      </c>
    </row>
    <row r="23" spans="1:33" x14ac:dyDescent="0.35">
      <c r="A23">
        <v>2002</v>
      </c>
      <c r="B23" t="s">
        <v>25</v>
      </c>
      <c r="C23" t="s">
        <v>87</v>
      </c>
      <c r="D23" t="s">
        <v>88</v>
      </c>
      <c r="E23" t="b">
        <v>0</v>
      </c>
      <c r="F23" t="b">
        <v>1</v>
      </c>
      <c r="G23" t="b">
        <v>1</v>
      </c>
      <c r="H23" t="b">
        <v>0</v>
      </c>
      <c r="I23" t="b">
        <v>0</v>
      </c>
      <c r="J23" t="b">
        <v>1</v>
      </c>
      <c r="K23" t="b">
        <v>0</v>
      </c>
      <c r="L23">
        <v>60</v>
      </c>
      <c r="M23" t="s">
        <v>41</v>
      </c>
      <c r="N23">
        <v>147441</v>
      </c>
      <c r="O23" t="s">
        <v>89</v>
      </c>
      <c r="P23" t="s">
        <v>90</v>
      </c>
      <c r="Q23" t="str">
        <f>_xlfn.TEXTJOIN("-",,superbowl_commercials[[#This Row],[Year]:[TV Viewers]])</f>
        <v>2002-Budweiser-https://superbowl-ads.com/2002-budweiser-ground-zero-clydesdales-bow/-https://www.youtube.com/watch?v=1MZUvib98Rs-FALSE-TRUE-TRUE-FALSE-FALSE-TRUE-FALSE-60-4.2-147441-845-86.8</v>
      </c>
      <c r="R23">
        <f>VALUE(SUBSTITUTE(superbowl_commercials[[#This Row],[TV Viewers]],".",","))</f>
        <v>86.8</v>
      </c>
      <c r="S23" t="b">
        <f>ISNUMBER(superbowl_commercials[[#This Row],[TV Viewers2]])</f>
        <v>1</v>
      </c>
      <c r="T23">
        <f>IFERROR(VALUE(superbowl_commercials[[#This Row],[Youtube Likes]]),0)</f>
        <v>845</v>
      </c>
      <c r="U23" t="b">
        <f>ISNUMBER(superbowl_commercials[[#This Row],[Youtube Likes2]])</f>
        <v>1</v>
      </c>
      <c r="V23">
        <f>VALUE(SUBSTITUTE(superbowl_commercials[[#This Row],[Estimated Cost]],".",","))</f>
        <v>4.2</v>
      </c>
      <c r="W23" t="b">
        <f>ISNUMBER(superbowl_commercials[[#This Row],[Estimated Cost2]])</f>
        <v>1</v>
      </c>
      <c r="X23" t="b">
        <f>ISNUMBER(superbowl_commercials[[#This Row],[Year]])</f>
        <v>1</v>
      </c>
      <c r="Y23">
        <f>VALUE(superbowl_commercials[[#This Row],[Youtube Views]])</f>
        <v>147441</v>
      </c>
      <c r="Z23" t="b">
        <f>ISNUMBER(superbowl_commercials[[#This Row],[Youtube Views2]])</f>
        <v>1</v>
      </c>
      <c r="AA23">
        <f>IF(superbowl_commercials[[#This Row],[Funny]]=TRUE,1,0)</f>
        <v>0</v>
      </c>
      <c r="AB23">
        <f>IF(superbowl_commercials[[#This Row],[Shows Product Quickly]]=TRUE,1,0)</f>
        <v>1</v>
      </c>
      <c r="AC23">
        <f>IF(superbowl_commercials[[#This Row],[Patriotic]]=TRUE,1,0)</f>
        <v>1</v>
      </c>
      <c r="AD23">
        <f>IF(superbowl_commercials[[#This Row],[Celebrity]]=TRUE,1,0)</f>
        <v>0</v>
      </c>
      <c r="AE23">
        <f>IF(superbowl_commercials[[#This Row],[Danger]]=TRUE,1,0)</f>
        <v>0</v>
      </c>
      <c r="AF23">
        <f>IF(superbowl_commercials[[#This Row],[Animals]]=TRUE,1,0)</f>
        <v>1</v>
      </c>
      <c r="AG23">
        <f>IF(superbowl_commercials[[#This Row],[Uses Sex]]=TRUE,1,0)</f>
        <v>0</v>
      </c>
    </row>
    <row r="24" spans="1:33" x14ac:dyDescent="0.35">
      <c r="A24">
        <v>2002</v>
      </c>
      <c r="B24" t="s">
        <v>25</v>
      </c>
      <c r="C24" t="s">
        <v>91</v>
      </c>
      <c r="D24" t="s">
        <v>92</v>
      </c>
      <c r="E24" t="b">
        <v>1</v>
      </c>
      <c r="F24" t="b">
        <v>1</v>
      </c>
      <c r="G24" t="b">
        <v>0</v>
      </c>
      <c r="H24" t="b">
        <v>0</v>
      </c>
      <c r="I24" t="b">
        <v>0</v>
      </c>
      <c r="J24" t="b">
        <v>0</v>
      </c>
      <c r="K24" t="b">
        <v>0</v>
      </c>
      <c r="L24">
        <v>30</v>
      </c>
      <c r="M24" t="s">
        <v>19</v>
      </c>
      <c r="N24">
        <v>49992</v>
      </c>
      <c r="O24" t="s">
        <v>93</v>
      </c>
      <c r="P24" t="s">
        <v>90</v>
      </c>
      <c r="Q24" t="str">
        <f>_xlfn.TEXTJOIN("-",,superbowl_commercials[[#This Row],[Year]:[TV Viewers]])</f>
        <v>2002-Budweiser-https://superbowl-ads.com/2002-budweiser-how-ya-doin/-https://www.youtube.com/watch?v=mhEYXcCB1Qw-TRUE-TRUE-FALSE-FALSE-FALSE-FALSE-FALSE-30-2.1-49992-329-86.8</v>
      </c>
      <c r="R24">
        <f>VALUE(SUBSTITUTE(superbowl_commercials[[#This Row],[TV Viewers]],".",","))</f>
        <v>86.8</v>
      </c>
      <c r="S24" t="b">
        <f>ISNUMBER(superbowl_commercials[[#This Row],[TV Viewers2]])</f>
        <v>1</v>
      </c>
      <c r="T24">
        <f>IFERROR(VALUE(superbowl_commercials[[#This Row],[Youtube Likes]]),0)</f>
        <v>329</v>
      </c>
      <c r="U24" t="b">
        <f>ISNUMBER(superbowl_commercials[[#This Row],[Youtube Likes2]])</f>
        <v>1</v>
      </c>
      <c r="V24">
        <f>VALUE(SUBSTITUTE(superbowl_commercials[[#This Row],[Estimated Cost]],".",","))</f>
        <v>2.1</v>
      </c>
      <c r="W24" t="b">
        <f>ISNUMBER(superbowl_commercials[[#This Row],[Estimated Cost2]])</f>
        <v>1</v>
      </c>
      <c r="X24" t="b">
        <f>ISNUMBER(superbowl_commercials[[#This Row],[Year]])</f>
        <v>1</v>
      </c>
      <c r="Y24">
        <f>VALUE(superbowl_commercials[[#This Row],[Youtube Views]])</f>
        <v>49992</v>
      </c>
      <c r="Z24" t="b">
        <f>ISNUMBER(superbowl_commercials[[#This Row],[Youtube Views2]])</f>
        <v>1</v>
      </c>
      <c r="AA24">
        <f>IF(superbowl_commercials[[#This Row],[Funny]]=TRUE,1,0)</f>
        <v>1</v>
      </c>
      <c r="AB24">
        <f>IF(superbowl_commercials[[#This Row],[Shows Product Quickly]]=TRUE,1,0)</f>
        <v>1</v>
      </c>
      <c r="AC24">
        <f>IF(superbowl_commercials[[#This Row],[Patriotic]]=TRUE,1,0)</f>
        <v>0</v>
      </c>
      <c r="AD24">
        <f>IF(superbowl_commercials[[#This Row],[Celebrity]]=TRUE,1,0)</f>
        <v>0</v>
      </c>
      <c r="AE24">
        <f>IF(superbowl_commercials[[#This Row],[Danger]]=TRUE,1,0)</f>
        <v>0</v>
      </c>
      <c r="AF24">
        <f>IF(superbowl_commercials[[#This Row],[Animals]]=TRUE,1,0)</f>
        <v>0</v>
      </c>
      <c r="AG24">
        <f>IF(superbowl_commercials[[#This Row],[Uses Sex]]=TRUE,1,0)</f>
        <v>0</v>
      </c>
    </row>
    <row r="25" spans="1:33" x14ac:dyDescent="0.35">
      <c r="A25">
        <v>2002</v>
      </c>
      <c r="B25" t="s">
        <v>25</v>
      </c>
      <c r="C25" t="s">
        <v>94</v>
      </c>
      <c r="D25" t="s">
        <v>95</v>
      </c>
      <c r="E25" t="b">
        <v>1</v>
      </c>
      <c r="F25" t="b">
        <v>0</v>
      </c>
      <c r="G25" t="b">
        <v>0</v>
      </c>
      <c r="H25" t="b">
        <v>0</v>
      </c>
      <c r="I25" t="b">
        <v>0</v>
      </c>
      <c r="J25" t="b">
        <v>0</v>
      </c>
      <c r="K25" t="b">
        <v>0</v>
      </c>
      <c r="L25">
        <v>30</v>
      </c>
      <c r="M25" t="s">
        <v>19</v>
      </c>
      <c r="N25">
        <v>14401</v>
      </c>
      <c r="O25" t="s">
        <v>96</v>
      </c>
      <c r="P25" t="s">
        <v>90</v>
      </c>
      <c r="Q25" t="str">
        <f>_xlfn.TEXTJOIN("-",,superbowl_commercials[[#This Row],[Year]:[TV Viewers]])</f>
        <v>2002-Budweiser-https://superbowl-ads.com/2002-budweiser-anniversary-card/-https://www.youtube.com/watch?v=LnU2T2P1oxA-TRUE-FALSE-FALSE-FALSE-FALSE-FALSE-FALSE-30-2.1-14401-54-86.8</v>
      </c>
      <c r="R25">
        <f>VALUE(SUBSTITUTE(superbowl_commercials[[#This Row],[TV Viewers]],".",","))</f>
        <v>86.8</v>
      </c>
      <c r="S25" t="b">
        <f>ISNUMBER(superbowl_commercials[[#This Row],[TV Viewers2]])</f>
        <v>1</v>
      </c>
      <c r="T25">
        <f>IFERROR(VALUE(superbowl_commercials[[#This Row],[Youtube Likes]]),0)</f>
        <v>54</v>
      </c>
      <c r="U25" t="b">
        <f>ISNUMBER(superbowl_commercials[[#This Row],[Youtube Likes2]])</f>
        <v>1</v>
      </c>
      <c r="V25">
        <f>VALUE(SUBSTITUTE(superbowl_commercials[[#This Row],[Estimated Cost]],".",","))</f>
        <v>2.1</v>
      </c>
      <c r="W25" t="b">
        <f>ISNUMBER(superbowl_commercials[[#This Row],[Estimated Cost2]])</f>
        <v>1</v>
      </c>
      <c r="X25" t="b">
        <f>ISNUMBER(superbowl_commercials[[#This Row],[Year]])</f>
        <v>1</v>
      </c>
      <c r="Y25">
        <f>VALUE(superbowl_commercials[[#This Row],[Youtube Views]])</f>
        <v>14401</v>
      </c>
      <c r="Z25" t="b">
        <f>ISNUMBER(superbowl_commercials[[#This Row],[Youtube Views2]])</f>
        <v>1</v>
      </c>
      <c r="AA25">
        <f>IF(superbowl_commercials[[#This Row],[Funny]]=TRUE,1,0)</f>
        <v>1</v>
      </c>
      <c r="AB25">
        <f>IF(superbowl_commercials[[#This Row],[Shows Product Quickly]]=TRUE,1,0)</f>
        <v>0</v>
      </c>
      <c r="AC25">
        <f>IF(superbowl_commercials[[#This Row],[Patriotic]]=TRUE,1,0)</f>
        <v>0</v>
      </c>
      <c r="AD25">
        <f>IF(superbowl_commercials[[#This Row],[Celebrity]]=TRUE,1,0)</f>
        <v>0</v>
      </c>
      <c r="AE25">
        <f>IF(superbowl_commercials[[#This Row],[Danger]]=TRUE,1,0)</f>
        <v>0</v>
      </c>
      <c r="AF25">
        <f>IF(superbowl_commercials[[#This Row],[Animals]]=TRUE,1,0)</f>
        <v>0</v>
      </c>
      <c r="AG25">
        <f>IF(superbowl_commercials[[#This Row],[Uses Sex]]=TRUE,1,0)</f>
        <v>0</v>
      </c>
    </row>
    <row r="26" spans="1:33" x14ac:dyDescent="0.35">
      <c r="A26">
        <v>2002</v>
      </c>
      <c r="B26" t="s">
        <v>29</v>
      </c>
      <c r="C26" t="s">
        <v>97</v>
      </c>
      <c r="D26" t="s">
        <v>98</v>
      </c>
      <c r="E26" t="b">
        <v>1</v>
      </c>
      <c r="F26" t="b">
        <v>1</v>
      </c>
      <c r="G26" t="b">
        <v>0</v>
      </c>
      <c r="H26" t="b">
        <v>0</v>
      </c>
      <c r="I26" t="b">
        <v>1</v>
      </c>
      <c r="J26" t="b">
        <v>1</v>
      </c>
      <c r="K26" t="b">
        <v>1</v>
      </c>
      <c r="L26">
        <v>30</v>
      </c>
      <c r="M26" t="s">
        <v>19</v>
      </c>
      <c r="N26">
        <v>3991</v>
      </c>
      <c r="O26" t="s">
        <v>99</v>
      </c>
      <c r="P26" t="s">
        <v>90</v>
      </c>
      <c r="Q26" t="str">
        <f>_xlfn.TEXTJOIN("-",,superbowl_commercials[[#This Row],[Year]:[TV Viewers]])</f>
        <v>2002-Bud Light-https://superbowl-ads.com/2002-bud-light-falcon/-https://www.youtube.com/watch?v=ZBD4dYTpYAU-TRUE-TRUE-FALSE-FALSE-TRUE-TRUE-TRUE-30-2.1-3991-17-86.8</v>
      </c>
      <c r="R26">
        <f>VALUE(SUBSTITUTE(superbowl_commercials[[#This Row],[TV Viewers]],".",","))</f>
        <v>86.8</v>
      </c>
      <c r="S26" t="b">
        <f>ISNUMBER(superbowl_commercials[[#This Row],[TV Viewers2]])</f>
        <v>1</v>
      </c>
      <c r="T26">
        <f>IFERROR(VALUE(superbowl_commercials[[#This Row],[Youtube Likes]]),0)</f>
        <v>17</v>
      </c>
      <c r="U26" t="b">
        <f>ISNUMBER(superbowl_commercials[[#This Row],[Youtube Likes2]])</f>
        <v>1</v>
      </c>
      <c r="V26">
        <f>VALUE(SUBSTITUTE(superbowl_commercials[[#This Row],[Estimated Cost]],".",","))</f>
        <v>2.1</v>
      </c>
      <c r="W26" t="b">
        <f>ISNUMBER(superbowl_commercials[[#This Row],[Estimated Cost2]])</f>
        <v>1</v>
      </c>
      <c r="X26" t="b">
        <f>ISNUMBER(superbowl_commercials[[#This Row],[Year]])</f>
        <v>1</v>
      </c>
      <c r="Y26">
        <f>VALUE(superbowl_commercials[[#This Row],[Youtube Views]])</f>
        <v>3991</v>
      </c>
      <c r="Z26" t="b">
        <f>ISNUMBER(superbowl_commercials[[#This Row],[Youtube Views2]])</f>
        <v>1</v>
      </c>
      <c r="AA26">
        <f>IF(superbowl_commercials[[#This Row],[Funny]]=TRUE,1,0)</f>
        <v>1</v>
      </c>
      <c r="AB26">
        <f>IF(superbowl_commercials[[#This Row],[Shows Product Quickly]]=TRUE,1,0)</f>
        <v>1</v>
      </c>
      <c r="AC26">
        <f>IF(superbowl_commercials[[#This Row],[Patriotic]]=TRUE,1,0)</f>
        <v>0</v>
      </c>
      <c r="AD26">
        <f>IF(superbowl_commercials[[#This Row],[Celebrity]]=TRUE,1,0)</f>
        <v>0</v>
      </c>
      <c r="AE26">
        <f>IF(superbowl_commercials[[#This Row],[Danger]]=TRUE,1,0)</f>
        <v>1</v>
      </c>
      <c r="AF26">
        <f>IF(superbowl_commercials[[#This Row],[Animals]]=TRUE,1,0)</f>
        <v>1</v>
      </c>
      <c r="AG26">
        <f>IF(superbowl_commercials[[#This Row],[Uses Sex]]=TRUE,1,0)</f>
        <v>1</v>
      </c>
    </row>
    <row r="27" spans="1:33" x14ac:dyDescent="0.35">
      <c r="A27">
        <v>2002</v>
      </c>
      <c r="B27" t="s">
        <v>29</v>
      </c>
      <c r="C27" t="s">
        <v>100</v>
      </c>
      <c r="D27" t="s">
        <v>101</v>
      </c>
      <c r="E27" t="b">
        <v>1</v>
      </c>
      <c r="F27" t="b">
        <v>0</v>
      </c>
      <c r="G27" t="b">
        <v>0</v>
      </c>
      <c r="H27" t="b">
        <v>0</v>
      </c>
      <c r="I27" t="b">
        <v>1</v>
      </c>
      <c r="J27" t="b">
        <v>0</v>
      </c>
      <c r="K27" t="b">
        <v>0</v>
      </c>
      <c r="L27">
        <v>30</v>
      </c>
      <c r="M27" t="s">
        <v>19</v>
      </c>
      <c r="N27">
        <v>64696</v>
      </c>
      <c r="O27" t="s">
        <v>102</v>
      </c>
      <c r="P27" t="s">
        <v>90</v>
      </c>
      <c r="Q27" t="str">
        <f>_xlfn.TEXTJOIN("-",,superbowl_commercials[[#This Row],[Year]:[TV Viewers]])</f>
        <v>2002-Bud Light-https://superbowl-ads.com/2002-bud-light-robobash/-https://www.youtube.com/watch?v=oJvsWvaTr4w-TRUE-FALSE-FALSE-FALSE-TRUE-FALSE-FALSE-30-2.1-64696-189-86.8</v>
      </c>
      <c r="R27">
        <f>VALUE(SUBSTITUTE(superbowl_commercials[[#This Row],[TV Viewers]],".",","))</f>
        <v>86.8</v>
      </c>
      <c r="S27" t="b">
        <f>ISNUMBER(superbowl_commercials[[#This Row],[TV Viewers2]])</f>
        <v>1</v>
      </c>
      <c r="T27">
        <f>IFERROR(VALUE(superbowl_commercials[[#This Row],[Youtube Likes]]),0)</f>
        <v>189</v>
      </c>
      <c r="U27" t="b">
        <f>ISNUMBER(superbowl_commercials[[#This Row],[Youtube Likes2]])</f>
        <v>1</v>
      </c>
      <c r="V27">
        <f>VALUE(SUBSTITUTE(superbowl_commercials[[#This Row],[Estimated Cost]],".",","))</f>
        <v>2.1</v>
      </c>
      <c r="W27" t="b">
        <f>ISNUMBER(superbowl_commercials[[#This Row],[Estimated Cost2]])</f>
        <v>1</v>
      </c>
      <c r="X27" t="b">
        <f>ISNUMBER(superbowl_commercials[[#This Row],[Year]])</f>
        <v>1</v>
      </c>
      <c r="Y27">
        <f>VALUE(superbowl_commercials[[#This Row],[Youtube Views]])</f>
        <v>64696</v>
      </c>
      <c r="Z27" t="b">
        <f>ISNUMBER(superbowl_commercials[[#This Row],[Youtube Views2]])</f>
        <v>1</v>
      </c>
      <c r="AA27">
        <f>IF(superbowl_commercials[[#This Row],[Funny]]=TRUE,1,0)</f>
        <v>1</v>
      </c>
      <c r="AB27">
        <f>IF(superbowl_commercials[[#This Row],[Shows Product Quickly]]=TRUE,1,0)</f>
        <v>0</v>
      </c>
      <c r="AC27">
        <f>IF(superbowl_commercials[[#This Row],[Patriotic]]=TRUE,1,0)</f>
        <v>0</v>
      </c>
      <c r="AD27">
        <f>IF(superbowl_commercials[[#This Row],[Celebrity]]=TRUE,1,0)</f>
        <v>0</v>
      </c>
      <c r="AE27">
        <f>IF(superbowl_commercials[[#This Row],[Danger]]=TRUE,1,0)</f>
        <v>1</v>
      </c>
      <c r="AF27">
        <f>IF(superbowl_commercials[[#This Row],[Animals]]=TRUE,1,0)</f>
        <v>0</v>
      </c>
      <c r="AG27">
        <f>IF(superbowl_commercials[[#This Row],[Uses Sex]]=TRUE,1,0)</f>
        <v>0</v>
      </c>
    </row>
    <row r="28" spans="1:33" x14ac:dyDescent="0.35">
      <c r="A28">
        <v>2002</v>
      </c>
      <c r="B28" t="s">
        <v>29</v>
      </c>
      <c r="C28" t="s">
        <v>103</v>
      </c>
      <c r="D28" t="s">
        <v>104</v>
      </c>
      <c r="E28" t="b">
        <v>1</v>
      </c>
      <c r="F28" t="b">
        <v>0</v>
      </c>
      <c r="G28" t="b">
        <v>0</v>
      </c>
      <c r="H28" t="b">
        <v>0</v>
      </c>
      <c r="I28" t="b">
        <v>1</v>
      </c>
      <c r="J28" t="b">
        <v>0</v>
      </c>
      <c r="K28" t="b">
        <v>1</v>
      </c>
      <c r="L28">
        <v>30</v>
      </c>
      <c r="M28" t="s">
        <v>19</v>
      </c>
      <c r="N28">
        <v>84183</v>
      </c>
      <c r="O28" t="s">
        <v>105</v>
      </c>
      <c r="P28" t="s">
        <v>90</v>
      </c>
      <c r="Q28" t="str">
        <f>_xlfn.TEXTJOIN("-",,superbowl_commercials[[#This Row],[Year]:[TV Viewers]])</f>
        <v>2002-Bud Light-https://superbowl-ads.com/2002-bud-light-satin-sheets/-https://www.youtube.com/watch?v=-LwSb4cCAnw-TRUE-FALSE-FALSE-FALSE-TRUE-FALSE-TRUE-30-2.1-84183-342-86.8</v>
      </c>
      <c r="R28">
        <f>VALUE(SUBSTITUTE(superbowl_commercials[[#This Row],[TV Viewers]],".",","))</f>
        <v>86.8</v>
      </c>
      <c r="S28" t="b">
        <f>ISNUMBER(superbowl_commercials[[#This Row],[TV Viewers2]])</f>
        <v>1</v>
      </c>
      <c r="T28">
        <f>IFERROR(VALUE(superbowl_commercials[[#This Row],[Youtube Likes]]),0)</f>
        <v>342</v>
      </c>
      <c r="U28" t="b">
        <f>ISNUMBER(superbowl_commercials[[#This Row],[Youtube Likes2]])</f>
        <v>1</v>
      </c>
      <c r="V28">
        <f>VALUE(SUBSTITUTE(superbowl_commercials[[#This Row],[Estimated Cost]],".",","))</f>
        <v>2.1</v>
      </c>
      <c r="W28" t="b">
        <f>ISNUMBER(superbowl_commercials[[#This Row],[Estimated Cost2]])</f>
        <v>1</v>
      </c>
      <c r="X28" t="b">
        <f>ISNUMBER(superbowl_commercials[[#This Row],[Year]])</f>
        <v>1</v>
      </c>
      <c r="Y28">
        <f>VALUE(superbowl_commercials[[#This Row],[Youtube Views]])</f>
        <v>84183</v>
      </c>
      <c r="Z28" t="b">
        <f>ISNUMBER(superbowl_commercials[[#This Row],[Youtube Views2]])</f>
        <v>1</v>
      </c>
      <c r="AA28">
        <f>IF(superbowl_commercials[[#This Row],[Funny]]=TRUE,1,0)</f>
        <v>1</v>
      </c>
      <c r="AB28">
        <f>IF(superbowl_commercials[[#This Row],[Shows Product Quickly]]=TRUE,1,0)</f>
        <v>0</v>
      </c>
      <c r="AC28">
        <f>IF(superbowl_commercials[[#This Row],[Patriotic]]=TRUE,1,0)</f>
        <v>0</v>
      </c>
      <c r="AD28">
        <f>IF(superbowl_commercials[[#This Row],[Celebrity]]=TRUE,1,0)</f>
        <v>0</v>
      </c>
      <c r="AE28">
        <f>IF(superbowl_commercials[[#This Row],[Danger]]=TRUE,1,0)</f>
        <v>1</v>
      </c>
      <c r="AF28">
        <f>IF(superbowl_commercials[[#This Row],[Animals]]=TRUE,1,0)</f>
        <v>0</v>
      </c>
      <c r="AG28">
        <f>IF(superbowl_commercials[[#This Row],[Uses Sex]]=TRUE,1,0)</f>
        <v>1</v>
      </c>
    </row>
    <row r="29" spans="1:33" x14ac:dyDescent="0.35">
      <c r="A29">
        <v>2002</v>
      </c>
      <c r="B29" t="s">
        <v>25</v>
      </c>
      <c r="C29" t="s">
        <v>106</v>
      </c>
      <c r="D29" t="s">
        <v>74</v>
      </c>
      <c r="E29" t="b">
        <v>1</v>
      </c>
      <c r="F29" t="b">
        <v>1</v>
      </c>
      <c r="G29" t="b">
        <v>0</v>
      </c>
      <c r="H29" t="b">
        <v>0</v>
      </c>
      <c r="I29" t="b">
        <v>0</v>
      </c>
      <c r="J29" t="b">
        <v>0</v>
      </c>
      <c r="K29" t="b">
        <v>1</v>
      </c>
      <c r="L29">
        <v>30</v>
      </c>
      <c r="M29" t="s">
        <v>19</v>
      </c>
      <c r="O29" t="s">
        <v>74</v>
      </c>
      <c r="P29" t="s">
        <v>90</v>
      </c>
      <c r="Q29" t="str">
        <f>_xlfn.TEXTJOIN("-",,superbowl_commercials[[#This Row],[Year]:[TV Viewers]])</f>
        <v>2002-Budweiser-https://superbowl-ads.com/2002-budweiser-tushy/-TRUE-TRUE-FALSE-FALSE-FALSE-FALSE-TRUE-30-2.1-86.8</v>
      </c>
      <c r="R29">
        <f>VALUE(SUBSTITUTE(superbowl_commercials[[#This Row],[TV Viewers]],".",","))</f>
        <v>86.8</v>
      </c>
      <c r="S29" t="b">
        <f>ISNUMBER(superbowl_commercials[[#This Row],[TV Viewers2]])</f>
        <v>1</v>
      </c>
      <c r="T29">
        <f>IFERROR(VALUE(superbowl_commercials[[#This Row],[Youtube Likes]]),0)</f>
        <v>0</v>
      </c>
      <c r="U29" t="b">
        <f>ISNUMBER(superbowl_commercials[[#This Row],[Youtube Likes2]])</f>
        <v>1</v>
      </c>
      <c r="V29">
        <f>VALUE(SUBSTITUTE(superbowl_commercials[[#This Row],[Estimated Cost]],".",","))</f>
        <v>2.1</v>
      </c>
      <c r="W29" t="b">
        <f>ISNUMBER(superbowl_commercials[[#This Row],[Estimated Cost2]])</f>
        <v>1</v>
      </c>
      <c r="X29" t="b">
        <f>ISNUMBER(superbowl_commercials[[#This Row],[Year]])</f>
        <v>1</v>
      </c>
      <c r="Y29">
        <f>VALUE(superbowl_commercials[[#This Row],[Youtube Views]])</f>
        <v>0</v>
      </c>
      <c r="Z29" t="b">
        <f>ISNUMBER(superbowl_commercials[[#This Row],[Youtube Views2]])</f>
        <v>1</v>
      </c>
      <c r="AA29">
        <f>IF(superbowl_commercials[[#This Row],[Funny]]=TRUE,1,0)</f>
        <v>1</v>
      </c>
      <c r="AB29">
        <f>IF(superbowl_commercials[[#This Row],[Shows Product Quickly]]=TRUE,1,0)</f>
        <v>1</v>
      </c>
      <c r="AC29">
        <f>IF(superbowl_commercials[[#This Row],[Patriotic]]=TRUE,1,0)</f>
        <v>0</v>
      </c>
      <c r="AD29">
        <f>IF(superbowl_commercials[[#This Row],[Celebrity]]=TRUE,1,0)</f>
        <v>0</v>
      </c>
      <c r="AE29">
        <f>IF(superbowl_commercials[[#This Row],[Danger]]=TRUE,1,0)</f>
        <v>0</v>
      </c>
      <c r="AF29">
        <f>IF(superbowl_commercials[[#This Row],[Animals]]=TRUE,1,0)</f>
        <v>0</v>
      </c>
      <c r="AG29">
        <f>IF(superbowl_commercials[[#This Row],[Uses Sex]]=TRUE,1,0)</f>
        <v>1</v>
      </c>
    </row>
    <row r="30" spans="1:33" x14ac:dyDescent="0.35">
      <c r="A30">
        <v>2002</v>
      </c>
      <c r="B30" t="s">
        <v>16</v>
      </c>
      <c r="C30" t="s">
        <v>107</v>
      </c>
      <c r="D30" t="s">
        <v>108</v>
      </c>
      <c r="E30" t="b">
        <v>1</v>
      </c>
      <c r="F30" t="b">
        <v>1</v>
      </c>
      <c r="G30" t="b">
        <v>0</v>
      </c>
      <c r="H30" t="b">
        <v>0</v>
      </c>
      <c r="I30" t="b">
        <v>0</v>
      </c>
      <c r="J30" t="b">
        <v>1</v>
      </c>
      <c r="K30" t="b">
        <v>1</v>
      </c>
      <c r="L30">
        <v>30</v>
      </c>
      <c r="M30" t="s">
        <v>19</v>
      </c>
      <c r="N30">
        <v>1753</v>
      </c>
      <c r="O30" t="s">
        <v>109</v>
      </c>
      <c r="P30" t="s">
        <v>90</v>
      </c>
      <c r="Q30" t="str">
        <f>_xlfn.TEXTJOIN("-",,superbowl_commercials[[#This Row],[Year]:[TV Viewers]])</f>
        <v>2002-E-Trade-https://superbowl-ads.com/2002-etrade-monkey-musical/-https://www.youtube.com/watch?v=SK1i1iyE7RA-TRUE-TRUE-FALSE-FALSE-FALSE-TRUE-TRUE-30-2.1-1753-9-86.8</v>
      </c>
      <c r="R30">
        <f>VALUE(SUBSTITUTE(superbowl_commercials[[#This Row],[TV Viewers]],".",","))</f>
        <v>86.8</v>
      </c>
      <c r="S30" t="b">
        <f>ISNUMBER(superbowl_commercials[[#This Row],[TV Viewers2]])</f>
        <v>1</v>
      </c>
      <c r="T30">
        <f>IFERROR(VALUE(superbowl_commercials[[#This Row],[Youtube Likes]]),0)</f>
        <v>9</v>
      </c>
      <c r="U30" t="b">
        <f>ISNUMBER(superbowl_commercials[[#This Row],[Youtube Likes2]])</f>
        <v>1</v>
      </c>
      <c r="V30">
        <f>VALUE(SUBSTITUTE(superbowl_commercials[[#This Row],[Estimated Cost]],".",","))</f>
        <v>2.1</v>
      </c>
      <c r="W30" t="b">
        <f>ISNUMBER(superbowl_commercials[[#This Row],[Estimated Cost2]])</f>
        <v>1</v>
      </c>
      <c r="X30" t="b">
        <f>ISNUMBER(superbowl_commercials[[#This Row],[Year]])</f>
        <v>1</v>
      </c>
      <c r="Y30">
        <f>VALUE(superbowl_commercials[[#This Row],[Youtube Views]])</f>
        <v>1753</v>
      </c>
      <c r="Z30" t="b">
        <f>ISNUMBER(superbowl_commercials[[#This Row],[Youtube Views2]])</f>
        <v>1</v>
      </c>
      <c r="AA30">
        <f>IF(superbowl_commercials[[#This Row],[Funny]]=TRUE,1,0)</f>
        <v>1</v>
      </c>
      <c r="AB30">
        <f>IF(superbowl_commercials[[#This Row],[Shows Product Quickly]]=TRUE,1,0)</f>
        <v>1</v>
      </c>
      <c r="AC30">
        <f>IF(superbowl_commercials[[#This Row],[Patriotic]]=TRUE,1,0)</f>
        <v>0</v>
      </c>
      <c r="AD30">
        <f>IF(superbowl_commercials[[#This Row],[Celebrity]]=TRUE,1,0)</f>
        <v>0</v>
      </c>
      <c r="AE30">
        <f>IF(superbowl_commercials[[#This Row],[Danger]]=TRUE,1,0)</f>
        <v>0</v>
      </c>
      <c r="AF30">
        <f>IF(superbowl_commercials[[#This Row],[Animals]]=TRUE,1,0)</f>
        <v>1</v>
      </c>
      <c r="AG30">
        <f>IF(superbowl_commercials[[#This Row],[Uses Sex]]=TRUE,1,0)</f>
        <v>1</v>
      </c>
    </row>
    <row r="31" spans="1:33" x14ac:dyDescent="0.35">
      <c r="A31">
        <v>2002</v>
      </c>
      <c r="B31" t="s">
        <v>56</v>
      </c>
      <c r="C31" t="s">
        <v>110</v>
      </c>
      <c r="D31" t="s">
        <v>111</v>
      </c>
      <c r="E31" t="b">
        <v>0</v>
      </c>
      <c r="F31" t="b">
        <v>1</v>
      </c>
      <c r="G31" t="b">
        <v>0</v>
      </c>
      <c r="H31" t="b">
        <v>1</v>
      </c>
      <c r="I31" t="b">
        <v>0</v>
      </c>
      <c r="J31" t="b">
        <v>0</v>
      </c>
      <c r="K31" t="b">
        <v>1</v>
      </c>
      <c r="L31">
        <v>90</v>
      </c>
      <c r="M31" t="s">
        <v>112</v>
      </c>
      <c r="N31">
        <v>481645</v>
      </c>
      <c r="O31" t="s">
        <v>113</v>
      </c>
      <c r="P31" t="s">
        <v>90</v>
      </c>
      <c r="Q31" t="str">
        <f>_xlfn.TEXTJOIN("-",,superbowl_commercials[[#This Row],[Year]:[TV Viewers]])</f>
        <v>2002-Pepsi-https://superbowl-ads.com/2002-pepsi-generations-with-britney-spears/-https://www.youtube.com/watch?v=TG4giyL-4Sk-FALSE-TRUE-FALSE-TRUE-FALSE-FALSE-TRUE-90-6.3-481645-7400-86.8</v>
      </c>
      <c r="R31">
        <f>VALUE(SUBSTITUTE(superbowl_commercials[[#This Row],[TV Viewers]],".",","))</f>
        <v>86.8</v>
      </c>
      <c r="S31" t="b">
        <f>ISNUMBER(superbowl_commercials[[#This Row],[TV Viewers2]])</f>
        <v>1</v>
      </c>
      <c r="T31">
        <f>IFERROR(VALUE(superbowl_commercials[[#This Row],[Youtube Likes]]),0)</f>
        <v>7400</v>
      </c>
      <c r="U31" t="b">
        <f>ISNUMBER(superbowl_commercials[[#This Row],[Youtube Likes2]])</f>
        <v>1</v>
      </c>
      <c r="V31">
        <f>VALUE(SUBSTITUTE(superbowl_commercials[[#This Row],[Estimated Cost]],".",","))</f>
        <v>6.3</v>
      </c>
      <c r="W31" t="b">
        <f>ISNUMBER(superbowl_commercials[[#This Row],[Estimated Cost2]])</f>
        <v>1</v>
      </c>
      <c r="X31" t="b">
        <f>ISNUMBER(superbowl_commercials[[#This Row],[Year]])</f>
        <v>1</v>
      </c>
      <c r="Y31">
        <f>VALUE(superbowl_commercials[[#This Row],[Youtube Views]])</f>
        <v>481645</v>
      </c>
      <c r="Z31" t="b">
        <f>ISNUMBER(superbowl_commercials[[#This Row],[Youtube Views2]])</f>
        <v>1</v>
      </c>
      <c r="AA31">
        <f>IF(superbowl_commercials[[#This Row],[Funny]]=TRUE,1,0)</f>
        <v>0</v>
      </c>
      <c r="AB31">
        <f>IF(superbowl_commercials[[#This Row],[Shows Product Quickly]]=TRUE,1,0)</f>
        <v>1</v>
      </c>
      <c r="AC31">
        <f>IF(superbowl_commercials[[#This Row],[Patriotic]]=TRUE,1,0)</f>
        <v>0</v>
      </c>
      <c r="AD31">
        <f>IF(superbowl_commercials[[#This Row],[Celebrity]]=TRUE,1,0)</f>
        <v>1</v>
      </c>
      <c r="AE31">
        <f>IF(superbowl_commercials[[#This Row],[Danger]]=TRUE,1,0)</f>
        <v>0</v>
      </c>
      <c r="AF31">
        <f>IF(superbowl_commercials[[#This Row],[Animals]]=TRUE,1,0)</f>
        <v>0</v>
      </c>
      <c r="AG31">
        <f>IF(superbowl_commercials[[#This Row],[Uses Sex]]=TRUE,1,0)</f>
        <v>1</v>
      </c>
    </row>
    <row r="32" spans="1:33" x14ac:dyDescent="0.35">
      <c r="A32">
        <v>2002</v>
      </c>
      <c r="B32" t="s">
        <v>29</v>
      </c>
      <c r="C32" t="s">
        <v>114</v>
      </c>
      <c r="D32" t="s">
        <v>115</v>
      </c>
      <c r="E32" t="b">
        <v>1</v>
      </c>
      <c r="F32" t="b">
        <v>1</v>
      </c>
      <c r="G32" t="b">
        <v>0</v>
      </c>
      <c r="H32" t="b">
        <v>1</v>
      </c>
      <c r="I32" t="b">
        <v>1</v>
      </c>
      <c r="J32" t="b">
        <v>0</v>
      </c>
      <c r="K32" t="b">
        <v>1</v>
      </c>
      <c r="L32">
        <v>30</v>
      </c>
      <c r="M32" t="s">
        <v>19</v>
      </c>
      <c r="N32">
        <v>5312</v>
      </c>
      <c r="O32" t="s">
        <v>116</v>
      </c>
      <c r="P32" t="s">
        <v>90</v>
      </c>
      <c r="Q32" t="str">
        <f>_xlfn.TEXTJOIN("-",,superbowl_commercials[[#This Row],[Year]:[TV Viewers]])</f>
        <v>2002-Bud Light-https://superbowl-ads.com/2002-bud-light-cedric-advice/-https://www.youtube.com/watch?v=OfLLLnAngZI-TRUE-TRUE-FALSE-TRUE-TRUE-FALSE-TRUE-30-2.1-5312-24-86.8</v>
      </c>
      <c r="R32">
        <f>VALUE(SUBSTITUTE(superbowl_commercials[[#This Row],[TV Viewers]],".",","))</f>
        <v>86.8</v>
      </c>
      <c r="S32" t="b">
        <f>ISNUMBER(superbowl_commercials[[#This Row],[TV Viewers2]])</f>
        <v>1</v>
      </c>
      <c r="T32">
        <f>IFERROR(VALUE(superbowl_commercials[[#This Row],[Youtube Likes]]),0)</f>
        <v>24</v>
      </c>
      <c r="U32" t="b">
        <f>ISNUMBER(superbowl_commercials[[#This Row],[Youtube Likes2]])</f>
        <v>1</v>
      </c>
      <c r="V32">
        <f>VALUE(SUBSTITUTE(superbowl_commercials[[#This Row],[Estimated Cost]],".",","))</f>
        <v>2.1</v>
      </c>
      <c r="W32" t="b">
        <f>ISNUMBER(superbowl_commercials[[#This Row],[Estimated Cost2]])</f>
        <v>1</v>
      </c>
      <c r="X32" t="b">
        <f>ISNUMBER(superbowl_commercials[[#This Row],[Year]])</f>
        <v>1</v>
      </c>
      <c r="Y32">
        <f>VALUE(superbowl_commercials[[#This Row],[Youtube Views]])</f>
        <v>5312</v>
      </c>
      <c r="Z32" t="b">
        <f>ISNUMBER(superbowl_commercials[[#This Row],[Youtube Views2]])</f>
        <v>1</v>
      </c>
      <c r="AA32">
        <f>IF(superbowl_commercials[[#This Row],[Funny]]=TRUE,1,0)</f>
        <v>1</v>
      </c>
      <c r="AB32">
        <f>IF(superbowl_commercials[[#This Row],[Shows Product Quickly]]=TRUE,1,0)</f>
        <v>1</v>
      </c>
      <c r="AC32">
        <f>IF(superbowl_commercials[[#This Row],[Patriotic]]=TRUE,1,0)</f>
        <v>0</v>
      </c>
      <c r="AD32">
        <f>IF(superbowl_commercials[[#This Row],[Celebrity]]=TRUE,1,0)</f>
        <v>1</v>
      </c>
      <c r="AE32">
        <f>IF(superbowl_commercials[[#This Row],[Danger]]=TRUE,1,0)</f>
        <v>1</v>
      </c>
      <c r="AF32">
        <f>IF(superbowl_commercials[[#This Row],[Animals]]=TRUE,1,0)</f>
        <v>0</v>
      </c>
      <c r="AG32">
        <f>IF(superbowl_commercials[[#This Row],[Uses Sex]]=TRUE,1,0)</f>
        <v>1</v>
      </c>
    </row>
    <row r="33" spans="1:33" x14ac:dyDescent="0.35">
      <c r="A33">
        <v>2003</v>
      </c>
      <c r="B33" t="s">
        <v>29</v>
      </c>
      <c r="C33" t="s">
        <v>117</v>
      </c>
      <c r="D33" t="s">
        <v>118</v>
      </c>
      <c r="E33" t="b">
        <v>1</v>
      </c>
      <c r="F33" t="b">
        <v>1</v>
      </c>
      <c r="G33" t="b">
        <v>0</v>
      </c>
      <c r="H33" t="b">
        <v>0</v>
      </c>
      <c r="I33" t="b">
        <v>1</v>
      </c>
      <c r="J33" t="b">
        <v>1</v>
      </c>
      <c r="K33" t="b">
        <v>1</v>
      </c>
      <c r="L33">
        <v>30</v>
      </c>
      <c r="M33" t="s">
        <v>19</v>
      </c>
      <c r="N33">
        <v>13838</v>
      </c>
      <c r="O33" t="s">
        <v>119</v>
      </c>
      <c r="P33" t="s">
        <v>120</v>
      </c>
      <c r="Q33" t="str">
        <f>_xlfn.TEXTJOIN("-",,superbowl_commercials[[#This Row],[Year]:[TV Viewers]])</f>
        <v>2003-Bud Light-https://superbowl-ads.com/2003-bud-light-hermit-crab/-https://www.youtube.com/watch?v=ovQYgnXHooY-TRUE-TRUE-FALSE-FALSE-TRUE-TRUE-TRUE-30-2.1-13838-20-88.64</v>
      </c>
      <c r="R33">
        <f>VALUE(SUBSTITUTE(superbowl_commercials[[#This Row],[TV Viewers]],".",","))</f>
        <v>88.64</v>
      </c>
      <c r="S33" t="b">
        <f>ISNUMBER(superbowl_commercials[[#This Row],[TV Viewers2]])</f>
        <v>1</v>
      </c>
      <c r="T33">
        <f>IFERROR(VALUE(superbowl_commercials[[#This Row],[Youtube Likes]]),0)</f>
        <v>20</v>
      </c>
      <c r="U33" t="b">
        <f>ISNUMBER(superbowl_commercials[[#This Row],[Youtube Likes2]])</f>
        <v>1</v>
      </c>
      <c r="V33">
        <f>VALUE(SUBSTITUTE(superbowl_commercials[[#This Row],[Estimated Cost]],".",","))</f>
        <v>2.1</v>
      </c>
      <c r="W33" t="b">
        <f>ISNUMBER(superbowl_commercials[[#This Row],[Estimated Cost2]])</f>
        <v>1</v>
      </c>
      <c r="X33" t="b">
        <f>ISNUMBER(superbowl_commercials[[#This Row],[Year]])</f>
        <v>1</v>
      </c>
      <c r="Y33">
        <f>VALUE(superbowl_commercials[[#This Row],[Youtube Views]])</f>
        <v>13838</v>
      </c>
      <c r="Z33" t="b">
        <f>ISNUMBER(superbowl_commercials[[#This Row],[Youtube Views2]])</f>
        <v>1</v>
      </c>
      <c r="AA33">
        <f>IF(superbowl_commercials[[#This Row],[Funny]]=TRUE,1,0)</f>
        <v>1</v>
      </c>
      <c r="AB33">
        <f>IF(superbowl_commercials[[#This Row],[Shows Product Quickly]]=TRUE,1,0)</f>
        <v>1</v>
      </c>
      <c r="AC33">
        <f>IF(superbowl_commercials[[#This Row],[Patriotic]]=TRUE,1,0)</f>
        <v>0</v>
      </c>
      <c r="AD33">
        <f>IF(superbowl_commercials[[#This Row],[Celebrity]]=TRUE,1,0)</f>
        <v>0</v>
      </c>
      <c r="AE33">
        <f>IF(superbowl_commercials[[#This Row],[Danger]]=TRUE,1,0)</f>
        <v>1</v>
      </c>
      <c r="AF33">
        <f>IF(superbowl_commercials[[#This Row],[Animals]]=TRUE,1,0)</f>
        <v>1</v>
      </c>
      <c r="AG33">
        <f>IF(superbowl_commercials[[#This Row],[Uses Sex]]=TRUE,1,0)</f>
        <v>1</v>
      </c>
    </row>
    <row r="34" spans="1:33" x14ac:dyDescent="0.35">
      <c r="A34">
        <v>2003</v>
      </c>
      <c r="B34" t="s">
        <v>29</v>
      </c>
      <c r="C34" t="s">
        <v>121</v>
      </c>
      <c r="D34" t="s">
        <v>122</v>
      </c>
      <c r="E34" t="b">
        <v>1</v>
      </c>
      <c r="F34" t="b">
        <v>1</v>
      </c>
      <c r="G34" t="b">
        <v>0</v>
      </c>
      <c r="H34" t="b">
        <v>0</v>
      </c>
      <c r="I34" t="b">
        <v>1</v>
      </c>
      <c r="J34" t="b">
        <v>0</v>
      </c>
      <c r="K34" t="b">
        <v>0</v>
      </c>
      <c r="L34">
        <v>30</v>
      </c>
      <c r="M34" t="s">
        <v>19</v>
      </c>
      <c r="N34">
        <v>8062</v>
      </c>
      <c r="O34" t="s">
        <v>123</v>
      </c>
      <c r="P34" t="s">
        <v>120</v>
      </c>
      <c r="Q34" t="str">
        <f>_xlfn.TEXTJOIN("-",,superbowl_commercials[[#This Row],[Year]:[TV Viewers]])</f>
        <v>2003-Bud Light-https://superbowl-ads.com/2003-bud-light-strongman/-https://www.youtube.com/watch?v=_cEQ5g6bzdM-TRUE-TRUE-FALSE-FALSE-TRUE-FALSE-FALSE-30-2.1-8062-55-88.64</v>
      </c>
      <c r="R34">
        <f>VALUE(SUBSTITUTE(superbowl_commercials[[#This Row],[TV Viewers]],".",","))</f>
        <v>88.64</v>
      </c>
      <c r="S34" t="b">
        <f>ISNUMBER(superbowl_commercials[[#This Row],[TV Viewers2]])</f>
        <v>1</v>
      </c>
      <c r="T34">
        <f>IFERROR(VALUE(superbowl_commercials[[#This Row],[Youtube Likes]]),0)</f>
        <v>55</v>
      </c>
      <c r="U34" t="b">
        <f>ISNUMBER(superbowl_commercials[[#This Row],[Youtube Likes2]])</f>
        <v>1</v>
      </c>
      <c r="V34">
        <f>VALUE(SUBSTITUTE(superbowl_commercials[[#This Row],[Estimated Cost]],".",","))</f>
        <v>2.1</v>
      </c>
      <c r="W34" t="b">
        <f>ISNUMBER(superbowl_commercials[[#This Row],[Estimated Cost2]])</f>
        <v>1</v>
      </c>
      <c r="X34" t="b">
        <f>ISNUMBER(superbowl_commercials[[#This Row],[Year]])</f>
        <v>1</v>
      </c>
      <c r="Y34">
        <f>VALUE(superbowl_commercials[[#This Row],[Youtube Views]])</f>
        <v>8062</v>
      </c>
      <c r="Z34" t="b">
        <f>ISNUMBER(superbowl_commercials[[#This Row],[Youtube Views2]])</f>
        <v>1</v>
      </c>
      <c r="AA34">
        <f>IF(superbowl_commercials[[#This Row],[Funny]]=TRUE,1,0)</f>
        <v>1</v>
      </c>
      <c r="AB34">
        <f>IF(superbowl_commercials[[#This Row],[Shows Product Quickly]]=TRUE,1,0)</f>
        <v>1</v>
      </c>
      <c r="AC34">
        <f>IF(superbowl_commercials[[#This Row],[Patriotic]]=TRUE,1,0)</f>
        <v>0</v>
      </c>
      <c r="AD34">
        <f>IF(superbowl_commercials[[#This Row],[Celebrity]]=TRUE,1,0)</f>
        <v>0</v>
      </c>
      <c r="AE34">
        <f>IF(superbowl_commercials[[#This Row],[Danger]]=TRUE,1,0)</f>
        <v>1</v>
      </c>
      <c r="AF34">
        <f>IF(superbowl_commercials[[#This Row],[Animals]]=TRUE,1,0)</f>
        <v>0</v>
      </c>
      <c r="AG34">
        <f>IF(superbowl_commercials[[#This Row],[Uses Sex]]=TRUE,1,0)</f>
        <v>0</v>
      </c>
    </row>
    <row r="35" spans="1:33" x14ac:dyDescent="0.35">
      <c r="A35">
        <v>2003</v>
      </c>
      <c r="B35" t="s">
        <v>29</v>
      </c>
      <c r="C35" t="s">
        <v>124</v>
      </c>
      <c r="D35" t="s">
        <v>125</v>
      </c>
      <c r="E35" t="b">
        <v>1</v>
      </c>
      <c r="F35" t="b">
        <v>1</v>
      </c>
      <c r="G35" t="b">
        <v>0</v>
      </c>
      <c r="H35" t="b">
        <v>0</v>
      </c>
      <c r="I35" t="b">
        <v>0</v>
      </c>
      <c r="J35" t="b">
        <v>0</v>
      </c>
      <c r="K35" t="b">
        <v>1</v>
      </c>
      <c r="L35">
        <v>30</v>
      </c>
      <c r="M35" t="s">
        <v>19</v>
      </c>
      <c r="N35">
        <v>148322</v>
      </c>
      <c r="O35" t="s">
        <v>126</v>
      </c>
      <c r="P35" t="s">
        <v>120</v>
      </c>
      <c r="Q35" t="str">
        <f>_xlfn.TEXTJOIN("-",,superbowl_commercials[[#This Row],[Year]:[TV Viewers]])</f>
        <v>2003-Bud Light-https://superbowl-ads.com/2003-bud-light-yoga/-https://www.youtube.com/watch?v=bcV8WN1YIL4-TRUE-TRUE-FALSE-FALSE-FALSE-FALSE-TRUE-30-2.1-148322-57-88.64</v>
      </c>
      <c r="R35">
        <f>VALUE(SUBSTITUTE(superbowl_commercials[[#This Row],[TV Viewers]],".",","))</f>
        <v>88.64</v>
      </c>
      <c r="S35" t="b">
        <f>ISNUMBER(superbowl_commercials[[#This Row],[TV Viewers2]])</f>
        <v>1</v>
      </c>
      <c r="T35">
        <f>IFERROR(VALUE(superbowl_commercials[[#This Row],[Youtube Likes]]),0)</f>
        <v>57</v>
      </c>
      <c r="U35" t="b">
        <f>ISNUMBER(superbowl_commercials[[#This Row],[Youtube Likes2]])</f>
        <v>1</v>
      </c>
      <c r="V35">
        <f>VALUE(SUBSTITUTE(superbowl_commercials[[#This Row],[Estimated Cost]],".",","))</f>
        <v>2.1</v>
      </c>
      <c r="W35" t="b">
        <f>ISNUMBER(superbowl_commercials[[#This Row],[Estimated Cost2]])</f>
        <v>1</v>
      </c>
      <c r="X35" t="b">
        <f>ISNUMBER(superbowl_commercials[[#This Row],[Year]])</f>
        <v>1</v>
      </c>
      <c r="Y35">
        <f>VALUE(superbowl_commercials[[#This Row],[Youtube Views]])</f>
        <v>148322</v>
      </c>
      <c r="Z35" t="b">
        <f>ISNUMBER(superbowl_commercials[[#This Row],[Youtube Views2]])</f>
        <v>1</v>
      </c>
      <c r="AA35">
        <f>IF(superbowl_commercials[[#This Row],[Funny]]=TRUE,1,0)</f>
        <v>1</v>
      </c>
      <c r="AB35">
        <f>IF(superbowl_commercials[[#This Row],[Shows Product Quickly]]=TRUE,1,0)</f>
        <v>1</v>
      </c>
      <c r="AC35">
        <f>IF(superbowl_commercials[[#This Row],[Patriotic]]=TRUE,1,0)</f>
        <v>0</v>
      </c>
      <c r="AD35">
        <f>IF(superbowl_commercials[[#This Row],[Celebrity]]=TRUE,1,0)</f>
        <v>0</v>
      </c>
      <c r="AE35">
        <f>IF(superbowl_commercials[[#This Row],[Danger]]=TRUE,1,0)</f>
        <v>0</v>
      </c>
      <c r="AF35">
        <f>IF(superbowl_commercials[[#This Row],[Animals]]=TRUE,1,0)</f>
        <v>0</v>
      </c>
      <c r="AG35">
        <f>IF(superbowl_commercials[[#This Row],[Uses Sex]]=TRUE,1,0)</f>
        <v>1</v>
      </c>
    </row>
    <row r="36" spans="1:33" x14ac:dyDescent="0.35">
      <c r="A36">
        <v>2003</v>
      </c>
      <c r="B36" t="s">
        <v>29</v>
      </c>
      <c r="C36" t="s">
        <v>127</v>
      </c>
      <c r="D36" t="s">
        <v>74</v>
      </c>
      <c r="E36" t="b">
        <v>1</v>
      </c>
      <c r="F36" t="b">
        <v>1</v>
      </c>
      <c r="G36" t="b">
        <v>0</v>
      </c>
      <c r="H36" t="b">
        <v>0</v>
      </c>
      <c r="I36" t="b">
        <v>0</v>
      </c>
      <c r="J36" t="b">
        <v>0</v>
      </c>
      <c r="K36" t="b">
        <v>1</v>
      </c>
      <c r="L36">
        <v>30</v>
      </c>
      <c r="M36" t="s">
        <v>19</v>
      </c>
      <c r="O36" t="s">
        <v>74</v>
      </c>
      <c r="P36" t="s">
        <v>120</v>
      </c>
      <c r="Q36" t="str">
        <f>_xlfn.TEXTJOIN("-",,superbowl_commercials[[#This Row],[Year]:[TV Viewers]])</f>
        <v>2003-Bud Light-https://superbowl-ads.com/2003-bud-light-third-arm/-TRUE-TRUE-FALSE-FALSE-FALSE-FALSE-TRUE-30-2.1-88.64</v>
      </c>
      <c r="R36">
        <f>VALUE(SUBSTITUTE(superbowl_commercials[[#This Row],[TV Viewers]],".",","))</f>
        <v>88.64</v>
      </c>
      <c r="S36" t="b">
        <f>ISNUMBER(superbowl_commercials[[#This Row],[TV Viewers2]])</f>
        <v>1</v>
      </c>
      <c r="T36">
        <f>IFERROR(VALUE(superbowl_commercials[[#This Row],[Youtube Likes]]),0)</f>
        <v>0</v>
      </c>
      <c r="U36" t="b">
        <f>ISNUMBER(superbowl_commercials[[#This Row],[Youtube Likes2]])</f>
        <v>1</v>
      </c>
      <c r="V36">
        <f>VALUE(SUBSTITUTE(superbowl_commercials[[#This Row],[Estimated Cost]],".",","))</f>
        <v>2.1</v>
      </c>
      <c r="W36" t="b">
        <f>ISNUMBER(superbowl_commercials[[#This Row],[Estimated Cost2]])</f>
        <v>1</v>
      </c>
      <c r="X36" t="b">
        <f>ISNUMBER(superbowl_commercials[[#This Row],[Year]])</f>
        <v>1</v>
      </c>
      <c r="Y36">
        <f>VALUE(superbowl_commercials[[#This Row],[Youtube Views]])</f>
        <v>0</v>
      </c>
      <c r="Z36" t="b">
        <f>ISNUMBER(superbowl_commercials[[#This Row],[Youtube Views2]])</f>
        <v>1</v>
      </c>
      <c r="AA36">
        <f>IF(superbowl_commercials[[#This Row],[Funny]]=TRUE,1,0)</f>
        <v>1</v>
      </c>
      <c r="AB36">
        <f>IF(superbowl_commercials[[#This Row],[Shows Product Quickly]]=TRUE,1,0)</f>
        <v>1</v>
      </c>
      <c r="AC36">
        <f>IF(superbowl_commercials[[#This Row],[Patriotic]]=TRUE,1,0)</f>
        <v>0</v>
      </c>
      <c r="AD36">
        <f>IF(superbowl_commercials[[#This Row],[Celebrity]]=TRUE,1,0)</f>
        <v>0</v>
      </c>
      <c r="AE36">
        <f>IF(superbowl_commercials[[#This Row],[Danger]]=TRUE,1,0)</f>
        <v>0</v>
      </c>
      <c r="AF36">
        <f>IF(superbowl_commercials[[#This Row],[Animals]]=TRUE,1,0)</f>
        <v>0</v>
      </c>
      <c r="AG36">
        <f>IF(superbowl_commercials[[#This Row],[Uses Sex]]=TRUE,1,0)</f>
        <v>1</v>
      </c>
    </row>
    <row r="37" spans="1:33" x14ac:dyDescent="0.35">
      <c r="A37">
        <v>2003</v>
      </c>
      <c r="B37" t="s">
        <v>25</v>
      </c>
      <c r="C37" t="s">
        <v>128</v>
      </c>
      <c r="D37" t="s">
        <v>129</v>
      </c>
      <c r="E37" t="b">
        <v>1</v>
      </c>
      <c r="F37" t="b">
        <v>1</v>
      </c>
      <c r="G37" t="b">
        <v>0</v>
      </c>
      <c r="H37" t="b">
        <v>0</v>
      </c>
      <c r="I37" t="b">
        <v>0</v>
      </c>
      <c r="J37" t="b">
        <v>0</v>
      </c>
      <c r="K37" t="b">
        <v>0</v>
      </c>
      <c r="L37">
        <v>30</v>
      </c>
      <c r="M37" t="s">
        <v>19</v>
      </c>
      <c r="N37">
        <v>27782</v>
      </c>
      <c r="O37" t="s">
        <v>130</v>
      </c>
      <c r="P37" t="s">
        <v>120</v>
      </c>
      <c r="Q37" t="str">
        <f>_xlfn.TEXTJOIN("-",,superbowl_commercials[[#This Row],[Year]:[TV Viewers]])</f>
        <v>2003-Budweiser-https://superbowl-ads.com/2003-budweiser-great-listener/-https://www.youtube.com/watch?v=zx4SnN9HuRw-TRUE-TRUE-FALSE-FALSE-FALSE-FALSE-FALSE-30-2.1-27782-18-88.64</v>
      </c>
      <c r="R37">
        <f>VALUE(SUBSTITUTE(superbowl_commercials[[#This Row],[TV Viewers]],".",","))</f>
        <v>88.64</v>
      </c>
      <c r="S37" t="b">
        <f>ISNUMBER(superbowl_commercials[[#This Row],[TV Viewers2]])</f>
        <v>1</v>
      </c>
      <c r="T37">
        <f>IFERROR(VALUE(superbowl_commercials[[#This Row],[Youtube Likes]]),0)</f>
        <v>18</v>
      </c>
      <c r="U37" t="b">
        <f>ISNUMBER(superbowl_commercials[[#This Row],[Youtube Likes2]])</f>
        <v>1</v>
      </c>
      <c r="V37">
        <f>VALUE(SUBSTITUTE(superbowl_commercials[[#This Row],[Estimated Cost]],".",","))</f>
        <v>2.1</v>
      </c>
      <c r="W37" t="b">
        <f>ISNUMBER(superbowl_commercials[[#This Row],[Estimated Cost2]])</f>
        <v>1</v>
      </c>
      <c r="X37" t="b">
        <f>ISNUMBER(superbowl_commercials[[#This Row],[Year]])</f>
        <v>1</v>
      </c>
      <c r="Y37">
        <f>VALUE(superbowl_commercials[[#This Row],[Youtube Views]])</f>
        <v>27782</v>
      </c>
      <c r="Z37" t="b">
        <f>ISNUMBER(superbowl_commercials[[#This Row],[Youtube Views2]])</f>
        <v>1</v>
      </c>
      <c r="AA37">
        <f>IF(superbowl_commercials[[#This Row],[Funny]]=TRUE,1,0)</f>
        <v>1</v>
      </c>
      <c r="AB37">
        <f>IF(superbowl_commercials[[#This Row],[Shows Product Quickly]]=TRUE,1,0)</f>
        <v>1</v>
      </c>
      <c r="AC37">
        <f>IF(superbowl_commercials[[#This Row],[Patriotic]]=TRUE,1,0)</f>
        <v>0</v>
      </c>
      <c r="AD37">
        <f>IF(superbowl_commercials[[#This Row],[Celebrity]]=TRUE,1,0)</f>
        <v>0</v>
      </c>
      <c r="AE37">
        <f>IF(superbowl_commercials[[#This Row],[Danger]]=TRUE,1,0)</f>
        <v>0</v>
      </c>
      <c r="AF37">
        <f>IF(superbowl_commercials[[#This Row],[Animals]]=TRUE,1,0)</f>
        <v>0</v>
      </c>
      <c r="AG37">
        <f>IF(superbowl_commercials[[#This Row],[Uses Sex]]=TRUE,1,0)</f>
        <v>0</v>
      </c>
    </row>
    <row r="38" spans="1:33" x14ac:dyDescent="0.35">
      <c r="A38">
        <v>2003</v>
      </c>
      <c r="B38" t="s">
        <v>29</v>
      </c>
      <c r="C38" t="s">
        <v>131</v>
      </c>
      <c r="D38" t="s">
        <v>132</v>
      </c>
      <c r="E38" t="b">
        <v>1</v>
      </c>
      <c r="F38" t="b">
        <v>1</v>
      </c>
      <c r="G38" t="b">
        <v>0</v>
      </c>
      <c r="H38" t="b">
        <v>0</v>
      </c>
      <c r="I38" t="b">
        <v>0</v>
      </c>
      <c r="J38" t="b">
        <v>0</v>
      </c>
      <c r="K38" t="b">
        <v>0</v>
      </c>
      <c r="L38">
        <v>30</v>
      </c>
      <c r="M38" t="s">
        <v>19</v>
      </c>
      <c r="N38">
        <v>179645</v>
      </c>
      <c r="O38" t="s">
        <v>133</v>
      </c>
      <c r="P38" t="s">
        <v>120</v>
      </c>
      <c r="Q38" t="str">
        <f>_xlfn.TEXTJOIN("-",,superbowl_commercials[[#This Row],[Year]:[TV Viewers]])</f>
        <v>2003-Bud Light-https://superbowl-ads.com/2003-bud-light-upside-down-clown/-https://www.youtube.com/watch?v=DTvxyDwP2CA-TRUE-TRUE-FALSE-FALSE-FALSE-FALSE-FALSE-30-2.1-179645-237-88.64</v>
      </c>
      <c r="R38">
        <f>VALUE(SUBSTITUTE(superbowl_commercials[[#This Row],[TV Viewers]],".",","))</f>
        <v>88.64</v>
      </c>
      <c r="S38" t="b">
        <f>ISNUMBER(superbowl_commercials[[#This Row],[TV Viewers2]])</f>
        <v>1</v>
      </c>
      <c r="T38">
        <f>IFERROR(VALUE(superbowl_commercials[[#This Row],[Youtube Likes]]),0)</f>
        <v>237</v>
      </c>
      <c r="U38" t="b">
        <f>ISNUMBER(superbowl_commercials[[#This Row],[Youtube Likes2]])</f>
        <v>1</v>
      </c>
      <c r="V38">
        <f>VALUE(SUBSTITUTE(superbowl_commercials[[#This Row],[Estimated Cost]],".",","))</f>
        <v>2.1</v>
      </c>
      <c r="W38" t="b">
        <f>ISNUMBER(superbowl_commercials[[#This Row],[Estimated Cost2]])</f>
        <v>1</v>
      </c>
      <c r="X38" t="b">
        <f>ISNUMBER(superbowl_commercials[[#This Row],[Year]])</f>
        <v>1</v>
      </c>
      <c r="Y38">
        <f>VALUE(superbowl_commercials[[#This Row],[Youtube Views]])</f>
        <v>179645</v>
      </c>
      <c r="Z38" t="b">
        <f>ISNUMBER(superbowl_commercials[[#This Row],[Youtube Views2]])</f>
        <v>1</v>
      </c>
      <c r="AA38">
        <f>IF(superbowl_commercials[[#This Row],[Funny]]=TRUE,1,0)</f>
        <v>1</v>
      </c>
      <c r="AB38">
        <f>IF(superbowl_commercials[[#This Row],[Shows Product Quickly]]=TRUE,1,0)</f>
        <v>1</v>
      </c>
      <c r="AC38">
        <f>IF(superbowl_commercials[[#This Row],[Patriotic]]=TRUE,1,0)</f>
        <v>0</v>
      </c>
      <c r="AD38">
        <f>IF(superbowl_commercials[[#This Row],[Celebrity]]=TRUE,1,0)</f>
        <v>0</v>
      </c>
      <c r="AE38">
        <f>IF(superbowl_commercials[[#This Row],[Danger]]=TRUE,1,0)</f>
        <v>0</v>
      </c>
      <c r="AF38">
        <f>IF(superbowl_commercials[[#This Row],[Animals]]=TRUE,1,0)</f>
        <v>0</v>
      </c>
      <c r="AG38">
        <f>IF(superbowl_commercials[[#This Row],[Uses Sex]]=TRUE,1,0)</f>
        <v>0</v>
      </c>
    </row>
    <row r="39" spans="1:33" x14ac:dyDescent="0.35">
      <c r="A39">
        <v>2003</v>
      </c>
      <c r="B39" t="s">
        <v>29</v>
      </c>
      <c r="C39" t="s">
        <v>134</v>
      </c>
      <c r="D39" t="s">
        <v>135</v>
      </c>
      <c r="E39" t="b">
        <v>1</v>
      </c>
      <c r="F39" t="b">
        <v>1</v>
      </c>
      <c r="G39" t="b">
        <v>0</v>
      </c>
      <c r="H39" t="b">
        <v>0</v>
      </c>
      <c r="I39" t="b">
        <v>0</v>
      </c>
      <c r="J39" t="b">
        <v>0</v>
      </c>
      <c r="K39" t="b">
        <v>0</v>
      </c>
      <c r="L39">
        <v>30</v>
      </c>
      <c r="M39" t="s">
        <v>19</v>
      </c>
      <c r="N39">
        <v>179999</v>
      </c>
      <c r="O39" t="s">
        <v>136</v>
      </c>
      <c r="P39" t="s">
        <v>120</v>
      </c>
      <c r="Q39" t="str">
        <f>_xlfn.TEXTJOIN("-",,superbowl_commercials[[#This Row],[Year]:[TV Viewers]])</f>
        <v>2003-Bud Light-https://superbowl-ads.com/2003-bud-light-mother-in-law/-https://www.youtube.com/watch?v=RuIXFuwLb2s-TRUE-TRUE-FALSE-FALSE-FALSE-FALSE-FALSE-30-2.1-179999-300-88.64</v>
      </c>
      <c r="R39">
        <f>VALUE(SUBSTITUTE(superbowl_commercials[[#This Row],[TV Viewers]],".",","))</f>
        <v>88.64</v>
      </c>
      <c r="S39" t="b">
        <f>ISNUMBER(superbowl_commercials[[#This Row],[TV Viewers2]])</f>
        <v>1</v>
      </c>
      <c r="T39">
        <f>IFERROR(VALUE(superbowl_commercials[[#This Row],[Youtube Likes]]),0)</f>
        <v>300</v>
      </c>
      <c r="U39" t="b">
        <f>ISNUMBER(superbowl_commercials[[#This Row],[Youtube Likes2]])</f>
        <v>1</v>
      </c>
      <c r="V39">
        <f>VALUE(SUBSTITUTE(superbowl_commercials[[#This Row],[Estimated Cost]],".",","))</f>
        <v>2.1</v>
      </c>
      <c r="W39" t="b">
        <f>ISNUMBER(superbowl_commercials[[#This Row],[Estimated Cost2]])</f>
        <v>1</v>
      </c>
      <c r="X39" t="b">
        <f>ISNUMBER(superbowl_commercials[[#This Row],[Year]])</f>
        <v>1</v>
      </c>
      <c r="Y39">
        <f>VALUE(superbowl_commercials[[#This Row],[Youtube Views]])</f>
        <v>179999</v>
      </c>
      <c r="Z39" t="b">
        <f>ISNUMBER(superbowl_commercials[[#This Row],[Youtube Views2]])</f>
        <v>1</v>
      </c>
      <c r="AA39">
        <f>IF(superbowl_commercials[[#This Row],[Funny]]=TRUE,1,0)</f>
        <v>1</v>
      </c>
      <c r="AB39">
        <f>IF(superbowl_commercials[[#This Row],[Shows Product Quickly]]=TRUE,1,0)</f>
        <v>1</v>
      </c>
      <c r="AC39">
        <f>IF(superbowl_commercials[[#This Row],[Patriotic]]=TRUE,1,0)</f>
        <v>0</v>
      </c>
      <c r="AD39">
        <f>IF(superbowl_commercials[[#This Row],[Celebrity]]=TRUE,1,0)</f>
        <v>0</v>
      </c>
      <c r="AE39">
        <f>IF(superbowl_commercials[[#This Row],[Danger]]=TRUE,1,0)</f>
        <v>0</v>
      </c>
      <c r="AF39">
        <f>IF(superbowl_commercials[[#This Row],[Animals]]=TRUE,1,0)</f>
        <v>0</v>
      </c>
      <c r="AG39">
        <f>IF(superbowl_commercials[[#This Row],[Uses Sex]]=TRUE,1,0)</f>
        <v>0</v>
      </c>
    </row>
    <row r="40" spans="1:33" x14ac:dyDescent="0.35">
      <c r="A40">
        <v>2003</v>
      </c>
      <c r="B40" t="s">
        <v>25</v>
      </c>
      <c r="C40" t="s">
        <v>137</v>
      </c>
      <c r="D40" t="s">
        <v>138</v>
      </c>
      <c r="E40" t="b">
        <v>1</v>
      </c>
      <c r="F40" t="b">
        <v>1</v>
      </c>
      <c r="G40" t="b">
        <v>0</v>
      </c>
      <c r="H40" t="b">
        <v>0</v>
      </c>
      <c r="I40" t="b">
        <v>0</v>
      </c>
      <c r="J40" t="b">
        <v>1</v>
      </c>
      <c r="K40" t="b">
        <v>0</v>
      </c>
      <c r="L40">
        <v>30</v>
      </c>
      <c r="M40" t="s">
        <v>19</v>
      </c>
      <c r="N40">
        <v>2948</v>
      </c>
      <c r="O40" t="s">
        <v>48</v>
      </c>
      <c r="P40" t="s">
        <v>120</v>
      </c>
      <c r="Q40" t="str">
        <f>_xlfn.TEXTJOIN("-",,superbowl_commercials[[#This Row],[Year]:[TV Viewers]])</f>
        <v>2003-Budweiser-https://superbowl-ads.com/2003-budweiser-instant-replay/-https://www.youtube.com/watch?v=hM79LTkT7ek-TRUE-TRUE-FALSE-FALSE-FALSE-TRUE-FALSE-30-2.1-2948-10-88.64</v>
      </c>
      <c r="R40">
        <f>VALUE(SUBSTITUTE(superbowl_commercials[[#This Row],[TV Viewers]],".",","))</f>
        <v>88.64</v>
      </c>
      <c r="S40" t="b">
        <f>ISNUMBER(superbowl_commercials[[#This Row],[TV Viewers2]])</f>
        <v>1</v>
      </c>
      <c r="T40">
        <f>IFERROR(VALUE(superbowl_commercials[[#This Row],[Youtube Likes]]),0)</f>
        <v>10</v>
      </c>
      <c r="U40" t="b">
        <f>ISNUMBER(superbowl_commercials[[#This Row],[Youtube Likes2]])</f>
        <v>1</v>
      </c>
      <c r="V40">
        <f>VALUE(SUBSTITUTE(superbowl_commercials[[#This Row],[Estimated Cost]],".",","))</f>
        <v>2.1</v>
      </c>
      <c r="W40" t="b">
        <f>ISNUMBER(superbowl_commercials[[#This Row],[Estimated Cost2]])</f>
        <v>1</v>
      </c>
      <c r="X40" t="b">
        <f>ISNUMBER(superbowl_commercials[[#This Row],[Year]])</f>
        <v>1</v>
      </c>
      <c r="Y40">
        <f>VALUE(superbowl_commercials[[#This Row],[Youtube Views]])</f>
        <v>2948</v>
      </c>
      <c r="Z40" t="b">
        <f>ISNUMBER(superbowl_commercials[[#This Row],[Youtube Views2]])</f>
        <v>1</v>
      </c>
      <c r="AA40">
        <f>IF(superbowl_commercials[[#This Row],[Funny]]=TRUE,1,0)</f>
        <v>1</v>
      </c>
      <c r="AB40">
        <f>IF(superbowl_commercials[[#This Row],[Shows Product Quickly]]=TRUE,1,0)</f>
        <v>1</v>
      </c>
      <c r="AC40">
        <f>IF(superbowl_commercials[[#This Row],[Patriotic]]=TRUE,1,0)</f>
        <v>0</v>
      </c>
      <c r="AD40">
        <f>IF(superbowl_commercials[[#This Row],[Celebrity]]=TRUE,1,0)</f>
        <v>0</v>
      </c>
      <c r="AE40">
        <f>IF(superbowl_commercials[[#This Row],[Danger]]=TRUE,1,0)</f>
        <v>0</v>
      </c>
      <c r="AF40">
        <f>IF(superbowl_commercials[[#This Row],[Animals]]=TRUE,1,0)</f>
        <v>1</v>
      </c>
      <c r="AG40">
        <f>IF(superbowl_commercials[[#This Row],[Uses Sex]]=TRUE,1,0)</f>
        <v>0</v>
      </c>
    </row>
    <row r="41" spans="1:33" x14ac:dyDescent="0.35">
      <c r="A41">
        <v>2003</v>
      </c>
      <c r="B41" t="s">
        <v>29</v>
      </c>
      <c r="C41" t="s">
        <v>139</v>
      </c>
      <c r="D41" t="s">
        <v>140</v>
      </c>
      <c r="E41" t="b">
        <v>1</v>
      </c>
      <c r="F41" t="b">
        <v>1</v>
      </c>
      <c r="G41" t="b">
        <v>0</v>
      </c>
      <c r="H41" t="b">
        <v>0</v>
      </c>
      <c r="I41" t="b">
        <v>0</v>
      </c>
      <c r="J41" t="b">
        <v>1</v>
      </c>
      <c r="K41" t="b">
        <v>0</v>
      </c>
      <c r="L41">
        <v>30</v>
      </c>
      <c r="M41" t="s">
        <v>19</v>
      </c>
      <c r="N41">
        <v>17456</v>
      </c>
      <c r="O41" t="s">
        <v>141</v>
      </c>
      <c r="P41" t="s">
        <v>120</v>
      </c>
      <c r="Q41" t="str">
        <f>_xlfn.TEXTJOIN("-",,superbowl_commercials[[#This Row],[Year]:[TV Viewers]])</f>
        <v>2003-Bud Light-https://superbowl-ads.com/2003-bud-light-no-pets-allowed/-https://www.youtube.com/watch?v=BKexURCYxtk-TRUE-TRUE-FALSE-FALSE-FALSE-TRUE-FALSE-30-2.1-17456-70-88.64</v>
      </c>
      <c r="R41">
        <f>VALUE(SUBSTITUTE(superbowl_commercials[[#This Row],[TV Viewers]],".",","))</f>
        <v>88.64</v>
      </c>
      <c r="S41" t="b">
        <f>ISNUMBER(superbowl_commercials[[#This Row],[TV Viewers2]])</f>
        <v>1</v>
      </c>
      <c r="T41">
        <f>IFERROR(VALUE(superbowl_commercials[[#This Row],[Youtube Likes]]),0)</f>
        <v>70</v>
      </c>
      <c r="U41" t="b">
        <f>ISNUMBER(superbowl_commercials[[#This Row],[Youtube Likes2]])</f>
        <v>1</v>
      </c>
      <c r="V41">
        <f>VALUE(SUBSTITUTE(superbowl_commercials[[#This Row],[Estimated Cost]],".",","))</f>
        <v>2.1</v>
      </c>
      <c r="W41" t="b">
        <f>ISNUMBER(superbowl_commercials[[#This Row],[Estimated Cost2]])</f>
        <v>1</v>
      </c>
      <c r="X41" t="b">
        <f>ISNUMBER(superbowl_commercials[[#This Row],[Year]])</f>
        <v>1</v>
      </c>
      <c r="Y41">
        <f>VALUE(superbowl_commercials[[#This Row],[Youtube Views]])</f>
        <v>17456</v>
      </c>
      <c r="Z41" t="b">
        <f>ISNUMBER(superbowl_commercials[[#This Row],[Youtube Views2]])</f>
        <v>1</v>
      </c>
      <c r="AA41">
        <f>IF(superbowl_commercials[[#This Row],[Funny]]=TRUE,1,0)</f>
        <v>1</v>
      </c>
      <c r="AB41">
        <f>IF(superbowl_commercials[[#This Row],[Shows Product Quickly]]=TRUE,1,0)</f>
        <v>1</v>
      </c>
      <c r="AC41">
        <f>IF(superbowl_commercials[[#This Row],[Patriotic]]=TRUE,1,0)</f>
        <v>0</v>
      </c>
      <c r="AD41">
        <f>IF(superbowl_commercials[[#This Row],[Celebrity]]=TRUE,1,0)</f>
        <v>0</v>
      </c>
      <c r="AE41">
        <f>IF(superbowl_commercials[[#This Row],[Danger]]=TRUE,1,0)</f>
        <v>0</v>
      </c>
      <c r="AF41">
        <f>IF(superbowl_commercials[[#This Row],[Animals]]=TRUE,1,0)</f>
        <v>1</v>
      </c>
      <c r="AG41">
        <f>IF(superbowl_commercials[[#This Row],[Uses Sex]]=TRUE,1,0)</f>
        <v>0</v>
      </c>
    </row>
    <row r="42" spans="1:33" x14ac:dyDescent="0.35">
      <c r="A42">
        <v>2003</v>
      </c>
      <c r="B42" t="s">
        <v>25</v>
      </c>
      <c r="C42" t="s">
        <v>142</v>
      </c>
      <c r="D42" t="s">
        <v>143</v>
      </c>
      <c r="E42" t="b">
        <v>1</v>
      </c>
      <c r="F42" t="b">
        <v>0</v>
      </c>
      <c r="G42" t="b">
        <v>0</v>
      </c>
      <c r="H42" t="b">
        <v>0</v>
      </c>
      <c r="I42" t="b">
        <v>0</v>
      </c>
      <c r="J42" t="b">
        <v>0</v>
      </c>
      <c r="K42" t="b">
        <v>1</v>
      </c>
      <c r="L42">
        <v>30</v>
      </c>
      <c r="M42" t="s">
        <v>19</v>
      </c>
      <c r="N42">
        <v>21838</v>
      </c>
      <c r="O42" t="s">
        <v>48</v>
      </c>
      <c r="P42" t="s">
        <v>120</v>
      </c>
      <c r="Q42" t="str">
        <f>_xlfn.TEXTJOIN("-",,superbowl_commercials[[#This Row],[Year]:[TV Viewers]])</f>
        <v>2003-Budweiser-https://superbowl-ads.com/2003-budweiser-roommate/-https://www.youtube.com/watch?v=R67qcUIbFhs-TRUE-FALSE-FALSE-FALSE-FALSE-FALSE-TRUE-30-2.1-21838-10-88.64</v>
      </c>
      <c r="R42">
        <f>VALUE(SUBSTITUTE(superbowl_commercials[[#This Row],[TV Viewers]],".",","))</f>
        <v>88.64</v>
      </c>
      <c r="S42" t="b">
        <f>ISNUMBER(superbowl_commercials[[#This Row],[TV Viewers2]])</f>
        <v>1</v>
      </c>
      <c r="T42">
        <f>IFERROR(VALUE(superbowl_commercials[[#This Row],[Youtube Likes]]),0)</f>
        <v>10</v>
      </c>
      <c r="U42" t="b">
        <f>ISNUMBER(superbowl_commercials[[#This Row],[Youtube Likes2]])</f>
        <v>1</v>
      </c>
      <c r="V42">
        <f>VALUE(SUBSTITUTE(superbowl_commercials[[#This Row],[Estimated Cost]],".",","))</f>
        <v>2.1</v>
      </c>
      <c r="W42" t="b">
        <f>ISNUMBER(superbowl_commercials[[#This Row],[Estimated Cost2]])</f>
        <v>1</v>
      </c>
      <c r="X42" t="b">
        <f>ISNUMBER(superbowl_commercials[[#This Row],[Year]])</f>
        <v>1</v>
      </c>
      <c r="Y42">
        <f>VALUE(superbowl_commercials[[#This Row],[Youtube Views]])</f>
        <v>21838</v>
      </c>
      <c r="Z42" t="b">
        <f>ISNUMBER(superbowl_commercials[[#This Row],[Youtube Views2]])</f>
        <v>1</v>
      </c>
      <c r="AA42">
        <f>IF(superbowl_commercials[[#This Row],[Funny]]=TRUE,1,0)</f>
        <v>1</v>
      </c>
      <c r="AB42">
        <f>IF(superbowl_commercials[[#This Row],[Shows Product Quickly]]=TRUE,1,0)</f>
        <v>0</v>
      </c>
      <c r="AC42">
        <f>IF(superbowl_commercials[[#This Row],[Patriotic]]=TRUE,1,0)</f>
        <v>0</v>
      </c>
      <c r="AD42">
        <f>IF(superbowl_commercials[[#This Row],[Celebrity]]=TRUE,1,0)</f>
        <v>0</v>
      </c>
      <c r="AE42">
        <f>IF(superbowl_commercials[[#This Row],[Danger]]=TRUE,1,0)</f>
        <v>0</v>
      </c>
      <c r="AF42">
        <f>IF(superbowl_commercials[[#This Row],[Animals]]=TRUE,1,0)</f>
        <v>0</v>
      </c>
      <c r="AG42">
        <f>IF(superbowl_commercials[[#This Row],[Uses Sex]]=TRUE,1,0)</f>
        <v>1</v>
      </c>
    </row>
    <row r="43" spans="1:33" x14ac:dyDescent="0.35">
      <c r="A43">
        <v>2003</v>
      </c>
      <c r="B43" t="s">
        <v>56</v>
      </c>
      <c r="C43" t="s">
        <v>144</v>
      </c>
      <c r="D43" t="s">
        <v>145</v>
      </c>
      <c r="E43" t="b">
        <v>1</v>
      </c>
      <c r="F43" t="b">
        <v>1</v>
      </c>
      <c r="G43" t="b">
        <v>0</v>
      </c>
      <c r="H43" t="b">
        <v>1</v>
      </c>
      <c r="I43" t="b">
        <v>0</v>
      </c>
      <c r="J43" t="b">
        <v>0</v>
      </c>
      <c r="K43" t="b">
        <v>0</v>
      </c>
      <c r="L43">
        <v>45</v>
      </c>
      <c r="M43" t="s">
        <v>77</v>
      </c>
      <c r="N43">
        <v>41312</v>
      </c>
      <c r="O43" t="s">
        <v>74</v>
      </c>
      <c r="P43" t="s">
        <v>120</v>
      </c>
      <c r="Q43" t="str">
        <f>_xlfn.TEXTJOIN("-",,superbowl_commercials[[#This Row],[Year]:[TV Viewers]])</f>
        <v>2003-Pepsi-https://superbowl-ads.com/2003-pepsi-twist-osbornes/-https://www.youtube.com/watch?v=dnHEqQGl0yA-TRUE-TRUE-FALSE-TRUE-FALSE-FALSE-FALSE-45-3.15-41312-88.64</v>
      </c>
      <c r="R43">
        <f>VALUE(SUBSTITUTE(superbowl_commercials[[#This Row],[TV Viewers]],".",","))</f>
        <v>88.64</v>
      </c>
      <c r="S43" t="b">
        <f>ISNUMBER(superbowl_commercials[[#This Row],[TV Viewers2]])</f>
        <v>1</v>
      </c>
      <c r="T43">
        <f>IFERROR(VALUE(superbowl_commercials[[#This Row],[Youtube Likes]]),0)</f>
        <v>0</v>
      </c>
      <c r="U43" t="b">
        <f>ISNUMBER(superbowl_commercials[[#This Row],[Youtube Likes2]])</f>
        <v>1</v>
      </c>
      <c r="V43">
        <f>VALUE(SUBSTITUTE(superbowl_commercials[[#This Row],[Estimated Cost]],".",","))</f>
        <v>3.15</v>
      </c>
      <c r="W43" t="b">
        <f>ISNUMBER(superbowl_commercials[[#This Row],[Estimated Cost2]])</f>
        <v>1</v>
      </c>
      <c r="X43" t="b">
        <f>ISNUMBER(superbowl_commercials[[#This Row],[Year]])</f>
        <v>1</v>
      </c>
      <c r="Y43">
        <f>VALUE(superbowl_commercials[[#This Row],[Youtube Views]])</f>
        <v>41312</v>
      </c>
      <c r="Z43" t="b">
        <f>ISNUMBER(superbowl_commercials[[#This Row],[Youtube Views2]])</f>
        <v>1</v>
      </c>
      <c r="AA43">
        <f>IF(superbowl_commercials[[#This Row],[Funny]]=TRUE,1,0)</f>
        <v>1</v>
      </c>
      <c r="AB43">
        <f>IF(superbowl_commercials[[#This Row],[Shows Product Quickly]]=TRUE,1,0)</f>
        <v>1</v>
      </c>
      <c r="AC43">
        <f>IF(superbowl_commercials[[#This Row],[Patriotic]]=TRUE,1,0)</f>
        <v>0</v>
      </c>
      <c r="AD43">
        <f>IF(superbowl_commercials[[#This Row],[Celebrity]]=TRUE,1,0)</f>
        <v>1</v>
      </c>
      <c r="AE43">
        <f>IF(superbowl_commercials[[#This Row],[Danger]]=TRUE,1,0)</f>
        <v>0</v>
      </c>
      <c r="AF43">
        <f>IF(superbowl_commercials[[#This Row],[Animals]]=TRUE,1,0)</f>
        <v>0</v>
      </c>
      <c r="AG43">
        <f>IF(superbowl_commercials[[#This Row],[Uses Sex]]=TRUE,1,0)</f>
        <v>0</v>
      </c>
    </row>
    <row r="44" spans="1:33" x14ac:dyDescent="0.35">
      <c r="A44">
        <v>2003</v>
      </c>
      <c r="B44" t="s">
        <v>72</v>
      </c>
      <c r="C44" t="s">
        <v>146</v>
      </c>
      <c r="D44" t="s">
        <v>147</v>
      </c>
      <c r="E44" t="b">
        <v>0</v>
      </c>
      <c r="F44" t="b">
        <v>0</v>
      </c>
      <c r="G44" t="b">
        <v>0</v>
      </c>
      <c r="H44" t="b">
        <v>1</v>
      </c>
      <c r="I44" t="b">
        <v>0</v>
      </c>
      <c r="J44" t="b">
        <v>0</v>
      </c>
      <c r="K44" t="b">
        <v>0</v>
      </c>
      <c r="L44">
        <v>60</v>
      </c>
      <c r="M44" t="s">
        <v>41</v>
      </c>
      <c r="N44">
        <v>18780</v>
      </c>
      <c r="O44" t="s">
        <v>148</v>
      </c>
      <c r="P44" t="s">
        <v>120</v>
      </c>
      <c r="Q44" t="str">
        <f>_xlfn.TEXTJOIN("-",,superbowl_commercials[[#This Row],[Year]:[TV Viewers]])</f>
        <v>2003-NFL-https://superbowl-ads.com/2003-nfl-crazy-with-don-cheadle/-https://www.youtube.com/watch?v=Bs0Iwwl-5Lk-FALSE-FALSE-FALSE-TRUE-FALSE-FALSE-FALSE-60-4.2-18780-43-88.64</v>
      </c>
      <c r="R44">
        <f>VALUE(SUBSTITUTE(superbowl_commercials[[#This Row],[TV Viewers]],".",","))</f>
        <v>88.64</v>
      </c>
      <c r="S44" t="b">
        <f>ISNUMBER(superbowl_commercials[[#This Row],[TV Viewers2]])</f>
        <v>1</v>
      </c>
      <c r="T44">
        <f>IFERROR(VALUE(superbowl_commercials[[#This Row],[Youtube Likes]]),0)</f>
        <v>43</v>
      </c>
      <c r="U44" t="b">
        <f>ISNUMBER(superbowl_commercials[[#This Row],[Youtube Likes2]])</f>
        <v>1</v>
      </c>
      <c r="V44">
        <f>VALUE(SUBSTITUTE(superbowl_commercials[[#This Row],[Estimated Cost]],".",","))</f>
        <v>4.2</v>
      </c>
      <c r="W44" t="b">
        <f>ISNUMBER(superbowl_commercials[[#This Row],[Estimated Cost2]])</f>
        <v>1</v>
      </c>
      <c r="X44" t="b">
        <f>ISNUMBER(superbowl_commercials[[#This Row],[Year]])</f>
        <v>1</v>
      </c>
      <c r="Y44">
        <f>VALUE(superbowl_commercials[[#This Row],[Youtube Views]])</f>
        <v>18780</v>
      </c>
      <c r="Z44" t="b">
        <f>ISNUMBER(superbowl_commercials[[#This Row],[Youtube Views2]])</f>
        <v>1</v>
      </c>
      <c r="AA44">
        <f>IF(superbowl_commercials[[#This Row],[Funny]]=TRUE,1,0)</f>
        <v>0</v>
      </c>
      <c r="AB44">
        <f>IF(superbowl_commercials[[#This Row],[Shows Product Quickly]]=TRUE,1,0)</f>
        <v>0</v>
      </c>
      <c r="AC44">
        <f>IF(superbowl_commercials[[#This Row],[Patriotic]]=TRUE,1,0)</f>
        <v>0</v>
      </c>
      <c r="AD44">
        <f>IF(superbowl_commercials[[#This Row],[Celebrity]]=TRUE,1,0)</f>
        <v>1</v>
      </c>
      <c r="AE44">
        <f>IF(superbowl_commercials[[#This Row],[Danger]]=TRUE,1,0)</f>
        <v>0</v>
      </c>
      <c r="AF44">
        <f>IF(superbowl_commercials[[#This Row],[Animals]]=TRUE,1,0)</f>
        <v>0</v>
      </c>
      <c r="AG44">
        <f>IF(superbowl_commercials[[#This Row],[Uses Sex]]=TRUE,1,0)</f>
        <v>0</v>
      </c>
    </row>
    <row r="45" spans="1:33" x14ac:dyDescent="0.35">
      <c r="A45">
        <v>2004</v>
      </c>
      <c r="B45" t="s">
        <v>29</v>
      </c>
      <c r="C45" t="s">
        <v>149</v>
      </c>
      <c r="D45" t="s">
        <v>150</v>
      </c>
      <c r="E45" t="b">
        <v>1</v>
      </c>
      <c r="F45" t="b">
        <v>1</v>
      </c>
      <c r="G45" t="b">
        <v>0</v>
      </c>
      <c r="H45" t="b">
        <v>0</v>
      </c>
      <c r="I45" t="b">
        <v>0</v>
      </c>
      <c r="J45" t="b">
        <v>1</v>
      </c>
      <c r="K45" t="b">
        <v>1</v>
      </c>
      <c r="L45">
        <v>30</v>
      </c>
      <c r="M45" t="s">
        <v>19</v>
      </c>
      <c r="N45">
        <v>4068</v>
      </c>
      <c r="O45" t="s">
        <v>151</v>
      </c>
      <c r="P45" t="s">
        <v>152</v>
      </c>
      <c r="Q45" t="str">
        <f>_xlfn.TEXTJOIN("-",,superbowl_commercials[[#This Row],[Year]:[TV Viewers]])</f>
        <v>2004-Bud Light-https://superbowl-ads.com/2004-bud-light-frank/-https://www.youtube.com/watch?v=mjN3OY9Eefk-TRUE-TRUE-FALSE-FALSE-FALSE-TRUE-TRUE-30-2.1-4068-127-89.8</v>
      </c>
      <c r="R45">
        <f>VALUE(SUBSTITUTE(superbowl_commercials[[#This Row],[TV Viewers]],".",","))</f>
        <v>89.8</v>
      </c>
      <c r="S45" t="b">
        <f>ISNUMBER(superbowl_commercials[[#This Row],[TV Viewers2]])</f>
        <v>1</v>
      </c>
      <c r="T45">
        <f>IFERROR(VALUE(superbowl_commercials[[#This Row],[Youtube Likes]]),0)</f>
        <v>127</v>
      </c>
      <c r="U45" t="b">
        <f>ISNUMBER(superbowl_commercials[[#This Row],[Youtube Likes2]])</f>
        <v>1</v>
      </c>
      <c r="V45">
        <f>VALUE(SUBSTITUTE(superbowl_commercials[[#This Row],[Estimated Cost]],".",","))</f>
        <v>2.1</v>
      </c>
      <c r="W45" t="b">
        <f>ISNUMBER(superbowl_commercials[[#This Row],[Estimated Cost2]])</f>
        <v>1</v>
      </c>
      <c r="X45" t="b">
        <f>ISNUMBER(superbowl_commercials[[#This Row],[Year]])</f>
        <v>1</v>
      </c>
      <c r="Y45">
        <f>VALUE(superbowl_commercials[[#This Row],[Youtube Views]])</f>
        <v>4068</v>
      </c>
      <c r="Z45" t="b">
        <f>ISNUMBER(superbowl_commercials[[#This Row],[Youtube Views2]])</f>
        <v>1</v>
      </c>
      <c r="AA45">
        <f>IF(superbowl_commercials[[#This Row],[Funny]]=TRUE,1,0)</f>
        <v>1</v>
      </c>
      <c r="AB45">
        <f>IF(superbowl_commercials[[#This Row],[Shows Product Quickly]]=TRUE,1,0)</f>
        <v>1</v>
      </c>
      <c r="AC45">
        <f>IF(superbowl_commercials[[#This Row],[Patriotic]]=TRUE,1,0)</f>
        <v>0</v>
      </c>
      <c r="AD45">
        <f>IF(superbowl_commercials[[#This Row],[Celebrity]]=TRUE,1,0)</f>
        <v>0</v>
      </c>
      <c r="AE45">
        <f>IF(superbowl_commercials[[#This Row],[Danger]]=TRUE,1,0)</f>
        <v>0</v>
      </c>
      <c r="AF45">
        <f>IF(superbowl_commercials[[#This Row],[Animals]]=TRUE,1,0)</f>
        <v>1</v>
      </c>
      <c r="AG45">
        <f>IF(superbowl_commercials[[#This Row],[Uses Sex]]=TRUE,1,0)</f>
        <v>1</v>
      </c>
    </row>
    <row r="46" spans="1:33" x14ac:dyDescent="0.35">
      <c r="A46">
        <v>2004</v>
      </c>
      <c r="B46" t="s">
        <v>56</v>
      </c>
      <c r="C46" t="s">
        <v>153</v>
      </c>
      <c r="D46" t="s">
        <v>154</v>
      </c>
      <c r="E46" t="b">
        <v>1</v>
      </c>
      <c r="F46" t="b">
        <v>0</v>
      </c>
      <c r="G46" t="b">
        <v>0</v>
      </c>
      <c r="H46" t="b">
        <v>0</v>
      </c>
      <c r="I46" t="b">
        <v>0</v>
      </c>
      <c r="J46" t="b">
        <v>1</v>
      </c>
      <c r="K46" t="b">
        <v>0</v>
      </c>
      <c r="L46">
        <v>45</v>
      </c>
      <c r="M46" t="s">
        <v>77</v>
      </c>
      <c r="N46">
        <v>181362</v>
      </c>
      <c r="O46" t="s">
        <v>155</v>
      </c>
      <c r="P46" t="s">
        <v>152</v>
      </c>
      <c r="Q46" t="str">
        <f>_xlfn.TEXTJOIN("-",,superbowl_commercials[[#This Row],[Year]:[TV Viewers]])</f>
        <v>2004-Pepsi-https://superbowl-ads.com/2004-pepsi-bears-find-food/-https://www.youtube.com/watch?v=GzWUUZRli6s-TRUE-FALSE-FALSE-FALSE-FALSE-TRUE-FALSE-45-3.15-181362-313-89.8</v>
      </c>
      <c r="R46">
        <f>VALUE(SUBSTITUTE(superbowl_commercials[[#This Row],[TV Viewers]],".",","))</f>
        <v>89.8</v>
      </c>
      <c r="S46" t="b">
        <f>ISNUMBER(superbowl_commercials[[#This Row],[TV Viewers2]])</f>
        <v>1</v>
      </c>
      <c r="T46">
        <f>IFERROR(VALUE(superbowl_commercials[[#This Row],[Youtube Likes]]),0)</f>
        <v>313</v>
      </c>
      <c r="U46" t="b">
        <f>ISNUMBER(superbowl_commercials[[#This Row],[Youtube Likes2]])</f>
        <v>1</v>
      </c>
      <c r="V46">
        <f>VALUE(SUBSTITUTE(superbowl_commercials[[#This Row],[Estimated Cost]],".",","))</f>
        <v>3.15</v>
      </c>
      <c r="W46" t="b">
        <f>ISNUMBER(superbowl_commercials[[#This Row],[Estimated Cost2]])</f>
        <v>1</v>
      </c>
      <c r="X46" t="b">
        <f>ISNUMBER(superbowl_commercials[[#This Row],[Year]])</f>
        <v>1</v>
      </c>
      <c r="Y46">
        <f>VALUE(superbowl_commercials[[#This Row],[Youtube Views]])</f>
        <v>181362</v>
      </c>
      <c r="Z46" t="b">
        <f>ISNUMBER(superbowl_commercials[[#This Row],[Youtube Views2]])</f>
        <v>1</v>
      </c>
      <c r="AA46">
        <f>IF(superbowl_commercials[[#This Row],[Funny]]=TRUE,1,0)</f>
        <v>1</v>
      </c>
      <c r="AB46">
        <f>IF(superbowl_commercials[[#This Row],[Shows Product Quickly]]=TRUE,1,0)</f>
        <v>0</v>
      </c>
      <c r="AC46">
        <f>IF(superbowl_commercials[[#This Row],[Patriotic]]=TRUE,1,0)</f>
        <v>0</v>
      </c>
      <c r="AD46">
        <f>IF(superbowl_commercials[[#This Row],[Celebrity]]=TRUE,1,0)</f>
        <v>0</v>
      </c>
      <c r="AE46">
        <f>IF(superbowl_commercials[[#This Row],[Danger]]=TRUE,1,0)</f>
        <v>0</v>
      </c>
      <c r="AF46">
        <f>IF(superbowl_commercials[[#This Row],[Animals]]=TRUE,1,0)</f>
        <v>1</v>
      </c>
      <c r="AG46">
        <f>IF(superbowl_commercials[[#This Row],[Uses Sex]]=TRUE,1,0)</f>
        <v>0</v>
      </c>
    </row>
    <row r="47" spans="1:33" x14ac:dyDescent="0.35">
      <c r="A47">
        <v>2004</v>
      </c>
      <c r="B47" t="s">
        <v>25</v>
      </c>
      <c r="C47" t="s">
        <v>156</v>
      </c>
      <c r="D47" t="s">
        <v>157</v>
      </c>
      <c r="E47" t="b">
        <v>1</v>
      </c>
      <c r="F47" t="b">
        <v>0</v>
      </c>
      <c r="G47" t="b">
        <v>0</v>
      </c>
      <c r="H47" t="b">
        <v>0</v>
      </c>
      <c r="I47" t="b">
        <v>0</v>
      </c>
      <c r="J47" t="b">
        <v>0</v>
      </c>
      <c r="K47" t="b">
        <v>0</v>
      </c>
      <c r="L47">
        <v>30</v>
      </c>
      <c r="M47" t="s">
        <v>19</v>
      </c>
      <c r="N47">
        <v>341959</v>
      </c>
      <c r="O47" t="s">
        <v>158</v>
      </c>
      <c r="P47" t="s">
        <v>152</v>
      </c>
      <c r="Q47" t="str">
        <f>_xlfn.TEXTJOIN("-",,superbowl_commercials[[#This Row],[Year]:[TV Viewers]])</f>
        <v>2004-Budweiser-https://superbowl-ads.com/2004-budweiser-referee/-https://www.youtube.com/watch?v=uO-E2T1hayU-TRUE-FALSE-FALSE-FALSE-FALSE-FALSE-FALSE-30-2.1-341959-912-89.8</v>
      </c>
      <c r="R47">
        <f>VALUE(SUBSTITUTE(superbowl_commercials[[#This Row],[TV Viewers]],".",","))</f>
        <v>89.8</v>
      </c>
      <c r="S47" t="b">
        <f>ISNUMBER(superbowl_commercials[[#This Row],[TV Viewers2]])</f>
        <v>1</v>
      </c>
      <c r="T47">
        <f>IFERROR(VALUE(superbowl_commercials[[#This Row],[Youtube Likes]]),0)</f>
        <v>912</v>
      </c>
      <c r="U47" t="b">
        <f>ISNUMBER(superbowl_commercials[[#This Row],[Youtube Likes2]])</f>
        <v>1</v>
      </c>
      <c r="V47">
        <f>VALUE(SUBSTITUTE(superbowl_commercials[[#This Row],[Estimated Cost]],".",","))</f>
        <v>2.1</v>
      </c>
      <c r="W47" t="b">
        <f>ISNUMBER(superbowl_commercials[[#This Row],[Estimated Cost2]])</f>
        <v>1</v>
      </c>
      <c r="X47" t="b">
        <f>ISNUMBER(superbowl_commercials[[#This Row],[Year]])</f>
        <v>1</v>
      </c>
      <c r="Y47">
        <f>VALUE(superbowl_commercials[[#This Row],[Youtube Views]])</f>
        <v>341959</v>
      </c>
      <c r="Z47" t="b">
        <f>ISNUMBER(superbowl_commercials[[#This Row],[Youtube Views2]])</f>
        <v>1</v>
      </c>
      <c r="AA47">
        <f>IF(superbowl_commercials[[#This Row],[Funny]]=TRUE,1,0)</f>
        <v>1</v>
      </c>
      <c r="AB47">
        <f>IF(superbowl_commercials[[#This Row],[Shows Product Quickly]]=TRUE,1,0)</f>
        <v>0</v>
      </c>
      <c r="AC47">
        <f>IF(superbowl_commercials[[#This Row],[Patriotic]]=TRUE,1,0)</f>
        <v>0</v>
      </c>
      <c r="AD47">
        <f>IF(superbowl_commercials[[#This Row],[Celebrity]]=TRUE,1,0)</f>
        <v>0</v>
      </c>
      <c r="AE47">
        <f>IF(superbowl_commercials[[#This Row],[Danger]]=TRUE,1,0)</f>
        <v>0</v>
      </c>
      <c r="AF47">
        <f>IF(superbowl_commercials[[#This Row],[Animals]]=TRUE,1,0)</f>
        <v>0</v>
      </c>
      <c r="AG47">
        <f>IF(superbowl_commercials[[#This Row],[Uses Sex]]=TRUE,1,0)</f>
        <v>0</v>
      </c>
    </row>
    <row r="48" spans="1:33" x14ac:dyDescent="0.35">
      <c r="A48">
        <v>2004</v>
      </c>
      <c r="B48" t="s">
        <v>25</v>
      </c>
      <c r="C48" t="s">
        <v>159</v>
      </c>
      <c r="D48" t="s">
        <v>160</v>
      </c>
      <c r="E48" t="b">
        <v>0</v>
      </c>
      <c r="F48" t="b">
        <v>1</v>
      </c>
      <c r="G48" t="b">
        <v>1</v>
      </c>
      <c r="H48" t="b">
        <v>0</v>
      </c>
      <c r="I48" t="b">
        <v>0</v>
      </c>
      <c r="J48" t="b">
        <v>1</v>
      </c>
      <c r="K48" t="b">
        <v>0</v>
      </c>
      <c r="L48">
        <v>60</v>
      </c>
      <c r="M48" t="s">
        <v>41</v>
      </c>
      <c r="N48">
        <v>1953836</v>
      </c>
      <c r="O48" t="s">
        <v>161</v>
      </c>
      <c r="P48" t="s">
        <v>152</v>
      </c>
      <c r="Q48" t="str">
        <f>_xlfn.TEXTJOIN("-",,superbowl_commercials[[#This Row],[Year]:[TV Viewers]])</f>
        <v>2004-Budweiser-https://superbowl-ads.com/2004-budweiser-donkey/-https://www.youtube.com/watch?v=pmmsr7PAhWU-FALSE-TRUE-TRUE-FALSE-FALSE-TRUE-FALSE-60-4.2-1953836-3700-89.8</v>
      </c>
      <c r="R48">
        <f>VALUE(SUBSTITUTE(superbowl_commercials[[#This Row],[TV Viewers]],".",","))</f>
        <v>89.8</v>
      </c>
      <c r="S48" t="b">
        <f>ISNUMBER(superbowl_commercials[[#This Row],[TV Viewers2]])</f>
        <v>1</v>
      </c>
      <c r="T48">
        <f>IFERROR(VALUE(superbowl_commercials[[#This Row],[Youtube Likes]]),0)</f>
        <v>3700</v>
      </c>
      <c r="U48" t="b">
        <f>ISNUMBER(superbowl_commercials[[#This Row],[Youtube Likes2]])</f>
        <v>1</v>
      </c>
      <c r="V48">
        <f>VALUE(SUBSTITUTE(superbowl_commercials[[#This Row],[Estimated Cost]],".",","))</f>
        <v>4.2</v>
      </c>
      <c r="W48" t="b">
        <f>ISNUMBER(superbowl_commercials[[#This Row],[Estimated Cost2]])</f>
        <v>1</v>
      </c>
      <c r="X48" t="b">
        <f>ISNUMBER(superbowl_commercials[[#This Row],[Year]])</f>
        <v>1</v>
      </c>
      <c r="Y48">
        <f>VALUE(superbowl_commercials[[#This Row],[Youtube Views]])</f>
        <v>1953836</v>
      </c>
      <c r="Z48" t="b">
        <f>ISNUMBER(superbowl_commercials[[#This Row],[Youtube Views2]])</f>
        <v>1</v>
      </c>
      <c r="AA48">
        <f>IF(superbowl_commercials[[#This Row],[Funny]]=TRUE,1,0)</f>
        <v>0</v>
      </c>
      <c r="AB48">
        <f>IF(superbowl_commercials[[#This Row],[Shows Product Quickly]]=TRUE,1,0)</f>
        <v>1</v>
      </c>
      <c r="AC48">
        <f>IF(superbowl_commercials[[#This Row],[Patriotic]]=TRUE,1,0)</f>
        <v>1</v>
      </c>
      <c r="AD48">
        <f>IF(superbowl_commercials[[#This Row],[Celebrity]]=TRUE,1,0)</f>
        <v>0</v>
      </c>
      <c r="AE48">
        <f>IF(superbowl_commercials[[#This Row],[Danger]]=TRUE,1,0)</f>
        <v>0</v>
      </c>
      <c r="AF48">
        <f>IF(superbowl_commercials[[#This Row],[Animals]]=TRUE,1,0)</f>
        <v>1</v>
      </c>
      <c r="AG48">
        <f>IF(superbowl_commercials[[#This Row],[Uses Sex]]=TRUE,1,0)</f>
        <v>0</v>
      </c>
    </row>
    <row r="49" spans="1:33" x14ac:dyDescent="0.35">
      <c r="A49">
        <v>2004</v>
      </c>
      <c r="B49" t="s">
        <v>162</v>
      </c>
      <c r="C49" t="s">
        <v>163</v>
      </c>
      <c r="D49" t="s">
        <v>164</v>
      </c>
      <c r="E49" t="b">
        <v>1</v>
      </c>
      <c r="F49" t="b">
        <v>1</v>
      </c>
      <c r="G49" t="b">
        <v>0</v>
      </c>
      <c r="H49" t="b">
        <v>0</v>
      </c>
      <c r="I49" t="b">
        <v>1</v>
      </c>
      <c r="J49" t="b">
        <v>0</v>
      </c>
      <c r="K49" t="b">
        <v>0</v>
      </c>
      <c r="L49">
        <v>30</v>
      </c>
      <c r="M49" t="s">
        <v>19</v>
      </c>
      <c r="N49">
        <v>125064</v>
      </c>
      <c r="O49" t="s">
        <v>165</v>
      </c>
      <c r="P49" t="s">
        <v>152</v>
      </c>
      <c r="Q49" t="str">
        <f>_xlfn.TEXTJOIN("-",,superbowl_commercials[[#This Row],[Year]:[TV Viewers]])</f>
        <v>2004-Toyota-https://superbowl-ads.com/2004-toyota-revenge/-https://www.youtube.com/watch?v=5uLJitPWAXM-TRUE-TRUE-FALSE-FALSE-TRUE-FALSE-FALSE-30-2.1-125064-871-89.8</v>
      </c>
      <c r="R49">
        <f>VALUE(SUBSTITUTE(superbowl_commercials[[#This Row],[TV Viewers]],".",","))</f>
        <v>89.8</v>
      </c>
      <c r="S49" t="b">
        <f>ISNUMBER(superbowl_commercials[[#This Row],[TV Viewers2]])</f>
        <v>1</v>
      </c>
      <c r="T49">
        <f>IFERROR(VALUE(superbowl_commercials[[#This Row],[Youtube Likes]]),0)</f>
        <v>871</v>
      </c>
      <c r="U49" t="b">
        <f>ISNUMBER(superbowl_commercials[[#This Row],[Youtube Likes2]])</f>
        <v>1</v>
      </c>
      <c r="V49">
        <f>VALUE(SUBSTITUTE(superbowl_commercials[[#This Row],[Estimated Cost]],".",","))</f>
        <v>2.1</v>
      </c>
      <c r="W49" t="b">
        <f>ISNUMBER(superbowl_commercials[[#This Row],[Estimated Cost2]])</f>
        <v>1</v>
      </c>
      <c r="X49" t="b">
        <f>ISNUMBER(superbowl_commercials[[#This Row],[Year]])</f>
        <v>1</v>
      </c>
      <c r="Y49">
        <f>VALUE(superbowl_commercials[[#This Row],[Youtube Views]])</f>
        <v>125064</v>
      </c>
      <c r="Z49" t="b">
        <f>ISNUMBER(superbowl_commercials[[#This Row],[Youtube Views2]])</f>
        <v>1</v>
      </c>
      <c r="AA49">
        <f>IF(superbowl_commercials[[#This Row],[Funny]]=TRUE,1,0)</f>
        <v>1</v>
      </c>
      <c r="AB49">
        <f>IF(superbowl_commercials[[#This Row],[Shows Product Quickly]]=TRUE,1,0)</f>
        <v>1</v>
      </c>
      <c r="AC49">
        <f>IF(superbowl_commercials[[#This Row],[Patriotic]]=TRUE,1,0)</f>
        <v>0</v>
      </c>
      <c r="AD49">
        <f>IF(superbowl_commercials[[#This Row],[Celebrity]]=TRUE,1,0)</f>
        <v>0</v>
      </c>
      <c r="AE49">
        <f>IF(superbowl_commercials[[#This Row],[Danger]]=TRUE,1,0)</f>
        <v>1</v>
      </c>
      <c r="AF49">
        <f>IF(superbowl_commercials[[#This Row],[Animals]]=TRUE,1,0)</f>
        <v>0</v>
      </c>
      <c r="AG49">
        <f>IF(superbowl_commercials[[#This Row],[Uses Sex]]=TRUE,1,0)</f>
        <v>0</v>
      </c>
    </row>
    <row r="50" spans="1:33" x14ac:dyDescent="0.35">
      <c r="A50">
        <v>2004</v>
      </c>
      <c r="B50" t="s">
        <v>29</v>
      </c>
      <c r="C50" t="s">
        <v>166</v>
      </c>
      <c r="D50" t="s">
        <v>167</v>
      </c>
      <c r="E50" t="b">
        <v>1</v>
      </c>
      <c r="F50" t="b">
        <v>0</v>
      </c>
      <c r="G50" t="b">
        <v>0</v>
      </c>
      <c r="H50" t="b">
        <v>0</v>
      </c>
      <c r="I50" t="b">
        <v>1</v>
      </c>
      <c r="J50" t="b">
        <v>1</v>
      </c>
      <c r="K50" t="b">
        <v>1</v>
      </c>
      <c r="L50">
        <v>30</v>
      </c>
      <c r="M50" t="s">
        <v>19</v>
      </c>
      <c r="N50">
        <v>88612</v>
      </c>
      <c r="O50" t="s">
        <v>168</v>
      </c>
      <c r="P50" t="s">
        <v>152</v>
      </c>
      <c r="Q50" t="str">
        <f>_xlfn.TEXTJOIN("-",,superbowl_commercials[[#This Row],[Year]:[TV Viewers]])</f>
        <v>2004-Bud Light-https://superbowl-ads.com/2004-bud-light-sleigh-ride/-https://www.youtube.com/watch?v=yQ_nU0_R7PE-TRUE-FALSE-FALSE-FALSE-TRUE-TRUE-TRUE-30-2.1-88612-118-89.8</v>
      </c>
      <c r="R50">
        <f>VALUE(SUBSTITUTE(superbowl_commercials[[#This Row],[TV Viewers]],".",","))</f>
        <v>89.8</v>
      </c>
      <c r="S50" t="b">
        <f>ISNUMBER(superbowl_commercials[[#This Row],[TV Viewers2]])</f>
        <v>1</v>
      </c>
      <c r="T50">
        <f>IFERROR(VALUE(superbowl_commercials[[#This Row],[Youtube Likes]]),0)</f>
        <v>118</v>
      </c>
      <c r="U50" t="b">
        <f>ISNUMBER(superbowl_commercials[[#This Row],[Youtube Likes2]])</f>
        <v>1</v>
      </c>
      <c r="V50">
        <f>VALUE(SUBSTITUTE(superbowl_commercials[[#This Row],[Estimated Cost]],".",","))</f>
        <v>2.1</v>
      </c>
      <c r="W50" t="b">
        <f>ISNUMBER(superbowl_commercials[[#This Row],[Estimated Cost2]])</f>
        <v>1</v>
      </c>
      <c r="X50" t="b">
        <f>ISNUMBER(superbowl_commercials[[#This Row],[Year]])</f>
        <v>1</v>
      </c>
      <c r="Y50">
        <f>VALUE(superbowl_commercials[[#This Row],[Youtube Views]])</f>
        <v>88612</v>
      </c>
      <c r="Z50" t="b">
        <f>ISNUMBER(superbowl_commercials[[#This Row],[Youtube Views2]])</f>
        <v>1</v>
      </c>
      <c r="AA50">
        <f>IF(superbowl_commercials[[#This Row],[Funny]]=TRUE,1,0)</f>
        <v>1</v>
      </c>
      <c r="AB50">
        <f>IF(superbowl_commercials[[#This Row],[Shows Product Quickly]]=TRUE,1,0)</f>
        <v>0</v>
      </c>
      <c r="AC50">
        <f>IF(superbowl_commercials[[#This Row],[Patriotic]]=TRUE,1,0)</f>
        <v>0</v>
      </c>
      <c r="AD50">
        <f>IF(superbowl_commercials[[#This Row],[Celebrity]]=TRUE,1,0)</f>
        <v>0</v>
      </c>
      <c r="AE50">
        <f>IF(superbowl_commercials[[#This Row],[Danger]]=TRUE,1,0)</f>
        <v>1</v>
      </c>
      <c r="AF50">
        <f>IF(superbowl_commercials[[#This Row],[Animals]]=TRUE,1,0)</f>
        <v>1</v>
      </c>
      <c r="AG50">
        <f>IF(superbowl_commercials[[#This Row],[Uses Sex]]=TRUE,1,0)</f>
        <v>1</v>
      </c>
    </row>
    <row r="51" spans="1:33" x14ac:dyDescent="0.35">
      <c r="A51">
        <v>2004</v>
      </c>
      <c r="B51" t="s">
        <v>56</v>
      </c>
      <c r="C51" t="s">
        <v>169</v>
      </c>
      <c r="D51" t="s">
        <v>170</v>
      </c>
      <c r="E51" t="b">
        <v>1</v>
      </c>
      <c r="F51" t="b">
        <v>1</v>
      </c>
      <c r="G51" t="b">
        <v>0</v>
      </c>
      <c r="H51" t="b">
        <v>0</v>
      </c>
      <c r="I51" t="b">
        <v>0</v>
      </c>
      <c r="J51" t="b">
        <v>0</v>
      </c>
      <c r="K51" t="b">
        <v>0</v>
      </c>
      <c r="L51">
        <v>30</v>
      </c>
      <c r="M51" t="s">
        <v>19</v>
      </c>
      <c r="N51">
        <v>62845</v>
      </c>
      <c r="O51" t="s">
        <v>171</v>
      </c>
      <c r="P51" t="s">
        <v>152</v>
      </c>
      <c r="Q51" t="str">
        <f>_xlfn.TEXTJOIN("-",,superbowl_commercials[[#This Row],[Year]:[TV Viewers]])</f>
        <v>2004-Pepsi-https://superbowl-ads.com/2004-pepsi-jimi-hendrix/-https://www.youtube.com/watch?v=NOOmu1Rz17Y-TRUE-TRUE-FALSE-FALSE-FALSE-FALSE-FALSE-30-2.1-62845-294-89.8</v>
      </c>
      <c r="R51">
        <f>VALUE(SUBSTITUTE(superbowl_commercials[[#This Row],[TV Viewers]],".",","))</f>
        <v>89.8</v>
      </c>
      <c r="S51" t="b">
        <f>ISNUMBER(superbowl_commercials[[#This Row],[TV Viewers2]])</f>
        <v>1</v>
      </c>
      <c r="T51">
        <f>IFERROR(VALUE(superbowl_commercials[[#This Row],[Youtube Likes]]),0)</f>
        <v>294</v>
      </c>
      <c r="U51" t="b">
        <f>ISNUMBER(superbowl_commercials[[#This Row],[Youtube Likes2]])</f>
        <v>1</v>
      </c>
      <c r="V51">
        <f>VALUE(SUBSTITUTE(superbowl_commercials[[#This Row],[Estimated Cost]],".",","))</f>
        <v>2.1</v>
      </c>
      <c r="W51" t="b">
        <f>ISNUMBER(superbowl_commercials[[#This Row],[Estimated Cost2]])</f>
        <v>1</v>
      </c>
      <c r="X51" t="b">
        <f>ISNUMBER(superbowl_commercials[[#This Row],[Year]])</f>
        <v>1</v>
      </c>
      <c r="Y51">
        <f>VALUE(superbowl_commercials[[#This Row],[Youtube Views]])</f>
        <v>62845</v>
      </c>
      <c r="Z51" t="b">
        <f>ISNUMBER(superbowl_commercials[[#This Row],[Youtube Views2]])</f>
        <v>1</v>
      </c>
      <c r="AA51">
        <f>IF(superbowl_commercials[[#This Row],[Funny]]=TRUE,1,0)</f>
        <v>1</v>
      </c>
      <c r="AB51">
        <f>IF(superbowl_commercials[[#This Row],[Shows Product Quickly]]=TRUE,1,0)</f>
        <v>1</v>
      </c>
      <c r="AC51">
        <f>IF(superbowl_commercials[[#This Row],[Patriotic]]=TRUE,1,0)</f>
        <v>0</v>
      </c>
      <c r="AD51">
        <f>IF(superbowl_commercials[[#This Row],[Celebrity]]=TRUE,1,0)</f>
        <v>0</v>
      </c>
      <c r="AE51">
        <f>IF(superbowl_commercials[[#This Row],[Danger]]=TRUE,1,0)</f>
        <v>0</v>
      </c>
      <c r="AF51">
        <f>IF(superbowl_commercials[[#This Row],[Animals]]=TRUE,1,0)</f>
        <v>0</v>
      </c>
      <c r="AG51">
        <f>IF(superbowl_commercials[[#This Row],[Uses Sex]]=TRUE,1,0)</f>
        <v>0</v>
      </c>
    </row>
    <row r="52" spans="1:33" x14ac:dyDescent="0.35">
      <c r="A52">
        <v>2004</v>
      </c>
      <c r="B52" t="s">
        <v>29</v>
      </c>
      <c r="C52" t="s">
        <v>172</v>
      </c>
      <c r="D52" t="s">
        <v>173</v>
      </c>
      <c r="E52" t="b">
        <v>1</v>
      </c>
      <c r="F52" t="b">
        <v>1</v>
      </c>
      <c r="G52" t="b">
        <v>0</v>
      </c>
      <c r="H52" t="b">
        <v>0</v>
      </c>
      <c r="I52" t="b">
        <v>1</v>
      </c>
      <c r="J52" t="b">
        <v>0</v>
      </c>
      <c r="K52" t="b">
        <v>0</v>
      </c>
      <c r="L52">
        <v>30</v>
      </c>
      <c r="M52" t="s">
        <v>19</v>
      </c>
      <c r="N52">
        <v>618</v>
      </c>
      <c r="O52" t="s">
        <v>32</v>
      </c>
      <c r="P52" t="s">
        <v>152</v>
      </c>
      <c r="Q52" t="str">
        <f>_xlfn.TEXTJOIN("-",,superbowl_commercials[[#This Row],[Year]:[TV Viewers]])</f>
        <v>2004-Bud Light-https://superbowl-ads.com/2004-bud-light-paintball/-https://www.youtube.com/watch?v=qbS0gF3YdBg-TRUE-TRUE-FALSE-FALSE-TRUE-FALSE-FALSE-30-2.1-618-8-89.8</v>
      </c>
      <c r="R52">
        <f>VALUE(SUBSTITUTE(superbowl_commercials[[#This Row],[TV Viewers]],".",","))</f>
        <v>89.8</v>
      </c>
      <c r="S52" t="b">
        <f>ISNUMBER(superbowl_commercials[[#This Row],[TV Viewers2]])</f>
        <v>1</v>
      </c>
      <c r="T52">
        <f>IFERROR(VALUE(superbowl_commercials[[#This Row],[Youtube Likes]]),0)</f>
        <v>8</v>
      </c>
      <c r="U52" t="b">
        <f>ISNUMBER(superbowl_commercials[[#This Row],[Youtube Likes2]])</f>
        <v>1</v>
      </c>
      <c r="V52">
        <f>VALUE(SUBSTITUTE(superbowl_commercials[[#This Row],[Estimated Cost]],".",","))</f>
        <v>2.1</v>
      </c>
      <c r="W52" t="b">
        <f>ISNUMBER(superbowl_commercials[[#This Row],[Estimated Cost2]])</f>
        <v>1</v>
      </c>
      <c r="X52" t="b">
        <f>ISNUMBER(superbowl_commercials[[#This Row],[Year]])</f>
        <v>1</v>
      </c>
      <c r="Y52">
        <f>VALUE(superbowl_commercials[[#This Row],[Youtube Views]])</f>
        <v>618</v>
      </c>
      <c r="Z52" t="b">
        <f>ISNUMBER(superbowl_commercials[[#This Row],[Youtube Views2]])</f>
        <v>1</v>
      </c>
      <c r="AA52">
        <f>IF(superbowl_commercials[[#This Row],[Funny]]=TRUE,1,0)</f>
        <v>1</v>
      </c>
      <c r="AB52">
        <f>IF(superbowl_commercials[[#This Row],[Shows Product Quickly]]=TRUE,1,0)</f>
        <v>1</v>
      </c>
      <c r="AC52">
        <f>IF(superbowl_commercials[[#This Row],[Patriotic]]=TRUE,1,0)</f>
        <v>0</v>
      </c>
      <c r="AD52">
        <f>IF(superbowl_commercials[[#This Row],[Celebrity]]=TRUE,1,0)</f>
        <v>0</v>
      </c>
      <c r="AE52">
        <f>IF(superbowl_commercials[[#This Row],[Danger]]=TRUE,1,0)</f>
        <v>1</v>
      </c>
      <c r="AF52">
        <f>IF(superbowl_commercials[[#This Row],[Animals]]=TRUE,1,0)</f>
        <v>0</v>
      </c>
      <c r="AG52">
        <f>IF(superbowl_commercials[[#This Row],[Uses Sex]]=TRUE,1,0)</f>
        <v>0</v>
      </c>
    </row>
    <row r="53" spans="1:33" x14ac:dyDescent="0.35">
      <c r="A53">
        <v>2004</v>
      </c>
      <c r="B53" t="s">
        <v>29</v>
      </c>
      <c r="C53" t="s">
        <v>174</v>
      </c>
      <c r="D53" t="s">
        <v>175</v>
      </c>
      <c r="E53" t="b">
        <v>1</v>
      </c>
      <c r="F53" t="b">
        <v>1</v>
      </c>
      <c r="G53" t="b">
        <v>0</v>
      </c>
      <c r="H53" t="b">
        <v>0</v>
      </c>
      <c r="I53" t="b">
        <v>1</v>
      </c>
      <c r="J53" t="b">
        <v>1</v>
      </c>
      <c r="K53" t="b">
        <v>0</v>
      </c>
      <c r="L53">
        <v>30</v>
      </c>
      <c r="M53" t="s">
        <v>19</v>
      </c>
      <c r="N53">
        <v>7557</v>
      </c>
      <c r="O53" t="s">
        <v>176</v>
      </c>
      <c r="P53" t="s">
        <v>152</v>
      </c>
      <c r="Q53" t="str">
        <f>_xlfn.TEXTJOIN("-",,superbowl_commercials[[#This Row],[Year]:[TV Viewers]])</f>
        <v>2004-Bud Light-https://superbowl-ads.com/2004-bud-light-fergus/-https://www.youtube.com/watch?v=j7QA9oHpduk-TRUE-TRUE-FALSE-FALSE-TRUE-TRUE-FALSE-30-2.1-7557-41-89.8</v>
      </c>
      <c r="R53">
        <f>VALUE(SUBSTITUTE(superbowl_commercials[[#This Row],[TV Viewers]],".",","))</f>
        <v>89.8</v>
      </c>
      <c r="S53" t="b">
        <f>ISNUMBER(superbowl_commercials[[#This Row],[TV Viewers2]])</f>
        <v>1</v>
      </c>
      <c r="T53">
        <f>IFERROR(VALUE(superbowl_commercials[[#This Row],[Youtube Likes]]),0)</f>
        <v>41</v>
      </c>
      <c r="U53" t="b">
        <f>ISNUMBER(superbowl_commercials[[#This Row],[Youtube Likes2]])</f>
        <v>1</v>
      </c>
      <c r="V53">
        <f>VALUE(SUBSTITUTE(superbowl_commercials[[#This Row],[Estimated Cost]],".",","))</f>
        <v>2.1</v>
      </c>
      <c r="W53" t="b">
        <f>ISNUMBER(superbowl_commercials[[#This Row],[Estimated Cost2]])</f>
        <v>1</v>
      </c>
      <c r="X53" t="b">
        <f>ISNUMBER(superbowl_commercials[[#This Row],[Year]])</f>
        <v>1</v>
      </c>
      <c r="Y53">
        <f>VALUE(superbowl_commercials[[#This Row],[Youtube Views]])</f>
        <v>7557</v>
      </c>
      <c r="Z53" t="b">
        <f>ISNUMBER(superbowl_commercials[[#This Row],[Youtube Views2]])</f>
        <v>1</v>
      </c>
      <c r="AA53">
        <f>IF(superbowl_commercials[[#This Row],[Funny]]=TRUE,1,0)</f>
        <v>1</v>
      </c>
      <c r="AB53">
        <f>IF(superbowl_commercials[[#This Row],[Shows Product Quickly]]=TRUE,1,0)</f>
        <v>1</v>
      </c>
      <c r="AC53">
        <f>IF(superbowl_commercials[[#This Row],[Patriotic]]=TRUE,1,0)</f>
        <v>0</v>
      </c>
      <c r="AD53">
        <f>IF(superbowl_commercials[[#This Row],[Celebrity]]=TRUE,1,0)</f>
        <v>0</v>
      </c>
      <c r="AE53">
        <f>IF(superbowl_commercials[[#This Row],[Danger]]=TRUE,1,0)</f>
        <v>1</v>
      </c>
      <c r="AF53">
        <f>IF(superbowl_commercials[[#This Row],[Animals]]=TRUE,1,0)</f>
        <v>1</v>
      </c>
      <c r="AG53">
        <f>IF(superbowl_commercials[[#This Row],[Uses Sex]]=TRUE,1,0)</f>
        <v>0</v>
      </c>
    </row>
    <row r="54" spans="1:33" x14ac:dyDescent="0.35">
      <c r="A54">
        <v>2004</v>
      </c>
      <c r="B54" t="s">
        <v>29</v>
      </c>
      <c r="C54" t="s">
        <v>177</v>
      </c>
      <c r="D54" t="s">
        <v>178</v>
      </c>
      <c r="E54" t="b">
        <v>1</v>
      </c>
      <c r="F54" t="b">
        <v>1</v>
      </c>
      <c r="G54" t="b">
        <v>0</v>
      </c>
      <c r="H54" t="b">
        <v>1</v>
      </c>
      <c r="I54" t="b">
        <v>0</v>
      </c>
      <c r="J54" t="b">
        <v>0</v>
      </c>
      <c r="K54" t="b">
        <v>1</v>
      </c>
      <c r="L54">
        <v>30</v>
      </c>
      <c r="M54" t="s">
        <v>19</v>
      </c>
      <c r="N54">
        <v>41044</v>
      </c>
      <c r="O54" t="s">
        <v>148</v>
      </c>
      <c r="P54" t="s">
        <v>152</v>
      </c>
      <c r="Q54" t="str">
        <f>_xlfn.TEXTJOIN("-",,superbowl_commercials[[#This Row],[Year]:[TV Viewers]])</f>
        <v>2004-Bud Light-https://superbowl-ads.com/2004-bud-light-cedric-gets-massage/-https://www.youtube.com/watch?v=gWqR28uRxXw-TRUE-TRUE-FALSE-TRUE-FALSE-FALSE-TRUE-30-2.1-41044-43-89.8</v>
      </c>
      <c r="R54">
        <f>VALUE(SUBSTITUTE(superbowl_commercials[[#This Row],[TV Viewers]],".",","))</f>
        <v>89.8</v>
      </c>
      <c r="S54" t="b">
        <f>ISNUMBER(superbowl_commercials[[#This Row],[TV Viewers2]])</f>
        <v>1</v>
      </c>
      <c r="T54">
        <f>IFERROR(VALUE(superbowl_commercials[[#This Row],[Youtube Likes]]),0)</f>
        <v>43</v>
      </c>
      <c r="U54" t="b">
        <f>ISNUMBER(superbowl_commercials[[#This Row],[Youtube Likes2]])</f>
        <v>1</v>
      </c>
      <c r="V54">
        <f>VALUE(SUBSTITUTE(superbowl_commercials[[#This Row],[Estimated Cost]],".",","))</f>
        <v>2.1</v>
      </c>
      <c r="W54" t="b">
        <f>ISNUMBER(superbowl_commercials[[#This Row],[Estimated Cost2]])</f>
        <v>1</v>
      </c>
      <c r="X54" t="b">
        <f>ISNUMBER(superbowl_commercials[[#This Row],[Year]])</f>
        <v>1</v>
      </c>
      <c r="Y54">
        <f>VALUE(superbowl_commercials[[#This Row],[Youtube Views]])</f>
        <v>41044</v>
      </c>
      <c r="Z54" t="b">
        <f>ISNUMBER(superbowl_commercials[[#This Row],[Youtube Views2]])</f>
        <v>1</v>
      </c>
      <c r="AA54">
        <f>IF(superbowl_commercials[[#This Row],[Funny]]=TRUE,1,0)</f>
        <v>1</v>
      </c>
      <c r="AB54">
        <f>IF(superbowl_commercials[[#This Row],[Shows Product Quickly]]=TRUE,1,0)</f>
        <v>1</v>
      </c>
      <c r="AC54">
        <f>IF(superbowl_commercials[[#This Row],[Patriotic]]=TRUE,1,0)</f>
        <v>0</v>
      </c>
      <c r="AD54">
        <f>IF(superbowl_commercials[[#This Row],[Celebrity]]=TRUE,1,0)</f>
        <v>1</v>
      </c>
      <c r="AE54">
        <f>IF(superbowl_commercials[[#This Row],[Danger]]=TRUE,1,0)</f>
        <v>0</v>
      </c>
      <c r="AF54">
        <f>IF(superbowl_commercials[[#This Row],[Animals]]=TRUE,1,0)</f>
        <v>0</v>
      </c>
      <c r="AG54">
        <f>IF(superbowl_commercials[[#This Row],[Uses Sex]]=TRUE,1,0)</f>
        <v>1</v>
      </c>
    </row>
    <row r="55" spans="1:33" x14ac:dyDescent="0.35">
      <c r="A55">
        <v>2004</v>
      </c>
      <c r="B55" t="s">
        <v>25</v>
      </c>
      <c r="C55" t="s">
        <v>179</v>
      </c>
      <c r="D55" t="s">
        <v>180</v>
      </c>
      <c r="E55" t="b">
        <v>1</v>
      </c>
      <c r="F55" t="b">
        <v>0</v>
      </c>
      <c r="G55" t="b">
        <v>0</v>
      </c>
      <c r="H55" t="b">
        <v>1</v>
      </c>
      <c r="I55" t="b">
        <v>0</v>
      </c>
      <c r="J55" t="b">
        <v>1</v>
      </c>
      <c r="K55" t="b">
        <v>1</v>
      </c>
      <c r="L55">
        <v>30</v>
      </c>
      <c r="M55" t="s">
        <v>19</v>
      </c>
      <c r="N55">
        <v>102403</v>
      </c>
      <c r="O55" t="s">
        <v>181</v>
      </c>
      <c r="P55" t="s">
        <v>152</v>
      </c>
      <c r="Q55" t="str">
        <f>_xlfn.TEXTJOIN("-",,superbowl_commercials[[#This Row],[Year]:[TV Viewers]])</f>
        <v>2004-Budweiser-https://superbowl-ads.com/2004-budweiser-lipstick/-https://www.youtube.com/watch?v=zM4rU4jit5k-TRUE-FALSE-FALSE-TRUE-FALSE-TRUE-TRUE-30-2.1-102403-448-89.8</v>
      </c>
      <c r="R55">
        <f>VALUE(SUBSTITUTE(superbowl_commercials[[#This Row],[TV Viewers]],".",","))</f>
        <v>89.8</v>
      </c>
      <c r="S55" t="b">
        <f>ISNUMBER(superbowl_commercials[[#This Row],[TV Viewers2]])</f>
        <v>1</v>
      </c>
      <c r="T55">
        <f>IFERROR(VALUE(superbowl_commercials[[#This Row],[Youtube Likes]]),0)</f>
        <v>448</v>
      </c>
      <c r="U55" t="b">
        <f>ISNUMBER(superbowl_commercials[[#This Row],[Youtube Likes2]])</f>
        <v>1</v>
      </c>
      <c r="V55">
        <f>VALUE(SUBSTITUTE(superbowl_commercials[[#This Row],[Estimated Cost]],".",","))</f>
        <v>2.1</v>
      </c>
      <c r="W55" t="b">
        <f>ISNUMBER(superbowl_commercials[[#This Row],[Estimated Cost2]])</f>
        <v>1</v>
      </c>
      <c r="X55" t="b">
        <f>ISNUMBER(superbowl_commercials[[#This Row],[Year]])</f>
        <v>1</v>
      </c>
      <c r="Y55">
        <f>VALUE(superbowl_commercials[[#This Row],[Youtube Views]])</f>
        <v>102403</v>
      </c>
      <c r="Z55" t="b">
        <f>ISNUMBER(superbowl_commercials[[#This Row],[Youtube Views2]])</f>
        <v>1</v>
      </c>
      <c r="AA55">
        <f>IF(superbowl_commercials[[#This Row],[Funny]]=TRUE,1,0)</f>
        <v>1</v>
      </c>
      <c r="AB55">
        <f>IF(superbowl_commercials[[#This Row],[Shows Product Quickly]]=TRUE,1,0)</f>
        <v>0</v>
      </c>
      <c r="AC55">
        <f>IF(superbowl_commercials[[#This Row],[Patriotic]]=TRUE,1,0)</f>
        <v>0</v>
      </c>
      <c r="AD55">
        <f>IF(superbowl_commercials[[#This Row],[Celebrity]]=TRUE,1,0)</f>
        <v>1</v>
      </c>
      <c r="AE55">
        <f>IF(superbowl_commercials[[#This Row],[Danger]]=TRUE,1,0)</f>
        <v>0</v>
      </c>
      <c r="AF55">
        <f>IF(superbowl_commercials[[#This Row],[Animals]]=TRUE,1,0)</f>
        <v>1</v>
      </c>
      <c r="AG55">
        <f>IF(superbowl_commercials[[#This Row],[Uses Sex]]=TRUE,1,0)</f>
        <v>1</v>
      </c>
    </row>
    <row r="56" spans="1:33" x14ac:dyDescent="0.35">
      <c r="A56">
        <v>2005</v>
      </c>
      <c r="B56" t="s">
        <v>29</v>
      </c>
      <c r="C56" t="s">
        <v>182</v>
      </c>
      <c r="D56" t="s">
        <v>183</v>
      </c>
      <c r="E56" t="b">
        <v>1</v>
      </c>
      <c r="F56" t="b">
        <v>1</v>
      </c>
      <c r="G56" t="b">
        <v>0</v>
      </c>
      <c r="H56" t="b">
        <v>0</v>
      </c>
      <c r="I56" t="b">
        <v>1</v>
      </c>
      <c r="J56" t="b">
        <v>1</v>
      </c>
      <c r="K56" t="b">
        <v>1</v>
      </c>
      <c r="L56">
        <v>30</v>
      </c>
      <c r="M56" t="s">
        <v>184</v>
      </c>
      <c r="N56">
        <v>9065</v>
      </c>
      <c r="O56" t="s">
        <v>185</v>
      </c>
      <c r="P56" t="s">
        <v>186</v>
      </c>
      <c r="Q56" t="str">
        <f>_xlfn.TEXTJOIN("-",,superbowl_commercials[[#This Row],[Year]:[TV Viewers]])</f>
        <v>2005-Bud Light-https://superbowl-ads.com/2005-bud-light-parrot/-https://www.youtube.com/watch?v=-gTWA5AsTP8-TRUE-TRUE-FALSE-FALSE-TRUE-TRUE-TRUE-30-2.4-9065-30-86.07</v>
      </c>
      <c r="R56">
        <f>VALUE(SUBSTITUTE(superbowl_commercials[[#This Row],[TV Viewers]],".",","))</f>
        <v>86.07</v>
      </c>
      <c r="S56" t="b">
        <f>ISNUMBER(superbowl_commercials[[#This Row],[TV Viewers2]])</f>
        <v>1</v>
      </c>
      <c r="T56">
        <f>IFERROR(VALUE(superbowl_commercials[[#This Row],[Youtube Likes]]),0)</f>
        <v>30</v>
      </c>
      <c r="U56" t="b">
        <f>ISNUMBER(superbowl_commercials[[#This Row],[Youtube Likes2]])</f>
        <v>1</v>
      </c>
      <c r="V56">
        <f>VALUE(SUBSTITUTE(superbowl_commercials[[#This Row],[Estimated Cost]],".",","))</f>
        <v>2.4</v>
      </c>
      <c r="W56" t="b">
        <f>ISNUMBER(superbowl_commercials[[#This Row],[Estimated Cost2]])</f>
        <v>1</v>
      </c>
      <c r="X56" t="b">
        <f>ISNUMBER(superbowl_commercials[[#This Row],[Year]])</f>
        <v>1</v>
      </c>
      <c r="Y56">
        <f>VALUE(superbowl_commercials[[#This Row],[Youtube Views]])</f>
        <v>9065</v>
      </c>
      <c r="Z56" t="b">
        <f>ISNUMBER(superbowl_commercials[[#This Row],[Youtube Views2]])</f>
        <v>1</v>
      </c>
      <c r="AA56">
        <f>IF(superbowl_commercials[[#This Row],[Funny]]=TRUE,1,0)</f>
        <v>1</v>
      </c>
      <c r="AB56">
        <f>IF(superbowl_commercials[[#This Row],[Shows Product Quickly]]=TRUE,1,0)</f>
        <v>1</v>
      </c>
      <c r="AC56">
        <f>IF(superbowl_commercials[[#This Row],[Patriotic]]=TRUE,1,0)</f>
        <v>0</v>
      </c>
      <c r="AD56">
        <f>IF(superbowl_commercials[[#This Row],[Celebrity]]=TRUE,1,0)</f>
        <v>0</v>
      </c>
      <c r="AE56">
        <f>IF(superbowl_commercials[[#This Row],[Danger]]=TRUE,1,0)</f>
        <v>1</v>
      </c>
      <c r="AF56">
        <f>IF(superbowl_commercials[[#This Row],[Animals]]=TRUE,1,0)</f>
        <v>1</v>
      </c>
      <c r="AG56">
        <f>IF(superbowl_commercials[[#This Row],[Uses Sex]]=TRUE,1,0)</f>
        <v>1</v>
      </c>
    </row>
    <row r="57" spans="1:33" x14ac:dyDescent="0.35">
      <c r="A57">
        <v>2005</v>
      </c>
      <c r="B57" t="s">
        <v>56</v>
      </c>
      <c r="C57" t="s">
        <v>187</v>
      </c>
      <c r="D57" t="s">
        <v>188</v>
      </c>
      <c r="E57" t="b">
        <v>1</v>
      </c>
      <c r="F57" t="b">
        <v>1</v>
      </c>
      <c r="G57" t="b">
        <v>0</v>
      </c>
      <c r="H57" t="b">
        <v>0</v>
      </c>
      <c r="I57" t="b">
        <v>0</v>
      </c>
      <c r="J57" t="b">
        <v>0</v>
      </c>
      <c r="K57" t="b">
        <v>0</v>
      </c>
      <c r="L57">
        <v>45</v>
      </c>
      <c r="M57" t="s">
        <v>189</v>
      </c>
      <c r="N57">
        <v>219</v>
      </c>
      <c r="O57" t="s">
        <v>190</v>
      </c>
      <c r="P57" t="s">
        <v>186</v>
      </c>
      <c r="Q57" t="str">
        <f>_xlfn.TEXTJOIN("-",,superbowl_commercials[[#This Row],[Year]:[TV Viewers]])</f>
        <v>2005-Pepsi-https://superbowl-ads.com/2005-pepsi-song-in-a-bottle/-https://www.youtube.com/watch?v=vUwROngDC88-TRUE-TRUE-FALSE-FALSE-FALSE-FALSE-FALSE-45-3.6-219-1-86.07</v>
      </c>
      <c r="R57">
        <f>VALUE(SUBSTITUTE(superbowl_commercials[[#This Row],[TV Viewers]],".",","))</f>
        <v>86.07</v>
      </c>
      <c r="S57" t="b">
        <f>ISNUMBER(superbowl_commercials[[#This Row],[TV Viewers2]])</f>
        <v>1</v>
      </c>
      <c r="T57">
        <f>IFERROR(VALUE(superbowl_commercials[[#This Row],[Youtube Likes]]),0)</f>
        <v>1</v>
      </c>
      <c r="U57" t="b">
        <f>ISNUMBER(superbowl_commercials[[#This Row],[Youtube Likes2]])</f>
        <v>1</v>
      </c>
      <c r="V57">
        <f>VALUE(SUBSTITUTE(superbowl_commercials[[#This Row],[Estimated Cost]],".",","))</f>
        <v>3.6</v>
      </c>
      <c r="W57" t="b">
        <f>ISNUMBER(superbowl_commercials[[#This Row],[Estimated Cost2]])</f>
        <v>1</v>
      </c>
      <c r="X57" t="b">
        <f>ISNUMBER(superbowl_commercials[[#This Row],[Year]])</f>
        <v>1</v>
      </c>
      <c r="Y57">
        <f>VALUE(superbowl_commercials[[#This Row],[Youtube Views]])</f>
        <v>219</v>
      </c>
      <c r="Z57" t="b">
        <f>ISNUMBER(superbowl_commercials[[#This Row],[Youtube Views2]])</f>
        <v>1</v>
      </c>
      <c r="AA57">
        <f>IF(superbowl_commercials[[#This Row],[Funny]]=TRUE,1,0)</f>
        <v>1</v>
      </c>
      <c r="AB57">
        <f>IF(superbowl_commercials[[#This Row],[Shows Product Quickly]]=TRUE,1,0)</f>
        <v>1</v>
      </c>
      <c r="AC57">
        <f>IF(superbowl_commercials[[#This Row],[Patriotic]]=TRUE,1,0)</f>
        <v>0</v>
      </c>
      <c r="AD57">
        <f>IF(superbowl_commercials[[#This Row],[Celebrity]]=TRUE,1,0)</f>
        <v>0</v>
      </c>
      <c r="AE57">
        <f>IF(superbowl_commercials[[#This Row],[Danger]]=TRUE,1,0)</f>
        <v>0</v>
      </c>
      <c r="AF57">
        <f>IF(superbowl_commercials[[#This Row],[Animals]]=TRUE,1,0)</f>
        <v>0</v>
      </c>
      <c r="AG57">
        <f>IF(superbowl_commercials[[#This Row],[Uses Sex]]=TRUE,1,0)</f>
        <v>0</v>
      </c>
    </row>
    <row r="58" spans="1:33" x14ac:dyDescent="0.35">
      <c r="A58">
        <v>2005</v>
      </c>
      <c r="B58" t="s">
        <v>29</v>
      </c>
      <c r="C58" t="s">
        <v>191</v>
      </c>
      <c r="D58" t="s">
        <v>192</v>
      </c>
      <c r="E58" t="b">
        <v>1</v>
      </c>
      <c r="F58" t="b">
        <v>0</v>
      </c>
      <c r="G58" t="b">
        <v>0</v>
      </c>
      <c r="H58" t="b">
        <v>0</v>
      </c>
      <c r="I58" t="b">
        <v>0</v>
      </c>
      <c r="J58" t="b">
        <v>0</v>
      </c>
      <c r="K58" t="b">
        <v>0</v>
      </c>
      <c r="L58">
        <v>30</v>
      </c>
      <c r="M58" t="s">
        <v>184</v>
      </c>
      <c r="O58" t="s">
        <v>74</v>
      </c>
      <c r="P58" t="s">
        <v>186</v>
      </c>
      <c r="Q58" t="str">
        <f>_xlfn.TEXTJOIN("-",,superbowl_commercials[[#This Row],[Year]:[TV Viewers]])</f>
        <v>2005-Bud Light-https://superbowl-ads.com/2005-bud-light-skydiver/-https://www.youtube.com/watch?v=Y9wyIID8Khs-TRUE-FALSE-FALSE-FALSE-FALSE-FALSE-FALSE-30-2.4-86.07</v>
      </c>
      <c r="R58">
        <f>VALUE(SUBSTITUTE(superbowl_commercials[[#This Row],[TV Viewers]],".",","))</f>
        <v>86.07</v>
      </c>
      <c r="S58" t="b">
        <f>ISNUMBER(superbowl_commercials[[#This Row],[TV Viewers2]])</f>
        <v>1</v>
      </c>
      <c r="T58">
        <f>IFERROR(VALUE(superbowl_commercials[[#This Row],[Youtube Likes]]),0)</f>
        <v>0</v>
      </c>
      <c r="U58" t="b">
        <f>ISNUMBER(superbowl_commercials[[#This Row],[Youtube Likes2]])</f>
        <v>1</v>
      </c>
      <c r="V58">
        <f>VALUE(SUBSTITUTE(superbowl_commercials[[#This Row],[Estimated Cost]],".",","))</f>
        <v>2.4</v>
      </c>
      <c r="W58" t="b">
        <f>ISNUMBER(superbowl_commercials[[#This Row],[Estimated Cost2]])</f>
        <v>1</v>
      </c>
      <c r="X58" t="b">
        <f>ISNUMBER(superbowl_commercials[[#This Row],[Year]])</f>
        <v>1</v>
      </c>
      <c r="Y58">
        <f>VALUE(superbowl_commercials[[#This Row],[Youtube Views]])</f>
        <v>0</v>
      </c>
      <c r="Z58" t="b">
        <f>ISNUMBER(superbowl_commercials[[#This Row],[Youtube Views2]])</f>
        <v>1</v>
      </c>
      <c r="AA58">
        <f>IF(superbowl_commercials[[#This Row],[Funny]]=TRUE,1,0)</f>
        <v>1</v>
      </c>
      <c r="AB58">
        <f>IF(superbowl_commercials[[#This Row],[Shows Product Quickly]]=TRUE,1,0)</f>
        <v>0</v>
      </c>
      <c r="AC58">
        <f>IF(superbowl_commercials[[#This Row],[Patriotic]]=TRUE,1,0)</f>
        <v>0</v>
      </c>
      <c r="AD58">
        <f>IF(superbowl_commercials[[#This Row],[Celebrity]]=TRUE,1,0)</f>
        <v>0</v>
      </c>
      <c r="AE58">
        <f>IF(superbowl_commercials[[#This Row],[Danger]]=TRUE,1,0)</f>
        <v>0</v>
      </c>
      <c r="AF58">
        <f>IF(superbowl_commercials[[#This Row],[Animals]]=TRUE,1,0)</f>
        <v>0</v>
      </c>
      <c r="AG58">
        <f>IF(superbowl_commercials[[#This Row],[Uses Sex]]=TRUE,1,0)</f>
        <v>0</v>
      </c>
    </row>
    <row r="59" spans="1:33" x14ac:dyDescent="0.35">
      <c r="A59">
        <v>2005</v>
      </c>
      <c r="B59" t="s">
        <v>25</v>
      </c>
      <c r="C59" t="s">
        <v>193</v>
      </c>
      <c r="D59" t="s">
        <v>74</v>
      </c>
      <c r="E59" t="b">
        <v>1</v>
      </c>
      <c r="F59" t="b">
        <v>0</v>
      </c>
      <c r="G59" t="b">
        <v>0</v>
      </c>
      <c r="H59" t="b">
        <v>0</v>
      </c>
      <c r="I59" t="b">
        <v>0</v>
      </c>
      <c r="J59" t="b">
        <v>1</v>
      </c>
      <c r="K59" t="b">
        <v>0</v>
      </c>
      <c r="L59">
        <v>30</v>
      </c>
      <c r="M59" t="s">
        <v>184</v>
      </c>
      <c r="O59" t="s">
        <v>74</v>
      </c>
      <c r="P59" t="s">
        <v>186</v>
      </c>
      <c r="Q59" t="str">
        <f>_xlfn.TEXTJOIN("-",,superbowl_commercials[[#This Row],[Year]:[TV Viewers]])</f>
        <v>2005-Budweiser-https://superbowl-ads.com/2005-budweiser-tryouts/-TRUE-FALSE-FALSE-FALSE-FALSE-TRUE-FALSE-30-2.4-86.07</v>
      </c>
      <c r="R59">
        <f>VALUE(SUBSTITUTE(superbowl_commercials[[#This Row],[TV Viewers]],".",","))</f>
        <v>86.07</v>
      </c>
      <c r="S59" t="b">
        <f>ISNUMBER(superbowl_commercials[[#This Row],[TV Viewers2]])</f>
        <v>1</v>
      </c>
      <c r="T59">
        <f>IFERROR(VALUE(superbowl_commercials[[#This Row],[Youtube Likes]]),0)</f>
        <v>0</v>
      </c>
      <c r="U59" t="b">
        <f>ISNUMBER(superbowl_commercials[[#This Row],[Youtube Likes2]])</f>
        <v>1</v>
      </c>
      <c r="V59">
        <f>VALUE(SUBSTITUTE(superbowl_commercials[[#This Row],[Estimated Cost]],".",","))</f>
        <v>2.4</v>
      </c>
      <c r="W59" t="b">
        <f>ISNUMBER(superbowl_commercials[[#This Row],[Estimated Cost2]])</f>
        <v>1</v>
      </c>
      <c r="X59" t="b">
        <f>ISNUMBER(superbowl_commercials[[#This Row],[Year]])</f>
        <v>1</v>
      </c>
      <c r="Y59">
        <f>VALUE(superbowl_commercials[[#This Row],[Youtube Views]])</f>
        <v>0</v>
      </c>
      <c r="Z59" t="b">
        <f>ISNUMBER(superbowl_commercials[[#This Row],[Youtube Views2]])</f>
        <v>1</v>
      </c>
      <c r="AA59">
        <f>IF(superbowl_commercials[[#This Row],[Funny]]=TRUE,1,0)</f>
        <v>1</v>
      </c>
      <c r="AB59">
        <f>IF(superbowl_commercials[[#This Row],[Shows Product Quickly]]=TRUE,1,0)</f>
        <v>0</v>
      </c>
      <c r="AC59">
        <f>IF(superbowl_commercials[[#This Row],[Patriotic]]=TRUE,1,0)</f>
        <v>0</v>
      </c>
      <c r="AD59">
        <f>IF(superbowl_commercials[[#This Row],[Celebrity]]=TRUE,1,0)</f>
        <v>0</v>
      </c>
      <c r="AE59">
        <f>IF(superbowl_commercials[[#This Row],[Danger]]=TRUE,1,0)</f>
        <v>0</v>
      </c>
      <c r="AF59">
        <f>IF(superbowl_commercials[[#This Row],[Animals]]=TRUE,1,0)</f>
        <v>1</v>
      </c>
      <c r="AG59">
        <f>IF(superbowl_commercials[[#This Row],[Uses Sex]]=TRUE,1,0)</f>
        <v>0</v>
      </c>
    </row>
    <row r="60" spans="1:33" x14ac:dyDescent="0.35">
      <c r="A60">
        <v>2005</v>
      </c>
      <c r="B60" t="s">
        <v>29</v>
      </c>
      <c r="C60" t="s">
        <v>194</v>
      </c>
      <c r="D60" t="s">
        <v>74</v>
      </c>
      <c r="E60" t="b">
        <v>1</v>
      </c>
      <c r="F60" t="b">
        <v>1</v>
      </c>
      <c r="G60" t="b">
        <v>0</v>
      </c>
      <c r="H60" t="b">
        <v>0</v>
      </c>
      <c r="I60" t="b">
        <v>0</v>
      </c>
      <c r="J60" t="b">
        <v>0</v>
      </c>
      <c r="K60" t="b">
        <v>1</v>
      </c>
      <c r="L60">
        <v>30</v>
      </c>
      <c r="M60" t="s">
        <v>184</v>
      </c>
      <c r="O60" t="s">
        <v>74</v>
      </c>
      <c r="P60" t="s">
        <v>186</v>
      </c>
      <c r="Q60" t="str">
        <f>_xlfn.TEXTJOIN("-",,superbowl_commercials[[#This Row],[Year]:[TV Viewers]])</f>
        <v>2005-Bud Light-https://superbowl-ads.com/2005-bud-light-sharon/-TRUE-TRUE-FALSE-FALSE-FALSE-FALSE-TRUE-30-2.4-86.07</v>
      </c>
      <c r="R60">
        <f>VALUE(SUBSTITUTE(superbowl_commercials[[#This Row],[TV Viewers]],".",","))</f>
        <v>86.07</v>
      </c>
      <c r="S60" t="b">
        <f>ISNUMBER(superbowl_commercials[[#This Row],[TV Viewers2]])</f>
        <v>1</v>
      </c>
      <c r="T60">
        <f>IFERROR(VALUE(superbowl_commercials[[#This Row],[Youtube Likes]]),0)</f>
        <v>0</v>
      </c>
      <c r="U60" t="b">
        <f>ISNUMBER(superbowl_commercials[[#This Row],[Youtube Likes2]])</f>
        <v>1</v>
      </c>
      <c r="V60">
        <f>VALUE(SUBSTITUTE(superbowl_commercials[[#This Row],[Estimated Cost]],".",","))</f>
        <v>2.4</v>
      </c>
      <c r="W60" t="b">
        <f>ISNUMBER(superbowl_commercials[[#This Row],[Estimated Cost2]])</f>
        <v>1</v>
      </c>
      <c r="X60" t="b">
        <f>ISNUMBER(superbowl_commercials[[#This Row],[Year]])</f>
        <v>1</v>
      </c>
      <c r="Y60">
        <f>VALUE(superbowl_commercials[[#This Row],[Youtube Views]])</f>
        <v>0</v>
      </c>
      <c r="Z60" t="b">
        <f>ISNUMBER(superbowl_commercials[[#This Row],[Youtube Views2]])</f>
        <v>1</v>
      </c>
      <c r="AA60">
        <f>IF(superbowl_commercials[[#This Row],[Funny]]=TRUE,1,0)</f>
        <v>1</v>
      </c>
      <c r="AB60">
        <f>IF(superbowl_commercials[[#This Row],[Shows Product Quickly]]=TRUE,1,0)</f>
        <v>1</v>
      </c>
      <c r="AC60">
        <f>IF(superbowl_commercials[[#This Row],[Patriotic]]=TRUE,1,0)</f>
        <v>0</v>
      </c>
      <c r="AD60">
        <f>IF(superbowl_commercials[[#This Row],[Celebrity]]=TRUE,1,0)</f>
        <v>0</v>
      </c>
      <c r="AE60">
        <f>IF(superbowl_commercials[[#This Row],[Danger]]=TRUE,1,0)</f>
        <v>0</v>
      </c>
      <c r="AF60">
        <f>IF(superbowl_commercials[[#This Row],[Animals]]=TRUE,1,0)</f>
        <v>0</v>
      </c>
      <c r="AG60">
        <f>IF(superbowl_commercials[[#This Row],[Uses Sex]]=TRUE,1,0)</f>
        <v>1</v>
      </c>
    </row>
    <row r="61" spans="1:33" x14ac:dyDescent="0.35">
      <c r="A61">
        <v>2005</v>
      </c>
      <c r="B61" t="s">
        <v>56</v>
      </c>
      <c r="C61" t="s">
        <v>195</v>
      </c>
      <c r="D61" t="s">
        <v>196</v>
      </c>
      <c r="E61" t="b">
        <v>1</v>
      </c>
      <c r="F61" t="b">
        <v>1</v>
      </c>
      <c r="G61" t="b">
        <v>0</v>
      </c>
      <c r="H61" t="b">
        <v>1</v>
      </c>
      <c r="I61" t="b">
        <v>0</v>
      </c>
      <c r="J61" t="b">
        <v>0</v>
      </c>
      <c r="K61" t="b">
        <v>1</v>
      </c>
      <c r="L61">
        <v>90</v>
      </c>
      <c r="M61" t="s">
        <v>197</v>
      </c>
      <c r="N61">
        <v>44172</v>
      </c>
      <c r="O61" t="s">
        <v>198</v>
      </c>
      <c r="P61" t="s">
        <v>186</v>
      </c>
      <c r="Q61" t="str">
        <f>_xlfn.TEXTJOIN("-",,superbowl_commercials[[#This Row],[Year]:[TV Viewers]])</f>
        <v>2005-Pepsi-https://superbowl-ads.com/2005-diet-pepsi-pdiddy/-https://www.youtube.com/watch?v=eXfNnSOOoVc-TRUE-TRUE-FALSE-TRUE-FALSE-FALSE-TRUE-90-7.2-44172-97-86.07</v>
      </c>
      <c r="R61">
        <f>VALUE(SUBSTITUTE(superbowl_commercials[[#This Row],[TV Viewers]],".",","))</f>
        <v>86.07</v>
      </c>
      <c r="S61" t="b">
        <f>ISNUMBER(superbowl_commercials[[#This Row],[TV Viewers2]])</f>
        <v>1</v>
      </c>
      <c r="T61">
        <f>IFERROR(VALUE(superbowl_commercials[[#This Row],[Youtube Likes]]),0)</f>
        <v>97</v>
      </c>
      <c r="U61" t="b">
        <f>ISNUMBER(superbowl_commercials[[#This Row],[Youtube Likes2]])</f>
        <v>1</v>
      </c>
      <c r="V61">
        <f>VALUE(SUBSTITUTE(superbowl_commercials[[#This Row],[Estimated Cost]],".",","))</f>
        <v>7.2</v>
      </c>
      <c r="W61" t="b">
        <f>ISNUMBER(superbowl_commercials[[#This Row],[Estimated Cost2]])</f>
        <v>1</v>
      </c>
      <c r="X61" t="b">
        <f>ISNUMBER(superbowl_commercials[[#This Row],[Year]])</f>
        <v>1</v>
      </c>
      <c r="Y61">
        <f>VALUE(superbowl_commercials[[#This Row],[Youtube Views]])</f>
        <v>44172</v>
      </c>
      <c r="Z61" t="b">
        <f>ISNUMBER(superbowl_commercials[[#This Row],[Youtube Views2]])</f>
        <v>1</v>
      </c>
      <c r="AA61">
        <f>IF(superbowl_commercials[[#This Row],[Funny]]=TRUE,1,0)</f>
        <v>1</v>
      </c>
      <c r="AB61">
        <f>IF(superbowl_commercials[[#This Row],[Shows Product Quickly]]=TRUE,1,0)</f>
        <v>1</v>
      </c>
      <c r="AC61">
        <f>IF(superbowl_commercials[[#This Row],[Patriotic]]=TRUE,1,0)</f>
        <v>0</v>
      </c>
      <c r="AD61">
        <f>IF(superbowl_commercials[[#This Row],[Celebrity]]=TRUE,1,0)</f>
        <v>1</v>
      </c>
      <c r="AE61">
        <f>IF(superbowl_commercials[[#This Row],[Danger]]=TRUE,1,0)</f>
        <v>0</v>
      </c>
      <c r="AF61">
        <f>IF(superbowl_commercials[[#This Row],[Animals]]=TRUE,1,0)</f>
        <v>0</v>
      </c>
      <c r="AG61">
        <f>IF(superbowl_commercials[[#This Row],[Uses Sex]]=TRUE,1,0)</f>
        <v>1</v>
      </c>
    </row>
    <row r="62" spans="1:33" x14ac:dyDescent="0.35">
      <c r="A62">
        <v>2005</v>
      </c>
      <c r="B62" t="s">
        <v>29</v>
      </c>
      <c r="C62" t="s">
        <v>199</v>
      </c>
      <c r="D62" t="s">
        <v>200</v>
      </c>
      <c r="E62" t="b">
        <v>1</v>
      </c>
      <c r="F62" t="b">
        <v>1</v>
      </c>
      <c r="G62" t="b">
        <v>0</v>
      </c>
      <c r="H62" t="b">
        <v>1</v>
      </c>
      <c r="I62" t="b">
        <v>0</v>
      </c>
      <c r="J62" t="b">
        <v>1</v>
      </c>
      <c r="K62" t="b">
        <v>1</v>
      </c>
      <c r="L62">
        <v>30</v>
      </c>
      <c r="M62" t="s">
        <v>184</v>
      </c>
      <c r="N62">
        <v>3515</v>
      </c>
      <c r="O62" t="s">
        <v>201</v>
      </c>
      <c r="P62" t="s">
        <v>186</v>
      </c>
      <c r="Q62" t="str">
        <f>_xlfn.TEXTJOIN("-",,superbowl_commercials[[#This Row],[Year]:[TV Viewers]])</f>
        <v>2005-Bud Light-https://superbowl-ads.com/2005-bud-light-cedric-stranded/-https://www.youtube.com/watch?v=Q5Hu_FBUIsk-TRUE-TRUE-FALSE-TRUE-FALSE-TRUE-TRUE-30-2.4-3515-7-86.07</v>
      </c>
      <c r="R62">
        <f>VALUE(SUBSTITUTE(superbowl_commercials[[#This Row],[TV Viewers]],".",","))</f>
        <v>86.07</v>
      </c>
      <c r="S62" t="b">
        <f>ISNUMBER(superbowl_commercials[[#This Row],[TV Viewers2]])</f>
        <v>1</v>
      </c>
      <c r="T62">
        <f>IFERROR(VALUE(superbowl_commercials[[#This Row],[Youtube Likes]]),0)</f>
        <v>7</v>
      </c>
      <c r="U62" t="b">
        <f>ISNUMBER(superbowl_commercials[[#This Row],[Youtube Likes2]])</f>
        <v>1</v>
      </c>
      <c r="V62">
        <f>VALUE(SUBSTITUTE(superbowl_commercials[[#This Row],[Estimated Cost]],".",","))</f>
        <v>2.4</v>
      </c>
      <c r="W62" t="b">
        <f>ISNUMBER(superbowl_commercials[[#This Row],[Estimated Cost2]])</f>
        <v>1</v>
      </c>
      <c r="X62" t="b">
        <f>ISNUMBER(superbowl_commercials[[#This Row],[Year]])</f>
        <v>1</v>
      </c>
      <c r="Y62">
        <f>VALUE(superbowl_commercials[[#This Row],[Youtube Views]])</f>
        <v>3515</v>
      </c>
      <c r="Z62" t="b">
        <f>ISNUMBER(superbowl_commercials[[#This Row],[Youtube Views2]])</f>
        <v>1</v>
      </c>
      <c r="AA62">
        <f>IF(superbowl_commercials[[#This Row],[Funny]]=TRUE,1,0)</f>
        <v>1</v>
      </c>
      <c r="AB62">
        <f>IF(superbowl_commercials[[#This Row],[Shows Product Quickly]]=TRUE,1,0)</f>
        <v>1</v>
      </c>
      <c r="AC62">
        <f>IF(superbowl_commercials[[#This Row],[Patriotic]]=TRUE,1,0)</f>
        <v>0</v>
      </c>
      <c r="AD62">
        <f>IF(superbowl_commercials[[#This Row],[Celebrity]]=TRUE,1,0)</f>
        <v>1</v>
      </c>
      <c r="AE62">
        <f>IF(superbowl_commercials[[#This Row],[Danger]]=TRUE,1,0)</f>
        <v>0</v>
      </c>
      <c r="AF62">
        <f>IF(superbowl_commercials[[#This Row],[Animals]]=TRUE,1,0)</f>
        <v>1</v>
      </c>
      <c r="AG62">
        <f>IF(superbowl_commercials[[#This Row],[Uses Sex]]=TRUE,1,0)</f>
        <v>1</v>
      </c>
    </row>
    <row r="63" spans="1:33" x14ac:dyDescent="0.35">
      <c r="A63">
        <v>2005</v>
      </c>
      <c r="B63" t="s">
        <v>56</v>
      </c>
      <c r="C63" t="s">
        <v>202</v>
      </c>
      <c r="D63" t="s">
        <v>203</v>
      </c>
      <c r="E63" t="b">
        <v>1</v>
      </c>
      <c r="F63" t="b">
        <v>0</v>
      </c>
      <c r="G63" t="b">
        <v>0</v>
      </c>
      <c r="H63" t="b">
        <v>1</v>
      </c>
      <c r="I63" t="b">
        <v>0</v>
      </c>
      <c r="J63" t="b">
        <v>0</v>
      </c>
      <c r="K63" t="b">
        <v>1</v>
      </c>
      <c r="L63">
        <v>30</v>
      </c>
      <c r="M63" t="s">
        <v>184</v>
      </c>
      <c r="N63">
        <v>433</v>
      </c>
      <c r="O63" t="s">
        <v>38</v>
      </c>
      <c r="P63" t="s">
        <v>186</v>
      </c>
      <c r="Q63" t="str">
        <f>_xlfn.TEXTJOIN("-",,superbowl_commercials[[#This Row],[Year]:[TV Viewers]])</f>
        <v>2005-Pepsi-https://superbowl-ads.com/2005-diet-pepsi-hot-guy/-https://www.youtube.com/watch?v=bHY2miRSwh4-TRUE-FALSE-FALSE-TRUE-FALSE-FALSE-TRUE-30-2.4-433-3-86.07</v>
      </c>
      <c r="R63">
        <f>VALUE(SUBSTITUTE(superbowl_commercials[[#This Row],[TV Viewers]],".",","))</f>
        <v>86.07</v>
      </c>
      <c r="S63" t="b">
        <f>ISNUMBER(superbowl_commercials[[#This Row],[TV Viewers2]])</f>
        <v>1</v>
      </c>
      <c r="T63">
        <f>IFERROR(VALUE(superbowl_commercials[[#This Row],[Youtube Likes]]),0)</f>
        <v>3</v>
      </c>
      <c r="U63" t="b">
        <f>ISNUMBER(superbowl_commercials[[#This Row],[Youtube Likes2]])</f>
        <v>1</v>
      </c>
      <c r="V63">
        <f>VALUE(SUBSTITUTE(superbowl_commercials[[#This Row],[Estimated Cost]],".",","))</f>
        <v>2.4</v>
      </c>
      <c r="W63" t="b">
        <f>ISNUMBER(superbowl_commercials[[#This Row],[Estimated Cost2]])</f>
        <v>1</v>
      </c>
      <c r="X63" t="b">
        <f>ISNUMBER(superbowl_commercials[[#This Row],[Year]])</f>
        <v>1</v>
      </c>
      <c r="Y63">
        <f>VALUE(superbowl_commercials[[#This Row],[Youtube Views]])</f>
        <v>433</v>
      </c>
      <c r="Z63" t="b">
        <f>ISNUMBER(superbowl_commercials[[#This Row],[Youtube Views2]])</f>
        <v>1</v>
      </c>
      <c r="AA63">
        <f>IF(superbowl_commercials[[#This Row],[Funny]]=TRUE,1,0)</f>
        <v>1</v>
      </c>
      <c r="AB63">
        <f>IF(superbowl_commercials[[#This Row],[Shows Product Quickly]]=TRUE,1,0)</f>
        <v>0</v>
      </c>
      <c r="AC63">
        <f>IF(superbowl_commercials[[#This Row],[Patriotic]]=TRUE,1,0)</f>
        <v>0</v>
      </c>
      <c r="AD63">
        <f>IF(superbowl_commercials[[#This Row],[Celebrity]]=TRUE,1,0)</f>
        <v>1</v>
      </c>
      <c r="AE63">
        <f>IF(superbowl_commercials[[#This Row],[Danger]]=TRUE,1,0)</f>
        <v>0</v>
      </c>
      <c r="AF63">
        <f>IF(superbowl_commercials[[#This Row],[Animals]]=TRUE,1,0)</f>
        <v>0</v>
      </c>
      <c r="AG63">
        <f>IF(superbowl_commercials[[#This Row],[Uses Sex]]=TRUE,1,0)</f>
        <v>1</v>
      </c>
    </row>
    <row r="64" spans="1:33" x14ac:dyDescent="0.35">
      <c r="A64">
        <v>2006</v>
      </c>
      <c r="B64" t="s">
        <v>29</v>
      </c>
      <c r="C64" t="s">
        <v>204</v>
      </c>
      <c r="D64" t="s">
        <v>205</v>
      </c>
      <c r="E64" t="b">
        <v>1</v>
      </c>
      <c r="F64" t="b">
        <v>0</v>
      </c>
      <c r="G64" t="b">
        <v>0</v>
      </c>
      <c r="H64" t="b">
        <v>0</v>
      </c>
      <c r="I64" t="b">
        <v>1</v>
      </c>
      <c r="J64" t="b">
        <v>1</v>
      </c>
      <c r="K64" t="b">
        <v>0</v>
      </c>
      <c r="L64">
        <v>30</v>
      </c>
      <c r="M64" t="s">
        <v>184</v>
      </c>
      <c r="N64">
        <v>142518</v>
      </c>
      <c r="O64" t="s">
        <v>206</v>
      </c>
      <c r="P64" t="s">
        <v>207</v>
      </c>
      <c r="Q64" t="str">
        <f>_xlfn.TEXTJOIN("-",,superbowl_commercials[[#This Row],[Year]:[TV Viewers]])</f>
        <v>2006-Bud Light-https://superbowl-ads.com/2006-bud-light-bear-attack/-https://www.youtube.com/watch?v=yk0MQD5YgV8-TRUE-FALSE-FALSE-FALSE-TRUE-TRUE-FALSE-30-2.4-142518-129-90.75</v>
      </c>
      <c r="R64">
        <f>VALUE(SUBSTITUTE(superbowl_commercials[[#This Row],[TV Viewers]],".",","))</f>
        <v>90.75</v>
      </c>
      <c r="S64" t="b">
        <f>ISNUMBER(superbowl_commercials[[#This Row],[TV Viewers2]])</f>
        <v>1</v>
      </c>
      <c r="T64">
        <f>IFERROR(VALUE(superbowl_commercials[[#This Row],[Youtube Likes]]),0)</f>
        <v>129</v>
      </c>
      <c r="U64" t="b">
        <f>ISNUMBER(superbowl_commercials[[#This Row],[Youtube Likes2]])</f>
        <v>1</v>
      </c>
      <c r="V64">
        <f>VALUE(SUBSTITUTE(superbowl_commercials[[#This Row],[Estimated Cost]],".",","))</f>
        <v>2.4</v>
      </c>
      <c r="W64" t="b">
        <f>ISNUMBER(superbowl_commercials[[#This Row],[Estimated Cost2]])</f>
        <v>1</v>
      </c>
      <c r="X64" t="b">
        <f>ISNUMBER(superbowl_commercials[[#This Row],[Year]])</f>
        <v>1</v>
      </c>
      <c r="Y64">
        <f>VALUE(superbowl_commercials[[#This Row],[Youtube Views]])</f>
        <v>142518</v>
      </c>
      <c r="Z64" t="b">
        <f>ISNUMBER(superbowl_commercials[[#This Row],[Youtube Views2]])</f>
        <v>1</v>
      </c>
      <c r="AA64">
        <f>IF(superbowl_commercials[[#This Row],[Funny]]=TRUE,1,0)</f>
        <v>1</v>
      </c>
      <c r="AB64">
        <f>IF(superbowl_commercials[[#This Row],[Shows Product Quickly]]=TRUE,1,0)</f>
        <v>0</v>
      </c>
      <c r="AC64">
        <f>IF(superbowl_commercials[[#This Row],[Patriotic]]=TRUE,1,0)</f>
        <v>0</v>
      </c>
      <c r="AD64">
        <f>IF(superbowl_commercials[[#This Row],[Celebrity]]=TRUE,1,0)</f>
        <v>0</v>
      </c>
      <c r="AE64">
        <f>IF(superbowl_commercials[[#This Row],[Danger]]=TRUE,1,0)</f>
        <v>1</v>
      </c>
      <c r="AF64">
        <f>IF(superbowl_commercials[[#This Row],[Animals]]=TRUE,1,0)</f>
        <v>1</v>
      </c>
      <c r="AG64">
        <f>IF(superbowl_commercials[[#This Row],[Uses Sex]]=TRUE,1,0)</f>
        <v>0</v>
      </c>
    </row>
    <row r="65" spans="1:33" x14ac:dyDescent="0.35">
      <c r="A65">
        <v>2006</v>
      </c>
      <c r="B65" t="s">
        <v>25</v>
      </c>
      <c r="C65" t="s">
        <v>208</v>
      </c>
      <c r="D65" t="s">
        <v>209</v>
      </c>
      <c r="E65" t="b">
        <v>1</v>
      </c>
      <c r="F65" t="b">
        <v>1</v>
      </c>
      <c r="G65" t="b">
        <v>0</v>
      </c>
      <c r="H65" t="b">
        <v>0</v>
      </c>
      <c r="I65" t="b">
        <v>0</v>
      </c>
      <c r="J65" t="b">
        <v>0</v>
      </c>
      <c r="K65" t="b">
        <v>0</v>
      </c>
      <c r="L65">
        <v>30</v>
      </c>
      <c r="M65" t="s">
        <v>184</v>
      </c>
      <c r="N65">
        <v>85545</v>
      </c>
      <c r="O65" t="s">
        <v>210</v>
      </c>
      <c r="P65" t="s">
        <v>207</v>
      </c>
      <c r="Q65" t="str">
        <f>_xlfn.TEXTJOIN("-",,superbowl_commercials[[#This Row],[Year]:[TV Viewers]])</f>
        <v>2006-Budweiser-https://superbowl-ads.com/2006-budweiser-stadium-crowd-wave/-https://www.youtube.com/watch?v=4WeAvfP1ikU-TRUE-TRUE-FALSE-FALSE-FALSE-FALSE-FALSE-30-2.4-85545-81-90.75</v>
      </c>
      <c r="R65">
        <f>VALUE(SUBSTITUTE(superbowl_commercials[[#This Row],[TV Viewers]],".",","))</f>
        <v>90.75</v>
      </c>
      <c r="S65" t="b">
        <f>ISNUMBER(superbowl_commercials[[#This Row],[TV Viewers2]])</f>
        <v>1</v>
      </c>
      <c r="T65">
        <f>IFERROR(VALUE(superbowl_commercials[[#This Row],[Youtube Likes]]),0)</f>
        <v>81</v>
      </c>
      <c r="U65" t="b">
        <f>ISNUMBER(superbowl_commercials[[#This Row],[Youtube Likes2]])</f>
        <v>1</v>
      </c>
      <c r="V65">
        <f>VALUE(SUBSTITUTE(superbowl_commercials[[#This Row],[Estimated Cost]],".",","))</f>
        <v>2.4</v>
      </c>
      <c r="W65" t="b">
        <f>ISNUMBER(superbowl_commercials[[#This Row],[Estimated Cost2]])</f>
        <v>1</v>
      </c>
      <c r="X65" t="b">
        <f>ISNUMBER(superbowl_commercials[[#This Row],[Year]])</f>
        <v>1</v>
      </c>
      <c r="Y65">
        <f>VALUE(superbowl_commercials[[#This Row],[Youtube Views]])</f>
        <v>85545</v>
      </c>
      <c r="Z65" t="b">
        <f>ISNUMBER(superbowl_commercials[[#This Row],[Youtube Views2]])</f>
        <v>1</v>
      </c>
      <c r="AA65">
        <f>IF(superbowl_commercials[[#This Row],[Funny]]=TRUE,1,0)</f>
        <v>1</v>
      </c>
      <c r="AB65">
        <f>IF(superbowl_commercials[[#This Row],[Shows Product Quickly]]=TRUE,1,0)</f>
        <v>1</v>
      </c>
      <c r="AC65">
        <f>IF(superbowl_commercials[[#This Row],[Patriotic]]=TRUE,1,0)</f>
        <v>0</v>
      </c>
      <c r="AD65">
        <f>IF(superbowl_commercials[[#This Row],[Celebrity]]=TRUE,1,0)</f>
        <v>0</v>
      </c>
      <c r="AE65">
        <f>IF(superbowl_commercials[[#This Row],[Danger]]=TRUE,1,0)</f>
        <v>0</v>
      </c>
      <c r="AF65">
        <f>IF(superbowl_commercials[[#This Row],[Animals]]=TRUE,1,0)</f>
        <v>0</v>
      </c>
      <c r="AG65">
        <f>IF(superbowl_commercials[[#This Row],[Uses Sex]]=TRUE,1,0)</f>
        <v>0</v>
      </c>
    </row>
    <row r="66" spans="1:33" x14ac:dyDescent="0.35">
      <c r="A66">
        <v>2006</v>
      </c>
      <c r="B66" t="s">
        <v>29</v>
      </c>
      <c r="C66" t="s">
        <v>211</v>
      </c>
      <c r="D66" t="s">
        <v>212</v>
      </c>
      <c r="E66" t="b">
        <v>1</v>
      </c>
      <c r="F66" t="b">
        <v>1</v>
      </c>
      <c r="G66" t="b">
        <v>0</v>
      </c>
      <c r="H66" t="b">
        <v>0</v>
      </c>
      <c r="I66" t="b">
        <v>0</v>
      </c>
      <c r="J66" t="b">
        <v>0</v>
      </c>
      <c r="K66" t="b">
        <v>0</v>
      </c>
      <c r="L66">
        <v>30</v>
      </c>
      <c r="M66" t="s">
        <v>184</v>
      </c>
      <c r="N66">
        <v>103580</v>
      </c>
      <c r="O66" t="s">
        <v>213</v>
      </c>
      <c r="P66" t="s">
        <v>207</v>
      </c>
      <c r="Q66" t="str">
        <f>_xlfn.TEXTJOIN("-",,superbowl_commercials[[#This Row],[Year]:[TV Viewers]])</f>
        <v>2006-Bud Light-https://superbowl-ads.com/2006-bud-light-magic-fridge/-https://www.youtube.com/watch?v=67dRRrRz2t8-TRUE-TRUE-FALSE-FALSE-FALSE-FALSE-FALSE-30-2.4-103580-380-90.75</v>
      </c>
      <c r="R66">
        <f>VALUE(SUBSTITUTE(superbowl_commercials[[#This Row],[TV Viewers]],".",","))</f>
        <v>90.75</v>
      </c>
      <c r="S66" t="b">
        <f>ISNUMBER(superbowl_commercials[[#This Row],[TV Viewers2]])</f>
        <v>1</v>
      </c>
      <c r="T66">
        <f>IFERROR(VALUE(superbowl_commercials[[#This Row],[Youtube Likes]]),0)</f>
        <v>380</v>
      </c>
      <c r="U66" t="b">
        <f>ISNUMBER(superbowl_commercials[[#This Row],[Youtube Likes2]])</f>
        <v>1</v>
      </c>
      <c r="V66">
        <f>VALUE(SUBSTITUTE(superbowl_commercials[[#This Row],[Estimated Cost]],".",","))</f>
        <v>2.4</v>
      </c>
      <c r="W66" t="b">
        <f>ISNUMBER(superbowl_commercials[[#This Row],[Estimated Cost2]])</f>
        <v>1</v>
      </c>
      <c r="X66" t="b">
        <f>ISNUMBER(superbowl_commercials[[#This Row],[Year]])</f>
        <v>1</v>
      </c>
      <c r="Y66">
        <f>VALUE(superbowl_commercials[[#This Row],[Youtube Views]])</f>
        <v>103580</v>
      </c>
      <c r="Z66" t="b">
        <f>ISNUMBER(superbowl_commercials[[#This Row],[Youtube Views2]])</f>
        <v>1</v>
      </c>
      <c r="AA66">
        <f>IF(superbowl_commercials[[#This Row],[Funny]]=TRUE,1,0)</f>
        <v>1</v>
      </c>
      <c r="AB66">
        <f>IF(superbowl_commercials[[#This Row],[Shows Product Quickly]]=TRUE,1,0)</f>
        <v>1</v>
      </c>
      <c r="AC66">
        <f>IF(superbowl_commercials[[#This Row],[Patriotic]]=TRUE,1,0)</f>
        <v>0</v>
      </c>
      <c r="AD66">
        <f>IF(superbowl_commercials[[#This Row],[Celebrity]]=TRUE,1,0)</f>
        <v>0</v>
      </c>
      <c r="AE66">
        <f>IF(superbowl_commercials[[#This Row],[Danger]]=TRUE,1,0)</f>
        <v>0</v>
      </c>
      <c r="AF66">
        <f>IF(superbowl_commercials[[#This Row],[Animals]]=TRUE,1,0)</f>
        <v>0</v>
      </c>
      <c r="AG66">
        <f>IF(superbowl_commercials[[#This Row],[Uses Sex]]=TRUE,1,0)</f>
        <v>0</v>
      </c>
    </row>
    <row r="67" spans="1:33" x14ac:dyDescent="0.35">
      <c r="A67">
        <v>2006</v>
      </c>
      <c r="B67" t="s">
        <v>25</v>
      </c>
      <c r="C67" t="s">
        <v>214</v>
      </c>
      <c r="D67" t="s">
        <v>215</v>
      </c>
      <c r="E67" t="b">
        <v>1</v>
      </c>
      <c r="F67" t="b">
        <v>1</v>
      </c>
      <c r="G67" t="b">
        <v>0</v>
      </c>
      <c r="H67" t="b">
        <v>0</v>
      </c>
      <c r="I67" t="b">
        <v>1</v>
      </c>
      <c r="J67" t="b">
        <v>0</v>
      </c>
      <c r="K67" t="b">
        <v>0</v>
      </c>
      <c r="L67">
        <v>30</v>
      </c>
      <c r="M67" t="s">
        <v>184</v>
      </c>
      <c r="N67">
        <v>120496</v>
      </c>
      <c r="O67" t="s">
        <v>216</v>
      </c>
      <c r="P67" t="s">
        <v>207</v>
      </c>
      <c r="Q67" t="str">
        <f>_xlfn.TEXTJOIN("-",,superbowl_commercials[[#This Row],[Year]:[TV Viewers]])</f>
        <v>2006-Budweiser-https://superbowl-ads.com/2006-budweiser-on-the-roof/-https://www.youtube.com/watch?v=q05QIp5qbnY-TRUE-TRUE-FALSE-FALSE-TRUE-FALSE-FALSE-30-2.4-120496-168-90.75</v>
      </c>
      <c r="R67">
        <f>VALUE(SUBSTITUTE(superbowl_commercials[[#This Row],[TV Viewers]],".",","))</f>
        <v>90.75</v>
      </c>
      <c r="S67" t="b">
        <f>ISNUMBER(superbowl_commercials[[#This Row],[TV Viewers2]])</f>
        <v>1</v>
      </c>
      <c r="T67">
        <f>IFERROR(VALUE(superbowl_commercials[[#This Row],[Youtube Likes]]),0)</f>
        <v>168</v>
      </c>
      <c r="U67" t="b">
        <f>ISNUMBER(superbowl_commercials[[#This Row],[Youtube Likes2]])</f>
        <v>1</v>
      </c>
      <c r="V67">
        <f>VALUE(SUBSTITUTE(superbowl_commercials[[#This Row],[Estimated Cost]],".",","))</f>
        <v>2.4</v>
      </c>
      <c r="W67" t="b">
        <f>ISNUMBER(superbowl_commercials[[#This Row],[Estimated Cost2]])</f>
        <v>1</v>
      </c>
      <c r="X67" t="b">
        <f>ISNUMBER(superbowl_commercials[[#This Row],[Year]])</f>
        <v>1</v>
      </c>
      <c r="Y67">
        <f>VALUE(superbowl_commercials[[#This Row],[Youtube Views]])</f>
        <v>120496</v>
      </c>
      <c r="Z67" t="b">
        <f>ISNUMBER(superbowl_commercials[[#This Row],[Youtube Views2]])</f>
        <v>1</v>
      </c>
      <c r="AA67">
        <f>IF(superbowl_commercials[[#This Row],[Funny]]=TRUE,1,0)</f>
        <v>1</v>
      </c>
      <c r="AB67">
        <f>IF(superbowl_commercials[[#This Row],[Shows Product Quickly]]=TRUE,1,0)</f>
        <v>1</v>
      </c>
      <c r="AC67">
        <f>IF(superbowl_commercials[[#This Row],[Patriotic]]=TRUE,1,0)</f>
        <v>0</v>
      </c>
      <c r="AD67">
        <f>IF(superbowl_commercials[[#This Row],[Celebrity]]=TRUE,1,0)</f>
        <v>0</v>
      </c>
      <c r="AE67">
        <f>IF(superbowl_commercials[[#This Row],[Danger]]=TRUE,1,0)</f>
        <v>1</v>
      </c>
      <c r="AF67">
        <f>IF(superbowl_commercials[[#This Row],[Animals]]=TRUE,1,0)</f>
        <v>0</v>
      </c>
      <c r="AG67">
        <f>IF(superbowl_commercials[[#This Row],[Uses Sex]]=TRUE,1,0)</f>
        <v>0</v>
      </c>
    </row>
    <row r="68" spans="1:33" x14ac:dyDescent="0.35">
      <c r="A68">
        <v>2006</v>
      </c>
      <c r="B68" t="s">
        <v>56</v>
      </c>
      <c r="C68" t="s">
        <v>217</v>
      </c>
      <c r="D68" t="s">
        <v>218</v>
      </c>
      <c r="E68" t="b">
        <v>1</v>
      </c>
      <c r="F68" t="b">
        <v>1</v>
      </c>
      <c r="G68" t="b">
        <v>0</v>
      </c>
      <c r="H68" t="b">
        <v>1</v>
      </c>
      <c r="I68" t="b">
        <v>1</v>
      </c>
      <c r="J68" t="b">
        <v>0</v>
      </c>
      <c r="K68" t="b">
        <v>0</v>
      </c>
      <c r="L68">
        <v>30</v>
      </c>
      <c r="M68" t="s">
        <v>184</v>
      </c>
      <c r="N68">
        <v>69745</v>
      </c>
      <c r="O68" t="s">
        <v>219</v>
      </c>
      <c r="P68" t="s">
        <v>207</v>
      </c>
      <c r="Q68" t="str">
        <f>_xlfn.TEXTJOIN("-",,superbowl_commercials[[#This Row],[Year]:[TV Viewers]])</f>
        <v>2006-Pepsi-https://superbowl-ads.com/2006-diet-pepsi-jackie-chan/-https://www.youtube.com/watch?v=sx0i7WgBOvs-TRUE-TRUE-FALSE-TRUE-TRUE-FALSE-FALSE-30-2.4-69745-74-90.75</v>
      </c>
      <c r="R68">
        <f>VALUE(SUBSTITUTE(superbowl_commercials[[#This Row],[TV Viewers]],".",","))</f>
        <v>90.75</v>
      </c>
      <c r="S68" t="b">
        <f>ISNUMBER(superbowl_commercials[[#This Row],[TV Viewers2]])</f>
        <v>1</v>
      </c>
      <c r="T68">
        <f>IFERROR(VALUE(superbowl_commercials[[#This Row],[Youtube Likes]]),0)</f>
        <v>74</v>
      </c>
      <c r="U68" t="b">
        <f>ISNUMBER(superbowl_commercials[[#This Row],[Youtube Likes2]])</f>
        <v>1</v>
      </c>
      <c r="V68">
        <f>VALUE(SUBSTITUTE(superbowl_commercials[[#This Row],[Estimated Cost]],".",","))</f>
        <v>2.4</v>
      </c>
      <c r="W68" t="b">
        <f>ISNUMBER(superbowl_commercials[[#This Row],[Estimated Cost2]])</f>
        <v>1</v>
      </c>
      <c r="X68" t="b">
        <f>ISNUMBER(superbowl_commercials[[#This Row],[Year]])</f>
        <v>1</v>
      </c>
      <c r="Y68">
        <f>VALUE(superbowl_commercials[[#This Row],[Youtube Views]])</f>
        <v>69745</v>
      </c>
      <c r="Z68" t="b">
        <f>ISNUMBER(superbowl_commercials[[#This Row],[Youtube Views2]])</f>
        <v>1</v>
      </c>
      <c r="AA68">
        <f>IF(superbowl_commercials[[#This Row],[Funny]]=TRUE,1,0)</f>
        <v>1</v>
      </c>
      <c r="AB68">
        <f>IF(superbowl_commercials[[#This Row],[Shows Product Quickly]]=TRUE,1,0)</f>
        <v>1</v>
      </c>
      <c r="AC68">
        <f>IF(superbowl_commercials[[#This Row],[Patriotic]]=TRUE,1,0)</f>
        <v>0</v>
      </c>
      <c r="AD68">
        <f>IF(superbowl_commercials[[#This Row],[Celebrity]]=TRUE,1,0)</f>
        <v>1</v>
      </c>
      <c r="AE68">
        <f>IF(superbowl_commercials[[#This Row],[Danger]]=TRUE,1,0)</f>
        <v>1</v>
      </c>
      <c r="AF68">
        <f>IF(superbowl_commercials[[#This Row],[Animals]]=TRUE,1,0)</f>
        <v>0</v>
      </c>
      <c r="AG68">
        <f>IF(superbowl_commercials[[#This Row],[Uses Sex]]=TRUE,1,0)</f>
        <v>0</v>
      </c>
    </row>
    <row r="69" spans="1:33" x14ac:dyDescent="0.35">
      <c r="A69">
        <v>2006</v>
      </c>
      <c r="B69" t="s">
        <v>56</v>
      </c>
      <c r="C69" t="s">
        <v>220</v>
      </c>
      <c r="D69" t="s">
        <v>221</v>
      </c>
      <c r="E69" t="b">
        <v>1</v>
      </c>
      <c r="F69" t="b">
        <v>1</v>
      </c>
      <c r="G69" t="b">
        <v>0</v>
      </c>
      <c r="H69" t="b">
        <v>1</v>
      </c>
      <c r="I69" t="b">
        <v>0</v>
      </c>
      <c r="J69" t="b">
        <v>0</v>
      </c>
      <c r="K69" t="b">
        <v>1</v>
      </c>
      <c r="L69">
        <v>60</v>
      </c>
      <c r="M69" t="s">
        <v>222</v>
      </c>
      <c r="N69">
        <v>6715</v>
      </c>
      <c r="O69" t="s">
        <v>223</v>
      </c>
      <c r="P69" t="s">
        <v>207</v>
      </c>
      <c r="Q69" t="str">
        <f>_xlfn.TEXTJOIN("-",,superbowl_commercials[[#This Row],[Year]:[TV Viewers]])</f>
        <v>2006-Pepsi-https://superbowl-ads.com/2006-diet-pepsi-brown-and-bubbly/-https://www.youtube.com/watch?v=d8f-PiELHls-TRUE-TRUE-FALSE-TRUE-FALSE-FALSE-TRUE-60-4.8-6715-47-90.75</v>
      </c>
      <c r="R69">
        <f>VALUE(SUBSTITUTE(superbowl_commercials[[#This Row],[TV Viewers]],".",","))</f>
        <v>90.75</v>
      </c>
      <c r="S69" t="b">
        <f>ISNUMBER(superbowl_commercials[[#This Row],[TV Viewers2]])</f>
        <v>1</v>
      </c>
      <c r="T69">
        <f>IFERROR(VALUE(superbowl_commercials[[#This Row],[Youtube Likes]]),0)</f>
        <v>47</v>
      </c>
      <c r="U69" t="b">
        <f>ISNUMBER(superbowl_commercials[[#This Row],[Youtube Likes2]])</f>
        <v>1</v>
      </c>
      <c r="V69">
        <f>VALUE(SUBSTITUTE(superbowl_commercials[[#This Row],[Estimated Cost]],".",","))</f>
        <v>4.8</v>
      </c>
      <c r="W69" t="b">
        <f>ISNUMBER(superbowl_commercials[[#This Row],[Estimated Cost2]])</f>
        <v>1</v>
      </c>
      <c r="X69" t="b">
        <f>ISNUMBER(superbowl_commercials[[#This Row],[Year]])</f>
        <v>1</v>
      </c>
      <c r="Y69">
        <f>VALUE(superbowl_commercials[[#This Row],[Youtube Views]])</f>
        <v>6715</v>
      </c>
      <c r="Z69" t="b">
        <f>ISNUMBER(superbowl_commercials[[#This Row],[Youtube Views2]])</f>
        <v>1</v>
      </c>
      <c r="AA69">
        <f>IF(superbowl_commercials[[#This Row],[Funny]]=TRUE,1,0)</f>
        <v>1</v>
      </c>
      <c r="AB69">
        <f>IF(superbowl_commercials[[#This Row],[Shows Product Quickly]]=TRUE,1,0)</f>
        <v>1</v>
      </c>
      <c r="AC69">
        <f>IF(superbowl_commercials[[#This Row],[Patriotic]]=TRUE,1,0)</f>
        <v>0</v>
      </c>
      <c r="AD69">
        <f>IF(superbowl_commercials[[#This Row],[Celebrity]]=TRUE,1,0)</f>
        <v>1</v>
      </c>
      <c r="AE69">
        <f>IF(superbowl_commercials[[#This Row],[Danger]]=TRUE,1,0)</f>
        <v>0</v>
      </c>
      <c r="AF69">
        <f>IF(superbowl_commercials[[#This Row],[Animals]]=TRUE,1,0)</f>
        <v>0</v>
      </c>
      <c r="AG69">
        <f>IF(superbowl_commercials[[#This Row],[Uses Sex]]=TRUE,1,0)</f>
        <v>1</v>
      </c>
    </row>
    <row r="70" spans="1:33" x14ac:dyDescent="0.35">
      <c r="A70">
        <v>2006</v>
      </c>
      <c r="B70" t="s">
        <v>25</v>
      </c>
      <c r="C70" t="s">
        <v>224</v>
      </c>
      <c r="D70" t="s">
        <v>225</v>
      </c>
      <c r="E70" t="b">
        <v>1</v>
      </c>
      <c r="F70" t="b">
        <v>0</v>
      </c>
      <c r="G70" t="b">
        <v>0</v>
      </c>
      <c r="H70" t="b">
        <v>0</v>
      </c>
      <c r="I70" t="b">
        <v>0</v>
      </c>
      <c r="J70" t="b">
        <v>1</v>
      </c>
      <c r="K70" t="b">
        <v>1</v>
      </c>
      <c r="L70">
        <v>30</v>
      </c>
      <c r="M70" t="s">
        <v>184</v>
      </c>
      <c r="N70">
        <v>772365</v>
      </c>
      <c r="O70" t="s">
        <v>226</v>
      </c>
      <c r="P70" t="s">
        <v>207</v>
      </c>
      <c r="Q70" t="str">
        <f>_xlfn.TEXTJOIN("-",,superbowl_commercials[[#This Row],[Year]:[TV Viewers]])</f>
        <v>2006-Budweiser-https://superbowl-ads.com/2006-budweiser-streaker/-https://www.youtube.com/watch?v=Zb3fhsfs6ZU-TRUE-FALSE-FALSE-FALSE-FALSE-TRUE-TRUE-30-2.4-772365-2300-90.75</v>
      </c>
      <c r="R70">
        <f>VALUE(SUBSTITUTE(superbowl_commercials[[#This Row],[TV Viewers]],".",","))</f>
        <v>90.75</v>
      </c>
      <c r="S70" t="b">
        <f>ISNUMBER(superbowl_commercials[[#This Row],[TV Viewers2]])</f>
        <v>1</v>
      </c>
      <c r="T70">
        <f>IFERROR(VALUE(superbowl_commercials[[#This Row],[Youtube Likes]]),0)</f>
        <v>2300</v>
      </c>
      <c r="U70" t="b">
        <f>ISNUMBER(superbowl_commercials[[#This Row],[Youtube Likes2]])</f>
        <v>1</v>
      </c>
      <c r="V70">
        <f>VALUE(SUBSTITUTE(superbowl_commercials[[#This Row],[Estimated Cost]],".",","))</f>
        <v>2.4</v>
      </c>
      <c r="W70" t="b">
        <f>ISNUMBER(superbowl_commercials[[#This Row],[Estimated Cost2]])</f>
        <v>1</v>
      </c>
      <c r="X70" t="b">
        <f>ISNUMBER(superbowl_commercials[[#This Row],[Year]])</f>
        <v>1</v>
      </c>
      <c r="Y70">
        <f>VALUE(superbowl_commercials[[#This Row],[Youtube Views]])</f>
        <v>772365</v>
      </c>
      <c r="Z70" t="b">
        <f>ISNUMBER(superbowl_commercials[[#This Row],[Youtube Views2]])</f>
        <v>1</v>
      </c>
      <c r="AA70">
        <f>IF(superbowl_commercials[[#This Row],[Funny]]=TRUE,1,0)</f>
        <v>1</v>
      </c>
      <c r="AB70">
        <f>IF(superbowl_commercials[[#This Row],[Shows Product Quickly]]=TRUE,1,0)</f>
        <v>0</v>
      </c>
      <c r="AC70">
        <f>IF(superbowl_commercials[[#This Row],[Patriotic]]=TRUE,1,0)</f>
        <v>0</v>
      </c>
      <c r="AD70">
        <f>IF(superbowl_commercials[[#This Row],[Celebrity]]=TRUE,1,0)</f>
        <v>0</v>
      </c>
      <c r="AE70">
        <f>IF(superbowl_commercials[[#This Row],[Danger]]=TRUE,1,0)</f>
        <v>0</v>
      </c>
      <c r="AF70">
        <f>IF(superbowl_commercials[[#This Row],[Animals]]=TRUE,1,0)</f>
        <v>1</v>
      </c>
      <c r="AG70">
        <f>IF(superbowl_commercials[[#This Row],[Uses Sex]]=TRUE,1,0)</f>
        <v>1</v>
      </c>
    </row>
    <row r="71" spans="1:33" x14ac:dyDescent="0.35">
      <c r="A71">
        <v>2007</v>
      </c>
      <c r="B71" t="s">
        <v>25</v>
      </c>
      <c r="C71" t="s">
        <v>227</v>
      </c>
      <c r="D71" t="s">
        <v>228</v>
      </c>
      <c r="E71" t="b">
        <v>1</v>
      </c>
      <c r="F71" t="b">
        <v>1</v>
      </c>
      <c r="G71" t="b">
        <v>0</v>
      </c>
      <c r="H71" t="b">
        <v>0</v>
      </c>
      <c r="I71" t="b">
        <v>0</v>
      </c>
      <c r="J71" t="b">
        <v>1</v>
      </c>
      <c r="K71" t="b">
        <v>1</v>
      </c>
      <c r="L71">
        <v>30</v>
      </c>
      <c r="M71" t="s">
        <v>184</v>
      </c>
      <c r="N71">
        <v>185072</v>
      </c>
      <c r="O71" t="s">
        <v>229</v>
      </c>
      <c r="P71" t="s">
        <v>230</v>
      </c>
      <c r="Q71" t="str">
        <f>_xlfn.TEXTJOIN("-",,superbowl_commercials[[#This Row],[Year]:[TV Viewers]])</f>
        <v>2007-Budweiser-https://superbowl-ads.com/2007-budweiser-king-crab/-https://www.youtube.com/watch?v=7KHlMJE84eA-TRUE-TRUE-FALSE-FALSE-FALSE-TRUE-TRUE-30-2.4-185072-134-93.18</v>
      </c>
      <c r="R71">
        <f>VALUE(SUBSTITUTE(superbowl_commercials[[#This Row],[TV Viewers]],".",","))</f>
        <v>93.18</v>
      </c>
      <c r="S71" t="b">
        <f>ISNUMBER(superbowl_commercials[[#This Row],[TV Viewers2]])</f>
        <v>1</v>
      </c>
      <c r="T71">
        <f>IFERROR(VALUE(superbowl_commercials[[#This Row],[Youtube Likes]]),0)</f>
        <v>134</v>
      </c>
      <c r="U71" t="b">
        <f>ISNUMBER(superbowl_commercials[[#This Row],[Youtube Likes2]])</f>
        <v>1</v>
      </c>
      <c r="V71">
        <f>VALUE(SUBSTITUTE(superbowl_commercials[[#This Row],[Estimated Cost]],".",","))</f>
        <v>2.4</v>
      </c>
      <c r="W71" t="b">
        <f>ISNUMBER(superbowl_commercials[[#This Row],[Estimated Cost2]])</f>
        <v>1</v>
      </c>
      <c r="X71" t="b">
        <f>ISNUMBER(superbowl_commercials[[#This Row],[Year]])</f>
        <v>1</v>
      </c>
      <c r="Y71">
        <f>VALUE(superbowl_commercials[[#This Row],[Youtube Views]])</f>
        <v>185072</v>
      </c>
      <c r="Z71" t="b">
        <f>ISNUMBER(superbowl_commercials[[#This Row],[Youtube Views2]])</f>
        <v>1</v>
      </c>
      <c r="AA71">
        <f>IF(superbowl_commercials[[#This Row],[Funny]]=TRUE,1,0)</f>
        <v>1</v>
      </c>
      <c r="AB71">
        <f>IF(superbowl_commercials[[#This Row],[Shows Product Quickly]]=TRUE,1,0)</f>
        <v>1</v>
      </c>
      <c r="AC71">
        <f>IF(superbowl_commercials[[#This Row],[Patriotic]]=TRUE,1,0)</f>
        <v>0</v>
      </c>
      <c r="AD71">
        <f>IF(superbowl_commercials[[#This Row],[Celebrity]]=TRUE,1,0)</f>
        <v>0</v>
      </c>
      <c r="AE71">
        <f>IF(superbowl_commercials[[#This Row],[Danger]]=TRUE,1,0)</f>
        <v>0</v>
      </c>
      <c r="AF71">
        <f>IF(superbowl_commercials[[#This Row],[Animals]]=TRUE,1,0)</f>
        <v>1</v>
      </c>
      <c r="AG71">
        <f>IF(superbowl_commercials[[#This Row],[Uses Sex]]=TRUE,1,0)</f>
        <v>1</v>
      </c>
    </row>
    <row r="72" spans="1:33" x14ac:dyDescent="0.35">
      <c r="A72">
        <v>2007</v>
      </c>
      <c r="B72" t="s">
        <v>29</v>
      </c>
      <c r="C72" t="s">
        <v>231</v>
      </c>
      <c r="D72" t="s">
        <v>232</v>
      </c>
      <c r="E72" t="b">
        <v>1</v>
      </c>
      <c r="F72" t="b">
        <v>1</v>
      </c>
      <c r="G72" t="b">
        <v>0</v>
      </c>
      <c r="H72" t="b">
        <v>0</v>
      </c>
      <c r="I72" t="b">
        <v>1</v>
      </c>
      <c r="J72" t="b">
        <v>0</v>
      </c>
      <c r="K72" t="b">
        <v>0</v>
      </c>
      <c r="L72">
        <v>30</v>
      </c>
      <c r="M72" t="s">
        <v>184</v>
      </c>
      <c r="N72">
        <v>74585</v>
      </c>
      <c r="O72" t="s">
        <v>233</v>
      </c>
      <c r="P72" t="s">
        <v>230</v>
      </c>
      <c r="Q72" t="str">
        <f>_xlfn.TEXTJOIN("-",,superbowl_commercials[[#This Row],[Year]:[TV Viewers]])</f>
        <v>2007-Bud Light-https://superbowl-ads.com/2007-bud-light-slap/-https://www.youtube.com/watch?v=aOfRpCp6Pgw-TRUE-TRUE-FALSE-FALSE-TRUE-FALSE-FALSE-30-2.4-74585-93-93.18</v>
      </c>
      <c r="R72">
        <f>VALUE(SUBSTITUTE(superbowl_commercials[[#This Row],[TV Viewers]],".",","))</f>
        <v>93.18</v>
      </c>
      <c r="S72" t="b">
        <f>ISNUMBER(superbowl_commercials[[#This Row],[TV Viewers2]])</f>
        <v>1</v>
      </c>
      <c r="T72">
        <f>IFERROR(VALUE(superbowl_commercials[[#This Row],[Youtube Likes]]),0)</f>
        <v>93</v>
      </c>
      <c r="U72" t="b">
        <f>ISNUMBER(superbowl_commercials[[#This Row],[Youtube Likes2]])</f>
        <v>1</v>
      </c>
      <c r="V72">
        <f>VALUE(SUBSTITUTE(superbowl_commercials[[#This Row],[Estimated Cost]],".",","))</f>
        <v>2.4</v>
      </c>
      <c r="W72" t="b">
        <f>ISNUMBER(superbowl_commercials[[#This Row],[Estimated Cost2]])</f>
        <v>1</v>
      </c>
      <c r="X72" t="b">
        <f>ISNUMBER(superbowl_commercials[[#This Row],[Year]])</f>
        <v>1</v>
      </c>
      <c r="Y72">
        <f>VALUE(superbowl_commercials[[#This Row],[Youtube Views]])</f>
        <v>74585</v>
      </c>
      <c r="Z72" t="b">
        <f>ISNUMBER(superbowl_commercials[[#This Row],[Youtube Views2]])</f>
        <v>1</v>
      </c>
      <c r="AA72">
        <f>IF(superbowl_commercials[[#This Row],[Funny]]=TRUE,1,0)</f>
        <v>1</v>
      </c>
      <c r="AB72">
        <f>IF(superbowl_commercials[[#This Row],[Shows Product Quickly]]=TRUE,1,0)</f>
        <v>1</v>
      </c>
      <c r="AC72">
        <f>IF(superbowl_commercials[[#This Row],[Patriotic]]=TRUE,1,0)</f>
        <v>0</v>
      </c>
      <c r="AD72">
        <f>IF(superbowl_commercials[[#This Row],[Celebrity]]=TRUE,1,0)</f>
        <v>0</v>
      </c>
      <c r="AE72">
        <f>IF(superbowl_commercials[[#This Row],[Danger]]=TRUE,1,0)</f>
        <v>1</v>
      </c>
      <c r="AF72">
        <f>IF(superbowl_commercials[[#This Row],[Animals]]=TRUE,1,0)</f>
        <v>0</v>
      </c>
      <c r="AG72">
        <f>IF(superbowl_commercials[[#This Row],[Uses Sex]]=TRUE,1,0)</f>
        <v>0</v>
      </c>
    </row>
    <row r="73" spans="1:33" x14ac:dyDescent="0.35">
      <c r="A73">
        <v>2007</v>
      </c>
      <c r="B73" t="s">
        <v>16</v>
      </c>
      <c r="C73" t="s">
        <v>234</v>
      </c>
      <c r="D73" t="s">
        <v>235</v>
      </c>
      <c r="E73" t="b">
        <v>1</v>
      </c>
      <c r="F73" t="b">
        <v>0</v>
      </c>
      <c r="G73" t="b">
        <v>1</v>
      </c>
      <c r="H73" t="b">
        <v>0</v>
      </c>
      <c r="I73" t="b">
        <v>0</v>
      </c>
      <c r="J73" t="b">
        <v>0</v>
      </c>
      <c r="K73" t="b">
        <v>0</v>
      </c>
      <c r="L73">
        <v>30</v>
      </c>
      <c r="M73" t="s">
        <v>184</v>
      </c>
      <c r="N73">
        <v>97481</v>
      </c>
      <c r="O73" t="s">
        <v>236</v>
      </c>
      <c r="P73" t="s">
        <v>230</v>
      </c>
      <c r="Q73" t="str">
        <f>_xlfn.TEXTJOIN("-",,superbowl_commercials[[#This Row],[Year]:[TV Viewers]])</f>
        <v>2007-E-Trade-https://superbowl-ads.com/2007-etrade-one-finger/-https://www.youtube.com/watch?v=jaR5-kefxn4-TRUE-FALSE-TRUE-FALSE-FALSE-FALSE-FALSE-30-2.4-97481-98-93.18</v>
      </c>
      <c r="R73">
        <f>VALUE(SUBSTITUTE(superbowl_commercials[[#This Row],[TV Viewers]],".",","))</f>
        <v>93.18</v>
      </c>
      <c r="S73" t="b">
        <f>ISNUMBER(superbowl_commercials[[#This Row],[TV Viewers2]])</f>
        <v>1</v>
      </c>
      <c r="T73">
        <f>IFERROR(VALUE(superbowl_commercials[[#This Row],[Youtube Likes]]),0)</f>
        <v>98</v>
      </c>
      <c r="U73" t="b">
        <f>ISNUMBER(superbowl_commercials[[#This Row],[Youtube Likes2]])</f>
        <v>1</v>
      </c>
      <c r="V73">
        <f>VALUE(SUBSTITUTE(superbowl_commercials[[#This Row],[Estimated Cost]],".",","))</f>
        <v>2.4</v>
      </c>
      <c r="W73" t="b">
        <f>ISNUMBER(superbowl_commercials[[#This Row],[Estimated Cost2]])</f>
        <v>1</v>
      </c>
      <c r="X73" t="b">
        <f>ISNUMBER(superbowl_commercials[[#This Row],[Year]])</f>
        <v>1</v>
      </c>
      <c r="Y73">
        <f>VALUE(superbowl_commercials[[#This Row],[Youtube Views]])</f>
        <v>97481</v>
      </c>
      <c r="Z73" t="b">
        <f>ISNUMBER(superbowl_commercials[[#This Row],[Youtube Views2]])</f>
        <v>1</v>
      </c>
      <c r="AA73">
        <f>IF(superbowl_commercials[[#This Row],[Funny]]=TRUE,1,0)</f>
        <v>1</v>
      </c>
      <c r="AB73">
        <f>IF(superbowl_commercials[[#This Row],[Shows Product Quickly]]=TRUE,1,0)</f>
        <v>0</v>
      </c>
      <c r="AC73">
        <f>IF(superbowl_commercials[[#This Row],[Patriotic]]=TRUE,1,0)</f>
        <v>1</v>
      </c>
      <c r="AD73">
        <f>IF(superbowl_commercials[[#This Row],[Celebrity]]=TRUE,1,0)</f>
        <v>0</v>
      </c>
      <c r="AE73">
        <f>IF(superbowl_commercials[[#This Row],[Danger]]=TRUE,1,0)</f>
        <v>0</v>
      </c>
      <c r="AF73">
        <f>IF(superbowl_commercials[[#This Row],[Animals]]=TRUE,1,0)</f>
        <v>0</v>
      </c>
      <c r="AG73">
        <f>IF(superbowl_commercials[[#This Row],[Uses Sex]]=TRUE,1,0)</f>
        <v>0</v>
      </c>
    </row>
    <row r="74" spans="1:33" x14ac:dyDescent="0.35">
      <c r="A74">
        <v>2007</v>
      </c>
      <c r="B74" t="s">
        <v>68</v>
      </c>
      <c r="C74" t="s">
        <v>237</v>
      </c>
      <c r="D74" t="s">
        <v>238</v>
      </c>
      <c r="E74" t="b">
        <v>1</v>
      </c>
      <c r="F74" t="b">
        <v>1</v>
      </c>
      <c r="G74" t="b">
        <v>0</v>
      </c>
      <c r="H74" t="b">
        <v>0</v>
      </c>
      <c r="I74" t="b">
        <v>1</v>
      </c>
      <c r="J74" t="b">
        <v>0</v>
      </c>
      <c r="K74" t="b">
        <v>1</v>
      </c>
      <c r="L74">
        <v>30</v>
      </c>
      <c r="M74" t="s">
        <v>184</v>
      </c>
      <c r="N74">
        <v>1685673</v>
      </c>
      <c r="O74" t="s">
        <v>239</v>
      </c>
      <c r="P74" t="s">
        <v>230</v>
      </c>
      <c r="Q74" t="str">
        <f>_xlfn.TEXTJOIN("-",,superbowl_commercials[[#This Row],[Year]:[TV Viewers]])</f>
        <v>2007-Doritos-https://superbowl-ads.com/2007-doritos-live-the-favor/-https://www.youtube.com/watch?v=kNxgxF-7SfA-TRUE-TRUE-FALSE-FALSE-TRUE-FALSE-TRUE-30-2.4-1685673-2500-93.18</v>
      </c>
      <c r="R74">
        <f>VALUE(SUBSTITUTE(superbowl_commercials[[#This Row],[TV Viewers]],".",","))</f>
        <v>93.18</v>
      </c>
      <c r="S74" t="b">
        <f>ISNUMBER(superbowl_commercials[[#This Row],[TV Viewers2]])</f>
        <v>1</v>
      </c>
      <c r="T74">
        <f>IFERROR(VALUE(superbowl_commercials[[#This Row],[Youtube Likes]]),0)</f>
        <v>2500</v>
      </c>
      <c r="U74" t="b">
        <f>ISNUMBER(superbowl_commercials[[#This Row],[Youtube Likes2]])</f>
        <v>1</v>
      </c>
      <c r="V74">
        <f>VALUE(SUBSTITUTE(superbowl_commercials[[#This Row],[Estimated Cost]],".",","))</f>
        <v>2.4</v>
      </c>
      <c r="W74" t="b">
        <f>ISNUMBER(superbowl_commercials[[#This Row],[Estimated Cost2]])</f>
        <v>1</v>
      </c>
      <c r="X74" t="b">
        <f>ISNUMBER(superbowl_commercials[[#This Row],[Year]])</f>
        <v>1</v>
      </c>
      <c r="Y74">
        <f>VALUE(superbowl_commercials[[#This Row],[Youtube Views]])</f>
        <v>1685673</v>
      </c>
      <c r="Z74" t="b">
        <f>ISNUMBER(superbowl_commercials[[#This Row],[Youtube Views2]])</f>
        <v>1</v>
      </c>
      <c r="AA74">
        <f>IF(superbowl_commercials[[#This Row],[Funny]]=TRUE,1,0)</f>
        <v>1</v>
      </c>
      <c r="AB74">
        <f>IF(superbowl_commercials[[#This Row],[Shows Product Quickly]]=TRUE,1,0)</f>
        <v>1</v>
      </c>
      <c r="AC74">
        <f>IF(superbowl_commercials[[#This Row],[Patriotic]]=TRUE,1,0)</f>
        <v>0</v>
      </c>
      <c r="AD74">
        <f>IF(superbowl_commercials[[#This Row],[Celebrity]]=TRUE,1,0)</f>
        <v>0</v>
      </c>
      <c r="AE74">
        <f>IF(superbowl_commercials[[#This Row],[Danger]]=TRUE,1,0)</f>
        <v>1</v>
      </c>
      <c r="AF74">
        <f>IF(superbowl_commercials[[#This Row],[Animals]]=TRUE,1,0)</f>
        <v>0</v>
      </c>
      <c r="AG74">
        <f>IF(superbowl_commercials[[#This Row],[Uses Sex]]=TRUE,1,0)</f>
        <v>1</v>
      </c>
    </row>
    <row r="75" spans="1:33" x14ac:dyDescent="0.35">
      <c r="A75">
        <v>2007</v>
      </c>
      <c r="B75" t="s">
        <v>29</v>
      </c>
      <c r="C75" t="s">
        <v>240</v>
      </c>
      <c r="D75" t="s">
        <v>241</v>
      </c>
      <c r="E75" t="b">
        <v>1</v>
      </c>
      <c r="F75" t="b">
        <v>1</v>
      </c>
      <c r="G75" t="b">
        <v>0</v>
      </c>
      <c r="H75" t="b">
        <v>0</v>
      </c>
      <c r="I75" t="b">
        <v>1</v>
      </c>
      <c r="J75" t="b">
        <v>0</v>
      </c>
      <c r="K75" t="b">
        <v>0</v>
      </c>
      <c r="L75">
        <v>30</v>
      </c>
      <c r="M75" t="s">
        <v>184</v>
      </c>
      <c r="N75">
        <v>180328</v>
      </c>
      <c r="O75" t="s">
        <v>242</v>
      </c>
      <c r="P75" t="s">
        <v>230</v>
      </c>
      <c r="Q75" t="str">
        <f>_xlfn.TEXTJOIN("-",,superbowl_commercials[[#This Row],[Year]:[TV Viewers]])</f>
        <v>2007-Bud Light-https://superbowl-ads.com/2007-bud-light-but-he-has-bud-light/-https://www.youtube.com/watch?v=qIC90Vnc-OI-TRUE-TRUE-FALSE-FALSE-TRUE-FALSE-FALSE-30-2.4-180328-420-93.18</v>
      </c>
      <c r="R75">
        <f>VALUE(SUBSTITUTE(superbowl_commercials[[#This Row],[TV Viewers]],".",","))</f>
        <v>93.18</v>
      </c>
      <c r="S75" t="b">
        <f>ISNUMBER(superbowl_commercials[[#This Row],[TV Viewers2]])</f>
        <v>1</v>
      </c>
      <c r="T75">
        <f>IFERROR(VALUE(superbowl_commercials[[#This Row],[Youtube Likes]]),0)</f>
        <v>420</v>
      </c>
      <c r="U75" t="b">
        <f>ISNUMBER(superbowl_commercials[[#This Row],[Youtube Likes2]])</f>
        <v>1</v>
      </c>
      <c r="V75">
        <f>VALUE(SUBSTITUTE(superbowl_commercials[[#This Row],[Estimated Cost]],".",","))</f>
        <v>2.4</v>
      </c>
      <c r="W75" t="b">
        <f>ISNUMBER(superbowl_commercials[[#This Row],[Estimated Cost2]])</f>
        <v>1</v>
      </c>
      <c r="X75" t="b">
        <f>ISNUMBER(superbowl_commercials[[#This Row],[Year]])</f>
        <v>1</v>
      </c>
      <c r="Y75">
        <f>VALUE(superbowl_commercials[[#This Row],[Youtube Views]])</f>
        <v>180328</v>
      </c>
      <c r="Z75" t="b">
        <f>ISNUMBER(superbowl_commercials[[#This Row],[Youtube Views2]])</f>
        <v>1</v>
      </c>
      <c r="AA75">
        <f>IF(superbowl_commercials[[#This Row],[Funny]]=TRUE,1,0)</f>
        <v>1</v>
      </c>
      <c r="AB75">
        <f>IF(superbowl_commercials[[#This Row],[Shows Product Quickly]]=TRUE,1,0)</f>
        <v>1</v>
      </c>
      <c r="AC75">
        <f>IF(superbowl_commercials[[#This Row],[Patriotic]]=TRUE,1,0)</f>
        <v>0</v>
      </c>
      <c r="AD75">
        <f>IF(superbowl_commercials[[#This Row],[Celebrity]]=TRUE,1,0)</f>
        <v>0</v>
      </c>
      <c r="AE75">
        <f>IF(superbowl_commercials[[#This Row],[Danger]]=TRUE,1,0)</f>
        <v>1</v>
      </c>
      <c r="AF75">
        <f>IF(superbowl_commercials[[#This Row],[Animals]]=TRUE,1,0)</f>
        <v>0</v>
      </c>
      <c r="AG75">
        <f>IF(superbowl_commercials[[#This Row],[Uses Sex]]=TRUE,1,0)</f>
        <v>0</v>
      </c>
    </row>
    <row r="76" spans="1:33" x14ac:dyDescent="0.35">
      <c r="A76">
        <v>2007</v>
      </c>
      <c r="B76" t="s">
        <v>243</v>
      </c>
      <c r="C76" t="s">
        <v>244</v>
      </c>
      <c r="D76" t="s">
        <v>245</v>
      </c>
      <c r="E76" t="b">
        <v>0</v>
      </c>
      <c r="F76" t="b">
        <v>1</v>
      </c>
      <c r="G76" t="b">
        <v>1</v>
      </c>
      <c r="H76" t="b">
        <v>0</v>
      </c>
      <c r="I76" t="b">
        <v>1</v>
      </c>
      <c r="J76" t="b">
        <v>1</v>
      </c>
      <c r="K76" t="b">
        <v>0</v>
      </c>
      <c r="L76">
        <v>60</v>
      </c>
      <c r="M76" t="s">
        <v>222</v>
      </c>
      <c r="N76">
        <v>249361</v>
      </c>
      <c r="O76" t="s">
        <v>246</v>
      </c>
      <c r="P76" t="s">
        <v>230</v>
      </c>
      <c r="Q76" t="str">
        <f>_xlfn.TEXTJOIN("-",,superbowl_commercials[[#This Row],[Year]:[TV Viewers]])</f>
        <v>2007-Coca-Cola-https://superbowl-ads.com/2007-coca-cola-video-game/-https://www.youtube.com/watch?v=3Tnm53uXIvg-FALSE-TRUE-TRUE-FALSE-TRUE-TRUE-FALSE-60-4.8-249361-455-93.18</v>
      </c>
      <c r="R76">
        <f>VALUE(SUBSTITUTE(superbowl_commercials[[#This Row],[TV Viewers]],".",","))</f>
        <v>93.18</v>
      </c>
      <c r="S76" t="b">
        <f>ISNUMBER(superbowl_commercials[[#This Row],[TV Viewers2]])</f>
        <v>1</v>
      </c>
      <c r="T76">
        <f>IFERROR(VALUE(superbowl_commercials[[#This Row],[Youtube Likes]]),0)</f>
        <v>455</v>
      </c>
      <c r="U76" t="b">
        <f>ISNUMBER(superbowl_commercials[[#This Row],[Youtube Likes2]])</f>
        <v>1</v>
      </c>
      <c r="V76">
        <f>VALUE(SUBSTITUTE(superbowl_commercials[[#This Row],[Estimated Cost]],".",","))</f>
        <v>4.8</v>
      </c>
      <c r="W76" t="b">
        <f>ISNUMBER(superbowl_commercials[[#This Row],[Estimated Cost2]])</f>
        <v>1</v>
      </c>
      <c r="X76" t="b">
        <f>ISNUMBER(superbowl_commercials[[#This Row],[Year]])</f>
        <v>1</v>
      </c>
      <c r="Y76">
        <f>VALUE(superbowl_commercials[[#This Row],[Youtube Views]])</f>
        <v>249361</v>
      </c>
      <c r="Z76" t="b">
        <f>ISNUMBER(superbowl_commercials[[#This Row],[Youtube Views2]])</f>
        <v>1</v>
      </c>
      <c r="AA76">
        <f>IF(superbowl_commercials[[#This Row],[Funny]]=TRUE,1,0)</f>
        <v>0</v>
      </c>
      <c r="AB76">
        <f>IF(superbowl_commercials[[#This Row],[Shows Product Quickly]]=TRUE,1,0)</f>
        <v>1</v>
      </c>
      <c r="AC76">
        <f>IF(superbowl_commercials[[#This Row],[Patriotic]]=TRUE,1,0)</f>
        <v>1</v>
      </c>
      <c r="AD76">
        <f>IF(superbowl_commercials[[#This Row],[Celebrity]]=TRUE,1,0)</f>
        <v>0</v>
      </c>
      <c r="AE76">
        <f>IF(superbowl_commercials[[#This Row],[Danger]]=TRUE,1,0)</f>
        <v>1</v>
      </c>
      <c r="AF76">
        <f>IF(superbowl_commercials[[#This Row],[Animals]]=TRUE,1,0)</f>
        <v>1</v>
      </c>
      <c r="AG76">
        <f>IF(superbowl_commercials[[#This Row],[Uses Sex]]=TRUE,1,0)</f>
        <v>0</v>
      </c>
    </row>
    <row r="77" spans="1:33" x14ac:dyDescent="0.35">
      <c r="A77">
        <v>2007</v>
      </c>
      <c r="B77" t="s">
        <v>29</v>
      </c>
      <c r="C77" t="s">
        <v>247</v>
      </c>
      <c r="D77" t="s">
        <v>248</v>
      </c>
      <c r="E77" t="b">
        <v>1</v>
      </c>
      <c r="F77" t="b">
        <v>1</v>
      </c>
      <c r="G77" t="b">
        <v>0</v>
      </c>
      <c r="H77" t="b">
        <v>0</v>
      </c>
      <c r="I77" t="b">
        <v>1</v>
      </c>
      <c r="J77" t="b">
        <v>0</v>
      </c>
      <c r="K77" t="b">
        <v>0</v>
      </c>
      <c r="L77">
        <v>30</v>
      </c>
      <c r="M77" t="s">
        <v>184</v>
      </c>
      <c r="N77">
        <v>221417</v>
      </c>
      <c r="O77" t="s">
        <v>249</v>
      </c>
      <c r="P77" t="s">
        <v>230</v>
      </c>
      <c r="Q77" t="str">
        <f>_xlfn.TEXTJOIN("-",,superbowl_commercials[[#This Row],[Year]:[TV Viewers]])</f>
        <v>2007-Bud Light-https://superbowl-ads.com/2007-bud-light-rock-scissors-paper/-https://www.youtube.com/watch?v=kH50-giCeDM-TRUE-TRUE-FALSE-FALSE-TRUE-FALSE-FALSE-30-2.4-221417-336-93.18</v>
      </c>
      <c r="R77">
        <f>VALUE(SUBSTITUTE(superbowl_commercials[[#This Row],[TV Viewers]],".",","))</f>
        <v>93.18</v>
      </c>
      <c r="S77" t="b">
        <f>ISNUMBER(superbowl_commercials[[#This Row],[TV Viewers2]])</f>
        <v>1</v>
      </c>
      <c r="T77">
        <f>IFERROR(VALUE(superbowl_commercials[[#This Row],[Youtube Likes]]),0)</f>
        <v>336</v>
      </c>
      <c r="U77" t="b">
        <f>ISNUMBER(superbowl_commercials[[#This Row],[Youtube Likes2]])</f>
        <v>1</v>
      </c>
      <c r="V77">
        <f>VALUE(SUBSTITUTE(superbowl_commercials[[#This Row],[Estimated Cost]],".",","))</f>
        <v>2.4</v>
      </c>
      <c r="W77" t="b">
        <f>ISNUMBER(superbowl_commercials[[#This Row],[Estimated Cost2]])</f>
        <v>1</v>
      </c>
      <c r="X77" t="b">
        <f>ISNUMBER(superbowl_commercials[[#This Row],[Year]])</f>
        <v>1</v>
      </c>
      <c r="Y77">
        <f>VALUE(superbowl_commercials[[#This Row],[Youtube Views]])</f>
        <v>221417</v>
      </c>
      <c r="Z77" t="b">
        <f>ISNUMBER(superbowl_commercials[[#This Row],[Youtube Views2]])</f>
        <v>1</v>
      </c>
      <c r="AA77">
        <f>IF(superbowl_commercials[[#This Row],[Funny]]=TRUE,1,0)</f>
        <v>1</v>
      </c>
      <c r="AB77">
        <f>IF(superbowl_commercials[[#This Row],[Shows Product Quickly]]=TRUE,1,0)</f>
        <v>1</v>
      </c>
      <c r="AC77">
        <f>IF(superbowl_commercials[[#This Row],[Patriotic]]=TRUE,1,0)</f>
        <v>0</v>
      </c>
      <c r="AD77">
        <f>IF(superbowl_commercials[[#This Row],[Celebrity]]=TRUE,1,0)</f>
        <v>0</v>
      </c>
      <c r="AE77">
        <f>IF(superbowl_commercials[[#This Row],[Danger]]=TRUE,1,0)</f>
        <v>1</v>
      </c>
      <c r="AF77">
        <f>IF(superbowl_commercials[[#This Row],[Animals]]=TRUE,1,0)</f>
        <v>0</v>
      </c>
      <c r="AG77">
        <f>IF(superbowl_commercials[[#This Row],[Uses Sex]]=TRUE,1,0)</f>
        <v>0</v>
      </c>
    </row>
    <row r="78" spans="1:33" x14ac:dyDescent="0.35">
      <c r="A78">
        <v>2007</v>
      </c>
      <c r="B78" t="s">
        <v>243</v>
      </c>
      <c r="C78" t="s">
        <v>250</v>
      </c>
      <c r="D78" t="s">
        <v>251</v>
      </c>
      <c r="E78" t="b">
        <v>0</v>
      </c>
      <c r="F78" t="b">
        <v>1</v>
      </c>
      <c r="G78" t="b">
        <v>0</v>
      </c>
      <c r="H78" t="b">
        <v>0</v>
      </c>
      <c r="I78" t="b">
        <v>0</v>
      </c>
      <c r="J78" t="b">
        <v>1</v>
      </c>
      <c r="K78" t="b">
        <v>0</v>
      </c>
      <c r="L78">
        <v>60</v>
      </c>
      <c r="M78" t="s">
        <v>222</v>
      </c>
      <c r="N78">
        <v>11780</v>
      </c>
      <c r="O78" t="s">
        <v>185</v>
      </c>
      <c r="P78" t="s">
        <v>230</v>
      </c>
      <c r="Q78" t="str">
        <f>_xlfn.TEXTJOIN("-",,superbowl_commercials[[#This Row],[Year]:[TV Viewers]])</f>
        <v>2007-Coca-Cola-https://superbowl-ads.com/2007-coca-cola-happiness-factory/-https://www.youtube.com/watch?v=NwZpO6saPxI-FALSE-TRUE-FALSE-FALSE-FALSE-TRUE-FALSE-60-4.8-11780-30-93.18</v>
      </c>
      <c r="R78">
        <f>VALUE(SUBSTITUTE(superbowl_commercials[[#This Row],[TV Viewers]],".",","))</f>
        <v>93.18</v>
      </c>
      <c r="S78" t="b">
        <f>ISNUMBER(superbowl_commercials[[#This Row],[TV Viewers2]])</f>
        <v>1</v>
      </c>
      <c r="T78">
        <f>IFERROR(VALUE(superbowl_commercials[[#This Row],[Youtube Likes]]),0)</f>
        <v>30</v>
      </c>
      <c r="U78" t="b">
        <f>ISNUMBER(superbowl_commercials[[#This Row],[Youtube Likes2]])</f>
        <v>1</v>
      </c>
      <c r="V78">
        <f>VALUE(SUBSTITUTE(superbowl_commercials[[#This Row],[Estimated Cost]],".",","))</f>
        <v>4.8</v>
      </c>
      <c r="W78" t="b">
        <f>ISNUMBER(superbowl_commercials[[#This Row],[Estimated Cost2]])</f>
        <v>1</v>
      </c>
      <c r="X78" t="b">
        <f>ISNUMBER(superbowl_commercials[[#This Row],[Year]])</f>
        <v>1</v>
      </c>
      <c r="Y78">
        <f>VALUE(superbowl_commercials[[#This Row],[Youtube Views]])</f>
        <v>11780</v>
      </c>
      <c r="Z78" t="b">
        <f>ISNUMBER(superbowl_commercials[[#This Row],[Youtube Views2]])</f>
        <v>1</v>
      </c>
      <c r="AA78">
        <f>IF(superbowl_commercials[[#This Row],[Funny]]=TRUE,1,0)</f>
        <v>0</v>
      </c>
      <c r="AB78">
        <f>IF(superbowl_commercials[[#This Row],[Shows Product Quickly]]=TRUE,1,0)</f>
        <v>1</v>
      </c>
      <c r="AC78">
        <f>IF(superbowl_commercials[[#This Row],[Patriotic]]=TRUE,1,0)</f>
        <v>0</v>
      </c>
      <c r="AD78">
        <f>IF(superbowl_commercials[[#This Row],[Celebrity]]=TRUE,1,0)</f>
        <v>0</v>
      </c>
      <c r="AE78">
        <f>IF(superbowl_commercials[[#This Row],[Danger]]=TRUE,1,0)</f>
        <v>0</v>
      </c>
      <c r="AF78">
        <f>IF(superbowl_commercials[[#This Row],[Animals]]=TRUE,1,0)</f>
        <v>1</v>
      </c>
      <c r="AG78">
        <f>IF(superbowl_commercials[[#This Row],[Uses Sex]]=TRUE,1,0)</f>
        <v>0</v>
      </c>
    </row>
    <row r="79" spans="1:33" x14ac:dyDescent="0.35">
      <c r="A79">
        <v>2007</v>
      </c>
      <c r="B79" t="s">
        <v>25</v>
      </c>
      <c r="C79" t="s">
        <v>252</v>
      </c>
      <c r="D79" t="s">
        <v>253</v>
      </c>
      <c r="E79" t="b">
        <v>0</v>
      </c>
      <c r="F79" t="b">
        <v>0</v>
      </c>
      <c r="G79" t="b">
        <v>0</v>
      </c>
      <c r="H79" t="b">
        <v>0</v>
      </c>
      <c r="I79" t="b">
        <v>1</v>
      </c>
      <c r="J79" t="b">
        <v>1</v>
      </c>
      <c r="K79" t="b">
        <v>0</v>
      </c>
      <c r="L79">
        <v>60</v>
      </c>
      <c r="M79" t="s">
        <v>222</v>
      </c>
      <c r="N79">
        <v>84506</v>
      </c>
      <c r="O79" t="s">
        <v>254</v>
      </c>
      <c r="P79" t="s">
        <v>230</v>
      </c>
      <c r="Q79" t="str">
        <f>_xlfn.TEXTJOIN("-",,superbowl_commercials[[#This Row],[Year]:[TV Viewers]])</f>
        <v>2007-Budweiser-https://superbowl-ads.com/2007-budweiser-dalmatian/-https://www.youtube.com/watch?v=esOPYOeotTU-FALSE-FALSE-FALSE-FALSE-TRUE-TRUE-FALSE-60-4.8-84506-50-93.18</v>
      </c>
      <c r="R79">
        <f>VALUE(SUBSTITUTE(superbowl_commercials[[#This Row],[TV Viewers]],".",","))</f>
        <v>93.18</v>
      </c>
      <c r="S79" t="b">
        <f>ISNUMBER(superbowl_commercials[[#This Row],[TV Viewers2]])</f>
        <v>1</v>
      </c>
      <c r="T79">
        <f>IFERROR(VALUE(superbowl_commercials[[#This Row],[Youtube Likes]]),0)</f>
        <v>50</v>
      </c>
      <c r="U79" t="b">
        <f>ISNUMBER(superbowl_commercials[[#This Row],[Youtube Likes2]])</f>
        <v>1</v>
      </c>
      <c r="V79">
        <f>VALUE(SUBSTITUTE(superbowl_commercials[[#This Row],[Estimated Cost]],".",","))</f>
        <v>4.8</v>
      </c>
      <c r="W79" t="b">
        <f>ISNUMBER(superbowl_commercials[[#This Row],[Estimated Cost2]])</f>
        <v>1</v>
      </c>
      <c r="X79" t="b">
        <f>ISNUMBER(superbowl_commercials[[#This Row],[Year]])</f>
        <v>1</v>
      </c>
      <c r="Y79">
        <f>VALUE(superbowl_commercials[[#This Row],[Youtube Views]])</f>
        <v>84506</v>
      </c>
      <c r="Z79" t="b">
        <f>ISNUMBER(superbowl_commercials[[#This Row],[Youtube Views2]])</f>
        <v>1</v>
      </c>
      <c r="AA79">
        <f>IF(superbowl_commercials[[#This Row],[Funny]]=TRUE,1,0)</f>
        <v>0</v>
      </c>
      <c r="AB79">
        <f>IF(superbowl_commercials[[#This Row],[Shows Product Quickly]]=TRUE,1,0)</f>
        <v>0</v>
      </c>
      <c r="AC79">
        <f>IF(superbowl_commercials[[#This Row],[Patriotic]]=TRUE,1,0)</f>
        <v>0</v>
      </c>
      <c r="AD79">
        <f>IF(superbowl_commercials[[#This Row],[Celebrity]]=TRUE,1,0)</f>
        <v>0</v>
      </c>
      <c r="AE79">
        <f>IF(superbowl_commercials[[#This Row],[Danger]]=TRUE,1,0)</f>
        <v>1</v>
      </c>
      <c r="AF79">
        <f>IF(superbowl_commercials[[#This Row],[Animals]]=TRUE,1,0)</f>
        <v>1</v>
      </c>
      <c r="AG79">
        <f>IF(superbowl_commercials[[#This Row],[Uses Sex]]=TRUE,1,0)</f>
        <v>0</v>
      </c>
    </row>
    <row r="80" spans="1:33" x14ac:dyDescent="0.35">
      <c r="A80">
        <v>2007</v>
      </c>
      <c r="B80" t="s">
        <v>29</v>
      </c>
      <c r="C80" t="s">
        <v>255</v>
      </c>
      <c r="D80" t="s">
        <v>256</v>
      </c>
      <c r="E80" t="b">
        <v>1</v>
      </c>
      <c r="F80" t="b">
        <v>1</v>
      </c>
      <c r="G80" t="b">
        <v>0</v>
      </c>
      <c r="H80" t="b">
        <v>1</v>
      </c>
      <c r="I80" t="b">
        <v>0</v>
      </c>
      <c r="J80" t="b">
        <v>0</v>
      </c>
      <c r="K80" t="b">
        <v>0</v>
      </c>
      <c r="L80">
        <v>30</v>
      </c>
      <c r="M80" t="s">
        <v>184</v>
      </c>
      <c r="N80">
        <v>956887</v>
      </c>
      <c r="O80" t="s">
        <v>257</v>
      </c>
      <c r="P80" t="s">
        <v>230</v>
      </c>
      <c r="Q80" t="str">
        <f>_xlfn.TEXTJOIN("-",,superbowl_commercials[[#This Row],[Year]:[TV Viewers]])</f>
        <v>2007-Bud Light-https://superbowl-ads.com/2007-bud-light-class-with-carlos-mencia/-https://www.youtube.com/watch?v=670X2MCWzK0-TRUE-TRUE-FALSE-TRUE-FALSE-FALSE-FALSE-30-2.4-956887-1300-93.18</v>
      </c>
      <c r="R80">
        <f>VALUE(SUBSTITUTE(superbowl_commercials[[#This Row],[TV Viewers]],".",","))</f>
        <v>93.18</v>
      </c>
      <c r="S80" t="b">
        <f>ISNUMBER(superbowl_commercials[[#This Row],[TV Viewers2]])</f>
        <v>1</v>
      </c>
      <c r="T80">
        <f>IFERROR(VALUE(superbowl_commercials[[#This Row],[Youtube Likes]]),0)</f>
        <v>1300</v>
      </c>
      <c r="U80" t="b">
        <f>ISNUMBER(superbowl_commercials[[#This Row],[Youtube Likes2]])</f>
        <v>1</v>
      </c>
      <c r="V80">
        <f>VALUE(SUBSTITUTE(superbowl_commercials[[#This Row],[Estimated Cost]],".",","))</f>
        <v>2.4</v>
      </c>
      <c r="W80" t="b">
        <f>ISNUMBER(superbowl_commercials[[#This Row],[Estimated Cost2]])</f>
        <v>1</v>
      </c>
      <c r="X80" t="b">
        <f>ISNUMBER(superbowl_commercials[[#This Row],[Year]])</f>
        <v>1</v>
      </c>
      <c r="Y80">
        <f>VALUE(superbowl_commercials[[#This Row],[Youtube Views]])</f>
        <v>956887</v>
      </c>
      <c r="Z80" t="b">
        <f>ISNUMBER(superbowl_commercials[[#This Row],[Youtube Views2]])</f>
        <v>1</v>
      </c>
      <c r="AA80">
        <f>IF(superbowl_commercials[[#This Row],[Funny]]=TRUE,1,0)</f>
        <v>1</v>
      </c>
      <c r="AB80">
        <f>IF(superbowl_commercials[[#This Row],[Shows Product Quickly]]=TRUE,1,0)</f>
        <v>1</v>
      </c>
      <c r="AC80">
        <f>IF(superbowl_commercials[[#This Row],[Patriotic]]=TRUE,1,0)</f>
        <v>0</v>
      </c>
      <c r="AD80">
        <f>IF(superbowl_commercials[[#This Row],[Celebrity]]=TRUE,1,0)</f>
        <v>1</v>
      </c>
      <c r="AE80">
        <f>IF(superbowl_commercials[[#This Row],[Danger]]=TRUE,1,0)</f>
        <v>0</v>
      </c>
      <c r="AF80">
        <f>IF(superbowl_commercials[[#This Row],[Animals]]=TRUE,1,0)</f>
        <v>0</v>
      </c>
      <c r="AG80">
        <f>IF(superbowl_commercials[[#This Row],[Uses Sex]]=TRUE,1,0)</f>
        <v>0</v>
      </c>
    </row>
    <row r="81" spans="1:33" x14ac:dyDescent="0.35">
      <c r="A81">
        <v>2007</v>
      </c>
      <c r="B81" t="s">
        <v>25</v>
      </c>
      <c r="C81" t="s">
        <v>258</v>
      </c>
      <c r="D81" t="s">
        <v>259</v>
      </c>
      <c r="E81" t="b">
        <v>0</v>
      </c>
      <c r="F81" t="b">
        <v>0</v>
      </c>
      <c r="G81" t="b">
        <v>0</v>
      </c>
      <c r="H81" t="b">
        <v>1</v>
      </c>
      <c r="I81" t="b">
        <v>0</v>
      </c>
      <c r="J81" t="b">
        <v>0</v>
      </c>
      <c r="K81" t="b">
        <v>0</v>
      </c>
      <c r="L81">
        <v>60</v>
      </c>
      <c r="M81" t="s">
        <v>222</v>
      </c>
      <c r="N81">
        <v>216</v>
      </c>
      <c r="O81" t="s">
        <v>260</v>
      </c>
      <c r="P81" t="s">
        <v>230</v>
      </c>
      <c r="Q81" t="str">
        <f>_xlfn.TEXTJOIN("-",,superbowl_commercials[[#This Row],[Year]:[TV Viewers]])</f>
        <v>2007-Budweiser-https://superbowl-ads.com/2007-budweiser-don-shula-vs-jayz/-https://www.youtube.com/watch?v=YnGpb8lbPOI-FALSE-FALSE-FALSE-TRUE-FALSE-FALSE-FALSE-60-4.8-216-0-93.18</v>
      </c>
      <c r="R81">
        <f>VALUE(SUBSTITUTE(superbowl_commercials[[#This Row],[TV Viewers]],".",","))</f>
        <v>93.18</v>
      </c>
      <c r="S81" t="b">
        <f>ISNUMBER(superbowl_commercials[[#This Row],[TV Viewers2]])</f>
        <v>1</v>
      </c>
      <c r="T81">
        <f>IFERROR(VALUE(superbowl_commercials[[#This Row],[Youtube Likes]]),0)</f>
        <v>0</v>
      </c>
      <c r="U81" t="b">
        <f>ISNUMBER(superbowl_commercials[[#This Row],[Youtube Likes2]])</f>
        <v>1</v>
      </c>
      <c r="V81">
        <f>VALUE(SUBSTITUTE(superbowl_commercials[[#This Row],[Estimated Cost]],".",","))</f>
        <v>4.8</v>
      </c>
      <c r="W81" t="b">
        <f>ISNUMBER(superbowl_commercials[[#This Row],[Estimated Cost2]])</f>
        <v>1</v>
      </c>
      <c r="X81" t="b">
        <f>ISNUMBER(superbowl_commercials[[#This Row],[Year]])</f>
        <v>1</v>
      </c>
      <c r="Y81">
        <f>VALUE(superbowl_commercials[[#This Row],[Youtube Views]])</f>
        <v>216</v>
      </c>
      <c r="Z81" t="b">
        <f>ISNUMBER(superbowl_commercials[[#This Row],[Youtube Views2]])</f>
        <v>1</v>
      </c>
      <c r="AA81">
        <f>IF(superbowl_commercials[[#This Row],[Funny]]=TRUE,1,0)</f>
        <v>0</v>
      </c>
      <c r="AB81">
        <f>IF(superbowl_commercials[[#This Row],[Shows Product Quickly]]=TRUE,1,0)</f>
        <v>0</v>
      </c>
      <c r="AC81">
        <f>IF(superbowl_commercials[[#This Row],[Patriotic]]=TRUE,1,0)</f>
        <v>0</v>
      </c>
      <c r="AD81">
        <f>IF(superbowl_commercials[[#This Row],[Celebrity]]=TRUE,1,0)</f>
        <v>1</v>
      </c>
      <c r="AE81">
        <f>IF(superbowl_commercials[[#This Row],[Danger]]=TRUE,1,0)</f>
        <v>0</v>
      </c>
      <c r="AF81">
        <f>IF(superbowl_commercials[[#This Row],[Animals]]=TRUE,1,0)</f>
        <v>0</v>
      </c>
      <c r="AG81">
        <f>IF(superbowl_commercials[[#This Row],[Uses Sex]]=TRUE,1,0)</f>
        <v>0</v>
      </c>
    </row>
    <row r="82" spans="1:33" x14ac:dyDescent="0.35">
      <c r="A82">
        <v>2007</v>
      </c>
      <c r="B82" t="s">
        <v>162</v>
      </c>
      <c r="C82" t="s">
        <v>261</v>
      </c>
      <c r="D82" t="s">
        <v>262</v>
      </c>
      <c r="E82" t="b">
        <v>0</v>
      </c>
      <c r="F82" t="b">
        <v>1</v>
      </c>
      <c r="G82" t="b">
        <v>0</v>
      </c>
      <c r="H82" t="b">
        <v>0</v>
      </c>
      <c r="I82" t="b">
        <v>0</v>
      </c>
      <c r="J82" t="b">
        <v>0</v>
      </c>
      <c r="K82" t="b">
        <v>0</v>
      </c>
      <c r="L82">
        <v>30</v>
      </c>
      <c r="M82" t="s">
        <v>184</v>
      </c>
      <c r="N82">
        <v>286153</v>
      </c>
      <c r="O82" t="s">
        <v>263</v>
      </c>
      <c r="P82" t="s">
        <v>230</v>
      </c>
      <c r="Q82" t="str">
        <f>_xlfn.TEXTJOIN("-",,superbowl_commercials[[#This Row],[Year]:[TV Viewers]])</f>
        <v>2007-Toyota-https://superbowl-ads.com/2007-toyota-tundra-see-saw/-https://www.youtube.com/watch?v=D81uh6I-2Q4-FALSE-TRUE-FALSE-FALSE-FALSE-FALSE-FALSE-30-2.4-286153-221-93.18</v>
      </c>
      <c r="R82">
        <f>VALUE(SUBSTITUTE(superbowl_commercials[[#This Row],[TV Viewers]],".",","))</f>
        <v>93.18</v>
      </c>
      <c r="S82" t="b">
        <f>ISNUMBER(superbowl_commercials[[#This Row],[TV Viewers2]])</f>
        <v>1</v>
      </c>
      <c r="T82">
        <f>IFERROR(VALUE(superbowl_commercials[[#This Row],[Youtube Likes]]),0)</f>
        <v>221</v>
      </c>
      <c r="U82" t="b">
        <f>ISNUMBER(superbowl_commercials[[#This Row],[Youtube Likes2]])</f>
        <v>1</v>
      </c>
      <c r="V82">
        <f>VALUE(SUBSTITUTE(superbowl_commercials[[#This Row],[Estimated Cost]],".",","))</f>
        <v>2.4</v>
      </c>
      <c r="W82" t="b">
        <f>ISNUMBER(superbowl_commercials[[#This Row],[Estimated Cost2]])</f>
        <v>1</v>
      </c>
      <c r="X82" t="b">
        <f>ISNUMBER(superbowl_commercials[[#This Row],[Year]])</f>
        <v>1</v>
      </c>
      <c r="Y82">
        <f>VALUE(superbowl_commercials[[#This Row],[Youtube Views]])</f>
        <v>286153</v>
      </c>
      <c r="Z82" t="b">
        <f>ISNUMBER(superbowl_commercials[[#This Row],[Youtube Views2]])</f>
        <v>1</v>
      </c>
      <c r="AA82">
        <f>IF(superbowl_commercials[[#This Row],[Funny]]=TRUE,1,0)</f>
        <v>0</v>
      </c>
      <c r="AB82">
        <f>IF(superbowl_commercials[[#This Row],[Shows Product Quickly]]=TRUE,1,0)</f>
        <v>1</v>
      </c>
      <c r="AC82">
        <f>IF(superbowl_commercials[[#This Row],[Patriotic]]=TRUE,1,0)</f>
        <v>0</v>
      </c>
      <c r="AD82">
        <f>IF(superbowl_commercials[[#This Row],[Celebrity]]=TRUE,1,0)</f>
        <v>0</v>
      </c>
      <c r="AE82">
        <f>IF(superbowl_commercials[[#This Row],[Danger]]=TRUE,1,0)</f>
        <v>0</v>
      </c>
      <c r="AF82">
        <f>IF(superbowl_commercials[[#This Row],[Animals]]=TRUE,1,0)</f>
        <v>0</v>
      </c>
      <c r="AG82">
        <f>IF(superbowl_commercials[[#This Row],[Uses Sex]]=TRUE,1,0)</f>
        <v>0</v>
      </c>
    </row>
    <row r="83" spans="1:33" x14ac:dyDescent="0.35">
      <c r="A83">
        <v>2007</v>
      </c>
      <c r="B83" t="s">
        <v>29</v>
      </c>
      <c r="C83" t="s">
        <v>264</v>
      </c>
      <c r="D83" t="s">
        <v>265</v>
      </c>
      <c r="E83" t="b">
        <v>1</v>
      </c>
      <c r="F83" t="b">
        <v>1</v>
      </c>
      <c r="G83" t="b">
        <v>0</v>
      </c>
      <c r="H83" t="b">
        <v>0</v>
      </c>
      <c r="I83" t="b">
        <v>0</v>
      </c>
      <c r="J83" t="b">
        <v>1</v>
      </c>
      <c r="K83" t="b">
        <v>0</v>
      </c>
      <c r="L83">
        <v>30</v>
      </c>
      <c r="M83" t="s">
        <v>184</v>
      </c>
      <c r="N83">
        <v>172</v>
      </c>
      <c r="O83" t="s">
        <v>260</v>
      </c>
      <c r="P83" t="s">
        <v>230</v>
      </c>
      <c r="Q83" t="str">
        <f>_xlfn.TEXTJOIN("-",,superbowl_commercials[[#This Row],[Year]:[TV Viewers]])</f>
        <v>2007-Bud Light-https://superbowl-ads.com/2007-bud-light-apes-plan/-https://www.youtube.com/watch?v=osn2rzClKh0-TRUE-TRUE-FALSE-FALSE-FALSE-TRUE-FALSE-30-2.4-172-0-93.18</v>
      </c>
      <c r="R83">
        <f>VALUE(SUBSTITUTE(superbowl_commercials[[#This Row],[TV Viewers]],".",","))</f>
        <v>93.18</v>
      </c>
      <c r="S83" t="b">
        <f>ISNUMBER(superbowl_commercials[[#This Row],[TV Viewers2]])</f>
        <v>1</v>
      </c>
      <c r="T83">
        <f>IFERROR(VALUE(superbowl_commercials[[#This Row],[Youtube Likes]]),0)</f>
        <v>0</v>
      </c>
      <c r="U83" t="b">
        <f>ISNUMBER(superbowl_commercials[[#This Row],[Youtube Likes2]])</f>
        <v>1</v>
      </c>
      <c r="V83">
        <f>VALUE(SUBSTITUTE(superbowl_commercials[[#This Row],[Estimated Cost]],".",","))</f>
        <v>2.4</v>
      </c>
      <c r="W83" t="b">
        <f>ISNUMBER(superbowl_commercials[[#This Row],[Estimated Cost2]])</f>
        <v>1</v>
      </c>
      <c r="X83" t="b">
        <f>ISNUMBER(superbowl_commercials[[#This Row],[Year]])</f>
        <v>1</v>
      </c>
      <c r="Y83">
        <f>VALUE(superbowl_commercials[[#This Row],[Youtube Views]])</f>
        <v>172</v>
      </c>
      <c r="Z83" t="b">
        <f>ISNUMBER(superbowl_commercials[[#This Row],[Youtube Views2]])</f>
        <v>1</v>
      </c>
      <c r="AA83">
        <f>IF(superbowl_commercials[[#This Row],[Funny]]=TRUE,1,0)</f>
        <v>1</v>
      </c>
      <c r="AB83">
        <f>IF(superbowl_commercials[[#This Row],[Shows Product Quickly]]=TRUE,1,0)</f>
        <v>1</v>
      </c>
      <c r="AC83">
        <f>IF(superbowl_commercials[[#This Row],[Patriotic]]=TRUE,1,0)</f>
        <v>0</v>
      </c>
      <c r="AD83">
        <f>IF(superbowl_commercials[[#This Row],[Celebrity]]=TRUE,1,0)</f>
        <v>0</v>
      </c>
      <c r="AE83">
        <f>IF(superbowl_commercials[[#This Row],[Danger]]=TRUE,1,0)</f>
        <v>0</v>
      </c>
      <c r="AF83">
        <f>IF(superbowl_commercials[[#This Row],[Animals]]=TRUE,1,0)</f>
        <v>1</v>
      </c>
      <c r="AG83">
        <f>IF(superbowl_commercials[[#This Row],[Uses Sex]]=TRUE,1,0)</f>
        <v>0</v>
      </c>
    </row>
    <row r="84" spans="1:33" x14ac:dyDescent="0.35">
      <c r="A84">
        <v>2007</v>
      </c>
      <c r="B84" t="s">
        <v>68</v>
      </c>
      <c r="C84" t="s">
        <v>266</v>
      </c>
      <c r="D84" t="s">
        <v>267</v>
      </c>
      <c r="E84" t="b">
        <v>1</v>
      </c>
      <c r="F84" t="b">
        <v>1</v>
      </c>
      <c r="G84" t="b">
        <v>0</v>
      </c>
      <c r="H84" t="b">
        <v>0</v>
      </c>
      <c r="I84" t="b">
        <v>0</v>
      </c>
      <c r="J84" t="b">
        <v>0</v>
      </c>
      <c r="K84" t="b">
        <v>1</v>
      </c>
      <c r="L84">
        <v>30</v>
      </c>
      <c r="M84" t="s">
        <v>184</v>
      </c>
      <c r="N84">
        <v>294111</v>
      </c>
      <c r="O84" t="s">
        <v>268</v>
      </c>
      <c r="P84" t="s">
        <v>230</v>
      </c>
      <c r="Q84" t="str">
        <f>_xlfn.TEXTJOIN("-",,superbowl_commercials[[#This Row],[Year]:[TV Viewers]])</f>
        <v>2007-Doritos-https://superbowl-ads.com/2007-doritos-check-out-girl/-https://www.youtube.com/watch?v=nIcFZzdXSrU-TRUE-TRUE-FALSE-FALSE-FALSE-FALSE-TRUE-30-2.4-294111-255-93.18</v>
      </c>
      <c r="R84">
        <f>VALUE(SUBSTITUTE(superbowl_commercials[[#This Row],[TV Viewers]],".",","))</f>
        <v>93.18</v>
      </c>
      <c r="S84" t="b">
        <f>ISNUMBER(superbowl_commercials[[#This Row],[TV Viewers2]])</f>
        <v>1</v>
      </c>
      <c r="T84">
        <f>IFERROR(VALUE(superbowl_commercials[[#This Row],[Youtube Likes]]),0)</f>
        <v>255</v>
      </c>
      <c r="U84" t="b">
        <f>ISNUMBER(superbowl_commercials[[#This Row],[Youtube Likes2]])</f>
        <v>1</v>
      </c>
      <c r="V84">
        <f>VALUE(SUBSTITUTE(superbowl_commercials[[#This Row],[Estimated Cost]],".",","))</f>
        <v>2.4</v>
      </c>
      <c r="W84" t="b">
        <f>ISNUMBER(superbowl_commercials[[#This Row],[Estimated Cost2]])</f>
        <v>1</v>
      </c>
      <c r="X84" t="b">
        <f>ISNUMBER(superbowl_commercials[[#This Row],[Year]])</f>
        <v>1</v>
      </c>
      <c r="Y84">
        <f>VALUE(superbowl_commercials[[#This Row],[Youtube Views]])</f>
        <v>294111</v>
      </c>
      <c r="Z84" t="b">
        <f>ISNUMBER(superbowl_commercials[[#This Row],[Youtube Views2]])</f>
        <v>1</v>
      </c>
      <c r="AA84">
        <f>IF(superbowl_commercials[[#This Row],[Funny]]=TRUE,1,0)</f>
        <v>1</v>
      </c>
      <c r="AB84">
        <f>IF(superbowl_commercials[[#This Row],[Shows Product Quickly]]=TRUE,1,0)</f>
        <v>1</v>
      </c>
      <c r="AC84">
        <f>IF(superbowl_commercials[[#This Row],[Patriotic]]=TRUE,1,0)</f>
        <v>0</v>
      </c>
      <c r="AD84">
        <f>IF(superbowl_commercials[[#This Row],[Celebrity]]=TRUE,1,0)</f>
        <v>0</v>
      </c>
      <c r="AE84">
        <f>IF(superbowl_commercials[[#This Row],[Danger]]=TRUE,1,0)</f>
        <v>0</v>
      </c>
      <c r="AF84">
        <f>IF(superbowl_commercials[[#This Row],[Animals]]=TRUE,1,0)</f>
        <v>0</v>
      </c>
      <c r="AG84">
        <f>IF(superbowl_commercials[[#This Row],[Uses Sex]]=TRUE,1,0)</f>
        <v>1</v>
      </c>
    </row>
    <row r="85" spans="1:33" x14ac:dyDescent="0.35">
      <c r="A85">
        <v>2008</v>
      </c>
      <c r="B85" t="s">
        <v>25</v>
      </c>
      <c r="C85" t="s">
        <v>269</v>
      </c>
      <c r="D85" t="s">
        <v>270</v>
      </c>
      <c r="E85" t="b">
        <v>0</v>
      </c>
      <c r="F85" t="b">
        <v>1</v>
      </c>
      <c r="G85" t="b">
        <v>1</v>
      </c>
      <c r="H85" t="b">
        <v>0</v>
      </c>
      <c r="I85" t="b">
        <v>0</v>
      </c>
      <c r="J85" t="b">
        <v>1</v>
      </c>
      <c r="K85" t="b">
        <v>0</v>
      </c>
      <c r="L85">
        <v>60</v>
      </c>
      <c r="M85" t="s">
        <v>222</v>
      </c>
      <c r="N85">
        <v>112949</v>
      </c>
      <c r="O85" t="s">
        <v>271</v>
      </c>
      <c r="P85" t="s">
        <v>272</v>
      </c>
      <c r="Q85" t="str">
        <f>_xlfn.TEXTJOIN("-",,superbowl_commercials[[#This Row],[Year]:[TV Viewers]])</f>
        <v>2008-Budweiser-https://superbowl-ads.com/2008-budweiser-dalmatian-trains-hank-for-team/-https://www.youtube.com/watch?v=odpagg0jV6I-FALSE-TRUE-TRUE-FALSE-FALSE-TRUE-FALSE-60-4.8-112949-321-97.45</v>
      </c>
      <c r="R85">
        <f>VALUE(SUBSTITUTE(superbowl_commercials[[#This Row],[TV Viewers]],".",","))</f>
        <v>97.45</v>
      </c>
      <c r="S85" t="b">
        <f>ISNUMBER(superbowl_commercials[[#This Row],[TV Viewers2]])</f>
        <v>1</v>
      </c>
      <c r="T85">
        <f>IFERROR(VALUE(superbowl_commercials[[#This Row],[Youtube Likes]]),0)</f>
        <v>321</v>
      </c>
      <c r="U85" t="b">
        <f>ISNUMBER(superbowl_commercials[[#This Row],[Youtube Likes2]])</f>
        <v>1</v>
      </c>
      <c r="V85">
        <f>VALUE(SUBSTITUTE(superbowl_commercials[[#This Row],[Estimated Cost]],".",","))</f>
        <v>4.8</v>
      </c>
      <c r="W85" t="b">
        <f>ISNUMBER(superbowl_commercials[[#This Row],[Estimated Cost2]])</f>
        <v>1</v>
      </c>
      <c r="X85" t="b">
        <f>ISNUMBER(superbowl_commercials[[#This Row],[Year]])</f>
        <v>1</v>
      </c>
      <c r="Y85">
        <f>VALUE(superbowl_commercials[[#This Row],[Youtube Views]])</f>
        <v>112949</v>
      </c>
      <c r="Z85" t="b">
        <f>ISNUMBER(superbowl_commercials[[#This Row],[Youtube Views2]])</f>
        <v>1</v>
      </c>
      <c r="AA85">
        <f>IF(superbowl_commercials[[#This Row],[Funny]]=TRUE,1,0)</f>
        <v>0</v>
      </c>
      <c r="AB85">
        <f>IF(superbowl_commercials[[#This Row],[Shows Product Quickly]]=TRUE,1,0)</f>
        <v>1</v>
      </c>
      <c r="AC85">
        <f>IF(superbowl_commercials[[#This Row],[Patriotic]]=TRUE,1,0)</f>
        <v>1</v>
      </c>
      <c r="AD85">
        <f>IF(superbowl_commercials[[#This Row],[Celebrity]]=TRUE,1,0)</f>
        <v>0</v>
      </c>
      <c r="AE85">
        <f>IF(superbowl_commercials[[#This Row],[Danger]]=TRUE,1,0)</f>
        <v>0</v>
      </c>
      <c r="AF85">
        <f>IF(superbowl_commercials[[#This Row],[Animals]]=TRUE,1,0)</f>
        <v>1</v>
      </c>
      <c r="AG85">
        <f>IF(superbowl_commercials[[#This Row],[Uses Sex]]=TRUE,1,0)</f>
        <v>0</v>
      </c>
    </row>
    <row r="86" spans="1:33" x14ac:dyDescent="0.35">
      <c r="A86">
        <v>2008</v>
      </c>
      <c r="B86" t="s">
        <v>273</v>
      </c>
      <c r="C86" t="s">
        <v>274</v>
      </c>
      <c r="D86" t="s">
        <v>275</v>
      </c>
      <c r="E86" t="b">
        <v>0</v>
      </c>
      <c r="F86" t="b">
        <v>1</v>
      </c>
      <c r="G86" t="b">
        <v>0</v>
      </c>
      <c r="H86" t="b">
        <v>0</v>
      </c>
      <c r="I86" t="b">
        <v>0</v>
      </c>
      <c r="J86" t="b">
        <v>0</v>
      </c>
      <c r="K86" t="b">
        <v>0</v>
      </c>
      <c r="L86">
        <v>30</v>
      </c>
      <c r="M86" t="s">
        <v>184</v>
      </c>
      <c r="N86">
        <v>8762</v>
      </c>
      <c r="O86" t="s">
        <v>78</v>
      </c>
      <c r="P86" t="s">
        <v>272</v>
      </c>
      <c r="Q86" t="str">
        <f>_xlfn.TEXTJOIN("-",,superbowl_commercials[[#This Row],[Year]:[TV Viewers]])</f>
        <v>2008-Hyundai-https://superbowl-ads.com/2008-hyundai-genesis-luxury/-https://www.youtube.com/watch?v=PsKJUnGEGSs-FALSE-TRUE-FALSE-FALSE-FALSE-FALSE-FALSE-30-2.4-8762-13-97.45</v>
      </c>
      <c r="R86">
        <f>VALUE(SUBSTITUTE(superbowl_commercials[[#This Row],[TV Viewers]],".",","))</f>
        <v>97.45</v>
      </c>
      <c r="S86" t="b">
        <f>ISNUMBER(superbowl_commercials[[#This Row],[TV Viewers2]])</f>
        <v>1</v>
      </c>
      <c r="T86">
        <f>IFERROR(VALUE(superbowl_commercials[[#This Row],[Youtube Likes]]),0)</f>
        <v>13</v>
      </c>
      <c r="U86" t="b">
        <f>ISNUMBER(superbowl_commercials[[#This Row],[Youtube Likes2]])</f>
        <v>1</v>
      </c>
      <c r="V86">
        <f>VALUE(SUBSTITUTE(superbowl_commercials[[#This Row],[Estimated Cost]],".",","))</f>
        <v>2.4</v>
      </c>
      <c r="W86" t="b">
        <f>ISNUMBER(superbowl_commercials[[#This Row],[Estimated Cost2]])</f>
        <v>1</v>
      </c>
      <c r="X86" t="b">
        <f>ISNUMBER(superbowl_commercials[[#This Row],[Year]])</f>
        <v>1</v>
      </c>
      <c r="Y86">
        <f>VALUE(superbowl_commercials[[#This Row],[Youtube Views]])</f>
        <v>8762</v>
      </c>
      <c r="Z86" t="b">
        <f>ISNUMBER(superbowl_commercials[[#This Row],[Youtube Views2]])</f>
        <v>1</v>
      </c>
      <c r="AA86">
        <f>IF(superbowl_commercials[[#This Row],[Funny]]=TRUE,1,0)</f>
        <v>0</v>
      </c>
      <c r="AB86">
        <f>IF(superbowl_commercials[[#This Row],[Shows Product Quickly]]=TRUE,1,0)</f>
        <v>1</v>
      </c>
      <c r="AC86">
        <f>IF(superbowl_commercials[[#This Row],[Patriotic]]=TRUE,1,0)</f>
        <v>0</v>
      </c>
      <c r="AD86">
        <f>IF(superbowl_commercials[[#This Row],[Celebrity]]=TRUE,1,0)</f>
        <v>0</v>
      </c>
      <c r="AE86">
        <f>IF(superbowl_commercials[[#This Row],[Danger]]=TRUE,1,0)</f>
        <v>0</v>
      </c>
      <c r="AF86">
        <f>IF(superbowl_commercials[[#This Row],[Animals]]=TRUE,1,0)</f>
        <v>0</v>
      </c>
      <c r="AG86">
        <f>IF(superbowl_commercials[[#This Row],[Uses Sex]]=TRUE,1,0)</f>
        <v>0</v>
      </c>
    </row>
    <row r="87" spans="1:33" x14ac:dyDescent="0.35">
      <c r="A87">
        <v>2008</v>
      </c>
      <c r="B87" t="s">
        <v>29</v>
      </c>
      <c r="C87" t="s">
        <v>276</v>
      </c>
      <c r="D87" t="s">
        <v>277</v>
      </c>
      <c r="E87" t="b">
        <v>1</v>
      </c>
      <c r="F87" t="b">
        <v>1</v>
      </c>
      <c r="G87" t="b">
        <v>0</v>
      </c>
      <c r="H87" t="b">
        <v>0</v>
      </c>
      <c r="I87" t="b">
        <v>0</v>
      </c>
      <c r="J87" t="b">
        <v>0</v>
      </c>
      <c r="K87" t="b">
        <v>0</v>
      </c>
      <c r="L87">
        <v>30</v>
      </c>
      <c r="M87" t="s">
        <v>184</v>
      </c>
      <c r="N87">
        <v>599218</v>
      </c>
      <c r="O87" t="s">
        <v>278</v>
      </c>
      <c r="P87" t="s">
        <v>272</v>
      </c>
      <c r="Q87" t="str">
        <f>_xlfn.TEXTJOIN("-",,superbowl_commercials[[#This Row],[Year]:[TV Viewers]])</f>
        <v>2008-Bud Light-https://superbowl-ads.com/2008-bud-light-wheel-suck/-https://www.youtube.com/watch?v=WX8Du9pusdA-TRUE-TRUE-FALSE-FALSE-FALSE-FALSE-FALSE-30-2.4-599218-761-97.45</v>
      </c>
      <c r="R87">
        <f>VALUE(SUBSTITUTE(superbowl_commercials[[#This Row],[TV Viewers]],".",","))</f>
        <v>97.45</v>
      </c>
      <c r="S87" t="b">
        <f>ISNUMBER(superbowl_commercials[[#This Row],[TV Viewers2]])</f>
        <v>1</v>
      </c>
      <c r="T87">
        <f>IFERROR(VALUE(superbowl_commercials[[#This Row],[Youtube Likes]]),0)</f>
        <v>761</v>
      </c>
      <c r="U87" t="b">
        <f>ISNUMBER(superbowl_commercials[[#This Row],[Youtube Likes2]])</f>
        <v>1</v>
      </c>
      <c r="V87">
        <f>VALUE(SUBSTITUTE(superbowl_commercials[[#This Row],[Estimated Cost]],".",","))</f>
        <v>2.4</v>
      </c>
      <c r="W87" t="b">
        <f>ISNUMBER(superbowl_commercials[[#This Row],[Estimated Cost2]])</f>
        <v>1</v>
      </c>
      <c r="X87" t="b">
        <f>ISNUMBER(superbowl_commercials[[#This Row],[Year]])</f>
        <v>1</v>
      </c>
      <c r="Y87">
        <f>VALUE(superbowl_commercials[[#This Row],[Youtube Views]])</f>
        <v>599218</v>
      </c>
      <c r="Z87" t="b">
        <f>ISNUMBER(superbowl_commercials[[#This Row],[Youtube Views2]])</f>
        <v>1</v>
      </c>
      <c r="AA87">
        <f>IF(superbowl_commercials[[#This Row],[Funny]]=TRUE,1,0)</f>
        <v>1</v>
      </c>
      <c r="AB87">
        <f>IF(superbowl_commercials[[#This Row],[Shows Product Quickly]]=TRUE,1,0)</f>
        <v>1</v>
      </c>
      <c r="AC87">
        <f>IF(superbowl_commercials[[#This Row],[Patriotic]]=TRUE,1,0)</f>
        <v>0</v>
      </c>
      <c r="AD87">
        <f>IF(superbowl_commercials[[#This Row],[Celebrity]]=TRUE,1,0)</f>
        <v>0</v>
      </c>
      <c r="AE87">
        <f>IF(superbowl_commercials[[#This Row],[Danger]]=TRUE,1,0)</f>
        <v>0</v>
      </c>
      <c r="AF87">
        <f>IF(superbowl_commercials[[#This Row],[Animals]]=TRUE,1,0)</f>
        <v>0</v>
      </c>
      <c r="AG87">
        <f>IF(superbowl_commercials[[#This Row],[Uses Sex]]=TRUE,1,0)</f>
        <v>0</v>
      </c>
    </row>
    <row r="88" spans="1:33" x14ac:dyDescent="0.35">
      <c r="A88">
        <v>2008</v>
      </c>
      <c r="B88" t="s">
        <v>29</v>
      </c>
      <c r="C88" t="s">
        <v>279</v>
      </c>
      <c r="D88" t="s">
        <v>280</v>
      </c>
      <c r="E88" t="b">
        <v>1</v>
      </c>
      <c r="F88" t="b">
        <v>0</v>
      </c>
      <c r="G88" t="b">
        <v>0</v>
      </c>
      <c r="H88" t="b">
        <v>0</v>
      </c>
      <c r="I88" t="b">
        <v>0</v>
      </c>
      <c r="J88" t="b">
        <v>0</v>
      </c>
      <c r="K88" t="b">
        <v>0</v>
      </c>
      <c r="L88">
        <v>30</v>
      </c>
      <c r="M88" t="s">
        <v>184</v>
      </c>
      <c r="N88">
        <v>556463</v>
      </c>
      <c r="O88" t="s">
        <v>281</v>
      </c>
      <c r="P88" t="s">
        <v>272</v>
      </c>
      <c r="Q88" t="str">
        <f>_xlfn.TEXTJOIN("-",,superbowl_commercials[[#This Row],[Year]:[TV Viewers]])</f>
        <v>2008-Bud Light-https://superbowl-ads.com/2008-bud-light-wine-cheese-party/-https://www.youtube.com/watch?v=aEWtTVaIH0M-TRUE-FALSE-FALSE-FALSE-FALSE-FALSE-FALSE-30-2.4-556463-415-97.45</v>
      </c>
      <c r="R88">
        <f>VALUE(SUBSTITUTE(superbowl_commercials[[#This Row],[TV Viewers]],".",","))</f>
        <v>97.45</v>
      </c>
      <c r="S88" t="b">
        <f>ISNUMBER(superbowl_commercials[[#This Row],[TV Viewers2]])</f>
        <v>1</v>
      </c>
      <c r="T88">
        <f>IFERROR(VALUE(superbowl_commercials[[#This Row],[Youtube Likes]]),0)</f>
        <v>415</v>
      </c>
      <c r="U88" t="b">
        <f>ISNUMBER(superbowl_commercials[[#This Row],[Youtube Likes2]])</f>
        <v>1</v>
      </c>
      <c r="V88">
        <f>VALUE(SUBSTITUTE(superbowl_commercials[[#This Row],[Estimated Cost]],".",","))</f>
        <v>2.4</v>
      </c>
      <c r="W88" t="b">
        <f>ISNUMBER(superbowl_commercials[[#This Row],[Estimated Cost2]])</f>
        <v>1</v>
      </c>
      <c r="X88" t="b">
        <f>ISNUMBER(superbowl_commercials[[#This Row],[Year]])</f>
        <v>1</v>
      </c>
      <c r="Y88">
        <f>VALUE(superbowl_commercials[[#This Row],[Youtube Views]])</f>
        <v>556463</v>
      </c>
      <c r="Z88" t="b">
        <f>ISNUMBER(superbowl_commercials[[#This Row],[Youtube Views2]])</f>
        <v>1</v>
      </c>
      <c r="AA88">
        <f>IF(superbowl_commercials[[#This Row],[Funny]]=TRUE,1,0)</f>
        <v>1</v>
      </c>
      <c r="AB88">
        <f>IF(superbowl_commercials[[#This Row],[Shows Product Quickly]]=TRUE,1,0)</f>
        <v>0</v>
      </c>
      <c r="AC88">
        <f>IF(superbowl_commercials[[#This Row],[Patriotic]]=TRUE,1,0)</f>
        <v>0</v>
      </c>
      <c r="AD88">
        <f>IF(superbowl_commercials[[#This Row],[Celebrity]]=TRUE,1,0)</f>
        <v>0</v>
      </c>
      <c r="AE88">
        <f>IF(superbowl_commercials[[#This Row],[Danger]]=TRUE,1,0)</f>
        <v>0</v>
      </c>
      <c r="AF88">
        <f>IF(superbowl_commercials[[#This Row],[Animals]]=TRUE,1,0)</f>
        <v>0</v>
      </c>
      <c r="AG88">
        <f>IF(superbowl_commercials[[#This Row],[Uses Sex]]=TRUE,1,0)</f>
        <v>0</v>
      </c>
    </row>
    <row r="89" spans="1:33" x14ac:dyDescent="0.35">
      <c r="A89">
        <v>2008</v>
      </c>
      <c r="B89" t="s">
        <v>29</v>
      </c>
      <c r="C89" t="s">
        <v>282</v>
      </c>
      <c r="D89" t="s">
        <v>283</v>
      </c>
      <c r="E89" t="b">
        <v>1</v>
      </c>
      <c r="F89" t="b">
        <v>1</v>
      </c>
      <c r="G89" t="b">
        <v>0</v>
      </c>
      <c r="H89" t="b">
        <v>0</v>
      </c>
      <c r="I89" t="b">
        <v>1</v>
      </c>
      <c r="J89" t="b">
        <v>1</v>
      </c>
      <c r="K89" t="b">
        <v>0</v>
      </c>
      <c r="L89">
        <v>30</v>
      </c>
      <c r="M89" t="s">
        <v>184</v>
      </c>
      <c r="N89">
        <v>24651</v>
      </c>
      <c r="O89" t="s">
        <v>284</v>
      </c>
      <c r="P89" t="s">
        <v>272</v>
      </c>
      <c r="Q89" t="str">
        <f>_xlfn.TEXTJOIN("-",,superbowl_commercials[[#This Row],[Year]:[TV Viewers]])</f>
        <v>2008-Bud Light-https://superbowl-ads.com/2008-bud-light-breathe-fire/-https://www.youtube.com/watch?v=AhqPl1IKVo4-TRUE-TRUE-FALSE-FALSE-TRUE-TRUE-FALSE-30-2.4-24651-26-97.45</v>
      </c>
      <c r="R89">
        <f>VALUE(SUBSTITUTE(superbowl_commercials[[#This Row],[TV Viewers]],".",","))</f>
        <v>97.45</v>
      </c>
      <c r="S89" t="b">
        <f>ISNUMBER(superbowl_commercials[[#This Row],[TV Viewers2]])</f>
        <v>1</v>
      </c>
      <c r="T89">
        <f>IFERROR(VALUE(superbowl_commercials[[#This Row],[Youtube Likes]]),0)</f>
        <v>26</v>
      </c>
      <c r="U89" t="b">
        <f>ISNUMBER(superbowl_commercials[[#This Row],[Youtube Likes2]])</f>
        <v>1</v>
      </c>
      <c r="V89">
        <f>VALUE(SUBSTITUTE(superbowl_commercials[[#This Row],[Estimated Cost]],".",","))</f>
        <v>2.4</v>
      </c>
      <c r="W89" t="b">
        <f>ISNUMBER(superbowl_commercials[[#This Row],[Estimated Cost2]])</f>
        <v>1</v>
      </c>
      <c r="X89" t="b">
        <f>ISNUMBER(superbowl_commercials[[#This Row],[Year]])</f>
        <v>1</v>
      </c>
      <c r="Y89">
        <f>VALUE(superbowl_commercials[[#This Row],[Youtube Views]])</f>
        <v>24651</v>
      </c>
      <c r="Z89" t="b">
        <f>ISNUMBER(superbowl_commercials[[#This Row],[Youtube Views2]])</f>
        <v>1</v>
      </c>
      <c r="AA89">
        <f>IF(superbowl_commercials[[#This Row],[Funny]]=TRUE,1,0)</f>
        <v>1</v>
      </c>
      <c r="AB89">
        <f>IF(superbowl_commercials[[#This Row],[Shows Product Quickly]]=TRUE,1,0)</f>
        <v>1</v>
      </c>
      <c r="AC89">
        <f>IF(superbowl_commercials[[#This Row],[Patriotic]]=TRUE,1,0)</f>
        <v>0</v>
      </c>
      <c r="AD89">
        <f>IF(superbowl_commercials[[#This Row],[Celebrity]]=TRUE,1,0)</f>
        <v>0</v>
      </c>
      <c r="AE89">
        <f>IF(superbowl_commercials[[#This Row],[Danger]]=TRUE,1,0)</f>
        <v>1</v>
      </c>
      <c r="AF89">
        <f>IF(superbowl_commercials[[#This Row],[Animals]]=TRUE,1,0)</f>
        <v>1</v>
      </c>
      <c r="AG89">
        <f>IF(superbowl_commercials[[#This Row],[Uses Sex]]=TRUE,1,0)</f>
        <v>0</v>
      </c>
    </row>
    <row r="90" spans="1:33" x14ac:dyDescent="0.35">
      <c r="A90">
        <v>2008</v>
      </c>
      <c r="B90" t="s">
        <v>29</v>
      </c>
      <c r="C90" t="s">
        <v>285</v>
      </c>
      <c r="D90" t="s">
        <v>286</v>
      </c>
      <c r="E90" t="b">
        <v>1</v>
      </c>
      <c r="F90" t="b">
        <v>1</v>
      </c>
      <c r="G90" t="b">
        <v>0</v>
      </c>
      <c r="H90" t="b">
        <v>0</v>
      </c>
      <c r="I90" t="b">
        <v>0</v>
      </c>
      <c r="J90" t="b">
        <v>0</v>
      </c>
      <c r="K90" t="b">
        <v>1</v>
      </c>
      <c r="L90">
        <v>30</v>
      </c>
      <c r="M90" t="s">
        <v>184</v>
      </c>
      <c r="N90">
        <v>166673</v>
      </c>
      <c r="O90" t="s">
        <v>45</v>
      </c>
      <c r="P90" t="s">
        <v>272</v>
      </c>
      <c r="Q90" t="str">
        <f>_xlfn.TEXTJOIN("-",,superbowl_commercials[[#This Row],[Year]:[TV Viewers]])</f>
        <v>2008-Bud Light-https://superbowl-ads.com/2008-bud-light-x-ray-vision/-https://www.youtube.com/watch?v=cOEMI8HRhlA-TRUE-TRUE-FALSE-FALSE-FALSE-FALSE-TRUE-30-2.4-166673-163-97.45</v>
      </c>
      <c r="R90">
        <f>VALUE(SUBSTITUTE(superbowl_commercials[[#This Row],[TV Viewers]],".",","))</f>
        <v>97.45</v>
      </c>
      <c r="S90" t="b">
        <f>ISNUMBER(superbowl_commercials[[#This Row],[TV Viewers2]])</f>
        <v>1</v>
      </c>
      <c r="T90">
        <f>IFERROR(VALUE(superbowl_commercials[[#This Row],[Youtube Likes]]),0)</f>
        <v>163</v>
      </c>
      <c r="U90" t="b">
        <f>ISNUMBER(superbowl_commercials[[#This Row],[Youtube Likes2]])</f>
        <v>1</v>
      </c>
      <c r="V90">
        <f>VALUE(SUBSTITUTE(superbowl_commercials[[#This Row],[Estimated Cost]],".",","))</f>
        <v>2.4</v>
      </c>
      <c r="W90" t="b">
        <f>ISNUMBER(superbowl_commercials[[#This Row],[Estimated Cost2]])</f>
        <v>1</v>
      </c>
      <c r="X90" t="b">
        <f>ISNUMBER(superbowl_commercials[[#This Row],[Year]])</f>
        <v>1</v>
      </c>
      <c r="Y90">
        <f>VALUE(superbowl_commercials[[#This Row],[Youtube Views]])</f>
        <v>166673</v>
      </c>
      <c r="Z90" t="b">
        <f>ISNUMBER(superbowl_commercials[[#This Row],[Youtube Views2]])</f>
        <v>1</v>
      </c>
      <c r="AA90">
        <f>IF(superbowl_commercials[[#This Row],[Funny]]=TRUE,1,0)</f>
        <v>1</v>
      </c>
      <c r="AB90">
        <f>IF(superbowl_commercials[[#This Row],[Shows Product Quickly]]=TRUE,1,0)</f>
        <v>1</v>
      </c>
      <c r="AC90">
        <f>IF(superbowl_commercials[[#This Row],[Patriotic]]=TRUE,1,0)</f>
        <v>0</v>
      </c>
      <c r="AD90">
        <f>IF(superbowl_commercials[[#This Row],[Celebrity]]=TRUE,1,0)</f>
        <v>0</v>
      </c>
      <c r="AE90">
        <f>IF(superbowl_commercials[[#This Row],[Danger]]=TRUE,1,0)</f>
        <v>0</v>
      </c>
      <c r="AF90">
        <f>IF(superbowl_commercials[[#This Row],[Animals]]=TRUE,1,0)</f>
        <v>0</v>
      </c>
      <c r="AG90">
        <f>IF(superbowl_commercials[[#This Row],[Uses Sex]]=TRUE,1,0)</f>
        <v>1</v>
      </c>
    </row>
    <row r="91" spans="1:33" x14ac:dyDescent="0.35">
      <c r="A91">
        <v>2008</v>
      </c>
      <c r="B91" t="s">
        <v>68</v>
      </c>
      <c r="C91" t="s">
        <v>287</v>
      </c>
      <c r="D91" t="s">
        <v>288</v>
      </c>
      <c r="E91" t="b">
        <v>1</v>
      </c>
      <c r="F91" t="b">
        <v>1</v>
      </c>
      <c r="G91" t="b">
        <v>0</v>
      </c>
      <c r="H91" t="b">
        <v>0</v>
      </c>
      <c r="I91" t="b">
        <v>1</v>
      </c>
      <c r="J91" t="b">
        <v>0</v>
      </c>
      <c r="K91" t="b">
        <v>0</v>
      </c>
      <c r="L91">
        <v>30</v>
      </c>
      <c r="M91" t="s">
        <v>184</v>
      </c>
      <c r="N91">
        <v>241271</v>
      </c>
      <c r="O91" t="s">
        <v>289</v>
      </c>
      <c r="P91" t="s">
        <v>272</v>
      </c>
      <c r="Q91" t="str">
        <f>_xlfn.TEXTJOIN("-",,superbowl_commercials[[#This Row],[Year]:[TV Viewers]])</f>
        <v>2008-Doritos-https://superbowl-ads.com/2008-doritos-mouse-trap/-https://www.youtube.com/watch?v=h8qgk5tXuUA-TRUE-TRUE-FALSE-FALSE-TRUE-FALSE-FALSE-30-2.4-241271-1100-97.45</v>
      </c>
      <c r="R91">
        <f>VALUE(SUBSTITUTE(superbowl_commercials[[#This Row],[TV Viewers]],".",","))</f>
        <v>97.45</v>
      </c>
      <c r="S91" t="b">
        <f>ISNUMBER(superbowl_commercials[[#This Row],[TV Viewers2]])</f>
        <v>1</v>
      </c>
      <c r="T91">
        <f>IFERROR(VALUE(superbowl_commercials[[#This Row],[Youtube Likes]]),0)</f>
        <v>1100</v>
      </c>
      <c r="U91" t="b">
        <f>ISNUMBER(superbowl_commercials[[#This Row],[Youtube Likes2]])</f>
        <v>1</v>
      </c>
      <c r="V91">
        <f>VALUE(SUBSTITUTE(superbowl_commercials[[#This Row],[Estimated Cost]],".",","))</f>
        <v>2.4</v>
      </c>
      <c r="W91" t="b">
        <f>ISNUMBER(superbowl_commercials[[#This Row],[Estimated Cost2]])</f>
        <v>1</v>
      </c>
      <c r="X91" t="b">
        <f>ISNUMBER(superbowl_commercials[[#This Row],[Year]])</f>
        <v>1</v>
      </c>
      <c r="Y91">
        <f>VALUE(superbowl_commercials[[#This Row],[Youtube Views]])</f>
        <v>241271</v>
      </c>
      <c r="Z91" t="b">
        <f>ISNUMBER(superbowl_commercials[[#This Row],[Youtube Views2]])</f>
        <v>1</v>
      </c>
      <c r="AA91">
        <f>IF(superbowl_commercials[[#This Row],[Funny]]=TRUE,1,0)</f>
        <v>1</v>
      </c>
      <c r="AB91">
        <f>IF(superbowl_commercials[[#This Row],[Shows Product Quickly]]=TRUE,1,0)</f>
        <v>1</v>
      </c>
      <c r="AC91">
        <f>IF(superbowl_commercials[[#This Row],[Patriotic]]=TRUE,1,0)</f>
        <v>0</v>
      </c>
      <c r="AD91">
        <f>IF(superbowl_commercials[[#This Row],[Celebrity]]=TRUE,1,0)</f>
        <v>0</v>
      </c>
      <c r="AE91">
        <f>IF(superbowl_commercials[[#This Row],[Danger]]=TRUE,1,0)</f>
        <v>1</v>
      </c>
      <c r="AF91">
        <f>IF(superbowl_commercials[[#This Row],[Animals]]=TRUE,1,0)</f>
        <v>0</v>
      </c>
      <c r="AG91">
        <f>IF(superbowl_commercials[[#This Row],[Uses Sex]]=TRUE,1,0)</f>
        <v>0</v>
      </c>
    </row>
    <row r="92" spans="1:33" x14ac:dyDescent="0.35">
      <c r="A92">
        <v>2008</v>
      </c>
      <c r="B92" t="s">
        <v>243</v>
      </c>
      <c r="C92" t="s">
        <v>290</v>
      </c>
      <c r="D92" t="s">
        <v>291</v>
      </c>
      <c r="E92" t="b">
        <v>1</v>
      </c>
      <c r="F92" t="b">
        <v>1</v>
      </c>
      <c r="G92" t="b">
        <v>1</v>
      </c>
      <c r="H92" t="b">
        <v>1</v>
      </c>
      <c r="I92" t="b">
        <v>0</v>
      </c>
      <c r="J92" t="b">
        <v>0</v>
      </c>
      <c r="K92" t="b">
        <v>0</v>
      </c>
      <c r="L92">
        <v>60</v>
      </c>
      <c r="M92" t="s">
        <v>222</v>
      </c>
      <c r="N92">
        <v>14359</v>
      </c>
      <c r="O92" t="s">
        <v>292</v>
      </c>
      <c r="P92" t="s">
        <v>272</v>
      </c>
      <c r="Q92" t="str">
        <f>_xlfn.TEXTJOIN("-",,superbowl_commercials[[#This Row],[Year]:[TV Viewers]])</f>
        <v>2008-Coca-Cola-https://superbowl-ads.com/2008-coca-cola-political-parties/-https://www.youtube.com/watch?v=2_LWZe2BGaE-TRUE-TRUE-TRUE-TRUE-FALSE-FALSE-FALSE-60-4.8-14359-38-97.45</v>
      </c>
      <c r="R92">
        <f>VALUE(SUBSTITUTE(superbowl_commercials[[#This Row],[TV Viewers]],".",","))</f>
        <v>97.45</v>
      </c>
      <c r="S92" t="b">
        <f>ISNUMBER(superbowl_commercials[[#This Row],[TV Viewers2]])</f>
        <v>1</v>
      </c>
      <c r="T92">
        <f>IFERROR(VALUE(superbowl_commercials[[#This Row],[Youtube Likes]]),0)</f>
        <v>38</v>
      </c>
      <c r="U92" t="b">
        <f>ISNUMBER(superbowl_commercials[[#This Row],[Youtube Likes2]])</f>
        <v>1</v>
      </c>
      <c r="V92">
        <f>VALUE(SUBSTITUTE(superbowl_commercials[[#This Row],[Estimated Cost]],".",","))</f>
        <v>4.8</v>
      </c>
      <c r="W92" t="b">
        <f>ISNUMBER(superbowl_commercials[[#This Row],[Estimated Cost2]])</f>
        <v>1</v>
      </c>
      <c r="X92" t="b">
        <f>ISNUMBER(superbowl_commercials[[#This Row],[Year]])</f>
        <v>1</v>
      </c>
      <c r="Y92">
        <f>VALUE(superbowl_commercials[[#This Row],[Youtube Views]])</f>
        <v>14359</v>
      </c>
      <c r="Z92" t="b">
        <f>ISNUMBER(superbowl_commercials[[#This Row],[Youtube Views2]])</f>
        <v>1</v>
      </c>
      <c r="AA92">
        <f>IF(superbowl_commercials[[#This Row],[Funny]]=TRUE,1,0)</f>
        <v>1</v>
      </c>
      <c r="AB92">
        <f>IF(superbowl_commercials[[#This Row],[Shows Product Quickly]]=TRUE,1,0)</f>
        <v>1</v>
      </c>
      <c r="AC92">
        <f>IF(superbowl_commercials[[#This Row],[Patriotic]]=TRUE,1,0)</f>
        <v>1</v>
      </c>
      <c r="AD92">
        <f>IF(superbowl_commercials[[#This Row],[Celebrity]]=TRUE,1,0)</f>
        <v>1</v>
      </c>
      <c r="AE92">
        <f>IF(superbowl_commercials[[#This Row],[Danger]]=TRUE,1,0)</f>
        <v>0</v>
      </c>
      <c r="AF92">
        <f>IF(superbowl_commercials[[#This Row],[Animals]]=TRUE,1,0)</f>
        <v>0</v>
      </c>
      <c r="AG92">
        <f>IF(superbowl_commercials[[#This Row],[Uses Sex]]=TRUE,1,0)</f>
        <v>0</v>
      </c>
    </row>
    <row r="93" spans="1:33" x14ac:dyDescent="0.35">
      <c r="A93">
        <v>2008</v>
      </c>
      <c r="B93" t="s">
        <v>56</v>
      </c>
      <c r="C93" t="s">
        <v>293</v>
      </c>
      <c r="D93" t="s">
        <v>294</v>
      </c>
      <c r="E93" t="b">
        <v>1</v>
      </c>
      <c r="F93" t="b">
        <v>0</v>
      </c>
      <c r="G93" t="b">
        <v>0</v>
      </c>
      <c r="H93" t="b">
        <v>1</v>
      </c>
      <c r="I93" t="b">
        <v>1</v>
      </c>
      <c r="J93" t="b">
        <v>0</v>
      </c>
      <c r="K93" t="b">
        <v>1</v>
      </c>
      <c r="L93">
        <v>60</v>
      </c>
      <c r="M93" t="s">
        <v>222</v>
      </c>
      <c r="N93">
        <v>238819</v>
      </c>
      <c r="O93" t="s">
        <v>295</v>
      </c>
      <c r="P93" t="s">
        <v>272</v>
      </c>
      <c r="Q93" t="str">
        <f>_xlfn.TEXTJOIN("-",,superbowl_commercials[[#This Row],[Year]:[TV Viewers]])</f>
        <v>2008-Pepsi-https://superbowl-ads.com/2008-pepsi-every-sip-with-justin-timberlake/-https://www.youtube.com/watch?v=AKKM8sP24BE-TRUE-FALSE-FALSE-TRUE-TRUE-FALSE-TRUE-60-4.8-238819-616-97.45</v>
      </c>
      <c r="R93">
        <f>VALUE(SUBSTITUTE(superbowl_commercials[[#This Row],[TV Viewers]],".",","))</f>
        <v>97.45</v>
      </c>
      <c r="S93" t="b">
        <f>ISNUMBER(superbowl_commercials[[#This Row],[TV Viewers2]])</f>
        <v>1</v>
      </c>
      <c r="T93">
        <f>IFERROR(VALUE(superbowl_commercials[[#This Row],[Youtube Likes]]),0)</f>
        <v>616</v>
      </c>
      <c r="U93" t="b">
        <f>ISNUMBER(superbowl_commercials[[#This Row],[Youtube Likes2]])</f>
        <v>1</v>
      </c>
      <c r="V93">
        <f>VALUE(SUBSTITUTE(superbowl_commercials[[#This Row],[Estimated Cost]],".",","))</f>
        <v>4.8</v>
      </c>
      <c r="W93" t="b">
        <f>ISNUMBER(superbowl_commercials[[#This Row],[Estimated Cost2]])</f>
        <v>1</v>
      </c>
      <c r="X93" t="b">
        <f>ISNUMBER(superbowl_commercials[[#This Row],[Year]])</f>
        <v>1</v>
      </c>
      <c r="Y93">
        <f>VALUE(superbowl_commercials[[#This Row],[Youtube Views]])</f>
        <v>238819</v>
      </c>
      <c r="Z93" t="b">
        <f>ISNUMBER(superbowl_commercials[[#This Row],[Youtube Views2]])</f>
        <v>1</v>
      </c>
      <c r="AA93">
        <f>IF(superbowl_commercials[[#This Row],[Funny]]=TRUE,1,0)</f>
        <v>1</v>
      </c>
      <c r="AB93">
        <f>IF(superbowl_commercials[[#This Row],[Shows Product Quickly]]=TRUE,1,0)</f>
        <v>0</v>
      </c>
      <c r="AC93">
        <f>IF(superbowl_commercials[[#This Row],[Patriotic]]=TRUE,1,0)</f>
        <v>0</v>
      </c>
      <c r="AD93">
        <f>IF(superbowl_commercials[[#This Row],[Celebrity]]=TRUE,1,0)</f>
        <v>1</v>
      </c>
      <c r="AE93">
        <f>IF(superbowl_commercials[[#This Row],[Danger]]=TRUE,1,0)</f>
        <v>1</v>
      </c>
      <c r="AF93">
        <f>IF(superbowl_commercials[[#This Row],[Animals]]=TRUE,1,0)</f>
        <v>0</v>
      </c>
      <c r="AG93">
        <f>IF(superbowl_commercials[[#This Row],[Uses Sex]]=TRUE,1,0)</f>
        <v>1</v>
      </c>
    </row>
    <row r="94" spans="1:33" x14ac:dyDescent="0.35">
      <c r="A94">
        <v>2008</v>
      </c>
      <c r="B94" t="s">
        <v>29</v>
      </c>
      <c r="C94" t="s">
        <v>296</v>
      </c>
      <c r="D94" t="s">
        <v>297</v>
      </c>
      <c r="E94" t="b">
        <v>1</v>
      </c>
      <c r="F94" t="b">
        <v>1</v>
      </c>
      <c r="G94" t="b">
        <v>1</v>
      </c>
      <c r="H94" t="b">
        <v>1</v>
      </c>
      <c r="I94" t="b">
        <v>0</v>
      </c>
      <c r="J94" t="b">
        <v>0</v>
      </c>
      <c r="K94" t="b">
        <v>1</v>
      </c>
      <c r="L94">
        <v>30</v>
      </c>
      <c r="M94" t="s">
        <v>184</v>
      </c>
      <c r="N94">
        <v>731589</v>
      </c>
      <c r="O94" t="s">
        <v>298</v>
      </c>
      <c r="P94" t="s">
        <v>272</v>
      </c>
      <c r="Q94" t="str">
        <f>_xlfn.TEXTJOIN("-",,superbowl_commercials[[#This Row],[Year]:[TV Viewers]])</f>
        <v>2008-Bud Light-https://superbowl-ads.com/2008-bud-light-language-of-love/-https://www.youtube.com/watch?v=Ao0x4zsb724-TRUE-TRUE-TRUE-TRUE-FALSE-FALSE-TRUE-30-2.4-731589-595-97.45</v>
      </c>
      <c r="R94">
        <f>VALUE(SUBSTITUTE(superbowl_commercials[[#This Row],[TV Viewers]],".",","))</f>
        <v>97.45</v>
      </c>
      <c r="S94" t="b">
        <f>ISNUMBER(superbowl_commercials[[#This Row],[TV Viewers2]])</f>
        <v>1</v>
      </c>
      <c r="T94">
        <f>IFERROR(VALUE(superbowl_commercials[[#This Row],[Youtube Likes]]),0)</f>
        <v>595</v>
      </c>
      <c r="U94" t="b">
        <f>ISNUMBER(superbowl_commercials[[#This Row],[Youtube Likes2]])</f>
        <v>1</v>
      </c>
      <c r="V94">
        <f>VALUE(SUBSTITUTE(superbowl_commercials[[#This Row],[Estimated Cost]],".",","))</f>
        <v>2.4</v>
      </c>
      <c r="W94" t="b">
        <f>ISNUMBER(superbowl_commercials[[#This Row],[Estimated Cost2]])</f>
        <v>1</v>
      </c>
      <c r="X94" t="b">
        <f>ISNUMBER(superbowl_commercials[[#This Row],[Year]])</f>
        <v>1</v>
      </c>
      <c r="Y94">
        <f>VALUE(superbowl_commercials[[#This Row],[Youtube Views]])</f>
        <v>731589</v>
      </c>
      <c r="Z94" t="b">
        <f>ISNUMBER(superbowl_commercials[[#This Row],[Youtube Views2]])</f>
        <v>1</v>
      </c>
      <c r="AA94">
        <f>IF(superbowl_commercials[[#This Row],[Funny]]=TRUE,1,0)</f>
        <v>1</v>
      </c>
      <c r="AB94">
        <f>IF(superbowl_commercials[[#This Row],[Shows Product Quickly]]=TRUE,1,0)</f>
        <v>1</v>
      </c>
      <c r="AC94">
        <f>IF(superbowl_commercials[[#This Row],[Patriotic]]=TRUE,1,0)</f>
        <v>1</v>
      </c>
      <c r="AD94">
        <f>IF(superbowl_commercials[[#This Row],[Celebrity]]=TRUE,1,0)</f>
        <v>1</v>
      </c>
      <c r="AE94">
        <f>IF(superbowl_commercials[[#This Row],[Danger]]=TRUE,1,0)</f>
        <v>0</v>
      </c>
      <c r="AF94">
        <f>IF(superbowl_commercials[[#This Row],[Animals]]=TRUE,1,0)</f>
        <v>0</v>
      </c>
      <c r="AG94">
        <f>IF(superbowl_commercials[[#This Row],[Uses Sex]]=TRUE,1,0)</f>
        <v>1</v>
      </c>
    </row>
    <row r="95" spans="1:33" x14ac:dyDescent="0.35">
      <c r="A95">
        <v>2008</v>
      </c>
      <c r="B95" t="s">
        <v>29</v>
      </c>
      <c r="C95" t="s">
        <v>299</v>
      </c>
      <c r="D95" t="s">
        <v>300</v>
      </c>
      <c r="E95" t="b">
        <v>1</v>
      </c>
      <c r="F95" t="b">
        <v>1</v>
      </c>
      <c r="G95" t="b">
        <v>0</v>
      </c>
      <c r="H95" t="b">
        <v>1</v>
      </c>
      <c r="I95" t="b">
        <v>0</v>
      </c>
      <c r="J95" t="b">
        <v>0</v>
      </c>
      <c r="K95" t="b">
        <v>1</v>
      </c>
      <c r="L95">
        <v>30</v>
      </c>
      <c r="M95" t="s">
        <v>184</v>
      </c>
      <c r="N95">
        <v>1060862</v>
      </c>
      <c r="O95" t="s">
        <v>257</v>
      </c>
      <c r="P95" t="s">
        <v>272</v>
      </c>
      <c r="Q95" t="str">
        <f>_xlfn.TEXTJOIN("-",,superbowl_commercials[[#This Row],[Year]:[TV Viewers]])</f>
        <v>2008-Bud Light-https://superbowl-ads.com/2008-bud-light-jackie-moon-will-ferrell/-https://www.youtube.com/watch?v=ecqiZn2DDFQ-TRUE-TRUE-FALSE-TRUE-FALSE-FALSE-TRUE-30-2.4-1060862-1300-97.45</v>
      </c>
      <c r="R95">
        <f>VALUE(SUBSTITUTE(superbowl_commercials[[#This Row],[TV Viewers]],".",","))</f>
        <v>97.45</v>
      </c>
      <c r="S95" t="b">
        <f>ISNUMBER(superbowl_commercials[[#This Row],[TV Viewers2]])</f>
        <v>1</v>
      </c>
      <c r="T95">
        <f>IFERROR(VALUE(superbowl_commercials[[#This Row],[Youtube Likes]]),0)</f>
        <v>1300</v>
      </c>
      <c r="U95" t="b">
        <f>ISNUMBER(superbowl_commercials[[#This Row],[Youtube Likes2]])</f>
        <v>1</v>
      </c>
      <c r="V95">
        <f>VALUE(SUBSTITUTE(superbowl_commercials[[#This Row],[Estimated Cost]],".",","))</f>
        <v>2.4</v>
      </c>
      <c r="W95" t="b">
        <f>ISNUMBER(superbowl_commercials[[#This Row],[Estimated Cost2]])</f>
        <v>1</v>
      </c>
      <c r="X95" t="b">
        <f>ISNUMBER(superbowl_commercials[[#This Row],[Year]])</f>
        <v>1</v>
      </c>
      <c r="Y95">
        <f>VALUE(superbowl_commercials[[#This Row],[Youtube Views]])</f>
        <v>1060862</v>
      </c>
      <c r="Z95" t="b">
        <f>ISNUMBER(superbowl_commercials[[#This Row],[Youtube Views2]])</f>
        <v>1</v>
      </c>
      <c r="AA95">
        <f>IF(superbowl_commercials[[#This Row],[Funny]]=TRUE,1,0)</f>
        <v>1</v>
      </c>
      <c r="AB95">
        <f>IF(superbowl_commercials[[#This Row],[Shows Product Quickly]]=TRUE,1,0)</f>
        <v>1</v>
      </c>
      <c r="AC95">
        <f>IF(superbowl_commercials[[#This Row],[Patriotic]]=TRUE,1,0)</f>
        <v>0</v>
      </c>
      <c r="AD95">
        <f>IF(superbowl_commercials[[#This Row],[Celebrity]]=TRUE,1,0)</f>
        <v>1</v>
      </c>
      <c r="AE95">
        <f>IF(superbowl_commercials[[#This Row],[Danger]]=TRUE,1,0)</f>
        <v>0</v>
      </c>
      <c r="AF95">
        <f>IF(superbowl_commercials[[#This Row],[Animals]]=TRUE,1,0)</f>
        <v>0</v>
      </c>
      <c r="AG95">
        <f>IF(superbowl_commercials[[#This Row],[Uses Sex]]=TRUE,1,0)</f>
        <v>1</v>
      </c>
    </row>
    <row r="96" spans="1:33" x14ac:dyDescent="0.35">
      <c r="A96">
        <v>2008</v>
      </c>
      <c r="B96" t="s">
        <v>243</v>
      </c>
      <c r="C96" t="s">
        <v>301</v>
      </c>
      <c r="D96" t="s">
        <v>302</v>
      </c>
      <c r="E96" t="b">
        <v>1</v>
      </c>
      <c r="F96" t="b">
        <v>1</v>
      </c>
      <c r="G96" t="b">
        <v>0</v>
      </c>
      <c r="H96" t="b">
        <v>1</v>
      </c>
      <c r="I96" t="b">
        <v>1</v>
      </c>
      <c r="J96" t="b">
        <v>1</v>
      </c>
      <c r="K96" t="b">
        <v>0</v>
      </c>
      <c r="L96">
        <v>60</v>
      </c>
      <c r="M96" t="s">
        <v>222</v>
      </c>
      <c r="N96">
        <v>70272</v>
      </c>
      <c r="O96" t="s">
        <v>303</v>
      </c>
      <c r="P96" t="s">
        <v>272</v>
      </c>
      <c r="Q96" t="str">
        <f>_xlfn.TEXTJOIN("-",,superbowl_commercials[[#This Row],[Year]:[TV Viewers]])</f>
        <v>2008-Coca-Cola-https://superbowl-ads.com/2008-coca-cola-its-mine/-https://www.youtube.com/watch?v=-ACk9mRky5k-TRUE-TRUE-FALSE-TRUE-TRUE-TRUE-FALSE-60-4.8-70272-256-97.45</v>
      </c>
      <c r="R96">
        <f>VALUE(SUBSTITUTE(superbowl_commercials[[#This Row],[TV Viewers]],".",","))</f>
        <v>97.45</v>
      </c>
      <c r="S96" t="b">
        <f>ISNUMBER(superbowl_commercials[[#This Row],[TV Viewers2]])</f>
        <v>1</v>
      </c>
      <c r="T96">
        <f>IFERROR(VALUE(superbowl_commercials[[#This Row],[Youtube Likes]]),0)</f>
        <v>256</v>
      </c>
      <c r="U96" t="b">
        <f>ISNUMBER(superbowl_commercials[[#This Row],[Youtube Likes2]])</f>
        <v>1</v>
      </c>
      <c r="V96">
        <f>VALUE(SUBSTITUTE(superbowl_commercials[[#This Row],[Estimated Cost]],".",","))</f>
        <v>4.8</v>
      </c>
      <c r="W96" t="b">
        <f>ISNUMBER(superbowl_commercials[[#This Row],[Estimated Cost2]])</f>
        <v>1</v>
      </c>
      <c r="X96" t="b">
        <f>ISNUMBER(superbowl_commercials[[#This Row],[Year]])</f>
        <v>1</v>
      </c>
      <c r="Y96">
        <f>VALUE(superbowl_commercials[[#This Row],[Youtube Views]])</f>
        <v>70272</v>
      </c>
      <c r="Z96" t="b">
        <f>ISNUMBER(superbowl_commercials[[#This Row],[Youtube Views2]])</f>
        <v>1</v>
      </c>
      <c r="AA96">
        <f>IF(superbowl_commercials[[#This Row],[Funny]]=TRUE,1,0)</f>
        <v>1</v>
      </c>
      <c r="AB96">
        <f>IF(superbowl_commercials[[#This Row],[Shows Product Quickly]]=TRUE,1,0)</f>
        <v>1</v>
      </c>
      <c r="AC96">
        <f>IF(superbowl_commercials[[#This Row],[Patriotic]]=TRUE,1,0)</f>
        <v>0</v>
      </c>
      <c r="AD96">
        <f>IF(superbowl_commercials[[#This Row],[Celebrity]]=TRUE,1,0)</f>
        <v>1</v>
      </c>
      <c r="AE96">
        <f>IF(superbowl_commercials[[#This Row],[Danger]]=TRUE,1,0)</f>
        <v>1</v>
      </c>
      <c r="AF96">
        <f>IF(superbowl_commercials[[#This Row],[Animals]]=TRUE,1,0)</f>
        <v>1</v>
      </c>
      <c r="AG96">
        <f>IF(superbowl_commercials[[#This Row],[Uses Sex]]=TRUE,1,0)</f>
        <v>0</v>
      </c>
    </row>
    <row r="97" spans="1:33" x14ac:dyDescent="0.35">
      <c r="A97">
        <v>2008</v>
      </c>
      <c r="B97" t="s">
        <v>29</v>
      </c>
      <c r="C97" t="s">
        <v>304</v>
      </c>
      <c r="D97" t="s">
        <v>305</v>
      </c>
      <c r="E97" t="b">
        <v>1</v>
      </c>
      <c r="F97" t="b">
        <v>1</v>
      </c>
      <c r="G97" t="b">
        <v>0</v>
      </c>
      <c r="H97" t="b">
        <v>0</v>
      </c>
      <c r="I97" t="b">
        <v>0</v>
      </c>
      <c r="J97" t="b">
        <v>0</v>
      </c>
      <c r="K97" t="b">
        <v>0</v>
      </c>
      <c r="L97">
        <v>30</v>
      </c>
      <c r="M97" t="s">
        <v>184</v>
      </c>
      <c r="N97">
        <v>9367</v>
      </c>
      <c r="O97" t="s">
        <v>83</v>
      </c>
      <c r="P97" t="s">
        <v>272</v>
      </c>
      <c r="Q97" t="str">
        <f>_xlfn.TEXTJOIN("-",,superbowl_commercials[[#This Row],[Year]:[TV Viewers]])</f>
        <v>2008-Bud Light-https://superbowl-ads.com/2008-bud-light-ability-to-fly/-https://www.youtube.com/watch?v=-axbiEJiRGw-TRUE-TRUE-FALSE-FALSE-FALSE-FALSE-FALSE-30-2.4-9367-12-97.45</v>
      </c>
      <c r="R97">
        <f>VALUE(SUBSTITUTE(superbowl_commercials[[#This Row],[TV Viewers]],".",","))</f>
        <v>97.45</v>
      </c>
      <c r="S97" t="b">
        <f>ISNUMBER(superbowl_commercials[[#This Row],[TV Viewers2]])</f>
        <v>1</v>
      </c>
      <c r="T97">
        <f>IFERROR(VALUE(superbowl_commercials[[#This Row],[Youtube Likes]]),0)</f>
        <v>12</v>
      </c>
      <c r="U97" t="b">
        <f>ISNUMBER(superbowl_commercials[[#This Row],[Youtube Likes2]])</f>
        <v>1</v>
      </c>
      <c r="V97">
        <f>VALUE(SUBSTITUTE(superbowl_commercials[[#This Row],[Estimated Cost]],".",","))</f>
        <v>2.4</v>
      </c>
      <c r="W97" t="b">
        <f>ISNUMBER(superbowl_commercials[[#This Row],[Estimated Cost2]])</f>
        <v>1</v>
      </c>
      <c r="X97" t="b">
        <f>ISNUMBER(superbowl_commercials[[#This Row],[Year]])</f>
        <v>1</v>
      </c>
      <c r="Y97">
        <f>VALUE(superbowl_commercials[[#This Row],[Youtube Views]])</f>
        <v>9367</v>
      </c>
      <c r="Z97" t="b">
        <f>ISNUMBER(superbowl_commercials[[#This Row],[Youtube Views2]])</f>
        <v>1</v>
      </c>
      <c r="AA97">
        <f>IF(superbowl_commercials[[#This Row],[Funny]]=TRUE,1,0)</f>
        <v>1</v>
      </c>
      <c r="AB97">
        <f>IF(superbowl_commercials[[#This Row],[Shows Product Quickly]]=TRUE,1,0)</f>
        <v>1</v>
      </c>
      <c r="AC97">
        <f>IF(superbowl_commercials[[#This Row],[Patriotic]]=TRUE,1,0)</f>
        <v>0</v>
      </c>
      <c r="AD97">
        <f>IF(superbowl_commercials[[#This Row],[Celebrity]]=TRUE,1,0)</f>
        <v>0</v>
      </c>
      <c r="AE97">
        <f>IF(superbowl_commercials[[#This Row],[Danger]]=TRUE,1,0)</f>
        <v>0</v>
      </c>
      <c r="AF97">
        <f>IF(superbowl_commercials[[#This Row],[Animals]]=TRUE,1,0)</f>
        <v>0</v>
      </c>
      <c r="AG97">
        <f>IF(superbowl_commercials[[#This Row],[Uses Sex]]=TRUE,1,0)</f>
        <v>0</v>
      </c>
    </row>
    <row r="98" spans="1:33" x14ac:dyDescent="0.35">
      <c r="A98">
        <v>2009</v>
      </c>
      <c r="B98" t="s">
        <v>56</v>
      </c>
      <c r="C98" t="s">
        <v>306</v>
      </c>
      <c r="D98" t="s">
        <v>307</v>
      </c>
      <c r="E98" t="b">
        <v>1</v>
      </c>
      <c r="F98" t="b">
        <v>0</v>
      </c>
      <c r="G98" t="b">
        <v>0</v>
      </c>
      <c r="H98" t="b">
        <v>0</v>
      </c>
      <c r="I98" t="b">
        <v>1</v>
      </c>
      <c r="J98" t="b">
        <v>0</v>
      </c>
      <c r="K98" t="b">
        <v>0</v>
      </c>
      <c r="L98">
        <v>30</v>
      </c>
      <c r="M98" t="s">
        <v>184</v>
      </c>
      <c r="N98">
        <v>130861</v>
      </c>
      <c r="O98" t="s">
        <v>308</v>
      </c>
      <c r="P98" t="s">
        <v>309</v>
      </c>
      <c r="Q98" t="str">
        <f>_xlfn.TEXTJOIN("-",,superbowl_commercials[[#This Row],[Year]:[TV Viewers]])</f>
        <v>2009-Pepsi-https://superbowl-ads.com/2009-pepsi-max-im-good/-https://www.youtube.com/watch?v=qUZaSf7T7ig-TRUE-FALSE-FALSE-FALSE-TRUE-FALSE-FALSE-30-2.4-130861-365-98.73</v>
      </c>
      <c r="R98">
        <f>VALUE(SUBSTITUTE(superbowl_commercials[[#This Row],[TV Viewers]],".",","))</f>
        <v>98.73</v>
      </c>
      <c r="S98" t="b">
        <f>ISNUMBER(superbowl_commercials[[#This Row],[TV Viewers2]])</f>
        <v>1</v>
      </c>
      <c r="T98">
        <f>IFERROR(VALUE(superbowl_commercials[[#This Row],[Youtube Likes]]),0)</f>
        <v>365</v>
      </c>
      <c r="U98" t="b">
        <f>ISNUMBER(superbowl_commercials[[#This Row],[Youtube Likes2]])</f>
        <v>1</v>
      </c>
      <c r="V98">
        <f>VALUE(SUBSTITUTE(superbowl_commercials[[#This Row],[Estimated Cost]],".",","))</f>
        <v>2.4</v>
      </c>
      <c r="W98" t="b">
        <f>ISNUMBER(superbowl_commercials[[#This Row],[Estimated Cost2]])</f>
        <v>1</v>
      </c>
      <c r="X98" t="b">
        <f>ISNUMBER(superbowl_commercials[[#This Row],[Year]])</f>
        <v>1</v>
      </c>
      <c r="Y98">
        <f>VALUE(superbowl_commercials[[#This Row],[Youtube Views]])</f>
        <v>130861</v>
      </c>
      <c r="Z98" t="b">
        <f>ISNUMBER(superbowl_commercials[[#This Row],[Youtube Views2]])</f>
        <v>1</v>
      </c>
      <c r="AA98">
        <f>IF(superbowl_commercials[[#This Row],[Funny]]=TRUE,1,0)</f>
        <v>1</v>
      </c>
      <c r="AB98">
        <f>IF(superbowl_commercials[[#This Row],[Shows Product Quickly]]=TRUE,1,0)</f>
        <v>0</v>
      </c>
      <c r="AC98">
        <f>IF(superbowl_commercials[[#This Row],[Patriotic]]=TRUE,1,0)</f>
        <v>0</v>
      </c>
      <c r="AD98">
        <f>IF(superbowl_commercials[[#This Row],[Celebrity]]=TRUE,1,0)</f>
        <v>0</v>
      </c>
      <c r="AE98">
        <f>IF(superbowl_commercials[[#This Row],[Danger]]=TRUE,1,0)</f>
        <v>1</v>
      </c>
      <c r="AF98">
        <f>IF(superbowl_commercials[[#This Row],[Animals]]=TRUE,1,0)</f>
        <v>0</v>
      </c>
      <c r="AG98">
        <f>IF(superbowl_commercials[[#This Row],[Uses Sex]]=TRUE,1,0)</f>
        <v>0</v>
      </c>
    </row>
    <row r="99" spans="1:33" x14ac:dyDescent="0.35">
      <c r="A99">
        <v>2009</v>
      </c>
      <c r="B99" t="s">
        <v>25</v>
      </c>
      <c r="C99" t="s">
        <v>310</v>
      </c>
      <c r="D99" t="s">
        <v>311</v>
      </c>
      <c r="E99" t="b">
        <v>0</v>
      </c>
      <c r="F99" t="b">
        <v>1</v>
      </c>
      <c r="G99" t="b">
        <v>1</v>
      </c>
      <c r="H99" t="b">
        <v>0</v>
      </c>
      <c r="I99" t="b">
        <v>0</v>
      </c>
      <c r="J99" t="b">
        <v>1</v>
      </c>
      <c r="K99" t="b">
        <v>0</v>
      </c>
      <c r="L99">
        <v>60</v>
      </c>
      <c r="M99" t="s">
        <v>222</v>
      </c>
      <c r="N99">
        <v>307483</v>
      </c>
      <c r="O99" t="s">
        <v>312</v>
      </c>
      <c r="P99" t="s">
        <v>309</v>
      </c>
      <c r="Q99" t="str">
        <f>_xlfn.TEXTJOIN("-",,superbowl_commercials[[#This Row],[Year]:[TV Viewers]])</f>
        <v>2009-Budweiser-https://superbowl-ads.com/2009-budweiser-clydesdales-generations/-https://www.youtube.com/watch?v=ukpnHh4eEeQ-FALSE-TRUE-TRUE-FALSE-FALSE-TRUE-FALSE-60-4.8-307483-538-98.73</v>
      </c>
      <c r="R99">
        <f>VALUE(SUBSTITUTE(superbowl_commercials[[#This Row],[TV Viewers]],".",","))</f>
        <v>98.73</v>
      </c>
      <c r="S99" t="b">
        <f>ISNUMBER(superbowl_commercials[[#This Row],[TV Viewers2]])</f>
        <v>1</v>
      </c>
      <c r="T99">
        <f>IFERROR(VALUE(superbowl_commercials[[#This Row],[Youtube Likes]]),0)</f>
        <v>538</v>
      </c>
      <c r="U99" t="b">
        <f>ISNUMBER(superbowl_commercials[[#This Row],[Youtube Likes2]])</f>
        <v>1</v>
      </c>
      <c r="V99">
        <f>VALUE(SUBSTITUTE(superbowl_commercials[[#This Row],[Estimated Cost]],".",","))</f>
        <v>4.8</v>
      </c>
      <c r="W99" t="b">
        <f>ISNUMBER(superbowl_commercials[[#This Row],[Estimated Cost2]])</f>
        <v>1</v>
      </c>
      <c r="X99" t="b">
        <f>ISNUMBER(superbowl_commercials[[#This Row],[Year]])</f>
        <v>1</v>
      </c>
      <c r="Y99">
        <f>VALUE(superbowl_commercials[[#This Row],[Youtube Views]])</f>
        <v>307483</v>
      </c>
      <c r="Z99" t="b">
        <f>ISNUMBER(superbowl_commercials[[#This Row],[Youtube Views2]])</f>
        <v>1</v>
      </c>
      <c r="AA99">
        <f>IF(superbowl_commercials[[#This Row],[Funny]]=TRUE,1,0)</f>
        <v>0</v>
      </c>
      <c r="AB99">
        <f>IF(superbowl_commercials[[#This Row],[Shows Product Quickly]]=TRUE,1,0)</f>
        <v>1</v>
      </c>
      <c r="AC99">
        <f>IF(superbowl_commercials[[#This Row],[Patriotic]]=TRUE,1,0)</f>
        <v>1</v>
      </c>
      <c r="AD99">
        <f>IF(superbowl_commercials[[#This Row],[Celebrity]]=TRUE,1,0)</f>
        <v>0</v>
      </c>
      <c r="AE99">
        <f>IF(superbowl_commercials[[#This Row],[Danger]]=TRUE,1,0)</f>
        <v>0</v>
      </c>
      <c r="AF99">
        <f>IF(superbowl_commercials[[#This Row],[Animals]]=TRUE,1,0)</f>
        <v>1</v>
      </c>
      <c r="AG99">
        <f>IF(superbowl_commercials[[#This Row],[Uses Sex]]=TRUE,1,0)</f>
        <v>0</v>
      </c>
    </row>
    <row r="100" spans="1:33" x14ac:dyDescent="0.35">
      <c r="A100">
        <v>2009</v>
      </c>
      <c r="B100" t="s">
        <v>25</v>
      </c>
      <c r="C100" t="s">
        <v>313</v>
      </c>
      <c r="D100" t="s">
        <v>314</v>
      </c>
      <c r="E100" t="b">
        <v>1</v>
      </c>
      <c r="F100" t="b">
        <v>1</v>
      </c>
      <c r="G100" t="b">
        <v>1</v>
      </c>
      <c r="H100" t="b">
        <v>0</v>
      </c>
      <c r="I100" t="b">
        <v>0</v>
      </c>
      <c r="J100" t="b">
        <v>1</v>
      </c>
      <c r="K100" t="b">
        <v>0</v>
      </c>
      <c r="L100">
        <v>30</v>
      </c>
      <c r="M100" t="s">
        <v>184</v>
      </c>
      <c r="N100">
        <v>49777</v>
      </c>
      <c r="O100" t="s">
        <v>315</v>
      </c>
      <c r="P100" t="s">
        <v>309</v>
      </c>
      <c r="Q100" t="str">
        <f>_xlfn.TEXTJOIN("-",,superbowl_commercials[[#This Row],[Year]:[TV Viewers]])</f>
        <v>2009-Budweiser-https://superbowl-ads.com/2009-budweiser-clydesdale-plays-fetch/-https://www.youtube.com/watch?v=w_ZEGUX4YnI-TRUE-TRUE-TRUE-FALSE-FALSE-TRUE-FALSE-30-2.4-49777-69-98.73</v>
      </c>
      <c r="R100">
        <f>VALUE(SUBSTITUTE(superbowl_commercials[[#This Row],[TV Viewers]],".",","))</f>
        <v>98.73</v>
      </c>
      <c r="S100" t="b">
        <f>ISNUMBER(superbowl_commercials[[#This Row],[TV Viewers2]])</f>
        <v>1</v>
      </c>
      <c r="T100">
        <f>IFERROR(VALUE(superbowl_commercials[[#This Row],[Youtube Likes]]),0)</f>
        <v>69</v>
      </c>
      <c r="U100" t="b">
        <f>ISNUMBER(superbowl_commercials[[#This Row],[Youtube Likes2]])</f>
        <v>1</v>
      </c>
      <c r="V100">
        <f>VALUE(SUBSTITUTE(superbowl_commercials[[#This Row],[Estimated Cost]],".",","))</f>
        <v>2.4</v>
      </c>
      <c r="W100" t="b">
        <f>ISNUMBER(superbowl_commercials[[#This Row],[Estimated Cost2]])</f>
        <v>1</v>
      </c>
      <c r="X100" t="b">
        <f>ISNUMBER(superbowl_commercials[[#This Row],[Year]])</f>
        <v>1</v>
      </c>
      <c r="Y100">
        <f>VALUE(superbowl_commercials[[#This Row],[Youtube Views]])</f>
        <v>49777</v>
      </c>
      <c r="Z100" t="b">
        <f>ISNUMBER(superbowl_commercials[[#This Row],[Youtube Views2]])</f>
        <v>1</v>
      </c>
      <c r="AA100">
        <f>IF(superbowl_commercials[[#This Row],[Funny]]=TRUE,1,0)</f>
        <v>1</v>
      </c>
      <c r="AB100">
        <f>IF(superbowl_commercials[[#This Row],[Shows Product Quickly]]=TRUE,1,0)</f>
        <v>1</v>
      </c>
      <c r="AC100">
        <f>IF(superbowl_commercials[[#This Row],[Patriotic]]=TRUE,1,0)</f>
        <v>1</v>
      </c>
      <c r="AD100">
        <f>IF(superbowl_commercials[[#This Row],[Celebrity]]=TRUE,1,0)</f>
        <v>0</v>
      </c>
      <c r="AE100">
        <f>IF(superbowl_commercials[[#This Row],[Danger]]=TRUE,1,0)</f>
        <v>0</v>
      </c>
      <c r="AF100">
        <f>IF(superbowl_commercials[[#This Row],[Animals]]=TRUE,1,0)</f>
        <v>1</v>
      </c>
      <c r="AG100">
        <f>IF(superbowl_commercials[[#This Row],[Uses Sex]]=TRUE,1,0)</f>
        <v>0</v>
      </c>
    </row>
    <row r="101" spans="1:33" x14ac:dyDescent="0.35">
      <c r="A101">
        <v>2009</v>
      </c>
      <c r="B101" t="s">
        <v>273</v>
      </c>
      <c r="C101" t="s">
        <v>316</v>
      </c>
      <c r="D101" t="s">
        <v>317</v>
      </c>
      <c r="E101" t="b">
        <v>1</v>
      </c>
      <c r="F101" t="b">
        <v>1</v>
      </c>
      <c r="G101" t="b">
        <v>0</v>
      </c>
      <c r="H101" t="b">
        <v>0</v>
      </c>
      <c r="I101" t="b">
        <v>0</v>
      </c>
      <c r="J101" t="b">
        <v>0</v>
      </c>
      <c r="K101" t="b">
        <v>0</v>
      </c>
      <c r="L101">
        <v>30</v>
      </c>
      <c r="M101" t="s">
        <v>184</v>
      </c>
      <c r="N101">
        <v>373823</v>
      </c>
      <c r="O101" t="s">
        <v>318</v>
      </c>
      <c r="P101" t="s">
        <v>309</v>
      </c>
      <c r="Q101" t="str">
        <f>_xlfn.TEXTJOIN("-",,superbowl_commercials[[#This Row],[Year]:[TV Viewers]])</f>
        <v>2009-Hyundai-https://superbowl-ads.com/2009-hyundai-angry-bosses/-https://www.youtube.com/watch?v=puG0WOgAUfs-TRUE-TRUE-FALSE-FALSE-FALSE-FALSE-FALSE-30-2.4-373823-588-98.73</v>
      </c>
      <c r="R101">
        <f>VALUE(SUBSTITUTE(superbowl_commercials[[#This Row],[TV Viewers]],".",","))</f>
        <v>98.73</v>
      </c>
      <c r="S101" t="b">
        <f>ISNUMBER(superbowl_commercials[[#This Row],[TV Viewers2]])</f>
        <v>1</v>
      </c>
      <c r="T101">
        <f>IFERROR(VALUE(superbowl_commercials[[#This Row],[Youtube Likes]]),0)</f>
        <v>588</v>
      </c>
      <c r="U101" t="b">
        <f>ISNUMBER(superbowl_commercials[[#This Row],[Youtube Likes2]])</f>
        <v>1</v>
      </c>
      <c r="V101">
        <f>VALUE(SUBSTITUTE(superbowl_commercials[[#This Row],[Estimated Cost]],".",","))</f>
        <v>2.4</v>
      </c>
      <c r="W101" t="b">
        <f>ISNUMBER(superbowl_commercials[[#This Row],[Estimated Cost2]])</f>
        <v>1</v>
      </c>
      <c r="X101" t="b">
        <f>ISNUMBER(superbowl_commercials[[#This Row],[Year]])</f>
        <v>1</v>
      </c>
      <c r="Y101">
        <f>VALUE(superbowl_commercials[[#This Row],[Youtube Views]])</f>
        <v>373823</v>
      </c>
      <c r="Z101" t="b">
        <f>ISNUMBER(superbowl_commercials[[#This Row],[Youtube Views2]])</f>
        <v>1</v>
      </c>
      <c r="AA101">
        <f>IF(superbowl_commercials[[#This Row],[Funny]]=TRUE,1,0)</f>
        <v>1</v>
      </c>
      <c r="AB101">
        <f>IF(superbowl_commercials[[#This Row],[Shows Product Quickly]]=TRUE,1,0)</f>
        <v>1</v>
      </c>
      <c r="AC101">
        <f>IF(superbowl_commercials[[#This Row],[Patriotic]]=TRUE,1,0)</f>
        <v>0</v>
      </c>
      <c r="AD101">
        <f>IF(superbowl_commercials[[#This Row],[Celebrity]]=TRUE,1,0)</f>
        <v>0</v>
      </c>
      <c r="AE101">
        <f>IF(superbowl_commercials[[#This Row],[Danger]]=TRUE,1,0)</f>
        <v>0</v>
      </c>
      <c r="AF101">
        <f>IF(superbowl_commercials[[#This Row],[Animals]]=TRUE,1,0)</f>
        <v>0</v>
      </c>
      <c r="AG101">
        <f>IF(superbowl_commercials[[#This Row],[Uses Sex]]=TRUE,1,0)</f>
        <v>0</v>
      </c>
    </row>
    <row r="102" spans="1:33" x14ac:dyDescent="0.35">
      <c r="A102">
        <v>2009</v>
      </c>
      <c r="B102" t="s">
        <v>68</v>
      </c>
      <c r="C102" t="s">
        <v>319</v>
      </c>
      <c r="D102" t="s">
        <v>320</v>
      </c>
      <c r="E102" t="b">
        <v>1</v>
      </c>
      <c r="F102" t="b">
        <v>1</v>
      </c>
      <c r="G102" t="b">
        <v>0</v>
      </c>
      <c r="H102" t="b">
        <v>0</v>
      </c>
      <c r="I102" t="b">
        <v>0</v>
      </c>
      <c r="J102" t="b">
        <v>0</v>
      </c>
      <c r="K102" t="b">
        <v>0</v>
      </c>
      <c r="L102">
        <v>30</v>
      </c>
      <c r="M102" t="s">
        <v>184</v>
      </c>
      <c r="N102">
        <v>43262</v>
      </c>
      <c r="O102" t="s">
        <v>321</v>
      </c>
      <c r="P102" t="s">
        <v>309</v>
      </c>
      <c r="Q102" t="str">
        <f>_xlfn.TEXTJOIN("-",,superbowl_commercials[[#This Row],[Year]:[TV Viewers]])</f>
        <v>2009-Doritos-https://superbowl-ads.com/2009-doritos-new-flavor-pitch/-https://www.youtube.com/watch?v=qKKpRhFcKBk-TRUE-TRUE-FALSE-FALSE-FALSE-FALSE-FALSE-30-2.4-43262-112-98.73</v>
      </c>
      <c r="R102">
        <f>VALUE(SUBSTITUTE(superbowl_commercials[[#This Row],[TV Viewers]],".",","))</f>
        <v>98.73</v>
      </c>
      <c r="S102" t="b">
        <f>ISNUMBER(superbowl_commercials[[#This Row],[TV Viewers2]])</f>
        <v>1</v>
      </c>
      <c r="T102">
        <f>IFERROR(VALUE(superbowl_commercials[[#This Row],[Youtube Likes]]),0)</f>
        <v>112</v>
      </c>
      <c r="U102" t="b">
        <f>ISNUMBER(superbowl_commercials[[#This Row],[Youtube Likes2]])</f>
        <v>1</v>
      </c>
      <c r="V102">
        <f>VALUE(SUBSTITUTE(superbowl_commercials[[#This Row],[Estimated Cost]],".",","))</f>
        <v>2.4</v>
      </c>
      <c r="W102" t="b">
        <f>ISNUMBER(superbowl_commercials[[#This Row],[Estimated Cost2]])</f>
        <v>1</v>
      </c>
      <c r="X102" t="b">
        <f>ISNUMBER(superbowl_commercials[[#This Row],[Year]])</f>
        <v>1</v>
      </c>
      <c r="Y102">
        <f>VALUE(superbowl_commercials[[#This Row],[Youtube Views]])</f>
        <v>43262</v>
      </c>
      <c r="Z102" t="b">
        <f>ISNUMBER(superbowl_commercials[[#This Row],[Youtube Views2]])</f>
        <v>1</v>
      </c>
      <c r="AA102">
        <f>IF(superbowl_commercials[[#This Row],[Funny]]=TRUE,1,0)</f>
        <v>1</v>
      </c>
      <c r="AB102">
        <f>IF(superbowl_commercials[[#This Row],[Shows Product Quickly]]=TRUE,1,0)</f>
        <v>1</v>
      </c>
      <c r="AC102">
        <f>IF(superbowl_commercials[[#This Row],[Patriotic]]=TRUE,1,0)</f>
        <v>0</v>
      </c>
      <c r="AD102">
        <f>IF(superbowl_commercials[[#This Row],[Celebrity]]=TRUE,1,0)</f>
        <v>0</v>
      </c>
      <c r="AE102">
        <f>IF(superbowl_commercials[[#This Row],[Danger]]=TRUE,1,0)</f>
        <v>0</v>
      </c>
      <c r="AF102">
        <f>IF(superbowl_commercials[[#This Row],[Animals]]=TRUE,1,0)</f>
        <v>0</v>
      </c>
      <c r="AG102">
        <f>IF(superbowl_commercials[[#This Row],[Uses Sex]]=TRUE,1,0)</f>
        <v>0</v>
      </c>
    </row>
    <row r="103" spans="1:33" x14ac:dyDescent="0.35">
      <c r="A103">
        <v>2009</v>
      </c>
      <c r="B103" t="s">
        <v>243</v>
      </c>
      <c r="C103" t="s">
        <v>322</v>
      </c>
      <c r="D103" t="s">
        <v>323</v>
      </c>
      <c r="E103" t="b">
        <v>0</v>
      </c>
      <c r="F103" t="b">
        <v>1</v>
      </c>
      <c r="G103" t="b">
        <v>0</v>
      </c>
      <c r="H103" t="b">
        <v>0</v>
      </c>
      <c r="I103" t="b">
        <v>0</v>
      </c>
      <c r="J103" t="b">
        <v>1</v>
      </c>
      <c r="K103" t="b">
        <v>0</v>
      </c>
      <c r="L103">
        <v>60</v>
      </c>
      <c r="M103" t="s">
        <v>222</v>
      </c>
      <c r="N103">
        <v>525946</v>
      </c>
      <c r="O103" t="s">
        <v>324</v>
      </c>
      <c r="P103" t="s">
        <v>309</v>
      </c>
      <c r="Q103" t="str">
        <f>_xlfn.TEXTJOIN("-",,superbowl_commercials[[#This Row],[Year]:[TV Viewers]])</f>
        <v>2009-Coca-Cola-https://superbowl-ads.com/2009-coca-cola-heist/-https://www.youtube.com/watch?v=icV7fGqPZ2I-FALSE-TRUE-FALSE-FALSE-FALSE-TRUE-FALSE-60-4.8-525946-1700-98.73</v>
      </c>
      <c r="R103">
        <f>VALUE(SUBSTITUTE(superbowl_commercials[[#This Row],[TV Viewers]],".",","))</f>
        <v>98.73</v>
      </c>
      <c r="S103" t="b">
        <f>ISNUMBER(superbowl_commercials[[#This Row],[TV Viewers2]])</f>
        <v>1</v>
      </c>
      <c r="T103">
        <f>IFERROR(VALUE(superbowl_commercials[[#This Row],[Youtube Likes]]),0)</f>
        <v>1700</v>
      </c>
      <c r="U103" t="b">
        <f>ISNUMBER(superbowl_commercials[[#This Row],[Youtube Likes2]])</f>
        <v>1</v>
      </c>
      <c r="V103">
        <f>VALUE(SUBSTITUTE(superbowl_commercials[[#This Row],[Estimated Cost]],".",","))</f>
        <v>4.8</v>
      </c>
      <c r="W103" t="b">
        <f>ISNUMBER(superbowl_commercials[[#This Row],[Estimated Cost2]])</f>
        <v>1</v>
      </c>
      <c r="X103" t="b">
        <f>ISNUMBER(superbowl_commercials[[#This Row],[Year]])</f>
        <v>1</v>
      </c>
      <c r="Y103">
        <f>VALUE(superbowl_commercials[[#This Row],[Youtube Views]])</f>
        <v>525946</v>
      </c>
      <c r="Z103" t="b">
        <f>ISNUMBER(superbowl_commercials[[#This Row],[Youtube Views2]])</f>
        <v>1</v>
      </c>
      <c r="AA103">
        <f>IF(superbowl_commercials[[#This Row],[Funny]]=TRUE,1,0)</f>
        <v>0</v>
      </c>
      <c r="AB103">
        <f>IF(superbowl_commercials[[#This Row],[Shows Product Quickly]]=TRUE,1,0)</f>
        <v>1</v>
      </c>
      <c r="AC103">
        <f>IF(superbowl_commercials[[#This Row],[Patriotic]]=TRUE,1,0)</f>
        <v>0</v>
      </c>
      <c r="AD103">
        <f>IF(superbowl_commercials[[#This Row],[Celebrity]]=TRUE,1,0)</f>
        <v>0</v>
      </c>
      <c r="AE103">
        <f>IF(superbowl_commercials[[#This Row],[Danger]]=TRUE,1,0)</f>
        <v>0</v>
      </c>
      <c r="AF103">
        <f>IF(superbowl_commercials[[#This Row],[Animals]]=TRUE,1,0)</f>
        <v>1</v>
      </c>
      <c r="AG103">
        <f>IF(superbowl_commercials[[#This Row],[Uses Sex]]=TRUE,1,0)</f>
        <v>0</v>
      </c>
    </row>
    <row r="104" spans="1:33" x14ac:dyDescent="0.35">
      <c r="A104">
        <v>2009</v>
      </c>
      <c r="B104" t="s">
        <v>29</v>
      </c>
      <c r="C104" t="s">
        <v>325</v>
      </c>
      <c r="D104" t="s">
        <v>326</v>
      </c>
      <c r="E104" t="b">
        <v>1</v>
      </c>
      <c r="F104" t="b">
        <v>1</v>
      </c>
      <c r="G104" t="b">
        <v>0</v>
      </c>
      <c r="H104" t="b">
        <v>0</v>
      </c>
      <c r="I104" t="b">
        <v>1</v>
      </c>
      <c r="J104" t="b">
        <v>0</v>
      </c>
      <c r="K104" t="b">
        <v>0</v>
      </c>
      <c r="L104">
        <v>30</v>
      </c>
      <c r="M104" t="s">
        <v>184</v>
      </c>
      <c r="N104">
        <v>55433</v>
      </c>
      <c r="O104" t="s">
        <v>327</v>
      </c>
      <c r="P104" t="s">
        <v>309</v>
      </c>
      <c r="Q104" t="str">
        <f>_xlfn.TEXTJOIN("-",,superbowl_commercials[[#This Row],[Year]:[TV Viewers]])</f>
        <v>2009-Bud Light-https://superbowl-ads.com/2009-bud-light-meeting/-https://www.youtube.com/watch?v=L1fL0ZHX2t0-TRUE-TRUE-FALSE-FALSE-TRUE-FALSE-FALSE-30-2.4-55433-185-98.73</v>
      </c>
      <c r="R104">
        <f>VALUE(SUBSTITUTE(superbowl_commercials[[#This Row],[TV Viewers]],".",","))</f>
        <v>98.73</v>
      </c>
      <c r="S104" t="b">
        <f>ISNUMBER(superbowl_commercials[[#This Row],[TV Viewers2]])</f>
        <v>1</v>
      </c>
      <c r="T104">
        <f>IFERROR(VALUE(superbowl_commercials[[#This Row],[Youtube Likes]]),0)</f>
        <v>185</v>
      </c>
      <c r="U104" t="b">
        <f>ISNUMBER(superbowl_commercials[[#This Row],[Youtube Likes2]])</f>
        <v>1</v>
      </c>
      <c r="V104">
        <f>VALUE(SUBSTITUTE(superbowl_commercials[[#This Row],[Estimated Cost]],".",","))</f>
        <v>2.4</v>
      </c>
      <c r="W104" t="b">
        <f>ISNUMBER(superbowl_commercials[[#This Row],[Estimated Cost2]])</f>
        <v>1</v>
      </c>
      <c r="X104" t="b">
        <f>ISNUMBER(superbowl_commercials[[#This Row],[Year]])</f>
        <v>1</v>
      </c>
      <c r="Y104">
        <f>VALUE(superbowl_commercials[[#This Row],[Youtube Views]])</f>
        <v>55433</v>
      </c>
      <c r="Z104" t="b">
        <f>ISNUMBER(superbowl_commercials[[#This Row],[Youtube Views2]])</f>
        <v>1</v>
      </c>
      <c r="AA104">
        <f>IF(superbowl_commercials[[#This Row],[Funny]]=TRUE,1,0)</f>
        <v>1</v>
      </c>
      <c r="AB104">
        <f>IF(superbowl_commercials[[#This Row],[Shows Product Quickly]]=TRUE,1,0)</f>
        <v>1</v>
      </c>
      <c r="AC104">
        <f>IF(superbowl_commercials[[#This Row],[Patriotic]]=TRUE,1,0)</f>
        <v>0</v>
      </c>
      <c r="AD104">
        <f>IF(superbowl_commercials[[#This Row],[Celebrity]]=TRUE,1,0)</f>
        <v>0</v>
      </c>
      <c r="AE104">
        <f>IF(superbowl_commercials[[#This Row],[Danger]]=TRUE,1,0)</f>
        <v>1</v>
      </c>
      <c r="AF104">
        <f>IF(superbowl_commercials[[#This Row],[Animals]]=TRUE,1,0)</f>
        <v>0</v>
      </c>
      <c r="AG104">
        <f>IF(superbowl_commercials[[#This Row],[Uses Sex]]=TRUE,1,0)</f>
        <v>0</v>
      </c>
    </row>
    <row r="105" spans="1:33" x14ac:dyDescent="0.35">
      <c r="A105">
        <v>2009</v>
      </c>
      <c r="B105" t="s">
        <v>243</v>
      </c>
      <c r="C105" t="s">
        <v>328</v>
      </c>
      <c r="D105" t="s">
        <v>329</v>
      </c>
      <c r="E105" t="b">
        <v>1</v>
      </c>
      <c r="F105" t="b">
        <v>0</v>
      </c>
      <c r="G105" t="b">
        <v>0</v>
      </c>
      <c r="H105" t="b">
        <v>0</v>
      </c>
      <c r="I105" t="b">
        <v>0</v>
      </c>
      <c r="J105" t="b">
        <v>1</v>
      </c>
      <c r="K105" t="b">
        <v>0</v>
      </c>
      <c r="L105">
        <v>60</v>
      </c>
      <c r="M105" t="s">
        <v>222</v>
      </c>
      <c r="N105">
        <v>1455950</v>
      </c>
      <c r="O105" t="s">
        <v>330</v>
      </c>
      <c r="P105" t="s">
        <v>309</v>
      </c>
      <c r="Q105" t="str">
        <f>_xlfn.TEXTJOIN("-",,superbowl_commercials[[#This Row],[Year]:[TV Viewers]])</f>
        <v>2009-Coca-Cola-https://superbowl-ads.com/2009-coca-cola-avatar/-https://www.youtube.com/watch?v=Kwke0LNardc-TRUE-FALSE-FALSE-FALSE-FALSE-TRUE-FALSE-60-4.8-1455950-3500-98.73</v>
      </c>
      <c r="R105">
        <f>VALUE(SUBSTITUTE(superbowl_commercials[[#This Row],[TV Viewers]],".",","))</f>
        <v>98.73</v>
      </c>
      <c r="S105" t="b">
        <f>ISNUMBER(superbowl_commercials[[#This Row],[TV Viewers2]])</f>
        <v>1</v>
      </c>
      <c r="T105">
        <f>IFERROR(VALUE(superbowl_commercials[[#This Row],[Youtube Likes]]),0)</f>
        <v>3500</v>
      </c>
      <c r="U105" t="b">
        <f>ISNUMBER(superbowl_commercials[[#This Row],[Youtube Likes2]])</f>
        <v>1</v>
      </c>
      <c r="V105">
        <f>VALUE(SUBSTITUTE(superbowl_commercials[[#This Row],[Estimated Cost]],".",","))</f>
        <v>4.8</v>
      </c>
      <c r="W105" t="b">
        <f>ISNUMBER(superbowl_commercials[[#This Row],[Estimated Cost2]])</f>
        <v>1</v>
      </c>
      <c r="X105" t="b">
        <f>ISNUMBER(superbowl_commercials[[#This Row],[Year]])</f>
        <v>1</v>
      </c>
      <c r="Y105">
        <f>VALUE(superbowl_commercials[[#This Row],[Youtube Views]])</f>
        <v>1455950</v>
      </c>
      <c r="Z105" t="b">
        <f>ISNUMBER(superbowl_commercials[[#This Row],[Youtube Views2]])</f>
        <v>1</v>
      </c>
      <c r="AA105">
        <f>IF(superbowl_commercials[[#This Row],[Funny]]=TRUE,1,0)</f>
        <v>1</v>
      </c>
      <c r="AB105">
        <f>IF(superbowl_commercials[[#This Row],[Shows Product Quickly]]=TRUE,1,0)</f>
        <v>0</v>
      </c>
      <c r="AC105">
        <f>IF(superbowl_commercials[[#This Row],[Patriotic]]=TRUE,1,0)</f>
        <v>0</v>
      </c>
      <c r="AD105">
        <f>IF(superbowl_commercials[[#This Row],[Celebrity]]=TRUE,1,0)</f>
        <v>0</v>
      </c>
      <c r="AE105">
        <f>IF(superbowl_commercials[[#This Row],[Danger]]=TRUE,1,0)</f>
        <v>0</v>
      </c>
      <c r="AF105">
        <f>IF(superbowl_commercials[[#This Row],[Animals]]=TRUE,1,0)</f>
        <v>1</v>
      </c>
      <c r="AG105">
        <f>IF(superbowl_commercials[[#This Row],[Uses Sex]]=TRUE,1,0)</f>
        <v>0</v>
      </c>
    </row>
    <row r="106" spans="1:33" x14ac:dyDescent="0.35">
      <c r="A106">
        <v>2009</v>
      </c>
      <c r="B106" t="s">
        <v>29</v>
      </c>
      <c r="C106" t="s">
        <v>331</v>
      </c>
      <c r="D106" t="s">
        <v>332</v>
      </c>
      <c r="E106" t="b">
        <v>1</v>
      </c>
      <c r="F106" t="b">
        <v>1</v>
      </c>
      <c r="G106" t="b">
        <v>0</v>
      </c>
      <c r="H106" t="b">
        <v>0</v>
      </c>
      <c r="I106" t="b">
        <v>1</v>
      </c>
      <c r="J106" t="b">
        <v>0</v>
      </c>
      <c r="K106" t="b">
        <v>1</v>
      </c>
      <c r="L106">
        <v>30</v>
      </c>
      <c r="M106" t="s">
        <v>184</v>
      </c>
      <c r="N106">
        <v>30257</v>
      </c>
      <c r="O106" t="s">
        <v>333</v>
      </c>
      <c r="P106" t="s">
        <v>309</v>
      </c>
      <c r="Q106" t="str">
        <f>_xlfn.TEXTJOIN("-",,superbowl_commercials[[#This Row],[Year]:[TV Viewers]])</f>
        <v>2009-Bud Light-https://superbowl-ads.com/2009-bud-light-skier/-https://www.youtube.com/watch?v=LEVQAU_LITI-TRUE-TRUE-FALSE-FALSE-TRUE-FALSE-TRUE-30-2.4-30257-34-98.73</v>
      </c>
      <c r="R106">
        <f>VALUE(SUBSTITUTE(superbowl_commercials[[#This Row],[TV Viewers]],".",","))</f>
        <v>98.73</v>
      </c>
      <c r="S106" t="b">
        <f>ISNUMBER(superbowl_commercials[[#This Row],[TV Viewers2]])</f>
        <v>1</v>
      </c>
      <c r="T106">
        <f>IFERROR(VALUE(superbowl_commercials[[#This Row],[Youtube Likes]]),0)</f>
        <v>34</v>
      </c>
      <c r="U106" t="b">
        <f>ISNUMBER(superbowl_commercials[[#This Row],[Youtube Likes2]])</f>
        <v>1</v>
      </c>
      <c r="V106">
        <f>VALUE(SUBSTITUTE(superbowl_commercials[[#This Row],[Estimated Cost]],".",","))</f>
        <v>2.4</v>
      </c>
      <c r="W106" t="b">
        <f>ISNUMBER(superbowl_commercials[[#This Row],[Estimated Cost2]])</f>
        <v>1</v>
      </c>
      <c r="X106" t="b">
        <f>ISNUMBER(superbowl_commercials[[#This Row],[Year]])</f>
        <v>1</v>
      </c>
      <c r="Y106">
        <f>VALUE(superbowl_commercials[[#This Row],[Youtube Views]])</f>
        <v>30257</v>
      </c>
      <c r="Z106" t="b">
        <f>ISNUMBER(superbowl_commercials[[#This Row],[Youtube Views2]])</f>
        <v>1</v>
      </c>
      <c r="AA106">
        <f>IF(superbowl_commercials[[#This Row],[Funny]]=TRUE,1,0)</f>
        <v>1</v>
      </c>
      <c r="AB106">
        <f>IF(superbowl_commercials[[#This Row],[Shows Product Quickly]]=TRUE,1,0)</f>
        <v>1</v>
      </c>
      <c r="AC106">
        <f>IF(superbowl_commercials[[#This Row],[Patriotic]]=TRUE,1,0)</f>
        <v>0</v>
      </c>
      <c r="AD106">
        <f>IF(superbowl_commercials[[#This Row],[Celebrity]]=TRUE,1,0)</f>
        <v>0</v>
      </c>
      <c r="AE106">
        <f>IF(superbowl_commercials[[#This Row],[Danger]]=TRUE,1,0)</f>
        <v>1</v>
      </c>
      <c r="AF106">
        <f>IF(superbowl_commercials[[#This Row],[Animals]]=TRUE,1,0)</f>
        <v>0</v>
      </c>
      <c r="AG106">
        <f>IF(superbowl_commercials[[#This Row],[Uses Sex]]=TRUE,1,0)</f>
        <v>1</v>
      </c>
    </row>
    <row r="107" spans="1:33" x14ac:dyDescent="0.35">
      <c r="A107">
        <v>2009</v>
      </c>
      <c r="B107" t="s">
        <v>68</v>
      </c>
      <c r="C107" t="s">
        <v>334</v>
      </c>
      <c r="D107" t="s">
        <v>335</v>
      </c>
      <c r="E107" t="b">
        <v>1</v>
      </c>
      <c r="F107" t="b">
        <v>1</v>
      </c>
      <c r="G107" t="b">
        <v>0</v>
      </c>
      <c r="H107" t="b">
        <v>0</v>
      </c>
      <c r="I107" t="b">
        <v>1</v>
      </c>
      <c r="J107" t="b">
        <v>1</v>
      </c>
      <c r="K107" t="b">
        <v>1</v>
      </c>
      <c r="L107">
        <v>30</v>
      </c>
      <c r="M107" t="s">
        <v>184</v>
      </c>
      <c r="N107">
        <v>646856</v>
      </c>
      <c r="O107" t="s">
        <v>336</v>
      </c>
      <c r="P107" t="s">
        <v>309</v>
      </c>
      <c r="Q107" t="str">
        <f>_xlfn.TEXTJOIN("-",,superbowl_commercials[[#This Row],[Year]:[TV Viewers]])</f>
        <v>2009-Doritos-https://superbowl-ads.com/2009-doritos-power-of-the-crunch/-https://www.youtube.com/watch?v=7DZao4kN73M-TRUE-TRUE-FALSE-FALSE-TRUE-TRUE-TRUE-30-2.4-646856-1900-98.73</v>
      </c>
      <c r="R107">
        <f>VALUE(SUBSTITUTE(superbowl_commercials[[#This Row],[TV Viewers]],".",","))</f>
        <v>98.73</v>
      </c>
      <c r="S107" t="b">
        <f>ISNUMBER(superbowl_commercials[[#This Row],[TV Viewers2]])</f>
        <v>1</v>
      </c>
      <c r="T107">
        <f>IFERROR(VALUE(superbowl_commercials[[#This Row],[Youtube Likes]]),0)</f>
        <v>1900</v>
      </c>
      <c r="U107" t="b">
        <f>ISNUMBER(superbowl_commercials[[#This Row],[Youtube Likes2]])</f>
        <v>1</v>
      </c>
      <c r="V107">
        <f>VALUE(SUBSTITUTE(superbowl_commercials[[#This Row],[Estimated Cost]],".",","))</f>
        <v>2.4</v>
      </c>
      <c r="W107" t="b">
        <f>ISNUMBER(superbowl_commercials[[#This Row],[Estimated Cost2]])</f>
        <v>1</v>
      </c>
      <c r="X107" t="b">
        <f>ISNUMBER(superbowl_commercials[[#This Row],[Year]])</f>
        <v>1</v>
      </c>
      <c r="Y107">
        <f>VALUE(superbowl_commercials[[#This Row],[Youtube Views]])</f>
        <v>646856</v>
      </c>
      <c r="Z107" t="b">
        <f>ISNUMBER(superbowl_commercials[[#This Row],[Youtube Views2]])</f>
        <v>1</v>
      </c>
      <c r="AA107">
        <f>IF(superbowl_commercials[[#This Row],[Funny]]=TRUE,1,0)</f>
        <v>1</v>
      </c>
      <c r="AB107">
        <f>IF(superbowl_commercials[[#This Row],[Shows Product Quickly]]=TRUE,1,0)</f>
        <v>1</v>
      </c>
      <c r="AC107">
        <f>IF(superbowl_commercials[[#This Row],[Patriotic]]=TRUE,1,0)</f>
        <v>0</v>
      </c>
      <c r="AD107">
        <f>IF(superbowl_commercials[[#This Row],[Celebrity]]=TRUE,1,0)</f>
        <v>0</v>
      </c>
      <c r="AE107">
        <f>IF(superbowl_commercials[[#This Row],[Danger]]=TRUE,1,0)</f>
        <v>1</v>
      </c>
      <c r="AF107">
        <f>IF(superbowl_commercials[[#This Row],[Animals]]=TRUE,1,0)</f>
        <v>1</v>
      </c>
      <c r="AG107">
        <f>IF(superbowl_commercials[[#This Row],[Uses Sex]]=TRUE,1,0)</f>
        <v>1</v>
      </c>
    </row>
    <row r="108" spans="1:33" x14ac:dyDescent="0.35">
      <c r="A108">
        <v>2009</v>
      </c>
      <c r="B108" t="s">
        <v>243</v>
      </c>
      <c r="C108" t="s">
        <v>337</v>
      </c>
      <c r="D108" t="s">
        <v>338</v>
      </c>
      <c r="E108" t="b">
        <v>1</v>
      </c>
      <c r="F108" t="b">
        <v>1</v>
      </c>
      <c r="G108" t="b">
        <v>0</v>
      </c>
      <c r="H108" t="b">
        <v>1</v>
      </c>
      <c r="I108" t="b">
        <v>1</v>
      </c>
      <c r="J108" t="b">
        <v>0</v>
      </c>
      <c r="K108" t="b">
        <v>0</v>
      </c>
      <c r="L108">
        <v>60</v>
      </c>
      <c r="M108" t="s">
        <v>222</v>
      </c>
      <c r="N108">
        <v>46228</v>
      </c>
      <c r="O108" t="s">
        <v>339</v>
      </c>
      <c r="P108" t="s">
        <v>309</v>
      </c>
      <c r="Q108" t="str">
        <f>_xlfn.TEXTJOIN("-",,superbowl_commercials[[#This Row],[Year]:[TV Viewers]])</f>
        <v>2009-Coca-Cola-https://superbowl-ads.com/2009-coke-zero-mean-troy/-https://www.youtube.com/watch?v=XKFUcEkIbEg-TRUE-TRUE-FALSE-TRUE-TRUE-FALSE-FALSE-60-4.8-46228-102-98.73</v>
      </c>
      <c r="R108">
        <f>VALUE(SUBSTITUTE(superbowl_commercials[[#This Row],[TV Viewers]],".",","))</f>
        <v>98.73</v>
      </c>
      <c r="S108" t="b">
        <f>ISNUMBER(superbowl_commercials[[#This Row],[TV Viewers2]])</f>
        <v>1</v>
      </c>
      <c r="T108">
        <f>IFERROR(VALUE(superbowl_commercials[[#This Row],[Youtube Likes]]),0)</f>
        <v>102</v>
      </c>
      <c r="U108" t="b">
        <f>ISNUMBER(superbowl_commercials[[#This Row],[Youtube Likes2]])</f>
        <v>1</v>
      </c>
      <c r="V108">
        <f>VALUE(SUBSTITUTE(superbowl_commercials[[#This Row],[Estimated Cost]],".",","))</f>
        <v>4.8</v>
      </c>
      <c r="W108" t="b">
        <f>ISNUMBER(superbowl_commercials[[#This Row],[Estimated Cost2]])</f>
        <v>1</v>
      </c>
      <c r="X108" t="b">
        <f>ISNUMBER(superbowl_commercials[[#This Row],[Year]])</f>
        <v>1</v>
      </c>
      <c r="Y108">
        <f>VALUE(superbowl_commercials[[#This Row],[Youtube Views]])</f>
        <v>46228</v>
      </c>
      <c r="Z108" t="b">
        <f>ISNUMBER(superbowl_commercials[[#This Row],[Youtube Views2]])</f>
        <v>1</v>
      </c>
      <c r="AA108">
        <f>IF(superbowl_commercials[[#This Row],[Funny]]=TRUE,1,0)</f>
        <v>1</v>
      </c>
      <c r="AB108">
        <f>IF(superbowl_commercials[[#This Row],[Shows Product Quickly]]=TRUE,1,0)</f>
        <v>1</v>
      </c>
      <c r="AC108">
        <f>IF(superbowl_commercials[[#This Row],[Patriotic]]=TRUE,1,0)</f>
        <v>0</v>
      </c>
      <c r="AD108">
        <f>IF(superbowl_commercials[[#This Row],[Celebrity]]=TRUE,1,0)</f>
        <v>1</v>
      </c>
      <c r="AE108">
        <f>IF(superbowl_commercials[[#This Row],[Danger]]=TRUE,1,0)</f>
        <v>1</v>
      </c>
      <c r="AF108">
        <f>IF(superbowl_commercials[[#This Row],[Animals]]=TRUE,1,0)</f>
        <v>0</v>
      </c>
      <c r="AG108">
        <f>IF(superbowl_commercials[[#This Row],[Uses Sex]]=TRUE,1,0)</f>
        <v>0</v>
      </c>
    </row>
    <row r="109" spans="1:33" x14ac:dyDescent="0.35">
      <c r="A109">
        <v>2009</v>
      </c>
      <c r="B109" t="s">
        <v>56</v>
      </c>
      <c r="C109" t="s">
        <v>340</v>
      </c>
      <c r="D109" t="s">
        <v>341</v>
      </c>
      <c r="E109" t="b">
        <v>0</v>
      </c>
      <c r="F109" t="b">
        <v>0</v>
      </c>
      <c r="G109" t="b">
        <v>1</v>
      </c>
      <c r="H109" t="b">
        <v>1</v>
      </c>
      <c r="I109" t="b">
        <v>1</v>
      </c>
      <c r="J109" t="b">
        <v>0</v>
      </c>
      <c r="K109" t="b">
        <v>0</v>
      </c>
      <c r="L109">
        <v>60</v>
      </c>
      <c r="M109" t="s">
        <v>222</v>
      </c>
      <c r="N109">
        <v>1420</v>
      </c>
      <c r="O109" t="s">
        <v>32</v>
      </c>
      <c r="P109" t="s">
        <v>309</v>
      </c>
      <c r="Q109" t="str">
        <f>_xlfn.TEXTJOIN("-",,superbowl_commercials[[#This Row],[Year]:[TV Viewers]])</f>
        <v>2009-Pepsi-https://superbowl-ads.com/2009-pepsi-anthem/-https://www.youtube.com/watch?v=WIzKwJmYLNs-FALSE-FALSE-TRUE-TRUE-TRUE-FALSE-FALSE-60-4.8-1420-8-98.73</v>
      </c>
      <c r="R109">
        <f>VALUE(SUBSTITUTE(superbowl_commercials[[#This Row],[TV Viewers]],".",","))</f>
        <v>98.73</v>
      </c>
      <c r="S109" t="b">
        <f>ISNUMBER(superbowl_commercials[[#This Row],[TV Viewers2]])</f>
        <v>1</v>
      </c>
      <c r="T109">
        <f>IFERROR(VALUE(superbowl_commercials[[#This Row],[Youtube Likes]]),0)</f>
        <v>8</v>
      </c>
      <c r="U109" t="b">
        <f>ISNUMBER(superbowl_commercials[[#This Row],[Youtube Likes2]])</f>
        <v>1</v>
      </c>
      <c r="V109">
        <f>VALUE(SUBSTITUTE(superbowl_commercials[[#This Row],[Estimated Cost]],".",","))</f>
        <v>4.8</v>
      </c>
      <c r="W109" t="b">
        <f>ISNUMBER(superbowl_commercials[[#This Row],[Estimated Cost2]])</f>
        <v>1</v>
      </c>
      <c r="X109" t="b">
        <f>ISNUMBER(superbowl_commercials[[#This Row],[Year]])</f>
        <v>1</v>
      </c>
      <c r="Y109">
        <f>VALUE(superbowl_commercials[[#This Row],[Youtube Views]])</f>
        <v>1420</v>
      </c>
      <c r="Z109" t="b">
        <f>ISNUMBER(superbowl_commercials[[#This Row],[Youtube Views2]])</f>
        <v>1</v>
      </c>
      <c r="AA109">
        <f>IF(superbowl_commercials[[#This Row],[Funny]]=TRUE,1,0)</f>
        <v>0</v>
      </c>
      <c r="AB109">
        <f>IF(superbowl_commercials[[#This Row],[Shows Product Quickly]]=TRUE,1,0)</f>
        <v>0</v>
      </c>
      <c r="AC109">
        <f>IF(superbowl_commercials[[#This Row],[Patriotic]]=TRUE,1,0)</f>
        <v>1</v>
      </c>
      <c r="AD109">
        <f>IF(superbowl_commercials[[#This Row],[Celebrity]]=TRUE,1,0)</f>
        <v>1</v>
      </c>
      <c r="AE109">
        <f>IF(superbowl_commercials[[#This Row],[Danger]]=TRUE,1,0)</f>
        <v>1</v>
      </c>
      <c r="AF109">
        <f>IF(superbowl_commercials[[#This Row],[Animals]]=TRUE,1,0)</f>
        <v>0</v>
      </c>
      <c r="AG109">
        <f>IF(superbowl_commercials[[#This Row],[Uses Sex]]=TRUE,1,0)</f>
        <v>0</v>
      </c>
    </row>
    <row r="110" spans="1:33" x14ac:dyDescent="0.35">
      <c r="A110">
        <v>2009</v>
      </c>
      <c r="B110" t="s">
        <v>68</v>
      </c>
      <c r="C110" t="s">
        <v>342</v>
      </c>
      <c r="D110" t="s">
        <v>343</v>
      </c>
      <c r="E110" t="b">
        <v>1</v>
      </c>
      <c r="F110" t="b">
        <v>1</v>
      </c>
      <c r="G110" t="b">
        <v>0</v>
      </c>
      <c r="H110" t="b">
        <v>0</v>
      </c>
      <c r="I110" t="b">
        <v>1</v>
      </c>
      <c r="J110" t="b">
        <v>0</v>
      </c>
      <c r="K110" t="b">
        <v>0</v>
      </c>
      <c r="L110">
        <v>30</v>
      </c>
      <c r="M110" t="s">
        <v>184</v>
      </c>
      <c r="N110">
        <v>22353</v>
      </c>
      <c r="O110" t="s">
        <v>344</v>
      </c>
      <c r="P110" t="s">
        <v>309</v>
      </c>
      <c r="Q110" t="str">
        <f>_xlfn.TEXTJOIN("-",,superbowl_commercials[[#This Row],[Year]:[TV Viewers]])</f>
        <v>2009-Doritos-https://superbowl-ads.com/2009-doritos-crystal-ball/-https://www.youtube.com/watch?v=Fdz0Q0GiEcc-TRUE-TRUE-FALSE-FALSE-TRUE-FALSE-FALSE-30-2.4-22353-56-98.73</v>
      </c>
      <c r="R110">
        <f>VALUE(SUBSTITUTE(superbowl_commercials[[#This Row],[TV Viewers]],".",","))</f>
        <v>98.73</v>
      </c>
      <c r="S110" t="b">
        <f>ISNUMBER(superbowl_commercials[[#This Row],[TV Viewers2]])</f>
        <v>1</v>
      </c>
      <c r="T110">
        <f>IFERROR(VALUE(superbowl_commercials[[#This Row],[Youtube Likes]]),0)</f>
        <v>56</v>
      </c>
      <c r="U110" t="b">
        <f>ISNUMBER(superbowl_commercials[[#This Row],[Youtube Likes2]])</f>
        <v>1</v>
      </c>
      <c r="V110">
        <f>VALUE(SUBSTITUTE(superbowl_commercials[[#This Row],[Estimated Cost]],".",","))</f>
        <v>2.4</v>
      </c>
      <c r="W110" t="b">
        <f>ISNUMBER(superbowl_commercials[[#This Row],[Estimated Cost2]])</f>
        <v>1</v>
      </c>
      <c r="X110" t="b">
        <f>ISNUMBER(superbowl_commercials[[#This Row],[Year]])</f>
        <v>1</v>
      </c>
      <c r="Y110">
        <f>VALUE(superbowl_commercials[[#This Row],[Youtube Views]])</f>
        <v>22353</v>
      </c>
      <c r="Z110" t="b">
        <f>ISNUMBER(superbowl_commercials[[#This Row],[Youtube Views2]])</f>
        <v>1</v>
      </c>
      <c r="AA110">
        <f>IF(superbowl_commercials[[#This Row],[Funny]]=TRUE,1,0)</f>
        <v>1</v>
      </c>
      <c r="AB110">
        <f>IF(superbowl_commercials[[#This Row],[Shows Product Quickly]]=TRUE,1,0)</f>
        <v>1</v>
      </c>
      <c r="AC110">
        <f>IF(superbowl_commercials[[#This Row],[Patriotic]]=TRUE,1,0)</f>
        <v>0</v>
      </c>
      <c r="AD110">
        <f>IF(superbowl_commercials[[#This Row],[Celebrity]]=TRUE,1,0)</f>
        <v>0</v>
      </c>
      <c r="AE110">
        <f>IF(superbowl_commercials[[#This Row],[Danger]]=TRUE,1,0)</f>
        <v>1</v>
      </c>
      <c r="AF110">
        <f>IF(superbowl_commercials[[#This Row],[Animals]]=TRUE,1,0)</f>
        <v>0</v>
      </c>
      <c r="AG110">
        <f>IF(superbowl_commercials[[#This Row],[Uses Sex]]=TRUE,1,0)</f>
        <v>0</v>
      </c>
    </row>
    <row r="111" spans="1:33" x14ac:dyDescent="0.35">
      <c r="A111">
        <v>2009</v>
      </c>
      <c r="B111" t="s">
        <v>16</v>
      </c>
      <c r="C111" t="s">
        <v>345</v>
      </c>
      <c r="D111" t="s">
        <v>346</v>
      </c>
      <c r="E111" t="b">
        <v>1</v>
      </c>
      <c r="F111" t="b">
        <v>1</v>
      </c>
      <c r="G111" t="b">
        <v>0</v>
      </c>
      <c r="H111" t="b">
        <v>0</v>
      </c>
      <c r="I111" t="b">
        <v>0</v>
      </c>
      <c r="J111" t="b">
        <v>0</v>
      </c>
      <c r="K111" t="b">
        <v>0</v>
      </c>
      <c r="L111">
        <v>30</v>
      </c>
      <c r="M111" t="s">
        <v>184</v>
      </c>
      <c r="N111">
        <v>367349</v>
      </c>
      <c r="O111" t="s">
        <v>347</v>
      </c>
      <c r="P111" t="s">
        <v>309</v>
      </c>
      <c r="Q111" t="str">
        <f>_xlfn.TEXTJOIN("-",,superbowl_commercials[[#This Row],[Year]:[TV Viewers]])</f>
        <v>2009-E-Trade-https://superbowl-ads.com/2009-etrade-talking-baby/-https://www.youtube.com/watch?v=PlqWRADszb0-TRUE-TRUE-FALSE-FALSE-FALSE-FALSE-FALSE-30-2.4-367349-841-98.73</v>
      </c>
      <c r="R111">
        <f>VALUE(SUBSTITUTE(superbowl_commercials[[#This Row],[TV Viewers]],".",","))</f>
        <v>98.73</v>
      </c>
      <c r="S111" t="b">
        <f>ISNUMBER(superbowl_commercials[[#This Row],[TV Viewers2]])</f>
        <v>1</v>
      </c>
      <c r="T111">
        <f>IFERROR(VALUE(superbowl_commercials[[#This Row],[Youtube Likes]]),0)</f>
        <v>841</v>
      </c>
      <c r="U111" t="b">
        <f>ISNUMBER(superbowl_commercials[[#This Row],[Youtube Likes2]])</f>
        <v>1</v>
      </c>
      <c r="V111">
        <f>VALUE(SUBSTITUTE(superbowl_commercials[[#This Row],[Estimated Cost]],".",","))</f>
        <v>2.4</v>
      </c>
      <c r="W111" t="b">
        <f>ISNUMBER(superbowl_commercials[[#This Row],[Estimated Cost2]])</f>
        <v>1</v>
      </c>
      <c r="X111" t="b">
        <f>ISNUMBER(superbowl_commercials[[#This Row],[Year]])</f>
        <v>1</v>
      </c>
      <c r="Y111">
        <f>VALUE(superbowl_commercials[[#This Row],[Youtube Views]])</f>
        <v>367349</v>
      </c>
      <c r="Z111" t="b">
        <f>ISNUMBER(superbowl_commercials[[#This Row],[Youtube Views2]])</f>
        <v>1</v>
      </c>
      <c r="AA111">
        <f>IF(superbowl_commercials[[#This Row],[Funny]]=TRUE,1,0)</f>
        <v>1</v>
      </c>
      <c r="AB111">
        <f>IF(superbowl_commercials[[#This Row],[Shows Product Quickly]]=TRUE,1,0)</f>
        <v>1</v>
      </c>
      <c r="AC111">
        <f>IF(superbowl_commercials[[#This Row],[Patriotic]]=TRUE,1,0)</f>
        <v>0</v>
      </c>
      <c r="AD111">
        <f>IF(superbowl_commercials[[#This Row],[Celebrity]]=TRUE,1,0)</f>
        <v>0</v>
      </c>
      <c r="AE111">
        <f>IF(superbowl_commercials[[#This Row],[Danger]]=TRUE,1,0)</f>
        <v>0</v>
      </c>
      <c r="AF111">
        <f>IF(superbowl_commercials[[#This Row],[Animals]]=TRUE,1,0)</f>
        <v>0</v>
      </c>
      <c r="AG111">
        <f>IF(superbowl_commercials[[#This Row],[Uses Sex]]=TRUE,1,0)</f>
        <v>0</v>
      </c>
    </row>
    <row r="112" spans="1:33" x14ac:dyDescent="0.35">
      <c r="A112">
        <v>2009</v>
      </c>
      <c r="B112" t="s">
        <v>273</v>
      </c>
      <c r="C112" t="s">
        <v>348</v>
      </c>
      <c r="D112" t="s">
        <v>349</v>
      </c>
      <c r="E112" t="b">
        <v>0</v>
      </c>
      <c r="F112" t="b">
        <v>1</v>
      </c>
      <c r="G112" t="b">
        <v>0</v>
      </c>
      <c r="H112" t="b">
        <v>0</v>
      </c>
      <c r="I112" t="b">
        <v>0</v>
      </c>
      <c r="J112" t="b">
        <v>0</v>
      </c>
      <c r="K112" t="b">
        <v>0</v>
      </c>
      <c r="L112">
        <v>30</v>
      </c>
      <c r="M112" t="s">
        <v>184</v>
      </c>
      <c r="N112">
        <v>7528</v>
      </c>
      <c r="O112" t="s">
        <v>201</v>
      </c>
      <c r="P112" t="s">
        <v>309</v>
      </c>
      <c r="Q112" t="str">
        <f>_xlfn.TEXTJOIN("-",,superbowl_commercials[[#This Row],[Year]:[TV Viewers]])</f>
        <v>2009-Hyundai-https://superbowl-ads.com/2009-hyundai-assurance-contract/-https://www.youtube.com/watch?v=lzQ2NeqjYS0-FALSE-TRUE-FALSE-FALSE-FALSE-FALSE-FALSE-30-2.4-7528-7-98.73</v>
      </c>
      <c r="R112">
        <f>VALUE(SUBSTITUTE(superbowl_commercials[[#This Row],[TV Viewers]],".",","))</f>
        <v>98.73</v>
      </c>
      <c r="S112" t="b">
        <f>ISNUMBER(superbowl_commercials[[#This Row],[TV Viewers2]])</f>
        <v>1</v>
      </c>
      <c r="T112">
        <f>IFERROR(VALUE(superbowl_commercials[[#This Row],[Youtube Likes]]),0)</f>
        <v>7</v>
      </c>
      <c r="U112" t="b">
        <f>ISNUMBER(superbowl_commercials[[#This Row],[Youtube Likes2]])</f>
        <v>1</v>
      </c>
      <c r="V112">
        <f>VALUE(SUBSTITUTE(superbowl_commercials[[#This Row],[Estimated Cost]],".",","))</f>
        <v>2.4</v>
      </c>
      <c r="W112" t="b">
        <f>ISNUMBER(superbowl_commercials[[#This Row],[Estimated Cost2]])</f>
        <v>1</v>
      </c>
      <c r="X112" t="b">
        <f>ISNUMBER(superbowl_commercials[[#This Row],[Year]])</f>
        <v>1</v>
      </c>
      <c r="Y112">
        <f>VALUE(superbowl_commercials[[#This Row],[Youtube Views]])</f>
        <v>7528</v>
      </c>
      <c r="Z112" t="b">
        <f>ISNUMBER(superbowl_commercials[[#This Row],[Youtube Views2]])</f>
        <v>1</v>
      </c>
      <c r="AA112">
        <f>IF(superbowl_commercials[[#This Row],[Funny]]=TRUE,1,0)</f>
        <v>0</v>
      </c>
      <c r="AB112">
        <f>IF(superbowl_commercials[[#This Row],[Shows Product Quickly]]=TRUE,1,0)</f>
        <v>1</v>
      </c>
      <c r="AC112">
        <f>IF(superbowl_commercials[[#This Row],[Patriotic]]=TRUE,1,0)</f>
        <v>0</v>
      </c>
      <c r="AD112">
        <f>IF(superbowl_commercials[[#This Row],[Celebrity]]=TRUE,1,0)</f>
        <v>0</v>
      </c>
      <c r="AE112">
        <f>IF(superbowl_commercials[[#This Row],[Danger]]=TRUE,1,0)</f>
        <v>0</v>
      </c>
      <c r="AF112">
        <f>IF(superbowl_commercials[[#This Row],[Animals]]=TRUE,1,0)</f>
        <v>0</v>
      </c>
      <c r="AG112">
        <f>IF(superbowl_commercials[[#This Row],[Uses Sex]]=TRUE,1,0)</f>
        <v>0</v>
      </c>
    </row>
    <row r="113" spans="1:33" x14ac:dyDescent="0.35">
      <c r="A113">
        <v>2010</v>
      </c>
      <c r="B113" t="s">
        <v>273</v>
      </c>
      <c r="C113" t="s">
        <v>350</v>
      </c>
      <c r="D113" t="s">
        <v>351</v>
      </c>
      <c r="E113" t="b">
        <v>0</v>
      </c>
      <c r="F113" t="b">
        <v>1</v>
      </c>
      <c r="G113" t="b">
        <v>1</v>
      </c>
      <c r="H113" t="b">
        <v>0</v>
      </c>
      <c r="I113" t="b">
        <v>0</v>
      </c>
      <c r="J113" t="b">
        <v>0</v>
      </c>
      <c r="K113" t="b">
        <v>0</v>
      </c>
      <c r="L113">
        <v>30</v>
      </c>
      <c r="M113" t="s">
        <v>352</v>
      </c>
      <c r="N113">
        <v>68652</v>
      </c>
      <c r="O113" t="s">
        <v>353</v>
      </c>
      <c r="P113" t="s">
        <v>354</v>
      </c>
      <c r="Q113" t="str">
        <f>_xlfn.TEXTJOIN("-",,superbowl_commercials[[#This Row],[Year]:[TV Viewers]])</f>
        <v>2010-Hyundai-https://superbowl-ads.com/hd-2010-super-bowl-commercial-new-hyundai-super-bowl-44-xliv-ad-hyundai-body-pass-2011-sonata/-https://www.youtube.com/watch?v=dWQqIeAYfK8-FALSE-TRUE-TRUE-FALSE-FALSE-FALSE-FALSE-30-2.95-68652-48-106.48</v>
      </c>
      <c r="R113">
        <f>VALUE(SUBSTITUTE(superbowl_commercials[[#This Row],[TV Viewers]],".",","))</f>
        <v>106.48</v>
      </c>
      <c r="S113" t="b">
        <f>ISNUMBER(superbowl_commercials[[#This Row],[TV Viewers2]])</f>
        <v>1</v>
      </c>
      <c r="T113">
        <f>IFERROR(VALUE(superbowl_commercials[[#This Row],[Youtube Likes]]),0)</f>
        <v>48</v>
      </c>
      <c r="U113" t="b">
        <f>ISNUMBER(superbowl_commercials[[#This Row],[Youtube Likes2]])</f>
        <v>1</v>
      </c>
      <c r="V113">
        <f>VALUE(SUBSTITUTE(superbowl_commercials[[#This Row],[Estimated Cost]],".",","))</f>
        <v>2.95</v>
      </c>
      <c r="W113" t="b">
        <f>ISNUMBER(superbowl_commercials[[#This Row],[Estimated Cost2]])</f>
        <v>1</v>
      </c>
      <c r="X113" t="b">
        <f>ISNUMBER(superbowl_commercials[[#This Row],[Year]])</f>
        <v>1</v>
      </c>
      <c r="Y113">
        <f>VALUE(superbowl_commercials[[#This Row],[Youtube Views]])</f>
        <v>68652</v>
      </c>
      <c r="Z113" t="b">
        <f>ISNUMBER(superbowl_commercials[[#This Row],[Youtube Views2]])</f>
        <v>1</v>
      </c>
      <c r="AA113">
        <f>IF(superbowl_commercials[[#This Row],[Funny]]=TRUE,1,0)</f>
        <v>0</v>
      </c>
      <c r="AB113">
        <f>IF(superbowl_commercials[[#This Row],[Shows Product Quickly]]=TRUE,1,0)</f>
        <v>1</v>
      </c>
      <c r="AC113">
        <f>IF(superbowl_commercials[[#This Row],[Patriotic]]=TRUE,1,0)</f>
        <v>1</v>
      </c>
      <c r="AD113">
        <f>IF(superbowl_commercials[[#This Row],[Celebrity]]=TRUE,1,0)</f>
        <v>0</v>
      </c>
      <c r="AE113">
        <f>IF(superbowl_commercials[[#This Row],[Danger]]=TRUE,1,0)</f>
        <v>0</v>
      </c>
      <c r="AF113">
        <f>IF(superbowl_commercials[[#This Row],[Animals]]=TRUE,1,0)</f>
        <v>0</v>
      </c>
      <c r="AG113">
        <f>IF(superbowl_commercials[[#This Row],[Uses Sex]]=TRUE,1,0)</f>
        <v>0</v>
      </c>
    </row>
    <row r="114" spans="1:33" x14ac:dyDescent="0.35">
      <c r="A114">
        <v>2010</v>
      </c>
      <c r="B114" t="s">
        <v>29</v>
      </c>
      <c r="C114" t="s">
        <v>355</v>
      </c>
      <c r="D114" t="s">
        <v>356</v>
      </c>
      <c r="E114" t="b">
        <v>1</v>
      </c>
      <c r="F114" t="b">
        <v>0</v>
      </c>
      <c r="G114" t="b">
        <v>0</v>
      </c>
      <c r="H114" t="b">
        <v>0</v>
      </c>
      <c r="I114" t="b">
        <v>1</v>
      </c>
      <c r="J114" t="b">
        <v>0</v>
      </c>
      <c r="K114" t="b">
        <v>1</v>
      </c>
      <c r="L114">
        <v>30</v>
      </c>
      <c r="M114" t="s">
        <v>352</v>
      </c>
      <c r="N114">
        <v>3851</v>
      </c>
      <c r="O114" t="s">
        <v>48</v>
      </c>
      <c r="P114" t="s">
        <v>354</v>
      </c>
      <c r="Q114" t="str">
        <f>_xlfn.TEXTJOIN("-",,superbowl_commercials[[#This Row],[Year]:[TV Viewers]])</f>
        <v>2010-Bud Light-https://superbowl-ads.com/hd-exclusive-bud-light-scientist-2010-superbowl-44-xliv-commercial-ad/-https://www.youtube.com/watch?v=agISXMN4tng-TRUE-FALSE-FALSE-FALSE-TRUE-FALSE-TRUE-30-2.95-3851-10-106.48</v>
      </c>
      <c r="R114">
        <f>VALUE(SUBSTITUTE(superbowl_commercials[[#This Row],[TV Viewers]],".",","))</f>
        <v>106.48</v>
      </c>
      <c r="S114" t="b">
        <f>ISNUMBER(superbowl_commercials[[#This Row],[TV Viewers2]])</f>
        <v>1</v>
      </c>
      <c r="T114">
        <f>IFERROR(VALUE(superbowl_commercials[[#This Row],[Youtube Likes]]),0)</f>
        <v>10</v>
      </c>
      <c r="U114" t="b">
        <f>ISNUMBER(superbowl_commercials[[#This Row],[Youtube Likes2]])</f>
        <v>1</v>
      </c>
      <c r="V114">
        <f>VALUE(SUBSTITUTE(superbowl_commercials[[#This Row],[Estimated Cost]],".",","))</f>
        <v>2.95</v>
      </c>
      <c r="W114" t="b">
        <f>ISNUMBER(superbowl_commercials[[#This Row],[Estimated Cost2]])</f>
        <v>1</v>
      </c>
      <c r="X114" t="b">
        <f>ISNUMBER(superbowl_commercials[[#This Row],[Year]])</f>
        <v>1</v>
      </c>
      <c r="Y114">
        <f>VALUE(superbowl_commercials[[#This Row],[Youtube Views]])</f>
        <v>3851</v>
      </c>
      <c r="Z114" t="b">
        <f>ISNUMBER(superbowl_commercials[[#This Row],[Youtube Views2]])</f>
        <v>1</v>
      </c>
      <c r="AA114">
        <f>IF(superbowl_commercials[[#This Row],[Funny]]=TRUE,1,0)</f>
        <v>1</v>
      </c>
      <c r="AB114">
        <f>IF(superbowl_commercials[[#This Row],[Shows Product Quickly]]=TRUE,1,0)</f>
        <v>0</v>
      </c>
      <c r="AC114">
        <f>IF(superbowl_commercials[[#This Row],[Patriotic]]=TRUE,1,0)</f>
        <v>0</v>
      </c>
      <c r="AD114">
        <f>IF(superbowl_commercials[[#This Row],[Celebrity]]=TRUE,1,0)</f>
        <v>0</v>
      </c>
      <c r="AE114">
        <f>IF(superbowl_commercials[[#This Row],[Danger]]=TRUE,1,0)</f>
        <v>1</v>
      </c>
      <c r="AF114">
        <f>IF(superbowl_commercials[[#This Row],[Animals]]=TRUE,1,0)</f>
        <v>0</v>
      </c>
      <c r="AG114">
        <f>IF(superbowl_commercials[[#This Row],[Uses Sex]]=TRUE,1,0)</f>
        <v>1</v>
      </c>
    </row>
    <row r="115" spans="1:33" x14ac:dyDescent="0.35">
      <c r="A115">
        <v>2010</v>
      </c>
      <c r="B115" t="s">
        <v>29</v>
      </c>
      <c r="C115" t="s">
        <v>357</v>
      </c>
      <c r="D115" t="s">
        <v>358</v>
      </c>
      <c r="E115" t="b">
        <v>1</v>
      </c>
      <c r="F115" t="b">
        <v>0</v>
      </c>
      <c r="G115" t="b">
        <v>0</v>
      </c>
      <c r="H115" t="b">
        <v>0</v>
      </c>
      <c r="I115" t="b">
        <v>0</v>
      </c>
      <c r="J115" t="b">
        <v>0</v>
      </c>
      <c r="K115" t="b">
        <v>0</v>
      </c>
      <c r="L115">
        <v>45</v>
      </c>
      <c r="M115" t="s">
        <v>359</v>
      </c>
      <c r="N115">
        <v>86083</v>
      </c>
      <c r="O115" t="s">
        <v>360</v>
      </c>
      <c r="P115" t="s">
        <v>354</v>
      </c>
      <c r="Q115" t="str">
        <f>_xlfn.TEXTJOIN("-",,superbowl_commercials[[#This Row],[Year]:[TV Viewers]])</f>
        <v>2010-Bud Light-https://superbowl-ads.com/hd-exclusive-stranded-budweiser-2010-super-bowl-44-xliv-commercial-ad/-https://www.youtube.com/watch?v=zE7wyUmsM0k-TRUE-FALSE-FALSE-FALSE-FALSE-FALSE-FALSE-45-4.42-86083-125-106.48</v>
      </c>
      <c r="R115">
        <f>VALUE(SUBSTITUTE(superbowl_commercials[[#This Row],[TV Viewers]],".",","))</f>
        <v>106.48</v>
      </c>
      <c r="S115" t="b">
        <f>ISNUMBER(superbowl_commercials[[#This Row],[TV Viewers2]])</f>
        <v>1</v>
      </c>
      <c r="T115">
        <f>IFERROR(VALUE(superbowl_commercials[[#This Row],[Youtube Likes]]),0)</f>
        <v>125</v>
      </c>
      <c r="U115" t="b">
        <f>ISNUMBER(superbowl_commercials[[#This Row],[Youtube Likes2]])</f>
        <v>1</v>
      </c>
      <c r="V115">
        <f>VALUE(SUBSTITUTE(superbowl_commercials[[#This Row],[Estimated Cost]],".",","))</f>
        <v>4.42</v>
      </c>
      <c r="W115" t="b">
        <f>ISNUMBER(superbowl_commercials[[#This Row],[Estimated Cost2]])</f>
        <v>1</v>
      </c>
      <c r="X115" t="b">
        <f>ISNUMBER(superbowl_commercials[[#This Row],[Year]])</f>
        <v>1</v>
      </c>
      <c r="Y115">
        <f>VALUE(superbowl_commercials[[#This Row],[Youtube Views]])</f>
        <v>86083</v>
      </c>
      <c r="Z115" t="b">
        <f>ISNUMBER(superbowl_commercials[[#This Row],[Youtube Views2]])</f>
        <v>1</v>
      </c>
      <c r="AA115">
        <f>IF(superbowl_commercials[[#This Row],[Funny]]=TRUE,1,0)</f>
        <v>1</v>
      </c>
      <c r="AB115">
        <f>IF(superbowl_commercials[[#This Row],[Shows Product Quickly]]=TRUE,1,0)</f>
        <v>0</v>
      </c>
      <c r="AC115">
        <f>IF(superbowl_commercials[[#This Row],[Patriotic]]=TRUE,1,0)</f>
        <v>0</v>
      </c>
      <c r="AD115">
        <f>IF(superbowl_commercials[[#This Row],[Celebrity]]=TRUE,1,0)</f>
        <v>0</v>
      </c>
      <c r="AE115">
        <f>IF(superbowl_commercials[[#This Row],[Danger]]=TRUE,1,0)</f>
        <v>0</v>
      </c>
      <c r="AF115">
        <f>IF(superbowl_commercials[[#This Row],[Animals]]=TRUE,1,0)</f>
        <v>0</v>
      </c>
      <c r="AG115">
        <f>IF(superbowl_commercials[[#This Row],[Uses Sex]]=TRUE,1,0)</f>
        <v>0</v>
      </c>
    </row>
    <row r="116" spans="1:33" x14ac:dyDescent="0.35">
      <c r="A116">
        <v>2010</v>
      </c>
      <c r="B116" t="s">
        <v>16</v>
      </c>
      <c r="C116" t="s">
        <v>361</v>
      </c>
      <c r="D116" t="s">
        <v>362</v>
      </c>
      <c r="E116" t="b">
        <v>1</v>
      </c>
      <c r="F116" t="b">
        <v>1</v>
      </c>
      <c r="G116" t="b">
        <v>0</v>
      </c>
      <c r="H116" t="b">
        <v>0</v>
      </c>
      <c r="I116" t="b">
        <v>0</v>
      </c>
      <c r="J116" t="b">
        <v>0</v>
      </c>
      <c r="K116" t="b">
        <v>0</v>
      </c>
      <c r="L116">
        <v>15</v>
      </c>
      <c r="M116" t="s">
        <v>363</v>
      </c>
      <c r="N116">
        <v>14997</v>
      </c>
      <c r="O116" t="s">
        <v>119</v>
      </c>
      <c r="P116" t="s">
        <v>354</v>
      </c>
      <c r="Q116" t="str">
        <f>_xlfn.TEXTJOIN("-",,superbowl_commercials[[#This Row],[Year]:[TV Viewers]])</f>
        <v>2010-E-Trade-https://superbowl-ads.com/hd-exclusive-e-trade-baby-tears-2010-superbowl-44-xliv-commercial-ad/-https://www.youtube.com/watch?v=LgiYL1Ry2I8-TRUE-TRUE-FALSE-FALSE-FALSE-FALSE-FALSE-15-1.47-14997-20-106.48</v>
      </c>
      <c r="R116">
        <f>VALUE(SUBSTITUTE(superbowl_commercials[[#This Row],[TV Viewers]],".",","))</f>
        <v>106.48</v>
      </c>
      <c r="S116" t="b">
        <f>ISNUMBER(superbowl_commercials[[#This Row],[TV Viewers2]])</f>
        <v>1</v>
      </c>
      <c r="T116">
        <f>IFERROR(VALUE(superbowl_commercials[[#This Row],[Youtube Likes]]),0)</f>
        <v>20</v>
      </c>
      <c r="U116" t="b">
        <f>ISNUMBER(superbowl_commercials[[#This Row],[Youtube Likes2]])</f>
        <v>1</v>
      </c>
      <c r="V116">
        <f>VALUE(SUBSTITUTE(superbowl_commercials[[#This Row],[Estimated Cost]],".",","))</f>
        <v>1.47</v>
      </c>
      <c r="W116" t="b">
        <f>ISNUMBER(superbowl_commercials[[#This Row],[Estimated Cost2]])</f>
        <v>1</v>
      </c>
      <c r="X116" t="b">
        <f>ISNUMBER(superbowl_commercials[[#This Row],[Year]])</f>
        <v>1</v>
      </c>
      <c r="Y116">
        <f>VALUE(superbowl_commercials[[#This Row],[Youtube Views]])</f>
        <v>14997</v>
      </c>
      <c r="Z116" t="b">
        <f>ISNUMBER(superbowl_commercials[[#This Row],[Youtube Views2]])</f>
        <v>1</v>
      </c>
      <c r="AA116">
        <f>IF(superbowl_commercials[[#This Row],[Funny]]=TRUE,1,0)</f>
        <v>1</v>
      </c>
      <c r="AB116">
        <f>IF(superbowl_commercials[[#This Row],[Shows Product Quickly]]=TRUE,1,0)</f>
        <v>1</v>
      </c>
      <c r="AC116">
        <f>IF(superbowl_commercials[[#This Row],[Patriotic]]=TRUE,1,0)</f>
        <v>0</v>
      </c>
      <c r="AD116">
        <f>IF(superbowl_commercials[[#This Row],[Celebrity]]=TRUE,1,0)</f>
        <v>0</v>
      </c>
      <c r="AE116">
        <f>IF(superbowl_commercials[[#This Row],[Danger]]=TRUE,1,0)</f>
        <v>0</v>
      </c>
      <c r="AF116">
        <f>IF(superbowl_commercials[[#This Row],[Animals]]=TRUE,1,0)</f>
        <v>0</v>
      </c>
      <c r="AG116">
        <f>IF(superbowl_commercials[[#This Row],[Uses Sex]]=TRUE,1,0)</f>
        <v>0</v>
      </c>
    </row>
    <row r="117" spans="1:33" x14ac:dyDescent="0.35">
      <c r="A117">
        <v>2010</v>
      </c>
      <c r="B117" t="s">
        <v>68</v>
      </c>
      <c r="C117" t="s">
        <v>364</v>
      </c>
      <c r="D117" t="s">
        <v>365</v>
      </c>
      <c r="E117" t="b">
        <v>1</v>
      </c>
      <c r="F117" t="b">
        <v>1</v>
      </c>
      <c r="G117" t="b">
        <v>0</v>
      </c>
      <c r="H117" t="b">
        <v>0</v>
      </c>
      <c r="I117" t="b">
        <v>1</v>
      </c>
      <c r="J117" t="b">
        <v>0</v>
      </c>
      <c r="K117" t="b">
        <v>0</v>
      </c>
      <c r="L117">
        <v>30</v>
      </c>
      <c r="M117" t="s">
        <v>352</v>
      </c>
      <c r="N117">
        <v>227092</v>
      </c>
      <c r="O117" t="s">
        <v>366</v>
      </c>
      <c r="P117" t="s">
        <v>354</v>
      </c>
      <c r="Q117" t="str">
        <f>_xlfn.TEXTJOIN("-",,superbowl_commercials[[#This Row],[Year]:[TV Viewers]])</f>
        <v>2010-Doritos-https://superbowl-ads.com/hd-exclusive-doritos-samurai-2010-super-bowl-44-xliv-commercial-ad/-https://www.youtube.com/watch?v=1ww1k7w4WQ8-TRUE-TRUE-FALSE-FALSE-TRUE-FALSE-FALSE-30-2.95-227092-1200-106.48</v>
      </c>
      <c r="R117">
        <f>VALUE(SUBSTITUTE(superbowl_commercials[[#This Row],[TV Viewers]],".",","))</f>
        <v>106.48</v>
      </c>
      <c r="S117" t="b">
        <f>ISNUMBER(superbowl_commercials[[#This Row],[TV Viewers2]])</f>
        <v>1</v>
      </c>
      <c r="T117">
        <f>IFERROR(VALUE(superbowl_commercials[[#This Row],[Youtube Likes]]),0)</f>
        <v>1200</v>
      </c>
      <c r="U117" t="b">
        <f>ISNUMBER(superbowl_commercials[[#This Row],[Youtube Likes2]])</f>
        <v>1</v>
      </c>
      <c r="V117">
        <f>VALUE(SUBSTITUTE(superbowl_commercials[[#This Row],[Estimated Cost]],".",","))</f>
        <v>2.95</v>
      </c>
      <c r="W117" t="b">
        <f>ISNUMBER(superbowl_commercials[[#This Row],[Estimated Cost2]])</f>
        <v>1</v>
      </c>
      <c r="X117" t="b">
        <f>ISNUMBER(superbowl_commercials[[#This Row],[Year]])</f>
        <v>1</v>
      </c>
      <c r="Y117">
        <f>VALUE(superbowl_commercials[[#This Row],[Youtube Views]])</f>
        <v>227092</v>
      </c>
      <c r="Z117" t="b">
        <f>ISNUMBER(superbowl_commercials[[#This Row],[Youtube Views2]])</f>
        <v>1</v>
      </c>
      <c r="AA117">
        <f>IF(superbowl_commercials[[#This Row],[Funny]]=TRUE,1,0)</f>
        <v>1</v>
      </c>
      <c r="AB117">
        <f>IF(superbowl_commercials[[#This Row],[Shows Product Quickly]]=TRUE,1,0)</f>
        <v>1</v>
      </c>
      <c r="AC117">
        <f>IF(superbowl_commercials[[#This Row],[Patriotic]]=TRUE,1,0)</f>
        <v>0</v>
      </c>
      <c r="AD117">
        <f>IF(superbowl_commercials[[#This Row],[Celebrity]]=TRUE,1,0)</f>
        <v>0</v>
      </c>
      <c r="AE117">
        <f>IF(superbowl_commercials[[#This Row],[Danger]]=TRUE,1,0)</f>
        <v>1</v>
      </c>
      <c r="AF117">
        <f>IF(superbowl_commercials[[#This Row],[Animals]]=TRUE,1,0)</f>
        <v>0</v>
      </c>
      <c r="AG117">
        <f>IF(superbowl_commercials[[#This Row],[Uses Sex]]=TRUE,1,0)</f>
        <v>0</v>
      </c>
    </row>
    <row r="118" spans="1:33" x14ac:dyDescent="0.35">
      <c r="A118">
        <v>2010</v>
      </c>
      <c r="B118" t="s">
        <v>68</v>
      </c>
      <c r="C118" t="s">
        <v>367</v>
      </c>
      <c r="D118" t="s">
        <v>368</v>
      </c>
      <c r="E118" t="b">
        <v>1</v>
      </c>
      <c r="F118" t="b">
        <v>1</v>
      </c>
      <c r="G118" t="b">
        <v>0</v>
      </c>
      <c r="H118" t="b">
        <v>0</v>
      </c>
      <c r="I118" t="b">
        <v>0</v>
      </c>
      <c r="J118" t="b">
        <v>0</v>
      </c>
      <c r="K118" t="b">
        <v>0</v>
      </c>
      <c r="L118">
        <v>30</v>
      </c>
      <c r="M118" t="s">
        <v>352</v>
      </c>
      <c r="N118">
        <v>11654</v>
      </c>
      <c r="O118" t="s">
        <v>369</v>
      </c>
      <c r="P118" t="s">
        <v>354</v>
      </c>
      <c r="Q118" t="str">
        <f>_xlfn.TEXTJOIN("-",,superbowl_commercials[[#This Row],[Year]:[TV Viewers]])</f>
        <v>2010-Doritos-https://superbowl-ads.com/hd-exclusive-casket-funeral-doritos-2010-super-bowl-44-xliv-commercial-ad/-https://www.youtube.com/watch?v=2IhJl7mBtls-TRUE-TRUE-FALSE-FALSE-FALSE-FALSE-FALSE-30-2.95-11654-23-106.48</v>
      </c>
      <c r="R118">
        <f>VALUE(SUBSTITUTE(superbowl_commercials[[#This Row],[TV Viewers]],".",","))</f>
        <v>106.48</v>
      </c>
      <c r="S118" t="b">
        <f>ISNUMBER(superbowl_commercials[[#This Row],[TV Viewers2]])</f>
        <v>1</v>
      </c>
      <c r="T118">
        <f>IFERROR(VALUE(superbowl_commercials[[#This Row],[Youtube Likes]]),0)</f>
        <v>23</v>
      </c>
      <c r="U118" t="b">
        <f>ISNUMBER(superbowl_commercials[[#This Row],[Youtube Likes2]])</f>
        <v>1</v>
      </c>
      <c r="V118">
        <f>VALUE(SUBSTITUTE(superbowl_commercials[[#This Row],[Estimated Cost]],".",","))</f>
        <v>2.95</v>
      </c>
      <c r="W118" t="b">
        <f>ISNUMBER(superbowl_commercials[[#This Row],[Estimated Cost2]])</f>
        <v>1</v>
      </c>
      <c r="X118" t="b">
        <f>ISNUMBER(superbowl_commercials[[#This Row],[Year]])</f>
        <v>1</v>
      </c>
      <c r="Y118">
        <f>VALUE(superbowl_commercials[[#This Row],[Youtube Views]])</f>
        <v>11654</v>
      </c>
      <c r="Z118" t="b">
        <f>ISNUMBER(superbowl_commercials[[#This Row],[Youtube Views2]])</f>
        <v>1</v>
      </c>
      <c r="AA118">
        <f>IF(superbowl_commercials[[#This Row],[Funny]]=TRUE,1,0)</f>
        <v>1</v>
      </c>
      <c r="AB118">
        <f>IF(superbowl_commercials[[#This Row],[Shows Product Quickly]]=TRUE,1,0)</f>
        <v>1</v>
      </c>
      <c r="AC118">
        <f>IF(superbowl_commercials[[#This Row],[Patriotic]]=TRUE,1,0)</f>
        <v>0</v>
      </c>
      <c r="AD118">
        <f>IF(superbowl_commercials[[#This Row],[Celebrity]]=TRUE,1,0)</f>
        <v>0</v>
      </c>
      <c r="AE118">
        <f>IF(superbowl_commercials[[#This Row],[Danger]]=TRUE,1,0)</f>
        <v>0</v>
      </c>
      <c r="AF118">
        <f>IF(superbowl_commercials[[#This Row],[Animals]]=TRUE,1,0)</f>
        <v>0</v>
      </c>
      <c r="AG118">
        <f>IF(superbowl_commercials[[#This Row],[Uses Sex]]=TRUE,1,0)</f>
        <v>0</v>
      </c>
    </row>
    <row r="119" spans="1:33" x14ac:dyDescent="0.35">
      <c r="A119">
        <v>2010</v>
      </c>
      <c r="B119" t="s">
        <v>72</v>
      </c>
      <c r="C119" t="s">
        <v>370</v>
      </c>
      <c r="D119" t="s">
        <v>371</v>
      </c>
      <c r="E119" t="b">
        <v>0</v>
      </c>
      <c r="F119" t="b">
        <v>0</v>
      </c>
      <c r="G119" t="b">
        <v>1</v>
      </c>
      <c r="H119" t="b">
        <v>0</v>
      </c>
      <c r="I119" t="b">
        <v>0</v>
      </c>
      <c r="J119" t="b">
        <v>0</v>
      </c>
      <c r="K119" t="b">
        <v>0</v>
      </c>
      <c r="L119">
        <v>60</v>
      </c>
      <c r="M119" t="s">
        <v>372</v>
      </c>
      <c r="N119">
        <v>93263</v>
      </c>
      <c r="O119" t="s">
        <v>373</v>
      </c>
      <c r="P119" t="s">
        <v>354</v>
      </c>
      <c r="Q119" t="str">
        <f>_xlfn.TEXTJOIN("-",,superbowl_commercials[[#This Row],[Year]:[TV Viewers]])</f>
        <v>2010-NFL-https://superbowl-ads.com/2010-nfl-best-fans-on-the-planet/-https://www.youtube.com/watch?v=6cMHr8goUgU-FALSE-FALSE-TRUE-FALSE-FALSE-FALSE-FALSE-60-5.9-93263-435-106.48</v>
      </c>
      <c r="R119">
        <f>VALUE(SUBSTITUTE(superbowl_commercials[[#This Row],[TV Viewers]],".",","))</f>
        <v>106.48</v>
      </c>
      <c r="S119" t="b">
        <f>ISNUMBER(superbowl_commercials[[#This Row],[TV Viewers2]])</f>
        <v>1</v>
      </c>
      <c r="T119">
        <f>IFERROR(VALUE(superbowl_commercials[[#This Row],[Youtube Likes]]),0)</f>
        <v>435</v>
      </c>
      <c r="U119" t="b">
        <f>ISNUMBER(superbowl_commercials[[#This Row],[Youtube Likes2]])</f>
        <v>1</v>
      </c>
      <c r="V119">
        <f>VALUE(SUBSTITUTE(superbowl_commercials[[#This Row],[Estimated Cost]],".",","))</f>
        <v>5.9</v>
      </c>
      <c r="W119" t="b">
        <f>ISNUMBER(superbowl_commercials[[#This Row],[Estimated Cost2]])</f>
        <v>1</v>
      </c>
      <c r="X119" t="b">
        <f>ISNUMBER(superbowl_commercials[[#This Row],[Year]])</f>
        <v>1</v>
      </c>
      <c r="Y119">
        <f>VALUE(superbowl_commercials[[#This Row],[Youtube Views]])</f>
        <v>93263</v>
      </c>
      <c r="Z119" t="b">
        <f>ISNUMBER(superbowl_commercials[[#This Row],[Youtube Views2]])</f>
        <v>1</v>
      </c>
      <c r="AA119">
        <f>IF(superbowl_commercials[[#This Row],[Funny]]=TRUE,1,0)</f>
        <v>0</v>
      </c>
      <c r="AB119">
        <f>IF(superbowl_commercials[[#This Row],[Shows Product Quickly]]=TRUE,1,0)</f>
        <v>0</v>
      </c>
      <c r="AC119">
        <f>IF(superbowl_commercials[[#This Row],[Patriotic]]=TRUE,1,0)</f>
        <v>1</v>
      </c>
      <c r="AD119">
        <f>IF(superbowl_commercials[[#This Row],[Celebrity]]=TRUE,1,0)</f>
        <v>0</v>
      </c>
      <c r="AE119">
        <f>IF(superbowl_commercials[[#This Row],[Danger]]=TRUE,1,0)</f>
        <v>0</v>
      </c>
      <c r="AF119">
        <f>IF(superbowl_commercials[[#This Row],[Animals]]=TRUE,1,0)</f>
        <v>0</v>
      </c>
      <c r="AG119">
        <f>IF(superbowl_commercials[[#This Row],[Uses Sex]]=TRUE,1,0)</f>
        <v>0</v>
      </c>
    </row>
    <row r="120" spans="1:33" x14ac:dyDescent="0.35">
      <c r="A120">
        <v>2010</v>
      </c>
      <c r="B120" t="s">
        <v>68</v>
      </c>
      <c r="C120" t="s">
        <v>374</v>
      </c>
      <c r="D120" t="s">
        <v>375</v>
      </c>
      <c r="E120" t="b">
        <v>1</v>
      </c>
      <c r="F120" t="b">
        <v>1</v>
      </c>
      <c r="G120" t="b">
        <v>0</v>
      </c>
      <c r="H120" t="b">
        <v>0</v>
      </c>
      <c r="I120" t="b">
        <v>1</v>
      </c>
      <c r="J120" t="b">
        <v>1</v>
      </c>
      <c r="K120" t="b">
        <v>0</v>
      </c>
      <c r="L120">
        <v>30</v>
      </c>
      <c r="M120" t="s">
        <v>352</v>
      </c>
      <c r="N120">
        <v>132805</v>
      </c>
      <c r="O120" t="s">
        <v>376</v>
      </c>
      <c r="P120" t="s">
        <v>354</v>
      </c>
      <c r="Q120" t="str">
        <f>_xlfn.TEXTJOIN("-",,superbowl_commercials[[#This Row],[Year]:[TV Viewers]])</f>
        <v>2010-Doritos-https://superbowl-ads.com/hd-exclusive-dog-shock-collar-doritos-commercial-super-bowl-44-2010-super-bowl-xliv/-https://www.youtube.com/watch?v=UBaZDWIs3fs-TRUE-TRUE-FALSE-FALSE-TRUE-TRUE-FALSE-30-2.95-132805-279-106.48</v>
      </c>
      <c r="R120">
        <f>VALUE(SUBSTITUTE(superbowl_commercials[[#This Row],[TV Viewers]],".",","))</f>
        <v>106.48</v>
      </c>
      <c r="S120" t="b">
        <f>ISNUMBER(superbowl_commercials[[#This Row],[TV Viewers2]])</f>
        <v>1</v>
      </c>
      <c r="T120">
        <f>IFERROR(VALUE(superbowl_commercials[[#This Row],[Youtube Likes]]),0)</f>
        <v>279</v>
      </c>
      <c r="U120" t="b">
        <f>ISNUMBER(superbowl_commercials[[#This Row],[Youtube Likes2]])</f>
        <v>1</v>
      </c>
      <c r="V120">
        <f>VALUE(SUBSTITUTE(superbowl_commercials[[#This Row],[Estimated Cost]],".",","))</f>
        <v>2.95</v>
      </c>
      <c r="W120" t="b">
        <f>ISNUMBER(superbowl_commercials[[#This Row],[Estimated Cost2]])</f>
        <v>1</v>
      </c>
      <c r="X120" t="b">
        <f>ISNUMBER(superbowl_commercials[[#This Row],[Year]])</f>
        <v>1</v>
      </c>
      <c r="Y120">
        <f>VALUE(superbowl_commercials[[#This Row],[Youtube Views]])</f>
        <v>132805</v>
      </c>
      <c r="Z120" t="b">
        <f>ISNUMBER(superbowl_commercials[[#This Row],[Youtube Views2]])</f>
        <v>1</v>
      </c>
      <c r="AA120">
        <f>IF(superbowl_commercials[[#This Row],[Funny]]=TRUE,1,0)</f>
        <v>1</v>
      </c>
      <c r="AB120">
        <f>IF(superbowl_commercials[[#This Row],[Shows Product Quickly]]=TRUE,1,0)</f>
        <v>1</v>
      </c>
      <c r="AC120">
        <f>IF(superbowl_commercials[[#This Row],[Patriotic]]=TRUE,1,0)</f>
        <v>0</v>
      </c>
      <c r="AD120">
        <f>IF(superbowl_commercials[[#This Row],[Celebrity]]=TRUE,1,0)</f>
        <v>0</v>
      </c>
      <c r="AE120">
        <f>IF(superbowl_commercials[[#This Row],[Danger]]=TRUE,1,0)</f>
        <v>1</v>
      </c>
      <c r="AF120">
        <f>IF(superbowl_commercials[[#This Row],[Animals]]=TRUE,1,0)</f>
        <v>1</v>
      </c>
      <c r="AG120">
        <f>IF(superbowl_commercials[[#This Row],[Uses Sex]]=TRUE,1,0)</f>
        <v>0</v>
      </c>
    </row>
    <row r="121" spans="1:33" x14ac:dyDescent="0.35">
      <c r="A121">
        <v>2010</v>
      </c>
      <c r="B121" t="s">
        <v>273</v>
      </c>
      <c r="C121" t="s">
        <v>377</v>
      </c>
      <c r="D121" t="s">
        <v>378</v>
      </c>
      <c r="E121" t="b">
        <v>0</v>
      </c>
      <c r="F121" t="b">
        <v>0</v>
      </c>
      <c r="G121" t="b">
        <v>0</v>
      </c>
      <c r="H121" t="b">
        <v>1</v>
      </c>
      <c r="I121" t="b">
        <v>0</v>
      </c>
      <c r="J121" t="b">
        <v>0</v>
      </c>
      <c r="K121" t="b">
        <v>0</v>
      </c>
      <c r="L121">
        <v>30</v>
      </c>
      <c r="M121" t="s">
        <v>352</v>
      </c>
      <c r="N121">
        <v>176958</v>
      </c>
      <c r="O121" t="s">
        <v>379</v>
      </c>
      <c r="P121" t="s">
        <v>354</v>
      </c>
      <c r="Q121" t="str">
        <f>_xlfn.TEXTJOIN("-",,superbowl_commercials[[#This Row],[Year]:[TV Viewers]])</f>
        <v>2010-Hyundai-https://superbowl-ads.com/hd-exclusive-2010-super-bowl-xliv-commercial-with-brett-favre-hyundai-commercial/-https://www.youtube.com/watch?v=KqAWv2wCW8I-FALSE-FALSE-FALSE-TRUE-FALSE-FALSE-FALSE-30-2.95-176958-307-106.48</v>
      </c>
      <c r="R121">
        <f>VALUE(SUBSTITUTE(superbowl_commercials[[#This Row],[TV Viewers]],".",","))</f>
        <v>106.48</v>
      </c>
      <c r="S121" t="b">
        <f>ISNUMBER(superbowl_commercials[[#This Row],[TV Viewers2]])</f>
        <v>1</v>
      </c>
      <c r="T121">
        <f>IFERROR(VALUE(superbowl_commercials[[#This Row],[Youtube Likes]]),0)</f>
        <v>307</v>
      </c>
      <c r="U121" t="b">
        <f>ISNUMBER(superbowl_commercials[[#This Row],[Youtube Likes2]])</f>
        <v>1</v>
      </c>
      <c r="V121">
        <f>VALUE(SUBSTITUTE(superbowl_commercials[[#This Row],[Estimated Cost]],".",","))</f>
        <v>2.95</v>
      </c>
      <c r="W121" t="b">
        <f>ISNUMBER(superbowl_commercials[[#This Row],[Estimated Cost2]])</f>
        <v>1</v>
      </c>
      <c r="X121" t="b">
        <f>ISNUMBER(superbowl_commercials[[#This Row],[Year]])</f>
        <v>1</v>
      </c>
      <c r="Y121">
        <f>VALUE(superbowl_commercials[[#This Row],[Youtube Views]])</f>
        <v>176958</v>
      </c>
      <c r="Z121" t="b">
        <f>ISNUMBER(superbowl_commercials[[#This Row],[Youtube Views2]])</f>
        <v>1</v>
      </c>
      <c r="AA121">
        <f>IF(superbowl_commercials[[#This Row],[Funny]]=TRUE,1,0)</f>
        <v>0</v>
      </c>
      <c r="AB121">
        <f>IF(superbowl_commercials[[#This Row],[Shows Product Quickly]]=TRUE,1,0)</f>
        <v>0</v>
      </c>
      <c r="AC121">
        <f>IF(superbowl_commercials[[#This Row],[Patriotic]]=TRUE,1,0)</f>
        <v>0</v>
      </c>
      <c r="AD121">
        <f>IF(superbowl_commercials[[#This Row],[Celebrity]]=TRUE,1,0)</f>
        <v>1</v>
      </c>
      <c r="AE121">
        <f>IF(superbowl_commercials[[#This Row],[Danger]]=TRUE,1,0)</f>
        <v>0</v>
      </c>
      <c r="AF121">
        <f>IF(superbowl_commercials[[#This Row],[Animals]]=TRUE,1,0)</f>
        <v>0</v>
      </c>
      <c r="AG121">
        <f>IF(superbowl_commercials[[#This Row],[Uses Sex]]=TRUE,1,0)</f>
        <v>0</v>
      </c>
    </row>
    <row r="122" spans="1:33" x14ac:dyDescent="0.35">
      <c r="A122">
        <v>2010</v>
      </c>
      <c r="B122" t="s">
        <v>29</v>
      </c>
      <c r="C122" t="s">
        <v>380</v>
      </c>
      <c r="D122" t="s">
        <v>381</v>
      </c>
      <c r="E122" t="b">
        <v>1</v>
      </c>
      <c r="F122" t="b">
        <v>1</v>
      </c>
      <c r="G122" t="b">
        <v>0</v>
      </c>
      <c r="H122" t="b">
        <v>1</v>
      </c>
      <c r="I122" t="b">
        <v>0</v>
      </c>
      <c r="J122" t="b">
        <v>0</v>
      </c>
      <c r="K122" t="b">
        <v>0</v>
      </c>
      <c r="L122">
        <v>30</v>
      </c>
      <c r="M122" t="s">
        <v>352</v>
      </c>
      <c r="N122">
        <v>35522</v>
      </c>
      <c r="O122" t="s">
        <v>382</v>
      </c>
      <c r="P122" t="s">
        <v>354</v>
      </c>
      <c r="Q122" t="str">
        <f>_xlfn.TEXTJOIN("-",,superbowl_commercials[[#This Row],[Year]:[TV Viewers]])</f>
        <v>2010-Bud Light-https://superbowl-ads.com/hd-exclusive-bud-light-auto-tune-t-pain-2010-superbowl-44-xliv-commercial-ad/-https://www.youtube.com/watch?v=bDhjcP02GQg-TRUE-TRUE-FALSE-TRUE-FALSE-FALSE-FALSE-30-2.95-35522-113-106.48</v>
      </c>
      <c r="R122">
        <f>VALUE(SUBSTITUTE(superbowl_commercials[[#This Row],[TV Viewers]],".",","))</f>
        <v>106.48</v>
      </c>
      <c r="S122" t="b">
        <f>ISNUMBER(superbowl_commercials[[#This Row],[TV Viewers2]])</f>
        <v>1</v>
      </c>
      <c r="T122">
        <f>IFERROR(VALUE(superbowl_commercials[[#This Row],[Youtube Likes]]),0)</f>
        <v>113</v>
      </c>
      <c r="U122" t="b">
        <f>ISNUMBER(superbowl_commercials[[#This Row],[Youtube Likes2]])</f>
        <v>1</v>
      </c>
      <c r="V122">
        <f>VALUE(SUBSTITUTE(superbowl_commercials[[#This Row],[Estimated Cost]],".",","))</f>
        <v>2.95</v>
      </c>
      <c r="W122" t="b">
        <f>ISNUMBER(superbowl_commercials[[#This Row],[Estimated Cost2]])</f>
        <v>1</v>
      </c>
      <c r="X122" t="b">
        <f>ISNUMBER(superbowl_commercials[[#This Row],[Year]])</f>
        <v>1</v>
      </c>
      <c r="Y122">
        <f>VALUE(superbowl_commercials[[#This Row],[Youtube Views]])</f>
        <v>35522</v>
      </c>
      <c r="Z122" t="b">
        <f>ISNUMBER(superbowl_commercials[[#This Row],[Youtube Views2]])</f>
        <v>1</v>
      </c>
      <c r="AA122">
        <f>IF(superbowl_commercials[[#This Row],[Funny]]=TRUE,1,0)</f>
        <v>1</v>
      </c>
      <c r="AB122">
        <f>IF(superbowl_commercials[[#This Row],[Shows Product Quickly]]=TRUE,1,0)</f>
        <v>1</v>
      </c>
      <c r="AC122">
        <f>IF(superbowl_commercials[[#This Row],[Patriotic]]=TRUE,1,0)</f>
        <v>0</v>
      </c>
      <c r="AD122">
        <f>IF(superbowl_commercials[[#This Row],[Celebrity]]=TRUE,1,0)</f>
        <v>1</v>
      </c>
      <c r="AE122">
        <f>IF(superbowl_commercials[[#This Row],[Danger]]=TRUE,1,0)</f>
        <v>0</v>
      </c>
      <c r="AF122">
        <f>IF(superbowl_commercials[[#This Row],[Animals]]=TRUE,1,0)</f>
        <v>0</v>
      </c>
      <c r="AG122">
        <f>IF(superbowl_commercials[[#This Row],[Uses Sex]]=TRUE,1,0)</f>
        <v>0</v>
      </c>
    </row>
    <row r="123" spans="1:33" x14ac:dyDescent="0.35">
      <c r="A123">
        <v>2010</v>
      </c>
      <c r="B123" t="s">
        <v>383</v>
      </c>
      <c r="C123" t="s">
        <v>384</v>
      </c>
      <c r="D123" t="s">
        <v>385</v>
      </c>
      <c r="E123" t="b">
        <v>1</v>
      </c>
      <c r="F123" t="b">
        <v>1</v>
      </c>
      <c r="G123" t="b">
        <v>0</v>
      </c>
      <c r="H123" t="b">
        <v>0</v>
      </c>
      <c r="I123" t="b">
        <v>0</v>
      </c>
      <c r="J123" t="b">
        <v>1</v>
      </c>
      <c r="K123" t="b">
        <v>1</v>
      </c>
      <c r="L123">
        <v>60</v>
      </c>
      <c r="M123" t="s">
        <v>372</v>
      </c>
      <c r="N123">
        <v>51291</v>
      </c>
      <c r="O123" t="s">
        <v>386</v>
      </c>
      <c r="P123" t="s">
        <v>354</v>
      </c>
      <c r="Q123" t="str">
        <f>_xlfn.TEXTJOIN("-",,superbowl_commercials[[#This Row],[Year]:[TV Viewers]])</f>
        <v>2010-Kia-https://superbowl-ads.com/hd-exclusive-kias-big-game-commercial-2010-super-bowl-44-xliv-ad/-https://www.youtube.com/watch?v=7q2yVq6fDEg-TRUE-TRUE-FALSE-FALSE-FALSE-TRUE-TRUE-60-5.9-51291-96-106.48</v>
      </c>
      <c r="R123">
        <f>VALUE(SUBSTITUTE(superbowl_commercials[[#This Row],[TV Viewers]],".",","))</f>
        <v>106.48</v>
      </c>
      <c r="S123" t="b">
        <f>ISNUMBER(superbowl_commercials[[#This Row],[TV Viewers2]])</f>
        <v>1</v>
      </c>
      <c r="T123">
        <f>IFERROR(VALUE(superbowl_commercials[[#This Row],[Youtube Likes]]),0)</f>
        <v>96</v>
      </c>
      <c r="U123" t="b">
        <f>ISNUMBER(superbowl_commercials[[#This Row],[Youtube Likes2]])</f>
        <v>1</v>
      </c>
      <c r="V123">
        <f>VALUE(SUBSTITUTE(superbowl_commercials[[#This Row],[Estimated Cost]],".",","))</f>
        <v>5.9</v>
      </c>
      <c r="W123" t="b">
        <f>ISNUMBER(superbowl_commercials[[#This Row],[Estimated Cost2]])</f>
        <v>1</v>
      </c>
      <c r="X123" t="b">
        <f>ISNUMBER(superbowl_commercials[[#This Row],[Year]])</f>
        <v>1</v>
      </c>
      <c r="Y123">
        <f>VALUE(superbowl_commercials[[#This Row],[Youtube Views]])</f>
        <v>51291</v>
      </c>
      <c r="Z123" t="b">
        <f>ISNUMBER(superbowl_commercials[[#This Row],[Youtube Views2]])</f>
        <v>1</v>
      </c>
      <c r="AA123">
        <f>IF(superbowl_commercials[[#This Row],[Funny]]=TRUE,1,0)</f>
        <v>1</v>
      </c>
      <c r="AB123">
        <f>IF(superbowl_commercials[[#This Row],[Shows Product Quickly]]=TRUE,1,0)</f>
        <v>1</v>
      </c>
      <c r="AC123">
        <f>IF(superbowl_commercials[[#This Row],[Patriotic]]=TRUE,1,0)</f>
        <v>0</v>
      </c>
      <c r="AD123">
        <f>IF(superbowl_commercials[[#This Row],[Celebrity]]=TRUE,1,0)</f>
        <v>0</v>
      </c>
      <c r="AE123">
        <f>IF(superbowl_commercials[[#This Row],[Danger]]=TRUE,1,0)</f>
        <v>0</v>
      </c>
      <c r="AF123">
        <f>IF(superbowl_commercials[[#This Row],[Animals]]=TRUE,1,0)</f>
        <v>1</v>
      </c>
      <c r="AG123">
        <f>IF(superbowl_commercials[[#This Row],[Uses Sex]]=TRUE,1,0)</f>
        <v>1</v>
      </c>
    </row>
    <row r="124" spans="1:33" x14ac:dyDescent="0.35">
      <c r="A124">
        <v>2010</v>
      </c>
      <c r="B124" t="s">
        <v>16</v>
      </c>
      <c r="C124" t="s">
        <v>387</v>
      </c>
      <c r="D124" t="s">
        <v>388</v>
      </c>
      <c r="E124" t="b">
        <v>1</v>
      </c>
      <c r="F124" t="b">
        <v>1</v>
      </c>
      <c r="G124" t="b">
        <v>0</v>
      </c>
      <c r="H124" t="b">
        <v>0</v>
      </c>
      <c r="I124" t="b">
        <v>0</v>
      </c>
      <c r="J124" t="b">
        <v>0</v>
      </c>
      <c r="K124" t="b">
        <v>1</v>
      </c>
      <c r="L124">
        <v>30</v>
      </c>
      <c r="M124" t="s">
        <v>352</v>
      </c>
      <c r="N124">
        <v>1048750</v>
      </c>
      <c r="O124" t="s">
        <v>366</v>
      </c>
      <c r="P124" t="s">
        <v>354</v>
      </c>
      <c r="Q124" t="str">
        <f>_xlfn.TEXTJOIN("-",,superbowl_commercials[[#This Row],[Year]:[TV Viewers]])</f>
        <v>2010-E-Trade-https://superbowl-ads.com/hd-exclusive-e-trade-baby-girlfriend-2010-superbowl-44-xliv-commercial-ad/-https://www.youtube.com/watch?v=tbLTl7egwlU-TRUE-TRUE-FALSE-FALSE-FALSE-FALSE-TRUE-30-2.95-1048750-1200-106.48</v>
      </c>
      <c r="R124">
        <f>VALUE(SUBSTITUTE(superbowl_commercials[[#This Row],[TV Viewers]],".",","))</f>
        <v>106.48</v>
      </c>
      <c r="S124" t="b">
        <f>ISNUMBER(superbowl_commercials[[#This Row],[TV Viewers2]])</f>
        <v>1</v>
      </c>
      <c r="T124">
        <f>IFERROR(VALUE(superbowl_commercials[[#This Row],[Youtube Likes]]),0)</f>
        <v>1200</v>
      </c>
      <c r="U124" t="b">
        <f>ISNUMBER(superbowl_commercials[[#This Row],[Youtube Likes2]])</f>
        <v>1</v>
      </c>
      <c r="V124">
        <f>VALUE(SUBSTITUTE(superbowl_commercials[[#This Row],[Estimated Cost]],".",","))</f>
        <v>2.95</v>
      </c>
      <c r="W124" t="b">
        <f>ISNUMBER(superbowl_commercials[[#This Row],[Estimated Cost2]])</f>
        <v>1</v>
      </c>
      <c r="X124" t="b">
        <f>ISNUMBER(superbowl_commercials[[#This Row],[Year]])</f>
        <v>1</v>
      </c>
      <c r="Y124">
        <f>VALUE(superbowl_commercials[[#This Row],[Youtube Views]])</f>
        <v>1048750</v>
      </c>
      <c r="Z124" t="b">
        <f>ISNUMBER(superbowl_commercials[[#This Row],[Youtube Views2]])</f>
        <v>1</v>
      </c>
      <c r="AA124">
        <f>IF(superbowl_commercials[[#This Row],[Funny]]=TRUE,1,0)</f>
        <v>1</v>
      </c>
      <c r="AB124">
        <f>IF(superbowl_commercials[[#This Row],[Shows Product Quickly]]=TRUE,1,0)</f>
        <v>1</v>
      </c>
      <c r="AC124">
        <f>IF(superbowl_commercials[[#This Row],[Patriotic]]=TRUE,1,0)</f>
        <v>0</v>
      </c>
      <c r="AD124">
        <f>IF(superbowl_commercials[[#This Row],[Celebrity]]=TRUE,1,0)</f>
        <v>0</v>
      </c>
      <c r="AE124">
        <f>IF(superbowl_commercials[[#This Row],[Danger]]=TRUE,1,0)</f>
        <v>0</v>
      </c>
      <c r="AF124">
        <f>IF(superbowl_commercials[[#This Row],[Animals]]=TRUE,1,0)</f>
        <v>0</v>
      </c>
      <c r="AG124">
        <f>IF(superbowl_commercials[[#This Row],[Uses Sex]]=TRUE,1,0)</f>
        <v>1</v>
      </c>
    </row>
    <row r="125" spans="1:33" x14ac:dyDescent="0.35">
      <c r="A125">
        <v>2010</v>
      </c>
      <c r="B125" t="s">
        <v>16</v>
      </c>
      <c r="C125" t="s">
        <v>389</v>
      </c>
      <c r="D125" t="s">
        <v>390</v>
      </c>
      <c r="E125" t="b">
        <v>1</v>
      </c>
      <c r="F125" t="b">
        <v>0</v>
      </c>
      <c r="G125" t="b">
        <v>0</v>
      </c>
      <c r="H125" t="b">
        <v>0</v>
      </c>
      <c r="I125" t="b">
        <v>0</v>
      </c>
      <c r="J125" t="b">
        <v>0</v>
      </c>
      <c r="K125" t="b">
        <v>0</v>
      </c>
      <c r="L125">
        <v>30</v>
      </c>
      <c r="M125" t="s">
        <v>352</v>
      </c>
      <c r="N125">
        <v>26366</v>
      </c>
      <c r="O125" t="s">
        <v>391</v>
      </c>
      <c r="P125" t="s">
        <v>354</v>
      </c>
      <c r="Q125" t="str">
        <f>_xlfn.TEXTJOIN("-",,superbowl_commercials[[#This Row],[Year]:[TV Viewers]])</f>
        <v>2010-E-Trade-https://superbowl-ads.com/hd-exclusive-e-trade-baby-first-class-2010-super-bowl-44-xliv-commercial-ad/-https://www.youtube.com/watch?v=tVrE5-eiSNA-TRUE-FALSE-FALSE-FALSE-FALSE-FALSE-FALSE-30-2.95-26366-33-106.48</v>
      </c>
      <c r="R125">
        <f>VALUE(SUBSTITUTE(superbowl_commercials[[#This Row],[TV Viewers]],".",","))</f>
        <v>106.48</v>
      </c>
      <c r="S125" t="b">
        <f>ISNUMBER(superbowl_commercials[[#This Row],[TV Viewers2]])</f>
        <v>1</v>
      </c>
      <c r="T125">
        <f>IFERROR(VALUE(superbowl_commercials[[#This Row],[Youtube Likes]]),0)</f>
        <v>33</v>
      </c>
      <c r="U125" t="b">
        <f>ISNUMBER(superbowl_commercials[[#This Row],[Youtube Likes2]])</f>
        <v>1</v>
      </c>
      <c r="V125">
        <f>VALUE(SUBSTITUTE(superbowl_commercials[[#This Row],[Estimated Cost]],".",","))</f>
        <v>2.95</v>
      </c>
      <c r="W125" t="b">
        <f>ISNUMBER(superbowl_commercials[[#This Row],[Estimated Cost2]])</f>
        <v>1</v>
      </c>
      <c r="X125" t="b">
        <f>ISNUMBER(superbowl_commercials[[#This Row],[Year]])</f>
        <v>1</v>
      </c>
      <c r="Y125">
        <f>VALUE(superbowl_commercials[[#This Row],[Youtube Views]])</f>
        <v>26366</v>
      </c>
      <c r="Z125" t="b">
        <f>ISNUMBER(superbowl_commercials[[#This Row],[Youtube Views2]])</f>
        <v>1</v>
      </c>
      <c r="AA125">
        <f>IF(superbowl_commercials[[#This Row],[Funny]]=TRUE,1,0)</f>
        <v>1</v>
      </c>
      <c r="AB125">
        <f>IF(superbowl_commercials[[#This Row],[Shows Product Quickly]]=TRUE,1,0)</f>
        <v>0</v>
      </c>
      <c r="AC125">
        <f>IF(superbowl_commercials[[#This Row],[Patriotic]]=TRUE,1,0)</f>
        <v>0</v>
      </c>
      <c r="AD125">
        <f>IF(superbowl_commercials[[#This Row],[Celebrity]]=TRUE,1,0)</f>
        <v>0</v>
      </c>
      <c r="AE125">
        <f>IF(superbowl_commercials[[#This Row],[Danger]]=TRUE,1,0)</f>
        <v>0</v>
      </c>
      <c r="AF125">
        <f>IF(superbowl_commercials[[#This Row],[Animals]]=TRUE,1,0)</f>
        <v>0</v>
      </c>
      <c r="AG125">
        <f>IF(superbowl_commercials[[#This Row],[Uses Sex]]=TRUE,1,0)</f>
        <v>0</v>
      </c>
    </row>
    <row r="126" spans="1:33" x14ac:dyDescent="0.35">
      <c r="A126">
        <v>2010</v>
      </c>
      <c r="B126" t="s">
        <v>25</v>
      </c>
      <c r="C126" t="s">
        <v>392</v>
      </c>
      <c r="D126" t="s">
        <v>393</v>
      </c>
      <c r="E126" t="b">
        <v>1</v>
      </c>
      <c r="F126" t="b">
        <v>1</v>
      </c>
      <c r="G126" t="b">
        <v>1</v>
      </c>
      <c r="H126" t="b">
        <v>0</v>
      </c>
      <c r="I126" t="b">
        <v>0</v>
      </c>
      <c r="J126" t="b">
        <v>1</v>
      </c>
      <c r="K126" t="b">
        <v>0</v>
      </c>
      <c r="L126">
        <v>60</v>
      </c>
      <c r="M126" t="s">
        <v>372</v>
      </c>
      <c r="N126">
        <v>51</v>
      </c>
      <c r="O126" t="s">
        <v>190</v>
      </c>
      <c r="P126" t="s">
        <v>354</v>
      </c>
      <c r="Q126" t="str">
        <f>_xlfn.TEXTJOIN("-",,superbowl_commercials[[#This Row],[Year]:[TV Viewers]])</f>
        <v>2010-Budweiser-https://superbowl-ads.com/hd-exclusive-budweiser-body-bridge-2010-super-bowl-44-xliv-commercial-ad/-https://www.youtube.com/watch?v=IQHlA9qKJv4-TRUE-TRUE-TRUE-FALSE-FALSE-TRUE-FALSE-60-5.9-51-1-106.48</v>
      </c>
      <c r="R126">
        <f>VALUE(SUBSTITUTE(superbowl_commercials[[#This Row],[TV Viewers]],".",","))</f>
        <v>106.48</v>
      </c>
      <c r="S126" t="b">
        <f>ISNUMBER(superbowl_commercials[[#This Row],[TV Viewers2]])</f>
        <v>1</v>
      </c>
      <c r="T126">
        <f>IFERROR(VALUE(superbowl_commercials[[#This Row],[Youtube Likes]]),0)</f>
        <v>1</v>
      </c>
      <c r="U126" t="b">
        <f>ISNUMBER(superbowl_commercials[[#This Row],[Youtube Likes2]])</f>
        <v>1</v>
      </c>
      <c r="V126">
        <f>VALUE(SUBSTITUTE(superbowl_commercials[[#This Row],[Estimated Cost]],".",","))</f>
        <v>5.9</v>
      </c>
      <c r="W126" t="b">
        <f>ISNUMBER(superbowl_commercials[[#This Row],[Estimated Cost2]])</f>
        <v>1</v>
      </c>
      <c r="X126" t="b">
        <f>ISNUMBER(superbowl_commercials[[#This Row],[Year]])</f>
        <v>1</v>
      </c>
      <c r="Y126">
        <f>VALUE(superbowl_commercials[[#This Row],[Youtube Views]])</f>
        <v>51</v>
      </c>
      <c r="Z126" t="b">
        <f>ISNUMBER(superbowl_commercials[[#This Row],[Youtube Views2]])</f>
        <v>1</v>
      </c>
      <c r="AA126">
        <f>IF(superbowl_commercials[[#This Row],[Funny]]=TRUE,1,0)</f>
        <v>1</v>
      </c>
      <c r="AB126">
        <f>IF(superbowl_commercials[[#This Row],[Shows Product Quickly]]=TRUE,1,0)</f>
        <v>1</v>
      </c>
      <c r="AC126">
        <f>IF(superbowl_commercials[[#This Row],[Patriotic]]=TRUE,1,0)</f>
        <v>1</v>
      </c>
      <c r="AD126">
        <f>IF(superbowl_commercials[[#This Row],[Celebrity]]=TRUE,1,0)</f>
        <v>0</v>
      </c>
      <c r="AE126">
        <f>IF(superbowl_commercials[[#This Row],[Danger]]=TRUE,1,0)</f>
        <v>0</v>
      </c>
      <c r="AF126">
        <f>IF(superbowl_commercials[[#This Row],[Animals]]=TRUE,1,0)</f>
        <v>1</v>
      </c>
      <c r="AG126">
        <f>IF(superbowl_commercials[[#This Row],[Uses Sex]]=TRUE,1,0)</f>
        <v>0</v>
      </c>
    </row>
    <row r="127" spans="1:33" x14ac:dyDescent="0.35">
      <c r="A127">
        <v>2011</v>
      </c>
      <c r="B127" t="s">
        <v>383</v>
      </c>
      <c r="C127" t="s">
        <v>394</v>
      </c>
      <c r="D127" t="s">
        <v>395</v>
      </c>
      <c r="E127" t="b">
        <v>1</v>
      </c>
      <c r="F127" t="b">
        <v>1</v>
      </c>
      <c r="G127" t="b">
        <v>0</v>
      </c>
      <c r="H127" t="b">
        <v>0</v>
      </c>
      <c r="I127" t="b">
        <v>1</v>
      </c>
      <c r="J127" t="b">
        <v>0</v>
      </c>
      <c r="K127" t="b">
        <v>1</v>
      </c>
      <c r="L127">
        <v>60</v>
      </c>
      <c r="M127" t="s">
        <v>372</v>
      </c>
      <c r="N127">
        <v>37554</v>
      </c>
      <c r="O127" t="s">
        <v>396</v>
      </c>
      <c r="P127" t="s">
        <v>397</v>
      </c>
      <c r="Q127" t="str">
        <f>_xlfn.TEXTJOIN("-",,superbowl_commercials[[#This Row],[Year]:[TV Viewers]])</f>
        <v>2011-Kia-https://superbowl-ads.com/2011-kia-optima-one-epic-ride-super-bowl-xlv-commercial/-https://www.youtube.com/watch?v=8FMU5yPZgwM-TRUE-TRUE-FALSE-FALSE-TRUE-FALSE-TRUE-60-5.9-37554-204-111.01</v>
      </c>
      <c r="R127">
        <f>VALUE(SUBSTITUTE(superbowl_commercials[[#This Row],[TV Viewers]],".",","))</f>
        <v>111.01</v>
      </c>
      <c r="S127" t="b">
        <f>ISNUMBER(superbowl_commercials[[#This Row],[TV Viewers2]])</f>
        <v>1</v>
      </c>
      <c r="T127">
        <f>IFERROR(VALUE(superbowl_commercials[[#This Row],[Youtube Likes]]),0)</f>
        <v>204</v>
      </c>
      <c r="U127" t="b">
        <f>ISNUMBER(superbowl_commercials[[#This Row],[Youtube Likes2]])</f>
        <v>1</v>
      </c>
      <c r="V127">
        <f>VALUE(SUBSTITUTE(superbowl_commercials[[#This Row],[Estimated Cost]],".",","))</f>
        <v>5.9</v>
      </c>
      <c r="W127" t="b">
        <f>ISNUMBER(superbowl_commercials[[#This Row],[Estimated Cost2]])</f>
        <v>1</v>
      </c>
      <c r="X127" t="b">
        <f>ISNUMBER(superbowl_commercials[[#This Row],[Year]])</f>
        <v>1</v>
      </c>
      <c r="Y127">
        <f>VALUE(superbowl_commercials[[#This Row],[Youtube Views]])</f>
        <v>37554</v>
      </c>
      <c r="Z127" t="b">
        <f>ISNUMBER(superbowl_commercials[[#This Row],[Youtube Views2]])</f>
        <v>1</v>
      </c>
      <c r="AA127">
        <f>IF(superbowl_commercials[[#This Row],[Funny]]=TRUE,1,0)</f>
        <v>1</v>
      </c>
      <c r="AB127">
        <f>IF(superbowl_commercials[[#This Row],[Shows Product Quickly]]=TRUE,1,0)</f>
        <v>1</v>
      </c>
      <c r="AC127">
        <f>IF(superbowl_commercials[[#This Row],[Patriotic]]=TRUE,1,0)</f>
        <v>0</v>
      </c>
      <c r="AD127">
        <f>IF(superbowl_commercials[[#This Row],[Celebrity]]=TRUE,1,0)</f>
        <v>0</v>
      </c>
      <c r="AE127">
        <f>IF(superbowl_commercials[[#This Row],[Danger]]=TRUE,1,0)</f>
        <v>1</v>
      </c>
      <c r="AF127">
        <f>IF(superbowl_commercials[[#This Row],[Animals]]=TRUE,1,0)</f>
        <v>0</v>
      </c>
      <c r="AG127">
        <f>IF(superbowl_commercials[[#This Row],[Uses Sex]]=TRUE,1,0)</f>
        <v>1</v>
      </c>
    </row>
    <row r="128" spans="1:33" x14ac:dyDescent="0.35">
      <c r="A128">
        <v>2011</v>
      </c>
      <c r="B128" t="s">
        <v>243</v>
      </c>
      <c r="C128" t="s">
        <v>398</v>
      </c>
      <c r="D128" t="s">
        <v>399</v>
      </c>
      <c r="E128" t="b">
        <v>0</v>
      </c>
      <c r="F128" t="b">
        <v>0</v>
      </c>
      <c r="G128" t="b">
        <v>0</v>
      </c>
      <c r="H128" t="b">
        <v>0</v>
      </c>
      <c r="I128" t="b">
        <v>0</v>
      </c>
      <c r="J128" t="b">
        <v>0</v>
      </c>
      <c r="K128" t="b">
        <v>0</v>
      </c>
      <c r="L128">
        <v>60</v>
      </c>
      <c r="M128" t="s">
        <v>372</v>
      </c>
      <c r="N128">
        <v>114587</v>
      </c>
      <c r="O128" t="s">
        <v>400</v>
      </c>
      <c r="P128" t="s">
        <v>397</v>
      </c>
      <c r="Q128" t="str">
        <f>_xlfn.TEXTJOIN("-",,superbowl_commercials[[#This Row],[Year]:[TV Viewers]])</f>
        <v>2011-Coca-Cola-https://superbowl-ads.com/2011-coca-cola-border/-https://www.youtube.com/watch?v=Aw6-aXMBseo-FALSE-FALSE-FALSE-FALSE-FALSE-FALSE-FALSE-60-5.9-114587-263-111.01</v>
      </c>
      <c r="R128">
        <f>VALUE(SUBSTITUTE(superbowl_commercials[[#This Row],[TV Viewers]],".",","))</f>
        <v>111.01</v>
      </c>
      <c r="S128" t="b">
        <f>ISNUMBER(superbowl_commercials[[#This Row],[TV Viewers2]])</f>
        <v>1</v>
      </c>
      <c r="T128">
        <f>IFERROR(VALUE(superbowl_commercials[[#This Row],[Youtube Likes]]),0)</f>
        <v>263</v>
      </c>
      <c r="U128" t="b">
        <f>ISNUMBER(superbowl_commercials[[#This Row],[Youtube Likes2]])</f>
        <v>1</v>
      </c>
      <c r="V128">
        <f>VALUE(SUBSTITUTE(superbowl_commercials[[#This Row],[Estimated Cost]],".",","))</f>
        <v>5.9</v>
      </c>
      <c r="W128" t="b">
        <f>ISNUMBER(superbowl_commercials[[#This Row],[Estimated Cost2]])</f>
        <v>1</v>
      </c>
      <c r="X128" t="b">
        <f>ISNUMBER(superbowl_commercials[[#This Row],[Year]])</f>
        <v>1</v>
      </c>
      <c r="Y128">
        <f>VALUE(superbowl_commercials[[#This Row],[Youtube Views]])</f>
        <v>114587</v>
      </c>
      <c r="Z128" t="b">
        <f>ISNUMBER(superbowl_commercials[[#This Row],[Youtube Views2]])</f>
        <v>1</v>
      </c>
      <c r="AA128">
        <f>IF(superbowl_commercials[[#This Row],[Funny]]=TRUE,1,0)</f>
        <v>0</v>
      </c>
      <c r="AB128">
        <f>IF(superbowl_commercials[[#This Row],[Shows Product Quickly]]=TRUE,1,0)</f>
        <v>0</v>
      </c>
      <c r="AC128">
        <f>IF(superbowl_commercials[[#This Row],[Patriotic]]=TRUE,1,0)</f>
        <v>0</v>
      </c>
      <c r="AD128">
        <f>IF(superbowl_commercials[[#This Row],[Celebrity]]=TRUE,1,0)</f>
        <v>0</v>
      </c>
      <c r="AE128">
        <f>IF(superbowl_commercials[[#This Row],[Danger]]=TRUE,1,0)</f>
        <v>0</v>
      </c>
      <c r="AF128">
        <f>IF(superbowl_commercials[[#This Row],[Animals]]=TRUE,1,0)</f>
        <v>0</v>
      </c>
      <c r="AG128">
        <f>IF(superbowl_commercials[[#This Row],[Uses Sex]]=TRUE,1,0)</f>
        <v>0</v>
      </c>
    </row>
    <row r="129" spans="1:33" x14ac:dyDescent="0.35">
      <c r="A129">
        <v>2011</v>
      </c>
      <c r="B129" t="s">
        <v>29</v>
      </c>
      <c r="C129" t="s">
        <v>401</v>
      </c>
      <c r="D129" t="s">
        <v>402</v>
      </c>
      <c r="E129" t="b">
        <v>1</v>
      </c>
      <c r="F129" t="b">
        <v>1</v>
      </c>
      <c r="G129" t="b">
        <v>0</v>
      </c>
      <c r="H129" t="b">
        <v>0</v>
      </c>
      <c r="I129" t="b">
        <v>0</v>
      </c>
      <c r="J129" t="b">
        <v>1</v>
      </c>
      <c r="K129" t="b">
        <v>0</v>
      </c>
      <c r="L129">
        <v>30</v>
      </c>
      <c r="M129" t="s">
        <v>352</v>
      </c>
      <c r="N129">
        <v>484</v>
      </c>
      <c r="O129" t="s">
        <v>403</v>
      </c>
      <c r="P129" t="s">
        <v>397</v>
      </c>
      <c r="Q129" t="str">
        <f>_xlfn.TEXTJOIN("-",,superbowl_commercials[[#This Row],[Year]:[TV Viewers]])</f>
        <v>2011-Bud Light-https://superbowl-ads.com/2011-bud-light-dog-sitter/-https://www.youtube.com/watch?v=JJn1vM7LB1Y-TRUE-TRUE-FALSE-FALSE-FALSE-TRUE-FALSE-30-2.95-484-2-111.01</v>
      </c>
      <c r="R129">
        <f>VALUE(SUBSTITUTE(superbowl_commercials[[#This Row],[TV Viewers]],".",","))</f>
        <v>111.01</v>
      </c>
      <c r="S129" t="b">
        <f>ISNUMBER(superbowl_commercials[[#This Row],[TV Viewers2]])</f>
        <v>1</v>
      </c>
      <c r="T129">
        <f>IFERROR(VALUE(superbowl_commercials[[#This Row],[Youtube Likes]]),0)</f>
        <v>2</v>
      </c>
      <c r="U129" t="b">
        <f>ISNUMBER(superbowl_commercials[[#This Row],[Youtube Likes2]])</f>
        <v>1</v>
      </c>
      <c r="V129">
        <f>VALUE(SUBSTITUTE(superbowl_commercials[[#This Row],[Estimated Cost]],".",","))</f>
        <v>2.95</v>
      </c>
      <c r="W129" t="b">
        <f>ISNUMBER(superbowl_commercials[[#This Row],[Estimated Cost2]])</f>
        <v>1</v>
      </c>
      <c r="X129" t="b">
        <f>ISNUMBER(superbowl_commercials[[#This Row],[Year]])</f>
        <v>1</v>
      </c>
      <c r="Y129">
        <f>VALUE(superbowl_commercials[[#This Row],[Youtube Views]])</f>
        <v>484</v>
      </c>
      <c r="Z129" t="b">
        <f>ISNUMBER(superbowl_commercials[[#This Row],[Youtube Views2]])</f>
        <v>1</v>
      </c>
      <c r="AA129">
        <f>IF(superbowl_commercials[[#This Row],[Funny]]=TRUE,1,0)</f>
        <v>1</v>
      </c>
      <c r="AB129">
        <f>IF(superbowl_commercials[[#This Row],[Shows Product Quickly]]=TRUE,1,0)</f>
        <v>1</v>
      </c>
      <c r="AC129">
        <f>IF(superbowl_commercials[[#This Row],[Patriotic]]=TRUE,1,0)</f>
        <v>0</v>
      </c>
      <c r="AD129">
        <f>IF(superbowl_commercials[[#This Row],[Celebrity]]=TRUE,1,0)</f>
        <v>0</v>
      </c>
      <c r="AE129">
        <f>IF(superbowl_commercials[[#This Row],[Danger]]=TRUE,1,0)</f>
        <v>0</v>
      </c>
      <c r="AF129">
        <f>IF(superbowl_commercials[[#This Row],[Animals]]=TRUE,1,0)</f>
        <v>1</v>
      </c>
      <c r="AG129">
        <f>IF(superbowl_commercials[[#This Row],[Uses Sex]]=TRUE,1,0)</f>
        <v>0</v>
      </c>
    </row>
    <row r="130" spans="1:33" x14ac:dyDescent="0.35">
      <c r="A130">
        <v>2011</v>
      </c>
      <c r="B130" t="s">
        <v>243</v>
      </c>
      <c r="C130" t="s">
        <v>404</v>
      </c>
      <c r="D130" t="s">
        <v>405</v>
      </c>
      <c r="E130" t="b">
        <v>1</v>
      </c>
      <c r="F130" t="b">
        <v>0</v>
      </c>
      <c r="G130" t="b">
        <v>0</v>
      </c>
      <c r="H130" t="b">
        <v>0</v>
      </c>
      <c r="I130" t="b">
        <v>1</v>
      </c>
      <c r="J130" t="b">
        <v>1</v>
      </c>
      <c r="K130" t="b">
        <v>0</v>
      </c>
      <c r="L130">
        <v>60</v>
      </c>
      <c r="M130" t="s">
        <v>372</v>
      </c>
      <c r="N130">
        <v>88026</v>
      </c>
      <c r="O130" t="s">
        <v>406</v>
      </c>
      <c r="P130" t="s">
        <v>397</v>
      </c>
      <c r="Q130" t="str">
        <f>_xlfn.TEXTJOIN("-",,superbowl_commercials[[#This Row],[Year]:[TV Viewers]])</f>
        <v>2011-Coca-Cola-https://superbowl-ads.com/2011-coca-cola-siege/-https://www.youtube.com/watch?v=nAJvHsVoLq0-TRUE-FALSE-FALSE-FALSE-TRUE-TRUE-FALSE-60-5.9-88026-59-111.01</v>
      </c>
      <c r="R130">
        <f>VALUE(SUBSTITUTE(superbowl_commercials[[#This Row],[TV Viewers]],".",","))</f>
        <v>111.01</v>
      </c>
      <c r="S130" t="b">
        <f>ISNUMBER(superbowl_commercials[[#This Row],[TV Viewers2]])</f>
        <v>1</v>
      </c>
      <c r="T130">
        <f>IFERROR(VALUE(superbowl_commercials[[#This Row],[Youtube Likes]]),0)</f>
        <v>59</v>
      </c>
      <c r="U130" t="b">
        <f>ISNUMBER(superbowl_commercials[[#This Row],[Youtube Likes2]])</f>
        <v>1</v>
      </c>
      <c r="V130">
        <f>VALUE(SUBSTITUTE(superbowl_commercials[[#This Row],[Estimated Cost]],".",","))</f>
        <v>5.9</v>
      </c>
      <c r="W130" t="b">
        <f>ISNUMBER(superbowl_commercials[[#This Row],[Estimated Cost2]])</f>
        <v>1</v>
      </c>
      <c r="X130" t="b">
        <f>ISNUMBER(superbowl_commercials[[#This Row],[Year]])</f>
        <v>1</v>
      </c>
      <c r="Y130">
        <f>VALUE(superbowl_commercials[[#This Row],[Youtube Views]])</f>
        <v>88026</v>
      </c>
      <c r="Z130" t="b">
        <f>ISNUMBER(superbowl_commercials[[#This Row],[Youtube Views2]])</f>
        <v>1</v>
      </c>
      <c r="AA130">
        <f>IF(superbowl_commercials[[#This Row],[Funny]]=TRUE,1,0)</f>
        <v>1</v>
      </c>
      <c r="AB130">
        <f>IF(superbowl_commercials[[#This Row],[Shows Product Quickly]]=TRUE,1,0)</f>
        <v>0</v>
      </c>
      <c r="AC130">
        <f>IF(superbowl_commercials[[#This Row],[Patriotic]]=TRUE,1,0)</f>
        <v>0</v>
      </c>
      <c r="AD130">
        <f>IF(superbowl_commercials[[#This Row],[Celebrity]]=TRUE,1,0)</f>
        <v>0</v>
      </c>
      <c r="AE130">
        <f>IF(superbowl_commercials[[#This Row],[Danger]]=TRUE,1,0)</f>
        <v>1</v>
      </c>
      <c r="AF130">
        <f>IF(superbowl_commercials[[#This Row],[Animals]]=TRUE,1,0)</f>
        <v>1</v>
      </c>
      <c r="AG130">
        <f>IF(superbowl_commercials[[#This Row],[Uses Sex]]=TRUE,1,0)</f>
        <v>0</v>
      </c>
    </row>
    <row r="131" spans="1:33" x14ac:dyDescent="0.35">
      <c r="A131">
        <v>2011</v>
      </c>
      <c r="B131" t="s">
        <v>273</v>
      </c>
      <c r="C131" t="s">
        <v>407</v>
      </c>
      <c r="D131" t="s">
        <v>408</v>
      </c>
      <c r="E131" t="b">
        <v>1</v>
      </c>
      <c r="F131" t="b">
        <v>0</v>
      </c>
      <c r="G131" t="b">
        <v>0</v>
      </c>
      <c r="H131" t="b">
        <v>0</v>
      </c>
      <c r="I131" t="b">
        <v>0</v>
      </c>
      <c r="J131" t="b">
        <v>0</v>
      </c>
      <c r="K131" t="b">
        <v>0</v>
      </c>
      <c r="L131">
        <v>30</v>
      </c>
      <c r="M131" t="s">
        <v>352</v>
      </c>
      <c r="N131">
        <v>345</v>
      </c>
      <c r="O131" t="s">
        <v>260</v>
      </c>
      <c r="P131" t="s">
        <v>397</v>
      </c>
      <c r="Q131" t="str">
        <f>_xlfn.TEXTJOIN("-",,superbowl_commercials[[#This Row],[Year]:[TV Viewers]])</f>
        <v>2011-Hyundai-https://superbowl-ads.com/2011-hyundai-super-bowl-commercial-hypnotized-video/-https://www.youtube.com/watch?v=5ofcQl6gWeE-TRUE-FALSE-FALSE-FALSE-FALSE-FALSE-FALSE-30-2.95-345-0-111.01</v>
      </c>
      <c r="R131">
        <f>VALUE(SUBSTITUTE(superbowl_commercials[[#This Row],[TV Viewers]],".",","))</f>
        <v>111.01</v>
      </c>
      <c r="S131" t="b">
        <f>ISNUMBER(superbowl_commercials[[#This Row],[TV Viewers2]])</f>
        <v>1</v>
      </c>
      <c r="T131">
        <f>IFERROR(VALUE(superbowl_commercials[[#This Row],[Youtube Likes]]),0)</f>
        <v>0</v>
      </c>
      <c r="U131" t="b">
        <f>ISNUMBER(superbowl_commercials[[#This Row],[Youtube Likes2]])</f>
        <v>1</v>
      </c>
      <c r="V131">
        <f>VALUE(SUBSTITUTE(superbowl_commercials[[#This Row],[Estimated Cost]],".",","))</f>
        <v>2.95</v>
      </c>
      <c r="W131" t="b">
        <f>ISNUMBER(superbowl_commercials[[#This Row],[Estimated Cost2]])</f>
        <v>1</v>
      </c>
      <c r="X131" t="b">
        <f>ISNUMBER(superbowl_commercials[[#This Row],[Year]])</f>
        <v>1</v>
      </c>
      <c r="Y131">
        <f>VALUE(superbowl_commercials[[#This Row],[Youtube Views]])</f>
        <v>345</v>
      </c>
      <c r="Z131" t="b">
        <f>ISNUMBER(superbowl_commercials[[#This Row],[Youtube Views2]])</f>
        <v>1</v>
      </c>
      <c r="AA131">
        <f>IF(superbowl_commercials[[#This Row],[Funny]]=TRUE,1,0)</f>
        <v>1</v>
      </c>
      <c r="AB131">
        <f>IF(superbowl_commercials[[#This Row],[Shows Product Quickly]]=TRUE,1,0)</f>
        <v>0</v>
      </c>
      <c r="AC131">
        <f>IF(superbowl_commercials[[#This Row],[Patriotic]]=TRUE,1,0)</f>
        <v>0</v>
      </c>
      <c r="AD131">
        <f>IF(superbowl_commercials[[#This Row],[Celebrity]]=TRUE,1,0)</f>
        <v>0</v>
      </c>
      <c r="AE131">
        <f>IF(superbowl_commercials[[#This Row],[Danger]]=TRUE,1,0)</f>
        <v>0</v>
      </c>
      <c r="AF131">
        <f>IF(superbowl_commercials[[#This Row],[Animals]]=TRUE,1,0)</f>
        <v>0</v>
      </c>
      <c r="AG131">
        <f>IF(superbowl_commercials[[#This Row],[Uses Sex]]=TRUE,1,0)</f>
        <v>0</v>
      </c>
    </row>
    <row r="132" spans="1:33" x14ac:dyDescent="0.35">
      <c r="A132">
        <v>2011</v>
      </c>
      <c r="B132" t="s">
        <v>68</v>
      </c>
      <c r="C132" t="s">
        <v>409</v>
      </c>
      <c r="D132" t="s">
        <v>410</v>
      </c>
      <c r="E132" t="b">
        <v>1</v>
      </c>
      <c r="F132" t="b">
        <v>1</v>
      </c>
      <c r="G132" t="b">
        <v>0</v>
      </c>
      <c r="H132" t="b">
        <v>0</v>
      </c>
      <c r="I132" t="b">
        <v>1</v>
      </c>
      <c r="J132" t="b">
        <v>1</v>
      </c>
      <c r="K132" t="b">
        <v>0</v>
      </c>
      <c r="L132">
        <v>30</v>
      </c>
      <c r="M132" t="s">
        <v>352</v>
      </c>
      <c r="N132">
        <v>137670</v>
      </c>
      <c r="O132" t="s">
        <v>411</v>
      </c>
      <c r="P132" t="s">
        <v>397</v>
      </c>
      <c r="Q132" t="str">
        <f>_xlfn.TEXTJOIN("-",,superbowl_commercials[[#This Row],[Year]:[TV Viewers]])</f>
        <v>2011-Doritos-https://superbowl-ads.com/2011-doritos-pug-attack/-https://www.youtube.com/watch?v=1A6frF5zfDE-TRUE-TRUE-FALSE-FALSE-TRUE-TRUE-FALSE-30-2.95-137670-697-111.01</v>
      </c>
      <c r="R132">
        <f>VALUE(SUBSTITUTE(superbowl_commercials[[#This Row],[TV Viewers]],".",","))</f>
        <v>111.01</v>
      </c>
      <c r="S132" t="b">
        <f>ISNUMBER(superbowl_commercials[[#This Row],[TV Viewers2]])</f>
        <v>1</v>
      </c>
      <c r="T132">
        <f>IFERROR(VALUE(superbowl_commercials[[#This Row],[Youtube Likes]]),0)</f>
        <v>697</v>
      </c>
      <c r="U132" t="b">
        <f>ISNUMBER(superbowl_commercials[[#This Row],[Youtube Likes2]])</f>
        <v>1</v>
      </c>
      <c r="V132">
        <f>VALUE(SUBSTITUTE(superbowl_commercials[[#This Row],[Estimated Cost]],".",","))</f>
        <v>2.95</v>
      </c>
      <c r="W132" t="b">
        <f>ISNUMBER(superbowl_commercials[[#This Row],[Estimated Cost2]])</f>
        <v>1</v>
      </c>
      <c r="X132" t="b">
        <f>ISNUMBER(superbowl_commercials[[#This Row],[Year]])</f>
        <v>1</v>
      </c>
      <c r="Y132">
        <f>VALUE(superbowl_commercials[[#This Row],[Youtube Views]])</f>
        <v>137670</v>
      </c>
      <c r="Z132" t="b">
        <f>ISNUMBER(superbowl_commercials[[#This Row],[Youtube Views2]])</f>
        <v>1</v>
      </c>
      <c r="AA132">
        <f>IF(superbowl_commercials[[#This Row],[Funny]]=TRUE,1,0)</f>
        <v>1</v>
      </c>
      <c r="AB132">
        <f>IF(superbowl_commercials[[#This Row],[Shows Product Quickly]]=TRUE,1,0)</f>
        <v>1</v>
      </c>
      <c r="AC132">
        <f>IF(superbowl_commercials[[#This Row],[Patriotic]]=TRUE,1,0)</f>
        <v>0</v>
      </c>
      <c r="AD132">
        <f>IF(superbowl_commercials[[#This Row],[Celebrity]]=TRUE,1,0)</f>
        <v>0</v>
      </c>
      <c r="AE132">
        <f>IF(superbowl_commercials[[#This Row],[Danger]]=TRUE,1,0)</f>
        <v>1</v>
      </c>
      <c r="AF132">
        <f>IF(superbowl_commercials[[#This Row],[Animals]]=TRUE,1,0)</f>
        <v>1</v>
      </c>
      <c r="AG132">
        <f>IF(superbowl_commercials[[#This Row],[Uses Sex]]=TRUE,1,0)</f>
        <v>0</v>
      </c>
    </row>
    <row r="133" spans="1:33" x14ac:dyDescent="0.35">
      <c r="A133">
        <v>2011</v>
      </c>
      <c r="B133" t="s">
        <v>273</v>
      </c>
      <c r="C133" t="s">
        <v>412</v>
      </c>
      <c r="D133" t="s">
        <v>413</v>
      </c>
      <c r="E133" t="b">
        <v>0</v>
      </c>
      <c r="F133" t="b">
        <v>0</v>
      </c>
      <c r="G133" t="b">
        <v>0</v>
      </c>
      <c r="H133" t="b">
        <v>0</v>
      </c>
      <c r="I133" t="b">
        <v>0</v>
      </c>
      <c r="J133" t="b">
        <v>1</v>
      </c>
      <c r="K133" t="b">
        <v>0</v>
      </c>
      <c r="L133">
        <v>60</v>
      </c>
      <c r="M133" t="s">
        <v>372</v>
      </c>
      <c r="N133">
        <v>135</v>
      </c>
      <c r="O133" t="s">
        <v>190</v>
      </c>
      <c r="P133" t="s">
        <v>397</v>
      </c>
      <c r="Q133" t="str">
        <f>_xlfn.TEXTJOIN("-",,superbowl_commercials[[#This Row],[Year]:[TV Viewers]])</f>
        <v>2011-Hyundai-https://superbowl-ads.com/2011-hyundai-super-bowl-commercial-deprogramming-video/-https://www.youtube.com/watch?v=32d5c_IW2Xc-FALSE-FALSE-FALSE-FALSE-FALSE-TRUE-FALSE-60-5.9-135-1-111.01</v>
      </c>
      <c r="R133">
        <f>VALUE(SUBSTITUTE(superbowl_commercials[[#This Row],[TV Viewers]],".",","))</f>
        <v>111.01</v>
      </c>
      <c r="S133" t="b">
        <f>ISNUMBER(superbowl_commercials[[#This Row],[TV Viewers2]])</f>
        <v>1</v>
      </c>
      <c r="T133">
        <f>IFERROR(VALUE(superbowl_commercials[[#This Row],[Youtube Likes]]),0)</f>
        <v>1</v>
      </c>
      <c r="U133" t="b">
        <f>ISNUMBER(superbowl_commercials[[#This Row],[Youtube Likes2]])</f>
        <v>1</v>
      </c>
      <c r="V133">
        <f>VALUE(SUBSTITUTE(superbowl_commercials[[#This Row],[Estimated Cost]],".",","))</f>
        <v>5.9</v>
      </c>
      <c r="W133" t="b">
        <f>ISNUMBER(superbowl_commercials[[#This Row],[Estimated Cost2]])</f>
        <v>1</v>
      </c>
      <c r="X133" t="b">
        <f>ISNUMBER(superbowl_commercials[[#This Row],[Year]])</f>
        <v>1</v>
      </c>
      <c r="Y133">
        <f>VALUE(superbowl_commercials[[#This Row],[Youtube Views]])</f>
        <v>135</v>
      </c>
      <c r="Z133" t="b">
        <f>ISNUMBER(superbowl_commercials[[#This Row],[Youtube Views2]])</f>
        <v>1</v>
      </c>
      <c r="AA133">
        <f>IF(superbowl_commercials[[#This Row],[Funny]]=TRUE,1,0)</f>
        <v>0</v>
      </c>
      <c r="AB133">
        <f>IF(superbowl_commercials[[#This Row],[Shows Product Quickly]]=TRUE,1,0)</f>
        <v>0</v>
      </c>
      <c r="AC133">
        <f>IF(superbowl_commercials[[#This Row],[Patriotic]]=TRUE,1,0)</f>
        <v>0</v>
      </c>
      <c r="AD133">
        <f>IF(superbowl_commercials[[#This Row],[Celebrity]]=TRUE,1,0)</f>
        <v>0</v>
      </c>
      <c r="AE133">
        <f>IF(superbowl_commercials[[#This Row],[Danger]]=TRUE,1,0)</f>
        <v>0</v>
      </c>
      <c r="AF133">
        <f>IF(superbowl_commercials[[#This Row],[Animals]]=TRUE,1,0)</f>
        <v>1</v>
      </c>
      <c r="AG133">
        <f>IF(superbowl_commercials[[#This Row],[Uses Sex]]=TRUE,1,0)</f>
        <v>0</v>
      </c>
    </row>
    <row r="134" spans="1:33" x14ac:dyDescent="0.35">
      <c r="A134">
        <v>2011</v>
      </c>
      <c r="B134" t="s">
        <v>273</v>
      </c>
      <c r="C134" t="s">
        <v>414</v>
      </c>
      <c r="D134" t="s">
        <v>415</v>
      </c>
      <c r="E134" t="b">
        <v>0</v>
      </c>
      <c r="F134" t="b">
        <v>0</v>
      </c>
      <c r="G134" t="b">
        <v>0</v>
      </c>
      <c r="H134" t="b">
        <v>0</v>
      </c>
      <c r="I134" t="b">
        <v>0</v>
      </c>
      <c r="J134" t="b">
        <v>0</v>
      </c>
      <c r="K134" t="b">
        <v>0</v>
      </c>
      <c r="L134">
        <v>30</v>
      </c>
      <c r="M134" t="s">
        <v>352</v>
      </c>
      <c r="N134">
        <v>63</v>
      </c>
      <c r="O134" t="s">
        <v>260</v>
      </c>
      <c r="P134" t="s">
        <v>397</v>
      </c>
      <c r="Q134" t="str">
        <f>_xlfn.TEXTJOIN("-",,superbowl_commercials[[#This Row],[Year]:[TV Viewers]])</f>
        <v>2011-Hyundai-https://superbowl-ads.com/2011-hyundai-super-bowl-commercial-anachronistic-city-video/-https://www.youtube.com/watch?v=-BVMOKtawUk-FALSE-FALSE-FALSE-FALSE-FALSE-FALSE-FALSE-30-2.95-63-0-111.01</v>
      </c>
      <c r="R134">
        <f>VALUE(SUBSTITUTE(superbowl_commercials[[#This Row],[TV Viewers]],".",","))</f>
        <v>111.01</v>
      </c>
      <c r="S134" t="b">
        <f>ISNUMBER(superbowl_commercials[[#This Row],[TV Viewers2]])</f>
        <v>1</v>
      </c>
      <c r="T134">
        <f>IFERROR(VALUE(superbowl_commercials[[#This Row],[Youtube Likes]]),0)</f>
        <v>0</v>
      </c>
      <c r="U134" t="b">
        <f>ISNUMBER(superbowl_commercials[[#This Row],[Youtube Likes2]])</f>
        <v>1</v>
      </c>
      <c r="V134">
        <f>VALUE(SUBSTITUTE(superbowl_commercials[[#This Row],[Estimated Cost]],".",","))</f>
        <v>2.95</v>
      </c>
      <c r="W134" t="b">
        <f>ISNUMBER(superbowl_commercials[[#This Row],[Estimated Cost2]])</f>
        <v>1</v>
      </c>
      <c r="X134" t="b">
        <f>ISNUMBER(superbowl_commercials[[#This Row],[Year]])</f>
        <v>1</v>
      </c>
      <c r="Y134">
        <f>VALUE(superbowl_commercials[[#This Row],[Youtube Views]])</f>
        <v>63</v>
      </c>
      <c r="Z134" t="b">
        <f>ISNUMBER(superbowl_commercials[[#This Row],[Youtube Views2]])</f>
        <v>1</v>
      </c>
      <c r="AA134">
        <f>IF(superbowl_commercials[[#This Row],[Funny]]=TRUE,1,0)</f>
        <v>0</v>
      </c>
      <c r="AB134">
        <f>IF(superbowl_commercials[[#This Row],[Shows Product Quickly]]=TRUE,1,0)</f>
        <v>0</v>
      </c>
      <c r="AC134">
        <f>IF(superbowl_commercials[[#This Row],[Patriotic]]=TRUE,1,0)</f>
        <v>0</v>
      </c>
      <c r="AD134">
        <f>IF(superbowl_commercials[[#This Row],[Celebrity]]=TRUE,1,0)</f>
        <v>0</v>
      </c>
      <c r="AE134">
        <f>IF(superbowl_commercials[[#This Row],[Danger]]=TRUE,1,0)</f>
        <v>0</v>
      </c>
      <c r="AF134">
        <f>IF(superbowl_commercials[[#This Row],[Animals]]=TRUE,1,0)</f>
        <v>0</v>
      </c>
      <c r="AG134">
        <f>IF(superbowl_commercials[[#This Row],[Uses Sex]]=TRUE,1,0)</f>
        <v>0</v>
      </c>
    </row>
    <row r="135" spans="1:33" x14ac:dyDescent="0.35">
      <c r="A135">
        <v>2011</v>
      </c>
      <c r="B135" t="s">
        <v>56</v>
      </c>
      <c r="C135" t="s">
        <v>416</v>
      </c>
      <c r="D135" t="s">
        <v>417</v>
      </c>
      <c r="E135" t="b">
        <v>1</v>
      </c>
      <c r="F135" t="b">
        <v>1</v>
      </c>
      <c r="G135" t="b">
        <v>0</v>
      </c>
      <c r="H135" t="b">
        <v>0</v>
      </c>
      <c r="I135" t="b">
        <v>1</v>
      </c>
      <c r="J135" t="b">
        <v>0</v>
      </c>
      <c r="K135" t="b">
        <v>1</v>
      </c>
      <c r="L135">
        <v>30</v>
      </c>
      <c r="M135" t="s">
        <v>352</v>
      </c>
      <c r="N135">
        <v>272017</v>
      </c>
      <c r="O135" t="s">
        <v>418</v>
      </c>
      <c r="P135" t="s">
        <v>397</v>
      </c>
      <c r="Q135" t="str">
        <f>_xlfn.TEXTJOIN("-",,superbowl_commercials[[#This Row],[Year]:[TV Viewers]])</f>
        <v>2011-Pepsi-https://superbowl-ads.com/2011-pepsi-max-love-hurts/-https://www.youtube.com/watch?v=r4eyQBvcBUA-TRUE-TRUE-FALSE-FALSE-TRUE-FALSE-TRUE-30-2.95-272017-635-111.01</v>
      </c>
      <c r="R135">
        <f>VALUE(SUBSTITUTE(superbowl_commercials[[#This Row],[TV Viewers]],".",","))</f>
        <v>111.01</v>
      </c>
      <c r="S135" t="b">
        <f>ISNUMBER(superbowl_commercials[[#This Row],[TV Viewers2]])</f>
        <v>1</v>
      </c>
      <c r="T135">
        <f>IFERROR(VALUE(superbowl_commercials[[#This Row],[Youtube Likes]]),0)</f>
        <v>635</v>
      </c>
      <c r="U135" t="b">
        <f>ISNUMBER(superbowl_commercials[[#This Row],[Youtube Likes2]])</f>
        <v>1</v>
      </c>
      <c r="V135">
        <f>VALUE(SUBSTITUTE(superbowl_commercials[[#This Row],[Estimated Cost]],".",","))</f>
        <v>2.95</v>
      </c>
      <c r="W135" t="b">
        <f>ISNUMBER(superbowl_commercials[[#This Row],[Estimated Cost2]])</f>
        <v>1</v>
      </c>
      <c r="X135" t="b">
        <f>ISNUMBER(superbowl_commercials[[#This Row],[Year]])</f>
        <v>1</v>
      </c>
      <c r="Y135">
        <f>VALUE(superbowl_commercials[[#This Row],[Youtube Views]])</f>
        <v>272017</v>
      </c>
      <c r="Z135" t="b">
        <f>ISNUMBER(superbowl_commercials[[#This Row],[Youtube Views2]])</f>
        <v>1</v>
      </c>
      <c r="AA135">
        <f>IF(superbowl_commercials[[#This Row],[Funny]]=TRUE,1,0)</f>
        <v>1</v>
      </c>
      <c r="AB135">
        <f>IF(superbowl_commercials[[#This Row],[Shows Product Quickly]]=TRUE,1,0)</f>
        <v>1</v>
      </c>
      <c r="AC135">
        <f>IF(superbowl_commercials[[#This Row],[Patriotic]]=TRUE,1,0)</f>
        <v>0</v>
      </c>
      <c r="AD135">
        <f>IF(superbowl_commercials[[#This Row],[Celebrity]]=TRUE,1,0)</f>
        <v>0</v>
      </c>
      <c r="AE135">
        <f>IF(superbowl_commercials[[#This Row],[Danger]]=TRUE,1,0)</f>
        <v>1</v>
      </c>
      <c r="AF135">
        <f>IF(superbowl_commercials[[#This Row],[Animals]]=TRUE,1,0)</f>
        <v>0</v>
      </c>
      <c r="AG135">
        <f>IF(superbowl_commercials[[#This Row],[Uses Sex]]=TRUE,1,0)</f>
        <v>1</v>
      </c>
    </row>
    <row r="136" spans="1:33" x14ac:dyDescent="0.35">
      <c r="A136">
        <v>2012</v>
      </c>
      <c r="B136" t="s">
        <v>16</v>
      </c>
      <c r="C136" t="s">
        <v>419</v>
      </c>
      <c r="D136" t="s">
        <v>420</v>
      </c>
      <c r="E136" t="b">
        <v>1</v>
      </c>
      <c r="F136" t="b">
        <v>0</v>
      </c>
      <c r="G136" t="b">
        <v>0</v>
      </c>
      <c r="H136" t="b">
        <v>0</v>
      </c>
      <c r="I136" t="b">
        <v>0</v>
      </c>
      <c r="J136" t="b">
        <v>0</v>
      </c>
      <c r="K136" t="b">
        <v>0</v>
      </c>
      <c r="L136">
        <v>30</v>
      </c>
      <c r="M136" t="s">
        <v>352</v>
      </c>
      <c r="N136">
        <v>27</v>
      </c>
      <c r="O136" t="s">
        <v>260</v>
      </c>
      <c r="P136" t="s">
        <v>421</v>
      </c>
      <c r="Q136" t="str">
        <f>_xlfn.TEXTJOIN("-",,superbowl_commercials[[#This Row],[Year]:[TV Viewers]])</f>
        <v>2012-E-Trade-https://superbowl-ads.com/2012-etrade-fatherhood/-https://www.youtube.com/watch?v=fObt1E6Ij_E-TRUE-FALSE-FALSE-FALSE-FALSE-FALSE-FALSE-30-2.95-27-0-111.35</v>
      </c>
      <c r="R136">
        <f>VALUE(SUBSTITUTE(superbowl_commercials[[#This Row],[TV Viewers]],".",","))</f>
        <v>111.35</v>
      </c>
      <c r="S136" t="b">
        <f>ISNUMBER(superbowl_commercials[[#This Row],[TV Viewers2]])</f>
        <v>1</v>
      </c>
      <c r="T136">
        <f>IFERROR(VALUE(superbowl_commercials[[#This Row],[Youtube Likes]]),0)</f>
        <v>0</v>
      </c>
      <c r="U136" t="b">
        <f>ISNUMBER(superbowl_commercials[[#This Row],[Youtube Likes2]])</f>
        <v>1</v>
      </c>
      <c r="V136">
        <f>VALUE(SUBSTITUTE(superbowl_commercials[[#This Row],[Estimated Cost]],".",","))</f>
        <v>2.95</v>
      </c>
      <c r="W136" t="b">
        <f>ISNUMBER(superbowl_commercials[[#This Row],[Estimated Cost2]])</f>
        <v>1</v>
      </c>
      <c r="X136" t="b">
        <f>ISNUMBER(superbowl_commercials[[#This Row],[Year]])</f>
        <v>1</v>
      </c>
      <c r="Y136">
        <f>VALUE(superbowl_commercials[[#This Row],[Youtube Views]])</f>
        <v>27</v>
      </c>
      <c r="Z136" t="b">
        <f>ISNUMBER(superbowl_commercials[[#This Row],[Youtube Views2]])</f>
        <v>1</v>
      </c>
      <c r="AA136">
        <f>IF(superbowl_commercials[[#This Row],[Funny]]=TRUE,1,0)</f>
        <v>1</v>
      </c>
      <c r="AB136">
        <f>IF(superbowl_commercials[[#This Row],[Shows Product Quickly]]=TRUE,1,0)</f>
        <v>0</v>
      </c>
      <c r="AC136">
        <f>IF(superbowl_commercials[[#This Row],[Patriotic]]=TRUE,1,0)</f>
        <v>0</v>
      </c>
      <c r="AD136">
        <f>IF(superbowl_commercials[[#This Row],[Celebrity]]=TRUE,1,0)</f>
        <v>0</v>
      </c>
      <c r="AE136">
        <f>IF(superbowl_commercials[[#This Row],[Danger]]=TRUE,1,0)</f>
        <v>0</v>
      </c>
      <c r="AF136">
        <f>IF(superbowl_commercials[[#This Row],[Animals]]=TRUE,1,0)</f>
        <v>0</v>
      </c>
      <c r="AG136">
        <f>IF(superbowl_commercials[[#This Row],[Uses Sex]]=TRUE,1,0)</f>
        <v>0</v>
      </c>
    </row>
    <row r="137" spans="1:33" x14ac:dyDescent="0.35">
      <c r="A137">
        <v>2012</v>
      </c>
      <c r="B137" t="s">
        <v>29</v>
      </c>
      <c r="C137" t="s">
        <v>422</v>
      </c>
      <c r="D137" t="s">
        <v>423</v>
      </c>
      <c r="E137" t="b">
        <v>1</v>
      </c>
      <c r="F137" t="b">
        <v>1</v>
      </c>
      <c r="G137" t="b">
        <v>0</v>
      </c>
      <c r="H137" t="b">
        <v>0</v>
      </c>
      <c r="I137" t="b">
        <v>0</v>
      </c>
      <c r="J137" t="b">
        <v>1</v>
      </c>
      <c r="K137" t="b">
        <v>1</v>
      </c>
      <c r="L137">
        <v>60</v>
      </c>
      <c r="M137" t="s">
        <v>372</v>
      </c>
      <c r="N137">
        <v>14758</v>
      </c>
      <c r="O137" t="s">
        <v>424</v>
      </c>
      <c r="P137" t="s">
        <v>421</v>
      </c>
      <c r="Q137" t="str">
        <f>_xlfn.TEXTJOIN("-",,superbowl_commercials[[#This Row],[Year]:[TV Viewers]])</f>
        <v>2012-Bud Light-https://superbowl-ads.com/2012-bud-light-rescue-dog/-https://www.youtube.com/watch?v=Qr3GJqccGi4-TRUE-TRUE-FALSE-FALSE-FALSE-TRUE-TRUE-60-5.9-14758-44-111.35</v>
      </c>
      <c r="R137">
        <f>VALUE(SUBSTITUTE(superbowl_commercials[[#This Row],[TV Viewers]],".",","))</f>
        <v>111.35</v>
      </c>
      <c r="S137" t="b">
        <f>ISNUMBER(superbowl_commercials[[#This Row],[TV Viewers2]])</f>
        <v>1</v>
      </c>
      <c r="T137">
        <f>IFERROR(VALUE(superbowl_commercials[[#This Row],[Youtube Likes]]),0)</f>
        <v>44</v>
      </c>
      <c r="U137" t="b">
        <f>ISNUMBER(superbowl_commercials[[#This Row],[Youtube Likes2]])</f>
        <v>1</v>
      </c>
      <c r="V137">
        <f>VALUE(SUBSTITUTE(superbowl_commercials[[#This Row],[Estimated Cost]],".",","))</f>
        <v>5.9</v>
      </c>
      <c r="W137" t="b">
        <f>ISNUMBER(superbowl_commercials[[#This Row],[Estimated Cost2]])</f>
        <v>1</v>
      </c>
      <c r="X137" t="b">
        <f>ISNUMBER(superbowl_commercials[[#This Row],[Year]])</f>
        <v>1</v>
      </c>
      <c r="Y137">
        <f>VALUE(superbowl_commercials[[#This Row],[Youtube Views]])</f>
        <v>14758</v>
      </c>
      <c r="Z137" t="b">
        <f>ISNUMBER(superbowl_commercials[[#This Row],[Youtube Views2]])</f>
        <v>1</v>
      </c>
      <c r="AA137">
        <f>IF(superbowl_commercials[[#This Row],[Funny]]=TRUE,1,0)</f>
        <v>1</v>
      </c>
      <c r="AB137">
        <f>IF(superbowl_commercials[[#This Row],[Shows Product Quickly]]=TRUE,1,0)</f>
        <v>1</v>
      </c>
      <c r="AC137">
        <f>IF(superbowl_commercials[[#This Row],[Patriotic]]=TRUE,1,0)</f>
        <v>0</v>
      </c>
      <c r="AD137">
        <f>IF(superbowl_commercials[[#This Row],[Celebrity]]=TRUE,1,0)</f>
        <v>0</v>
      </c>
      <c r="AE137">
        <f>IF(superbowl_commercials[[#This Row],[Danger]]=TRUE,1,0)</f>
        <v>0</v>
      </c>
      <c r="AF137">
        <f>IF(superbowl_commercials[[#This Row],[Animals]]=TRUE,1,0)</f>
        <v>1</v>
      </c>
      <c r="AG137">
        <f>IF(superbowl_commercials[[#This Row],[Uses Sex]]=TRUE,1,0)</f>
        <v>1</v>
      </c>
    </row>
    <row r="138" spans="1:33" x14ac:dyDescent="0.35">
      <c r="A138">
        <v>2012</v>
      </c>
      <c r="B138" t="s">
        <v>273</v>
      </c>
      <c r="C138" t="s">
        <v>425</v>
      </c>
      <c r="D138" t="s">
        <v>426</v>
      </c>
      <c r="E138" t="b">
        <v>1</v>
      </c>
      <c r="F138" t="b">
        <v>1</v>
      </c>
      <c r="G138" t="b">
        <v>0</v>
      </c>
      <c r="H138" t="b">
        <v>0</v>
      </c>
      <c r="I138" t="b">
        <v>1</v>
      </c>
      <c r="J138" t="b">
        <v>0</v>
      </c>
      <c r="K138" t="b">
        <v>0</v>
      </c>
      <c r="L138">
        <v>30</v>
      </c>
      <c r="M138" t="s">
        <v>352</v>
      </c>
      <c r="N138">
        <v>1349</v>
      </c>
      <c r="O138" t="s">
        <v>403</v>
      </c>
      <c r="P138" t="s">
        <v>421</v>
      </c>
      <c r="Q138" t="str">
        <f>_xlfn.TEXTJOIN("-",,superbowl_commercials[[#This Row],[Year]:[TV Viewers]])</f>
        <v>2012-Hyundai-https://superbowl-ads.com/2012-hyundai-genesis-heart/-https://www.youtube.com/watch?v=UxQKSCpOIOI-TRUE-TRUE-FALSE-FALSE-TRUE-FALSE-FALSE-30-2.95-1349-2-111.35</v>
      </c>
      <c r="R138">
        <f>VALUE(SUBSTITUTE(superbowl_commercials[[#This Row],[TV Viewers]],".",","))</f>
        <v>111.35</v>
      </c>
      <c r="S138" t="b">
        <f>ISNUMBER(superbowl_commercials[[#This Row],[TV Viewers2]])</f>
        <v>1</v>
      </c>
      <c r="T138">
        <f>IFERROR(VALUE(superbowl_commercials[[#This Row],[Youtube Likes]]),0)</f>
        <v>2</v>
      </c>
      <c r="U138" t="b">
        <f>ISNUMBER(superbowl_commercials[[#This Row],[Youtube Likes2]])</f>
        <v>1</v>
      </c>
      <c r="V138">
        <f>VALUE(SUBSTITUTE(superbowl_commercials[[#This Row],[Estimated Cost]],".",","))</f>
        <v>2.95</v>
      </c>
      <c r="W138" t="b">
        <f>ISNUMBER(superbowl_commercials[[#This Row],[Estimated Cost2]])</f>
        <v>1</v>
      </c>
      <c r="X138" t="b">
        <f>ISNUMBER(superbowl_commercials[[#This Row],[Year]])</f>
        <v>1</v>
      </c>
      <c r="Y138">
        <f>VALUE(superbowl_commercials[[#This Row],[Youtube Views]])</f>
        <v>1349</v>
      </c>
      <c r="Z138" t="b">
        <f>ISNUMBER(superbowl_commercials[[#This Row],[Youtube Views2]])</f>
        <v>1</v>
      </c>
      <c r="AA138">
        <f>IF(superbowl_commercials[[#This Row],[Funny]]=TRUE,1,0)</f>
        <v>1</v>
      </c>
      <c r="AB138">
        <f>IF(superbowl_commercials[[#This Row],[Shows Product Quickly]]=TRUE,1,0)</f>
        <v>1</v>
      </c>
      <c r="AC138">
        <f>IF(superbowl_commercials[[#This Row],[Patriotic]]=TRUE,1,0)</f>
        <v>0</v>
      </c>
      <c r="AD138">
        <f>IF(superbowl_commercials[[#This Row],[Celebrity]]=TRUE,1,0)</f>
        <v>0</v>
      </c>
      <c r="AE138">
        <f>IF(superbowl_commercials[[#This Row],[Danger]]=TRUE,1,0)</f>
        <v>1</v>
      </c>
      <c r="AF138">
        <f>IF(superbowl_commercials[[#This Row],[Animals]]=TRUE,1,0)</f>
        <v>0</v>
      </c>
      <c r="AG138">
        <f>IF(superbowl_commercials[[#This Row],[Uses Sex]]=TRUE,1,0)</f>
        <v>0</v>
      </c>
    </row>
    <row r="139" spans="1:33" x14ac:dyDescent="0.35">
      <c r="A139">
        <v>2012</v>
      </c>
      <c r="B139" t="s">
        <v>56</v>
      </c>
      <c r="C139" t="s">
        <v>427</v>
      </c>
      <c r="D139" t="s">
        <v>428</v>
      </c>
      <c r="E139" t="b">
        <v>0</v>
      </c>
      <c r="F139" t="b">
        <v>1</v>
      </c>
      <c r="G139" t="b">
        <v>0</v>
      </c>
      <c r="H139" t="b">
        <v>1</v>
      </c>
      <c r="I139" t="b">
        <v>0</v>
      </c>
      <c r="J139" t="b">
        <v>0</v>
      </c>
      <c r="K139" t="b">
        <v>0</v>
      </c>
      <c r="L139">
        <v>60</v>
      </c>
      <c r="M139" t="s">
        <v>372</v>
      </c>
      <c r="N139">
        <v>583919</v>
      </c>
      <c r="O139" t="s">
        <v>429</v>
      </c>
      <c r="P139" t="s">
        <v>421</v>
      </c>
      <c r="Q139" t="str">
        <f>_xlfn.TEXTJOIN("-",,superbowl_commercials[[#This Row],[Year]:[TV Viewers]])</f>
        <v>2012-Pepsi-https://superbowl-ads.com/2012-pepsi-kings-court/-https://www.youtube.com/watch?v=3rZs8ZKTsp0-FALSE-TRUE-FALSE-TRUE-FALSE-FALSE-FALSE-60-5.9-583919-1500-111.35</v>
      </c>
      <c r="R139">
        <f>VALUE(SUBSTITUTE(superbowl_commercials[[#This Row],[TV Viewers]],".",","))</f>
        <v>111.35</v>
      </c>
      <c r="S139" t="b">
        <f>ISNUMBER(superbowl_commercials[[#This Row],[TV Viewers2]])</f>
        <v>1</v>
      </c>
      <c r="T139">
        <f>IFERROR(VALUE(superbowl_commercials[[#This Row],[Youtube Likes]]),0)</f>
        <v>1500</v>
      </c>
      <c r="U139" t="b">
        <f>ISNUMBER(superbowl_commercials[[#This Row],[Youtube Likes2]])</f>
        <v>1</v>
      </c>
      <c r="V139">
        <f>VALUE(SUBSTITUTE(superbowl_commercials[[#This Row],[Estimated Cost]],".",","))</f>
        <v>5.9</v>
      </c>
      <c r="W139" t="b">
        <f>ISNUMBER(superbowl_commercials[[#This Row],[Estimated Cost2]])</f>
        <v>1</v>
      </c>
      <c r="X139" t="b">
        <f>ISNUMBER(superbowl_commercials[[#This Row],[Year]])</f>
        <v>1</v>
      </c>
      <c r="Y139">
        <f>VALUE(superbowl_commercials[[#This Row],[Youtube Views]])</f>
        <v>583919</v>
      </c>
      <c r="Z139" t="b">
        <f>ISNUMBER(superbowl_commercials[[#This Row],[Youtube Views2]])</f>
        <v>1</v>
      </c>
      <c r="AA139">
        <f>IF(superbowl_commercials[[#This Row],[Funny]]=TRUE,1,0)</f>
        <v>0</v>
      </c>
      <c r="AB139">
        <f>IF(superbowl_commercials[[#This Row],[Shows Product Quickly]]=TRUE,1,0)</f>
        <v>1</v>
      </c>
      <c r="AC139">
        <f>IF(superbowl_commercials[[#This Row],[Patriotic]]=TRUE,1,0)</f>
        <v>0</v>
      </c>
      <c r="AD139">
        <f>IF(superbowl_commercials[[#This Row],[Celebrity]]=TRUE,1,0)</f>
        <v>1</v>
      </c>
      <c r="AE139">
        <f>IF(superbowl_commercials[[#This Row],[Danger]]=TRUE,1,0)</f>
        <v>0</v>
      </c>
      <c r="AF139">
        <f>IF(superbowl_commercials[[#This Row],[Animals]]=TRUE,1,0)</f>
        <v>0</v>
      </c>
      <c r="AG139">
        <f>IF(superbowl_commercials[[#This Row],[Uses Sex]]=TRUE,1,0)</f>
        <v>0</v>
      </c>
    </row>
    <row r="140" spans="1:33" x14ac:dyDescent="0.35">
      <c r="A140">
        <v>2012</v>
      </c>
      <c r="B140" t="s">
        <v>68</v>
      </c>
      <c r="C140" t="s">
        <v>430</v>
      </c>
      <c r="D140" t="s">
        <v>431</v>
      </c>
      <c r="E140" t="b">
        <v>1</v>
      </c>
      <c r="F140" t="b">
        <v>0</v>
      </c>
      <c r="G140" t="b">
        <v>0</v>
      </c>
      <c r="H140" t="b">
        <v>0</v>
      </c>
      <c r="I140" t="b">
        <v>1</v>
      </c>
      <c r="J140" t="b">
        <v>1</v>
      </c>
      <c r="K140" t="b">
        <v>0</v>
      </c>
      <c r="L140">
        <v>30</v>
      </c>
      <c r="M140" t="s">
        <v>352</v>
      </c>
      <c r="N140">
        <v>94029</v>
      </c>
      <c r="O140" t="s">
        <v>432</v>
      </c>
      <c r="P140" t="s">
        <v>421</v>
      </c>
      <c r="Q140" t="str">
        <f>_xlfn.TEXTJOIN("-",,superbowl_commercials[[#This Row],[Year]:[TV Viewers]])</f>
        <v>2012-Doritos-https://superbowl-ads.com/2012-doritos-mans-best-friend/-https://www.youtube.com/watch?v=kMmd0WaQFGE-TRUE-FALSE-FALSE-FALSE-TRUE-TRUE-FALSE-30-2.95-94029-160-111.35</v>
      </c>
      <c r="R140">
        <f>VALUE(SUBSTITUTE(superbowl_commercials[[#This Row],[TV Viewers]],".",","))</f>
        <v>111.35</v>
      </c>
      <c r="S140" t="b">
        <f>ISNUMBER(superbowl_commercials[[#This Row],[TV Viewers2]])</f>
        <v>1</v>
      </c>
      <c r="T140">
        <f>IFERROR(VALUE(superbowl_commercials[[#This Row],[Youtube Likes]]),0)</f>
        <v>160</v>
      </c>
      <c r="U140" t="b">
        <f>ISNUMBER(superbowl_commercials[[#This Row],[Youtube Likes2]])</f>
        <v>1</v>
      </c>
      <c r="V140">
        <f>VALUE(SUBSTITUTE(superbowl_commercials[[#This Row],[Estimated Cost]],".",","))</f>
        <v>2.95</v>
      </c>
      <c r="W140" t="b">
        <f>ISNUMBER(superbowl_commercials[[#This Row],[Estimated Cost2]])</f>
        <v>1</v>
      </c>
      <c r="X140" t="b">
        <f>ISNUMBER(superbowl_commercials[[#This Row],[Year]])</f>
        <v>1</v>
      </c>
      <c r="Y140">
        <f>VALUE(superbowl_commercials[[#This Row],[Youtube Views]])</f>
        <v>94029</v>
      </c>
      <c r="Z140" t="b">
        <f>ISNUMBER(superbowl_commercials[[#This Row],[Youtube Views2]])</f>
        <v>1</v>
      </c>
      <c r="AA140">
        <f>IF(superbowl_commercials[[#This Row],[Funny]]=TRUE,1,0)</f>
        <v>1</v>
      </c>
      <c r="AB140">
        <f>IF(superbowl_commercials[[#This Row],[Shows Product Quickly]]=TRUE,1,0)</f>
        <v>0</v>
      </c>
      <c r="AC140">
        <f>IF(superbowl_commercials[[#This Row],[Patriotic]]=TRUE,1,0)</f>
        <v>0</v>
      </c>
      <c r="AD140">
        <f>IF(superbowl_commercials[[#This Row],[Celebrity]]=TRUE,1,0)</f>
        <v>0</v>
      </c>
      <c r="AE140">
        <f>IF(superbowl_commercials[[#This Row],[Danger]]=TRUE,1,0)</f>
        <v>1</v>
      </c>
      <c r="AF140">
        <f>IF(superbowl_commercials[[#This Row],[Animals]]=TRUE,1,0)</f>
        <v>1</v>
      </c>
      <c r="AG140">
        <f>IF(superbowl_commercials[[#This Row],[Uses Sex]]=TRUE,1,0)</f>
        <v>0</v>
      </c>
    </row>
    <row r="141" spans="1:33" x14ac:dyDescent="0.35">
      <c r="A141">
        <v>2012</v>
      </c>
      <c r="B141" t="s">
        <v>162</v>
      </c>
      <c r="C141" t="s">
        <v>433</v>
      </c>
      <c r="D141" t="s">
        <v>434</v>
      </c>
      <c r="E141" t="b">
        <v>1</v>
      </c>
      <c r="F141" t="b">
        <v>1</v>
      </c>
      <c r="G141" t="b">
        <v>0</v>
      </c>
      <c r="H141" t="b">
        <v>0</v>
      </c>
      <c r="I141" t="b">
        <v>1</v>
      </c>
      <c r="J141" t="b">
        <v>1</v>
      </c>
      <c r="K141" t="b">
        <v>1</v>
      </c>
      <c r="L141">
        <v>60</v>
      </c>
      <c r="M141" t="s">
        <v>372</v>
      </c>
      <c r="N141">
        <v>119464</v>
      </c>
      <c r="O141" t="s">
        <v>289</v>
      </c>
      <c r="P141" t="s">
        <v>421</v>
      </c>
      <c r="Q141" t="str">
        <f>_xlfn.TEXTJOIN("-",,superbowl_commercials[[#This Row],[Year]:[TV Viewers]])</f>
        <v>2012-Toyota-https://superbowl-ads.com/2012-toyota-camry-its-reinvented/-https://www.youtube.com/watch?v=oYdJKey7VpU-TRUE-TRUE-FALSE-FALSE-TRUE-TRUE-TRUE-60-5.9-119464-1100-111.35</v>
      </c>
      <c r="R141">
        <f>VALUE(SUBSTITUTE(superbowl_commercials[[#This Row],[TV Viewers]],".",","))</f>
        <v>111.35</v>
      </c>
      <c r="S141" t="b">
        <f>ISNUMBER(superbowl_commercials[[#This Row],[TV Viewers2]])</f>
        <v>1</v>
      </c>
      <c r="T141">
        <f>IFERROR(VALUE(superbowl_commercials[[#This Row],[Youtube Likes]]),0)</f>
        <v>1100</v>
      </c>
      <c r="U141" t="b">
        <f>ISNUMBER(superbowl_commercials[[#This Row],[Youtube Likes2]])</f>
        <v>1</v>
      </c>
      <c r="V141">
        <f>VALUE(SUBSTITUTE(superbowl_commercials[[#This Row],[Estimated Cost]],".",","))</f>
        <v>5.9</v>
      </c>
      <c r="W141" t="b">
        <f>ISNUMBER(superbowl_commercials[[#This Row],[Estimated Cost2]])</f>
        <v>1</v>
      </c>
      <c r="X141" t="b">
        <f>ISNUMBER(superbowl_commercials[[#This Row],[Year]])</f>
        <v>1</v>
      </c>
      <c r="Y141">
        <f>VALUE(superbowl_commercials[[#This Row],[Youtube Views]])</f>
        <v>119464</v>
      </c>
      <c r="Z141" t="b">
        <f>ISNUMBER(superbowl_commercials[[#This Row],[Youtube Views2]])</f>
        <v>1</v>
      </c>
      <c r="AA141">
        <f>IF(superbowl_commercials[[#This Row],[Funny]]=TRUE,1,0)</f>
        <v>1</v>
      </c>
      <c r="AB141">
        <f>IF(superbowl_commercials[[#This Row],[Shows Product Quickly]]=TRUE,1,0)</f>
        <v>1</v>
      </c>
      <c r="AC141">
        <f>IF(superbowl_commercials[[#This Row],[Patriotic]]=TRUE,1,0)</f>
        <v>0</v>
      </c>
      <c r="AD141">
        <f>IF(superbowl_commercials[[#This Row],[Celebrity]]=TRUE,1,0)</f>
        <v>0</v>
      </c>
      <c r="AE141">
        <f>IF(superbowl_commercials[[#This Row],[Danger]]=TRUE,1,0)</f>
        <v>1</v>
      </c>
      <c r="AF141">
        <f>IF(superbowl_commercials[[#This Row],[Animals]]=TRUE,1,0)</f>
        <v>1</v>
      </c>
      <c r="AG141">
        <f>IF(superbowl_commercials[[#This Row],[Uses Sex]]=TRUE,1,0)</f>
        <v>1</v>
      </c>
    </row>
    <row r="142" spans="1:33" x14ac:dyDescent="0.35">
      <c r="A142">
        <v>2012</v>
      </c>
      <c r="B142" t="s">
        <v>243</v>
      </c>
      <c r="C142" t="s">
        <v>435</v>
      </c>
      <c r="D142" t="s">
        <v>436</v>
      </c>
      <c r="E142" t="b">
        <v>0</v>
      </c>
      <c r="F142" t="b">
        <v>1</v>
      </c>
      <c r="G142" t="b">
        <v>0</v>
      </c>
      <c r="H142" t="b">
        <v>0</v>
      </c>
      <c r="I142" t="b">
        <v>0</v>
      </c>
      <c r="J142" t="b">
        <v>1</v>
      </c>
      <c r="K142" t="b">
        <v>0</v>
      </c>
      <c r="L142">
        <v>30</v>
      </c>
      <c r="M142" t="s">
        <v>352</v>
      </c>
      <c r="N142">
        <v>18917</v>
      </c>
      <c r="O142" t="s">
        <v>437</v>
      </c>
      <c r="P142" t="s">
        <v>421</v>
      </c>
      <c r="Q142" t="str">
        <f>_xlfn.TEXTJOIN("-",,superbowl_commercials[[#This Row],[Year]:[TV Viewers]])</f>
        <v>2012-Coca-Cola-https://superbowl-ads.com/2012-coca-cola-arghh-ny-bear/-https://www.youtube.com/watch?v=jhvAXT9R_3U-FALSE-TRUE-FALSE-FALSE-FALSE-TRUE-FALSE-30-2.95-18917-86-111.35</v>
      </c>
      <c r="R142">
        <f>VALUE(SUBSTITUTE(superbowl_commercials[[#This Row],[TV Viewers]],".",","))</f>
        <v>111.35</v>
      </c>
      <c r="S142" t="b">
        <f>ISNUMBER(superbowl_commercials[[#This Row],[TV Viewers2]])</f>
        <v>1</v>
      </c>
      <c r="T142">
        <f>IFERROR(VALUE(superbowl_commercials[[#This Row],[Youtube Likes]]),0)</f>
        <v>86</v>
      </c>
      <c r="U142" t="b">
        <f>ISNUMBER(superbowl_commercials[[#This Row],[Youtube Likes2]])</f>
        <v>1</v>
      </c>
      <c r="V142">
        <f>VALUE(SUBSTITUTE(superbowl_commercials[[#This Row],[Estimated Cost]],".",","))</f>
        <v>2.95</v>
      </c>
      <c r="W142" t="b">
        <f>ISNUMBER(superbowl_commercials[[#This Row],[Estimated Cost2]])</f>
        <v>1</v>
      </c>
      <c r="X142" t="b">
        <f>ISNUMBER(superbowl_commercials[[#This Row],[Year]])</f>
        <v>1</v>
      </c>
      <c r="Y142">
        <f>VALUE(superbowl_commercials[[#This Row],[Youtube Views]])</f>
        <v>18917</v>
      </c>
      <c r="Z142" t="b">
        <f>ISNUMBER(superbowl_commercials[[#This Row],[Youtube Views2]])</f>
        <v>1</v>
      </c>
      <c r="AA142">
        <f>IF(superbowl_commercials[[#This Row],[Funny]]=TRUE,1,0)</f>
        <v>0</v>
      </c>
      <c r="AB142">
        <f>IF(superbowl_commercials[[#This Row],[Shows Product Quickly]]=TRUE,1,0)</f>
        <v>1</v>
      </c>
      <c r="AC142">
        <f>IF(superbowl_commercials[[#This Row],[Patriotic]]=TRUE,1,0)</f>
        <v>0</v>
      </c>
      <c r="AD142">
        <f>IF(superbowl_commercials[[#This Row],[Celebrity]]=TRUE,1,0)</f>
        <v>0</v>
      </c>
      <c r="AE142">
        <f>IF(superbowl_commercials[[#This Row],[Danger]]=TRUE,1,0)</f>
        <v>0</v>
      </c>
      <c r="AF142">
        <f>IF(superbowl_commercials[[#This Row],[Animals]]=TRUE,1,0)</f>
        <v>1</v>
      </c>
      <c r="AG142">
        <f>IF(superbowl_commercials[[#This Row],[Uses Sex]]=TRUE,1,0)</f>
        <v>0</v>
      </c>
    </row>
    <row r="143" spans="1:33" x14ac:dyDescent="0.35">
      <c r="A143">
        <v>2012</v>
      </c>
      <c r="B143" t="s">
        <v>383</v>
      </c>
      <c r="C143" t="s">
        <v>438</v>
      </c>
      <c r="D143" t="s">
        <v>439</v>
      </c>
      <c r="E143" t="b">
        <v>1</v>
      </c>
      <c r="F143" t="b">
        <v>0</v>
      </c>
      <c r="G143" t="b">
        <v>0</v>
      </c>
      <c r="H143" t="b">
        <v>1</v>
      </c>
      <c r="I143" t="b">
        <v>0</v>
      </c>
      <c r="J143" t="b">
        <v>0</v>
      </c>
      <c r="K143" t="b">
        <v>1</v>
      </c>
      <c r="L143">
        <v>90</v>
      </c>
      <c r="M143" t="s">
        <v>440</v>
      </c>
      <c r="N143">
        <v>63715</v>
      </c>
      <c r="O143" t="s">
        <v>441</v>
      </c>
      <c r="P143" t="s">
        <v>421</v>
      </c>
      <c r="Q143" t="str">
        <f>_xlfn.TEXTJOIN("-",,superbowl_commercials[[#This Row],[Year]:[TV Viewers]])</f>
        <v>2012-Kia-https://superbowl-ads.com/2012-kia-optima-drive-the-dream-extended-version/-https://www.youtube.com/watch?v=9RI6OGXq11Y-TRUE-FALSE-FALSE-TRUE-FALSE-FALSE-TRUE-90-8.85-63715-502-111.35</v>
      </c>
      <c r="R143">
        <f>VALUE(SUBSTITUTE(superbowl_commercials[[#This Row],[TV Viewers]],".",","))</f>
        <v>111.35</v>
      </c>
      <c r="S143" t="b">
        <f>ISNUMBER(superbowl_commercials[[#This Row],[TV Viewers2]])</f>
        <v>1</v>
      </c>
      <c r="T143">
        <f>IFERROR(VALUE(superbowl_commercials[[#This Row],[Youtube Likes]]),0)</f>
        <v>502</v>
      </c>
      <c r="U143" t="b">
        <f>ISNUMBER(superbowl_commercials[[#This Row],[Youtube Likes2]])</f>
        <v>1</v>
      </c>
      <c r="V143">
        <f>VALUE(SUBSTITUTE(superbowl_commercials[[#This Row],[Estimated Cost]],".",","))</f>
        <v>8.85</v>
      </c>
      <c r="W143" t="b">
        <f>ISNUMBER(superbowl_commercials[[#This Row],[Estimated Cost2]])</f>
        <v>1</v>
      </c>
      <c r="X143" t="b">
        <f>ISNUMBER(superbowl_commercials[[#This Row],[Year]])</f>
        <v>1</v>
      </c>
      <c r="Y143">
        <f>VALUE(superbowl_commercials[[#This Row],[Youtube Views]])</f>
        <v>63715</v>
      </c>
      <c r="Z143" t="b">
        <f>ISNUMBER(superbowl_commercials[[#This Row],[Youtube Views2]])</f>
        <v>1</v>
      </c>
      <c r="AA143">
        <f>IF(superbowl_commercials[[#This Row],[Funny]]=TRUE,1,0)</f>
        <v>1</v>
      </c>
      <c r="AB143">
        <f>IF(superbowl_commercials[[#This Row],[Shows Product Quickly]]=TRUE,1,0)</f>
        <v>0</v>
      </c>
      <c r="AC143">
        <f>IF(superbowl_commercials[[#This Row],[Patriotic]]=TRUE,1,0)</f>
        <v>0</v>
      </c>
      <c r="AD143">
        <f>IF(superbowl_commercials[[#This Row],[Celebrity]]=TRUE,1,0)</f>
        <v>1</v>
      </c>
      <c r="AE143">
        <f>IF(superbowl_commercials[[#This Row],[Danger]]=TRUE,1,0)</f>
        <v>0</v>
      </c>
      <c r="AF143">
        <f>IF(superbowl_commercials[[#This Row],[Animals]]=TRUE,1,0)</f>
        <v>0</v>
      </c>
      <c r="AG143">
        <f>IF(superbowl_commercials[[#This Row],[Uses Sex]]=TRUE,1,0)</f>
        <v>1</v>
      </c>
    </row>
    <row r="144" spans="1:33" x14ac:dyDescent="0.35">
      <c r="A144">
        <v>2012</v>
      </c>
      <c r="B144" t="s">
        <v>72</v>
      </c>
      <c r="C144" t="s">
        <v>442</v>
      </c>
      <c r="D144" t="s">
        <v>443</v>
      </c>
      <c r="E144" t="b">
        <v>0</v>
      </c>
      <c r="F144" t="b">
        <v>1</v>
      </c>
      <c r="G144" t="b">
        <v>0</v>
      </c>
      <c r="H144" t="b">
        <v>1</v>
      </c>
      <c r="I144" t="b">
        <v>0</v>
      </c>
      <c r="J144" t="b">
        <v>0</v>
      </c>
      <c r="K144" t="b">
        <v>0</v>
      </c>
      <c r="L144">
        <v>60</v>
      </c>
      <c r="M144" t="s">
        <v>372</v>
      </c>
      <c r="N144">
        <v>407385</v>
      </c>
      <c r="O144" t="s">
        <v>444</v>
      </c>
      <c r="P144" t="s">
        <v>421</v>
      </c>
      <c r="Q144" t="str">
        <f>_xlfn.TEXTJOIN("-",,superbowl_commercials[[#This Row],[Year]:[TV Viewers]])</f>
        <v>2012-NFL-https://superbowl-ads.com/2012-nfl-timeline/-https://www.youtube.com/watch?v=CPr4-P19NtE-FALSE-TRUE-FALSE-TRUE-FALSE-FALSE-FALSE-60-5.9-407385-2000-111.35</v>
      </c>
      <c r="R144">
        <f>VALUE(SUBSTITUTE(superbowl_commercials[[#This Row],[TV Viewers]],".",","))</f>
        <v>111.35</v>
      </c>
      <c r="S144" t="b">
        <f>ISNUMBER(superbowl_commercials[[#This Row],[TV Viewers2]])</f>
        <v>1</v>
      </c>
      <c r="T144">
        <f>IFERROR(VALUE(superbowl_commercials[[#This Row],[Youtube Likes]]),0)</f>
        <v>2000</v>
      </c>
      <c r="U144" t="b">
        <f>ISNUMBER(superbowl_commercials[[#This Row],[Youtube Likes2]])</f>
        <v>1</v>
      </c>
      <c r="V144">
        <f>VALUE(SUBSTITUTE(superbowl_commercials[[#This Row],[Estimated Cost]],".",","))</f>
        <v>5.9</v>
      </c>
      <c r="W144" t="b">
        <f>ISNUMBER(superbowl_commercials[[#This Row],[Estimated Cost2]])</f>
        <v>1</v>
      </c>
      <c r="X144" t="b">
        <f>ISNUMBER(superbowl_commercials[[#This Row],[Year]])</f>
        <v>1</v>
      </c>
      <c r="Y144">
        <f>VALUE(superbowl_commercials[[#This Row],[Youtube Views]])</f>
        <v>407385</v>
      </c>
      <c r="Z144" t="b">
        <f>ISNUMBER(superbowl_commercials[[#This Row],[Youtube Views2]])</f>
        <v>1</v>
      </c>
      <c r="AA144">
        <f>IF(superbowl_commercials[[#This Row],[Funny]]=TRUE,1,0)</f>
        <v>0</v>
      </c>
      <c r="AB144">
        <f>IF(superbowl_commercials[[#This Row],[Shows Product Quickly]]=TRUE,1,0)</f>
        <v>1</v>
      </c>
      <c r="AC144">
        <f>IF(superbowl_commercials[[#This Row],[Patriotic]]=TRUE,1,0)</f>
        <v>0</v>
      </c>
      <c r="AD144">
        <f>IF(superbowl_commercials[[#This Row],[Celebrity]]=TRUE,1,0)</f>
        <v>1</v>
      </c>
      <c r="AE144">
        <f>IF(superbowl_commercials[[#This Row],[Danger]]=TRUE,1,0)</f>
        <v>0</v>
      </c>
      <c r="AF144">
        <f>IF(superbowl_commercials[[#This Row],[Animals]]=TRUE,1,0)</f>
        <v>0</v>
      </c>
      <c r="AG144">
        <f>IF(superbowl_commercials[[#This Row],[Uses Sex]]=TRUE,1,0)</f>
        <v>0</v>
      </c>
    </row>
    <row r="145" spans="1:33" x14ac:dyDescent="0.35">
      <c r="A145">
        <v>2012</v>
      </c>
      <c r="B145" t="s">
        <v>243</v>
      </c>
      <c r="C145" t="s">
        <v>445</v>
      </c>
      <c r="D145" t="s">
        <v>446</v>
      </c>
      <c r="E145" t="b">
        <v>0</v>
      </c>
      <c r="F145" t="b">
        <v>1</v>
      </c>
      <c r="G145" t="b">
        <v>0</v>
      </c>
      <c r="H145" t="b">
        <v>0</v>
      </c>
      <c r="I145" t="b">
        <v>0</v>
      </c>
      <c r="J145" t="b">
        <v>1</v>
      </c>
      <c r="K145" t="b">
        <v>0</v>
      </c>
      <c r="L145">
        <v>30</v>
      </c>
      <c r="M145" t="s">
        <v>352</v>
      </c>
      <c r="N145">
        <v>11987</v>
      </c>
      <c r="O145" t="s">
        <v>447</v>
      </c>
      <c r="P145" t="s">
        <v>421</v>
      </c>
      <c r="Q145" t="str">
        <f>_xlfn.TEXTJOIN("-",,superbowl_commercials[[#This Row],[Year]:[TV Viewers]])</f>
        <v>2012-Coca-Cola-https://superbowl-ads.com/2012-coca-cola-superstition/-https://www.youtube.com/watch?v=x1nttVdja9s-FALSE-TRUE-FALSE-FALSE-FALSE-TRUE-FALSE-30-2.95-11987-76-111.35</v>
      </c>
      <c r="R145">
        <f>VALUE(SUBSTITUTE(superbowl_commercials[[#This Row],[TV Viewers]],".",","))</f>
        <v>111.35</v>
      </c>
      <c r="S145" t="b">
        <f>ISNUMBER(superbowl_commercials[[#This Row],[TV Viewers2]])</f>
        <v>1</v>
      </c>
      <c r="T145">
        <f>IFERROR(VALUE(superbowl_commercials[[#This Row],[Youtube Likes]]),0)</f>
        <v>76</v>
      </c>
      <c r="U145" t="b">
        <f>ISNUMBER(superbowl_commercials[[#This Row],[Youtube Likes2]])</f>
        <v>1</v>
      </c>
      <c r="V145">
        <f>VALUE(SUBSTITUTE(superbowl_commercials[[#This Row],[Estimated Cost]],".",","))</f>
        <v>2.95</v>
      </c>
      <c r="W145" t="b">
        <f>ISNUMBER(superbowl_commercials[[#This Row],[Estimated Cost2]])</f>
        <v>1</v>
      </c>
      <c r="X145" t="b">
        <f>ISNUMBER(superbowl_commercials[[#This Row],[Year]])</f>
        <v>1</v>
      </c>
      <c r="Y145">
        <f>VALUE(superbowl_commercials[[#This Row],[Youtube Views]])</f>
        <v>11987</v>
      </c>
      <c r="Z145" t="b">
        <f>ISNUMBER(superbowl_commercials[[#This Row],[Youtube Views2]])</f>
        <v>1</v>
      </c>
      <c r="AA145">
        <f>IF(superbowl_commercials[[#This Row],[Funny]]=TRUE,1,0)</f>
        <v>0</v>
      </c>
      <c r="AB145">
        <f>IF(superbowl_commercials[[#This Row],[Shows Product Quickly]]=TRUE,1,0)</f>
        <v>1</v>
      </c>
      <c r="AC145">
        <f>IF(superbowl_commercials[[#This Row],[Patriotic]]=TRUE,1,0)</f>
        <v>0</v>
      </c>
      <c r="AD145">
        <f>IF(superbowl_commercials[[#This Row],[Celebrity]]=TRUE,1,0)</f>
        <v>0</v>
      </c>
      <c r="AE145">
        <f>IF(superbowl_commercials[[#This Row],[Danger]]=TRUE,1,0)</f>
        <v>0</v>
      </c>
      <c r="AF145">
        <f>IF(superbowl_commercials[[#This Row],[Animals]]=TRUE,1,0)</f>
        <v>1</v>
      </c>
      <c r="AG145">
        <f>IF(superbowl_commercials[[#This Row],[Uses Sex]]=TRUE,1,0)</f>
        <v>0</v>
      </c>
    </row>
    <row r="146" spans="1:33" x14ac:dyDescent="0.35">
      <c r="A146">
        <v>2012</v>
      </c>
      <c r="B146" t="s">
        <v>25</v>
      </c>
      <c r="C146" t="s">
        <v>448</v>
      </c>
      <c r="D146" t="s">
        <v>449</v>
      </c>
      <c r="E146" t="b">
        <v>0</v>
      </c>
      <c r="F146" t="b">
        <v>1</v>
      </c>
      <c r="G146" t="b">
        <v>1</v>
      </c>
      <c r="H146" t="b">
        <v>0</v>
      </c>
      <c r="I146" t="b">
        <v>0</v>
      </c>
      <c r="J146" t="b">
        <v>1</v>
      </c>
      <c r="K146" t="b">
        <v>0</v>
      </c>
      <c r="L146">
        <v>60</v>
      </c>
      <c r="M146" t="s">
        <v>372</v>
      </c>
      <c r="N146">
        <v>27</v>
      </c>
      <c r="O146" t="s">
        <v>260</v>
      </c>
      <c r="P146" t="s">
        <v>421</v>
      </c>
      <c r="Q146" t="str">
        <f>_xlfn.TEXTJOIN("-",,superbowl_commercials[[#This Row],[Year]:[TV Viewers]])</f>
        <v>2012-Budweiser-https://superbowl-ads.com/2012-budweiser-return-of-the-king/-https://www.youtube.com/watch?v=TieDNumMwOc-FALSE-TRUE-TRUE-FALSE-FALSE-TRUE-FALSE-60-5.9-27-0-111.35</v>
      </c>
      <c r="R146">
        <f>VALUE(SUBSTITUTE(superbowl_commercials[[#This Row],[TV Viewers]],".",","))</f>
        <v>111.35</v>
      </c>
      <c r="S146" t="b">
        <f>ISNUMBER(superbowl_commercials[[#This Row],[TV Viewers2]])</f>
        <v>1</v>
      </c>
      <c r="T146">
        <f>IFERROR(VALUE(superbowl_commercials[[#This Row],[Youtube Likes]]),0)</f>
        <v>0</v>
      </c>
      <c r="U146" t="b">
        <f>ISNUMBER(superbowl_commercials[[#This Row],[Youtube Likes2]])</f>
        <v>1</v>
      </c>
      <c r="V146">
        <f>VALUE(SUBSTITUTE(superbowl_commercials[[#This Row],[Estimated Cost]],".",","))</f>
        <v>5.9</v>
      </c>
      <c r="W146" t="b">
        <f>ISNUMBER(superbowl_commercials[[#This Row],[Estimated Cost2]])</f>
        <v>1</v>
      </c>
      <c r="X146" t="b">
        <f>ISNUMBER(superbowl_commercials[[#This Row],[Year]])</f>
        <v>1</v>
      </c>
      <c r="Y146">
        <f>VALUE(superbowl_commercials[[#This Row],[Youtube Views]])</f>
        <v>27</v>
      </c>
      <c r="Z146" t="b">
        <f>ISNUMBER(superbowl_commercials[[#This Row],[Youtube Views2]])</f>
        <v>1</v>
      </c>
      <c r="AA146">
        <f>IF(superbowl_commercials[[#This Row],[Funny]]=TRUE,1,0)</f>
        <v>0</v>
      </c>
      <c r="AB146">
        <f>IF(superbowl_commercials[[#This Row],[Shows Product Quickly]]=TRUE,1,0)</f>
        <v>1</v>
      </c>
      <c r="AC146">
        <f>IF(superbowl_commercials[[#This Row],[Patriotic]]=TRUE,1,0)</f>
        <v>1</v>
      </c>
      <c r="AD146">
        <f>IF(superbowl_commercials[[#This Row],[Celebrity]]=TRUE,1,0)</f>
        <v>0</v>
      </c>
      <c r="AE146">
        <f>IF(superbowl_commercials[[#This Row],[Danger]]=TRUE,1,0)</f>
        <v>0</v>
      </c>
      <c r="AF146">
        <f>IF(superbowl_commercials[[#This Row],[Animals]]=TRUE,1,0)</f>
        <v>1</v>
      </c>
      <c r="AG146">
        <f>IF(superbowl_commercials[[#This Row],[Uses Sex]]=TRUE,1,0)</f>
        <v>0</v>
      </c>
    </row>
    <row r="147" spans="1:33" x14ac:dyDescent="0.35">
      <c r="A147">
        <v>2012</v>
      </c>
      <c r="B147" t="s">
        <v>243</v>
      </c>
      <c r="C147" t="s">
        <v>450</v>
      </c>
      <c r="D147" t="s">
        <v>451</v>
      </c>
      <c r="E147" t="b">
        <v>0</v>
      </c>
      <c r="F147" t="b">
        <v>1</v>
      </c>
      <c r="G147" t="b">
        <v>0</v>
      </c>
      <c r="H147" t="b">
        <v>0</v>
      </c>
      <c r="I147" t="b">
        <v>1</v>
      </c>
      <c r="J147" t="b">
        <v>1</v>
      </c>
      <c r="K147" t="b">
        <v>0</v>
      </c>
      <c r="L147">
        <v>60</v>
      </c>
      <c r="M147" t="s">
        <v>372</v>
      </c>
      <c r="N147">
        <v>23976557</v>
      </c>
      <c r="O147" t="s">
        <v>452</v>
      </c>
      <c r="P147" t="s">
        <v>421</v>
      </c>
      <c r="Q147" t="str">
        <f>_xlfn.TEXTJOIN("-",,superbowl_commercials[[#This Row],[Year]:[TV Viewers]])</f>
        <v>2012-Coca-Cola-https://superbowl-ads.com/2012-coca-cola-catch-ne-bear/-https://www.youtube.com/watch?v=S2nBBMbjS8w-FALSE-TRUE-FALSE-FALSE-TRUE-TRUE-FALSE-60-5.9-23976557-100000-111.35</v>
      </c>
      <c r="R147">
        <f>VALUE(SUBSTITUTE(superbowl_commercials[[#This Row],[TV Viewers]],".",","))</f>
        <v>111.35</v>
      </c>
      <c r="S147" t="b">
        <f>ISNUMBER(superbowl_commercials[[#This Row],[TV Viewers2]])</f>
        <v>1</v>
      </c>
      <c r="T147">
        <f>IFERROR(VALUE(superbowl_commercials[[#This Row],[Youtube Likes]]),0)</f>
        <v>100000</v>
      </c>
      <c r="U147" t="b">
        <f>ISNUMBER(superbowl_commercials[[#This Row],[Youtube Likes2]])</f>
        <v>1</v>
      </c>
      <c r="V147">
        <f>VALUE(SUBSTITUTE(superbowl_commercials[[#This Row],[Estimated Cost]],".",","))</f>
        <v>5.9</v>
      </c>
      <c r="W147" t="b">
        <f>ISNUMBER(superbowl_commercials[[#This Row],[Estimated Cost2]])</f>
        <v>1</v>
      </c>
      <c r="X147" t="b">
        <f>ISNUMBER(superbowl_commercials[[#This Row],[Year]])</f>
        <v>1</v>
      </c>
      <c r="Y147">
        <f>VALUE(superbowl_commercials[[#This Row],[Youtube Views]])</f>
        <v>23976557</v>
      </c>
      <c r="Z147" t="b">
        <f>ISNUMBER(superbowl_commercials[[#This Row],[Youtube Views2]])</f>
        <v>1</v>
      </c>
      <c r="AA147">
        <f>IF(superbowl_commercials[[#This Row],[Funny]]=TRUE,1,0)</f>
        <v>0</v>
      </c>
      <c r="AB147">
        <f>IF(superbowl_commercials[[#This Row],[Shows Product Quickly]]=TRUE,1,0)</f>
        <v>1</v>
      </c>
      <c r="AC147">
        <f>IF(superbowl_commercials[[#This Row],[Patriotic]]=TRUE,1,0)</f>
        <v>0</v>
      </c>
      <c r="AD147">
        <f>IF(superbowl_commercials[[#This Row],[Celebrity]]=TRUE,1,0)</f>
        <v>0</v>
      </c>
      <c r="AE147">
        <f>IF(superbowl_commercials[[#This Row],[Danger]]=TRUE,1,0)</f>
        <v>1</v>
      </c>
      <c r="AF147">
        <f>IF(superbowl_commercials[[#This Row],[Animals]]=TRUE,1,0)</f>
        <v>1</v>
      </c>
      <c r="AG147">
        <f>IF(superbowl_commercials[[#This Row],[Uses Sex]]=TRUE,1,0)</f>
        <v>0</v>
      </c>
    </row>
    <row r="148" spans="1:33" x14ac:dyDescent="0.35">
      <c r="A148">
        <v>2012</v>
      </c>
      <c r="B148" t="s">
        <v>29</v>
      </c>
      <c r="C148" t="s">
        <v>453</v>
      </c>
      <c r="D148" t="s">
        <v>454</v>
      </c>
      <c r="E148" t="b">
        <v>0</v>
      </c>
      <c r="F148" t="b">
        <v>1</v>
      </c>
      <c r="G148" t="b">
        <v>0</v>
      </c>
      <c r="H148" t="b">
        <v>0</v>
      </c>
      <c r="I148" t="b">
        <v>0</v>
      </c>
      <c r="J148" t="b">
        <v>0</v>
      </c>
      <c r="K148" t="b">
        <v>0</v>
      </c>
      <c r="L148">
        <v>30</v>
      </c>
      <c r="M148" t="s">
        <v>352</v>
      </c>
      <c r="N148">
        <v>22628</v>
      </c>
      <c r="O148" t="s">
        <v>353</v>
      </c>
      <c r="P148" t="s">
        <v>421</v>
      </c>
      <c r="Q148" t="str">
        <f>_xlfn.TEXTJOIN("-",,superbowl_commercials[[#This Row],[Year]:[TV Viewers]])</f>
        <v>2012-Bud Light-https://superbowl-ads.com/2012-bud-light-platinum-factory/-https://www.youtube.com/watch?v=3LPLXuHlOCI-FALSE-TRUE-FALSE-FALSE-FALSE-FALSE-FALSE-30-2.95-22628-48-111.35</v>
      </c>
      <c r="R148">
        <f>VALUE(SUBSTITUTE(superbowl_commercials[[#This Row],[TV Viewers]],".",","))</f>
        <v>111.35</v>
      </c>
      <c r="S148" t="b">
        <f>ISNUMBER(superbowl_commercials[[#This Row],[TV Viewers2]])</f>
        <v>1</v>
      </c>
      <c r="T148">
        <f>IFERROR(VALUE(superbowl_commercials[[#This Row],[Youtube Likes]]),0)</f>
        <v>48</v>
      </c>
      <c r="U148" t="b">
        <f>ISNUMBER(superbowl_commercials[[#This Row],[Youtube Likes2]])</f>
        <v>1</v>
      </c>
      <c r="V148">
        <f>VALUE(SUBSTITUTE(superbowl_commercials[[#This Row],[Estimated Cost]],".",","))</f>
        <v>2.95</v>
      </c>
      <c r="W148" t="b">
        <f>ISNUMBER(superbowl_commercials[[#This Row],[Estimated Cost2]])</f>
        <v>1</v>
      </c>
      <c r="X148" t="b">
        <f>ISNUMBER(superbowl_commercials[[#This Row],[Year]])</f>
        <v>1</v>
      </c>
      <c r="Y148">
        <f>VALUE(superbowl_commercials[[#This Row],[Youtube Views]])</f>
        <v>22628</v>
      </c>
      <c r="Z148" t="b">
        <f>ISNUMBER(superbowl_commercials[[#This Row],[Youtube Views2]])</f>
        <v>1</v>
      </c>
      <c r="AA148">
        <f>IF(superbowl_commercials[[#This Row],[Funny]]=TRUE,1,0)</f>
        <v>0</v>
      </c>
      <c r="AB148">
        <f>IF(superbowl_commercials[[#This Row],[Shows Product Quickly]]=TRUE,1,0)</f>
        <v>1</v>
      </c>
      <c r="AC148">
        <f>IF(superbowl_commercials[[#This Row],[Patriotic]]=TRUE,1,0)</f>
        <v>0</v>
      </c>
      <c r="AD148">
        <f>IF(superbowl_commercials[[#This Row],[Celebrity]]=TRUE,1,0)</f>
        <v>0</v>
      </c>
      <c r="AE148">
        <f>IF(superbowl_commercials[[#This Row],[Danger]]=TRUE,1,0)</f>
        <v>0</v>
      </c>
      <c r="AF148">
        <f>IF(superbowl_commercials[[#This Row],[Animals]]=TRUE,1,0)</f>
        <v>0</v>
      </c>
      <c r="AG148">
        <f>IF(superbowl_commercials[[#This Row],[Uses Sex]]=TRUE,1,0)</f>
        <v>0</v>
      </c>
    </row>
    <row r="149" spans="1:33" x14ac:dyDescent="0.35">
      <c r="A149">
        <v>2012</v>
      </c>
      <c r="B149" t="s">
        <v>68</v>
      </c>
      <c r="C149" t="s">
        <v>455</v>
      </c>
      <c r="D149" t="s">
        <v>456</v>
      </c>
      <c r="E149" t="b">
        <v>1</v>
      </c>
      <c r="F149" t="b">
        <v>1</v>
      </c>
      <c r="G149" t="b">
        <v>0</v>
      </c>
      <c r="H149" t="b">
        <v>0</v>
      </c>
      <c r="I149" t="b">
        <v>0</v>
      </c>
      <c r="J149" t="b">
        <v>0</v>
      </c>
      <c r="K149" t="b">
        <v>0</v>
      </c>
      <c r="L149">
        <v>30</v>
      </c>
      <c r="M149" t="s">
        <v>352</v>
      </c>
      <c r="N149">
        <v>181423810</v>
      </c>
      <c r="O149" t="s">
        <v>457</v>
      </c>
      <c r="P149" t="s">
        <v>421</v>
      </c>
      <c r="Q149" t="str">
        <f>_xlfn.TEXTJOIN("-",,superbowl_commercials[[#This Row],[Year]:[TV Viewers]])</f>
        <v>2012-Doritos-https://superbowl-ads.com/2012-doritos-sling-baby/-https://www.youtube.com/watch?v=6SWNLDdnz0A-TRUE-TRUE-FALSE-FALSE-FALSE-FALSE-FALSE-30-2.95-181423810-295000-111.35</v>
      </c>
      <c r="R149">
        <f>VALUE(SUBSTITUTE(superbowl_commercials[[#This Row],[TV Viewers]],".",","))</f>
        <v>111.35</v>
      </c>
      <c r="S149" t="b">
        <f>ISNUMBER(superbowl_commercials[[#This Row],[TV Viewers2]])</f>
        <v>1</v>
      </c>
      <c r="T149">
        <f>IFERROR(VALUE(superbowl_commercials[[#This Row],[Youtube Likes]]),0)</f>
        <v>295000</v>
      </c>
      <c r="U149" t="b">
        <f>ISNUMBER(superbowl_commercials[[#This Row],[Youtube Likes2]])</f>
        <v>1</v>
      </c>
      <c r="V149">
        <f>VALUE(SUBSTITUTE(superbowl_commercials[[#This Row],[Estimated Cost]],".",","))</f>
        <v>2.95</v>
      </c>
      <c r="W149" t="b">
        <f>ISNUMBER(superbowl_commercials[[#This Row],[Estimated Cost2]])</f>
        <v>1</v>
      </c>
      <c r="X149" t="b">
        <f>ISNUMBER(superbowl_commercials[[#This Row],[Year]])</f>
        <v>1</v>
      </c>
      <c r="Y149">
        <f>VALUE(superbowl_commercials[[#This Row],[Youtube Views]])</f>
        <v>181423810</v>
      </c>
      <c r="Z149" t="b">
        <f>ISNUMBER(superbowl_commercials[[#This Row],[Youtube Views2]])</f>
        <v>1</v>
      </c>
      <c r="AA149">
        <f>IF(superbowl_commercials[[#This Row],[Funny]]=TRUE,1,0)</f>
        <v>1</v>
      </c>
      <c r="AB149">
        <f>IF(superbowl_commercials[[#This Row],[Shows Product Quickly]]=TRUE,1,0)</f>
        <v>1</v>
      </c>
      <c r="AC149">
        <f>IF(superbowl_commercials[[#This Row],[Patriotic]]=TRUE,1,0)</f>
        <v>0</v>
      </c>
      <c r="AD149">
        <f>IF(superbowl_commercials[[#This Row],[Celebrity]]=TRUE,1,0)</f>
        <v>0</v>
      </c>
      <c r="AE149">
        <f>IF(superbowl_commercials[[#This Row],[Danger]]=TRUE,1,0)</f>
        <v>0</v>
      </c>
      <c r="AF149">
        <f>IF(superbowl_commercials[[#This Row],[Animals]]=TRUE,1,0)</f>
        <v>0</v>
      </c>
      <c r="AG149">
        <f>IF(superbowl_commercials[[#This Row],[Uses Sex]]=TRUE,1,0)</f>
        <v>0</v>
      </c>
    </row>
    <row r="150" spans="1:33" x14ac:dyDescent="0.35">
      <c r="A150">
        <v>2012</v>
      </c>
      <c r="B150" t="s">
        <v>25</v>
      </c>
      <c r="C150" t="s">
        <v>458</v>
      </c>
      <c r="D150" t="s">
        <v>459</v>
      </c>
      <c r="E150" t="b">
        <v>0</v>
      </c>
      <c r="F150" t="b">
        <v>1</v>
      </c>
      <c r="G150" t="b">
        <v>1</v>
      </c>
      <c r="H150" t="b">
        <v>0</v>
      </c>
      <c r="I150" t="b">
        <v>0</v>
      </c>
      <c r="J150" t="b">
        <v>1</v>
      </c>
      <c r="K150" t="b">
        <v>1</v>
      </c>
      <c r="L150">
        <v>60</v>
      </c>
      <c r="M150" t="s">
        <v>372</v>
      </c>
      <c r="N150">
        <v>222839</v>
      </c>
      <c r="O150" t="s">
        <v>460</v>
      </c>
      <c r="P150" t="s">
        <v>421</v>
      </c>
      <c r="Q150" t="str">
        <f>_xlfn.TEXTJOIN("-",,superbowl_commercials[[#This Row],[Year]:[TV Viewers]])</f>
        <v>2012-Budweiser-https://superbowl-ads.com/2012-budweiser-eternal-optimism/-https://www.youtube.com/watch?v=_GeiOdHsW_8-FALSE-TRUE-TRUE-FALSE-FALSE-TRUE-TRUE-60-5.9-222839-587-111.35</v>
      </c>
      <c r="R150">
        <f>VALUE(SUBSTITUTE(superbowl_commercials[[#This Row],[TV Viewers]],".",","))</f>
        <v>111.35</v>
      </c>
      <c r="S150" t="b">
        <f>ISNUMBER(superbowl_commercials[[#This Row],[TV Viewers2]])</f>
        <v>1</v>
      </c>
      <c r="T150">
        <f>IFERROR(VALUE(superbowl_commercials[[#This Row],[Youtube Likes]]),0)</f>
        <v>587</v>
      </c>
      <c r="U150" t="b">
        <f>ISNUMBER(superbowl_commercials[[#This Row],[Youtube Likes2]])</f>
        <v>1</v>
      </c>
      <c r="V150">
        <f>VALUE(SUBSTITUTE(superbowl_commercials[[#This Row],[Estimated Cost]],".",","))</f>
        <v>5.9</v>
      </c>
      <c r="W150" t="b">
        <f>ISNUMBER(superbowl_commercials[[#This Row],[Estimated Cost2]])</f>
        <v>1</v>
      </c>
      <c r="X150" t="b">
        <f>ISNUMBER(superbowl_commercials[[#This Row],[Year]])</f>
        <v>1</v>
      </c>
      <c r="Y150">
        <f>VALUE(superbowl_commercials[[#This Row],[Youtube Views]])</f>
        <v>222839</v>
      </c>
      <c r="Z150" t="b">
        <f>ISNUMBER(superbowl_commercials[[#This Row],[Youtube Views2]])</f>
        <v>1</v>
      </c>
      <c r="AA150">
        <f>IF(superbowl_commercials[[#This Row],[Funny]]=TRUE,1,0)</f>
        <v>0</v>
      </c>
      <c r="AB150">
        <f>IF(superbowl_commercials[[#This Row],[Shows Product Quickly]]=TRUE,1,0)</f>
        <v>1</v>
      </c>
      <c r="AC150">
        <f>IF(superbowl_commercials[[#This Row],[Patriotic]]=TRUE,1,0)</f>
        <v>1</v>
      </c>
      <c r="AD150">
        <f>IF(superbowl_commercials[[#This Row],[Celebrity]]=TRUE,1,0)</f>
        <v>0</v>
      </c>
      <c r="AE150">
        <f>IF(superbowl_commercials[[#This Row],[Danger]]=TRUE,1,0)</f>
        <v>0</v>
      </c>
      <c r="AF150">
        <f>IF(superbowl_commercials[[#This Row],[Animals]]=TRUE,1,0)</f>
        <v>1</v>
      </c>
      <c r="AG150">
        <f>IF(superbowl_commercials[[#This Row],[Uses Sex]]=TRUE,1,0)</f>
        <v>1</v>
      </c>
    </row>
    <row r="151" spans="1:33" x14ac:dyDescent="0.35">
      <c r="A151">
        <v>2013</v>
      </c>
      <c r="B151" t="s">
        <v>273</v>
      </c>
      <c r="C151" t="s">
        <v>461</v>
      </c>
      <c r="D151" t="s">
        <v>462</v>
      </c>
      <c r="E151" t="b">
        <v>1</v>
      </c>
      <c r="F151" t="b">
        <v>1</v>
      </c>
      <c r="G151" t="b">
        <v>0</v>
      </c>
      <c r="H151" t="b">
        <v>0</v>
      </c>
      <c r="I151" t="b">
        <v>1</v>
      </c>
      <c r="J151" t="b">
        <v>1</v>
      </c>
      <c r="K151" t="b">
        <v>0</v>
      </c>
      <c r="L151">
        <v>30</v>
      </c>
      <c r="M151" t="s">
        <v>352</v>
      </c>
      <c r="N151">
        <v>4661</v>
      </c>
      <c r="O151" t="s">
        <v>463</v>
      </c>
      <c r="P151" t="s">
        <v>464</v>
      </c>
      <c r="Q151" t="str">
        <f>_xlfn.TEXTJOIN("-",,superbowl_commercials[[#This Row],[Year]:[TV Viewers]])</f>
        <v>2013-Hyundai-https://superbowl-ads.com/video-2013-hyundai-sonata-turbo-super-bowl-xlvii-stuck/-https://www.youtube.com/watch?v=WTf0XGpINJI-TRUE-TRUE-FALSE-FALSE-TRUE-TRUE-FALSE-30-2.95-4661-21-108.69</v>
      </c>
      <c r="R151">
        <f>VALUE(SUBSTITUTE(superbowl_commercials[[#This Row],[TV Viewers]],".",","))</f>
        <v>108.69</v>
      </c>
      <c r="S151" t="b">
        <f>ISNUMBER(superbowl_commercials[[#This Row],[TV Viewers2]])</f>
        <v>1</v>
      </c>
      <c r="T151">
        <f>IFERROR(VALUE(superbowl_commercials[[#This Row],[Youtube Likes]]),0)</f>
        <v>21</v>
      </c>
      <c r="U151" t="b">
        <f>ISNUMBER(superbowl_commercials[[#This Row],[Youtube Likes2]])</f>
        <v>1</v>
      </c>
      <c r="V151">
        <f>VALUE(SUBSTITUTE(superbowl_commercials[[#This Row],[Estimated Cost]],".",","))</f>
        <v>2.95</v>
      </c>
      <c r="W151" t="b">
        <f>ISNUMBER(superbowl_commercials[[#This Row],[Estimated Cost2]])</f>
        <v>1</v>
      </c>
      <c r="X151" t="b">
        <f>ISNUMBER(superbowl_commercials[[#This Row],[Year]])</f>
        <v>1</v>
      </c>
      <c r="Y151">
        <f>VALUE(superbowl_commercials[[#This Row],[Youtube Views]])</f>
        <v>4661</v>
      </c>
      <c r="Z151" t="b">
        <f>ISNUMBER(superbowl_commercials[[#This Row],[Youtube Views2]])</f>
        <v>1</v>
      </c>
      <c r="AA151">
        <f>IF(superbowl_commercials[[#This Row],[Funny]]=TRUE,1,0)</f>
        <v>1</v>
      </c>
      <c r="AB151">
        <f>IF(superbowl_commercials[[#This Row],[Shows Product Quickly]]=TRUE,1,0)</f>
        <v>1</v>
      </c>
      <c r="AC151">
        <f>IF(superbowl_commercials[[#This Row],[Patriotic]]=TRUE,1,0)</f>
        <v>0</v>
      </c>
      <c r="AD151">
        <f>IF(superbowl_commercials[[#This Row],[Celebrity]]=TRUE,1,0)</f>
        <v>0</v>
      </c>
      <c r="AE151">
        <f>IF(superbowl_commercials[[#This Row],[Danger]]=TRUE,1,0)</f>
        <v>1</v>
      </c>
      <c r="AF151">
        <f>IF(superbowl_commercials[[#This Row],[Animals]]=TRUE,1,0)</f>
        <v>1</v>
      </c>
      <c r="AG151">
        <f>IF(superbowl_commercials[[#This Row],[Uses Sex]]=TRUE,1,0)</f>
        <v>0</v>
      </c>
    </row>
    <row r="152" spans="1:33" x14ac:dyDescent="0.35">
      <c r="A152">
        <v>2013</v>
      </c>
      <c r="B152" t="s">
        <v>273</v>
      </c>
      <c r="C152" t="s">
        <v>465</v>
      </c>
      <c r="D152" t="s">
        <v>466</v>
      </c>
      <c r="E152" t="b">
        <v>0</v>
      </c>
      <c r="F152" t="b">
        <v>0</v>
      </c>
      <c r="G152" t="b">
        <v>0</v>
      </c>
      <c r="H152" t="b">
        <v>0</v>
      </c>
      <c r="I152" t="b">
        <v>0</v>
      </c>
      <c r="J152" t="b">
        <v>1</v>
      </c>
      <c r="K152" t="b">
        <v>0</v>
      </c>
      <c r="L152">
        <v>90</v>
      </c>
      <c r="M152" t="s">
        <v>440</v>
      </c>
      <c r="N152">
        <v>3740</v>
      </c>
      <c r="O152" t="s">
        <v>201</v>
      </c>
      <c r="P152" t="s">
        <v>464</v>
      </c>
      <c r="Q152" t="str">
        <f>_xlfn.TEXTJOIN("-",,superbowl_commercials[[#This Row],[Year]:[TV Viewers]])</f>
        <v>2013-Hyundai-https://superbowl-ads.com/video-hyundai-2013-super-bowl-xlvii-ad-epic-playdate/-https://www.youtube.com/watch?v=YyKVvAZSAug-FALSE-FALSE-FALSE-FALSE-FALSE-TRUE-FALSE-90-8.85-3740-7-108.69</v>
      </c>
      <c r="R152">
        <f>VALUE(SUBSTITUTE(superbowl_commercials[[#This Row],[TV Viewers]],".",","))</f>
        <v>108.69</v>
      </c>
      <c r="S152" t="b">
        <f>ISNUMBER(superbowl_commercials[[#This Row],[TV Viewers2]])</f>
        <v>1</v>
      </c>
      <c r="T152">
        <f>IFERROR(VALUE(superbowl_commercials[[#This Row],[Youtube Likes]]),0)</f>
        <v>7</v>
      </c>
      <c r="U152" t="b">
        <f>ISNUMBER(superbowl_commercials[[#This Row],[Youtube Likes2]])</f>
        <v>1</v>
      </c>
      <c r="V152">
        <f>VALUE(SUBSTITUTE(superbowl_commercials[[#This Row],[Estimated Cost]],".",","))</f>
        <v>8.85</v>
      </c>
      <c r="W152" t="b">
        <f>ISNUMBER(superbowl_commercials[[#This Row],[Estimated Cost2]])</f>
        <v>1</v>
      </c>
      <c r="X152" t="b">
        <f>ISNUMBER(superbowl_commercials[[#This Row],[Year]])</f>
        <v>1</v>
      </c>
      <c r="Y152">
        <f>VALUE(superbowl_commercials[[#This Row],[Youtube Views]])</f>
        <v>3740</v>
      </c>
      <c r="Z152" t="b">
        <f>ISNUMBER(superbowl_commercials[[#This Row],[Youtube Views2]])</f>
        <v>1</v>
      </c>
      <c r="AA152">
        <f>IF(superbowl_commercials[[#This Row],[Funny]]=TRUE,1,0)</f>
        <v>0</v>
      </c>
      <c r="AB152">
        <f>IF(superbowl_commercials[[#This Row],[Shows Product Quickly]]=TRUE,1,0)</f>
        <v>0</v>
      </c>
      <c r="AC152">
        <f>IF(superbowl_commercials[[#This Row],[Patriotic]]=TRUE,1,0)</f>
        <v>0</v>
      </c>
      <c r="AD152">
        <f>IF(superbowl_commercials[[#This Row],[Celebrity]]=TRUE,1,0)</f>
        <v>0</v>
      </c>
      <c r="AE152">
        <f>IF(superbowl_commercials[[#This Row],[Danger]]=TRUE,1,0)</f>
        <v>0</v>
      </c>
      <c r="AF152">
        <f>IF(superbowl_commercials[[#This Row],[Animals]]=TRUE,1,0)</f>
        <v>1</v>
      </c>
      <c r="AG152">
        <f>IF(superbowl_commercials[[#This Row],[Uses Sex]]=TRUE,1,0)</f>
        <v>0</v>
      </c>
    </row>
    <row r="153" spans="1:33" x14ac:dyDescent="0.35">
      <c r="A153">
        <v>2013</v>
      </c>
      <c r="B153" t="s">
        <v>68</v>
      </c>
      <c r="C153" t="s">
        <v>467</v>
      </c>
      <c r="D153" t="s">
        <v>468</v>
      </c>
      <c r="E153" t="b">
        <v>1</v>
      </c>
      <c r="F153" t="b">
        <v>1</v>
      </c>
      <c r="G153" t="b">
        <v>0</v>
      </c>
      <c r="H153" t="b">
        <v>0</v>
      </c>
      <c r="I153" t="b">
        <v>0</v>
      </c>
      <c r="J153" t="b">
        <v>1</v>
      </c>
      <c r="K153" t="b">
        <v>0</v>
      </c>
      <c r="L153">
        <v>30</v>
      </c>
      <c r="M153" t="s">
        <v>352</v>
      </c>
      <c r="N153">
        <v>617972</v>
      </c>
      <c r="O153" t="s">
        <v>469</v>
      </c>
      <c r="P153" t="s">
        <v>464</v>
      </c>
      <c r="Q153" t="str">
        <f>_xlfn.TEXTJOIN("-",,superbowl_commercials[[#This Row],[Year]:[TV Viewers]])</f>
        <v>2013-Doritos-https://superbowl-ads.com/video-doritos-2013-super-bowl-xlvii-commercial-goat-for-sale/-https://www.youtube.com/watch?v=DoM6IhfY8No-TRUE-TRUE-FALSE-FALSE-FALSE-TRUE-FALSE-30-2.95-617972-2800-108.69</v>
      </c>
      <c r="R153">
        <f>VALUE(SUBSTITUTE(superbowl_commercials[[#This Row],[TV Viewers]],".",","))</f>
        <v>108.69</v>
      </c>
      <c r="S153" t="b">
        <f>ISNUMBER(superbowl_commercials[[#This Row],[TV Viewers2]])</f>
        <v>1</v>
      </c>
      <c r="T153">
        <f>IFERROR(VALUE(superbowl_commercials[[#This Row],[Youtube Likes]]),0)</f>
        <v>2800</v>
      </c>
      <c r="U153" t="b">
        <f>ISNUMBER(superbowl_commercials[[#This Row],[Youtube Likes2]])</f>
        <v>1</v>
      </c>
      <c r="V153">
        <f>VALUE(SUBSTITUTE(superbowl_commercials[[#This Row],[Estimated Cost]],".",","))</f>
        <v>2.95</v>
      </c>
      <c r="W153" t="b">
        <f>ISNUMBER(superbowl_commercials[[#This Row],[Estimated Cost2]])</f>
        <v>1</v>
      </c>
      <c r="X153" t="b">
        <f>ISNUMBER(superbowl_commercials[[#This Row],[Year]])</f>
        <v>1</v>
      </c>
      <c r="Y153">
        <f>VALUE(superbowl_commercials[[#This Row],[Youtube Views]])</f>
        <v>617972</v>
      </c>
      <c r="Z153" t="b">
        <f>ISNUMBER(superbowl_commercials[[#This Row],[Youtube Views2]])</f>
        <v>1</v>
      </c>
      <c r="AA153">
        <f>IF(superbowl_commercials[[#This Row],[Funny]]=TRUE,1,0)</f>
        <v>1</v>
      </c>
      <c r="AB153">
        <f>IF(superbowl_commercials[[#This Row],[Shows Product Quickly]]=TRUE,1,0)</f>
        <v>1</v>
      </c>
      <c r="AC153">
        <f>IF(superbowl_commercials[[#This Row],[Patriotic]]=TRUE,1,0)</f>
        <v>0</v>
      </c>
      <c r="AD153">
        <f>IF(superbowl_commercials[[#This Row],[Celebrity]]=TRUE,1,0)</f>
        <v>0</v>
      </c>
      <c r="AE153">
        <f>IF(superbowl_commercials[[#This Row],[Danger]]=TRUE,1,0)</f>
        <v>0</v>
      </c>
      <c r="AF153">
        <f>IF(superbowl_commercials[[#This Row],[Animals]]=TRUE,1,0)</f>
        <v>1</v>
      </c>
      <c r="AG153">
        <f>IF(superbowl_commercials[[#This Row],[Uses Sex]]=TRUE,1,0)</f>
        <v>0</v>
      </c>
    </row>
    <row r="154" spans="1:33" x14ac:dyDescent="0.35">
      <c r="A154">
        <v>2013</v>
      </c>
      <c r="B154" t="s">
        <v>25</v>
      </c>
      <c r="C154" t="s">
        <v>470</v>
      </c>
      <c r="D154" t="s">
        <v>471</v>
      </c>
      <c r="E154" t="b">
        <v>0</v>
      </c>
      <c r="F154" t="b">
        <v>1</v>
      </c>
      <c r="G154" t="b">
        <v>0</v>
      </c>
      <c r="H154" t="b">
        <v>0</v>
      </c>
      <c r="I154" t="b">
        <v>0</v>
      </c>
      <c r="J154" t="b">
        <v>0</v>
      </c>
      <c r="K154" t="b">
        <v>1</v>
      </c>
      <c r="L154">
        <v>30</v>
      </c>
      <c r="M154" t="s">
        <v>352</v>
      </c>
      <c r="N154">
        <v>1341</v>
      </c>
      <c r="O154" t="s">
        <v>59</v>
      </c>
      <c r="P154" t="s">
        <v>464</v>
      </c>
      <c r="Q154" t="str">
        <f>_xlfn.TEXTJOIN("-",,superbowl_commercials[[#This Row],[Year]:[TV Viewers]])</f>
        <v>2013-Budweiser-https://superbowl-ads.com/video-budweiser-black-crown-2013-super-bowl-xlvii-ad-coronation/-https://www.youtube.com/watch?v=AMP9fgyi41M-FALSE-TRUE-FALSE-FALSE-FALSE-FALSE-TRUE-30-2.95-1341-5-108.69</v>
      </c>
      <c r="R154">
        <f>VALUE(SUBSTITUTE(superbowl_commercials[[#This Row],[TV Viewers]],".",","))</f>
        <v>108.69</v>
      </c>
      <c r="S154" t="b">
        <f>ISNUMBER(superbowl_commercials[[#This Row],[TV Viewers2]])</f>
        <v>1</v>
      </c>
      <c r="T154">
        <f>IFERROR(VALUE(superbowl_commercials[[#This Row],[Youtube Likes]]),0)</f>
        <v>5</v>
      </c>
      <c r="U154" t="b">
        <f>ISNUMBER(superbowl_commercials[[#This Row],[Youtube Likes2]])</f>
        <v>1</v>
      </c>
      <c r="V154">
        <f>VALUE(SUBSTITUTE(superbowl_commercials[[#This Row],[Estimated Cost]],".",","))</f>
        <v>2.95</v>
      </c>
      <c r="W154" t="b">
        <f>ISNUMBER(superbowl_commercials[[#This Row],[Estimated Cost2]])</f>
        <v>1</v>
      </c>
      <c r="X154" t="b">
        <f>ISNUMBER(superbowl_commercials[[#This Row],[Year]])</f>
        <v>1</v>
      </c>
      <c r="Y154">
        <f>VALUE(superbowl_commercials[[#This Row],[Youtube Views]])</f>
        <v>1341</v>
      </c>
      <c r="Z154" t="b">
        <f>ISNUMBER(superbowl_commercials[[#This Row],[Youtube Views2]])</f>
        <v>1</v>
      </c>
      <c r="AA154">
        <f>IF(superbowl_commercials[[#This Row],[Funny]]=TRUE,1,0)</f>
        <v>0</v>
      </c>
      <c r="AB154">
        <f>IF(superbowl_commercials[[#This Row],[Shows Product Quickly]]=TRUE,1,0)</f>
        <v>1</v>
      </c>
      <c r="AC154">
        <f>IF(superbowl_commercials[[#This Row],[Patriotic]]=TRUE,1,0)</f>
        <v>0</v>
      </c>
      <c r="AD154">
        <f>IF(superbowl_commercials[[#This Row],[Celebrity]]=TRUE,1,0)</f>
        <v>0</v>
      </c>
      <c r="AE154">
        <f>IF(superbowl_commercials[[#This Row],[Danger]]=TRUE,1,0)</f>
        <v>0</v>
      </c>
      <c r="AF154">
        <f>IF(superbowl_commercials[[#This Row],[Animals]]=TRUE,1,0)</f>
        <v>0</v>
      </c>
      <c r="AG154">
        <f>IF(superbowl_commercials[[#This Row],[Uses Sex]]=TRUE,1,0)</f>
        <v>1</v>
      </c>
    </row>
    <row r="155" spans="1:33" x14ac:dyDescent="0.35">
      <c r="A155">
        <v>2013</v>
      </c>
      <c r="B155" t="s">
        <v>273</v>
      </c>
      <c r="C155" t="s">
        <v>472</v>
      </c>
      <c r="D155" t="s">
        <v>473</v>
      </c>
      <c r="E155" t="b">
        <v>1</v>
      </c>
      <c r="F155" t="b">
        <v>1</v>
      </c>
      <c r="G155" t="b">
        <v>0</v>
      </c>
      <c r="H155" t="b">
        <v>0</v>
      </c>
      <c r="I155" t="b">
        <v>1</v>
      </c>
      <c r="J155" t="b">
        <v>1</v>
      </c>
      <c r="K155" t="b">
        <v>0</v>
      </c>
      <c r="L155">
        <v>45</v>
      </c>
      <c r="M155" t="s">
        <v>474</v>
      </c>
      <c r="N155">
        <v>117293</v>
      </c>
      <c r="O155" t="s">
        <v>475</v>
      </c>
      <c r="P155" t="s">
        <v>464</v>
      </c>
      <c r="Q155" t="str">
        <f>_xlfn.TEXTJOIN("-",,superbowl_commercials[[#This Row],[Year]:[TV Viewers]])</f>
        <v>2013-Hyundai-https://superbowl-ads.com/video-hyundai-2013-super-bowl-xlvii-ad-santafe-team/-https://www.youtube.com/watch?v=jvm68nEAU7o-TRUE-TRUE-FALSE-FALSE-TRUE-TRUE-FALSE-45-4.425-117293-1000-108.69</v>
      </c>
      <c r="R155">
        <f>VALUE(SUBSTITUTE(superbowl_commercials[[#This Row],[TV Viewers]],".",","))</f>
        <v>108.69</v>
      </c>
      <c r="S155" t="b">
        <f>ISNUMBER(superbowl_commercials[[#This Row],[TV Viewers2]])</f>
        <v>1</v>
      </c>
      <c r="T155">
        <f>IFERROR(VALUE(superbowl_commercials[[#This Row],[Youtube Likes]]),0)</f>
        <v>1000</v>
      </c>
      <c r="U155" t="b">
        <f>ISNUMBER(superbowl_commercials[[#This Row],[Youtube Likes2]])</f>
        <v>1</v>
      </c>
      <c r="V155">
        <f>VALUE(SUBSTITUTE(superbowl_commercials[[#This Row],[Estimated Cost]],".",","))</f>
        <v>4.4249999999999998</v>
      </c>
      <c r="W155" t="b">
        <f>ISNUMBER(superbowl_commercials[[#This Row],[Estimated Cost2]])</f>
        <v>1</v>
      </c>
      <c r="X155" t="b">
        <f>ISNUMBER(superbowl_commercials[[#This Row],[Year]])</f>
        <v>1</v>
      </c>
      <c r="Y155">
        <f>VALUE(superbowl_commercials[[#This Row],[Youtube Views]])</f>
        <v>117293</v>
      </c>
      <c r="Z155" t="b">
        <f>ISNUMBER(superbowl_commercials[[#This Row],[Youtube Views2]])</f>
        <v>1</v>
      </c>
      <c r="AA155">
        <f>IF(superbowl_commercials[[#This Row],[Funny]]=TRUE,1,0)</f>
        <v>1</v>
      </c>
      <c r="AB155">
        <f>IF(superbowl_commercials[[#This Row],[Shows Product Quickly]]=TRUE,1,0)</f>
        <v>1</v>
      </c>
      <c r="AC155">
        <f>IF(superbowl_commercials[[#This Row],[Patriotic]]=TRUE,1,0)</f>
        <v>0</v>
      </c>
      <c r="AD155">
        <f>IF(superbowl_commercials[[#This Row],[Celebrity]]=TRUE,1,0)</f>
        <v>0</v>
      </c>
      <c r="AE155">
        <f>IF(superbowl_commercials[[#This Row],[Danger]]=TRUE,1,0)</f>
        <v>1</v>
      </c>
      <c r="AF155">
        <f>IF(superbowl_commercials[[#This Row],[Animals]]=TRUE,1,0)</f>
        <v>1</v>
      </c>
      <c r="AG155">
        <f>IF(superbowl_commercials[[#This Row],[Uses Sex]]=TRUE,1,0)</f>
        <v>0</v>
      </c>
    </row>
    <row r="156" spans="1:33" x14ac:dyDescent="0.35">
      <c r="A156">
        <v>2013</v>
      </c>
      <c r="B156" t="s">
        <v>29</v>
      </c>
      <c r="C156" t="s">
        <v>476</v>
      </c>
      <c r="D156" t="s">
        <v>477</v>
      </c>
      <c r="E156" t="b">
        <v>1</v>
      </c>
      <c r="F156" t="b">
        <v>1</v>
      </c>
      <c r="G156" t="b">
        <v>1</v>
      </c>
      <c r="H156" t="b">
        <v>1</v>
      </c>
      <c r="I156" t="b">
        <v>1</v>
      </c>
      <c r="J156" t="b">
        <v>1</v>
      </c>
      <c r="K156" t="b">
        <v>1</v>
      </c>
      <c r="L156">
        <v>60</v>
      </c>
      <c r="M156" t="s">
        <v>372</v>
      </c>
      <c r="N156">
        <v>653</v>
      </c>
      <c r="O156" t="s">
        <v>74</v>
      </c>
      <c r="P156" t="s">
        <v>464</v>
      </c>
      <c r="Q156" t="str">
        <f>_xlfn.TEXTJOIN("-",,superbowl_commercials[[#This Row],[Year]:[TV Viewers]])</f>
        <v>2013-Bud Light-https://superbowl-ads.com/video-bud-light-2013-super-bowl-xlvii-commercial-lucky-chair/-https://www.youtube.com/watch?v=7HMTkEMdqBQ-TRUE-TRUE-TRUE-TRUE-TRUE-TRUE-TRUE-60-5.9-653-108.69</v>
      </c>
      <c r="R156">
        <f>VALUE(SUBSTITUTE(superbowl_commercials[[#This Row],[TV Viewers]],".",","))</f>
        <v>108.69</v>
      </c>
      <c r="S156" t="b">
        <f>ISNUMBER(superbowl_commercials[[#This Row],[TV Viewers2]])</f>
        <v>1</v>
      </c>
      <c r="T156">
        <f>IFERROR(VALUE(superbowl_commercials[[#This Row],[Youtube Likes]]),0)</f>
        <v>0</v>
      </c>
      <c r="U156" t="b">
        <f>ISNUMBER(superbowl_commercials[[#This Row],[Youtube Likes2]])</f>
        <v>1</v>
      </c>
      <c r="V156">
        <f>VALUE(SUBSTITUTE(superbowl_commercials[[#This Row],[Estimated Cost]],".",","))</f>
        <v>5.9</v>
      </c>
      <c r="W156" t="b">
        <f>ISNUMBER(superbowl_commercials[[#This Row],[Estimated Cost2]])</f>
        <v>1</v>
      </c>
      <c r="X156" t="b">
        <f>ISNUMBER(superbowl_commercials[[#This Row],[Year]])</f>
        <v>1</v>
      </c>
      <c r="Y156">
        <f>VALUE(superbowl_commercials[[#This Row],[Youtube Views]])</f>
        <v>653</v>
      </c>
      <c r="Z156" t="b">
        <f>ISNUMBER(superbowl_commercials[[#This Row],[Youtube Views2]])</f>
        <v>1</v>
      </c>
      <c r="AA156">
        <f>IF(superbowl_commercials[[#This Row],[Funny]]=TRUE,1,0)</f>
        <v>1</v>
      </c>
      <c r="AB156">
        <f>IF(superbowl_commercials[[#This Row],[Shows Product Quickly]]=TRUE,1,0)</f>
        <v>1</v>
      </c>
      <c r="AC156">
        <f>IF(superbowl_commercials[[#This Row],[Patriotic]]=TRUE,1,0)</f>
        <v>1</v>
      </c>
      <c r="AD156">
        <f>IF(superbowl_commercials[[#This Row],[Celebrity]]=TRUE,1,0)</f>
        <v>1</v>
      </c>
      <c r="AE156">
        <f>IF(superbowl_commercials[[#This Row],[Danger]]=TRUE,1,0)</f>
        <v>1</v>
      </c>
      <c r="AF156">
        <f>IF(superbowl_commercials[[#This Row],[Animals]]=TRUE,1,0)</f>
        <v>1</v>
      </c>
      <c r="AG156">
        <f>IF(superbowl_commercials[[#This Row],[Uses Sex]]=TRUE,1,0)</f>
        <v>1</v>
      </c>
    </row>
    <row r="157" spans="1:33" x14ac:dyDescent="0.35">
      <c r="A157">
        <v>2013</v>
      </c>
      <c r="B157" t="s">
        <v>29</v>
      </c>
      <c r="C157" t="s">
        <v>478</v>
      </c>
      <c r="D157" t="s">
        <v>479</v>
      </c>
      <c r="E157" t="b">
        <v>1</v>
      </c>
      <c r="F157" t="b">
        <v>1</v>
      </c>
      <c r="G157" t="b">
        <v>0</v>
      </c>
      <c r="H157" t="b">
        <v>1</v>
      </c>
      <c r="I157" t="b">
        <v>0</v>
      </c>
      <c r="J157" t="b">
        <v>0</v>
      </c>
      <c r="K157" t="b">
        <v>0</v>
      </c>
      <c r="L157">
        <v>60</v>
      </c>
      <c r="M157" t="s">
        <v>372</v>
      </c>
      <c r="N157">
        <v>405</v>
      </c>
      <c r="O157" t="s">
        <v>190</v>
      </c>
      <c r="P157" t="s">
        <v>464</v>
      </c>
      <c r="Q157" t="str">
        <f>_xlfn.TEXTJOIN("-",,superbowl_commercials[[#This Row],[Year]:[TV Viewers]])</f>
        <v>2013-Bud Light-https://superbowl-ads.com/video-bud-light-2013-super-bowl-xlvii-ad-journey/-https://www.youtube.com/watch?v=leptS7k6sLE-TRUE-TRUE-FALSE-TRUE-FALSE-FALSE-FALSE-60-5.9-405-1-108.69</v>
      </c>
      <c r="R157">
        <f>VALUE(SUBSTITUTE(superbowl_commercials[[#This Row],[TV Viewers]],".",","))</f>
        <v>108.69</v>
      </c>
      <c r="S157" t="b">
        <f>ISNUMBER(superbowl_commercials[[#This Row],[TV Viewers2]])</f>
        <v>1</v>
      </c>
      <c r="T157">
        <f>IFERROR(VALUE(superbowl_commercials[[#This Row],[Youtube Likes]]),0)</f>
        <v>1</v>
      </c>
      <c r="U157" t="b">
        <f>ISNUMBER(superbowl_commercials[[#This Row],[Youtube Likes2]])</f>
        <v>1</v>
      </c>
      <c r="V157">
        <f>VALUE(SUBSTITUTE(superbowl_commercials[[#This Row],[Estimated Cost]],".",","))</f>
        <v>5.9</v>
      </c>
      <c r="W157" t="b">
        <f>ISNUMBER(superbowl_commercials[[#This Row],[Estimated Cost2]])</f>
        <v>1</v>
      </c>
      <c r="X157" t="b">
        <f>ISNUMBER(superbowl_commercials[[#This Row],[Year]])</f>
        <v>1</v>
      </c>
      <c r="Y157">
        <f>VALUE(superbowl_commercials[[#This Row],[Youtube Views]])</f>
        <v>405</v>
      </c>
      <c r="Z157" t="b">
        <f>ISNUMBER(superbowl_commercials[[#This Row],[Youtube Views2]])</f>
        <v>1</v>
      </c>
      <c r="AA157">
        <f>IF(superbowl_commercials[[#This Row],[Funny]]=TRUE,1,0)</f>
        <v>1</v>
      </c>
      <c r="AB157">
        <f>IF(superbowl_commercials[[#This Row],[Shows Product Quickly]]=TRUE,1,0)</f>
        <v>1</v>
      </c>
      <c r="AC157">
        <f>IF(superbowl_commercials[[#This Row],[Patriotic]]=TRUE,1,0)</f>
        <v>0</v>
      </c>
      <c r="AD157">
        <f>IF(superbowl_commercials[[#This Row],[Celebrity]]=TRUE,1,0)</f>
        <v>1</v>
      </c>
      <c r="AE157">
        <f>IF(superbowl_commercials[[#This Row],[Danger]]=TRUE,1,0)</f>
        <v>0</v>
      </c>
      <c r="AF157">
        <f>IF(superbowl_commercials[[#This Row],[Animals]]=TRUE,1,0)</f>
        <v>0</v>
      </c>
      <c r="AG157">
        <f>IF(superbowl_commercials[[#This Row],[Uses Sex]]=TRUE,1,0)</f>
        <v>0</v>
      </c>
    </row>
    <row r="158" spans="1:33" x14ac:dyDescent="0.35">
      <c r="A158">
        <v>2013</v>
      </c>
      <c r="B158" t="s">
        <v>16</v>
      </c>
      <c r="C158" t="s">
        <v>480</v>
      </c>
      <c r="D158" t="s">
        <v>481</v>
      </c>
      <c r="E158" t="b">
        <v>1</v>
      </c>
      <c r="F158" t="b">
        <v>1</v>
      </c>
      <c r="G158" t="b">
        <v>0</v>
      </c>
      <c r="H158" t="b">
        <v>0</v>
      </c>
      <c r="I158" t="b">
        <v>0</v>
      </c>
      <c r="J158" t="b">
        <v>1</v>
      </c>
      <c r="K158" t="b">
        <v>0</v>
      </c>
      <c r="L158">
        <v>30</v>
      </c>
      <c r="M158" t="s">
        <v>352</v>
      </c>
      <c r="N158">
        <v>154</v>
      </c>
      <c r="O158" t="s">
        <v>190</v>
      </c>
      <c r="P158" t="s">
        <v>464</v>
      </c>
      <c r="Q158" t="str">
        <f>_xlfn.TEXTJOIN("-",,superbowl_commercials[[#This Row],[Year]:[TV Viewers]])</f>
        <v>2013-E-Trade-https://superbowl-ads.com/video-etrade-baby-2013-super-bowl-xlvii-commercial-save-it/-https://www.youtube.com/watch?v=F0nhq4GO90s-TRUE-TRUE-FALSE-FALSE-FALSE-TRUE-FALSE-30-2.95-154-1-108.69</v>
      </c>
      <c r="R158">
        <f>VALUE(SUBSTITUTE(superbowl_commercials[[#This Row],[TV Viewers]],".",","))</f>
        <v>108.69</v>
      </c>
      <c r="S158" t="b">
        <f>ISNUMBER(superbowl_commercials[[#This Row],[TV Viewers2]])</f>
        <v>1</v>
      </c>
      <c r="T158">
        <f>IFERROR(VALUE(superbowl_commercials[[#This Row],[Youtube Likes]]),0)</f>
        <v>1</v>
      </c>
      <c r="U158" t="b">
        <f>ISNUMBER(superbowl_commercials[[#This Row],[Youtube Likes2]])</f>
        <v>1</v>
      </c>
      <c r="V158">
        <f>VALUE(SUBSTITUTE(superbowl_commercials[[#This Row],[Estimated Cost]],".",","))</f>
        <v>2.95</v>
      </c>
      <c r="W158" t="b">
        <f>ISNUMBER(superbowl_commercials[[#This Row],[Estimated Cost2]])</f>
        <v>1</v>
      </c>
      <c r="X158" t="b">
        <f>ISNUMBER(superbowl_commercials[[#This Row],[Year]])</f>
        <v>1</v>
      </c>
      <c r="Y158">
        <f>VALUE(superbowl_commercials[[#This Row],[Youtube Views]])</f>
        <v>154</v>
      </c>
      <c r="Z158" t="b">
        <f>ISNUMBER(superbowl_commercials[[#This Row],[Youtube Views2]])</f>
        <v>1</v>
      </c>
      <c r="AA158">
        <f>IF(superbowl_commercials[[#This Row],[Funny]]=TRUE,1,0)</f>
        <v>1</v>
      </c>
      <c r="AB158">
        <f>IF(superbowl_commercials[[#This Row],[Shows Product Quickly]]=TRUE,1,0)</f>
        <v>1</v>
      </c>
      <c r="AC158">
        <f>IF(superbowl_commercials[[#This Row],[Patriotic]]=TRUE,1,0)</f>
        <v>0</v>
      </c>
      <c r="AD158">
        <f>IF(superbowl_commercials[[#This Row],[Celebrity]]=TRUE,1,0)</f>
        <v>0</v>
      </c>
      <c r="AE158">
        <f>IF(superbowl_commercials[[#This Row],[Danger]]=TRUE,1,0)</f>
        <v>0</v>
      </c>
      <c r="AF158">
        <f>IF(superbowl_commercials[[#This Row],[Animals]]=TRUE,1,0)</f>
        <v>1</v>
      </c>
      <c r="AG158">
        <f>IF(superbowl_commercials[[#This Row],[Uses Sex]]=TRUE,1,0)</f>
        <v>0</v>
      </c>
    </row>
    <row r="159" spans="1:33" x14ac:dyDescent="0.35">
      <c r="A159">
        <v>2013</v>
      </c>
      <c r="B159" t="s">
        <v>68</v>
      </c>
      <c r="C159" t="s">
        <v>482</v>
      </c>
      <c r="D159" t="s">
        <v>483</v>
      </c>
      <c r="E159" t="b">
        <v>1</v>
      </c>
      <c r="F159" t="b">
        <v>1</v>
      </c>
      <c r="G159" t="b">
        <v>0</v>
      </c>
      <c r="H159" t="b">
        <v>0</v>
      </c>
      <c r="I159" t="b">
        <v>0</v>
      </c>
      <c r="J159" t="b">
        <v>0</v>
      </c>
      <c r="K159" t="b">
        <v>0</v>
      </c>
      <c r="L159">
        <v>30</v>
      </c>
      <c r="M159" t="s">
        <v>352</v>
      </c>
      <c r="N159">
        <v>1427496</v>
      </c>
      <c r="O159" t="s">
        <v>484</v>
      </c>
      <c r="P159" t="s">
        <v>464</v>
      </c>
      <c r="Q159" t="str">
        <f>_xlfn.TEXTJOIN("-",,superbowl_commercials[[#This Row],[Year]:[TV Viewers]])</f>
        <v>2013-Doritos-https://superbowl-ads.com/video-doritos-2013-super-bowl-xlvii-ad-fashionista-daddy/-https://www.youtube.com/watch?v=w_2k5LMeduc-TRUE-TRUE-FALSE-FALSE-FALSE-FALSE-FALSE-30-2.95-1427496-2600-108.69</v>
      </c>
      <c r="R159">
        <f>VALUE(SUBSTITUTE(superbowl_commercials[[#This Row],[TV Viewers]],".",","))</f>
        <v>108.69</v>
      </c>
      <c r="S159" t="b">
        <f>ISNUMBER(superbowl_commercials[[#This Row],[TV Viewers2]])</f>
        <v>1</v>
      </c>
      <c r="T159">
        <f>IFERROR(VALUE(superbowl_commercials[[#This Row],[Youtube Likes]]),0)</f>
        <v>2600</v>
      </c>
      <c r="U159" t="b">
        <f>ISNUMBER(superbowl_commercials[[#This Row],[Youtube Likes2]])</f>
        <v>1</v>
      </c>
      <c r="V159">
        <f>VALUE(SUBSTITUTE(superbowl_commercials[[#This Row],[Estimated Cost]],".",","))</f>
        <v>2.95</v>
      </c>
      <c r="W159" t="b">
        <f>ISNUMBER(superbowl_commercials[[#This Row],[Estimated Cost2]])</f>
        <v>1</v>
      </c>
      <c r="X159" t="b">
        <f>ISNUMBER(superbowl_commercials[[#This Row],[Year]])</f>
        <v>1</v>
      </c>
      <c r="Y159">
        <f>VALUE(superbowl_commercials[[#This Row],[Youtube Views]])</f>
        <v>1427496</v>
      </c>
      <c r="Z159" t="b">
        <f>ISNUMBER(superbowl_commercials[[#This Row],[Youtube Views2]])</f>
        <v>1</v>
      </c>
      <c r="AA159">
        <f>IF(superbowl_commercials[[#This Row],[Funny]]=TRUE,1,0)</f>
        <v>1</v>
      </c>
      <c r="AB159">
        <f>IF(superbowl_commercials[[#This Row],[Shows Product Quickly]]=TRUE,1,0)</f>
        <v>1</v>
      </c>
      <c r="AC159">
        <f>IF(superbowl_commercials[[#This Row],[Patriotic]]=TRUE,1,0)</f>
        <v>0</v>
      </c>
      <c r="AD159">
        <f>IF(superbowl_commercials[[#This Row],[Celebrity]]=TRUE,1,0)</f>
        <v>0</v>
      </c>
      <c r="AE159">
        <f>IF(superbowl_commercials[[#This Row],[Danger]]=TRUE,1,0)</f>
        <v>0</v>
      </c>
      <c r="AF159">
        <f>IF(superbowl_commercials[[#This Row],[Animals]]=TRUE,1,0)</f>
        <v>0</v>
      </c>
      <c r="AG159">
        <f>IF(superbowl_commercials[[#This Row],[Uses Sex]]=TRUE,1,0)</f>
        <v>0</v>
      </c>
    </row>
    <row r="160" spans="1:33" x14ac:dyDescent="0.35">
      <c r="A160">
        <v>2013</v>
      </c>
      <c r="B160" t="s">
        <v>383</v>
      </c>
      <c r="C160" t="s">
        <v>485</v>
      </c>
      <c r="D160" t="s">
        <v>486</v>
      </c>
      <c r="E160" t="b">
        <v>1</v>
      </c>
      <c r="F160" t="b">
        <v>0</v>
      </c>
      <c r="G160" t="b">
        <v>0</v>
      </c>
      <c r="H160" t="b">
        <v>0</v>
      </c>
      <c r="I160" t="b">
        <v>0</v>
      </c>
      <c r="J160" t="b">
        <v>1</v>
      </c>
      <c r="K160" t="b">
        <v>1</v>
      </c>
      <c r="L160">
        <v>60</v>
      </c>
      <c r="M160" t="s">
        <v>372</v>
      </c>
      <c r="N160">
        <v>10954</v>
      </c>
      <c r="O160" t="s">
        <v>487</v>
      </c>
      <c r="P160" t="s">
        <v>464</v>
      </c>
      <c r="Q160" t="str">
        <f>_xlfn.TEXTJOIN("-",,superbowl_commercials[[#This Row],[Year]:[TV Viewers]])</f>
        <v>2013-Kia-https://superbowl-ads.com/video-2013-kia-super-bowl-xlvii-commercial-space-babies/-https://www.youtube.com/watch?v=k5vbGQb7jR0-TRUE-FALSE-FALSE-FALSE-FALSE-TRUE-TRUE-60-5.9-10954-42-108.69</v>
      </c>
      <c r="R160">
        <f>VALUE(SUBSTITUTE(superbowl_commercials[[#This Row],[TV Viewers]],".",","))</f>
        <v>108.69</v>
      </c>
      <c r="S160" t="b">
        <f>ISNUMBER(superbowl_commercials[[#This Row],[TV Viewers2]])</f>
        <v>1</v>
      </c>
      <c r="T160">
        <f>IFERROR(VALUE(superbowl_commercials[[#This Row],[Youtube Likes]]),0)</f>
        <v>42</v>
      </c>
      <c r="U160" t="b">
        <f>ISNUMBER(superbowl_commercials[[#This Row],[Youtube Likes2]])</f>
        <v>1</v>
      </c>
      <c r="V160">
        <f>VALUE(SUBSTITUTE(superbowl_commercials[[#This Row],[Estimated Cost]],".",","))</f>
        <v>5.9</v>
      </c>
      <c r="W160" t="b">
        <f>ISNUMBER(superbowl_commercials[[#This Row],[Estimated Cost2]])</f>
        <v>1</v>
      </c>
      <c r="X160" t="b">
        <f>ISNUMBER(superbowl_commercials[[#This Row],[Year]])</f>
        <v>1</v>
      </c>
      <c r="Y160">
        <f>VALUE(superbowl_commercials[[#This Row],[Youtube Views]])</f>
        <v>10954</v>
      </c>
      <c r="Z160" t="b">
        <f>ISNUMBER(superbowl_commercials[[#This Row],[Youtube Views2]])</f>
        <v>1</v>
      </c>
      <c r="AA160">
        <f>IF(superbowl_commercials[[#This Row],[Funny]]=TRUE,1,0)</f>
        <v>1</v>
      </c>
      <c r="AB160">
        <f>IF(superbowl_commercials[[#This Row],[Shows Product Quickly]]=TRUE,1,0)</f>
        <v>0</v>
      </c>
      <c r="AC160">
        <f>IF(superbowl_commercials[[#This Row],[Patriotic]]=TRUE,1,0)</f>
        <v>0</v>
      </c>
      <c r="AD160">
        <f>IF(superbowl_commercials[[#This Row],[Celebrity]]=TRUE,1,0)</f>
        <v>0</v>
      </c>
      <c r="AE160">
        <f>IF(superbowl_commercials[[#This Row],[Danger]]=TRUE,1,0)</f>
        <v>0</v>
      </c>
      <c r="AF160">
        <f>IF(superbowl_commercials[[#This Row],[Animals]]=TRUE,1,0)</f>
        <v>1</v>
      </c>
      <c r="AG160">
        <f>IF(superbowl_commercials[[#This Row],[Uses Sex]]=TRUE,1,0)</f>
        <v>1</v>
      </c>
    </row>
    <row r="161" spans="1:33" x14ac:dyDescent="0.35">
      <c r="A161">
        <v>2013</v>
      </c>
      <c r="B161" t="s">
        <v>25</v>
      </c>
      <c r="C161" t="s">
        <v>488</v>
      </c>
      <c r="D161" t="s">
        <v>489</v>
      </c>
      <c r="E161" t="b">
        <v>0</v>
      </c>
      <c r="F161" t="b">
        <v>1</v>
      </c>
      <c r="G161" t="b">
        <v>0</v>
      </c>
      <c r="H161" t="b">
        <v>0</v>
      </c>
      <c r="I161" t="b">
        <v>0</v>
      </c>
      <c r="J161" t="b">
        <v>0</v>
      </c>
      <c r="K161" t="b">
        <v>1</v>
      </c>
      <c r="L161">
        <v>30</v>
      </c>
      <c r="M161" t="s">
        <v>352</v>
      </c>
      <c r="N161">
        <v>267</v>
      </c>
      <c r="O161" t="s">
        <v>190</v>
      </c>
      <c r="P161" t="s">
        <v>464</v>
      </c>
      <c r="Q161" t="str">
        <f>_xlfn.TEXTJOIN("-",,superbowl_commercials[[#This Row],[Year]:[TV Viewers]])</f>
        <v>2013-Budweiser-https://superbowl-ads.com/video-budweiser-black-crown-2013-super-bowl-xlvii-ad-celebration/-https://www.youtube.com/watch?v=2WNvlXoDs7w-FALSE-TRUE-FALSE-FALSE-FALSE-FALSE-TRUE-30-2.95-267-1-108.69</v>
      </c>
      <c r="R161">
        <f>VALUE(SUBSTITUTE(superbowl_commercials[[#This Row],[TV Viewers]],".",","))</f>
        <v>108.69</v>
      </c>
      <c r="S161" t="b">
        <f>ISNUMBER(superbowl_commercials[[#This Row],[TV Viewers2]])</f>
        <v>1</v>
      </c>
      <c r="T161">
        <f>IFERROR(VALUE(superbowl_commercials[[#This Row],[Youtube Likes]]),0)</f>
        <v>1</v>
      </c>
      <c r="U161" t="b">
        <f>ISNUMBER(superbowl_commercials[[#This Row],[Youtube Likes2]])</f>
        <v>1</v>
      </c>
      <c r="V161">
        <f>VALUE(SUBSTITUTE(superbowl_commercials[[#This Row],[Estimated Cost]],".",","))</f>
        <v>2.95</v>
      </c>
      <c r="W161" t="b">
        <f>ISNUMBER(superbowl_commercials[[#This Row],[Estimated Cost2]])</f>
        <v>1</v>
      </c>
      <c r="X161" t="b">
        <f>ISNUMBER(superbowl_commercials[[#This Row],[Year]])</f>
        <v>1</v>
      </c>
      <c r="Y161">
        <f>VALUE(superbowl_commercials[[#This Row],[Youtube Views]])</f>
        <v>267</v>
      </c>
      <c r="Z161" t="b">
        <f>ISNUMBER(superbowl_commercials[[#This Row],[Youtube Views2]])</f>
        <v>1</v>
      </c>
      <c r="AA161">
        <f>IF(superbowl_commercials[[#This Row],[Funny]]=TRUE,1,0)</f>
        <v>0</v>
      </c>
      <c r="AB161">
        <f>IF(superbowl_commercials[[#This Row],[Shows Product Quickly]]=TRUE,1,0)</f>
        <v>1</v>
      </c>
      <c r="AC161">
        <f>IF(superbowl_commercials[[#This Row],[Patriotic]]=TRUE,1,0)</f>
        <v>0</v>
      </c>
      <c r="AD161">
        <f>IF(superbowl_commercials[[#This Row],[Celebrity]]=TRUE,1,0)</f>
        <v>0</v>
      </c>
      <c r="AE161">
        <f>IF(superbowl_commercials[[#This Row],[Danger]]=TRUE,1,0)</f>
        <v>0</v>
      </c>
      <c r="AF161">
        <f>IF(superbowl_commercials[[#This Row],[Animals]]=TRUE,1,0)</f>
        <v>0</v>
      </c>
      <c r="AG161">
        <f>IF(superbowl_commercials[[#This Row],[Uses Sex]]=TRUE,1,0)</f>
        <v>1</v>
      </c>
    </row>
    <row r="162" spans="1:33" x14ac:dyDescent="0.35">
      <c r="A162">
        <v>2013</v>
      </c>
      <c r="B162" t="s">
        <v>383</v>
      </c>
      <c r="C162" t="s">
        <v>490</v>
      </c>
      <c r="D162" t="s">
        <v>491</v>
      </c>
      <c r="E162" t="b">
        <v>1</v>
      </c>
      <c r="F162" t="b">
        <v>1</v>
      </c>
      <c r="G162" t="b">
        <v>0</v>
      </c>
      <c r="H162" t="b">
        <v>0</v>
      </c>
      <c r="I162" t="b">
        <v>1</v>
      </c>
      <c r="J162" t="b">
        <v>0</v>
      </c>
      <c r="K162" t="b">
        <v>1</v>
      </c>
      <c r="L162">
        <v>30</v>
      </c>
      <c r="M162" t="s">
        <v>352</v>
      </c>
      <c r="N162">
        <v>32374</v>
      </c>
      <c r="O162" t="s">
        <v>492</v>
      </c>
      <c r="P162" t="s">
        <v>464</v>
      </c>
      <c r="Q162" t="str">
        <f>_xlfn.TEXTJOIN("-",,superbowl_commercials[[#This Row],[Year]:[TV Viewers]])</f>
        <v>2013-Kia-https://superbowl-ads.com/video-kia-forte-2013-super-bowl-xlvii-commercial-hot-bots/-https://www.youtube.com/watch?v=yhPBzlB6VJI-TRUE-TRUE-FALSE-FALSE-TRUE-FALSE-TRUE-30-2.95-32374-195-108.69</v>
      </c>
      <c r="R162">
        <f>VALUE(SUBSTITUTE(superbowl_commercials[[#This Row],[TV Viewers]],".",","))</f>
        <v>108.69</v>
      </c>
      <c r="S162" t="b">
        <f>ISNUMBER(superbowl_commercials[[#This Row],[TV Viewers2]])</f>
        <v>1</v>
      </c>
      <c r="T162">
        <f>IFERROR(VALUE(superbowl_commercials[[#This Row],[Youtube Likes]]),0)</f>
        <v>195</v>
      </c>
      <c r="U162" t="b">
        <f>ISNUMBER(superbowl_commercials[[#This Row],[Youtube Likes2]])</f>
        <v>1</v>
      </c>
      <c r="V162">
        <f>VALUE(SUBSTITUTE(superbowl_commercials[[#This Row],[Estimated Cost]],".",","))</f>
        <v>2.95</v>
      </c>
      <c r="W162" t="b">
        <f>ISNUMBER(superbowl_commercials[[#This Row],[Estimated Cost2]])</f>
        <v>1</v>
      </c>
      <c r="X162" t="b">
        <f>ISNUMBER(superbowl_commercials[[#This Row],[Year]])</f>
        <v>1</v>
      </c>
      <c r="Y162">
        <f>VALUE(superbowl_commercials[[#This Row],[Youtube Views]])</f>
        <v>32374</v>
      </c>
      <c r="Z162" t="b">
        <f>ISNUMBER(superbowl_commercials[[#This Row],[Youtube Views2]])</f>
        <v>1</v>
      </c>
      <c r="AA162">
        <f>IF(superbowl_commercials[[#This Row],[Funny]]=TRUE,1,0)</f>
        <v>1</v>
      </c>
      <c r="AB162">
        <f>IF(superbowl_commercials[[#This Row],[Shows Product Quickly]]=TRUE,1,0)</f>
        <v>1</v>
      </c>
      <c r="AC162">
        <f>IF(superbowl_commercials[[#This Row],[Patriotic]]=TRUE,1,0)</f>
        <v>0</v>
      </c>
      <c r="AD162">
        <f>IF(superbowl_commercials[[#This Row],[Celebrity]]=TRUE,1,0)</f>
        <v>0</v>
      </c>
      <c r="AE162">
        <f>IF(superbowl_commercials[[#This Row],[Danger]]=TRUE,1,0)</f>
        <v>1</v>
      </c>
      <c r="AF162">
        <f>IF(superbowl_commercials[[#This Row],[Animals]]=TRUE,1,0)</f>
        <v>0</v>
      </c>
      <c r="AG162">
        <f>IF(superbowl_commercials[[#This Row],[Uses Sex]]=TRUE,1,0)</f>
        <v>1</v>
      </c>
    </row>
    <row r="163" spans="1:33" x14ac:dyDescent="0.35">
      <c r="A163">
        <v>2013</v>
      </c>
      <c r="B163" t="s">
        <v>25</v>
      </c>
      <c r="C163" t="s">
        <v>493</v>
      </c>
      <c r="D163" t="s">
        <v>494</v>
      </c>
      <c r="E163" t="b">
        <v>0</v>
      </c>
      <c r="F163" t="b">
        <v>1</v>
      </c>
      <c r="G163" t="b">
        <v>0</v>
      </c>
      <c r="H163" t="b">
        <v>0</v>
      </c>
      <c r="I163" t="b">
        <v>0</v>
      </c>
      <c r="J163" t="b">
        <v>1</v>
      </c>
      <c r="K163" t="b">
        <v>0</v>
      </c>
      <c r="L163">
        <v>75</v>
      </c>
      <c r="M163" t="s">
        <v>495</v>
      </c>
      <c r="N163">
        <v>218480</v>
      </c>
      <c r="O163" t="s">
        <v>469</v>
      </c>
      <c r="P163" t="s">
        <v>464</v>
      </c>
      <c r="Q163" t="str">
        <f>_xlfn.TEXTJOIN("-",,superbowl_commercials[[#This Row],[Year]:[TV Viewers]])</f>
        <v>2013-Budweiser-https://superbowl-ads.com/video-budweiser-2013-super-bowl-xlvii-ad-the-clydesdales-brotherhood/-https://www.youtube.com/watch?v=eJucRz8kYo0-FALSE-TRUE-FALSE-FALSE-FALSE-TRUE-FALSE-75-7.37-218480-2800-108.69</v>
      </c>
      <c r="R163">
        <f>VALUE(SUBSTITUTE(superbowl_commercials[[#This Row],[TV Viewers]],".",","))</f>
        <v>108.69</v>
      </c>
      <c r="S163" t="b">
        <f>ISNUMBER(superbowl_commercials[[#This Row],[TV Viewers2]])</f>
        <v>1</v>
      </c>
      <c r="T163">
        <f>IFERROR(VALUE(superbowl_commercials[[#This Row],[Youtube Likes]]),0)</f>
        <v>2800</v>
      </c>
      <c r="U163" t="b">
        <f>ISNUMBER(superbowl_commercials[[#This Row],[Youtube Likes2]])</f>
        <v>1</v>
      </c>
      <c r="V163">
        <f>VALUE(SUBSTITUTE(superbowl_commercials[[#This Row],[Estimated Cost]],".",","))</f>
        <v>7.37</v>
      </c>
      <c r="W163" t="b">
        <f>ISNUMBER(superbowl_commercials[[#This Row],[Estimated Cost2]])</f>
        <v>1</v>
      </c>
      <c r="X163" t="b">
        <f>ISNUMBER(superbowl_commercials[[#This Row],[Year]])</f>
        <v>1</v>
      </c>
      <c r="Y163">
        <f>VALUE(superbowl_commercials[[#This Row],[Youtube Views]])</f>
        <v>218480</v>
      </c>
      <c r="Z163" t="b">
        <f>ISNUMBER(superbowl_commercials[[#This Row],[Youtube Views2]])</f>
        <v>1</v>
      </c>
      <c r="AA163">
        <f>IF(superbowl_commercials[[#This Row],[Funny]]=TRUE,1,0)</f>
        <v>0</v>
      </c>
      <c r="AB163">
        <f>IF(superbowl_commercials[[#This Row],[Shows Product Quickly]]=TRUE,1,0)</f>
        <v>1</v>
      </c>
      <c r="AC163">
        <f>IF(superbowl_commercials[[#This Row],[Patriotic]]=TRUE,1,0)</f>
        <v>0</v>
      </c>
      <c r="AD163">
        <f>IF(superbowl_commercials[[#This Row],[Celebrity]]=TRUE,1,0)</f>
        <v>0</v>
      </c>
      <c r="AE163">
        <f>IF(superbowl_commercials[[#This Row],[Danger]]=TRUE,1,0)</f>
        <v>0</v>
      </c>
      <c r="AF163">
        <f>IF(superbowl_commercials[[#This Row],[Animals]]=TRUE,1,0)</f>
        <v>1</v>
      </c>
      <c r="AG163">
        <f>IF(superbowl_commercials[[#This Row],[Uses Sex]]=TRUE,1,0)</f>
        <v>0</v>
      </c>
    </row>
    <row r="164" spans="1:33" x14ac:dyDescent="0.35">
      <c r="A164">
        <v>2013</v>
      </c>
      <c r="B164" t="s">
        <v>56</v>
      </c>
      <c r="C164" t="s">
        <v>496</v>
      </c>
      <c r="D164" t="s">
        <v>497</v>
      </c>
      <c r="E164" t="b">
        <v>1</v>
      </c>
      <c r="F164" t="b">
        <v>0</v>
      </c>
      <c r="G164" t="b">
        <v>0</v>
      </c>
      <c r="H164" t="b">
        <v>0</v>
      </c>
      <c r="I164" t="b">
        <v>0</v>
      </c>
      <c r="J164" t="b">
        <v>0</v>
      </c>
      <c r="K164" t="b">
        <v>1</v>
      </c>
      <c r="L164">
        <v>45</v>
      </c>
      <c r="M164" t="s">
        <v>359</v>
      </c>
      <c r="N164">
        <v>1025</v>
      </c>
      <c r="O164" t="s">
        <v>403</v>
      </c>
      <c r="P164" t="s">
        <v>464</v>
      </c>
      <c r="Q164" t="str">
        <f>_xlfn.TEXTJOIN("-",,superbowl_commercials[[#This Row],[Year]:[TV Viewers]])</f>
        <v>2013-Pepsi-https://superbowl-ads.com/video-2013-pepsi-next-super-bowl-xlvii-commercial-party/-https://www.youtube.com/watch?v=WAySopBmbtI-TRUE-FALSE-FALSE-FALSE-FALSE-FALSE-TRUE-45-4.42-1025-2-108.69</v>
      </c>
      <c r="R164">
        <f>VALUE(SUBSTITUTE(superbowl_commercials[[#This Row],[TV Viewers]],".",","))</f>
        <v>108.69</v>
      </c>
      <c r="S164" t="b">
        <f>ISNUMBER(superbowl_commercials[[#This Row],[TV Viewers2]])</f>
        <v>1</v>
      </c>
      <c r="T164">
        <f>IFERROR(VALUE(superbowl_commercials[[#This Row],[Youtube Likes]]),0)</f>
        <v>2</v>
      </c>
      <c r="U164" t="b">
        <f>ISNUMBER(superbowl_commercials[[#This Row],[Youtube Likes2]])</f>
        <v>1</v>
      </c>
      <c r="V164">
        <f>VALUE(SUBSTITUTE(superbowl_commercials[[#This Row],[Estimated Cost]],".",","))</f>
        <v>4.42</v>
      </c>
      <c r="W164" t="b">
        <f>ISNUMBER(superbowl_commercials[[#This Row],[Estimated Cost2]])</f>
        <v>1</v>
      </c>
      <c r="X164" t="b">
        <f>ISNUMBER(superbowl_commercials[[#This Row],[Year]])</f>
        <v>1</v>
      </c>
      <c r="Y164">
        <f>VALUE(superbowl_commercials[[#This Row],[Youtube Views]])</f>
        <v>1025</v>
      </c>
      <c r="Z164" t="b">
        <f>ISNUMBER(superbowl_commercials[[#This Row],[Youtube Views2]])</f>
        <v>1</v>
      </c>
      <c r="AA164">
        <f>IF(superbowl_commercials[[#This Row],[Funny]]=TRUE,1,0)</f>
        <v>1</v>
      </c>
      <c r="AB164">
        <f>IF(superbowl_commercials[[#This Row],[Shows Product Quickly]]=TRUE,1,0)</f>
        <v>0</v>
      </c>
      <c r="AC164">
        <f>IF(superbowl_commercials[[#This Row],[Patriotic]]=TRUE,1,0)</f>
        <v>0</v>
      </c>
      <c r="AD164">
        <f>IF(superbowl_commercials[[#This Row],[Celebrity]]=TRUE,1,0)</f>
        <v>0</v>
      </c>
      <c r="AE164">
        <f>IF(superbowl_commercials[[#This Row],[Danger]]=TRUE,1,0)</f>
        <v>0</v>
      </c>
      <c r="AF164">
        <f>IF(superbowl_commercials[[#This Row],[Animals]]=TRUE,1,0)</f>
        <v>0</v>
      </c>
      <c r="AG164">
        <f>IF(superbowl_commercials[[#This Row],[Uses Sex]]=TRUE,1,0)</f>
        <v>1</v>
      </c>
    </row>
    <row r="165" spans="1:33" x14ac:dyDescent="0.35">
      <c r="A165">
        <v>2013</v>
      </c>
      <c r="B165" t="s">
        <v>273</v>
      </c>
      <c r="C165" t="s">
        <v>498</v>
      </c>
      <c r="D165" t="s">
        <v>499</v>
      </c>
      <c r="E165" t="b">
        <v>0</v>
      </c>
      <c r="F165" t="b">
        <v>1</v>
      </c>
      <c r="G165" t="b">
        <v>0</v>
      </c>
      <c r="H165" t="b">
        <v>0</v>
      </c>
      <c r="I165" t="b">
        <v>0</v>
      </c>
      <c r="J165" t="b">
        <v>0</v>
      </c>
      <c r="K165" t="b">
        <v>0</v>
      </c>
      <c r="L165">
        <v>30</v>
      </c>
      <c r="M165" t="s">
        <v>352</v>
      </c>
      <c r="N165">
        <v>1540</v>
      </c>
      <c r="O165" t="s">
        <v>35</v>
      </c>
      <c r="P165" t="s">
        <v>464</v>
      </c>
      <c r="Q165" t="str">
        <f>_xlfn.TEXTJOIN("-",,superbowl_commercials[[#This Row],[Year]:[TV Viewers]])</f>
        <v>2013-Hyundai-https://superbowl-ads.com/video-2013-hyundai-genesis-super-bowl-xlvii-commercial/-https://www.youtube.com/watch?v=mOatp4Xi7IU-FALSE-TRUE-FALSE-FALSE-FALSE-FALSE-FALSE-30-2.95-1540-6-108.69</v>
      </c>
      <c r="R165">
        <f>VALUE(SUBSTITUTE(superbowl_commercials[[#This Row],[TV Viewers]],".",","))</f>
        <v>108.69</v>
      </c>
      <c r="S165" t="b">
        <f>ISNUMBER(superbowl_commercials[[#This Row],[TV Viewers2]])</f>
        <v>1</v>
      </c>
      <c r="T165">
        <f>IFERROR(VALUE(superbowl_commercials[[#This Row],[Youtube Likes]]),0)</f>
        <v>6</v>
      </c>
      <c r="U165" t="b">
        <f>ISNUMBER(superbowl_commercials[[#This Row],[Youtube Likes2]])</f>
        <v>1</v>
      </c>
      <c r="V165">
        <f>VALUE(SUBSTITUTE(superbowl_commercials[[#This Row],[Estimated Cost]],".",","))</f>
        <v>2.95</v>
      </c>
      <c r="W165" t="b">
        <f>ISNUMBER(superbowl_commercials[[#This Row],[Estimated Cost2]])</f>
        <v>1</v>
      </c>
      <c r="X165" t="b">
        <f>ISNUMBER(superbowl_commercials[[#This Row],[Year]])</f>
        <v>1</v>
      </c>
      <c r="Y165">
        <f>VALUE(superbowl_commercials[[#This Row],[Youtube Views]])</f>
        <v>1540</v>
      </c>
      <c r="Z165" t="b">
        <f>ISNUMBER(superbowl_commercials[[#This Row],[Youtube Views2]])</f>
        <v>1</v>
      </c>
      <c r="AA165">
        <f>IF(superbowl_commercials[[#This Row],[Funny]]=TRUE,1,0)</f>
        <v>0</v>
      </c>
      <c r="AB165">
        <f>IF(superbowl_commercials[[#This Row],[Shows Product Quickly]]=TRUE,1,0)</f>
        <v>1</v>
      </c>
      <c r="AC165">
        <f>IF(superbowl_commercials[[#This Row],[Patriotic]]=TRUE,1,0)</f>
        <v>0</v>
      </c>
      <c r="AD165">
        <f>IF(superbowl_commercials[[#This Row],[Celebrity]]=TRUE,1,0)</f>
        <v>0</v>
      </c>
      <c r="AE165">
        <f>IF(superbowl_commercials[[#This Row],[Danger]]=TRUE,1,0)</f>
        <v>0</v>
      </c>
      <c r="AF165">
        <f>IF(superbowl_commercials[[#This Row],[Animals]]=TRUE,1,0)</f>
        <v>0</v>
      </c>
      <c r="AG165">
        <f>IF(superbowl_commercials[[#This Row],[Uses Sex]]=TRUE,1,0)</f>
        <v>0</v>
      </c>
    </row>
    <row r="166" spans="1:33" x14ac:dyDescent="0.35">
      <c r="A166">
        <v>2014</v>
      </c>
      <c r="B166" t="s">
        <v>243</v>
      </c>
      <c r="C166" t="s">
        <v>500</v>
      </c>
      <c r="D166" t="s">
        <v>501</v>
      </c>
      <c r="E166" t="b">
        <v>1</v>
      </c>
      <c r="F166" t="b">
        <v>0</v>
      </c>
      <c r="G166" t="b">
        <v>0</v>
      </c>
      <c r="H166" t="b">
        <v>0</v>
      </c>
      <c r="I166" t="b">
        <v>0</v>
      </c>
      <c r="J166" t="b">
        <v>0</v>
      </c>
      <c r="K166" t="b">
        <v>0</v>
      </c>
      <c r="L166">
        <v>60</v>
      </c>
      <c r="M166" t="s">
        <v>372</v>
      </c>
      <c r="N166">
        <v>4120</v>
      </c>
      <c r="O166" t="s">
        <v>502</v>
      </c>
      <c r="P166" t="s">
        <v>503</v>
      </c>
      <c r="Q166" t="str">
        <f>_xlfn.TEXTJOIN("-",,superbowl_commercials[[#This Row],[Year]:[TV Viewers]])</f>
        <v>2014-Coca-Cola-https://superbowl-ads.com/2014-coca-going-all-the-way/-https://www.youtube.com/watch?v=nO-8ZY7p95o-TRUE-FALSE-FALSE-FALSE-FALSE-FALSE-FALSE-60-5.9-4120-16-112.19</v>
      </c>
      <c r="R166">
        <f>VALUE(SUBSTITUTE(superbowl_commercials[[#This Row],[TV Viewers]],".",","))</f>
        <v>112.19</v>
      </c>
      <c r="S166" t="b">
        <f>ISNUMBER(superbowl_commercials[[#This Row],[TV Viewers2]])</f>
        <v>1</v>
      </c>
      <c r="T166">
        <f>IFERROR(VALUE(superbowl_commercials[[#This Row],[Youtube Likes]]),0)</f>
        <v>16</v>
      </c>
      <c r="U166" t="b">
        <f>ISNUMBER(superbowl_commercials[[#This Row],[Youtube Likes2]])</f>
        <v>1</v>
      </c>
      <c r="V166">
        <f>VALUE(SUBSTITUTE(superbowl_commercials[[#This Row],[Estimated Cost]],".",","))</f>
        <v>5.9</v>
      </c>
      <c r="W166" t="b">
        <f>ISNUMBER(superbowl_commercials[[#This Row],[Estimated Cost2]])</f>
        <v>1</v>
      </c>
      <c r="X166" t="b">
        <f>ISNUMBER(superbowl_commercials[[#This Row],[Year]])</f>
        <v>1</v>
      </c>
      <c r="Y166">
        <f>VALUE(superbowl_commercials[[#This Row],[Youtube Views]])</f>
        <v>4120</v>
      </c>
      <c r="Z166" t="b">
        <f>ISNUMBER(superbowl_commercials[[#This Row],[Youtube Views2]])</f>
        <v>1</v>
      </c>
      <c r="AA166">
        <f>IF(superbowl_commercials[[#This Row],[Funny]]=TRUE,1,0)</f>
        <v>1</v>
      </c>
      <c r="AB166">
        <f>IF(superbowl_commercials[[#This Row],[Shows Product Quickly]]=TRUE,1,0)</f>
        <v>0</v>
      </c>
      <c r="AC166">
        <f>IF(superbowl_commercials[[#This Row],[Patriotic]]=TRUE,1,0)</f>
        <v>0</v>
      </c>
      <c r="AD166">
        <f>IF(superbowl_commercials[[#This Row],[Celebrity]]=TRUE,1,0)</f>
        <v>0</v>
      </c>
      <c r="AE166">
        <f>IF(superbowl_commercials[[#This Row],[Danger]]=TRUE,1,0)</f>
        <v>0</v>
      </c>
      <c r="AF166">
        <f>IF(superbowl_commercials[[#This Row],[Animals]]=TRUE,1,0)</f>
        <v>0</v>
      </c>
      <c r="AG166">
        <f>IF(superbowl_commercials[[#This Row],[Uses Sex]]=TRUE,1,0)</f>
        <v>0</v>
      </c>
    </row>
    <row r="167" spans="1:33" x14ac:dyDescent="0.35">
      <c r="A167">
        <v>2014</v>
      </c>
      <c r="B167" t="s">
        <v>68</v>
      </c>
      <c r="C167" t="s">
        <v>504</v>
      </c>
      <c r="D167" t="s">
        <v>505</v>
      </c>
      <c r="E167" t="b">
        <v>1</v>
      </c>
      <c r="F167" t="b">
        <v>1</v>
      </c>
      <c r="G167" t="b">
        <v>0</v>
      </c>
      <c r="H167" t="b">
        <v>0</v>
      </c>
      <c r="I167" t="b">
        <v>1</v>
      </c>
      <c r="J167" t="b">
        <v>1</v>
      </c>
      <c r="K167" t="b">
        <v>0</v>
      </c>
      <c r="L167">
        <v>30</v>
      </c>
      <c r="M167" t="s">
        <v>352</v>
      </c>
      <c r="N167">
        <v>12153</v>
      </c>
      <c r="O167" t="s">
        <v>506</v>
      </c>
      <c r="P167" t="s">
        <v>503</v>
      </c>
      <c r="Q167" t="str">
        <f>_xlfn.TEXTJOIN("-",,superbowl_commercials[[#This Row],[Year]:[TV Viewers]])</f>
        <v>2014-Doritos-https://superbowl-ads.com/2014-doritos-cowboy-kid/-https://www.youtube.com/watch?v=1X_M47SQF6s-TRUE-TRUE-FALSE-FALSE-TRUE-TRUE-FALSE-30-2.95-12153-40-112.19</v>
      </c>
      <c r="R167">
        <f>VALUE(SUBSTITUTE(superbowl_commercials[[#This Row],[TV Viewers]],".",","))</f>
        <v>112.19</v>
      </c>
      <c r="S167" t="b">
        <f>ISNUMBER(superbowl_commercials[[#This Row],[TV Viewers2]])</f>
        <v>1</v>
      </c>
      <c r="T167">
        <f>IFERROR(VALUE(superbowl_commercials[[#This Row],[Youtube Likes]]),0)</f>
        <v>40</v>
      </c>
      <c r="U167" t="b">
        <f>ISNUMBER(superbowl_commercials[[#This Row],[Youtube Likes2]])</f>
        <v>1</v>
      </c>
      <c r="V167">
        <f>VALUE(SUBSTITUTE(superbowl_commercials[[#This Row],[Estimated Cost]],".",","))</f>
        <v>2.95</v>
      </c>
      <c r="W167" t="b">
        <f>ISNUMBER(superbowl_commercials[[#This Row],[Estimated Cost2]])</f>
        <v>1</v>
      </c>
      <c r="X167" t="b">
        <f>ISNUMBER(superbowl_commercials[[#This Row],[Year]])</f>
        <v>1</v>
      </c>
      <c r="Y167">
        <f>VALUE(superbowl_commercials[[#This Row],[Youtube Views]])</f>
        <v>12153</v>
      </c>
      <c r="Z167" t="b">
        <f>ISNUMBER(superbowl_commercials[[#This Row],[Youtube Views2]])</f>
        <v>1</v>
      </c>
      <c r="AA167">
        <f>IF(superbowl_commercials[[#This Row],[Funny]]=TRUE,1,0)</f>
        <v>1</v>
      </c>
      <c r="AB167">
        <f>IF(superbowl_commercials[[#This Row],[Shows Product Quickly]]=TRUE,1,0)</f>
        <v>1</v>
      </c>
      <c r="AC167">
        <f>IF(superbowl_commercials[[#This Row],[Patriotic]]=TRUE,1,0)</f>
        <v>0</v>
      </c>
      <c r="AD167">
        <f>IF(superbowl_commercials[[#This Row],[Celebrity]]=TRUE,1,0)</f>
        <v>0</v>
      </c>
      <c r="AE167">
        <f>IF(superbowl_commercials[[#This Row],[Danger]]=TRUE,1,0)</f>
        <v>1</v>
      </c>
      <c r="AF167">
        <f>IF(superbowl_commercials[[#This Row],[Animals]]=TRUE,1,0)</f>
        <v>1</v>
      </c>
      <c r="AG167">
        <f>IF(superbowl_commercials[[#This Row],[Uses Sex]]=TRUE,1,0)</f>
        <v>0</v>
      </c>
    </row>
    <row r="168" spans="1:33" x14ac:dyDescent="0.35">
      <c r="A168">
        <v>2014</v>
      </c>
      <c r="B168" t="s">
        <v>25</v>
      </c>
      <c r="C168" t="s">
        <v>507</v>
      </c>
      <c r="D168" t="s">
        <v>508</v>
      </c>
      <c r="E168" t="b">
        <v>0</v>
      </c>
      <c r="F168" t="b">
        <v>0</v>
      </c>
      <c r="G168" t="b">
        <v>1</v>
      </c>
      <c r="H168" t="b">
        <v>0</v>
      </c>
      <c r="I168" t="b">
        <v>0</v>
      </c>
      <c r="J168" t="b">
        <v>1</v>
      </c>
      <c r="K168" t="b">
        <v>0</v>
      </c>
      <c r="L168">
        <v>60</v>
      </c>
      <c r="M168" t="s">
        <v>372</v>
      </c>
      <c r="N168">
        <v>14050</v>
      </c>
      <c r="O168" t="s">
        <v>74</v>
      </c>
      <c r="P168" t="s">
        <v>503</v>
      </c>
      <c r="Q168" t="str">
        <f>_xlfn.TEXTJOIN("-",,superbowl_commercials[[#This Row],[Year]:[TV Viewers]])</f>
        <v>2014-Budweiser-https://superbowl-ads.com/2014-budweiser-a-heros-welcome/-https://www.youtube.com/watch?v=XxfxB0O9Uuk-FALSE-FALSE-TRUE-FALSE-FALSE-TRUE-FALSE-60-5.9-14050-112.19</v>
      </c>
      <c r="R168">
        <f>VALUE(SUBSTITUTE(superbowl_commercials[[#This Row],[TV Viewers]],".",","))</f>
        <v>112.19</v>
      </c>
      <c r="S168" t="b">
        <f>ISNUMBER(superbowl_commercials[[#This Row],[TV Viewers2]])</f>
        <v>1</v>
      </c>
      <c r="T168">
        <f>IFERROR(VALUE(superbowl_commercials[[#This Row],[Youtube Likes]]),0)</f>
        <v>0</v>
      </c>
      <c r="U168" t="b">
        <f>ISNUMBER(superbowl_commercials[[#This Row],[Youtube Likes2]])</f>
        <v>1</v>
      </c>
      <c r="V168">
        <f>VALUE(SUBSTITUTE(superbowl_commercials[[#This Row],[Estimated Cost]],".",","))</f>
        <v>5.9</v>
      </c>
      <c r="W168" t="b">
        <f>ISNUMBER(superbowl_commercials[[#This Row],[Estimated Cost2]])</f>
        <v>1</v>
      </c>
      <c r="X168" t="b">
        <f>ISNUMBER(superbowl_commercials[[#This Row],[Year]])</f>
        <v>1</v>
      </c>
      <c r="Y168">
        <f>VALUE(superbowl_commercials[[#This Row],[Youtube Views]])</f>
        <v>14050</v>
      </c>
      <c r="Z168" t="b">
        <f>ISNUMBER(superbowl_commercials[[#This Row],[Youtube Views2]])</f>
        <v>1</v>
      </c>
      <c r="AA168">
        <f>IF(superbowl_commercials[[#This Row],[Funny]]=TRUE,1,0)</f>
        <v>0</v>
      </c>
      <c r="AB168">
        <f>IF(superbowl_commercials[[#This Row],[Shows Product Quickly]]=TRUE,1,0)</f>
        <v>0</v>
      </c>
      <c r="AC168">
        <f>IF(superbowl_commercials[[#This Row],[Patriotic]]=TRUE,1,0)</f>
        <v>1</v>
      </c>
      <c r="AD168">
        <f>IF(superbowl_commercials[[#This Row],[Celebrity]]=TRUE,1,0)</f>
        <v>0</v>
      </c>
      <c r="AE168">
        <f>IF(superbowl_commercials[[#This Row],[Danger]]=TRUE,1,0)</f>
        <v>0</v>
      </c>
      <c r="AF168">
        <f>IF(superbowl_commercials[[#This Row],[Animals]]=TRUE,1,0)</f>
        <v>1</v>
      </c>
      <c r="AG168">
        <f>IF(superbowl_commercials[[#This Row],[Uses Sex]]=TRUE,1,0)</f>
        <v>0</v>
      </c>
    </row>
    <row r="169" spans="1:33" x14ac:dyDescent="0.35">
      <c r="A169">
        <v>2014</v>
      </c>
      <c r="B169" t="s">
        <v>29</v>
      </c>
      <c r="C169" t="s">
        <v>509</v>
      </c>
      <c r="D169" t="s">
        <v>510</v>
      </c>
      <c r="E169" t="b">
        <v>0</v>
      </c>
      <c r="F169" t="b">
        <v>1</v>
      </c>
      <c r="G169" t="b">
        <v>0</v>
      </c>
      <c r="H169" t="b">
        <v>1</v>
      </c>
      <c r="I169" t="b">
        <v>0</v>
      </c>
      <c r="J169" t="b">
        <v>1</v>
      </c>
      <c r="K169" t="b">
        <v>1</v>
      </c>
      <c r="L169">
        <v>60</v>
      </c>
      <c r="M169" t="s">
        <v>372</v>
      </c>
      <c r="N169">
        <v>143981</v>
      </c>
      <c r="O169" t="s">
        <v>511</v>
      </c>
      <c r="P169" t="s">
        <v>503</v>
      </c>
      <c r="Q169" t="str">
        <f>_xlfn.TEXTJOIN("-",,superbowl_commercials[[#This Row],[Year]:[TV Viewers]])</f>
        <v>2014-Bud Light-https://superbowl-ads.com/2014-bud-light-up-for-whatever-2/-https://www.youtube.com/watch?v=PnOW5qj_R6A-FALSE-TRUE-FALSE-TRUE-FALSE-TRUE-TRUE-60-5.9-143981-482-112.19</v>
      </c>
      <c r="R169">
        <f>VALUE(SUBSTITUTE(superbowl_commercials[[#This Row],[TV Viewers]],".",","))</f>
        <v>112.19</v>
      </c>
      <c r="S169" t="b">
        <f>ISNUMBER(superbowl_commercials[[#This Row],[TV Viewers2]])</f>
        <v>1</v>
      </c>
      <c r="T169">
        <f>IFERROR(VALUE(superbowl_commercials[[#This Row],[Youtube Likes]]),0)</f>
        <v>482</v>
      </c>
      <c r="U169" t="b">
        <f>ISNUMBER(superbowl_commercials[[#This Row],[Youtube Likes2]])</f>
        <v>1</v>
      </c>
      <c r="V169">
        <f>VALUE(SUBSTITUTE(superbowl_commercials[[#This Row],[Estimated Cost]],".",","))</f>
        <v>5.9</v>
      </c>
      <c r="W169" t="b">
        <f>ISNUMBER(superbowl_commercials[[#This Row],[Estimated Cost2]])</f>
        <v>1</v>
      </c>
      <c r="X169" t="b">
        <f>ISNUMBER(superbowl_commercials[[#This Row],[Year]])</f>
        <v>1</v>
      </c>
      <c r="Y169">
        <f>VALUE(superbowl_commercials[[#This Row],[Youtube Views]])</f>
        <v>143981</v>
      </c>
      <c r="Z169" t="b">
        <f>ISNUMBER(superbowl_commercials[[#This Row],[Youtube Views2]])</f>
        <v>1</v>
      </c>
      <c r="AA169">
        <f>IF(superbowl_commercials[[#This Row],[Funny]]=TRUE,1,0)</f>
        <v>0</v>
      </c>
      <c r="AB169">
        <f>IF(superbowl_commercials[[#This Row],[Shows Product Quickly]]=TRUE,1,0)</f>
        <v>1</v>
      </c>
      <c r="AC169">
        <f>IF(superbowl_commercials[[#This Row],[Patriotic]]=TRUE,1,0)</f>
        <v>0</v>
      </c>
      <c r="AD169">
        <f>IF(superbowl_commercials[[#This Row],[Celebrity]]=TRUE,1,0)</f>
        <v>1</v>
      </c>
      <c r="AE169">
        <f>IF(superbowl_commercials[[#This Row],[Danger]]=TRUE,1,0)</f>
        <v>0</v>
      </c>
      <c r="AF169">
        <f>IF(superbowl_commercials[[#This Row],[Animals]]=TRUE,1,0)</f>
        <v>1</v>
      </c>
      <c r="AG169">
        <f>IF(superbowl_commercials[[#This Row],[Uses Sex]]=TRUE,1,0)</f>
        <v>1</v>
      </c>
    </row>
    <row r="170" spans="1:33" x14ac:dyDescent="0.35">
      <c r="A170">
        <v>2014</v>
      </c>
      <c r="B170" t="s">
        <v>29</v>
      </c>
      <c r="C170" t="s">
        <v>512</v>
      </c>
      <c r="D170" t="s">
        <v>74</v>
      </c>
      <c r="E170" t="b">
        <v>1</v>
      </c>
      <c r="F170" t="b">
        <v>1</v>
      </c>
      <c r="G170" t="b">
        <v>0</v>
      </c>
      <c r="H170" t="b">
        <v>1</v>
      </c>
      <c r="I170" t="b">
        <v>0</v>
      </c>
      <c r="J170" t="b">
        <v>0</v>
      </c>
      <c r="K170" t="b">
        <v>1</v>
      </c>
      <c r="L170">
        <v>30</v>
      </c>
      <c r="M170" t="s">
        <v>352</v>
      </c>
      <c r="O170" t="s">
        <v>74</v>
      </c>
      <c r="P170" t="s">
        <v>503</v>
      </c>
      <c r="Q170" t="str">
        <f>_xlfn.TEXTJOIN("-",,superbowl_commercials[[#This Row],[Year]:[TV Viewers]])</f>
        <v>2014-Bud Light-https://superbowl-ads.com/2014-bud-light-up-for-whatever-1/-TRUE-TRUE-FALSE-TRUE-FALSE-FALSE-TRUE-30-2.95-112.19</v>
      </c>
      <c r="R170">
        <f>VALUE(SUBSTITUTE(superbowl_commercials[[#This Row],[TV Viewers]],".",","))</f>
        <v>112.19</v>
      </c>
      <c r="S170" t="b">
        <f>ISNUMBER(superbowl_commercials[[#This Row],[TV Viewers2]])</f>
        <v>1</v>
      </c>
      <c r="T170">
        <f>IFERROR(VALUE(superbowl_commercials[[#This Row],[Youtube Likes]]),0)</f>
        <v>0</v>
      </c>
      <c r="U170" t="b">
        <f>ISNUMBER(superbowl_commercials[[#This Row],[Youtube Likes2]])</f>
        <v>1</v>
      </c>
      <c r="V170">
        <f>VALUE(SUBSTITUTE(superbowl_commercials[[#This Row],[Estimated Cost]],".",","))</f>
        <v>2.95</v>
      </c>
      <c r="W170" t="b">
        <f>ISNUMBER(superbowl_commercials[[#This Row],[Estimated Cost2]])</f>
        <v>1</v>
      </c>
      <c r="X170" t="b">
        <f>ISNUMBER(superbowl_commercials[[#This Row],[Year]])</f>
        <v>1</v>
      </c>
      <c r="Y170">
        <f>VALUE(superbowl_commercials[[#This Row],[Youtube Views]])</f>
        <v>0</v>
      </c>
      <c r="Z170" t="b">
        <f>ISNUMBER(superbowl_commercials[[#This Row],[Youtube Views2]])</f>
        <v>1</v>
      </c>
      <c r="AA170">
        <f>IF(superbowl_commercials[[#This Row],[Funny]]=TRUE,1,0)</f>
        <v>1</v>
      </c>
      <c r="AB170">
        <f>IF(superbowl_commercials[[#This Row],[Shows Product Quickly]]=TRUE,1,0)</f>
        <v>1</v>
      </c>
      <c r="AC170">
        <f>IF(superbowl_commercials[[#This Row],[Patriotic]]=TRUE,1,0)</f>
        <v>0</v>
      </c>
      <c r="AD170">
        <f>IF(superbowl_commercials[[#This Row],[Celebrity]]=TRUE,1,0)</f>
        <v>1</v>
      </c>
      <c r="AE170">
        <f>IF(superbowl_commercials[[#This Row],[Danger]]=TRUE,1,0)</f>
        <v>0</v>
      </c>
      <c r="AF170">
        <f>IF(superbowl_commercials[[#This Row],[Animals]]=TRUE,1,0)</f>
        <v>0</v>
      </c>
      <c r="AG170">
        <f>IF(superbowl_commercials[[#This Row],[Uses Sex]]=TRUE,1,0)</f>
        <v>1</v>
      </c>
    </row>
    <row r="171" spans="1:33" x14ac:dyDescent="0.35">
      <c r="A171">
        <v>2014</v>
      </c>
      <c r="B171" t="s">
        <v>162</v>
      </c>
      <c r="C171" t="s">
        <v>513</v>
      </c>
      <c r="D171" t="s">
        <v>514</v>
      </c>
      <c r="E171" t="b">
        <v>1</v>
      </c>
      <c r="F171" t="b">
        <v>1</v>
      </c>
      <c r="G171" t="b">
        <v>0</v>
      </c>
      <c r="H171" t="b">
        <v>1</v>
      </c>
      <c r="I171" t="b">
        <v>0</v>
      </c>
      <c r="J171" t="b">
        <v>1</v>
      </c>
      <c r="K171" t="b">
        <v>0</v>
      </c>
      <c r="L171">
        <v>30</v>
      </c>
      <c r="M171" t="s">
        <v>352</v>
      </c>
      <c r="N171">
        <v>32466</v>
      </c>
      <c r="O171" t="s">
        <v>515</v>
      </c>
      <c r="P171" t="s">
        <v>503</v>
      </c>
      <c r="Q171" t="str">
        <f>_xlfn.TEXTJOIN("-",,superbowl_commercials[[#This Row],[Year]:[TV Viewers]])</f>
        <v>2014-Toyota-https://superbowl-ads.com/2014-toyota-highlander-no-room-for-boring/-https://www.youtube.com/watch?v=b01P9PaaoLk-TRUE-TRUE-FALSE-TRUE-FALSE-TRUE-FALSE-30-2.95-32466-187-112.19</v>
      </c>
      <c r="R171">
        <f>VALUE(SUBSTITUTE(superbowl_commercials[[#This Row],[TV Viewers]],".",","))</f>
        <v>112.19</v>
      </c>
      <c r="S171" t="b">
        <f>ISNUMBER(superbowl_commercials[[#This Row],[TV Viewers2]])</f>
        <v>1</v>
      </c>
      <c r="T171">
        <f>IFERROR(VALUE(superbowl_commercials[[#This Row],[Youtube Likes]]),0)</f>
        <v>187</v>
      </c>
      <c r="U171" t="b">
        <f>ISNUMBER(superbowl_commercials[[#This Row],[Youtube Likes2]])</f>
        <v>1</v>
      </c>
      <c r="V171">
        <f>VALUE(SUBSTITUTE(superbowl_commercials[[#This Row],[Estimated Cost]],".",","))</f>
        <v>2.95</v>
      </c>
      <c r="W171" t="b">
        <f>ISNUMBER(superbowl_commercials[[#This Row],[Estimated Cost2]])</f>
        <v>1</v>
      </c>
      <c r="X171" t="b">
        <f>ISNUMBER(superbowl_commercials[[#This Row],[Year]])</f>
        <v>1</v>
      </c>
      <c r="Y171">
        <f>VALUE(superbowl_commercials[[#This Row],[Youtube Views]])</f>
        <v>32466</v>
      </c>
      <c r="Z171" t="b">
        <f>ISNUMBER(superbowl_commercials[[#This Row],[Youtube Views2]])</f>
        <v>1</v>
      </c>
      <c r="AA171">
        <f>IF(superbowl_commercials[[#This Row],[Funny]]=TRUE,1,0)</f>
        <v>1</v>
      </c>
      <c r="AB171">
        <f>IF(superbowl_commercials[[#This Row],[Shows Product Quickly]]=TRUE,1,0)</f>
        <v>1</v>
      </c>
      <c r="AC171">
        <f>IF(superbowl_commercials[[#This Row],[Patriotic]]=TRUE,1,0)</f>
        <v>0</v>
      </c>
      <c r="AD171">
        <f>IF(superbowl_commercials[[#This Row],[Celebrity]]=TRUE,1,0)</f>
        <v>1</v>
      </c>
      <c r="AE171">
        <f>IF(superbowl_commercials[[#This Row],[Danger]]=TRUE,1,0)</f>
        <v>0</v>
      </c>
      <c r="AF171">
        <f>IF(superbowl_commercials[[#This Row],[Animals]]=TRUE,1,0)</f>
        <v>1</v>
      </c>
      <c r="AG171">
        <f>IF(superbowl_commercials[[#This Row],[Uses Sex]]=TRUE,1,0)</f>
        <v>0</v>
      </c>
    </row>
    <row r="172" spans="1:33" x14ac:dyDescent="0.35">
      <c r="A172">
        <v>2014</v>
      </c>
      <c r="B172" t="s">
        <v>383</v>
      </c>
      <c r="C172" t="s">
        <v>516</v>
      </c>
      <c r="D172" t="s">
        <v>517</v>
      </c>
      <c r="E172" t="b">
        <v>0</v>
      </c>
      <c r="F172" t="b">
        <v>0</v>
      </c>
      <c r="G172" t="b">
        <v>0</v>
      </c>
      <c r="H172" t="b">
        <v>1</v>
      </c>
      <c r="I172" t="b">
        <v>1</v>
      </c>
      <c r="J172" t="b">
        <v>0</v>
      </c>
      <c r="K172" t="b">
        <v>0</v>
      </c>
      <c r="L172">
        <v>90</v>
      </c>
      <c r="M172" t="s">
        <v>440</v>
      </c>
      <c r="N172">
        <v>32467</v>
      </c>
      <c r="O172" t="s">
        <v>518</v>
      </c>
      <c r="P172" t="s">
        <v>503</v>
      </c>
      <c r="Q172" t="str">
        <f>_xlfn.TEXTJOIN("-",,superbowl_commercials[[#This Row],[Year]:[TV Viewers]])</f>
        <v>2014-Kia-https://superbowl-ads.com/2014-kia-the-truth/-https://www.youtube.com/watch?v=FTNMYoKHwvU-FALSE-FALSE-FALSE-TRUE-TRUE-FALSE-FALSE-90-8.85-32467-537-112.19</v>
      </c>
      <c r="R172">
        <f>VALUE(SUBSTITUTE(superbowl_commercials[[#This Row],[TV Viewers]],".",","))</f>
        <v>112.19</v>
      </c>
      <c r="S172" t="b">
        <f>ISNUMBER(superbowl_commercials[[#This Row],[TV Viewers2]])</f>
        <v>1</v>
      </c>
      <c r="T172">
        <f>IFERROR(VALUE(superbowl_commercials[[#This Row],[Youtube Likes]]),0)</f>
        <v>537</v>
      </c>
      <c r="U172" t="b">
        <f>ISNUMBER(superbowl_commercials[[#This Row],[Youtube Likes2]])</f>
        <v>1</v>
      </c>
      <c r="V172">
        <f>VALUE(SUBSTITUTE(superbowl_commercials[[#This Row],[Estimated Cost]],".",","))</f>
        <v>8.85</v>
      </c>
      <c r="W172" t="b">
        <f>ISNUMBER(superbowl_commercials[[#This Row],[Estimated Cost2]])</f>
        <v>1</v>
      </c>
      <c r="X172" t="b">
        <f>ISNUMBER(superbowl_commercials[[#This Row],[Year]])</f>
        <v>1</v>
      </c>
      <c r="Y172">
        <f>VALUE(superbowl_commercials[[#This Row],[Youtube Views]])</f>
        <v>32467</v>
      </c>
      <c r="Z172" t="b">
        <f>ISNUMBER(superbowl_commercials[[#This Row],[Youtube Views2]])</f>
        <v>1</v>
      </c>
      <c r="AA172">
        <f>IF(superbowl_commercials[[#This Row],[Funny]]=TRUE,1,0)</f>
        <v>0</v>
      </c>
      <c r="AB172">
        <f>IF(superbowl_commercials[[#This Row],[Shows Product Quickly]]=TRUE,1,0)</f>
        <v>0</v>
      </c>
      <c r="AC172">
        <f>IF(superbowl_commercials[[#This Row],[Patriotic]]=TRUE,1,0)</f>
        <v>0</v>
      </c>
      <c r="AD172">
        <f>IF(superbowl_commercials[[#This Row],[Celebrity]]=TRUE,1,0)</f>
        <v>1</v>
      </c>
      <c r="AE172">
        <f>IF(superbowl_commercials[[#This Row],[Danger]]=TRUE,1,0)</f>
        <v>1</v>
      </c>
      <c r="AF172">
        <f>IF(superbowl_commercials[[#This Row],[Animals]]=TRUE,1,0)</f>
        <v>0</v>
      </c>
      <c r="AG172">
        <f>IF(superbowl_commercials[[#This Row],[Uses Sex]]=TRUE,1,0)</f>
        <v>0</v>
      </c>
    </row>
    <row r="173" spans="1:33" x14ac:dyDescent="0.35">
      <c r="A173">
        <v>2014</v>
      </c>
      <c r="B173" t="s">
        <v>273</v>
      </c>
      <c r="C173" t="s">
        <v>519</v>
      </c>
      <c r="D173" t="s">
        <v>520</v>
      </c>
      <c r="E173" t="b">
        <v>1</v>
      </c>
      <c r="F173" t="b">
        <v>1</v>
      </c>
      <c r="G173" t="b">
        <v>0</v>
      </c>
      <c r="H173" t="b">
        <v>1</v>
      </c>
      <c r="I173" t="b">
        <v>1</v>
      </c>
      <c r="J173" t="b">
        <v>0</v>
      </c>
      <c r="K173" t="b">
        <v>1</v>
      </c>
      <c r="L173">
        <v>30</v>
      </c>
      <c r="M173" t="s">
        <v>352</v>
      </c>
      <c r="N173">
        <v>2474</v>
      </c>
      <c r="O173" t="s">
        <v>521</v>
      </c>
      <c r="P173" t="s">
        <v>503</v>
      </c>
      <c r="Q173" t="str">
        <f>_xlfn.TEXTJOIN("-",,superbowl_commercials[[#This Row],[Year]:[TV Viewers]])</f>
        <v>2014-Hyundai-https://superbowl-ads.com/2014-hyundai-elantra-nice/-https://www.youtube.com/watch?v=2jMWybAKjWw-TRUE-TRUE-FALSE-TRUE-TRUE-FALSE-TRUE-30-2.95-2474-28-112.19</v>
      </c>
      <c r="R173">
        <f>VALUE(SUBSTITUTE(superbowl_commercials[[#This Row],[TV Viewers]],".",","))</f>
        <v>112.19</v>
      </c>
      <c r="S173" t="b">
        <f>ISNUMBER(superbowl_commercials[[#This Row],[TV Viewers2]])</f>
        <v>1</v>
      </c>
      <c r="T173">
        <f>IFERROR(VALUE(superbowl_commercials[[#This Row],[Youtube Likes]]),0)</f>
        <v>28</v>
      </c>
      <c r="U173" t="b">
        <f>ISNUMBER(superbowl_commercials[[#This Row],[Youtube Likes2]])</f>
        <v>1</v>
      </c>
      <c r="V173">
        <f>VALUE(SUBSTITUTE(superbowl_commercials[[#This Row],[Estimated Cost]],".",","))</f>
        <v>2.95</v>
      </c>
      <c r="W173" t="b">
        <f>ISNUMBER(superbowl_commercials[[#This Row],[Estimated Cost2]])</f>
        <v>1</v>
      </c>
      <c r="X173" t="b">
        <f>ISNUMBER(superbowl_commercials[[#This Row],[Year]])</f>
        <v>1</v>
      </c>
      <c r="Y173">
        <f>VALUE(superbowl_commercials[[#This Row],[Youtube Views]])</f>
        <v>2474</v>
      </c>
      <c r="Z173" t="b">
        <f>ISNUMBER(superbowl_commercials[[#This Row],[Youtube Views2]])</f>
        <v>1</v>
      </c>
      <c r="AA173">
        <f>IF(superbowl_commercials[[#This Row],[Funny]]=TRUE,1,0)</f>
        <v>1</v>
      </c>
      <c r="AB173">
        <f>IF(superbowl_commercials[[#This Row],[Shows Product Quickly]]=TRUE,1,0)</f>
        <v>1</v>
      </c>
      <c r="AC173">
        <f>IF(superbowl_commercials[[#This Row],[Patriotic]]=TRUE,1,0)</f>
        <v>0</v>
      </c>
      <c r="AD173">
        <f>IF(superbowl_commercials[[#This Row],[Celebrity]]=TRUE,1,0)</f>
        <v>1</v>
      </c>
      <c r="AE173">
        <f>IF(superbowl_commercials[[#This Row],[Danger]]=TRUE,1,0)</f>
        <v>1</v>
      </c>
      <c r="AF173">
        <f>IF(superbowl_commercials[[#This Row],[Animals]]=TRUE,1,0)</f>
        <v>0</v>
      </c>
      <c r="AG173">
        <f>IF(superbowl_commercials[[#This Row],[Uses Sex]]=TRUE,1,0)</f>
        <v>1</v>
      </c>
    </row>
    <row r="174" spans="1:33" x14ac:dyDescent="0.35">
      <c r="A174">
        <v>2014</v>
      </c>
      <c r="B174" t="s">
        <v>68</v>
      </c>
      <c r="C174" t="s">
        <v>522</v>
      </c>
      <c r="D174" t="s">
        <v>523</v>
      </c>
      <c r="E174" t="b">
        <v>1</v>
      </c>
      <c r="F174" t="b">
        <v>1</v>
      </c>
      <c r="G174" t="b">
        <v>0</v>
      </c>
      <c r="H174" t="b">
        <v>0</v>
      </c>
      <c r="I174" t="b">
        <v>0</v>
      </c>
      <c r="J174" t="b">
        <v>1</v>
      </c>
      <c r="K174" t="b">
        <v>0</v>
      </c>
      <c r="L174">
        <v>30</v>
      </c>
      <c r="M174" t="s">
        <v>352</v>
      </c>
      <c r="N174">
        <v>8087637</v>
      </c>
      <c r="O174" t="s">
        <v>524</v>
      </c>
      <c r="P174" t="s">
        <v>503</v>
      </c>
      <c r="Q174" t="str">
        <f>_xlfn.TEXTJOIN("-",,superbowl_commercials[[#This Row],[Year]:[TV Viewers]])</f>
        <v>2014-Doritos-https://superbowl-ads.com/2014-doritos-time-machine/-https://www.youtube.com/watch?v=Y-P0Hs0ADJY-TRUE-TRUE-FALSE-FALSE-FALSE-TRUE-FALSE-30-2.95-8087637-19000-112.19</v>
      </c>
      <c r="R174">
        <f>VALUE(SUBSTITUTE(superbowl_commercials[[#This Row],[TV Viewers]],".",","))</f>
        <v>112.19</v>
      </c>
      <c r="S174" t="b">
        <f>ISNUMBER(superbowl_commercials[[#This Row],[TV Viewers2]])</f>
        <v>1</v>
      </c>
      <c r="T174">
        <f>IFERROR(VALUE(superbowl_commercials[[#This Row],[Youtube Likes]]),0)</f>
        <v>19000</v>
      </c>
      <c r="U174" t="b">
        <f>ISNUMBER(superbowl_commercials[[#This Row],[Youtube Likes2]])</f>
        <v>1</v>
      </c>
      <c r="V174">
        <f>VALUE(SUBSTITUTE(superbowl_commercials[[#This Row],[Estimated Cost]],".",","))</f>
        <v>2.95</v>
      </c>
      <c r="W174" t="b">
        <f>ISNUMBER(superbowl_commercials[[#This Row],[Estimated Cost2]])</f>
        <v>1</v>
      </c>
      <c r="X174" t="b">
        <f>ISNUMBER(superbowl_commercials[[#This Row],[Year]])</f>
        <v>1</v>
      </c>
      <c r="Y174">
        <f>VALUE(superbowl_commercials[[#This Row],[Youtube Views]])</f>
        <v>8087637</v>
      </c>
      <c r="Z174" t="b">
        <f>ISNUMBER(superbowl_commercials[[#This Row],[Youtube Views2]])</f>
        <v>1</v>
      </c>
      <c r="AA174">
        <f>IF(superbowl_commercials[[#This Row],[Funny]]=TRUE,1,0)</f>
        <v>1</v>
      </c>
      <c r="AB174">
        <f>IF(superbowl_commercials[[#This Row],[Shows Product Quickly]]=TRUE,1,0)</f>
        <v>1</v>
      </c>
      <c r="AC174">
        <f>IF(superbowl_commercials[[#This Row],[Patriotic]]=TRUE,1,0)</f>
        <v>0</v>
      </c>
      <c r="AD174">
        <f>IF(superbowl_commercials[[#This Row],[Celebrity]]=TRUE,1,0)</f>
        <v>0</v>
      </c>
      <c r="AE174">
        <f>IF(superbowl_commercials[[#This Row],[Danger]]=TRUE,1,0)</f>
        <v>0</v>
      </c>
      <c r="AF174">
        <f>IF(superbowl_commercials[[#This Row],[Animals]]=TRUE,1,0)</f>
        <v>1</v>
      </c>
      <c r="AG174">
        <f>IF(superbowl_commercials[[#This Row],[Uses Sex]]=TRUE,1,0)</f>
        <v>0</v>
      </c>
    </row>
    <row r="175" spans="1:33" x14ac:dyDescent="0.35">
      <c r="A175">
        <v>2014</v>
      </c>
      <c r="B175" t="s">
        <v>243</v>
      </c>
      <c r="C175" t="s">
        <v>525</v>
      </c>
      <c r="D175" t="s">
        <v>526</v>
      </c>
      <c r="E175" t="b">
        <v>0</v>
      </c>
      <c r="F175" t="b">
        <v>1</v>
      </c>
      <c r="G175" t="b">
        <v>1</v>
      </c>
      <c r="H175" t="b">
        <v>0</v>
      </c>
      <c r="I175" t="b">
        <v>0</v>
      </c>
      <c r="J175" t="b">
        <v>1</v>
      </c>
      <c r="K175" t="b">
        <v>0</v>
      </c>
      <c r="L175">
        <v>60</v>
      </c>
      <c r="M175" t="s">
        <v>372</v>
      </c>
      <c r="N175">
        <v>95865</v>
      </c>
      <c r="O175" t="s">
        <v>527</v>
      </c>
      <c r="P175" t="s">
        <v>503</v>
      </c>
      <c r="Q175" t="str">
        <f>_xlfn.TEXTJOIN("-",,superbowl_commercials[[#This Row],[Year]:[TV Viewers]])</f>
        <v>2014-Coca-Cola-https://superbowl-ads.com/2014-coca-cola-its-beautiful/-https://www.youtube.com/watch?v=D4BC8zUfNhU-FALSE-TRUE-TRUE-FALSE-FALSE-TRUE-FALSE-60-5.9-95865-452-112.19</v>
      </c>
      <c r="R175">
        <f>VALUE(SUBSTITUTE(superbowl_commercials[[#This Row],[TV Viewers]],".",","))</f>
        <v>112.19</v>
      </c>
      <c r="S175" t="b">
        <f>ISNUMBER(superbowl_commercials[[#This Row],[TV Viewers2]])</f>
        <v>1</v>
      </c>
      <c r="T175">
        <f>IFERROR(VALUE(superbowl_commercials[[#This Row],[Youtube Likes]]),0)</f>
        <v>452</v>
      </c>
      <c r="U175" t="b">
        <f>ISNUMBER(superbowl_commercials[[#This Row],[Youtube Likes2]])</f>
        <v>1</v>
      </c>
      <c r="V175">
        <f>VALUE(SUBSTITUTE(superbowl_commercials[[#This Row],[Estimated Cost]],".",","))</f>
        <v>5.9</v>
      </c>
      <c r="W175" t="b">
        <f>ISNUMBER(superbowl_commercials[[#This Row],[Estimated Cost2]])</f>
        <v>1</v>
      </c>
      <c r="X175" t="b">
        <f>ISNUMBER(superbowl_commercials[[#This Row],[Year]])</f>
        <v>1</v>
      </c>
      <c r="Y175">
        <f>VALUE(superbowl_commercials[[#This Row],[Youtube Views]])</f>
        <v>95865</v>
      </c>
      <c r="Z175" t="b">
        <f>ISNUMBER(superbowl_commercials[[#This Row],[Youtube Views2]])</f>
        <v>1</v>
      </c>
      <c r="AA175">
        <f>IF(superbowl_commercials[[#This Row],[Funny]]=TRUE,1,0)</f>
        <v>0</v>
      </c>
      <c r="AB175">
        <f>IF(superbowl_commercials[[#This Row],[Shows Product Quickly]]=TRUE,1,0)</f>
        <v>1</v>
      </c>
      <c r="AC175">
        <f>IF(superbowl_commercials[[#This Row],[Patriotic]]=TRUE,1,0)</f>
        <v>1</v>
      </c>
      <c r="AD175">
        <f>IF(superbowl_commercials[[#This Row],[Celebrity]]=TRUE,1,0)</f>
        <v>0</v>
      </c>
      <c r="AE175">
        <f>IF(superbowl_commercials[[#This Row],[Danger]]=TRUE,1,0)</f>
        <v>0</v>
      </c>
      <c r="AF175">
        <f>IF(superbowl_commercials[[#This Row],[Animals]]=TRUE,1,0)</f>
        <v>1</v>
      </c>
      <c r="AG175">
        <f>IF(superbowl_commercials[[#This Row],[Uses Sex]]=TRUE,1,0)</f>
        <v>0</v>
      </c>
    </row>
    <row r="176" spans="1:33" x14ac:dyDescent="0.35">
      <c r="A176">
        <v>2014</v>
      </c>
      <c r="B176" t="s">
        <v>273</v>
      </c>
      <c r="C176" t="s">
        <v>528</v>
      </c>
      <c r="D176" t="s">
        <v>529</v>
      </c>
      <c r="E176" t="b">
        <v>1</v>
      </c>
      <c r="F176" t="b">
        <v>0</v>
      </c>
      <c r="G176" t="b">
        <v>0</v>
      </c>
      <c r="H176" t="b">
        <v>0</v>
      </c>
      <c r="I176" t="b">
        <v>1</v>
      </c>
      <c r="J176" t="b">
        <v>0</v>
      </c>
      <c r="K176" t="b">
        <v>1</v>
      </c>
      <c r="L176">
        <v>30</v>
      </c>
      <c r="M176" t="s">
        <v>352</v>
      </c>
      <c r="N176">
        <v>35566</v>
      </c>
      <c r="O176" t="s">
        <v>530</v>
      </c>
      <c r="P176" t="s">
        <v>503</v>
      </c>
      <c r="Q176" t="str">
        <f>_xlfn.TEXTJOIN("-",,superbowl_commercials[[#This Row],[Year]:[TV Viewers]])</f>
        <v>2014-Hyundai-https://superbowl-ads.com/2014-hyundai-genesis-dads-sixth-sense/-https://www.youtube.com/watch?v=CyK63f0I1P0-TRUE-FALSE-FALSE-FALSE-TRUE-FALSE-TRUE-30-2.95-35566-218-112.19</v>
      </c>
      <c r="R176">
        <f>VALUE(SUBSTITUTE(superbowl_commercials[[#This Row],[TV Viewers]],".",","))</f>
        <v>112.19</v>
      </c>
      <c r="S176" t="b">
        <f>ISNUMBER(superbowl_commercials[[#This Row],[TV Viewers2]])</f>
        <v>1</v>
      </c>
      <c r="T176">
        <f>IFERROR(VALUE(superbowl_commercials[[#This Row],[Youtube Likes]]),0)</f>
        <v>218</v>
      </c>
      <c r="U176" t="b">
        <f>ISNUMBER(superbowl_commercials[[#This Row],[Youtube Likes2]])</f>
        <v>1</v>
      </c>
      <c r="V176">
        <f>VALUE(SUBSTITUTE(superbowl_commercials[[#This Row],[Estimated Cost]],".",","))</f>
        <v>2.95</v>
      </c>
      <c r="W176" t="b">
        <f>ISNUMBER(superbowl_commercials[[#This Row],[Estimated Cost2]])</f>
        <v>1</v>
      </c>
      <c r="X176" t="b">
        <f>ISNUMBER(superbowl_commercials[[#This Row],[Year]])</f>
        <v>1</v>
      </c>
      <c r="Y176">
        <f>VALUE(superbowl_commercials[[#This Row],[Youtube Views]])</f>
        <v>35566</v>
      </c>
      <c r="Z176" t="b">
        <f>ISNUMBER(superbowl_commercials[[#This Row],[Youtube Views2]])</f>
        <v>1</v>
      </c>
      <c r="AA176">
        <f>IF(superbowl_commercials[[#This Row],[Funny]]=TRUE,1,0)</f>
        <v>1</v>
      </c>
      <c r="AB176">
        <f>IF(superbowl_commercials[[#This Row],[Shows Product Quickly]]=TRUE,1,0)</f>
        <v>0</v>
      </c>
      <c r="AC176">
        <f>IF(superbowl_commercials[[#This Row],[Patriotic]]=TRUE,1,0)</f>
        <v>0</v>
      </c>
      <c r="AD176">
        <f>IF(superbowl_commercials[[#This Row],[Celebrity]]=TRUE,1,0)</f>
        <v>0</v>
      </c>
      <c r="AE176">
        <f>IF(superbowl_commercials[[#This Row],[Danger]]=TRUE,1,0)</f>
        <v>1</v>
      </c>
      <c r="AF176">
        <f>IF(superbowl_commercials[[#This Row],[Animals]]=TRUE,1,0)</f>
        <v>0</v>
      </c>
      <c r="AG176">
        <f>IF(superbowl_commercials[[#This Row],[Uses Sex]]=TRUE,1,0)</f>
        <v>1</v>
      </c>
    </row>
    <row r="177" spans="1:33" x14ac:dyDescent="0.35">
      <c r="A177">
        <v>2014</v>
      </c>
      <c r="B177" t="s">
        <v>29</v>
      </c>
      <c r="C177" t="s">
        <v>531</v>
      </c>
      <c r="D177" t="s">
        <v>532</v>
      </c>
      <c r="E177" t="b">
        <v>0</v>
      </c>
      <c r="F177" t="b">
        <v>1</v>
      </c>
      <c r="G177" t="b">
        <v>0</v>
      </c>
      <c r="H177" t="b">
        <v>0</v>
      </c>
      <c r="I177" t="b">
        <v>0</v>
      </c>
      <c r="J177" t="b">
        <v>0</v>
      </c>
      <c r="K177" t="b">
        <v>0</v>
      </c>
      <c r="L177">
        <v>30</v>
      </c>
      <c r="M177" t="s">
        <v>352</v>
      </c>
      <c r="N177">
        <v>10150</v>
      </c>
      <c r="O177" t="s">
        <v>533</v>
      </c>
      <c r="P177" t="s">
        <v>503</v>
      </c>
      <c r="Q177" t="str">
        <f>_xlfn.TEXTJOIN("-",,superbowl_commercials[[#This Row],[Year]:[TV Viewers]])</f>
        <v>2014-Bud Light-https://superbowl-ads.com/2014-bud-light-cool-twist/-https://www.youtube.com/watch?v=_l1nWWiut0I-FALSE-TRUE-FALSE-FALSE-FALSE-FALSE-FALSE-30-2.95-10150-36-112.19</v>
      </c>
      <c r="R177">
        <f>VALUE(SUBSTITUTE(superbowl_commercials[[#This Row],[TV Viewers]],".",","))</f>
        <v>112.19</v>
      </c>
      <c r="S177" t="b">
        <f>ISNUMBER(superbowl_commercials[[#This Row],[TV Viewers2]])</f>
        <v>1</v>
      </c>
      <c r="T177">
        <f>IFERROR(VALUE(superbowl_commercials[[#This Row],[Youtube Likes]]),0)</f>
        <v>36</v>
      </c>
      <c r="U177" t="b">
        <f>ISNUMBER(superbowl_commercials[[#This Row],[Youtube Likes2]])</f>
        <v>1</v>
      </c>
      <c r="V177">
        <f>VALUE(SUBSTITUTE(superbowl_commercials[[#This Row],[Estimated Cost]],".",","))</f>
        <v>2.95</v>
      </c>
      <c r="W177" t="b">
        <f>ISNUMBER(superbowl_commercials[[#This Row],[Estimated Cost2]])</f>
        <v>1</v>
      </c>
      <c r="X177" t="b">
        <f>ISNUMBER(superbowl_commercials[[#This Row],[Year]])</f>
        <v>1</v>
      </c>
      <c r="Y177">
        <f>VALUE(superbowl_commercials[[#This Row],[Youtube Views]])</f>
        <v>10150</v>
      </c>
      <c r="Z177" t="b">
        <f>ISNUMBER(superbowl_commercials[[#This Row],[Youtube Views2]])</f>
        <v>1</v>
      </c>
      <c r="AA177">
        <f>IF(superbowl_commercials[[#This Row],[Funny]]=TRUE,1,0)</f>
        <v>0</v>
      </c>
      <c r="AB177">
        <f>IF(superbowl_commercials[[#This Row],[Shows Product Quickly]]=TRUE,1,0)</f>
        <v>1</v>
      </c>
      <c r="AC177">
        <f>IF(superbowl_commercials[[#This Row],[Patriotic]]=TRUE,1,0)</f>
        <v>0</v>
      </c>
      <c r="AD177">
        <f>IF(superbowl_commercials[[#This Row],[Celebrity]]=TRUE,1,0)</f>
        <v>0</v>
      </c>
      <c r="AE177">
        <f>IF(superbowl_commercials[[#This Row],[Danger]]=TRUE,1,0)</f>
        <v>0</v>
      </c>
      <c r="AF177">
        <f>IF(superbowl_commercials[[#This Row],[Animals]]=TRUE,1,0)</f>
        <v>0</v>
      </c>
      <c r="AG177">
        <f>IF(superbowl_commercials[[#This Row],[Uses Sex]]=TRUE,1,0)</f>
        <v>0</v>
      </c>
    </row>
    <row r="178" spans="1:33" x14ac:dyDescent="0.35">
      <c r="A178">
        <v>2014</v>
      </c>
      <c r="B178" t="s">
        <v>25</v>
      </c>
      <c r="C178" t="s">
        <v>534</v>
      </c>
      <c r="D178" t="s">
        <v>535</v>
      </c>
      <c r="E178" t="b">
        <v>0</v>
      </c>
      <c r="F178" t="b">
        <v>0</v>
      </c>
      <c r="G178" t="b">
        <v>1</v>
      </c>
      <c r="H178" t="b">
        <v>0</v>
      </c>
      <c r="I178" t="b">
        <v>0</v>
      </c>
      <c r="J178" t="b">
        <v>1</v>
      </c>
      <c r="K178" t="b">
        <v>0</v>
      </c>
      <c r="L178">
        <v>60</v>
      </c>
      <c r="M178" t="s">
        <v>372</v>
      </c>
      <c r="N178">
        <v>81650</v>
      </c>
      <c r="O178" t="s">
        <v>536</v>
      </c>
      <c r="P178" t="s">
        <v>537</v>
      </c>
      <c r="Q178" t="str">
        <f>_xlfn.TEXTJOIN("-",,superbowl_commercials[[#This Row],[Year]:[TV Viewers]])</f>
        <v>2014-Budweiser-https://superbowl-ads.com/2014-budweiser-puppy-love/-https://www.youtube.com/watch?v=gUGGepL5gGU-FALSE-FALSE-TRUE-FALSE-FALSE-TRUE-FALSE-60-5.9-81650-8028.916667-232</v>
      </c>
      <c r="R178">
        <f>VALUE(SUBSTITUTE(superbowl_commercials[[#This Row],[TV Viewers]],".",","))</f>
        <v>232</v>
      </c>
      <c r="S178" t="b">
        <f>ISNUMBER(superbowl_commercials[[#This Row],[TV Viewers2]])</f>
        <v>1</v>
      </c>
      <c r="T178">
        <f>IFERROR(VALUE(superbowl_commercials[[#This Row],[Youtube Likes]]),0)</f>
        <v>0</v>
      </c>
      <c r="U178" t="b">
        <f>ISNUMBER(superbowl_commercials[[#This Row],[Youtube Likes2]])</f>
        <v>1</v>
      </c>
      <c r="V178">
        <f>VALUE(SUBSTITUTE(superbowl_commercials[[#This Row],[Estimated Cost]],".",","))</f>
        <v>5.9</v>
      </c>
      <c r="W178" t="b">
        <f>ISNUMBER(superbowl_commercials[[#This Row],[Estimated Cost2]])</f>
        <v>1</v>
      </c>
      <c r="X178" t="b">
        <f>ISNUMBER(superbowl_commercials[[#This Row],[Year]])</f>
        <v>1</v>
      </c>
      <c r="Y178">
        <f>VALUE(superbowl_commercials[[#This Row],[Youtube Views]])</f>
        <v>81650</v>
      </c>
      <c r="Z178" t="b">
        <f>ISNUMBER(superbowl_commercials[[#This Row],[Youtube Views2]])</f>
        <v>1</v>
      </c>
      <c r="AA178">
        <f>IF(superbowl_commercials[[#This Row],[Funny]]=TRUE,1,0)</f>
        <v>0</v>
      </c>
      <c r="AB178">
        <f>IF(superbowl_commercials[[#This Row],[Shows Product Quickly]]=TRUE,1,0)</f>
        <v>0</v>
      </c>
      <c r="AC178">
        <f>IF(superbowl_commercials[[#This Row],[Patriotic]]=TRUE,1,0)</f>
        <v>1</v>
      </c>
      <c r="AD178">
        <f>IF(superbowl_commercials[[#This Row],[Celebrity]]=TRUE,1,0)</f>
        <v>0</v>
      </c>
      <c r="AE178">
        <f>IF(superbowl_commercials[[#This Row],[Danger]]=TRUE,1,0)</f>
        <v>0</v>
      </c>
      <c r="AF178">
        <f>IF(superbowl_commercials[[#This Row],[Animals]]=TRUE,1,0)</f>
        <v>1</v>
      </c>
      <c r="AG178">
        <f>IF(superbowl_commercials[[#This Row],[Uses Sex]]=TRUE,1,0)</f>
        <v>0</v>
      </c>
    </row>
    <row r="179" spans="1:33" x14ac:dyDescent="0.35">
      <c r="A179">
        <v>2014</v>
      </c>
      <c r="B179" t="s">
        <v>72</v>
      </c>
      <c r="C179" t="s">
        <v>538</v>
      </c>
      <c r="D179" t="s">
        <v>74</v>
      </c>
      <c r="E179" t="b">
        <v>0</v>
      </c>
      <c r="F179" t="b">
        <v>1</v>
      </c>
      <c r="G179" t="b">
        <v>0</v>
      </c>
      <c r="H179" t="b">
        <v>0</v>
      </c>
      <c r="I179" t="b">
        <v>0</v>
      </c>
      <c r="J179" t="b">
        <v>0</v>
      </c>
      <c r="K179" t="b">
        <v>0</v>
      </c>
      <c r="L179">
        <v>10</v>
      </c>
      <c r="M179" t="s">
        <v>539</v>
      </c>
      <c r="O179" t="s">
        <v>74</v>
      </c>
      <c r="P179" t="s">
        <v>503</v>
      </c>
      <c r="Q179" t="str">
        <f>_xlfn.TEXTJOIN("-",,superbowl_commercials[[#This Row],[Year]:[TV Viewers]])</f>
        <v>2014-NFL-https://superbowl-ads.com/nfl-now/-FALSE-TRUE-FALSE-FALSE-FALSE-FALSE-FALSE-10-0.98-112.19</v>
      </c>
      <c r="R179">
        <f>VALUE(SUBSTITUTE(superbowl_commercials[[#This Row],[TV Viewers]],".",","))</f>
        <v>112.19</v>
      </c>
      <c r="S179" t="b">
        <f>ISNUMBER(superbowl_commercials[[#This Row],[TV Viewers2]])</f>
        <v>1</v>
      </c>
      <c r="T179">
        <f>IFERROR(VALUE(superbowl_commercials[[#This Row],[Youtube Likes]]),0)</f>
        <v>0</v>
      </c>
      <c r="U179" t="b">
        <f>ISNUMBER(superbowl_commercials[[#This Row],[Youtube Likes2]])</f>
        <v>1</v>
      </c>
      <c r="V179">
        <f>VALUE(SUBSTITUTE(superbowl_commercials[[#This Row],[Estimated Cost]],".",","))</f>
        <v>0.98</v>
      </c>
      <c r="W179" t="b">
        <f>ISNUMBER(superbowl_commercials[[#This Row],[Estimated Cost2]])</f>
        <v>1</v>
      </c>
      <c r="X179" t="b">
        <f>ISNUMBER(superbowl_commercials[[#This Row],[Year]])</f>
        <v>1</v>
      </c>
      <c r="Y179">
        <f>VALUE(superbowl_commercials[[#This Row],[Youtube Views]])</f>
        <v>0</v>
      </c>
      <c r="Z179" t="b">
        <f>ISNUMBER(superbowl_commercials[[#This Row],[Youtube Views2]])</f>
        <v>1</v>
      </c>
      <c r="AA179">
        <f>IF(superbowl_commercials[[#This Row],[Funny]]=TRUE,1,0)</f>
        <v>0</v>
      </c>
      <c r="AB179">
        <f>IF(superbowl_commercials[[#This Row],[Shows Product Quickly]]=TRUE,1,0)</f>
        <v>1</v>
      </c>
      <c r="AC179">
        <f>IF(superbowl_commercials[[#This Row],[Patriotic]]=TRUE,1,0)</f>
        <v>0</v>
      </c>
      <c r="AD179">
        <f>IF(superbowl_commercials[[#This Row],[Celebrity]]=TRUE,1,0)</f>
        <v>0</v>
      </c>
      <c r="AE179">
        <f>IF(superbowl_commercials[[#This Row],[Danger]]=TRUE,1,0)</f>
        <v>0</v>
      </c>
      <c r="AF179">
        <f>IF(superbowl_commercials[[#This Row],[Animals]]=TRUE,1,0)</f>
        <v>0</v>
      </c>
      <c r="AG179">
        <f>IF(superbowl_commercials[[#This Row],[Uses Sex]]=TRUE,1,0)</f>
        <v>0</v>
      </c>
    </row>
    <row r="180" spans="1:33" x14ac:dyDescent="0.35">
      <c r="A180">
        <v>2015</v>
      </c>
      <c r="B180" t="s">
        <v>68</v>
      </c>
      <c r="C180" t="s">
        <v>540</v>
      </c>
      <c r="D180" t="s">
        <v>541</v>
      </c>
      <c r="E180" t="b">
        <v>1</v>
      </c>
      <c r="F180" t="b">
        <v>0</v>
      </c>
      <c r="G180" t="b">
        <v>0</v>
      </c>
      <c r="H180" t="b">
        <v>0</v>
      </c>
      <c r="I180" t="b">
        <v>0</v>
      </c>
      <c r="J180" t="b">
        <v>0</v>
      </c>
      <c r="K180" t="b">
        <v>1</v>
      </c>
      <c r="L180">
        <v>30</v>
      </c>
      <c r="M180" t="s">
        <v>542</v>
      </c>
      <c r="N180">
        <v>2335970</v>
      </c>
      <c r="O180" t="s">
        <v>469</v>
      </c>
      <c r="P180" t="s">
        <v>543</v>
      </c>
      <c r="Q180" t="str">
        <f>_xlfn.TEXTJOIN("-",,superbowl_commercials[[#This Row],[Year]:[TV Viewers]])</f>
        <v>2015-Doritos-https://superbowl-ads.com/2015-doritos-middle-seat/-https://www.youtube.com/watch?v=2JqRXLQYF9o-TRUE-FALSE-FALSE-FALSE-FALSE-FALSE-TRUE-30-4.25-2335970-2800-114.44</v>
      </c>
      <c r="R180">
        <f>VALUE(SUBSTITUTE(superbowl_commercials[[#This Row],[TV Viewers]],".",","))</f>
        <v>114.44</v>
      </c>
      <c r="S180" t="b">
        <f>ISNUMBER(superbowl_commercials[[#This Row],[TV Viewers2]])</f>
        <v>1</v>
      </c>
      <c r="T180">
        <f>IFERROR(VALUE(superbowl_commercials[[#This Row],[Youtube Likes]]),0)</f>
        <v>2800</v>
      </c>
      <c r="U180" t="b">
        <f>ISNUMBER(superbowl_commercials[[#This Row],[Youtube Likes2]])</f>
        <v>1</v>
      </c>
      <c r="V180">
        <f>VALUE(SUBSTITUTE(superbowl_commercials[[#This Row],[Estimated Cost]],".",","))</f>
        <v>4.25</v>
      </c>
      <c r="W180" t="b">
        <f>ISNUMBER(superbowl_commercials[[#This Row],[Estimated Cost2]])</f>
        <v>1</v>
      </c>
      <c r="X180" t="b">
        <f>ISNUMBER(superbowl_commercials[[#This Row],[Year]])</f>
        <v>1</v>
      </c>
      <c r="Y180">
        <f>VALUE(superbowl_commercials[[#This Row],[Youtube Views]])</f>
        <v>2335970</v>
      </c>
      <c r="Z180" t="b">
        <f>ISNUMBER(superbowl_commercials[[#This Row],[Youtube Views2]])</f>
        <v>1</v>
      </c>
      <c r="AA180">
        <f>IF(superbowl_commercials[[#This Row],[Funny]]=TRUE,1,0)</f>
        <v>1</v>
      </c>
      <c r="AB180">
        <f>IF(superbowl_commercials[[#This Row],[Shows Product Quickly]]=TRUE,1,0)</f>
        <v>0</v>
      </c>
      <c r="AC180">
        <f>IF(superbowl_commercials[[#This Row],[Patriotic]]=TRUE,1,0)</f>
        <v>0</v>
      </c>
      <c r="AD180">
        <f>IF(superbowl_commercials[[#This Row],[Celebrity]]=TRUE,1,0)</f>
        <v>0</v>
      </c>
      <c r="AE180">
        <f>IF(superbowl_commercials[[#This Row],[Danger]]=TRUE,1,0)</f>
        <v>0</v>
      </c>
      <c r="AF180">
        <f>IF(superbowl_commercials[[#This Row],[Animals]]=TRUE,1,0)</f>
        <v>0</v>
      </c>
      <c r="AG180">
        <f>IF(superbowl_commercials[[#This Row],[Uses Sex]]=TRUE,1,0)</f>
        <v>1</v>
      </c>
    </row>
    <row r="181" spans="1:33" x14ac:dyDescent="0.35">
      <c r="A181">
        <v>2015</v>
      </c>
      <c r="B181" t="s">
        <v>25</v>
      </c>
      <c r="C181" t="s">
        <v>544</v>
      </c>
      <c r="D181" t="s">
        <v>545</v>
      </c>
      <c r="E181" t="b">
        <v>1</v>
      </c>
      <c r="F181" t="b">
        <v>1</v>
      </c>
      <c r="G181" t="b">
        <v>0</v>
      </c>
      <c r="H181" t="b">
        <v>0</v>
      </c>
      <c r="I181" t="b">
        <v>1</v>
      </c>
      <c r="J181" t="b">
        <v>1</v>
      </c>
      <c r="K181" t="b">
        <v>0</v>
      </c>
      <c r="L181">
        <v>30</v>
      </c>
      <c r="M181" t="s">
        <v>542</v>
      </c>
      <c r="N181">
        <v>8194</v>
      </c>
      <c r="O181" t="s">
        <v>71</v>
      </c>
      <c r="P181" t="s">
        <v>543</v>
      </c>
      <c r="Q181" t="str">
        <f>_xlfn.TEXTJOIN("-",,superbowl_commercials[[#This Row],[Year]:[TV Viewers]])</f>
        <v>2015-Budweiser-https://superbowl-ads.com/2015-budweiser-clydesdale-beer-run/-https://www.youtube.com/watch?v=5tso0er4EUI-TRUE-TRUE-FALSE-FALSE-TRUE-TRUE-FALSE-30-4.25-8194-15-114.44</v>
      </c>
      <c r="R181">
        <f>VALUE(SUBSTITUTE(superbowl_commercials[[#This Row],[TV Viewers]],".",","))</f>
        <v>114.44</v>
      </c>
      <c r="S181" t="b">
        <f>ISNUMBER(superbowl_commercials[[#This Row],[TV Viewers2]])</f>
        <v>1</v>
      </c>
      <c r="T181">
        <f>IFERROR(VALUE(superbowl_commercials[[#This Row],[Youtube Likes]]),0)</f>
        <v>15</v>
      </c>
      <c r="U181" t="b">
        <f>ISNUMBER(superbowl_commercials[[#This Row],[Youtube Likes2]])</f>
        <v>1</v>
      </c>
      <c r="V181">
        <f>VALUE(SUBSTITUTE(superbowl_commercials[[#This Row],[Estimated Cost]],".",","))</f>
        <v>4.25</v>
      </c>
      <c r="W181" t="b">
        <f>ISNUMBER(superbowl_commercials[[#This Row],[Estimated Cost2]])</f>
        <v>1</v>
      </c>
      <c r="X181" t="b">
        <f>ISNUMBER(superbowl_commercials[[#This Row],[Year]])</f>
        <v>1</v>
      </c>
      <c r="Y181">
        <f>VALUE(superbowl_commercials[[#This Row],[Youtube Views]])</f>
        <v>8194</v>
      </c>
      <c r="Z181" t="b">
        <f>ISNUMBER(superbowl_commercials[[#This Row],[Youtube Views2]])</f>
        <v>1</v>
      </c>
      <c r="AA181">
        <f>IF(superbowl_commercials[[#This Row],[Funny]]=TRUE,1,0)</f>
        <v>1</v>
      </c>
      <c r="AB181">
        <f>IF(superbowl_commercials[[#This Row],[Shows Product Quickly]]=TRUE,1,0)</f>
        <v>1</v>
      </c>
      <c r="AC181">
        <f>IF(superbowl_commercials[[#This Row],[Patriotic]]=TRUE,1,0)</f>
        <v>0</v>
      </c>
      <c r="AD181">
        <f>IF(superbowl_commercials[[#This Row],[Celebrity]]=TRUE,1,0)</f>
        <v>0</v>
      </c>
      <c r="AE181">
        <f>IF(superbowl_commercials[[#This Row],[Danger]]=TRUE,1,0)</f>
        <v>1</v>
      </c>
      <c r="AF181">
        <f>IF(superbowl_commercials[[#This Row],[Animals]]=TRUE,1,0)</f>
        <v>1</v>
      </c>
      <c r="AG181">
        <f>IF(superbowl_commercials[[#This Row],[Uses Sex]]=TRUE,1,0)</f>
        <v>0</v>
      </c>
    </row>
    <row r="182" spans="1:33" x14ac:dyDescent="0.35">
      <c r="A182">
        <v>2015</v>
      </c>
      <c r="B182" t="s">
        <v>25</v>
      </c>
      <c r="C182" t="s">
        <v>546</v>
      </c>
      <c r="D182" t="s">
        <v>547</v>
      </c>
      <c r="E182" t="b">
        <v>0</v>
      </c>
      <c r="F182" t="b">
        <v>1</v>
      </c>
      <c r="G182" t="b">
        <v>1</v>
      </c>
      <c r="H182" t="b">
        <v>0</v>
      </c>
      <c r="I182" t="b">
        <v>0</v>
      </c>
      <c r="J182" t="b">
        <v>1</v>
      </c>
      <c r="K182" t="b">
        <v>0</v>
      </c>
      <c r="L182">
        <v>60</v>
      </c>
      <c r="M182" t="s">
        <v>548</v>
      </c>
      <c r="O182" t="s">
        <v>74</v>
      </c>
      <c r="P182" t="s">
        <v>543</v>
      </c>
      <c r="Q182" t="str">
        <f>_xlfn.TEXTJOIN("-",,superbowl_commercials[[#This Row],[Year]:[TV Viewers]])</f>
        <v>2015-Budweiser-https://superbowl-ads.com/budweiser-2015-super-bowl-xlix-ad-brewed-the-hard-way/-https://www.youtube.com/watch?v=7_EfXuGev24-FALSE-TRUE-TRUE-FALSE-FALSE-TRUE-FALSE-60-8.5-114.44</v>
      </c>
      <c r="R182">
        <f>VALUE(SUBSTITUTE(superbowl_commercials[[#This Row],[TV Viewers]],".",","))</f>
        <v>114.44</v>
      </c>
      <c r="S182" t="b">
        <f>ISNUMBER(superbowl_commercials[[#This Row],[TV Viewers2]])</f>
        <v>1</v>
      </c>
      <c r="T182">
        <f>IFERROR(VALUE(superbowl_commercials[[#This Row],[Youtube Likes]]),0)</f>
        <v>0</v>
      </c>
      <c r="U182" t="b">
        <f>ISNUMBER(superbowl_commercials[[#This Row],[Youtube Likes2]])</f>
        <v>1</v>
      </c>
      <c r="V182">
        <f>VALUE(SUBSTITUTE(superbowl_commercials[[#This Row],[Estimated Cost]],".",","))</f>
        <v>8.5</v>
      </c>
      <c r="W182" t="b">
        <f>ISNUMBER(superbowl_commercials[[#This Row],[Estimated Cost2]])</f>
        <v>1</v>
      </c>
      <c r="X182" t="b">
        <f>ISNUMBER(superbowl_commercials[[#This Row],[Year]])</f>
        <v>1</v>
      </c>
      <c r="Y182">
        <f>VALUE(superbowl_commercials[[#This Row],[Youtube Views]])</f>
        <v>0</v>
      </c>
      <c r="Z182" t="b">
        <f>ISNUMBER(superbowl_commercials[[#This Row],[Youtube Views2]])</f>
        <v>1</v>
      </c>
      <c r="AA182">
        <f>IF(superbowl_commercials[[#This Row],[Funny]]=TRUE,1,0)</f>
        <v>0</v>
      </c>
      <c r="AB182">
        <f>IF(superbowl_commercials[[#This Row],[Shows Product Quickly]]=TRUE,1,0)</f>
        <v>1</v>
      </c>
      <c r="AC182">
        <f>IF(superbowl_commercials[[#This Row],[Patriotic]]=TRUE,1,0)</f>
        <v>1</v>
      </c>
      <c r="AD182">
        <f>IF(superbowl_commercials[[#This Row],[Celebrity]]=TRUE,1,0)</f>
        <v>0</v>
      </c>
      <c r="AE182">
        <f>IF(superbowl_commercials[[#This Row],[Danger]]=TRUE,1,0)</f>
        <v>0</v>
      </c>
      <c r="AF182">
        <f>IF(superbowl_commercials[[#This Row],[Animals]]=TRUE,1,0)</f>
        <v>1</v>
      </c>
      <c r="AG182">
        <f>IF(superbowl_commercials[[#This Row],[Uses Sex]]=TRUE,1,0)</f>
        <v>0</v>
      </c>
    </row>
    <row r="183" spans="1:33" x14ac:dyDescent="0.35">
      <c r="A183">
        <v>2015</v>
      </c>
      <c r="B183" t="s">
        <v>68</v>
      </c>
      <c r="C183" t="s">
        <v>549</v>
      </c>
      <c r="D183" t="s">
        <v>550</v>
      </c>
      <c r="E183" t="b">
        <v>1</v>
      </c>
      <c r="F183" t="b">
        <v>1</v>
      </c>
      <c r="G183" t="b">
        <v>1</v>
      </c>
      <c r="H183" t="b">
        <v>0</v>
      </c>
      <c r="I183" t="b">
        <v>0</v>
      </c>
      <c r="J183" t="b">
        <v>1</v>
      </c>
      <c r="K183" t="b">
        <v>0</v>
      </c>
      <c r="L183">
        <v>30</v>
      </c>
      <c r="M183" t="s">
        <v>542</v>
      </c>
      <c r="N183">
        <v>1292999</v>
      </c>
      <c r="O183" t="s">
        <v>551</v>
      </c>
      <c r="P183" t="s">
        <v>543</v>
      </c>
      <c r="Q183" t="str">
        <f>_xlfn.TEXTJOIN("-",,superbowl_commercials[[#This Row],[Year]:[TV Viewers]])</f>
        <v>2015-Doritos-https://superbowl-ads.com/doritos-2015-super-bowl-xlix-ad-when-pigs-fly/-https://www.youtube.com/watch?v=YQo0TfuueaY-TRUE-TRUE-TRUE-FALSE-FALSE-TRUE-FALSE-30-4.25-1292999-2100-114.44</v>
      </c>
      <c r="R183">
        <f>VALUE(SUBSTITUTE(superbowl_commercials[[#This Row],[TV Viewers]],".",","))</f>
        <v>114.44</v>
      </c>
      <c r="S183" t="b">
        <f>ISNUMBER(superbowl_commercials[[#This Row],[TV Viewers2]])</f>
        <v>1</v>
      </c>
      <c r="T183">
        <f>IFERROR(VALUE(superbowl_commercials[[#This Row],[Youtube Likes]]),0)</f>
        <v>2100</v>
      </c>
      <c r="U183" t="b">
        <f>ISNUMBER(superbowl_commercials[[#This Row],[Youtube Likes2]])</f>
        <v>1</v>
      </c>
      <c r="V183">
        <f>VALUE(SUBSTITUTE(superbowl_commercials[[#This Row],[Estimated Cost]],".",","))</f>
        <v>4.25</v>
      </c>
      <c r="W183" t="b">
        <f>ISNUMBER(superbowl_commercials[[#This Row],[Estimated Cost2]])</f>
        <v>1</v>
      </c>
      <c r="X183" t="b">
        <f>ISNUMBER(superbowl_commercials[[#This Row],[Year]])</f>
        <v>1</v>
      </c>
      <c r="Y183">
        <f>VALUE(superbowl_commercials[[#This Row],[Youtube Views]])</f>
        <v>1292999</v>
      </c>
      <c r="Z183" t="b">
        <f>ISNUMBER(superbowl_commercials[[#This Row],[Youtube Views2]])</f>
        <v>1</v>
      </c>
      <c r="AA183">
        <f>IF(superbowl_commercials[[#This Row],[Funny]]=TRUE,1,0)</f>
        <v>1</v>
      </c>
      <c r="AB183">
        <f>IF(superbowl_commercials[[#This Row],[Shows Product Quickly]]=TRUE,1,0)</f>
        <v>1</v>
      </c>
      <c r="AC183">
        <f>IF(superbowl_commercials[[#This Row],[Patriotic]]=TRUE,1,0)</f>
        <v>1</v>
      </c>
      <c r="AD183">
        <f>IF(superbowl_commercials[[#This Row],[Celebrity]]=TRUE,1,0)</f>
        <v>0</v>
      </c>
      <c r="AE183">
        <f>IF(superbowl_commercials[[#This Row],[Danger]]=TRUE,1,0)</f>
        <v>0</v>
      </c>
      <c r="AF183">
        <f>IF(superbowl_commercials[[#This Row],[Animals]]=TRUE,1,0)</f>
        <v>1</v>
      </c>
      <c r="AG183">
        <f>IF(superbowl_commercials[[#This Row],[Uses Sex]]=TRUE,1,0)</f>
        <v>0</v>
      </c>
    </row>
    <row r="184" spans="1:33" x14ac:dyDescent="0.35">
      <c r="A184">
        <v>2015</v>
      </c>
      <c r="B184" t="s">
        <v>383</v>
      </c>
      <c r="C184" t="s">
        <v>552</v>
      </c>
      <c r="D184" t="s">
        <v>553</v>
      </c>
      <c r="E184" t="b">
        <v>1</v>
      </c>
      <c r="F184" t="b">
        <v>1</v>
      </c>
      <c r="G184" t="b">
        <v>0</v>
      </c>
      <c r="H184" t="b">
        <v>1</v>
      </c>
      <c r="I184" t="b">
        <v>1</v>
      </c>
      <c r="J184" t="b">
        <v>1</v>
      </c>
      <c r="K184" t="b">
        <v>1</v>
      </c>
      <c r="L184">
        <v>75</v>
      </c>
      <c r="M184" t="s">
        <v>554</v>
      </c>
      <c r="N184">
        <v>81479</v>
      </c>
      <c r="O184" t="s">
        <v>555</v>
      </c>
      <c r="P184" t="s">
        <v>543</v>
      </c>
      <c r="Q184" t="str">
        <f>_xlfn.TEXTJOIN("-",,superbowl_commercials[[#This Row],[Year]:[TV Viewers]])</f>
        <v>2015-Kia-https://superbowl-ads.com/2015-kia-sorento-the-perfect-getaway-with-pierce-brosnan/-https://www.youtube.com/watch?v=nayeYTmEdYw-TRUE-TRUE-FALSE-TRUE-TRUE-TRUE-TRUE-75-10.62-81479-75-114.44</v>
      </c>
      <c r="R184">
        <f>VALUE(SUBSTITUTE(superbowl_commercials[[#This Row],[TV Viewers]],".",","))</f>
        <v>114.44</v>
      </c>
      <c r="S184" t="b">
        <f>ISNUMBER(superbowl_commercials[[#This Row],[TV Viewers2]])</f>
        <v>1</v>
      </c>
      <c r="T184">
        <f>IFERROR(VALUE(superbowl_commercials[[#This Row],[Youtube Likes]]),0)</f>
        <v>75</v>
      </c>
      <c r="U184" t="b">
        <f>ISNUMBER(superbowl_commercials[[#This Row],[Youtube Likes2]])</f>
        <v>1</v>
      </c>
      <c r="V184">
        <f>VALUE(SUBSTITUTE(superbowl_commercials[[#This Row],[Estimated Cost]],".",","))</f>
        <v>10.62</v>
      </c>
      <c r="W184" t="b">
        <f>ISNUMBER(superbowl_commercials[[#This Row],[Estimated Cost2]])</f>
        <v>1</v>
      </c>
      <c r="X184" t="b">
        <f>ISNUMBER(superbowl_commercials[[#This Row],[Year]])</f>
        <v>1</v>
      </c>
      <c r="Y184">
        <f>VALUE(superbowl_commercials[[#This Row],[Youtube Views]])</f>
        <v>81479</v>
      </c>
      <c r="Z184" t="b">
        <f>ISNUMBER(superbowl_commercials[[#This Row],[Youtube Views2]])</f>
        <v>1</v>
      </c>
      <c r="AA184">
        <f>IF(superbowl_commercials[[#This Row],[Funny]]=TRUE,1,0)</f>
        <v>1</v>
      </c>
      <c r="AB184">
        <f>IF(superbowl_commercials[[#This Row],[Shows Product Quickly]]=TRUE,1,0)</f>
        <v>1</v>
      </c>
      <c r="AC184">
        <f>IF(superbowl_commercials[[#This Row],[Patriotic]]=TRUE,1,0)</f>
        <v>0</v>
      </c>
      <c r="AD184">
        <f>IF(superbowl_commercials[[#This Row],[Celebrity]]=TRUE,1,0)</f>
        <v>1</v>
      </c>
      <c r="AE184">
        <f>IF(superbowl_commercials[[#This Row],[Danger]]=TRUE,1,0)</f>
        <v>1</v>
      </c>
      <c r="AF184">
        <f>IF(superbowl_commercials[[#This Row],[Animals]]=TRUE,1,0)</f>
        <v>1</v>
      </c>
      <c r="AG184">
        <f>IF(superbowl_commercials[[#This Row],[Uses Sex]]=TRUE,1,0)</f>
        <v>1</v>
      </c>
    </row>
    <row r="185" spans="1:33" x14ac:dyDescent="0.35">
      <c r="A185">
        <v>2015</v>
      </c>
      <c r="B185" t="s">
        <v>68</v>
      </c>
      <c r="C185" t="s">
        <v>556</v>
      </c>
      <c r="D185" t="s">
        <v>74</v>
      </c>
      <c r="E185" t="b">
        <v>1</v>
      </c>
      <c r="F185" t="b">
        <v>0</v>
      </c>
      <c r="G185" t="b">
        <v>0</v>
      </c>
      <c r="H185" t="b">
        <v>0</v>
      </c>
      <c r="I185" t="b">
        <v>1</v>
      </c>
      <c r="J185" t="b">
        <v>0</v>
      </c>
      <c r="K185" t="b">
        <v>1</v>
      </c>
      <c r="L185">
        <v>30</v>
      </c>
      <c r="M185" t="s">
        <v>542</v>
      </c>
      <c r="O185" t="s">
        <v>74</v>
      </c>
      <c r="P185" t="s">
        <v>543</v>
      </c>
      <c r="Q185" t="str">
        <f>_xlfn.TEXTJOIN("-",,superbowl_commercials[[#This Row],[Year]:[TV Viewers]])</f>
        <v>2015-Doritos-https://superbowl-ads.com/2015-doritos-cheesy-pirates/-TRUE-FALSE-FALSE-FALSE-TRUE-FALSE-TRUE-30-4.25-114.44</v>
      </c>
      <c r="R185">
        <f>VALUE(SUBSTITUTE(superbowl_commercials[[#This Row],[TV Viewers]],".",","))</f>
        <v>114.44</v>
      </c>
      <c r="S185" t="b">
        <f>ISNUMBER(superbowl_commercials[[#This Row],[TV Viewers2]])</f>
        <v>1</v>
      </c>
      <c r="T185">
        <f>IFERROR(VALUE(superbowl_commercials[[#This Row],[Youtube Likes]]),0)</f>
        <v>0</v>
      </c>
      <c r="U185" t="b">
        <f>ISNUMBER(superbowl_commercials[[#This Row],[Youtube Likes2]])</f>
        <v>1</v>
      </c>
      <c r="V185">
        <f>VALUE(SUBSTITUTE(superbowl_commercials[[#This Row],[Estimated Cost]],".",","))</f>
        <v>4.25</v>
      </c>
      <c r="W185" t="b">
        <f>ISNUMBER(superbowl_commercials[[#This Row],[Estimated Cost2]])</f>
        <v>1</v>
      </c>
      <c r="X185" t="b">
        <f>ISNUMBER(superbowl_commercials[[#This Row],[Year]])</f>
        <v>1</v>
      </c>
      <c r="Y185">
        <f>VALUE(superbowl_commercials[[#This Row],[Youtube Views]])</f>
        <v>0</v>
      </c>
      <c r="Z185" t="b">
        <f>ISNUMBER(superbowl_commercials[[#This Row],[Youtube Views2]])</f>
        <v>1</v>
      </c>
      <c r="AA185">
        <f>IF(superbowl_commercials[[#This Row],[Funny]]=TRUE,1,0)</f>
        <v>1</v>
      </c>
      <c r="AB185">
        <f>IF(superbowl_commercials[[#This Row],[Shows Product Quickly]]=TRUE,1,0)</f>
        <v>0</v>
      </c>
      <c r="AC185">
        <f>IF(superbowl_commercials[[#This Row],[Patriotic]]=TRUE,1,0)</f>
        <v>0</v>
      </c>
      <c r="AD185">
        <f>IF(superbowl_commercials[[#This Row],[Celebrity]]=TRUE,1,0)</f>
        <v>0</v>
      </c>
      <c r="AE185">
        <f>IF(superbowl_commercials[[#This Row],[Danger]]=TRUE,1,0)</f>
        <v>1</v>
      </c>
      <c r="AF185">
        <f>IF(superbowl_commercials[[#This Row],[Animals]]=TRUE,1,0)</f>
        <v>0</v>
      </c>
      <c r="AG185">
        <f>IF(superbowl_commercials[[#This Row],[Uses Sex]]=TRUE,1,0)</f>
        <v>1</v>
      </c>
    </row>
    <row r="186" spans="1:33" x14ac:dyDescent="0.35">
      <c r="A186">
        <v>2015</v>
      </c>
      <c r="B186" t="s">
        <v>56</v>
      </c>
      <c r="C186" t="s">
        <v>557</v>
      </c>
      <c r="D186" t="s">
        <v>558</v>
      </c>
      <c r="E186" t="b">
        <v>0</v>
      </c>
      <c r="F186" t="b">
        <v>1</v>
      </c>
      <c r="G186" t="b">
        <v>0</v>
      </c>
      <c r="H186" t="b">
        <v>0</v>
      </c>
      <c r="I186" t="b">
        <v>0</v>
      </c>
      <c r="J186" t="b">
        <v>1</v>
      </c>
      <c r="K186" t="b">
        <v>0</v>
      </c>
      <c r="L186">
        <v>30</v>
      </c>
      <c r="M186" t="s">
        <v>542</v>
      </c>
      <c r="N186">
        <v>1030</v>
      </c>
      <c r="O186" t="s">
        <v>38</v>
      </c>
      <c r="P186" t="s">
        <v>543</v>
      </c>
      <c r="Q186" t="str">
        <f>_xlfn.TEXTJOIN("-",,superbowl_commercials[[#This Row],[Year]:[TV Viewers]])</f>
        <v>2015-Pepsi-https://superbowl-ads.com/pepsi-2015-super-bowl-xlix-ad-halftime-touches-down/-https://www.youtube.com/watch?v=IUU_ygKs3jA-FALSE-TRUE-FALSE-FALSE-FALSE-TRUE-FALSE-30-4.25-1030-3-114.44</v>
      </c>
      <c r="R186">
        <f>VALUE(SUBSTITUTE(superbowl_commercials[[#This Row],[TV Viewers]],".",","))</f>
        <v>114.44</v>
      </c>
      <c r="S186" t="b">
        <f>ISNUMBER(superbowl_commercials[[#This Row],[TV Viewers2]])</f>
        <v>1</v>
      </c>
      <c r="T186">
        <f>IFERROR(VALUE(superbowl_commercials[[#This Row],[Youtube Likes]]),0)</f>
        <v>3</v>
      </c>
      <c r="U186" t="b">
        <f>ISNUMBER(superbowl_commercials[[#This Row],[Youtube Likes2]])</f>
        <v>1</v>
      </c>
      <c r="V186">
        <f>VALUE(SUBSTITUTE(superbowl_commercials[[#This Row],[Estimated Cost]],".",","))</f>
        <v>4.25</v>
      </c>
      <c r="W186" t="b">
        <f>ISNUMBER(superbowl_commercials[[#This Row],[Estimated Cost2]])</f>
        <v>1</v>
      </c>
      <c r="X186" t="b">
        <f>ISNUMBER(superbowl_commercials[[#This Row],[Year]])</f>
        <v>1</v>
      </c>
      <c r="Y186">
        <f>VALUE(superbowl_commercials[[#This Row],[Youtube Views]])</f>
        <v>1030</v>
      </c>
      <c r="Z186" t="b">
        <f>ISNUMBER(superbowl_commercials[[#This Row],[Youtube Views2]])</f>
        <v>1</v>
      </c>
      <c r="AA186">
        <f>IF(superbowl_commercials[[#This Row],[Funny]]=TRUE,1,0)</f>
        <v>0</v>
      </c>
      <c r="AB186">
        <f>IF(superbowl_commercials[[#This Row],[Shows Product Quickly]]=TRUE,1,0)</f>
        <v>1</v>
      </c>
      <c r="AC186">
        <f>IF(superbowl_commercials[[#This Row],[Patriotic]]=TRUE,1,0)</f>
        <v>0</v>
      </c>
      <c r="AD186">
        <f>IF(superbowl_commercials[[#This Row],[Celebrity]]=TRUE,1,0)</f>
        <v>0</v>
      </c>
      <c r="AE186">
        <f>IF(superbowl_commercials[[#This Row],[Danger]]=TRUE,1,0)</f>
        <v>0</v>
      </c>
      <c r="AF186">
        <f>IF(superbowl_commercials[[#This Row],[Animals]]=TRUE,1,0)</f>
        <v>1</v>
      </c>
      <c r="AG186">
        <f>IF(superbowl_commercials[[#This Row],[Uses Sex]]=TRUE,1,0)</f>
        <v>0</v>
      </c>
    </row>
    <row r="187" spans="1:33" x14ac:dyDescent="0.35">
      <c r="A187">
        <v>2015</v>
      </c>
      <c r="B187" t="s">
        <v>25</v>
      </c>
      <c r="C187" t="s">
        <v>559</v>
      </c>
      <c r="D187" t="s">
        <v>560</v>
      </c>
      <c r="E187" t="b">
        <v>0</v>
      </c>
      <c r="F187" t="b">
        <v>1</v>
      </c>
      <c r="G187" t="b">
        <v>1</v>
      </c>
      <c r="H187" t="b">
        <v>0</v>
      </c>
      <c r="I187" t="b">
        <v>1</v>
      </c>
      <c r="J187" t="b">
        <v>1</v>
      </c>
      <c r="K187" t="b">
        <v>0</v>
      </c>
      <c r="L187">
        <v>60</v>
      </c>
      <c r="M187" t="s">
        <v>548</v>
      </c>
      <c r="N187">
        <v>502254</v>
      </c>
      <c r="O187" t="s">
        <v>561</v>
      </c>
      <c r="P187" t="s">
        <v>543</v>
      </c>
      <c r="Q187" t="str">
        <f>_xlfn.TEXTJOIN("-",,superbowl_commercials[[#This Row],[Year]:[TV Viewers]])</f>
        <v>2015-Budweiser-https://superbowl-ads.com/2015-budweiser-lost-dog/-https://www.youtube.com/watch?v=otCxSnu_HXA-FALSE-TRUE-TRUE-FALSE-TRUE-TRUE-FALSE-60-8.5-502254-2400-114.44</v>
      </c>
      <c r="R187">
        <f>VALUE(SUBSTITUTE(superbowl_commercials[[#This Row],[TV Viewers]],".",","))</f>
        <v>114.44</v>
      </c>
      <c r="S187" t="b">
        <f>ISNUMBER(superbowl_commercials[[#This Row],[TV Viewers2]])</f>
        <v>1</v>
      </c>
      <c r="T187">
        <f>IFERROR(VALUE(superbowl_commercials[[#This Row],[Youtube Likes]]),0)</f>
        <v>2400</v>
      </c>
      <c r="U187" t="b">
        <f>ISNUMBER(superbowl_commercials[[#This Row],[Youtube Likes2]])</f>
        <v>1</v>
      </c>
      <c r="V187">
        <f>VALUE(SUBSTITUTE(superbowl_commercials[[#This Row],[Estimated Cost]],".",","))</f>
        <v>8.5</v>
      </c>
      <c r="W187" t="b">
        <f>ISNUMBER(superbowl_commercials[[#This Row],[Estimated Cost2]])</f>
        <v>1</v>
      </c>
      <c r="X187" t="b">
        <f>ISNUMBER(superbowl_commercials[[#This Row],[Year]])</f>
        <v>1</v>
      </c>
      <c r="Y187">
        <f>VALUE(superbowl_commercials[[#This Row],[Youtube Views]])</f>
        <v>502254</v>
      </c>
      <c r="Z187" t="b">
        <f>ISNUMBER(superbowl_commercials[[#This Row],[Youtube Views2]])</f>
        <v>1</v>
      </c>
      <c r="AA187">
        <f>IF(superbowl_commercials[[#This Row],[Funny]]=TRUE,1,0)</f>
        <v>0</v>
      </c>
      <c r="AB187">
        <f>IF(superbowl_commercials[[#This Row],[Shows Product Quickly]]=TRUE,1,0)</f>
        <v>1</v>
      </c>
      <c r="AC187">
        <f>IF(superbowl_commercials[[#This Row],[Patriotic]]=TRUE,1,0)</f>
        <v>1</v>
      </c>
      <c r="AD187">
        <f>IF(superbowl_commercials[[#This Row],[Celebrity]]=TRUE,1,0)</f>
        <v>0</v>
      </c>
      <c r="AE187">
        <f>IF(superbowl_commercials[[#This Row],[Danger]]=TRUE,1,0)</f>
        <v>1</v>
      </c>
      <c r="AF187">
        <f>IF(superbowl_commercials[[#This Row],[Animals]]=TRUE,1,0)</f>
        <v>1</v>
      </c>
      <c r="AG187">
        <f>IF(superbowl_commercials[[#This Row],[Uses Sex]]=TRUE,1,0)</f>
        <v>0</v>
      </c>
    </row>
    <row r="188" spans="1:33" x14ac:dyDescent="0.35">
      <c r="A188">
        <v>2015</v>
      </c>
      <c r="B188" t="s">
        <v>243</v>
      </c>
      <c r="C188" t="s">
        <v>562</v>
      </c>
      <c r="D188" t="s">
        <v>563</v>
      </c>
      <c r="E188" t="b">
        <v>0</v>
      </c>
      <c r="F188" t="b">
        <v>0</v>
      </c>
      <c r="G188" t="b">
        <v>0</v>
      </c>
      <c r="H188" t="b">
        <v>0</v>
      </c>
      <c r="I188" t="b">
        <v>0</v>
      </c>
      <c r="J188" t="b">
        <v>0</v>
      </c>
      <c r="K188" t="b">
        <v>0</v>
      </c>
      <c r="L188">
        <v>60</v>
      </c>
      <c r="M188" t="s">
        <v>548</v>
      </c>
      <c r="N188">
        <v>57345</v>
      </c>
      <c r="O188" t="s">
        <v>564</v>
      </c>
      <c r="P188" t="s">
        <v>543</v>
      </c>
      <c r="Q188" t="str">
        <f>_xlfn.TEXTJOIN("-",,superbowl_commercials[[#This Row],[Year]:[TV Viewers]])</f>
        <v>2015-Coca-Cola-https://superbowl-ads.com/2015-coca-cola-make-it-happy/-https://www.youtube.com/watch?v=1AeG8tCzTGw-FALSE-FALSE-FALSE-FALSE-FALSE-FALSE-FALSE-60-8.5-57345-412-114.44</v>
      </c>
      <c r="R188">
        <f>VALUE(SUBSTITUTE(superbowl_commercials[[#This Row],[TV Viewers]],".",","))</f>
        <v>114.44</v>
      </c>
      <c r="S188" t="b">
        <f>ISNUMBER(superbowl_commercials[[#This Row],[TV Viewers2]])</f>
        <v>1</v>
      </c>
      <c r="T188">
        <f>IFERROR(VALUE(superbowl_commercials[[#This Row],[Youtube Likes]]),0)</f>
        <v>412</v>
      </c>
      <c r="U188" t="b">
        <f>ISNUMBER(superbowl_commercials[[#This Row],[Youtube Likes2]])</f>
        <v>1</v>
      </c>
      <c r="V188">
        <f>VALUE(SUBSTITUTE(superbowl_commercials[[#This Row],[Estimated Cost]],".",","))</f>
        <v>8.5</v>
      </c>
      <c r="W188" t="b">
        <f>ISNUMBER(superbowl_commercials[[#This Row],[Estimated Cost2]])</f>
        <v>1</v>
      </c>
      <c r="X188" t="b">
        <f>ISNUMBER(superbowl_commercials[[#This Row],[Year]])</f>
        <v>1</v>
      </c>
      <c r="Y188">
        <f>VALUE(superbowl_commercials[[#This Row],[Youtube Views]])</f>
        <v>57345</v>
      </c>
      <c r="Z188" t="b">
        <f>ISNUMBER(superbowl_commercials[[#This Row],[Youtube Views2]])</f>
        <v>1</v>
      </c>
      <c r="AA188">
        <f>IF(superbowl_commercials[[#This Row],[Funny]]=TRUE,1,0)</f>
        <v>0</v>
      </c>
      <c r="AB188">
        <f>IF(superbowl_commercials[[#This Row],[Shows Product Quickly]]=TRUE,1,0)</f>
        <v>0</v>
      </c>
      <c r="AC188">
        <f>IF(superbowl_commercials[[#This Row],[Patriotic]]=TRUE,1,0)</f>
        <v>0</v>
      </c>
      <c r="AD188">
        <f>IF(superbowl_commercials[[#This Row],[Celebrity]]=TRUE,1,0)</f>
        <v>0</v>
      </c>
      <c r="AE188">
        <f>IF(superbowl_commercials[[#This Row],[Danger]]=TRUE,1,0)</f>
        <v>0</v>
      </c>
      <c r="AF188">
        <f>IF(superbowl_commercials[[#This Row],[Animals]]=TRUE,1,0)</f>
        <v>0</v>
      </c>
      <c r="AG188">
        <f>IF(superbowl_commercials[[#This Row],[Uses Sex]]=TRUE,1,0)</f>
        <v>0</v>
      </c>
    </row>
    <row r="189" spans="1:33" x14ac:dyDescent="0.35">
      <c r="A189">
        <v>2015</v>
      </c>
      <c r="B189" t="s">
        <v>162</v>
      </c>
      <c r="C189" t="s">
        <v>565</v>
      </c>
      <c r="D189" t="s">
        <v>566</v>
      </c>
      <c r="E189" t="b">
        <v>0</v>
      </c>
      <c r="F189" t="b">
        <v>1</v>
      </c>
      <c r="G189" t="b">
        <v>1</v>
      </c>
      <c r="H189" t="b">
        <v>0</v>
      </c>
      <c r="I189" t="b">
        <v>0</v>
      </c>
      <c r="J189" t="b">
        <v>0</v>
      </c>
      <c r="K189" t="b">
        <v>0</v>
      </c>
      <c r="L189">
        <v>60</v>
      </c>
      <c r="M189" t="s">
        <v>548</v>
      </c>
      <c r="N189">
        <v>35407</v>
      </c>
      <c r="O189" t="s">
        <v>567</v>
      </c>
      <c r="P189" t="s">
        <v>543</v>
      </c>
      <c r="Q189" t="str">
        <f>_xlfn.TEXTJOIN("-",,superbowl_commercials[[#This Row],[Year]:[TV Viewers]])</f>
        <v>2015-Toyota-https://superbowl-ads.com/toyota-camry-2015-super-bowl-xlix-ad-my-bold-dad/-https://www.youtube.com/watch?v=9u4--TxE2gI-FALSE-TRUE-TRUE-FALSE-FALSE-FALSE-FALSE-60-8.5-35407-292-114.44</v>
      </c>
      <c r="R189">
        <f>VALUE(SUBSTITUTE(superbowl_commercials[[#This Row],[TV Viewers]],".",","))</f>
        <v>114.44</v>
      </c>
      <c r="S189" t="b">
        <f>ISNUMBER(superbowl_commercials[[#This Row],[TV Viewers2]])</f>
        <v>1</v>
      </c>
      <c r="T189">
        <f>IFERROR(VALUE(superbowl_commercials[[#This Row],[Youtube Likes]]),0)</f>
        <v>292</v>
      </c>
      <c r="U189" t="b">
        <f>ISNUMBER(superbowl_commercials[[#This Row],[Youtube Likes2]])</f>
        <v>1</v>
      </c>
      <c r="V189">
        <f>VALUE(SUBSTITUTE(superbowl_commercials[[#This Row],[Estimated Cost]],".",","))</f>
        <v>8.5</v>
      </c>
      <c r="W189" t="b">
        <f>ISNUMBER(superbowl_commercials[[#This Row],[Estimated Cost2]])</f>
        <v>1</v>
      </c>
      <c r="X189" t="b">
        <f>ISNUMBER(superbowl_commercials[[#This Row],[Year]])</f>
        <v>1</v>
      </c>
      <c r="Y189">
        <f>VALUE(superbowl_commercials[[#This Row],[Youtube Views]])</f>
        <v>35407</v>
      </c>
      <c r="Z189" t="b">
        <f>ISNUMBER(superbowl_commercials[[#This Row],[Youtube Views2]])</f>
        <v>1</v>
      </c>
      <c r="AA189">
        <f>IF(superbowl_commercials[[#This Row],[Funny]]=TRUE,1,0)</f>
        <v>0</v>
      </c>
      <c r="AB189">
        <f>IF(superbowl_commercials[[#This Row],[Shows Product Quickly]]=TRUE,1,0)</f>
        <v>1</v>
      </c>
      <c r="AC189">
        <f>IF(superbowl_commercials[[#This Row],[Patriotic]]=TRUE,1,0)</f>
        <v>1</v>
      </c>
      <c r="AD189">
        <f>IF(superbowl_commercials[[#This Row],[Celebrity]]=TRUE,1,0)</f>
        <v>0</v>
      </c>
      <c r="AE189">
        <f>IF(superbowl_commercials[[#This Row],[Danger]]=TRUE,1,0)</f>
        <v>0</v>
      </c>
      <c r="AF189">
        <f>IF(superbowl_commercials[[#This Row],[Animals]]=TRUE,1,0)</f>
        <v>0</v>
      </c>
      <c r="AG189">
        <f>IF(superbowl_commercials[[#This Row],[Uses Sex]]=TRUE,1,0)</f>
        <v>0</v>
      </c>
    </row>
    <row r="190" spans="1:33" x14ac:dyDescent="0.35">
      <c r="A190">
        <v>2016</v>
      </c>
      <c r="B190" t="s">
        <v>273</v>
      </c>
      <c r="C190" t="s">
        <v>568</v>
      </c>
      <c r="D190" t="s">
        <v>569</v>
      </c>
      <c r="E190" t="b">
        <v>1</v>
      </c>
      <c r="F190" t="b">
        <v>0</v>
      </c>
      <c r="G190" t="b">
        <v>0</v>
      </c>
      <c r="H190" t="b">
        <v>0</v>
      </c>
      <c r="I190" t="b">
        <v>1</v>
      </c>
      <c r="J190" t="b">
        <v>1</v>
      </c>
      <c r="K190" t="b">
        <v>0</v>
      </c>
      <c r="L190">
        <v>30</v>
      </c>
      <c r="M190" t="s">
        <v>222</v>
      </c>
      <c r="N190">
        <v>5350</v>
      </c>
      <c r="O190" t="s">
        <v>487</v>
      </c>
      <c r="P190" t="s">
        <v>570</v>
      </c>
      <c r="Q190" t="str">
        <f>_xlfn.TEXTJOIN("-",,superbowl_commercials[[#This Row],[Year]:[TV Viewers]])</f>
        <v>2016-Hyundai-https://superbowl-ads.com/hyundai-2016-super-bowl-50-ad-chase/-https://www.youtube.com/watch?v=r_kXSO9Cph0-TRUE-FALSE-FALSE-FALSE-TRUE-TRUE-FALSE-30-4.8-5350-42-111.86</v>
      </c>
      <c r="R190">
        <f>VALUE(SUBSTITUTE(superbowl_commercials[[#This Row],[TV Viewers]],".",","))</f>
        <v>111.86</v>
      </c>
      <c r="S190" t="b">
        <f>ISNUMBER(superbowl_commercials[[#This Row],[TV Viewers2]])</f>
        <v>1</v>
      </c>
      <c r="T190">
        <f>IFERROR(VALUE(superbowl_commercials[[#This Row],[Youtube Likes]]),0)</f>
        <v>42</v>
      </c>
      <c r="U190" t="b">
        <f>ISNUMBER(superbowl_commercials[[#This Row],[Youtube Likes2]])</f>
        <v>1</v>
      </c>
      <c r="V190">
        <f>VALUE(SUBSTITUTE(superbowl_commercials[[#This Row],[Estimated Cost]],".",","))</f>
        <v>4.8</v>
      </c>
      <c r="W190" t="b">
        <f>ISNUMBER(superbowl_commercials[[#This Row],[Estimated Cost2]])</f>
        <v>1</v>
      </c>
      <c r="X190" t="b">
        <f>ISNUMBER(superbowl_commercials[[#This Row],[Year]])</f>
        <v>1</v>
      </c>
      <c r="Y190">
        <f>VALUE(superbowl_commercials[[#This Row],[Youtube Views]])</f>
        <v>5350</v>
      </c>
      <c r="Z190" t="b">
        <f>ISNUMBER(superbowl_commercials[[#This Row],[Youtube Views2]])</f>
        <v>1</v>
      </c>
      <c r="AA190">
        <f>IF(superbowl_commercials[[#This Row],[Funny]]=TRUE,1,0)</f>
        <v>1</v>
      </c>
      <c r="AB190">
        <f>IF(superbowl_commercials[[#This Row],[Shows Product Quickly]]=TRUE,1,0)</f>
        <v>0</v>
      </c>
      <c r="AC190">
        <f>IF(superbowl_commercials[[#This Row],[Patriotic]]=TRUE,1,0)</f>
        <v>0</v>
      </c>
      <c r="AD190">
        <f>IF(superbowl_commercials[[#This Row],[Celebrity]]=TRUE,1,0)</f>
        <v>0</v>
      </c>
      <c r="AE190">
        <f>IF(superbowl_commercials[[#This Row],[Danger]]=TRUE,1,0)</f>
        <v>1</v>
      </c>
      <c r="AF190">
        <f>IF(superbowl_commercials[[#This Row],[Animals]]=TRUE,1,0)</f>
        <v>1</v>
      </c>
      <c r="AG190">
        <f>IF(superbowl_commercials[[#This Row],[Uses Sex]]=TRUE,1,0)</f>
        <v>0</v>
      </c>
    </row>
    <row r="191" spans="1:33" x14ac:dyDescent="0.35">
      <c r="A191">
        <v>2016</v>
      </c>
      <c r="B191" t="s">
        <v>56</v>
      </c>
      <c r="C191" t="s">
        <v>571</v>
      </c>
      <c r="D191" t="s">
        <v>572</v>
      </c>
      <c r="E191" t="b">
        <v>0</v>
      </c>
      <c r="F191" t="b">
        <v>0</v>
      </c>
      <c r="G191" t="b">
        <v>0</v>
      </c>
      <c r="H191" t="b">
        <v>1</v>
      </c>
      <c r="I191" t="b">
        <v>0</v>
      </c>
      <c r="J191" t="b">
        <v>0</v>
      </c>
      <c r="K191" t="b">
        <v>0</v>
      </c>
      <c r="L191">
        <v>30</v>
      </c>
      <c r="M191" t="s">
        <v>222</v>
      </c>
      <c r="N191">
        <v>3310</v>
      </c>
      <c r="O191" t="s">
        <v>573</v>
      </c>
      <c r="P191" t="s">
        <v>570</v>
      </c>
      <c r="Q191" t="str">
        <f>_xlfn.TEXTJOIN("-",,superbowl_commercials[[#This Row],[Year]:[TV Viewers]])</f>
        <v>2016-Pepsi-https://superbowl-ads.com/pepsi-2016-super-bowl-50-ad-joy-pepsi/-https://www.youtube.com/watch?v=B9j4Cw5dkBs-FALSE-FALSE-FALSE-TRUE-FALSE-FALSE-FALSE-30-4.8-3310-19-111.86</v>
      </c>
      <c r="R191">
        <f>VALUE(SUBSTITUTE(superbowl_commercials[[#This Row],[TV Viewers]],".",","))</f>
        <v>111.86</v>
      </c>
      <c r="S191" t="b">
        <f>ISNUMBER(superbowl_commercials[[#This Row],[TV Viewers2]])</f>
        <v>1</v>
      </c>
      <c r="T191">
        <f>IFERROR(VALUE(superbowl_commercials[[#This Row],[Youtube Likes]]),0)</f>
        <v>19</v>
      </c>
      <c r="U191" t="b">
        <f>ISNUMBER(superbowl_commercials[[#This Row],[Youtube Likes2]])</f>
        <v>1</v>
      </c>
      <c r="V191">
        <f>VALUE(SUBSTITUTE(superbowl_commercials[[#This Row],[Estimated Cost]],".",","))</f>
        <v>4.8</v>
      </c>
      <c r="W191" t="b">
        <f>ISNUMBER(superbowl_commercials[[#This Row],[Estimated Cost2]])</f>
        <v>1</v>
      </c>
      <c r="X191" t="b">
        <f>ISNUMBER(superbowl_commercials[[#This Row],[Year]])</f>
        <v>1</v>
      </c>
      <c r="Y191">
        <f>VALUE(superbowl_commercials[[#This Row],[Youtube Views]])</f>
        <v>3310</v>
      </c>
      <c r="Z191" t="b">
        <f>ISNUMBER(superbowl_commercials[[#This Row],[Youtube Views2]])</f>
        <v>1</v>
      </c>
      <c r="AA191">
        <f>IF(superbowl_commercials[[#This Row],[Funny]]=TRUE,1,0)</f>
        <v>0</v>
      </c>
      <c r="AB191">
        <f>IF(superbowl_commercials[[#This Row],[Shows Product Quickly]]=TRUE,1,0)</f>
        <v>0</v>
      </c>
      <c r="AC191">
        <f>IF(superbowl_commercials[[#This Row],[Patriotic]]=TRUE,1,0)</f>
        <v>0</v>
      </c>
      <c r="AD191">
        <f>IF(superbowl_commercials[[#This Row],[Celebrity]]=TRUE,1,0)</f>
        <v>1</v>
      </c>
      <c r="AE191">
        <f>IF(superbowl_commercials[[#This Row],[Danger]]=TRUE,1,0)</f>
        <v>0</v>
      </c>
      <c r="AF191">
        <f>IF(superbowl_commercials[[#This Row],[Animals]]=TRUE,1,0)</f>
        <v>0</v>
      </c>
      <c r="AG191">
        <f>IF(superbowl_commercials[[#This Row],[Uses Sex]]=TRUE,1,0)</f>
        <v>0</v>
      </c>
    </row>
    <row r="192" spans="1:33" x14ac:dyDescent="0.35">
      <c r="A192">
        <v>2016</v>
      </c>
      <c r="B192" t="s">
        <v>273</v>
      </c>
      <c r="C192" t="s">
        <v>574</v>
      </c>
      <c r="D192" t="s">
        <v>575</v>
      </c>
      <c r="E192" t="b">
        <v>1</v>
      </c>
      <c r="F192" t="b">
        <v>1</v>
      </c>
      <c r="G192" t="b">
        <v>0</v>
      </c>
      <c r="H192" t="b">
        <v>1</v>
      </c>
      <c r="I192" t="b">
        <v>0</v>
      </c>
      <c r="J192" t="b">
        <v>1</v>
      </c>
      <c r="K192" t="b">
        <v>1</v>
      </c>
      <c r="L192">
        <v>45</v>
      </c>
      <c r="M192" t="s">
        <v>197</v>
      </c>
      <c r="N192">
        <v>12534</v>
      </c>
      <c r="O192" t="s">
        <v>321</v>
      </c>
      <c r="P192" t="s">
        <v>570</v>
      </c>
      <c r="Q192" t="str">
        <f>_xlfn.TEXTJOIN("-",,superbowl_commercials[[#This Row],[Year]:[TV Viewers]])</f>
        <v>2016-Hyundai-https://superbowl-ads.com/hyundai-2016-super-bowl-50-ad-ryanville/-https://www.youtube.com/watch?v=wBcijELzZi4-TRUE-TRUE-FALSE-TRUE-FALSE-TRUE-TRUE-45-7.2-12534-112-111.86</v>
      </c>
      <c r="R192">
        <f>VALUE(SUBSTITUTE(superbowl_commercials[[#This Row],[TV Viewers]],".",","))</f>
        <v>111.86</v>
      </c>
      <c r="S192" t="b">
        <f>ISNUMBER(superbowl_commercials[[#This Row],[TV Viewers2]])</f>
        <v>1</v>
      </c>
      <c r="T192">
        <f>IFERROR(VALUE(superbowl_commercials[[#This Row],[Youtube Likes]]),0)</f>
        <v>112</v>
      </c>
      <c r="U192" t="b">
        <f>ISNUMBER(superbowl_commercials[[#This Row],[Youtube Likes2]])</f>
        <v>1</v>
      </c>
      <c r="V192">
        <f>VALUE(SUBSTITUTE(superbowl_commercials[[#This Row],[Estimated Cost]],".",","))</f>
        <v>7.2</v>
      </c>
      <c r="W192" t="b">
        <f>ISNUMBER(superbowl_commercials[[#This Row],[Estimated Cost2]])</f>
        <v>1</v>
      </c>
      <c r="X192" t="b">
        <f>ISNUMBER(superbowl_commercials[[#This Row],[Year]])</f>
        <v>1</v>
      </c>
      <c r="Y192">
        <f>VALUE(superbowl_commercials[[#This Row],[Youtube Views]])</f>
        <v>12534</v>
      </c>
      <c r="Z192" t="b">
        <f>ISNUMBER(superbowl_commercials[[#This Row],[Youtube Views2]])</f>
        <v>1</v>
      </c>
      <c r="AA192">
        <f>IF(superbowl_commercials[[#This Row],[Funny]]=TRUE,1,0)</f>
        <v>1</v>
      </c>
      <c r="AB192">
        <f>IF(superbowl_commercials[[#This Row],[Shows Product Quickly]]=TRUE,1,0)</f>
        <v>1</v>
      </c>
      <c r="AC192">
        <f>IF(superbowl_commercials[[#This Row],[Patriotic]]=TRUE,1,0)</f>
        <v>0</v>
      </c>
      <c r="AD192">
        <f>IF(superbowl_commercials[[#This Row],[Celebrity]]=TRUE,1,0)</f>
        <v>1</v>
      </c>
      <c r="AE192">
        <f>IF(superbowl_commercials[[#This Row],[Danger]]=TRUE,1,0)</f>
        <v>0</v>
      </c>
      <c r="AF192">
        <f>IF(superbowl_commercials[[#This Row],[Animals]]=TRUE,1,0)</f>
        <v>1</v>
      </c>
      <c r="AG192">
        <f>IF(superbowl_commercials[[#This Row],[Uses Sex]]=TRUE,1,0)</f>
        <v>1</v>
      </c>
    </row>
    <row r="193" spans="1:33" x14ac:dyDescent="0.35">
      <c r="A193">
        <v>2016</v>
      </c>
      <c r="B193" t="s">
        <v>243</v>
      </c>
      <c r="C193" t="s">
        <v>576</v>
      </c>
      <c r="D193" t="s">
        <v>577</v>
      </c>
      <c r="E193" t="b">
        <v>1</v>
      </c>
      <c r="F193" t="b">
        <v>1</v>
      </c>
      <c r="G193" t="b">
        <v>0</v>
      </c>
      <c r="H193" t="b">
        <v>1</v>
      </c>
      <c r="I193" t="b">
        <v>1</v>
      </c>
      <c r="J193" t="b">
        <v>0</v>
      </c>
      <c r="K193" t="b">
        <v>0</v>
      </c>
      <c r="L193">
        <v>60</v>
      </c>
      <c r="M193" t="s">
        <v>578</v>
      </c>
      <c r="N193">
        <v>12683366</v>
      </c>
      <c r="O193" t="s">
        <v>579</v>
      </c>
      <c r="P193" t="s">
        <v>570</v>
      </c>
      <c r="Q193" t="str">
        <f>_xlfn.TEXTJOIN("-",,superbowl_commercials[[#This Row],[Year]:[TV Viewers]])</f>
        <v>2016-Coca-Cola-https://superbowl-ads.com/coca-cola-mini-2016-super-bowl-50-ad-hulk-vs-ant-man/-https://www.youtube.com/watch?v=sMkGwCw7iv8-TRUE-TRUE-FALSE-TRUE-TRUE-FALSE-FALSE-60-9.6-12683366-199000-111.86</v>
      </c>
      <c r="R193">
        <f>VALUE(SUBSTITUTE(superbowl_commercials[[#This Row],[TV Viewers]],".",","))</f>
        <v>111.86</v>
      </c>
      <c r="S193" t="b">
        <f>ISNUMBER(superbowl_commercials[[#This Row],[TV Viewers2]])</f>
        <v>1</v>
      </c>
      <c r="T193">
        <f>IFERROR(VALUE(superbowl_commercials[[#This Row],[Youtube Likes]]),0)</f>
        <v>199000</v>
      </c>
      <c r="U193" t="b">
        <f>ISNUMBER(superbowl_commercials[[#This Row],[Youtube Likes2]])</f>
        <v>1</v>
      </c>
      <c r="V193">
        <f>VALUE(SUBSTITUTE(superbowl_commercials[[#This Row],[Estimated Cost]],".",","))</f>
        <v>9.6</v>
      </c>
      <c r="W193" t="b">
        <f>ISNUMBER(superbowl_commercials[[#This Row],[Estimated Cost2]])</f>
        <v>1</v>
      </c>
      <c r="X193" t="b">
        <f>ISNUMBER(superbowl_commercials[[#This Row],[Year]])</f>
        <v>1</v>
      </c>
      <c r="Y193">
        <f>VALUE(superbowl_commercials[[#This Row],[Youtube Views]])</f>
        <v>12683366</v>
      </c>
      <c r="Z193" t="b">
        <f>ISNUMBER(superbowl_commercials[[#This Row],[Youtube Views2]])</f>
        <v>1</v>
      </c>
      <c r="AA193">
        <f>IF(superbowl_commercials[[#This Row],[Funny]]=TRUE,1,0)</f>
        <v>1</v>
      </c>
      <c r="AB193">
        <f>IF(superbowl_commercials[[#This Row],[Shows Product Quickly]]=TRUE,1,0)</f>
        <v>1</v>
      </c>
      <c r="AC193">
        <f>IF(superbowl_commercials[[#This Row],[Patriotic]]=TRUE,1,0)</f>
        <v>0</v>
      </c>
      <c r="AD193">
        <f>IF(superbowl_commercials[[#This Row],[Celebrity]]=TRUE,1,0)</f>
        <v>1</v>
      </c>
      <c r="AE193">
        <f>IF(superbowl_commercials[[#This Row],[Danger]]=TRUE,1,0)</f>
        <v>1</v>
      </c>
      <c r="AF193">
        <f>IF(superbowl_commercials[[#This Row],[Animals]]=TRUE,1,0)</f>
        <v>0</v>
      </c>
      <c r="AG193">
        <f>IF(superbowl_commercials[[#This Row],[Uses Sex]]=TRUE,1,0)</f>
        <v>0</v>
      </c>
    </row>
    <row r="194" spans="1:33" x14ac:dyDescent="0.35">
      <c r="A194">
        <v>2016</v>
      </c>
      <c r="B194" t="s">
        <v>273</v>
      </c>
      <c r="C194" t="s">
        <v>580</v>
      </c>
      <c r="D194" t="s">
        <v>581</v>
      </c>
      <c r="E194" t="b">
        <v>1</v>
      </c>
      <c r="F194" t="b">
        <v>0</v>
      </c>
      <c r="G194" t="b">
        <v>0</v>
      </c>
      <c r="H194" t="b">
        <v>1</v>
      </c>
      <c r="I194" t="b">
        <v>0</v>
      </c>
      <c r="J194" t="b">
        <v>0</v>
      </c>
      <c r="K194" t="b">
        <v>0</v>
      </c>
      <c r="L194">
        <v>60</v>
      </c>
      <c r="M194" t="s">
        <v>578</v>
      </c>
      <c r="N194">
        <v>215942</v>
      </c>
      <c r="O194" t="s">
        <v>336</v>
      </c>
      <c r="P194" t="s">
        <v>570</v>
      </c>
      <c r="Q194" t="str">
        <f>_xlfn.TEXTJOIN("-",,superbowl_commercials[[#This Row],[Year]:[TV Viewers]])</f>
        <v>2016-Hyundai-https://superbowl-ads.com/hyundai-2016-super-bowl-50-ad-first-date/-https://www.youtube.com/watch?v=KwUUdl22mkA-TRUE-FALSE-FALSE-TRUE-FALSE-FALSE-FALSE-60-9.6-215942-1900-111.86</v>
      </c>
      <c r="R194">
        <f>VALUE(SUBSTITUTE(superbowl_commercials[[#This Row],[TV Viewers]],".",","))</f>
        <v>111.86</v>
      </c>
      <c r="S194" t="b">
        <f>ISNUMBER(superbowl_commercials[[#This Row],[TV Viewers2]])</f>
        <v>1</v>
      </c>
      <c r="T194">
        <f>IFERROR(VALUE(superbowl_commercials[[#This Row],[Youtube Likes]]),0)</f>
        <v>1900</v>
      </c>
      <c r="U194" t="b">
        <f>ISNUMBER(superbowl_commercials[[#This Row],[Youtube Likes2]])</f>
        <v>1</v>
      </c>
      <c r="V194">
        <f>VALUE(SUBSTITUTE(superbowl_commercials[[#This Row],[Estimated Cost]],".",","))</f>
        <v>9.6</v>
      </c>
      <c r="W194" t="b">
        <f>ISNUMBER(superbowl_commercials[[#This Row],[Estimated Cost2]])</f>
        <v>1</v>
      </c>
      <c r="X194" t="b">
        <f>ISNUMBER(superbowl_commercials[[#This Row],[Year]])</f>
        <v>1</v>
      </c>
      <c r="Y194">
        <f>VALUE(superbowl_commercials[[#This Row],[Youtube Views]])</f>
        <v>215942</v>
      </c>
      <c r="Z194" t="b">
        <f>ISNUMBER(superbowl_commercials[[#This Row],[Youtube Views2]])</f>
        <v>1</v>
      </c>
      <c r="AA194">
        <f>IF(superbowl_commercials[[#This Row],[Funny]]=TRUE,1,0)</f>
        <v>1</v>
      </c>
      <c r="AB194">
        <f>IF(superbowl_commercials[[#This Row],[Shows Product Quickly]]=TRUE,1,0)</f>
        <v>0</v>
      </c>
      <c r="AC194">
        <f>IF(superbowl_commercials[[#This Row],[Patriotic]]=TRUE,1,0)</f>
        <v>0</v>
      </c>
      <c r="AD194">
        <f>IF(superbowl_commercials[[#This Row],[Celebrity]]=TRUE,1,0)</f>
        <v>1</v>
      </c>
      <c r="AE194">
        <f>IF(superbowl_commercials[[#This Row],[Danger]]=TRUE,1,0)</f>
        <v>0</v>
      </c>
      <c r="AF194">
        <f>IF(superbowl_commercials[[#This Row],[Animals]]=TRUE,1,0)</f>
        <v>0</v>
      </c>
      <c r="AG194">
        <f>IF(superbowl_commercials[[#This Row],[Uses Sex]]=TRUE,1,0)</f>
        <v>0</v>
      </c>
    </row>
    <row r="195" spans="1:33" x14ac:dyDescent="0.35">
      <c r="A195">
        <v>2016</v>
      </c>
      <c r="B195" t="s">
        <v>25</v>
      </c>
      <c r="C195" t="s">
        <v>582</v>
      </c>
      <c r="D195" t="s">
        <v>583</v>
      </c>
      <c r="E195" t="b">
        <v>0</v>
      </c>
      <c r="F195" t="b">
        <v>1</v>
      </c>
      <c r="G195" t="b">
        <v>0</v>
      </c>
      <c r="H195" t="b">
        <v>1</v>
      </c>
      <c r="I195" t="b">
        <v>0</v>
      </c>
      <c r="J195" t="b">
        <v>0</v>
      </c>
      <c r="K195" t="b">
        <v>0</v>
      </c>
      <c r="L195">
        <v>60</v>
      </c>
      <c r="M195" t="s">
        <v>578</v>
      </c>
      <c r="N195">
        <v>150</v>
      </c>
      <c r="O195" t="s">
        <v>260</v>
      </c>
      <c r="P195" t="s">
        <v>570</v>
      </c>
      <c r="Q195" t="str">
        <f>_xlfn.TEXTJOIN("-",,superbowl_commercials[[#This Row],[Year]:[TV Viewers]])</f>
        <v>2016-Budweiser-https://superbowl-ads.com/budweiser-2016-super-bowl-50-ad-simply-put/-https://www.youtube.com/watch?v=Le_2S2db0Bk-FALSE-TRUE-FALSE-TRUE-FALSE-FALSE-FALSE-60-9.6-150-0-111.86</v>
      </c>
      <c r="R195">
        <f>VALUE(SUBSTITUTE(superbowl_commercials[[#This Row],[TV Viewers]],".",","))</f>
        <v>111.86</v>
      </c>
      <c r="S195" t="b">
        <f>ISNUMBER(superbowl_commercials[[#This Row],[TV Viewers2]])</f>
        <v>1</v>
      </c>
      <c r="T195">
        <f>IFERROR(VALUE(superbowl_commercials[[#This Row],[Youtube Likes]]),0)</f>
        <v>0</v>
      </c>
      <c r="U195" t="b">
        <f>ISNUMBER(superbowl_commercials[[#This Row],[Youtube Likes2]])</f>
        <v>1</v>
      </c>
      <c r="V195">
        <f>VALUE(SUBSTITUTE(superbowl_commercials[[#This Row],[Estimated Cost]],".",","))</f>
        <v>9.6</v>
      </c>
      <c r="W195" t="b">
        <f>ISNUMBER(superbowl_commercials[[#This Row],[Estimated Cost2]])</f>
        <v>1</v>
      </c>
      <c r="X195" t="b">
        <f>ISNUMBER(superbowl_commercials[[#This Row],[Year]])</f>
        <v>1</v>
      </c>
      <c r="Y195">
        <f>VALUE(superbowl_commercials[[#This Row],[Youtube Views]])</f>
        <v>150</v>
      </c>
      <c r="Z195" t="b">
        <f>ISNUMBER(superbowl_commercials[[#This Row],[Youtube Views2]])</f>
        <v>1</v>
      </c>
      <c r="AA195">
        <f>IF(superbowl_commercials[[#This Row],[Funny]]=TRUE,1,0)</f>
        <v>0</v>
      </c>
      <c r="AB195">
        <f>IF(superbowl_commercials[[#This Row],[Shows Product Quickly]]=TRUE,1,0)</f>
        <v>1</v>
      </c>
      <c r="AC195">
        <f>IF(superbowl_commercials[[#This Row],[Patriotic]]=TRUE,1,0)</f>
        <v>0</v>
      </c>
      <c r="AD195">
        <f>IF(superbowl_commercials[[#This Row],[Celebrity]]=TRUE,1,0)</f>
        <v>1</v>
      </c>
      <c r="AE195">
        <f>IF(superbowl_commercials[[#This Row],[Danger]]=TRUE,1,0)</f>
        <v>0</v>
      </c>
      <c r="AF195">
        <f>IF(superbowl_commercials[[#This Row],[Animals]]=TRUE,1,0)</f>
        <v>0</v>
      </c>
      <c r="AG195">
        <f>IF(superbowl_commercials[[#This Row],[Uses Sex]]=TRUE,1,0)</f>
        <v>0</v>
      </c>
    </row>
    <row r="196" spans="1:33" x14ac:dyDescent="0.35">
      <c r="A196">
        <v>2016</v>
      </c>
      <c r="B196" t="s">
        <v>383</v>
      </c>
      <c r="C196" t="s">
        <v>584</v>
      </c>
      <c r="D196" t="s">
        <v>585</v>
      </c>
      <c r="E196" t="b">
        <v>1</v>
      </c>
      <c r="F196" t="b">
        <v>0</v>
      </c>
      <c r="G196" t="b">
        <v>0</v>
      </c>
      <c r="H196" t="b">
        <v>1</v>
      </c>
      <c r="I196" t="b">
        <v>0</v>
      </c>
      <c r="J196" t="b">
        <v>0</v>
      </c>
      <c r="K196" t="b">
        <v>0</v>
      </c>
      <c r="L196">
        <v>75</v>
      </c>
      <c r="M196" t="s">
        <v>83</v>
      </c>
      <c r="N196">
        <v>18064</v>
      </c>
      <c r="O196" t="s">
        <v>586</v>
      </c>
      <c r="P196" t="s">
        <v>570</v>
      </c>
      <c r="Q196" t="str">
        <f>_xlfn.TEXTJOIN("-",,superbowl_commercials[[#This Row],[Year]:[TV Viewers]])</f>
        <v>2016-Kia-https://superbowl-ads.com/kia-optima-2016-super-bowl-50-ad-walken-closet/-https://www.youtube.com/watch?v=rBkPXt-OpA4-TRUE-FALSE-FALSE-TRUE-FALSE-FALSE-FALSE-75-12-18064-115-111.86</v>
      </c>
      <c r="R196">
        <f>VALUE(SUBSTITUTE(superbowl_commercials[[#This Row],[TV Viewers]],".",","))</f>
        <v>111.86</v>
      </c>
      <c r="S196" t="b">
        <f>ISNUMBER(superbowl_commercials[[#This Row],[TV Viewers2]])</f>
        <v>1</v>
      </c>
      <c r="T196">
        <f>IFERROR(VALUE(superbowl_commercials[[#This Row],[Youtube Likes]]),0)</f>
        <v>115</v>
      </c>
      <c r="U196" t="b">
        <f>ISNUMBER(superbowl_commercials[[#This Row],[Youtube Likes2]])</f>
        <v>1</v>
      </c>
      <c r="V196">
        <f>VALUE(SUBSTITUTE(superbowl_commercials[[#This Row],[Estimated Cost]],".",","))</f>
        <v>12</v>
      </c>
      <c r="W196" t="b">
        <f>ISNUMBER(superbowl_commercials[[#This Row],[Estimated Cost2]])</f>
        <v>1</v>
      </c>
      <c r="X196" t="b">
        <f>ISNUMBER(superbowl_commercials[[#This Row],[Year]])</f>
        <v>1</v>
      </c>
      <c r="Y196">
        <f>VALUE(superbowl_commercials[[#This Row],[Youtube Views]])</f>
        <v>18064</v>
      </c>
      <c r="Z196" t="b">
        <f>ISNUMBER(superbowl_commercials[[#This Row],[Youtube Views2]])</f>
        <v>1</v>
      </c>
      <c r="AA196">
        <f>IF(superbowl_commercials[[#This Row],[Funny]]=TRUE,1,0)</f>
        <v>1</v>
      </c>
      <c r="AB196">
        <f>IF(superbowl_commercials[[#This Row],[Shows Product Quickly]]=TRUE,1,0)</f>
        <v>0</v>
      </c>
      <c r="AC196">
        <f>IF(superbowl_commercials[[#This Row],[Patriotic]]=TRUE,1,0)</f>
        <v>0</v>
      </c>
      <c r="AD196">
        <f>IF(superbowl_commercials[[#This Row],[Celebrity]]=TRUE,1,0)</f>
        <v>1</v>
      </c>
      <c r="AE196">
        <f>IF(superbowl_commercials[[#This Row],[Danger]]=TRUE,1,0)</f>
        <v>0</v>
      </c>
      <c r="AF196">
        <f>IF(superbowl_commercials[[#This Row],[Animals]]=TRUE,1,0)</f>
        <v>0</v>
      </c>
      <c r="AG196">
        <f>IF(superbowl_commercials[[#This Row],[Uses Sex]]=TRUE,1,0)</f>
        <v>0</v>
      </c>
    </row>
    <row r="197" spans="1:33" x14ac:dyDescent="0.35">
      <c r="A197">
        <v>2016</v>
      </c>
      <c r="B197" t="s">
        <v>72</v>
      </c>
      <c r="C197" t="s">
        <v>587</v>
      </c>
      <c r="D197" t="s">
        <v>588</v>
      </c>
      <c r="E197" t="b">
        <v>0</v>
      </c>
      <c r="F197" t="b">
        <v>0</v>
      </c>
      <c r="G197" t="b">
        <v>1</v>
      </c>
      <c r="H197" t="b">
        <v>1</v>
      </c>
      <c r="I197" t="b">
        <v>0</v>
      </c>
      <c r="J197" t="b">
        <v>0</v>
      </c>
      <c r="K197" t="b">
        <v>0</v>
      </c>
      <c r="L197">
        <v>180</v>
      </c>
      <c r="M197" t="s">
        <v>589</v>
      </c>
      <c r="N197">
        <v>4936065</v>
      </c>
      <c r="O197" t="s">
        <v>590</v>
      </c>
      <c r="P197" t="s">
        <v>570</v>
      </c>
      <c r="Q197" t="str">
        <f>_xlfn.TEXTJOIN("-",,superbowl_commercials[[#This Row],[Year]:[TV Viewers]])</f>
        <v>2016-NFL-https://superbowl-ads.com/nfl-2016-super-bowl-50-ad-super-bowl-babies-choir/-https://www.youtube.com/watch?v=9KqekigARfE-FALSE-FALSE-TRUE-TRUE-FALSE-FALSE-FALSE-180-28.8-4936065-20000-111.86</v>
      </c>
      <c r="R197">
        <f>VALUE(SUBSTITUTE(superbowl_commercials[[#This Row],[TV Viewers]],".",","))</f>
        <v>111.86</v>
      </c>
      <c r="S197" t="b">
        <f>ISNUMBER(superbowl_commercials[[#This Row],[TV Viewers2]])</f>
        <v>1</v>
      </c>
      <c r="T197">
        <f>IFERROR(VALUE(superbowl_commercials[[#This Row],[Youtube Likes]]),0)</f>
        <v>20000</v>
      </c>
      <c r="U197" t="b">
        <f>ISNUMBER(superbowl_commercials[[#This Row],[Youtube Likes2]])</f>
        <v>1</v>
      </c>
      <c r="V197">
        <f>VALUE(SUBSTITUTE(superbowl_commercials[[#This Row],[Estimated Cost]],".",","))</f>
        <v>28.8</v>
      </c>
      <c r="W197" t="b">
        <f>ISNUMBER(superbowl_commercials[[#This Row],[Estimated Cost2]])</f>
        <v>1</v>
      </c>
      <c r="X197" t="b">
        <f>ISNUMBER(superbowl_commercials[[#This Row],[Year]])</f>
        <v>1</v>
      </c>
      <c r="Y197">
        <f>VALUE(superbowl_commercials[[#This Row],[Youtube Views]])</f>
        <v>4936065</v>
      </c>
      <c r="Z197" t="b">
        <f>ISNUMBER(superbowl_commercials[[#This Row],[Youtube Views2]])</f>
        <v>1</v>
      </c>
      <c r="AA197">
        <f>IF(superbowl_commercials[[#This Row],[Funny]]=TRUE,1,0)</f>
        <v>0</v>
      </c>
      <c r="AB197">
        <f>IF(superbowl_commercials[[#This Row],[Shows Product Quickly]]=TRUE,1,0)</f>
        <v>0</v>
      </c>
      <c r="AC197">
        <f>IF(superbowl_commercials[[#This Row],[Patriotic]]=TRUE,1,0)</f>
        <v>1</v>
      </c>
      <c r="AD197">
        <f>IF(superbowl_commercials[[#This Row],[Celebrity]]=TRUE,1,0)</f>
        <v>1</v>
      </c>
      <c r="AE197">
        <f>IF(superbowl_commercials[[#This Row],[Danger]]=TRUE,1,0)</f>
        <v>0</v>
      </c>
      <c r="AF197">
        <f>IF(superbowl_commercials[[#This Row],[Animals]]=TRUE,1,0)</f>
        <v>0</v>
      </c>
      <c r="AG197">
        <f>IF(superbowl_commercials[[#This Row],[Uses Sex]]=TRUE,1,0)</f>
        <v>0</v>
      </c>
    </row>
    <row r="198" spans="1:33" x14ac:dyDescent="0.35">
      <c r="A198">
        <v>2016</v>
      </c>
      <c r="B198" t="s">
        <v>29</v>
      </c>
      <c r="C198" t="s">
        <v>591</v>
      </c>
      <c r="D198" t="s">
        <v>592</v>
      </c>
      <c r="E198" t="b">
        <v>1</v>
      </c>
      <c r="F198" t="b">
        <v>1</v>
      </c>
      <c r="G198" t="b">
        <v>1</v>
      </c>
      <c r="H198" t="b">
        <v>1</v>
      </c>
      <c r="I198" t="b">
        <v>0</v>
      </c>
      <c r="J198" t="b">
        <v>1</v>
      </c>
      <c r="K198" t="b">
        <v>0</v>
      </c>
      <c r="L198">
        <v>60</v>
      </c>
      <c r="M198" t="s">
        <v>578</v>
      </c>
      <c r="N198">
        <v>913</v>
      </c>
      <c r="O198" t="s">
        <v>74</v>
      </c>
      <c r="P198" t="s">
        <v>570</v>
      </c>
      <c r="Q198" t="str">
        <f>_xlfn.TEXTJOIN("-",,superbowl_commercials[[#This Row],[Year]:[TV Viewers]])</f>
        <v>2016-Bud Light-https://superbowl-ads.com/bud-light-2016-super-bowl-50-ad-the-bud-light-party/-https://www.youtube.com/watch?v=e0ez2t6oRWY-TRUE-TRUE-TRUE-TRUE-FALSE-TRUE-FALSE-60-9.6-913-111.86</v>
      </c>
      <c r="R198">
        <f>VALUE(SUBSTITUTE(superbowl_commercials[[#This Row],[TV Viewers]],".",","))</f>
        <v>111.86</v>
      </c>
      <c r="S198" t="b">
        <f>ISNUMBER(superbowl_commercials[[#This Row],[TV Viewers2]])</f>
        <v>1</v>
      </c>
      <c r="T198">
        <f>IFERROR(VALUE(superbowl_commercials[[#This Row],[Youtube Likes]]),0)</f>
        <v>0</v>
      </c>
      <c r="U198" t="b">
        <f>ISNUMBER(superbowl_commercials[[#This Row],[Youtube Likes2]])</f>
        <v>1</v>
      </c>
      <c r="V198">
        <f>VALUE(SUBSTITUTE(superbowl_commercials[[#This Row],[Estimated Cost]],".",","))</f>
        <v>9.6</v>
      </c>
      <c r="W198" t="b">
        <f>ISNUMBER(superbowl_commercials[[#This Row],[Estimated Cost2]])</f>
        <v>1</v>
      </c>
      <c r="X198" t="b">
        <f>ISNUMBER(superbowl_commercials[[#This Row],[Year]])</f>
        <v>1</v>
      </c>
      <c r="Y198">
        <f>VALUE(superbowl_commercials[[#This Row],[Youtube Views]])</f>
        <v>913</v>
      </c>
      <c r="Z198" t="b">
        <f>ISNUMBER(superbowl_commercials[[#This Row],[Youtube Views2]])</f>
        <v>1</v>
      </c>
      <c r="AA198">
        <f>IF(superbowl_commercials[[#This Row],[Funny]]=TRUE,1,0)</f>
        <v>1</v>
      </c>
      <c r="AB198">
        <f>IF(superbowl_commercials[[#This Row],[Shows Product Quickly]]=TRUE,1,0)</f>
        <v>1</v>
      </c>
      <c r="AC198">
        <f>IF(superbowl_commercials[[#This Row],[Patriotic]]=TRUE,1,0)</f>
        <v>1</v>
      </c>
      <c r="AD198">
        <f>IF(superbowl_commercials[[#This Row],[Celebrity]]=TRUE,1,0)</f>
        <v>1</v>
      </c>
      <c r="AE198">
        <f>IF(superbowl_commercials[[#This Row],[Danger]]=TRUE,1,0)</f>
        <v>0</v>
      </c>
      <c r="AF198">
        <f>IF(superbowl_commercials[[#This Row],[Animals]]=TRUE,1,0)</f>
        <v>1</v>
      </c>
      <c r="AG198">
        <f>IF(superbowl_commercials[[#This Row],[Uses Sex]]=TRUE,1,0)</f>
        <v>0</v>
      </c>
    </row>
    <row r="199" spans="1:33" x14ac:dyDescent="0.35">
      <c r="A199">
        <v>2016</v>
      </c>
      <c r="B199" t="s">
        <v>68</v>
      </c>
      <c r="C199" t="s">
        <v>593</v>
      </c>
      <c r="D199" t="s">
        <v>594</v>
      </c>
      <c r="E199" t="b">
        <v>1</v>
      </c>
      <c r="F199" t="b">
        <v>1</v>
      </c>
      <c r="G199" t="b">
        <v>0</v>
      </c>
      <c r="H199" t="b">
        <v>0</v>
      </c>
      <c r="I199" t="b">
        <v>0</v>
      </c>
      <c r="J199" t="b">
        <v>0</v>
      </c>
      <c r="K199" t="b">
        <v>0</v>
      </c>
      <c r="L199">
        <v>30</v>
      </c>
      <c r="M199" t="s">
        <v>222</v>
      </c>
      <c r="N199">
        <v>1232402</v>
      </c>
      <c r="O199" t="s">
        <v>595</v>
      </c>
      <c r="P199" t="s">
        <v>570</v>
      </c>
      <c r="Q199" t="str">
        <f>_xlfn.TEXTJOIN("-",,superbowl_commercials[[#This Row],[Year]:[TV Viewers]])</f>
        <v>2016-Doritos-https://superbowl-ads.com/doritos-2016-super-bowl-50-ad-ultrasound/-https://www.youtube.com/watch?v=Qh_gOK6xDNA-TRUE-TRUE-FALSE-FALSE-FALSE-FALSE-FALSE-30-4.8-1232402-8700-111.86</v>
      </c>
      <c r="R199">
        <f>VALUE(SUBSTITUTE(superbowl_commercials[[#This Row],[TV Viewers]],".",","))</f>
        <v>111.86</v>
      </c>
      <c r="S199" t="b">
        <f>ISNUMBER(superbowl_commercials[[#This Row],[TV Viewers2]])</f>
        <v>1</v>
      </c>
      <c r="T199">
        <f>IFERROR(VALUE(superbowl_commercials[[#This Row],[Youtube Likes]]),0)</f>
        <v>8700</v>
      </c>
      <c r="U199" t="b">
        <f>ISNUMBER(superbowl_commercials[[#This Row],[Youtube Likes2]])</f>
        <v>1</v>
      </c>
      <c r="V199">
        <f>VALUE(SUBSTITUTE(superbowl_commercials[[#This Row],[Estimated Cost]],".",","))</f>
        <v>4.8</v>
      </c>
      <c r="W199" t="b">
        <f>ISNUMBER(superbowl_commercials[[#This Row],[Estimated Cost2]])</f>
        <v>1</v>
      </c>
      <c r="X199" t="b">
        <f>ISNUMBER(superbowl_commercials[[#This Row],[Year]])</f>
        <v>1</v>
      </c>
      <c r="Y199">
        <f>VALUE(superbowl_commercials[[#This Row],[Youtube Views]])</f>
        <v>1232402</v>
      </c>
      <c r="Z199" t="b">
        <f>ISNUMBER(superbowl_commercials[[#This Row],[Youtube Views2]])</f>
        <v>1</v>
      </c>
      <c r="AA199">
        <f>IF(superbowl_commercials[[#This Row],[Funny]]=TRUE,1,0)</f>
        <v>1</v>
      </c>
      <c r="AB199">
        <f>IF(superbowl_commercials[[#This Row],[Shows Product Quickly]]=TRUE,1,0)</f>
        <v>1</v>
      </c>
      <c r="AC199">
        <f>IF(superbowl_commercials[[#This Row],[Patriotic]]=TRUE,1,0)</f>
        <v>0</v>
      </c>
      <c r="AD199">
        <f>IF(superbowl_commercials[[#This Row],[Celebrity]]=TRUE,1,0)</f>
        <v>0</v>
      </c>
      <c r="AE199">
        <f>IF(superbowl_commercials[[#This Row],[Danger]]=TRUE,1,0)</f>
        <v>0</v>
      </c>
      <c r="AF199">
        <f>IF(superbowl_commercials[[#This Row],[Animals]]=TRUE,1,0)</f>
        <v>0</v>
      </c>
      <c r="AG199">
        <f>IF(superbowl_commercials[[#This Row],[Uses Sex]]=TRUE,1,0)</f>
        <v>0</v>
      </c>
    </row>
    <row r="200" spans="1:33" x14ac:dyDescent="0.35">
      <c r="A200">
        <v>2016</v>
      </c>
      <c r="B200" t="s">
        <v>162</v>
      </c>
      <c r="C200" t="s">
        <v>596</v>
      </c>
      <c r="D200" t="s">
        <v>597</v>
      </c>
      <c r="E200" t="b">
        <v>1</v>
      </c>
      <c r="F200" t="b">
        <v>0</v>
      </c>
      <c r="G200" t="b">
        <v>0</v>
      </c>
      <c r="H200" t="b">
        <v>0</v>
      </c>
      <c r="I200" t="b">
        <v>1</v>
      </c>
      <c r="J200" t="b">
        <v>0</v>
      </c>
      <c r="K200" t="b">
        <v>0</v>
      </c>
      <c r="L200">
        <v>90</v>
      </c>
      <c r="M200" t="s">
        <v>598</v>
      </c>
      <c r="N200">
        <v>238335</v>
      </c>
      <c r="O200" t="s">
        <v>429</v>
      </c>
      <c r="P200" t="s">
        <v>570</v>
      </c>
      <c r="Q200" t="str">
        <f>_xlfn.TEXTJOIN("-",,superbowl_commercials[[#This Row],[Year]:[TV Viewers]])</f>
        <v>2016-Toyota-https://superbowl-ads.com/pokemon-2016-super-bowl-50-ad-20-years-2/-https://www.youtube.com/watch?v=EluvJby2baA-TRUE-FALSE-FALSE-FALSE-TRUE-FALSE-FALSE-90-14.4-238335-1500-111.86</v>
      </c>
      <c r="R200">
        <f>VALUE(SUBSTITUTE(superbowl_commercials[[#This Row],[TV Viewers]],".",","))</f>
        <v>111.86</v>
      </c>
      <c r="S200" t="b">
        <f>ISNUMBER(superbowl_commercials[[#This Row],[TV Viewers2]])</f>
        <v>1</v>
      </c>
      <c r="T200">
        <f>IFERROR(VALUE(superbowl_commercials[[#This Row],[Youtube Likes]]),0)</f>
        <v>1500</v>
      </c>
      <c r="U200" t="b">
        <f>ISNUMBER(superbowl_commercials[[#This Row],[Youtube Likes2]])</f>
        <v>1</v>
      </c>
      <c r="V200">
        <f>VALUE(SUBSTITUTE(superbowl_commercials[[#This Row],[Estimated Cost]],".",","))</f>
        <v>14.4</v>
      </c>
      <c r="W200" t="b">
        <f>ISNUMBER(superbowl_commercials[[#This Row],[Estimated Cost2]])</f>
        <v>1</v>
      </c>
      <c r="X200" t="b">
        <f>ISNUMBER(superbowl_commercials[[#This Row],[Year]])</f>
        <v>1</v>
      </c>
      <c r="Y200">
        <f>VALUE(superbowl_commercials[[#This Row],[Youtube Views]])</f>
        <v>238335</v>
      </c>
      <c r="Z200" t="b">
        <f>ISNUMBER(superbowl_commercials[[#This Row],[Youtube Views2]])</f>
        <v>1</v>
      </c>
      <c r="AA200">
        <f>IF(superbowl_commercials[[#This Row],[Funny]]=TRUE,1,0)</f>
        <v>1</v>
      </c>
      <c r="AB200">
        <f>IF(superbowl_commercials[[#This Row],[Shows Product Quickly]]=TRUE,1,0)</f>
        <v>0</v>
      </c>
      <c r="AC200">
        <f>IF(superbowl_commercials[[#This Row],[Patriotic]]=TRUE,1,0)</f>
        <v>0</v>
      </c>
      <c r="AD200">
        <f>IF(superbowl_commercials[[#This Row],[Celebrity]]=TRUE,1,0)</f>
        <v>0</v>
      </c>
      <c r="AE200">
        <f>IF(superbowl_commercials[[#This Row],[Danger]]=TRUE,1,0)</f>
        <v>1</v>
      </c>
      <c r="AF200">
        <f>IF(superbowl_commercials[[#This Row],[Animals]]=TRUE,1,0)</f>
        <v>0</v>
      </c>
      <c r="AG200">
        <f>IF(superbowl_commercials[[#This Row],[Uses Sex]]=TRUE,1,0)</f>
        <v>0</v>
      </c>
    </row>
    <row r="201" spans="1:33" x14ac:dyDescent="0.35">
      <c r="A201">
        <v>2016</v>
      </c>
      <c r="B201" t="s">
        <v>25</v>
      </c>
      <c r="C201" t="s">
        <v>599</v>
      </c>
      <c r="D201" t="s">
        <v>600</v>
      </c>
      <c r="E201" t="b">
        <v>0</v>
      </c>
      <c r="F201" t="b">
        <v>1</v>
      </c>
      <c r="G201" t="b">
        <v>1</v>
      </c>
      <c r="H201" t="b">
        <v>0</v>
      </c>
      <c r="I201" t="b">
        <v>0</v>
      </c>
      <c r="J201" t="b">
        <v>1</v>
      </c>
      <c r="K201" t="b">
        <v>0</v>
      </c>
      <c r="L201">
        <v>30</v>
      </c>
      <c r="M201" t="s">
        <v>222</v>
      </c>
      <c r="N201">
        <v>7256</v>
      </c>
      <c r="O201" t="s">
        <v>74</v>
      </c>
      <c r="P201" t="s">
        <v>570</v>
      </c>
      <c r="Q201" t="str">
        <f>_xlfn.TEXTJOIN("-",,superbowl_commercials[[#This Row],[Year]:[TV Viewers]])</f>
        <v>2016-Budweiser-https://superbowl-ads.com/budweiser-2016-super-bowl-50-ad-not-backing/-https://www.youtube.com/watch?v=to4dhysGYD0-FALSE-TRUE-TRUE-FALSE-FALSE-TRUE-FALSE-30-4.8-7256-111.86</v>
      </c>
      <c r="R201">
        <f>VALUE(SUBSTITUTE(superbowl_commercials[[#This Row],[TV Viewers]],".",","))</f>
        <v>111.86</v>
      </c>
      <c r="S201" t="b">
        <f>ISNUMBER(superbowl_commercials[[#This Row],[TV Viewers2]])</f>
        <v>1</v>
      </c>
      <c r="T201">
        <f>IFERROR(VALUE(superbowl_commercials[[#This Row],[Youtube Likes]]),0)</f>
        <v>0</v>
      </c>
      <c r="U201" t="b">
        <f>ISNUMBER(superbowl_commercials[[#This Row],[Youtube Likes2]])</f>
        <v>1</v>
      </c>
      <c r="V201">
        <f>VALUE(SUBSTITUTE(superbowl_commercials[[#This Row],[Estimated Cost]],".",","))</f>
        <v>4.8</v>
      </c>
      <c r="W201" t="b">
        <f>ISNUMBER(superbowl_commercials[[#This Row],[Estimated Cost2]])</f>
        <v>1</v>
      </c>
      <c r="X201" t="b">
        <f>ISNUMBER(superbowl_commercials[[#This Row],[Year]])</f>
        <v>1</v>
      </c>
      <c r="Y201">
        <f>VALUE(superbowl_commercials[[#This Row],[Youtube Views]])</f>
        <v>7256</v>
      </c>
      <c r="Z201" t="b">
        <f>ISNUMBER(superbowl_commercials[[#This Row],[Youtube Views2]])</f>
        <v>1</v>
      </c>
      <c r="AA201">
        <f>IF(superbowl_commercials[[#This Row],[Funny]]=TRUE,1,0)</f>
        <v>0</v>
      </c>
      <c r="AB201">
        <f>IF(superbowl_commercials[[#This Row],[Shows Product Quickly]]=TRUE,1,0)</f>
        <v>1</v>
      </c>
      <c r="AC201">
        <f>IF(superbowl_commercials[[#This Row],[Patriotic]]=TRUE,1,0)</f>
        <v>1</v>
      </c>
      <c r="AD201">
        <f>IF(superbowl_commercials[[#This Row],[Celebrity]]=TRUE,1,0)</f>
        <v>0</v>
      </c>
      <c r="AE201">
        <f>IF(superbowl_commercials[[#This Row],[Danger]]=TRUE,1,0)</f>
        <v>0</v>
      </c>
      <c r="AF201">
        <f>IF(superbowl_commercials[[#This Row],[Animals]]=TRUE,1,0)</f>
        <v>1</v>
      </c>
      <c r="AG201">
        <f>IF(superbowl_commercials[[#This Row],[Uses Sex]]=TRUE,1,0)</f>
        <v>0</v>
      </c>
    </row>
    <row r="202" spans="1:33" x14ac:dyDescent="0.35">
      <c r="A202">
        <v>2016</v>
      </c>
      <c r="B202" t="s">
        <v>68</v>
      </c>
      <c r="C202" t="s">
        <v>601</v>
      </c>
      <c r="D202" t="s">
        <v>602</v>
      </c>
      <c r="E202" t="b">
        <v>1</v>
      </c>
      <c r="F202" t="b">
        <v>1</v>
      </c>
      <c r="G202" t="b">
        <v>0</v>
      </c>
      <c r="H202" t="b">
        <v>0</v>
      </c>
      <c r="I202" t="b">
        <v>0</v>
      </c>
      <c r="J202" t="b">
        <v>1</v>
      </c>
      <c r="K202" t="b">
        <v>0</v>
      </c>
      <c r="L202">
        <v>30</v>
      </c>
      <c r="M202" t="s">
        <v>222</v>
      </c>
      <c r="N202">
        <v>1537184</v>
      </c>
      <c r="O202" t="s">
        <v>330</v>
      </c>
      <c r="P202" t="s">
        <v>570</v>
      </c>
      <c r="Q202" t="str">
        <f>_xlfn.TEXTJOIN("-",,superbowl_commercials[[#This Row],[Year]:[TV Viewers]])</f>
        <v>2016-Doritos-https://superbowl-ads.com/doritos-2016-super-bowl-50-ad-doritos-dogs/-https://www.youtube.com/watch?v=MNRAdrB9TSs-TRUE-TRUE-FALSE-FALSE-FALSE-TRUE-FALSE-30-4.8-1537184-3500-111.86</v>
      </c>
      <c r="R202">
        <f>VALUE(SUBSTITUTE(superbowl_commercials[[#This Row],[TV Viewers]],".",","))</f>
        <v>111.86</v>
      </c>
      <c r="S202" t="b">
        <f>ISNUMBER(superbowl_commercials[[#This Row],[TV Viewers2]])</f>
        <v>1</v>
      </c>
      <c r="T202">
        <f>IFERROR(VALUE(superbowl_commercials[[#This Row],[Youtube Likes]]),0)</f>
        <v>3500</v>
      </c>
      <c r="U202" t="b">
        <f>ISNUMBER(superbowl_commercials[[#This Row],[Youtube Likes2]])</f>
        <v>1</v>
      </c>
      <c r="V202">
        <f>VALUE(SUBSTITUTE(superbowl_commercials[[#This Row],[Estimated Cost]],".",","))</f>
        <v>4.8</v>
      </c>
      <c r="W202" t="b">
        <f>ISNUMBER(superbowl_commercials[[#This Row],[Estimated Cost2]])</f>
        <v>1</v>
      </c>
      <c r="X202" t="b">
        <f>ISNUMBER(superbowl_commercials[[#This Row],[Year]])</f>
        <v>1</v>
      </c>
      <c r="Y202">
        <f>VALUE(superbowl_commercials[[#This Row],[Youtube Views]])</f>
        <v>1537184</v>
      </c>
      <c r="Z202" t="b">
        <f>ISNUMBER(superbowl_commercials[[#This Row],[Youtube Views2]])</f>
        <v>1</v>
      </c>
      <c r="AA202">
        <f>IF(superbowl_commercials[[#This Row],[Funny]]=TRUE,1,0)</f>
        <v>1</v>
      </c>
      <c r="AB202">
        <f>IF(superbowl_commercials[[#This Row],[Shows Product Quickly]]=TRUE,1,0)</f>
        <v>1</v>
      </c>
      <c r="AC202">
        <f>IF(superbowl_commercials[[#This Row],[Patriotic]]=TRUE,1,0)</f>
        <v>0</v>
      </c>
      <c r="AD202">
        <f>IF(superbowl_commercials[[#This Row],[Celebrity]]=TRUE,1,0)</f>
        <v>0</v>
      </c>
      <c r="AE202">
        <f>IF(superbowl_commercials[[#This Row],[Danger]]=TRUE,1,0)</f>
        <v>0</v>
      </c>
      <c r="AF202">
        <f>IF(superbowl_commercials[[#This Row],[Animals]]=TRUE,1,0)</f>
        <v>1</v>
      </c>
      <c r="AG202">
        <f>IF(superbowl_commercials[[#This Row],[Uses Sex]]=TRUE,1,0)</f>
        <v>0</v>
      </c>
    </row>
    <row r="203" spans="1:33" x14ac:dyDescent="0.35">
      <c r="A203">
        <v>2017</v>
      </c>
      <c r="B203" t="s">
        <v>72</v>
      </c>
      <c r="C203" t="s">
        <v>603</v>
      </c>
      <c r="D203" t="s">
        <v>604</v>
      </c>
      <c r="E203" t="b">
        <v>0</v>
      </c>
      <c r="F203" t="b">
        <v>1</v>
      </c>
      <c r="G203" t="b">
        <v>0</v>
      </c>
      <c r="H203" t="b">
        <v>0</v>
      </c>
      <c r="I203" t="b">
        <v>0</v>
      </c>
      <c r="J203" t="b">
        <v>0</v>
      </c>
      <c r="K203" t="b">
        <v>0</v>
      </c>
      <c r="L203">
        <v>30</v>
      </c>
      <c r="M203" t="s">
        <v>605</v>
      </c>
      <c r="N203">
        <v>30469</v>
      </c>
      <c r="O203" t="s">
        <v>236</v>
      </c>
      <c r="P203" t="s">
        <v>606</v>
      </c>
      <c r="Q203" t="str">
        <f>_xlfn.TEXTJOIN("-",,superbowl_commercials[[#This Row],[Year]:[TV Viewers]])</f>
        <v>2017-NFL-https://superbowl-ads.com/2017-nfl-super-bowl-51-li-tv-commercial-super-bowl-baby-legends/-https://www.youtube.com/watch?v=sryly7XTqLY-FALSE-TRUE-FALSE-FALSE-FALSE-FALSE-FALSE-30-5.4-30469-98-111.32</v>
      </c>
      <c r="R203">
        <f>VALUE(SUBSTITUTE(superbowl_commercials[[#This Row],[TV Viewers]],".",","))</f>
        <v>111.32</v>
      </c>
      <c r="S203" t="b">
        <f>ISNUMBER(superbowl_commercials[[#This Row],[TV Viewers2]])</f>
        <v>1</v>
      </c>
      <c r="T203">
        <f>IFERROR(VALUE(superbowl_commercials[[#This Row],[Youtube Likes]]),0)</f>
        <v>98</v>
      </c>
      <c r="U203" t="b">
        <f>ISNUMBER(superbowl_commercials[[#This Row],[Youtube Likes2]])</f>
        <v>1</v>
      </c>
      <c r="V203">
        <f>VALUE(SUBSTITUTE(superbowl_commercials[[#This Row],[Estimated Cost]],".",","))</f>
        <v>5.4</v>
      </c>
      <c r="W203" t="b">
        <f>ISNUMBER(superbowl_commercials[[#This Row],[Estimated Cost2]])</f>
        <v>1</v>
      </c>
      <c r="X203" t="b">
        <f>ISNUMBER(superbowl_commercials[[#This Row],[Year]])</f>
        <v>1</v>
      </c>
      <c r="Y203">
        <f>VALUE(superbowl_commercials[[#This Row],[Youtube Views]])</f>
        <v>30469</v>
      </c>
      <c r="Z203" t="b">
        <f>ISNUMBER(superbowl_commercials[[#This Row],[Youtube Views2]])</f>
        <v>1</v>
      </c>
      <c r="AA203">
        <f>IF(superbowl_commercials[[#This Row],[Funny]]=TRUE,1,0)</f>
        <v>0</v>
      </c>
      <c r="AB203">
        <f>IF(superbowl_commercials[[#This Row],[Shows Product Quickly]]=TRUE,1,0)</f>
        <v>1</v>
      </c>
      <c r="AC203">
        <f>IF(superbowl_commercials[[#This Row],[Patriotic]]=TRUE,1,0)</f>
        <v>0</v>
      </c>
      <c r="AD203">
        <f>IF(superbowl_commercials[[#This Row],[Celebrity]]=TRUE,1,0)</f>
        <v>0</v>
      </c>
      <c r="AE203">
        <f>IF(superbowl_commercials[[#This Row],[Danger]]=TRUE,1,0)</f>
        <v>0</v>
      </c>
      <c r="AF203">
        <f>IF(superbowl_commercials[[#This Row],[Animals]]=TRUE,1,0)</f>
        <v>0</v>
      </c>
      <c r="AG203">
        <f>IF(superbowl_commercials[[#This Row],[Uses Sex]]=TRUE,1,0)</f>
        <v>0</v>
      </c>
    </row>
    <row r="204" spans="1:33" x14ac:dyDescent="0.35">
      <c r="A204">
        <v>2017</v>
      </c>
      <c r="B204" t="s">
        <v>72</v>
      </c>
      <c r="C204" t="s">
        <v>607</v>
      </c>
      <c r="D204" t="s">
        <v>608</v>
      </c>
      <c r="E204" t="b">
        <v>0</v>
      </c>
      <c r="F204" t="b">
        <v>1</v>
      </c>
      <c r="G204" t="b">
        <v>1</v>
      </c>
      <c r="H204" t="b">
        <v>1</v>
      </c>
      <c r="I204" t="b">
        <v>0</v>
      </c>
      <c r="J204" t="b">
        <v>0</v>
      </c>
      <c r="K204" t="b">
        <v>0</v>
      </c>
      <c r="L204">
        <v>60</v>
      </c>
      <c r="M204" t="s">
        <v>609</v>
      </c>
      <c r="N204">
        <v>314261</v>
      </c>
      <c r="O204" t="s">
        <v>610</v>
      </c>
      <c r="P204" t="s">
        <v>606</v>
      </c>
      <c r="Q204" t="str">
        <f>_xlfn.TEXTJOIN("-",,superbowl_commercials[[#This Row],[Year]:[TV Viewers]])</f>
        <v>2017-NFL-https://superbowl-ads.com/2017-nfl-super-bowl-51-li-tv-commercial-inside-lines/-https://www.youtube.com/watch?v=pvKBdrx4quA-FALSE-TRUE-TRUE-TRUE-FALSE-FALSE-FALSE-60-10.8-314261-2200-111.32</v>
      </c>
      <c r="R204">
        <f>VALUE(SUBSTITUTE(superbowl_commercials[[#This Row],[TV Viewers]],".",","))</f>
        <v>111.32</v>
      </c>
      <c r="S204" t="b">
        <f>ISNUMBER(superbowl_commercials[[#This Row],[TV Viewers2]])</f>
        <v>1</v>
      </c>
      <c r="T204">
        <f>IFERROR(VALUE(superbowl_commercials[[#This Row],[Youtube Likes]]),0)</f>
        <v>2200</v>
      </c>
      <c r="U204" t="b">
        <f>ISNUMBER(superbowl_commercials[[#This Row],[Youtube Likes2]])</f>
        <v>1</v>
      </c>
      <c r="V204">
        <f>VALUE(SUBSTITUTE(superbowl_commercials[[#This Row],[Estimated Cost]],".",","))</f>
        <v>10.8</v>
      </c>
      <c r="W204" t="b">
        <f>ISNUMBER(superbowl_commercials[[#This Row],[Estimated Cost2]])</f>
        <v>1</v>
      </c>
      <c r="X204" t="b">
        <f>ISNUMBER(superbowl_commercials[[#This Row],[Year]])</f>
        <v>1</v>
      </c>
      <c r="Y204">
        <f>VALUE(superbowl_commercials[[#This Row],[Youtube Views]])</f>
        <v>314261</v>
      </c>
      <c r="Z204" t="b">
        <f>ISNUMBER(superbowl_commercials[[#This Row],[Youtube Views2]])</f>
        <v>1</v>
      </c>
      <c r="AA204">
        <f>IF(superbowl_commercials[[#This Row],[Funny]]=TRUE,1,0)</f>
        <v>0</v>
      </c>
      <c r="AB204">
        <f>IF(superbowl_commercials[[#This Row],[Shows Product Quickly]]=TRUE,1,0)</f>
        <v>1</v>
      </c>
      <c r="AC204">
        <f>IF(superbowl_commercials[[#This Row],[Patriotic]]=TRUE,1,0)</f>
        <v>1</v>
      </c>
      <c r="AD204">
        <f>IF(superbowl_commercials[[#This Row],[Celebrity]]=TRUE,1,0)</f>
        <v>1</v>
      </c>
      <c r="AE204">
        <f>IF(superbowl_commercials[[#This Row],[Danger]]=TRUE,1,0)</f>
        <v>0</v>
      </c>
      <c r="AF204">
        <f>IF(superbowl_commercials[[#This Row],[Animals]]=TRUE,1,0)</f>
        <v>0</v>
      </c>
      <c r="AG204">
        <f>IF(superbowl_commercials[[#This Row],[Uses Sex]]=TRUE,1,0)</f>
        <v>0</v>
      </c>
    </row>
    <row r="205" spans="1:33" x14ac:dyDescent="0.35">
      <c r="A205">
        <v>2017</v>
      </c>
      <c r="B205" t="s">
        <v>383</v>
      </c>
      <c r="C205" t="s">
        <v>611</v>
      </c>
      <c r="D205" t="s">
        <v>612</v>
      </c>
      <c r="E205" t="b">
        <v>1</v>
      </c>
      <c r="F205" t="b">
        <v>0</v>
      </c>
      <c r="G205" t="b">
        <v>0</v>
      </c>
      <c r="H205" t="b">
        <v>1</v>
      </c>
      <c r="I205" t="b">
        <v>1</v>
      </c>
      <c r="J205" t="b">
        <v>1</v>
      </c>
      <c r="K205" t="b">
        <v>0</v>
      </c>
      <c r="L205">
        <v>75</v>
      </c>
      <c r="M205" t="s">
        <v>613</v>
      </c>
      <c r="N205">
        <v>145269</v>
      </c>
      <c r="O205" t="s">
        <v>614</v>
      </c>
      <c r="P205" t="s">
        <v>606</v>
      </c>
      <c r="Q205" t="str">
        <f>_xlfn.TEXTJOIN("-",,superbowl_commercials[[#This Row],[Year]:[TV Viewers]])</f>
        <v>2017-Kia-https://superbowl-ads.com/2017-kia-super-bowl-51-li-tv-commercial-heros-journey-starring-melissa-mccarthy/-https://www.youtube.com/watch?v=pVxmT2x3Od4-TRUE-FALSE-FALSE-TRUE-TRUE-TRUE-FALSE-75-13.5-145269-1400-111.32</v>
      </c>
      <c r="R205">
        <f>VALUE(SUBSTITUTE(superbowl_commercials[[#This Row],[TV Viewers]],".",","))</f>
        <v>111.32</v>
      </c>
      <c r="S205" t="b">
        <f>ISNUMBER(superbowl_commercials[[#This Row],[TV Viewers2]])</f>
        <v>1</v>
      </c>
      <c r="T205">
        <f>IFERROR(VALUE(superbowl_commercials[[#This Row],[Youtube Likes]]),0)</f>
        <v>1400</v>
      </c>
      <c r="U205" t="b">
        <f>ISNUMBER(superbowl_commercials[[#This Row],[Youtube Likes2]])</f>
        <v>1</v>
      </c>
      <c r="V205">
        <f>VALUE(SUBSTITUTE(superbowl_commercials[[#This Row],[Estimated Cost]],".",","))</f>
        <v>13.5</v>
      </c>
      <c r="W205" t="b">
        <f>ISNUMBER(superbowl_commercials[[#This Row],[Estimated Cost2]])</f>
        <v>1</v>
      </c>
      <c r="X205" t="b">
        <f>ISNUMBER(superbowl_commercials[[#This Row],[Year]])</f>
        <v>1</v>
      </c>
      <c r="Y205">
        <f>VALUE(superbowl_commercials[[#This Row],[Youtube Views]])</f>
        <v>145269</v>
      </c>
      <c r="Z205" t="b">
        <f>ISNUMBER(superbowl_commercials[[#This Row],[Youtube Views2]])</f>
        <v>1</v>
      </c>
      <c r="AA205">
        <f>IF(superbowl_commercials[[#This Row],[Funny]]=TRUE,1,0)</f>
        <v>1</v>
      </c>
      <c r="AB205">
        <f>IF(superbowl_commercials[[#This Row],[Shows Product Quickly]]=TRUE,1,0)</f>
        <v>0</v>
      </c>
      <c r="AC205">
        <f>IF(superbowl_commercials[[#This Row],[Patriotic]]=TRUE,1,0)</f>
        <v>0</v>
      </c>
      <c r="AD205">
        <f>IF(superbowl_commercials[[#This Row],[Celebrity]]=TRUE,1,0)</f>
        <v>1</v>
      </c>
      <c r="AE205">
        <f>IF(superbowl_commercials[[#This Row],[Danger]]=TRUE,1,0)</f>
        <v>1</v>
      </c>
      <c r="AF205">
        <f>IF(superbowl_commercials[[#This Row],[Animals]]=TRUE,1,0)</f>
        <v>1</v>
      </c>
      <c r="AG205">
        <f>IF(superbowl_commercials[[#This Row],[Uses Sex]]=TRUE,1,0)</f>
        <v>0</v>
      </c>
    </row>
    <row r="206" spans="1:33" x14ac:dyDescent="0.35">
      <c r="A206">
        <v>2017</v>
      </c>
      <c r="B206" t="s">
        <v>25</v>
      </c>
      <c r="C206" t="s">
        <v>615</v>
      </c>
      <c r="D206" t="s">
        <v>616</v>
      </c>
      <c r="E206" t="b">
        <v>0</v>
      </c>
      <c r="F206" t="b">
        <v>0</v>
      </c>
      <c r="G206" t="b">
        <v>1</v>
      </c>
      <c r="H206" t="b">
        <v>0</v>
      </c>
      <c r="I206" t="b">
        <v>1</v>
      </c>
      <c r="J206" t="b">
        <v>0</v>
      </c>
      <c r="K206" t="b">
        <v>0</v>
      </c>
      <c r="L206">
        <v>60</v>
      </c>
      <c r="M206" t="s">
        <v>609</v>
      </c>
      <c r="N206">
        <v>28795017</v>
      </c>
      <c r="O206" t="s">
        <v>617</v>
      </c>
      <c r="P206" t="s">
        <v>606</v>
      </c>
      <c r="Q206" t="str">
        <f>_xlfn.TEXTJOIN("-",,superbowl_commercials[[#This Row],[Year]:[TV Viewers]])</f>
        <v>2017-Budweiser-https://superbowl-ads.com/2017-budweiser-super-bowl-51-li-tv-commercial-born-hard-way/-https://www.youtube.com/watch?v=HtBZvl7dIu4-FALSE-FALSE-TRUE-FALSE-TRUE-FALSE-FALSE-60-10.8-28795017-48000-111.32</v>
      </c>
      <c r="R206">
        <f>VALUE(SUBSTITUTE(superbowl_commercials[[#This Row],[TV Viewers]],".",","))</f>
        <v>111.32</v>
      </c>
      <c r="S206" t="b">
        <f>ISNUMBER(superbowl_commercials[[#This Row],[TV Viewers2]])</f>
        <v>1</v>
      </c>
      <c r="T206">
        <f>IFERROR(VALUE(superbowl_commercials[[#This Row],[Youtube Likes]]),0)</f>
        <v>48000</v>
      </c>
      <c r="U206" t="b">
        <f>ISNUMBER(superbowl_commercials[[#This Row],[Youtube Likes2]])</f>
        <v>1</v>
      </c>
      <c r="V206">
        <f>VALUE(SUBSTITUTE(superbowl_commercials[[#This Row],[Estimated Cost]],".",","))</f>
        <v>10.8</v>
      </c>
      <c r="W206" t="b">
        <f>ISNUMBER(superbowl_commercials[[#This Row],[Estimated Cost2]])</f>
        <v>1</v>
      </c>
      <c r="X206" t="b">
        <f>ISNUMBER(superbowl_commercials[[#This Row],[Year]])</f>
        <v>1</v>
      </c>
      <c r="Y206">
        <f>VALUE(superbowl_commercials[[#This Row],[Youtube Views]])</f>
        <v>28795017</v>
      </c>
      <c r="Z206" t="b">
        <f>ISNUMBER(superbowl_commercials[[#This Row],[Youtube Views2]])</f>
        <v>1</v>
      </c>
      <c r="AA206">
        <f>IF(superbowl_commercials[[#This Row],[Funny]]=TRUE,1,0)</f>
        <v>0</v>
      </c>
      <c r="AB206">
        <f>IF(superbowl_commercials[[#This Row],[Shows Product Quickly]]=TRUE,1,0)</f>
        <v>0</v>
      </c>
      <c r="AC206">
        <f>IF(superbowl_commercials[[#This Row],[Patriotic]]=TRUE,1,0)</f>
        <v>1</v>
      </c>
      <c r="AD206">
        <f>IF(superbowl_commercials[[#This Row],[Celebrity]]=TRUE,1,0)</f>
        <v>0</v>
      </c>
      <c r="AE206">
        <f>IF(superbowl_commercials[[#This Row],[Danger]]=TRUE,1,0)</f>
        <v>1</v>
      </c>
      <c r="AF206">
        <f>IF(superbowl_commercials[[#This Row],[Animals]]=TRUE,1,0)</f>
        <v>0</v>
      </c>
      <c r="AG206">
        <f>IF(superbowl_commercials[[#This Row],[Uses Sex]]=TRUE,1,0)</f>
        <v>0</v>
      </c>
    </row>
    <row r="207" spans="1:33" x14ac:dyDescent="0.35">
      <c r="A207">
        <v>2017</v>
      </c>
      <c r="B207" t="s">
        <v>273</v>
      </c>
      <c r="C207" t="s">
        <v>618</v>
      </c>
      <c r="D207" t="s">
        <v>619</v>
      </c>
      <c r="E207" t="b">
        <v>0</v>
      </c>
      <c r="F207" t="b">
        <v>0</v>
      </c>
      <c r="G207" t="b">
        <v>1</v>
      </c>
      <c r="H207" t="b">
        <v>0</v>
      </c>
      <c r="I207" t="b">
        <v>0</v>
      </c>
      <c r="J207" t="b">
        <v>0</v>
      </c>
      <c r="K207" t="b">
        <v>0</v>
      </c>
      <c r="L207">
        <v>90</v>
      </c>
      <c r="M207" t="s">
        <v>620</v>
      </c>
      <c r="N207">
        <v>19349</v>
      </c>
      <c r="O207" t="s">
        <v>621</v>
      </c>
      <c r="P207" t="s">
        <v>606</v>
      </c>
      <c r="Q207" t="str">
        <f>_xlfn.TEXTJOIN("-",,superbowl_commercials[[#This Row],[Year]:[TV Viewers]])</f>
        <v>2017-Hyundai-https://superbowl-ads.com/2017-hyundai-super-bowl-51-li-tv-commercial-better-super-bowl/-https://www.youtube.com/watch?v=C0TTKmW3PTY-FALSE-FALSE-TRUE-FALSE-FALSE-FALSE-FALSE-90-16.2-19349-176-111.32</v>
      </c>
      <c r="R207">
        <f>VALUE(SUBSTITUTE(superbowl_commercials[[#This Row],[TV Viewers]],".",","))</f>
        <v>111.32</v>
      </c>
      <c r="S207" t="b">
        <f>ISNUMBER(superbowl_commercials[[#This Row],[TV Viewers2]])</f>
        <v>1</v>
      </c>
      <c r="T207">
        <f>IFERROR(VALUE(superbowl_commercials[[#This Row],[Youtube Likes]]),0)</f>
        <v>176</v>
      </c>
      <c r="U207" t="b">
        <f>ISNUMBER(superbowl_commercials[[#This Row],[Youtube Likes2]])</f>
        <v>1</v>
      </c>
      <c r="V207">
        <f>VALUE(SUBSTITUTE(superbowl_commercials[[#This Row],[Estimated Cost]],".",","))</f>
        <v>16.2</v>
      </c>
      <c r="W207" t="b">
        <f>ISNUMBER(superbowl_commercials[[#This Row],[Estimated Cost2]])</f>
        <v>1</v>
      </c>
      <c r="X207" t="b">
        <f>ISNUMBER(superbowl_commercials[[#This Row],[Year]])</f>
        <v>1</v>
      </c>
      <c r="Y207">
        <f>VALUE(superbowl_commercials[[#This Row],[Youtube Views]])</f>
        <v>19349</v>
      </c>
      <c r="Z207" t="b">
        <f>ISNUMBER(superbowl_commercials[[#This Row],[Youtube Views2]])</f>
        <v>1</v>
      </c>
      <c r="AA207">
        <f>IF(superbowl_commercials[[#This Row],[Funny]]=TRUE,1,0)</f>
        <v>0</v>
      </c>
      <c r="AB207">
        <f>IF(superbowl_commercials[[#This Row],[Shows Product Quickly]]=TRUE,1,0)</f>
        <v>0</v>
      </c>
      <c r="AC207">
        <f>IF(superbowl_commercials[[#This Row],[Patriotic]]=TRUE,1,0)</f>
        <v>1</v>
      </c>
      <c r="AD207">
        <f>IF(superbowl_commercials[[#This Row],[Celebrity]]=TRUE,1,0)</f>
        <v>0</v>
      </c>
      <c r="AE207">
        <f>IF(superbowl_commercials[[#This Row],[Danger]]=TRUE,1,0)</f>
        <v>0</v>
      </c>
      <c r="AF207">
        <f>IF(superbowl_commercials[[#This Row],[Animals]]=TRUE,1,0)</f>
        <v>0</v>
      </c>
      <c r="AG207">
        <f>IF(superbowl_commercials[[#This Row],[Uses Sex]]=TRUE,1,0)</f>
        <v>0</v>
      </c>
    </row>
    <row r="208" spans="1:33" x14ac:dyDescent="0.35">
      <c r="A208">
        <v>2018</v>
      </c>
      <c r="B208" t="s">
        <v>162</v>
      </c>
      <c r="C208" t="s">
        <v>622</v>
      </c>
      <c r="D208" t="s">
        <v>623</v>
      </c>
      <c r="E208" t="b">
        <v>0</v>
      </c>
      <c r="F208" t="b">
        <v>0</v>
      </c>
      <c r="G208" t="b">
        <v>0</v>
      </c>
      <c r="H208" t="b">
        <v>0</v>
      </c>
      <c r="I208" t="b">
        <v>0</v>
      </c>
      <c r="J208" t="b">
        <v>0</v>
      </c>
      <c r="K208" t="b">
        <v>0</v>
      </c>
      <c r="L208">
        <v>60</v>
      </c>
      <c r="M208" t="s">
        <v>624</v>
      </c>
      <c r="N208">
        <v>184299</v>
      </c>
      <c r="O208" t="s">
        <v>257</v>
      </c>
      <c r="P208" t="s">
        <v>625</v>
      </c>
      <c r="Q208" t="str">
        <f>_xlfn.TEXTJOIN("-",,superbowl_commercials[[#This Row],[Year]:[TV Viewers]])</f>
        <v>2018-Toyota-https://superbowl-ads.com/good-odds-toyota/-https://www.youtube.com/watch?v=zeBZvwYQ-hA-FALSE-FALSE-FALSE-FALSE-FALSE-FALSE-FALSE-60-10.48-184299-1300-103.39</v>
      </c>
      <c r="R208">
        <f>VALUE(SUBSTITUTE(superbowl_commercials[[#This Row],[TV Viewers]],".",","))</f>
        <v>103.39</v>
      </c>
      <c r="S208" t="b">
        <f>ISNUMBER(superbowl_commercials[[#This Row],[TV Viewers2]])</f>
        <v>1</v>
      </c>
      <c r="T208">
        <f>IFERROR(VALUE(superbowl_commercials[[#This Row],[Youtube Likes]]),0)</f>
        <v>1300</v>
      </c>
      <c r="U208" t="b">
        <f>ISNUMBER(superbowl_commercials[[#This Row],[Youtube Likes2]])</f>
        <v>1</v>
      </c>
      <c r="V208">
        <f>VALUE(SUBSTITUTE(superbowl_commercials[[#This Row],[Estimated Cost]],".",","))</f>
        <v>10.48</v>
      </c>
      <c r="W208" t="b">
        <f>ISNUMBER(superbowl_commercials[[#This Row],[Estimated Cost2]])</f>
        <v>1</v>
      </c>
      <c r="X208" t="b">
        <f>ISNUMBER(superbowl_commercials[[#This Row],[Year]])</f>
        <v>1</v>
      </c>
      <c r="Y208">
        <f>VALUE(superbowl_commercials[[#This Row],[Youtube Views]])</f>
        <v>184299</v>
      </c>
      <c r="Z208" t="b">
        <f>ISNUMBER(superbowl_commercials[[#This Row],[Youtube Views2]])</f>
        <v>1</v>
      </c>
      <c r="AA208">
        <f>IF(superbowl_commercials[[#This Row],[Funny]]=TRUE,1,0)</f>
        <v>0</v>
      </c>
      <c r="AB208">
        <f>IF(superbowl_commercials[[#This Row],[Shows Product Quickly]]=TRUE,1,0)</f>
        <v>0</v>
      </c>
      <c r="AC208">
        <f>IF(superbowl_commercials[[#This Row],[Patriotic]]=TRUE,1,0)</f>
        <v>0</v>
      </c>
      <c r="AD208">
        <f>IF(superbowl_commercials[[#This Row],[Celebrity]]=TRUE,1,0)</f>
        <v>0</v>
      </c>
      <c r="AE208">
        <f>IF(superbowl_commercials[[#This Row],[Danger]]=TRUE,1,0)</f>
        <v>0</v>
      </c>
      <c r="AF208">
        <f>IF(superbowl_commercials[[#This Row],[Animals]]=TRUE,1,0)</f>
        <v>0</v>
      </c>
      <c r="AG208">
        <f>IF(superbowl_commercials[[#This Row],[Uses Sex]]=TRUE,1,0)</f>
        <v>0</v>
      </c>
    </row>
    <row r="209" spans="1:33" x14ac:dyDescent="0.35">
      <c r="A209">
        <v>2018</v>
      </c>
      <c r="B209" t="s">
        <v>273</v>
      </c>
      <c r="C209" t="s">
        <v>626</v>
      </c>
      <c r="D209" t="s">
        <v>627</v>
      </c>
      <c r="E209" t="b">
        <v>0</v>
      </c>
      <c r="F209" t="b">
        <v>1</v>
      </c>
      <c r="G209" t="b">
        <v>0</v>
      </c>
      <c r="H209" t="b">
        <v>0</v>
      </c>
      <c r="I209" t="b">
        <v>0</v>
      </c>
      <c r="J209" t="b">
        <v>0</v>
      </c>
      <c r="K209" t="b">
        <v>0</v>
      </c>
      <c r="L209">
        <v>60</v>
      </c>
      <c r="M209" t="s">
        <v>624</v>
      </c>
      <c r="N209">
        <v>222</v>
      </c>
      <c r="O209" t="s">
        <v>403</v>
      </c>
      <c r="P209" t="s">
        <v>625</v>
      </c>
      <c r="Q209" t="str">
        <f>_xlfn.TEXTJOIN("-",,superbowl_commercials[[#This Row],[Year]:[TV Viewers]])</f>
        <v>2018-Hyundai-https://superbowl-ads.com/hope-detector-nfl-super-bowl-lii-hyundai/-https://www.youtube.com/watch?v=lNPccrGk77A-FALSE-TRUE-FALSE-FALSE-FALSE-FALSE-FALSE-60-10.48-222-2-103.39</v>
      </c>
      <c r="R209">
        <f>VALUE(SUBSTITUTE(superbowl_commercials[[#This Row],[TV Viewers]],".",","))</f>
        <v>103.39</v>
      </c>
      <c r="S209" t="b">
        <f>ISNUMBER(superbowl_commercials[[#This Row],[TV Viewers2]])</f>
        <v>1</v>
      </c>
      <c r="T209">
        <f>IFERROR(VALUE(superbowl_commercials[[#This Row],[Youtube Likes]]),0)</f>
        <v>2</v>
      </c>
      <c r="U209" t="b">
        <f>ISNUMBER(superbowl_commercials[[#This Row],[Youtube Likes2]])</f>
        <v>1</v>
      </c>
      <c r="V209">
        <f>VALUE(SUBSTITUTE(superbowl_commercials[[#This Row],[Estimated Cost]],".",","))</f>
        <v>10.48</v>
      </c>
      <c r="W209" t="b">
        <f>ISNUMBER(superbowl_commercials[[#This Row],[Estimated Cost2]])</f>
        <v>1</v>
      </c>
      <c r="X209" t="b">
        <f>ISNUMBER(superbowl_commercials[[#This Row],[Year]])</f>
        <v>1</v>
      </c>
      <c r="Y209">
        <f>VALUE(superbowl_commercials[[#This Row],[Youtube Views]])</f>
        <v>222</v>
      </c>
      <c r="Z209" t="b">
        <f>ISNUMBER(superbowl_commercials[[#This Row],[Youtube Views2]])</f>
        <v>1</v>
      </c>
      <c r="AA209">
        <f>IF(superbowl_commercials[[#This Row],[Funny]]=TRUE,1,0)</f>
        <v>0</v>
      </c>
      <c r="AB209">
        <f>IF(superbowl_commercials[[#This Row],[Shows Product Quickly]]=TRUE,1,0)</f>
        <v>1</v>
      </c>
      <c r="AC209">
        <f>IF(superbowl_commercials[[#This Row],[Patriotic]]=TRUE,1,0)</f>
        <v>0</v>
      </c>
      <c r="AD209">
        <f>IF(superbowl_commercials[[#This Row],[Celebrity]]=TRUE,1,0)</f>
        <v>0</v>
      </c>
      <c r="AE209">
        <f>IF(superbowl_commercials[[#This Row],[Danger]]=TRUE,1,0)</f>
        <v>0</v>
      </c>
      <c r="AF209">
        <f>IF(superbowl_commercials[[#This Row],[Animals]]=TRUE,1,0)</f>
        <v>0</v>
      </c>
      <c r="AG209">
        <f>IF(superbowl_commercials[[#This Row],[Uses Sex]]=TRUE,1,0)</f>
        <v>0</v>
      </c>
    </row>
    <row r="210" spans="1:33" x14ac:dyDescent="0.35">
      <c r="A210">
        <v>2018</v>
      </c>
      <c r="B210" t="s">
        <v>68</v>
      </c>
      <c r="C210" t="s">
        <v>628</v>
      </c>
      <c r="D210" t="s">
        <v>629</v>
      </c>
      <c r="E210" t="b">
        <v>1</v>
      </c>
      <c r="F210" t="b">
        <v>1</v>
      </c>
      <c r="G210" t="b">
        <v>0</v>
      </c>
      <c r="H210" t="b">
        <v>1</v>
      </c>
      <c r="I210" t="b">
        <v>0</v>
      </c>
      <c r="J210" t="b">
        <v>0</v>
      </c>
      <c r="K210" t="b">
        <v>0</v>
      </c>
      <c r="L210">
        <v>60</v>
      </c>
      <c r="M210" t="s">
        <v>624</v>
      </c>
      <c r="N210">
        <v>33684</v>
      </c>
      <c r="O210" t="s">
        <v>630</v>
      </c>
      <c r="P210" t="s">
        <v>625</v>
      </c>
      <c r="Q210" t="str">
        <f>_xlfn.TEXTJOIN("-",,superbowl_commercials[[#This Row],[Year]:[TV Viewers]])</f>
        <v>2018-Doritos-https://superbowl-ads.com/2018-doritos-blaze-vs-mtn-dew-ice/-https://www.youtube.com/watch?v=rZh_CbcVe7M-TRUE-TRUE-FALSE-TRUE-FALSE-FALSE-FALSE-60-10.48-33684-527-103.39</v>
      </c>
      <c r="R210">
        <f>VALUE(SUBSTITUTE(superbowl_commercials[[#This Row],[TV Viewers]],".",","))</f>
        <v>103.39</v>
      </c>
      <c r="S210" t="b">
        <f>ISNUMBER(superbowl_commercials[[#This Row],[TV Viewers2]])</f>
        <v>1</v>
      </c>
      <c r="T210">
        <f>IFERROR(VALUE(superbowl_commercials[[#This Row],[Youtube Likes]]),0)</f>
        <v>527</v>
      </c>
      <c r="U210" t="b">
        <f>ISNUMBER(superbowl_commercials[[#This Row],[Youtube Likes2]])</f>
        <v>1</v>
      </c>
      <c r="V210">
        <f>VALUE(SUBSTITUTE(superbowl_commercials[[#This Row],[Estimated Cost]],".",","))</f>
        <v>10.48</v>
      </c>
      <c r="W210" t="b">
        <f>ISNUMBER(superbowl_commercials[[#This Row],[Estimated Cost2]])</f>
        <v>1</v>
      </c>
      <c r="X210" t="b">
        <f>ISNUMBER(superbowl_commercials[[#This Row],[Year]])</f>
        <v>1</v>
      </c>
      <c r="Y210">
        <f>VALUE(superbowl_commercials[[#This Row],[Youtube Views]])</f>
        <v>33684</v>
      </c>
      <c r="Z210" t="b">
        <f>ISNUMBER(superbowl_commercials[[#This Row],[Youtube Views2]])</f>
        <v>1</v>
      </c>
      <c r="AA210">
        <f>IF(superbowl_commercials[[#This Row],[Funny]]=TRUE,1,0)</f>
        <v>1</v>
      </c>
      <c r="AB210">
        <f>IF(superbowl_commercials[[#This Row],[Shows Product Quickly]]=TRUE,1,0)</f>
        <v>1</v>
      </c>
      <c r="AC210">
        <f>IF(superbowl_commercials[[#This Row],[Patriotic]]=TRUE,1,0)</f>
        <v>0</v>
      </c>
      <c r="AD210">
        <f>IF(superbowl_commercials[[#This Row],[Celebrity]]=TRUE,1,0)</f>
        <v>1</v>
      </c>
      <c r="AE210">
        <f>IF(superbowl_commercials[[#This Row],[Danger]]=TRUE,1,0)</f>
        <v>0</v>
      </c>
      <c r="AF210">
        <f>IF(superbowl_commercials[[#This Row],[Animals]]=TRUE,1,0)</f>
        <v>0</v>
      </c>
      <c r="AG210">
        <f>IF(superbowl_commercials[[#This Row],[Uses Sex]]=TRUE,1,0)</f>
        <v>0</v>
      </c>
    </row>
    <row r="211" spans="1:33" x14ac:dyDescent="0.35">
      <c r="A211">
        <v>2018</v>
      </c>
      <c r="B211" t="s">
        <v>243</v>
      </c>
      <c r="C211" t="s">
        <v>631</v>
      </c>
      <c r="D211" t="s">
        <v>632</v>
      </c>
      <c r="E211" t="b">
        <v>0</v>
      </c>
      <c r="F211" t="b">
        <v>1</v>
      </c>
      <c r="G211" t="b">
        <v>0</v>
      </c>
      <c r="H211" t="b">
        <v>1</v>
      </c>
      <c r="I211" t="b">
        <v>0</v>
      </c>
      <c r="J211" t="b">
        <v>0</v>
      </c>
      <c r="K211" t="b">
        <v>0</v>
      </c>
      <c r="L211">
        <v>30</v>
      </c>
      <c r="M211" t="s">
        <v>633</v>
      </c>
      <c r="N211">
        <v>353</v>
      </c>
      <c r="O211" t="s">
        <v>403</v>
      </c>
      <c r="P211" t="s">
        <v>625</v>
      </c>
      <c r="Q211" t="str">
        <f>_xlfn.TEXTJOIN("-",,superbowl_commercials[[#This Row],[Year]:[TV Viewers]])</f>
        <v>2018-Coca-Cola-https://superbowl-ads.com/life-is-short-have-a-diet-coke-because-i-can-diet-coke/-https://www.youtube.com/watch?v=be5DH6jQs38-FALSE-TRUE-FALSE-TRUE-FALSE-FALSE-FALSE-30-5.24-353-2-103.39</v>
      </c>
      <c r="R211">
        <f>VALUE(SUBSTITUTE(superbowl_commercials[[#This Row],[TV Viewers]],".",","))</f>
        <v>103.39</v>
      </c>
      <c r="S211" t="b">
        <f>ISNUMBER(superbowl_commercials[[#This Row],[TV Viewers2]])</f>
        <v>1</v>
      </c>
      <c r="T211">
        <f>IFERROR(VALUE(superbowl_commercials[[#This Row],[Youtube Likes]]),0)</f>
        <v>2</v>
      </c>
      <c r="U211" t="b">
        <f>ISNUMBER(superbowl_commercials[[#This Row],[Youtube Likes2]])</f>
        <v>1</v>
      </c>
      <c r="V211">
        <f>VALUE(SUBSTITUTE(superbowl_commercials[[#This Row],[Estimated Cost]],".",","))</f>
        <v>5.24</v>
      </c>
      <c r="W211" t="b">
        <f>ISNUMBER(superbowl_commercials[[#This Row],[Estimated Cost2]])</f>
        <v>1</v>
      </c>
      <c r="X211" t="b">
        <f>ISNUMBER(superbowl_commercials[[#This Row],[Year]])</f>
        <v>1</v>
      </c>
      <c r="Y211">
        <f>VALUE(superbowl_commercials[[#This Row],[Youtube Views]])</f>
        <v>353</v>
      </c>
      <c r="Z211" t="b">
        <f>ISNUMBER(superbowl_commercials[[#This Row],[Youtube Views2]])</f>
        <v>1</v>
      </c>
      <c r="AA211">
        <f>IF(superbowl_commercials[[#This Row],[Funny]]=TRUE,1,0)</f>
        <v>0</v>
      </c>
      <c r="AB211">
        <f>IF(superbowl_commercials[[#This Row],[Shows Product Quickly]]=TRUE,1,0)</f>
        <v>1</v>
      </c>
      <c r="AC211">
        <f>IF(superbowl_commercials[[#This Row],[Patriotic]]=TRUE,1,0)</f>
        <v>0</v>
      </c>
      <c r="AD211">
        <f>IF(superbowl_commercials[[#This Row],[Celebrity]]=TRUE,1,0)</f>
        <v>1</v>
      </c>
      <c r="AE211">
        <f>IF(superbowl_commercials[[#This Row],[Danger]]=TRUE,1,0)</f>
        <v>0</v>
      </c>
      <c r="AF211">
        <f>IF(superbowl_commercials[[#This Row],[Animals]]=TRUE,1,0)</f>
        <v>0</v>
      </c>
      <c r="AG211">
        <f>IF(superbowl_commercials[[#This Row],[Uses Sex]]=TRUE,1,0)</f>
        <v>0</v>
      </c>
    </row>
    <row r="212" spans="1:33" x14ac:dyDescent="0.35">
      <c r="A212">
        <v>2018</v>
      </c>
      <c r="B212" t="s">
        <v>383</v>
      </c>
      <c r="C212" t="s">
        <v>634</v>
      </c>
      <c r="D212" t="s">
        <v>635</v>
      </c>
      <c r="E212" t="b">
        <v>0</v>
      </c>
      <c r="F212" t="b">
        <v>0</v>
      </c>
      <c r="G212" t="b">
        <v>0</v>
      </c>
      <c r="H212" t="b">
        <v>1</v>
      </c>
      <c r="I212" t="b">
        <v>0</v>
      </c>
      <c r="J212" t="b">
        <v>0</v>
      </c>
      <c r="K212" t="b">
        <v>0</v>
      </c>
      <c r="L212">
        <v>60</v>
      </c>
      <c r="M212" t="s">
        <v>624</v>
      </c>
      <c r="N212">
        <v>30408</v>
      </c>
      <c r="O212" t="s">
        <v>55</v>
      </c>
      <c r="P212" t="s">
        <v>625</v>
      </c>
      <c r="Q212" t="str">
        <f>_xlfn.TEXTJOIN("-",,superbowl_commercials[[#This Row],[Year]:[TV Viewers]])</f>
        <v>2018-Kia-https://superbowl-ads.com/2018-kia-stinger-steven-tyler-big-game-ad-feel-something-again/-https://www.youtube.com/watch?v=9_dE6Z2HK8I-FALSE-FALSE-FALSE-TRUE-FALSE-FALSE-FALSE-60-10.48-30408-353-103.39</v>
      </c>
      <c r="R212">
        <f>VALUE(SUBSTITUTE(superbowl_commercials[[#This Row],[TV Viewers]],".",","))</f>
        <v>103.39</v>
      </c>
      <c r="S212" t="b">
        <f>ISNUMBER(superbowl_commercials[[#This Row],[TV Viewers2]])</f>
        <v>1</v>
      </c>
      <c r="T212">
        <f>IFERROR(VALUE(superbowl_commercials[[#This Row],[Youtube Likes]]),0)</f>
        <v>353</v>
      </c>
      <c r="U212" t="b">
        <f>ISNUMBER(superbowl_commercials[[#This Row],[Youtube Likes2]])</f>
        <v>1</v>
      </c>
      <c r="V212">
        <f>VALUE(SUBSTITUTE(superbowl_commercials[[#This Row],[Estimated Cost]],".",","))</f>
        <v>10.48</v>
      </c>
      <c r="W212" t="b">
        <f>ISNUMBER(superbowl_commercials[[#This Row],[Estimated Cost2]])</f>
        <v>1</v>
      </c>
      <c r="X212" t="b">
        <f>ISNUMBER(superbowl_commercials[[#This Row],[Year]])</f>
        <v>1</v>
      </c>
      <c r="Y212">
        <f>VALUE(superbowl_commercials[[#This Row],[Youtube Views]])</f>
        <v>30408</v>
      </c>
      <c r="Z212" t="b">
        <f>ISNUMBER(superbowl_commercials[[#This Row],[Youtube Views2]])</f>
        <v>1</v>
      </c>
      <c r="AA212">
        <f>IF(superbowl_commercials[[#This Row],[Funny]]=TRUE,1,0)</f>
        <v>0</v>
      </c>
      <c r="AB212">
        <f>IF(superbowl_commercials[[#This Row],[Shows Product Quickly]]=TRUE,1,0)</f>
        <v>0</v>
      </c>
      <c r="AC212">
        <f>IF(superbowl_commercials[[#This Row],[Patriotic]]=TRUE,1,0)</f>
        <v>0</v>
      </c>
      <c r="AD212">
        <f>IF(superbowl_commercials[[#This Row],[Celebrity]]=TRUE,1,0)</f>
        <v>1</v>
      </c>
      <c r="AE212">
        <f>IF(superbowl_commercials[[#This Row],[Danger]]=TRUE,1,0)</f>
        <v>0</v>
      </c>
      <c r="AF212">
        <f>IF(superbowl_commercials[[#This Row],[Animals]]=TRUE,1,0)</f>
        <v>0</v>
      </c>
      <c r="AG212">
        <f>IF(superbowl_commercials[[#This Row],[Uses Sex]]=TRUE,1,0)</f>
        <v>0</v>
      </c>
    </row>
    <row r="213" spans="1:33" x14ac:dyDescent="0.35">
      <c r="A213">
        <v>2018</v>
      </c>
      <c r="B213" t="s">
        <v>56</v>
      </c>
      <c r="C213" t="s">
        <v>636</v>
      </c>
      <c r="D213" t="s">
        <v>637</v>
      </c>
      <c r="E213" t="b">
        <v>0</v>
      </c>
      <c r="F213" t="b">
        <v>1</v>
      </c>
      <c r="G213" t="b">
        <v>1</v>
      </c>
      <c r="H213" t="b">
        <v>1</v>
      </c>
      <c r="I213" t="b">
        <v>0</v>
      </c>
      <c r="J213" t="b">
        <v>0</v>
      </c>
      <c r="K213" t="b">
        <v>0</v>
      </c>
      <c r="L213">
        <v>60</v>
      </c>
      <c r="M213" t="s">
        <v>624</v>
      </c>
      <c r="N213">
        <v>736511</v>
      </c>
      <c r="O213" t="s">
        <v>638</v>
      </c>
      <c r="P213" t="s">
        <v>625</v>
      </c>
      <c r="Q213" t="str">
        <f>_xlfn.TEXTJOIN("-",,superbowl_commercials[[#This Row],[Year]:[TV Viewers]])</f>
        <v>2018-Pepsi-https://superbowl-ads.com/2018_pepsi_this_is_the_pepsi/-https://www.youtube.com/watch?v=0gHYd67OumQ-FALSE-TRUE-TRUE-TRUE-FALSE-FALSE-FALSE-60-10.48-736511-3200-103.39</v>
      </c>
      <c r="R213">
        <f>VALUE(SUBSTITUTE(superbowl_commercials[[#This Row],[TV Viewers]],".",","))</f>
        <v>103.39</v>
      </c>
      <c r="S213" t="b">
        <f>ISNUMBER(superbowl_commercials[[#This Row],[TV Viewers2]])</f>
        <v>1</v>
      </c>
      <c r="T213">
        <f>IFERROR(VALUE(superbowl_commercials[[#This Row],[Youtube Likes]]),0)</f>
        <v>3200</v>
      </c>
      <c r="U213" t="b">
        <f>ISNUMBER(superbowl_commercials[[#This Row],[Youtube Likes2]])</f>
        <v>1</v>
      </c>
      <c r="V213">
        <f>VALUE(SUBSTITUTE(superbowl_commercials[[#This Row],[Estimated Cost]],".",","))</f>
        <v>10.48</v>
      </c>
      <c r="W213" t="b">
        <f>ISNUMBER(superbowl_commercials[[#This Row],[Estimated Cost2]])</f>
        <v>1</v>
      </c>
      <c r="X213" t="b">
        <f>ISNUMBER(superbowl_commercials[[#This Row],[Year]])</f>
        <v>1</v>
      </c>
      <c r="Y213">
        <f>VALUE(superbowl_commercials[[#This Row],[Youtube Views]])</f>
        <v>736511</v>
      </c>
      <c r="Z213" t="b">
        <f>ISNUMBER(superbowl_commercials[[#This Row],[Youtube Views2]])</f>
        <v>1</v>
      </c>
      <c r="AA213">
        <f>IF(superbowl_commercials[[#This Row],[Funny]]=TRUE,1,0)</f>
        <v>0</v>
      </c>
      <c r="AB213">
        <f>IF(superbowl_commercials[[#This Row],[Shows Product Quickly]]=TRUE,1,0)</f>
        <v>1</v>
      </c>
      <c r="AC213">
        <f>IF(superbowl_commercials[[#This Row],[Patriotic]]=TRUE,1,0)</f>
        <v>1</v>
      </c>
      <c r="AD213">
        <f>IF(superbowl_commercials[[#This Row],[Celebrity]]=TRUE,1,0)</f>
        <v>1</v>
      </c>
      <c r="AE213">
        <f>IF(superbowl_commercials[[#This Row],[Danger]]=TRUE,1,0)</f>
        <v>0</v>
      </c>
      <c r="AF213">
        <f>IF(superbowl_commercials[[#This Row],[Animals]]=TRUE,1,0)</f>
        <v>0</v>
      </c>
      <c r="AG213">
        <f>IF(superbowl_commercials[[#This Row],[Uses Sex]]=TRUE,1,0)</f>
        <v>0</v>
      </c>
    </row>
    <row r="214" spans="1:33" x14ac:dyDescent="0.35">
      <c r="A214">
        <v>2018</v>
      </c>
      <c r="B214" t="s">
        <v>72</v>
      </c>
      <c r="C214" t="s">
        <v>639</v>
      </c>
      <c r="D214" t="s">
        <v>640</v>
      </c>
      <c r="E214" t="b">
        <v>1</v>
      </c>
      <c r="F214" t="b">
        <v>1</v>
      </c>
      <c r="G214" t="b">
        <v>0</v>
      </c>
      <c r="H214" t="b">
        <v>1</v>
      </c>
      <c r="I214" t="b">
        <v>0</v>
      </c>
      <c r="J214" t="b">
        <v>0</v>
      </c>
      <c r="K214" t="b">
        <v>0</v>
      </c>
      <c r="L214">
        <v>60</v>
      </c>
      <c r="M214" t="s">
        <v>624</v>
      </c>
      <c r="N214">
        <v>5</v>
      </c>
      <c r="O214" t="s">
        <v>260</v>
      </c>
      <c r="P214" t="s">
        <v>625</v>
      </c>
      <c r="Q214" t="str">
        <f>_xlfn.TEXTJOIN("-",,superbowl_commercials[[#This Row],[Year]:[TV Viewers]])</f>
        <v>2018-NFL-https://superbowl-ads.com/touchdown-celebrations-to-come-nfl-super-bowl-lii-commercial/-https://www.youtube.com/watch?v=YDfDElTyLu8&amp;ab_channel=SuperBowlCommercials-TRUE-TRUE-FALSE-TRUE-FALSE-FALSE-FALSE-60-10.48-5-0-103.39</v>
      </c>
      <c r="R214">
        <f>VALUE(SUBSTITUTE(superbowl_commercials[[#This Row],[TV Viewers]],".",","))</f>
        <v>103.39</v>
      </c>
      <c r="S214" t="b">
        <f>ISNUMBER(superbowl_commercials[[#This Row],[TV Viewers2]])</f>
        <v>1</v>
      </c>
      <c r="T214">
        <f>IFERROR(VALUE(superbowl_commercials[[#This Row],[Youtube Likes]]),0)</f>
        <v>0</v>
      </c>
      <c r="U214" t="b">
        <f>ISNUMBER(superbowl_commercials[[#This Row],[Youtube Likes2]])</f>
        <v>1</v>
      </c>
      <c r="V214">
        <f>VALUE(SUBSTITUTE(superbowl_commercials[[#This Row],[Estimated Cost]],".",","))</f>
        <v>10.48</v>
      </c>
      <c r="W214" t="b">
        <f>ISNUMBER(superbowl_commercials[[#This Row],[Estimated Cost2]])</f>
        <v>1</v>
      </c>
      <c r="X214" t="b">
        <f>ISNUMBER(superbowl_commercials[[#This Row],[Year]])</f>
        <v>1</v>
      </c>
      <c r="Y214">
        <f>VALUE(superbowl_commercials[[#This Row],[Youtube Views]])</f>
        <v>5</v>
      </c>
      <c r="Z214" t="b">
        <f>ISNUMBER(superbowl_commercials[[#This Row],[Youtube Views2]])</f>
        <v>1</v>
      </c>
      <c r="AA214">
        <f>IF(superbowl_commercials[[#This Row],[Funny]]=TRUE,1,0)</f>
        <v>1</v>
      </c>
      <c r="AB214">
        <f>IF(superbowl_commercials[[#This Row],[Shows Product Quickly]]=TRUE,1,0)</f>
        <v>1</v>
      </c>
      <c r="AC214">
        <f>IF(superbowl_commercials[[#This Row],[Patriotic]]=TRUE,1,0)</f>
        <v>0</v>
      </c>
      <c r="AD214">
        <f>IF(superbowl_commercials[[#This Row],[Celebrity]]=TRUE,1,0)</f>
        <v>1</v>
      </c>
      <c r="AE214">
        <f>IF(superbowl_commercials[[#This Row],[Danger]]=TRUE,1,0)</f>
        <v>0</v>
      </c>
      <c r="AF214">
        <f>IF(superbowl_commercials[[#This Row],[Animals]]=TRUE,1,0)</f>
        <v>0</v>
      </c>
      <c r="AG214">
        <f>IF(superbowl_commercials[[#This Row],[Uses Sex]]=TRUE,1,0)</f>
        <v>0</v>
      </c>
    </row>
    <row r="215" spans="1:33" x14ac:dyDescent="0.35">
      <c r="A215">
        <v>2018</v>
      </c>
      <c r="B215" t="s">
        <v>243</v>
      </c>
      <c r="C215" t="s">
        <v>641</v>
      </c>
      <c r="D215" t="s">
        <v>642</v>
      </c>
      <c r="E215" t="b">
        <v>0</v>
      </c>
      <c r="F215" t="b">
        <v>1</v>
      </c>
      <c r="G215" t="b">
        <v>1</v>
      </c>
      <c r="H215" t="b">
        <v>0</v>
      </c>
      <c r="I215" t="b">
        <v>0</v>
      </c>
      <c r="J215" t="b">
        <v>0</v>
      </c>
      <c r="K215" t="b">
        <v>0</v>
      </c>
      <c r="L215">
        <v>60</v>
      </c>
      <c r="M215" t="s">
        <v>624</v>
      </c>
      <c r="N215">
        <v>213433</v>
      </c>
      <c r="O215" t="s">
        <v>643</v>
      </c>
      <c r="P215" t="s">
        <v>625</v>
      </c>
      <c r="Q215" t="str">
        <f>_xlfn.TEXTJOIN("-",,superbowl_commercials[[#This Row],[Year]:[TV Viewers]])</f>
        <v>2018-Coca-Cola-https://superbowl-ads.com/2018-coca-cola-super-bowl-ad-wonder-us/-https://www.youtube.com/watch?v=-R-EEdvDrUU-FALSE-TRUE-TRUE-FALSE-FALSE-FALSE-FALSE-60-10.48-213433-805-103.39</v>
      </c>
      <c r="R215">
        <f>VALUE(SUBSTITUTE(superbowl_commercials[[#This Row],[TV Viewers]],".",","))</f>
        <v>103.39</v>
      </c>
      <c r="S215" t="b">
        <f>ISNUMBER(superbowl_commercials[[#This Row],[TV Viewers2]])</f>
        <v>1</v>
      </c>
      <c r="T215">
        <f>IFERROR(VALUE(superbowl_commercials[[#This Row],[Youtube Likes]]),0)</f>
        <v>805</v>
      </c>
      <c r="U215" t="b">
        <f>ISNUMBER(superbowl_commercials[[#This Row],[Youtube Likes2]])</f>
        <v>1</v>
      </c>
      <c r="V215">
        <f>VALUE(SUBSTITUTE(superbowl_commercials[[#This Row],[Estimated Cost]],".",","))</f>
        <v>10.48</v>
      </c>
      <c r="W215" t="b">
        <f>ISNUMBER(superbowl_commercials[[#This Row],[Estimated Cost2]])</f>
        <v>1</v>
      </c>
      <c r="X215" t="b">
        <f>ISNUMBER(superbowl_commercials[[#This Row],[Year]])</f>
        <v>1</v>
      </c>
      <c r="Y215">
        <f>VALUE(superbowl_commercials[[#This Row],[Youtube Views]])</f>
        <v>213433</v>
      </c>
      <c r="Z215" t="b">
        <f>ISNUMBER(superbowl_commercials[[#This Row],[Youtube Views2]])</f>
        <v>1</v>
      </c>
      <c r="AA215">
        <f>IF(superbowl_commercials[[#This Row],[Funny]]=TRUE,1,0)</f>
        <v>0</v>
      </c>
      <c r="AB215">
        <f>IF(superbowl_commercials[[#This Row],[Shows Product Quickly]]=TRUE,1,0)</f>
        <v>1</v>
      </c>
      <c r="AC215">
        <f>IF(superbowl_commercials[[#This Row],[Patriotic]]=TRUE,1,0)</f>
        <v>1</v>
      </c>
      <c r="AD215">
        <f>IF(superbowl_commercials[[#This Row],[Celebrity]]=TRUE,1,0)</f>
        <v>0</v>
      </c>
      <c r="AE215">
        <f>IF(superbowl_commercials[[#This Row],[Danger]]=TRUE,1,0)</f>
        <v>0</v>
      </c>
      <c r="AF215">
        <f>IF(superbowl_commercials[[#This Row],[Animals]]=TRUE,1,0)</f>
        <v>0</v>
      </c>
      <c r="AG215">
        <f>IF(superbowl_commercials[[#This Row],[Uses Sex]]=TRUE,1,0)</f>
        <v>0</v>
      </c>
    </row>
    <row r="216" spans="1:33" x14ac:dyDescent="0.35">
      <c r="A216">
        <v>2018</v>
      </c>
      <c r="B216" t="s">
        <v>25</v>
      </c>
      <c r="C216" t="s">
        <v>644</v>
      </c>
      <c r="D216" t="s">
        <v>645</v>
      </c>
      <c r="E216" t="b">
        <v>0</v>
      </c>
      <c r="F216" t="b">
        <v>0</v>
      </c>
      <c r="G216" t="b">
        <v>1</v>
      </c>
      <c r="H216" t="b">
        <v>0</v>
      </c>
      <c r="I216" t="b">
        <v>0</v>
      </c>
      <c r="J216" t="b">
        <v>0</v>
      </c>
      <c r="K216" t="b">
        <v>0</v>
      </c>
      <c r="L216">
        <v>60</v>
      </c>
      <c r="M216" t="s">
        <v>624</v>
      </c>
      <c r="N216">
        <v>43500</v>
      </c>
      <c r="O216" t="s">
        <v>646</v>
      </c>
      <c r="P216" t="s">
        <v>625</v>
      </c>
      <c r="Q216" t="str">
        <f>_xlfn.TEXTJOIN("-",,superbowl_commercials[[#This Row],[Year]:[TV Viewers]])</f>
        <v>2018-Budweiser-https://superbowl-ads.com/41891-2/-https://www.youtube.com/watch?v=GNVw5f16GEM-FALSE-FALSE-TRUE-FALSE-FALSE-FALSE-FALSE-60-10.48-43500-162-103.39</v>
      </c>
      <c r="R216">
        <f>VALUE(SUBSTITUTE(superbowl_commercials[[#This Row],[TV Viewers]],".",","))</f>
        <v>103.39</v>
      </c>
      <c r="S216" t="b">
        <f>ISNUMBER(superbowl_commercials[[#This Row],[TV Viewers2]])</f>
        <v>1</v>
      </c>
      <c r="T216">
        <f>IFERROR(VALUE(superbowl_commercials[[#This Row],[Youtube Likes]]),0)</f>
        <v>162</v>
      </c>
      <c r="U216" t="b">
        <f>ISNUMBER(superbowl_commercials[[#This Row],[Youtube Likes2]])</f>
        <v>1</v>
      </c>
      <c r="V216">
        <f>VALUE(SUBSTITUTE(superbowl_commercials[[#This Row],[Estimated Cost]],".",","))</f>
        <v>10.48</v>
      </c>
      <c r="W216" t="b">
        <f>ISNUMBER(superbowl_commercials[[#This Row],[Estimated Cost2]])</f>
        <v>1</v>
      </c>
      <c r="X216" t="b">
        <f>ISNUMBER(superbowl_commercials[[#This Row],[Year]])</f>
        <v>1</v>
      </c>
      <c r="Y216">
        <f>VALUE(superbowl_commercials[[#This Row],[Youtube Views]])</f>
        <v>43500</v>
      </c>
      <c r="Z216" t="b">
        <f>ISNUMBER(superbowl_commercials[[#This Row],[Youtube Views2]])</f>
        <v>1</v>
      </c>
      <c r="AA216">
        <f>IF(superbowl_commercials[[#This Row],[Funny]]=TRUE,1,0)</f>
        <v>0</v>
      </c>
      <c r="AB216">
        <f>IF(superbowl_commercials[[#This Row],[Shows Product Quickly]]=TRUE,1,0)</f>
        <v>0</v>
      </c>
      <c r="AC216">
        <f>IF(superbowl_commercials[[#This Row],[Patriotic]]=TRUE,1,0)</f>
        <v>1</v>
      </c>
      <c r="AD216">
        <f>IF(superbowl_commercials[[#This Row],[Celebrity]]=TRUE,1,0)</f>
        <v>0</v>
      </c>
      <c r="AE216">
        <f>IF(superbowl_commercials[[#This Row],[Danger]]=TRUE,1,0)</f>
        <v>0</v>
      </c>
      <c r="AF216">
        <f>IF(superbowl_commercials[[#This Row],[Animals]]=TRUE,1,0)</f>
        <v>0</v>
      </c>
      <c r="AG216">
        <f>IF(superbowl_commercials[[#This Row],[Uses Sex]]=TRUE,1,0)</f>
        <v>0</v>
      </c>
    </row>
    <row r="217" spans="1:33" x14ac:dyDescent="0.35">
      <c r="A217">
        <v>2018</v>
      </c>
      <c r="B217" t="s">
        <v>29</v>
      </c>
      <c r="C217" t="s">
        <v>647</v>
      </c>
      <c r="D217" t="s">
        <v>648</v>
      </c>
      <c r="E217" t="b">
        <v>1</v>
      </c>
      <c r="F217" t="b">
        <v>1</v>
      </c>
      <c r="G217" t="b">
        <v>0</v>
      </c>
      <c r="H217" t="b">
        <v>0</v>
      </c>
      <c r="I217" t="b">
        <v>1</v>
      </c>
      <c r="J217" t="b">
        <v>1</v>
      </c>
      <c r="K217" t="b">
        <v>0</v>
      </c>
      <c r="L217">
        <v>60</v>
      </c>
      <c r="M217" t="s">
        <v>624</v>
      </c>
      <c r="N217">
        <v>39955</v>
      </c>
      <c r="O217" t="s">
        <v>649</v>
      </c>
      <c r="P217" t="s">
        <v>625</v>
      </c>
      <c r="Q217" t="str">
        <f>_xlfn.TEXTJOIN("-",,superbowl_commercials[[#This Row],[Year]:[TV Viewers]])</f>
        <v>2018-Bud Light-https://superbowl-ads.com/bud-light-the-bud-knight/-https://www.youtube.com/watch?v=q-QTDm1kdwo-TRUE-TRUE-FALSE-FALSE-TRUE-TRUE-FALSE-60-10.48-39955-590-103.39</v>
      </c>
      <c r="R217">
        <f>VALUE(SUBSTITUTE(superbowl_commercials[[#This Row],[TV Viewers]],".",","))</f>
        <v>103.39</v>
      </c>
      <c r="S217" t="b">
        <f>ISNUMBER(superbowl_commercials[[#This Row],[TV Viewers2]])</f>
        <v>1</v>
      </c>
      <c r="T217">
        <f>IFERROR(VALUE(superbowl_commercials[[#This Row],[Youtube Likes]]),0)</f>
        <v>590</v>
      </c>
      <c r="U217" t="b">
        <f>ISNUMBER(superbowl_commercials[[#This Row],[Youtube Likes2]])</f>
        <v>1</v>
      </c>
      <c r="V217">
        <f>VALUE(SUBSTITUTE(superbowl_commercials[[#This Row],[Estimated Cost]],".",","))</f>
        <v>10.48</v>
      </c>
      <c r="W217" t="b">
        <f>ISNUMBER(superbowl_commercials[[#This Row],[Estimated Cost2]])</f>
        <v>1</v>
      </c>
      <c r="X217" t="b">
        <f>ISNUMBER(superbowl_commercials[[#This Row],[Year]])</f>
        <v>1</v>
      </c>
      <c r="Y217">
        <f>VALUE(superbowl_commercials[[#This Row],[Youtube Views]])</f>
        <v>39955</v>
      </c>
      <c r="Z217" t="b">
        <f>ISNUMBER(superbowl_commercials[[#This Row],[Youtube Views2]])</f>
        <v>1</v>
      </c>
      <c r="AA217">
        <f>IF(superbowl_commercials[[#This Row],[Funny]]=TRUE,1,0)</f>
        <v>1</v>
      </c>
      <c r="AB217">
        <f>IF(superbowl_commercials[[#This Row],[Shows Product Quickly]]=TRUE,1,0)</f>
        <v>1</v>
      </c>
      <c r="AC217">
        <f>IF(superbowl_commercials[[#This Row],[Patriotic]]=TRUE,1,0)</f>
        <v>0</v>
      </c>
      <c r="AD217">
        <f>IF(superbowl_commercials[[#This Row],[Celebrity]]=TRUE,1,0)</f>
        <v>0</v>
      </c>
      <c r="AE217">
        <f>IF(superbowl_commercials[[#This Row],[Danger]]=TRUE,1,0)</f>
        <v>1</v>
      </c>
      <c r="AF217">
        <f>IF(superbowl_commercials[[#This Row],[Animals]]=TRUE,1,0)</f>
        <v>1</v>
      </c>
      <c r="AG217">
        <f>IF(superbowl_commercials[[#This Row],[Uses Sex]]=TRUE,1,0)</f>
        <v>0</v>
      </c>
    </row>
    <row r="218" spans="1:33" x14ac:dyDescent="0.35">
      <c r="A218">
        <v>2018</v>
      </c>
      <c r="B218" t="s">
        <v>29</v>
      </c>
      <c r="C218" t="s">
        <v>650</v>
      </c>
      <c r="D218" t="s">
        <v>651</v>
      </c>
      <c r="E218" t="b">
        <v>1</v>
      </c>
      <c r="F218" t="b">
        <v>1</v>
      </c>
      <c r="G218" t="b">
        <v>0</v>
      </c>
      <c r="H218" t="b">
        <v>0</v>
      </c>
      <c r="I218" t="b">
        <v>1</v>
      </c>
      <c r="J218" t="b">
        <v>1</v>
      </c>
      <c r="K218" t="b">
        <v>0</v>
      </c>
      <c r="L218">
        <v>45</v>
      </c>
      <c r="M218" t="s">
        <v>652</v>
      </c>
      <c r="N218">
        <v>3346</v>
      </c>
      <c r="O218" t="s">
        <v>99</v>
      </c>
      <c r="P218" t="s">
        <v>625</v>
      </c>
      <c r="Q218" t="str">
        <f>_xlfn.TEXTJOIN("-",,superbowl_commercials[[#This Row],[Year]:[TV Viewers]])</f>
        <v>2018-Bud Light-https://superbowl-ads.com/bud-light-ye-olde-pep-talk/-https://www.youtube.com/watch?v=xza7T89Lda4-TRUE-TRUE-FALSE-FALSE-TRUE-TRUE-FALSE-45-7.86-3346-17-103.39</v>
      </c>
      <c r="R218">
        <f>VALUE(SUBSTITUTE(superbowl_commercials[[#This Row],[TV Viewers]],".",","))</f>
        <v>103.39</v>
      </c>
      <c r="S218" t="b">
        <f>ISNUMBER(superbowl_commercials[[#This Row],[TV Viewers2]])</f>
        <v>1</v>
      </c>
      <c r="T218">
        <f>IFERROR(VALUE(superbowl_commercials[[#This Row],[Youtube Likes]]),0)</f>
        <v>17</v>
      </c>
      <c r="U218" t="b">
        <f>ISNUMBER(superbowl_commercials[[#This Row],[Youtube Likes2]])</f>
        <v>1</v>
      </c>
      <c r="V218">
        <f>VALUE(SUBSTITUTE(superbowl_commercials[[#This Row],[Estimated Cost]],".",","))</f>
        <v>7.86</v>
      </c>
      <c r="W218" t="b">
        <f>ISNUMBER(superbowl_commercials[[#This Row],[Estimated Cost2]])</f>
        <v>1</v>
      </c>
      <c r="X218" t="b">
        <f>ISNUMBER(superbowl_commercials[[#This Row],[Year]])</f>
        <v>1</v>
      </c>
      <c r="Y218">
        <f>VALUE(superbowl_commercials[[#This Row],[Youtube Views]])</f>
        <v>3346</v>
      </c>
      <c r="Z218" t="b">
        <f>ISNUMBER(superbowl_commercials[[#This Row],[Youtube Views2]])</f>
        <v>1</v>
      </c>
      <c r="AA218">
        <f>IF(superbowl_commercials[[#This Row],[Funny]]=TRUE,1,0)</f>
        <v>1</v>
      </c>
      <c r="AB218">
        <f>IF(superbowl_commercials[[#This Row],[Shows Product Quickly]]=TRUE,1,0)</f>
        <v>1</v>
      </c>
      <c r="AC218">
        <f>IF(superbowl_commercials[[#This Row],[Patriotic]]=TRUE,1,0)</f>
        <v>0</v>
      </c>
      <c r="AD218">
        <f>IF(superbowl_commercials[[#This Row],[Celebrity]]=TRUE,1,0)</f>
        <v>0</v>
      </c>
      <c r="AE218">
        <f>IF(superbowl_commercials[[#This Row],[Danger]]=TRUE,1,0)</f>
        <v>1</v>
      </c>
      <c r="AF218">
        <f>IF(superbowl_commercials[[#This Row],[Animals]]=TRUE,1,0)</f>
        <v>1</v>
      </c>
      <c r="AG218">
        <f>IF(superbowl_commercials[[#This Row],[Uses Sex]]=TRUE,1,0)</f>
        <v>0</v>
      </c>
    </row>
    <row r="219" spans="1:33" x14ac:dyDescent="0.35">
      <c r="A219">
        <v>2018</v>
      </c>
      <c r="B219" t="s">
        <v>243</v>
      </c>
      <c r="C219" t="s">
        <v>653</v>
      </c>
      <c r="D219" t="s">
        <v>654</v>
      </c>
      <c r="E219" t="b">
        <v>0</v>
      </c>
      <c r="F219" t="b">
        <v>1</v>
      </c>
      <c r="G219" t="b">
        <v>0</v>
      </c>
      <c r="H219" t="b">
        <v>0</v>
      </c>
      <c r="I219" t="b">
        <v>0</v>
      </c>
      <c r="J219" t="b">
        <v>0</v>
      </c>
      <c r="K219" t="b">
        <v>1</v>
      </c>
      <c r="L219">
        <v>30</v>
      </c>
      <c r="M219" t="s">
        <v>633</v>
      </c>
      <c r="N219">
        <v>523</v>
      </c>
      <c r="O219" t="s">
        <v>655</v>
      </c>
      <c r="P219" t="s">
        <v>625</v>
      </c>
      <c r="Q219" t="str">
        <f>_xlfn.TEXTJOIN("-",,superbowl_commercials[[#This Row],[Year]:[TV Viewers]])</f>
        <v>2018-Coca-Cola-https://superbowl-ads.com/diet-coke-twisted-mango-groove/-https://www.youtube.com/watch?v=nkGd47iB-wU-FALSE-TRUE-FALSE-FALSE-FALSE-FALSE-TRUE-30-5.24-523-4-103.39</v>
      </c>
      <c r="R219">
        <f>VALUE(SUBSTITUTE(superbowl_commercials[[#This Row],[TV Viewers]],".",","))</f>
        <v>103.39</v>
      </c>
      <c r="S219" t="b">
        <f>ISNUMBER(superbowl_commercials[[#This Row],[TV Viewers2]])</f>
        <v>1</v>
      </c>
      <c r="T219">
        <f>IFERROR(VALUE(superbowl_commercials[[#This Row],[Youtube Likes]]),0)</f>
        <v>4</v>
      </c>
      <c r="U219" t="b">
        <f>ISNUMBER(superbowl_commercials[[#This Row],[Youtube Likes2]])</f>
        <v>1</v>
      </c>
      <c r="V219">
        <f>VALUE(SUBSTITUTE(superbowl_commercials[[#This Row],[Estimated Cost]],".",","))</f>
        <v>5.24</v>
      </c>
      <c r="W219" t="b">
        <f>ISNUMBER(superbowl_commercials[[#This Row],[Estimated Cost2]])</f>
        <v>1</v>
      </c>
      <c r="X219" t="b">
        <f>ISNUMBER(superbowl_commercials[[#This Row],[Year]])</f>
        <v>1</v>
      </c>
      <c r="Y219">
        <f>VALUE(superbowl_commercials[[#This Row],[Youtube Views]])</f>
        <v>523</v>
      </c>
      <c r="Z219" t="b">
        <f>ISNUMBER(superbowl_commercials[[#This Row],[Youtube Views2]])</f>
        <v>1</v>
      </c>
      <c r="AA219">
        <f>IF(superbowl_commercials[[#This Row],[Funny]]=TRUE,1,0)</f>
        <v>0</v>
      </c>
      <c r="AB219">
        <f>IF(superbowl_commercials[[#This Row],[Shows Product Quickly]]=TRUE,1,0)</f>
        <v>1</v>
      </c>
      <c r="AC219">
        <f>IF(superbowl_commercials[[#This Row],[Patriotic]]=TRUE,1,0)</f>
        <v>0</v>
      </c>
      <c r="AD219">
        <f>IF(superbowl_commercials[[#This Row],[Celebrity]]=TRUE,1,0)</f>
        <v>0</v>
      </c>
      <c r="AE219">
        <f>IF(superbowl_commercials[[#This Row],[Danger]]=TRUE,1,0)</f>
        <v>0</v>
      </c>
      <c r="AF219">
        <f>IF(superbowl_commercials[[#This Row],[Animals]]=TRUE,1,0)</f>
        <v>0</v>
      </c>
      <c r="AG219">
        <f>IF(superbowl_commercials[[#This Row],[Uses Sex]]=TRUE,1,0)</f>
        <v>1</v>
      </c>
    </row>
    <row r="220" spans="1:33" x14ac:dyDescent="0.35">
      <c r="A220">
        <v>2018</v>
      </c>
      <c r="B220" t="s">
        <v>16</v>
      </c>
      <c r="C220" t="s">
        <v>656</v>
      </c>
      <c r="D220" t="s">
        <v>657</v>
      </c>
      <c r="E220" t="b">
        <v>1</v>
      </c>
      <c r="F220" t="b">
        <v>0</v>
      </c>
      <c r="G220" t="b">
        <v>1</v>
      </c>
      <c r="H220" t="b">
        <v>0</v>
      </c>
      <c r="I220" t="b">
        <v>0</v>
      </c>
      <c r="J220" t="b">
        <v>0</v>
      </c>
      <c r="K220" t="b">
        <v>1</v>
      </c>
      <c r="L220">
        <v>30</v>
      </c>
      <c r="M220" t="s">
        <v>633</v>
      </c>
      <c r="N220">
        <v>35776</v>
      </c>
      <c r="O220" t="s">
        <v>327</v>
      </c>
      <c r="P220" t="s">
        <v>625</v>
      </c>
      <c r="Q220" t="str">
        <f>_xlfn.TEXTJOIN("-",,superbowl_commercials[[#This Row],[Year]:[TV Viewers]])</f>
        <v>2018-E-Trade-https://superbowl-ads.com/etrade-commercial-this-is-getting-old/-https://www.youtube.com/watch?v=Qx5-AZlfjp4-TRUE-FALSE-TRUE-FALSE-FALSE-FALSE-TRUE-30-5.24-35776-185-103.39</v>
      </c>
      <c r="R220">
        <f>VALUE(SUBSTITUTE(superbowl_commercials[[#This Row],[TV Viewers]],".",","))</f>
        <v>103.39</v>
      </c>
      <c r="S220" t="b">
        <f>ISNUMBER(superbowl_commercials[[#This Row],[TV Viewers2]])</f>
        <v>1</v>
      </c>
      <c r="T220">
        <f>IFERROR(VALUE(superbowl_commercials[[#This Row],[Youtube Likes]]),0)</f>
        <v>185</v>
      </c>
      <c r="U220" t="b">
        <f>ISNUMBER(superbowl_commercials[[#This Row],[Youtube Likes2]])</f>
        <v>1</v>
      </c>
      <c r="V220">
        <f>VALUE(SUBSTITUTE(superbowl_commercials[[#This Row],[Estimated Cost]],".",","))</f>
        <v>5.24</v>
      </c>
      <c r="W220" t="b">
        <f>ISNUMBER(superbowl_commercials[[#This Row],[Estimated Cost2]])</f>
        <v>1</v>
      </c>
      <c r="X220" t="b">
        <f>ISNUMBER(superbowl_commercials[[#This Row],[Year]])</f>
        <v>1</v>
      </c>
      <c r="Y220">
        <f>VALUE(superbowl_commercials[[#This Row],[Youtube Views]])</f>
        <v>35776</v>
      </c>
      <c r="Z220" t="b">
        <f>ISNUMBER(superbowl_commercials[[#This Row],[Youtube Views2]])</f>
        <v>1</v>
      </c>
      <c r="AA220">
        <f>IF(superbowl_commercials[[#This Row],[Funny]]=TRUE,1,0)</f>
        <v>1</v>
      </c>
      <c r="AB220">
        <f>IF(superbowl_commercials[[#This Row],[Shows Product Quickly]]=TRUE,1,0)</f>
        <v>0</v>
      </c>
      <c r="AC220">
        <f>IF(superbowl_commercials[[#This Row],[Patriotic]]=TRUE,1,0)</f>
        <v>1</v>
      </c>
      <c r="AD220">
        <f>IF(superbowl_commercials[[#This Row],[Celebrity]]=TRUE,1,0)</f>
        <v>0</v>
      </c>
      <c r="AE220">
        <f>IF(superbowl_commercials[[#This Row],[Danger]]=TRUE,1,0)</f>
        <v>0</v>
      </c>
      <c r="AF220">
        <f>IF(superbowl_commercials[[#This Row],[Animals]]=TRUE,1,0)</f>
        <v>0</v>
      </c>
      <c r="AG220">
        <f>IF(superbowl_commercials[[#This Row],[Uses Sex]]=TRUE,1,0)</f>
        <v>1</v>
      </c>
    </row>
    <row r="221" spans="1:33" x14ac:dyDescent="0.35">
      <c r="A221">
        <v>2018</v>
      </c>
      <c r="B221" t="s">
        <v>162</v>
      </c>
      <c r="C221" t="s">
        <v>658</v>
      </c>
      <c r="D221" t="s">
        <v>659</v>
      </c>
      <c r="E221" t="b">
        <v>1</v>
      </c>
      <c r="F221" t="b">
        <v>1</v>
      </c>
      <c r="G221" t="b">
        <v>1</v>
      </c>
      <c r="H221" t="b">
        <v>0</v>
      </c>
      <c r="I221" t="b">
        <v>0</v>
      </c>
      <c r="J221" t="b">
        <v>0</v>
      </c>
      <c r="K221" t="b">
        <v>0</v>
      </c>
      <c r="L221">
        <v>60</v>
      </c>
      <c r="M221" t="s">
        <v>624</v>
      </c>
      <c r="N221">
        <v>360490</v>
      </c>
      <c r="O221" t="s">
        <v>614</v>
      </c>
      <c r="P221" t="s">
        <v>625</v>
      </c>
      <c r="Q221" t="str">
        <f>_xlfn.TEXTJOIN("-",,superbowl_commercials[[#This Row],[Year]:[TV Viewers]])</f>
        <v>2018-Toyota-https://superbowl-ads.com/toyota-2018-big-game-ad-one-team/-https://www.youtube.com/watch?v=QwF3ipuNyfc-TRUE-TRUE-TRUE-FALSE-FALSE-FALSE-FALSE-60-10.48-360490-1400-103.39</v>
      </c>
      <c r="R221">
        <f>VALUE(SUBSTITUTE(superbowl_commercials[[#This Row],[TV Viewers]],".",","))</f>
        <v>103.39</v>
      </c>
      <c r="S221" t="b">
        <f>ISNUMBER(superbowl_commercials[[#This Row],[TV Viewers2]])</f>
        <v>1</v>
      </c>
      <c r="T221">
        <f>IFERROR(VALUE(superbowl_commercials[[#This Row],[Youtube Likes]]),0)</f>
        <v>1400</v>
      </c>
      <c r="U221" t="b">
        <f>ISNUMBER(superbowl_commercials[[#This Row],[Youtube Likes2]])</f>
        <v>1</v>
      </c>
      <c r="V221">
        <f>VALUE(SUBSTITUTE(superbowl_commercials[[#This Row],[Estimated Cost]],".",","))</f>
        <v>10.48</v>
      </c>
      <c r="W221" t="b">
        <f>ISNUMBER(superbowl_commercials[[#This Row],[Estimated Cost2]])</f>
        <v>1</v>
      </c>
      <c r="X221" t="b">
        <f>ISNUMBER(superbowl_commercials[[#This Row],[Year]])</f>
        <v>1</v>
      </c>
      <c r="Y221">
        <f>VALUE(superbowl_commercials[[#This Row],[Youtube Views]])</f>
        <v>360490</v>
      </c>
      <c r="Z221" t="b">
        <f>ISNUMBER(superbowl_commercials[[#This Row],[Youtube Views2]])</f>
        <v>1</v>
      </c>
      <c r="AA221">
        <f>IF(superbowl_commercials[[#This Row],[Funny]]=TRUE,1,0)</f>
        <v>1</v>
      </c>
      <c r="AB221">
        <f>IF(superbowl_commercials[[#This Row],[Shows Product Quickly]]=TRUE,1,0)</f>
        <v>1</v>
      </c>
      <c r="AC221">
        <f>IF(superbowl_commercials[[#This Row],[Patriotic]]=TRUE,1,0)</f>
        <v>1</v>
      </c>
      <c r="AD221">
        <f>IF(superbowl_commercials[[#This Row],[Celebrity]]=TRUE,1,0)</f>
        <v>0</v>
      </c>
      <c r="AE221">
        <f>IF(superbowl_commercials[[#This Row],[Danger]]=TRUE,1,0)</f>
        <v>0</v>
      </c>
      <c r="AF221">
        <f>IF(superbowl_commercials[[#This Row],[Animals]]=TRUE,1,0)</f>
        <v>0</v>
      </c>
      <c r="AG221">
        <f>IF(superbowl_commercials[[#This Row],[Uses Sex]]=TRUE,1,0)</f>
        <v>0</v>
      </c>
    </row>
    <row r="222" spans="1:33" x14ac:dyDescent="0.35">
      <c r="A222">
        <v>2019</v>
      </c>
      <c r="B222" t="s">
        <v>273</v>
      </c>
      <c r="C222" t="s">
        <v>660</v>
      </c>
      <c r="D222" t="s">
        <v>661</v>
      </c>
      <c r="E222" t="b">
        <v>1</v>
      </c>
      <c r="F222" t="b">
        <v>0</v>
      </c>
      <c r="G222" t="b">
        <v>1</v>
      </c>
      <c r="H222" t="b">
        <v>1</v>
      </c>
      <c r="I222" t="b">
        <v>0</v>
      </c>
      <c r="J222" t="b">
        <v>0</v>
      </c>
      <c r="K222" t="b">
        <v>0</v>
      </c>
      <c r="L222">
        <v>60</v>
      </c>
      <c r="M222" t="s">
        <v>662</v>
      </c>
      <c r="N222">
        <v>47309</v>
      </c>
      <c r="O222" t="s">
        <v>663</v>
      </c>
      <c r="P222" t="s">
        <v>664</v>
      </c>
      <c r="Q222" t="str">
        <f>_xlfn.TEXTJOIN("-",,superbowl_commercials[[#This Row],[Year]:[TV Viewers]])</f>
        <v>2019-Hyundai-https://superbowl-ads.com/2019-hyundai-shopper-assurance-the-elevator-with-jason-bateman/-https://www.youtube.com/watch?v=6mfJ0EsqLWs-TRUE-FALSE-TRUE-TRUE-FALSE-FALSE-FALSE-60-10.4-47309-289-98.19</v>
      </c>
      <c r="R222">
        <f>VALUE(SUBSTITUTE(superbowl_commercials[[#This Row],[TV Viewers]],".",","))</f>
        <v>98.19</v>
      </c>
      <c r="S222" t="b">
        <f>ISNUMBER(superbowl_commercials[[#This Row],[TV Viewers2]])</f>
        <v>1</v>
      </c>
      <c r="T222">
        <f>IFERROR(VALUE(superbowl_commercials[[#This Row],[Youtube Likes]]),0)</f>
        <v>289</v>
      </c>
      <c r="U222" t="b">
        <f>ISNUMBER(superbowl_commercials[[#This Row],[Youtube Likes2]])</f>
        <v>1</v>
      </c>
      <c r="V222">
        <f>VALUE(SUBSTITUTE(superbowl_commercials[[#This Row],[Estimated Cost]],".",","))</f>
        <v>10.4</v>
      </c>
      <c r="W222" t="b">
        <f>ISNUMBER(superbowl_commercials[[#This Row],[Estimated Cost2]])</f>
        <v>1</v>
      </c>
      <c r="X222" t="b">
        <f>ISNUMBER(superbowl_commercials[[#This Row],[Year]])</f>
        <v>1</v>
      </c>
      <c r="Y222">
        <f>VALUE(superbowl_commercials[[#This Row],[Youtube Views]])</f>
        <v>47309</v>
      </c>
      <c r="Z222" t="b">
        <f>ISNUMBER(superbowl_commercials[[#This Row],[Youtube Views2]])</f>
        <v>1</v>
      </c>
      <c r="AA222">
        <f>IF(superbowl_commercials[[#This Row],[Funny]]=TRUE,1,0)</f>
        <v>1</v>
      </c>
      <c r="AB222">
        <f>IF(superbowl_commercials[[#This Row],[Shows Product Quickly]]=TRUE,1,0)</f>
        <v>0</v>
      </c>
      <c r="AC222">
        <f>IF(superbowl_commercials[[#This Row],[Patriotic]]=TRUE,1,0)</f>
        <v>1</v>
      </c>
      <c r="AD222">
        <f>IF(superbowl_commercials[[#This Row],[Celebrity]]=TRUE,1,0)</f>
        <v>1</v>
      </c>
      <c r="AE222">
        <f>IF(superbowl_commercials[[#This Row],[Danger]]=TRUE,1,0)</f>
        <v>0</v>
      </c>
      <c r="AF222">
        <f>IF(superbowl_commercials[[#This Row],[Animals]]=TRUE,1,0)</f>
        <v>0</v>
      </c>
      <c r="AG222">
        <f>IF(superbowl_commercials[[#This Row],[Uses Sex]]=TRUE,1,0)</f>
        <v>0</v>
      </c>
    </row>
    <row r="223" spans="1:33" x14ac:dyDescent="0.35">
      <c r="A223">
        <v>2019</v>
      </c>
      <c r="B223" t="s">
        <v>68</v>
      </c>
      <c r="C223" t="s">
        <v>665</v>
      </c>
      <c r="D223" t="s">
        <v>666</v>
      </c>
      <c r="E223" t="b">
        <v>0</v>
      </c>
      <c r="F223" t="b">
        <v>1</v>
      </c>
      <c r="G223" t="b">
        <v>0</v>
      </c>
      <c r="H223" t="b">
        <v>1</v>
      </c>
      <c r="I223" t="b">
        <v>0</v>
      </c>
      <c r="J223" t="b">
        <v>0</v>
      </c>
      <c r="K223" t="b">
        <v>0</v>
      </c>
      <c r="L223">
        <v>60</v>
      </c>
      <c r="M223" t="s">
        <v>662</v>
      </c>
      <c r="N223">
        <v>64914</v>
      </c>
      <c r="O223" t="s">
        <v>475</v>
      </c>
      <c r="P223" t="s">
        <v>664</v>
      </c>
      <c r="Q223" t="str">
        <f>_xlfn.TEXTJOIN("-",,superbowl_commercials[[#This Row],[Year]:[TV Viewers]])</f>
        <v>2019-Doritos-https://superbowl-ads.com/2019-doritos-now-its-hot-with-chance-the-rapper-and-backstreet-boys/-https://www.youtube.com/watch?v=NvIcPAxZ39o-FALSE-TRUE-FALSE-TRUE-FALSE-FALSE-FALSE-60-10.4-64914-1000-98.19</v>
      </c>
      <c r="R223">
        <f>VALUE(SUBSTITUTE(superbowl_commercials[[#This Row],[TV Viewers]],".",","))</f>
        <v>98.19</v>
      </c>
      <c r="S223" t="b">
        <f>ISNUMBER(superbowl_commercials[[#This Row],[TV Viewers2]])</f>
        <v>1</v>
      </c>
      <c r="T223">
        <f>IFERROR(VALUE(superbowl_commercials[[#This Row],[Youtube Likes]]),0)</f>
        <v>1000</v>
      </c>
      <c r="U223" t="b">
        <f>ISNUMBER(superbowl_commercials[[#This Row],[Youtube Likes2]])</f>
        <v>1</v>
      </c>
      <c r="V223">
        <f>VALUE(SUBSTITUTE(superbowl_commercials[[#This Row],[Estimated Cost]],".",","))</f>
        <v>10.4</v>
      </c>
      <c r="W223" t="b">
        <f>ISNUMBER(superbowl_commercials[[#This Row],[Estimated Cost2]])</f>
        <v>1</v>
      </c>
      <c r="X223" t="b">
        <f>ISNUMBER(superbowl_commercials[[#This Row],[Year]])</f>
        <v>1</v>
      </c>
      <c r="Y223">
        <f>VALUE(superbowl_commercials[[#This Row],[Youtube Views]])</f>
        <v>64914</v>
      </c>
      <c r="Z223" t="b">
        <f>ISNUMBER(superbowl_commercials[[#This Row],[Youtube Views2]])</f>
        <v>1</v>
      </c>
      <c r="AA223">
        <f>IF(superbowl_commercials[[#This Row],[Funny]]=TRUE,1,0)</f>
        <v>0</v>
      </c>
      <c r="AB223">
        <f>IF(superbowl_commercials[[#This Row],[Shows Product Quickly]]=TRUE,1,0)</f>
        <v>1</v>
      </c>
      <c r="AC223">
        <f>IF(superbowl_commercials[[#This Row],[Patriotic]]=TRUE,1,0)</f>
        <v>0</v>
      </c>
      <c r="AD223">
        <f>IF(superbowl_commercials[[#This Row],[Celebrity]]=TRUE,1,0)</f>
        <v>1</v>
      </c>
      <c r="AE223">
        <f>IF(superbowl_commercials[[#This Row],[Danger]]=TRUE,1,0)</f>
        <v>0</v>
      </c>
      <c r="AF223">
        <f>IF(superbowl_commercials[[#This Row],[Animals]]=TRUE,1,0)</f>
        <v>0</v>
      </c>
      <c r="AG223">
        <f>IF(superbowl_commercials[[#This Row],[Uses Sex]]=TRUE,1,0)</f>
        <v>0</v>
      </c>
    </row>
    <row r="224" spans="1:33" x14ac:dyDescent="0.35">
      <c r="A224">
        <v>2019</v>
      </c>
      <c r="B224" t="s">
        <v>56</v>
      </c>
      <c r="C224" t="s">
        <v>667</v>
      </c>
      <c r="D224" t="s">
        <v>668</v>
      </c>
      <c r="E224" t="b">
        <v>1</v>
      </c>
      <c r="F224" t="b">
        <v>1</v>
      </c>
      <c r="G224" t="b">
        <v>0</v>
      </c>
      <c r="H224" t="b">
        <v>1</v>
      </c>
      <c r="I224" t="b">
        <v>0</v>
      </c>
      <c r="J224" t="b">
        <v>0</v>
      </c>
      <c r="K224" t="b">
        <v>1</v>
      </c>
      <c r="L224">
        <v>60</v>
      </c>
      <c r="M224" t="s">
        <v>662</v>
      </c>
      <c r="N224">
        <v>99902</v>
      </c>
      <c r="O224" t="s">
        <v>475</v>
      </c>
      <c r="P224" t="s">
        <v>664</v>
      </c>
      <c r="Q224" t="str">
        <f>_xlfn.TEXTJOIN("-",,superbowl_commercials[[#This Row],[Year]:[TV Viewers]])</f>
        <v>2019-Pepsi-https://superbowl-ads.com/2019-pepsi-more-than-ok/-https://www.youtube.com/watch?v=64UH1_D95gQ-TRUE-TRUE-FALSE-TRUE-FALSE-FALSE-TRUE-60-10.4-99902-1000-98.19</v>
      </c>
      <c r="R224">
        <f>VALUE(SUBSTITUTE(superbowl_commercials[[#This Row],[TV Viewers]],".",","))</f>
        <v>98.19</v>
      </c>
      <c r="S224" t="b">
        <f>ISNUMBER(superbowl_commercials[[#This Row],[TV Viewers2]])</f>
        <v>1</v>
      </c>
      <c r="T224">
        <f>IFERROR(VALUE(superbowl_commercials[[#This Row],[Youtube Likes]]),0)</f>
        <v>1000</v>
      </c>
      <c r="U224" t="b">
        <f>ISNUMBER(superbowl_commercials[[#This Row],[Youtube Likes2]])</f>
        <v>1</v>
      </c>
      <c r="V224">
        <f>VALUE(SUBSTITUTE(superbowl_commercials[[#This Row],[Estimated Cost]],".",","))</f>
        <v>10.4</v>
      </c>
      <c r="W224" t="b">
        <f>ISNUMBER(superbowl_commercials[[#This Row],[Estimated Cost2]])</f>
        <v>1</v>
      </c>
      <c r="X224" t="b">
        <f>ISNUMBER(superbowl_commercials[[#This Row],[Year]])</f>
        <v>1</v>
      </c>
      <c r="Y224">
        <f>VALUE(superbowl_commercials[[#This Row],[Youtube Views]])</f>
        <v>99902</v>
      </c>
      <c r="Z224" t="b">
        <f>ISNUMBER(superbowl_commercials[[#This Row],[Youtube Views2]])</f>
        <v>1</v>
      </c>
      <c r="AA224">
        <f>IF(superbowl_commercials[[#This Row],[Funny]]=TRUE,1,0)</f>
        <v>1</v>
      </c>
      <c r="AB224">
        <f>IF(superbowl_commercials[[#This Row],[Shows Product Quickly]]=TRUE,1,0)</f>
        <v>1</v>
      </c>
      <c r="AC224">
        <f>IF(superbowl_commercials[[#This Row],[Patriotic]]=TRUE,1,0)</f>
        <v>0</v>
      </c>
      <c r="AD224">
        <f>IF(superbowl_commercials[[#This Row],[Celebrity]]=TRUE,1,0)</f>
        <v>1</v>
      </c>
      <c r="AE224">
        <f>IF(superbowl_commercials[[#This Row],[Danger]]=TRUE,1,0)</f>
        <v>0</v>
      </c>
      <c r="AF224">
        <f>IF(superbowl_commercials[[#This Row],[Animals]]=TRUE,1,0)</f>
        <v>0</v>
      </c>
      <c r="AG224">
        <f>IF(superbowl_commercials[[#This Row],[Uses Sex]]=TRUE,1,0)</f>
        <v>1</v>
      </c>
    </row>
    <row r="225" spans="1:33" x14ac:dyDescent="0.35">
      <c r="A225">
        <v>2019</v>
      </c>
      <c r="B225" t="s">
        <v>72</v>
      </c>
      <c r="C225" t="s">
        <v>669</v>
      </c>
      <c r="D225" t="s">
        <v>670</v>
      </c>
      <c r="E225" t="b">
        <v>1</v>
      </c>
      <c r="F225" t="b">
        <v>1</v>
      </c>
      <c r="G225" t="b">
        <v>0</v>
      </c>
      <c r="H225" t="b">
        <v>1</v>
      </c>
      <c r="I225" t="b">
        <v>0</v>
      </c>
      <c r="J225" t="b">
        <v>0</v>
      </c>
      <c r="K225" t="b">
        <v>0</v>
      </c>
      <c r="L225">
        <v>120</v>
      </c>
      <c r="M225" t="s">
        <v>671</v>
      </c>
      <c r="N225">
        <v>82052</v>
      </c>
      <c r="O225" t="s">
        <v>672</v>
      </c>
      <c r="P225" t="s">
        <v>664</v>
      </c>
      <c r="Q225" t="str">
        <f>_xlfn.TEXTJOIN("-",,superbowl_commercials[[#This Row],[Year]:[TV Viewers]])</f>
        <v>2019-NFL-https://superbowl-ads.com/2019-nfl-nfl100/-https://www.youtube.com/watch?v=sl8ooTIMk2w-TRUE-TRUE-FALSE-TRUE-FALSE-FALSE-FALSE-120-20.8-82052-712-98.19</v>
      </c>
      <c r="R225">
        <f>VALUE(SUBSTITUTE(superbowl_commercials[[#This Row],[TV Viewers]],".",","))</f>
        <v>98.19</v>
      </c>
      <c r="S225" t="b">
        <f>ISNUMBER(superbowl_commercials[[#This Row],[TV Viewers2]])</f>
        <v>1</v>
      </c>
      <c r="T225">
        <f>IFERROR(VALUE(superbowl_commercials[[#This Row],[Youtube Likes]]),0)</f>
        <v>712</v>
      </c>
      <c r="U225" t="b">
        <f>ISNUMBER(superbowl_commercials[[#This Row],[Youtube Likes2]])</f>
        <v>1</v>
      </c>
      <c r="V225">
        <f>VALUE(SUBSTITUTE(superbowl_commercials[[#This Row],[Estimated Cost]],".",","))</f>
        <v>20.8</v>
      </c>
      <c r="W225" t="b">
        <f>ISNUMBER(superbowl_commercials[[#This Row],[Estimated Cost2]])</f>
        <v>1</v>
      </c>
      <c r="X225" t="b">
        <f>ISNUMBER(superbowl_commercials[[#This Row],[Year]])</f>
        <v>1</v>
      </c>
      <c r="Y225">
        <f>VALUE(superbowl_commercials[[#This Row],[Youtube Views]])</f>
        <v>82052</v>
      </c>
      <c r="Z225" t="b">
        <f>ISNUMBER(superbowl_commercials[[#This Row],[Youtube Views2]])</f>
        <v>1</v>
      </c>
      <c r="AA225">
        <f>IF(superbowl_commercials[[#This Row],[Funny]]=TRUE,1,0)</f>
        <v>1</v>
      </c>
      <c r="AB225">
        <f>IF(superbowl_commercials[[#This Row],[Shows Product Quickly]]=TRUE,1,0)</f>
        <v>1</v>
      </c>
      <c r="AC225">
        <f>IF(superbowl_commercials[[#This Row],[Patriotic]]=TRUE,1,0)</f>
        <v>0</v>
      </c>
      <c r="AD225">
        <f>IF(superbowl_commercials[[#This Row],[Celebrity]]=TRUE,1,0)</f>
        <v>1</v>
      </c>
      <c r="AE225">
        <f>IF(superbowl_commercials[[#This Row],[Danger]]=TRUE,1,0)</f>
        <v>0</v>
      </c>
      <c r="AF225">
        <f>IF(superbowl_commercials[[#This Row],[Animals]]=TRUE,1,0)</f>
        <v>0</v>
      </c>
      <c r="AG225">
        <f>IF(superbowl_commercials[[#This Row],[Uses Sex]]=TRUE,1,0)</f>
        <v>0</v>
      </c>
    </row>
    <row r="226" spans="1:33" x14ac:dyDescent="0.35">
      <c r="A226">
        <v>2019</v>
      </c>
      <c r="B226" t="s">
        <v>56</v>
      </c>
      <c r="C226" t="s">
        <v>673</v>
      </c>
      <c r="D226" t="s">
        <v>674</v>
      </c>
      <c r="E226" t="b">
        <v>1</v>
      </c>
      <c r="F226" t="b">
        <v>1</v>
      </c>
      <c r="G226" t="b">
        <v>0</v>
      </c>
      <c r="H226" t="b">
        <v>1</v>
      </c>
      <c r="I226" t="b">
        <v>0</v>
      </c>
      <c r="J226" t="b">
        <v>0</v>
      </c>
      <c r="K226" t="b">
        <v>0</v>
      </c>
      <c r="L226">
        <v>30</v>
      </c>
      <c r="M226" t="s">
        <v>675</v>
      </c>
      <c r="N226">
        <v>176868</v>
      </c>
      <c r="O226" t="s">
        <v>614</v>
      </c>
      <c r="P226" t="s">
        <v>664</v>
      </c>
      <c r="Q226" t="str">
        <f>_xlfn.TEXTJOIN("-",,superbowl_commercials[[#This Row],[Year]:[TV Viewers]])</f>
        <v>2019-Pepsi-https://superbowl-ads.com/2019-pepsi-bubly-buble/-https://www.youtube.com/watch?v=I-_Uh-vZXgo-TRUE-TRUE-FALSE-TRUE-FALSE-FALSE-FALSE-30-5.2-176868-1400-98.19</v>
      </c>
      <c r="R226">
        <f>VALUE(SUBSTITUTE(superbowl_commercials[[#This Row],[TV Viewers]],".",","))</f>
        <v>98.19</v>
      </c>
      <c r="S226" t="b">
        <f>ISNUMBER(superbowl_commercials[[#This Row],[TV Viewers2]])</f>
        <v>1</v>
      </c>
      <c r="T226">
        <f>IFERROR(VALUE(superbowl_commercials[[#This Row],[Youtube Likes]]),0)</f>
        <v>1400</v>
      </c>
      <c r="U226" t="b">
        <f>ISNUMBER(superbowl_commercials[[#This Row],[Youtube Likes2]])</f>
        <v>1</v>
      </c>
      <c r="V226">
        <f>VALUE(SUBSTITUTE(superbowl_commercials[[#This Row],[Estimated Cost]],".",","))</f>
        <v>5.2</v>
      </c>
      <c r="W226" t="b">
        <f>ISNUMBER(superbowl_commercials[[#This Row],[Estimated Cost2]])</f>
        <v>1</v>
      </c>
      <c r="X226" t="b">
        <f>ISNUMBER(superbowl_commercials[[#This Row],[Year]])</f>
        <v>1</v>
      </c>
      <c r="Y226">
        <f>VALUE(superbowl_commercials[[#This Row],[Youtube Views]])</f>
        <v>176868</v>
      </c>
      <c r="Z226" t="b">
        <f>ISNUMBER(superbowl_commercials[[#This Row],[Youtube Views2]])</f>
        <v>1</v>
      </c>
      <c r="AA226">
        <f>IF(superbowl_commercials[[#This Row],[Funny]]=TRUE,1,0)</f>
        <v>1</v>
      </c>
      <c r="AB226">
        <f>IF(superbowl_commercials[[#This Row],[Shows Product Quickly]]=TRUE,1,0)</f>
        <v>1</v>
      </c>
      <c r="AC226">
        <f>IF(superbowl_commercials[[#This Row],[Patriotic]]=TRUE,1,0)</f>
        <v>0</v>
      </c>
      <c r="AD226">
        <f>IF(superbowl_commercials[[#This Row],[Celebrity]]=TRUE,1,0)</f>
        <v>1</v>
      </c>
      <c r="AE226">
        <f>IF(superbowl_commercials[[#This Row],[Danger]]=TRUE,1,0)</f>
        <v>0</v>
      </c>
      <c r="AF226">
        <f>IF(superbowl_commercials[[#This Row],[Animals]]=TRUE,1,0)</f>
        <v>0</v>
      </c>
      <c r="AG226">
        <f>IF(superbowl_commercials[[#This Row],[Uses Sex]]=TRUE,1,0)</f>
        <v>0</v>
      </c>
    </row>
    <row r="227" spans="1:33" x14ac:dyDescent="0.35">
      <c r="A227">
        <v>2019</v>
      </c>
      <c r="B227" t="s">
        <v>29</v>
      </c>
      <c r="C227" t="s">
        <v>676</v>
      </c>
      <c r="D227" t="s">
        <v>677</v>
      </c>
      <c r="E227" t="b">
        <v>1</v>
      </c>
      <c r="F227" t="b">
        <v>1</v>
      </c>
      <c r="G227" t="b">
        <v>0</v>
      </c>
      <c r="H227" t="b">
        <v>0</v>
      </c>
      <c r="I227" t="b">
        <v>0</v>
      </c>
      <c r="J227" t="b">
        <v>0</v>
      </c>
      <c r="K227" t="b">
        <v>0</v>
      </c>
      <c r="L227">
        <v>15</v>
      </c>
      <c r="M227" t="s">
        <v>678</v>
      </c>
      <c r="N227">
        <v>37292</v>
      </c>
      <c r="O227" t="s">
        <v>679</v>
      </c>
      <c r="P227" t="s">
        <v>664</v>
      </c>
      <c r="Q227" t="str">
        <f>_xlfn.TEXTJOIN("-",,superbowl_commercials[[#This Row],[Year]:[TV Viewers]])</f>
        <v>2019-Bud Light-https://superbowl-ads.com/2019-bud-light-medieval-barbers/-https://www.youtube.com/watch?v=hkSQ2Vr41bM-TRUE-TRUE-FALSE-FALSE-FALSE-FALSE-FALSE-15-2.6-37292-67-98.19</v>
      </c>
      <c r="R227">
        <f>VALUE(SUBSTITUTE(superbowl_commercials[[#This Row],[TV Viewers]],".",","))</f>
        <v>98.19</v>
      </c>
      <c r="S227" t="b">
        <f>ISNUMBER(superbowl_commercials[[#This Row],[TV Viewers2]])</f>
        <v>1</v>
      </c>
      <c r="T227">
        <f>IFERROR(VALUE(superbowl_commercials[[#This Row],[Youtube Likes]]),0)</f>
        <v>67</v>
      </c>
      <c r="U227" t="b">
        <f>ISNUMBER(superbowl_commercials[[#This Row],[Youtube Likes2]])</f>
        <v>1</v>
      </c>
      <c r="V227">
        <f>VALUE(SUBSTITUTE(superbowl_commercials[[#This Row],[Estimated Cost]],".",","))</f>
        <v>2.6</v>
      </c>
      <c r="W227" t="b">
        <f>ISNUMBER(superbowl_commercials[[#This Row],[Estimated Cost2]])</f>
        <v>1</v>
      </c>
      <c r="X227" t="b">
        <f>ISNUMBER(superbowl_commercials[[#This Row],[Year]])</f>
        <v>1</v>
      </c>
      <c r="Y227">
        <f>VALUE(superbowl_commercials[[#This Row],[Youtube Views]])</f>
        <v>37292</v>
      </c>
      <c r="Z227" t="b">
        <f>ISNUMBER(superbowl_commercials[[#This Row],[Youtube Views2]])</f>
        <v>1</v>
      </c>
      <c r="AA227">
        <f>IF(superbowl_commercials[[#This Row],[Funny]]=TRUE,1,0)</f>
        <v>1</v>
      </c>
      <c r="AB227">
        <f>IF(superbowl_commercials[[#This Row],[Shows Product Quickly]]=TRUE,1,0)</f>
        <v>1</v>
      </c>
      <c r="AC227">
        <f>IF(superbowl_commercials[[#This Row],[Patriotic]]=TRUE,1,0)</f>
        <v>0</v>
      </c>
      <c r="AD227">
        <f>IF(superbowl_commercials[[#This Row],[Celebrity]]=TRUE,1,0)</f>
        <v>0</v>
      </c>
      <c r="AE227">
        <f>IF(superbowl_commercials[[#This Row],[Danger]]=TRUE,1,0)</f>
        <v>0</v>
      </c>
      <c r="AF227">
        <f>IF(superbowl_commercials[[#This Row],[Animals]]=TRUE,1,0)</f>
        <v>0</v>
      </c>
      <c r="AG227">
        <f>IF(superbowl_commercials[[#This Row],[Uses Sex]]=TRUE,1,0)</f>
        <v>0</v>
      </c>
    </row>
    <row r="228" spans="1:33" x14ac:dyDescent="0.35">
      <c r="A228">
        <v>2019</v>
      </c>
      <c r="B228" t="s">
        <v>162</v>
      </c>
      <c r="C228" t="s">
        <v>680</v>
      </c>
      <c r="D228" t="s">
        <v>681</v>
      </c>
      <c r="E228" t="b">
        <v>0</v>
      </c>
      <c r="F228" t="b">
        <v>1</v>
      </c>
      <c r="G228" t="b">
        <v>0</v>
      </c>
      <c r="H228" t="b">
        <v>0</v>
      </c>
      <c r="I228" t="b">
        <v>0</v>
      </c>
      <c r="J228" t="b">
        <v>0</v>
      </c>
      <c r="K228" t="b">
        <v>0</v>
      </c>
      <c r="L228">
        <v>60</v>
      </c>
      <c r="M228" t="s">
        <v>662</v>
      </c>
      <c r="O228" t="s">
        <v>74</v>
      </c>
      <c r="P228" t="s">
        <v>664</v>
      </c>
      <c r="Q228" t="str">
        <f>_xlfn.TEXTJOIN("-",,superbowl_commercials[[#This Row],[Year]:[TV Viewers]])</f>
        <v>2019-Toyota-https://superbowl-ads.com/2019-toyota-supra-wizard/-https://www.youtube.com/watch?v=ZuBbnZ3UbJw-FALSE-TRUE-FALSE-FALSE-FALSE-FALSE-FALSE-60-10.4-98.19</v>
      </c>
      <c r="R228">
        <f>VALUE(SUBSTITUTE(superbowl_commercials[[#This Row],[TV Viewers]],".",","))</f>
        <v>98.19</v>
      </c>
      <c r="S228" t="b">
        <f>ISNUMBER(superbowl_commercials[[#This Row],[TV Viewers2]])</f>
        <v>1</v>
      </c>
      <c r="T228">
        <f>IFERROR(VALUE(superbowl_commercials[[#This Row],[Youtube Likes]]),0)</f>
        <v>0</v>
      </c>
      <c r="U228" t="b">
        <f>ISNUMBER(superbowl_commercials[[#This Row],[Youtube Likes2]])</f>
        <v>1</v>
      </c>
      <c r="V228">
        <f>VALUE(SUBSTITUTE(superbowl_commercials[[#This Row],[Estimated Cost]],".",","))</f>
        <v>10.4</v>
      </c>
      <c r="W228" t="b">
        <f>ISNUMBER(superbowl_commercials[[#This Row],[Estimated Cost2]])</f>
        <v>1</v>
      </c>
      <c r="X228" t="b">
        <f>ISNUMBER(superbowl_commercials[[#This Row],[Year]])</f>
        <v>1</v>
      </c>
      <c r="Y228">
        <f>VALUE(superbowl_commercials[[#This Row],[Youtube Views]])</f>
        <v>0</v>
      </c>
      <c r="Z228" t="b">
        <f>ISNUMBER(superbowl_commercials[[#This Row],[Youtube Views2]])</f>
        <v>1</v>
      </c>
      <c r="AA228">
        <f>IF(superbowl_commercials[[#This Row],[Funny]]=TRUE,1,0)</f>
        <v>0</v>
      </c>
      <c r="AB228">
        <f>IF(superbowl_commercials[[#This Row],[Shows Product Quickly]]=TRUE,1,0)</f>
        <v>1</v>
      </c>
      <c r="AC228">
        <f>IF(superbowl_commercials[[#This Row],[Patriotic]]=TRUE,1,0)</f>
        <v>0</v>
      </c>
      <c r="AD228">
        <f>IF(superbowl_commercials[[#This Row],[Celebrity]]=TRUE,1,0)</f>
        <v>0</v>
      </c>
      <c r="AE228">
        <f>IF(superbowl_commercials[[#This Row],[Danger]]=TRUE,1,0)</f>
        <v>0</v>
      </c>
      <c r="AF228">
        <f>IF(superbowl_commercials[[#This Row],[Animals]]=TRUE,1,0)</f>
        <v>0</v>
      </c>
      <c r="AG228">
        <f>IF(superbowl_commercials[[#This Row],[Uses Sex]]=TRUE,1,0)</f>
        <v>0</v>
      </c>
    </row>
    <row r="229" spans="1:33" x14ac:dyDescent="0.35">
      <c r="A229">
        <v>2019</v>
      </c>
      <c r="B229" t="s">
        <v>162</v>
      </c>
      <c r="C229" t="s">
        <v>682</v>
      </c>
      <c r="D229" t="s">
        <v>683</v>
      </c>
      <c r="E229" t="b">
        <v>0</v>
      </c>
      <c r="F229" t="b">
        <v>1</v>
      </c>
      <c r="G229" t="b">
        <v>0</v>
      </c>
      <c r="H229" t="b">
        <v>0</v>
      </c>
      <c r="I229" t="b">
        <v>0</v>
      </c>
      <c r="J229" t="b">
        <v>0</v>
      </c>
      <c r="K229" t="b">
        <v>0</v>
      </c>
      <c r="L229">
        <v>60</v>
      </c>
      <c r="M229" t="s">
        <v>662</v>
      </c>
      <c r="N229">
        <v>6057</v>
      </c>
      <c r="O229" t="s">
        <v>684</v>
      </c>
      <c r="P229" t="s">
        <v>664</v>
      </c>
      <c r="Q229" t="str">
        <f>_xlfn.TEXTJOIN("-",,superbowl_commercials[[#This Row],[Year]:[TV Viewers]])</f>
        <v>2019-Toyota-https://superbowl-ads.com/2019-toyota-toni-with-antoinette-harris/-https://www.youtube.com/watch?v=wegrVsP3gK4-FALSE-TRUE-FALSE-FALSE-FALSE-FALSE-FALSE-60-10.4-6057-39-98.19</v>
      </c>
      <c r="R229">
        <f>VALUE(SUBSTITUTE(superbowl_commercials[[#This Row],[TV Viewers]],".",","))</f>
        <v>98.19</v>
      </c>
      <c r="S229" t="b">
        <f>ISNUMBER(superbowl_commercials[[#This Row],[TV Viewers2]])</f>
        <v>1</v>
      </c>
      <c r="T229">
        <f>IFERROR(VALUE(superbowl_commercials[[#This Row],[Youtube Likes]]),0)</f>
        <v>39</v>
      </c>
      <c r="U229" t="b">
        <f>ISNUMBER(superbowl_commercials[[#This Row],[Youtube Likes2]])</f>
        <v>1</v>
      </c>
      <c r="V229">
        <f>VALUE(SUBSTITUTE(superbowl_commercials[[#This Row],[Estimated Cost]],".",","))</f>
        <v>10.4</v>
      </c>
      <c r="W229" t="b">
        <f>ISNUMBER(superbowl_commercials[[#This Row],[Estimated Cost2]])</f>
        <v>1</v>
      </c>
      <c r="X229" t="b">
        <f>ISNUMBER(superbowl_commercials[[#This Row],[Year]])</f>
        <v>1</v>
      </c>
      <c r="Y229">
        <f>VALUE(superbowl_commercials[[#This Row],[Youtube Views]])</f>
        <v>6057</v>
      </c>
      <c r="Z229" t="b">
        <f>ISNUMBER(superbowl_commercials[[#This Row],[Youtube Views2]])</f>
        <v>1</v>
      </c>
      <c r="AA229">
        <f>IF(superbowl_commercials[[#This Row],[Funny]]=TRUE,1,0)</f>
        <v>0</v>
      </c>
      <c r="AB229">
        <f>IF(superbowl_commercials[[#This Row],[Shows Product Quickly]]=TRUE,1,0)</f>
        <v>1</v>
      </c>
      <c r="AC229">
        <f>IF(superbowl_commercials[[#This Row],[Patriotic]]=TRUE,1,0)</f>
        <v>0</v>
      </c>
      <c r="AD229">
        <f>IF(superbowl_commercials[[#This Row],[Celebrity]]=TRUE,1,0)</f>
        <v>0</v>
      </c>
      <c r="AE229">
        <f>IF(superbowl_commercials[[#This Row],[Danger]]=TRUE,1,0)</f>
        <v>0</v>
      </c>
      <c r="AF229">
        <f>IF(superbowl_commercials[[#This Row],[Animals]]=TRUE,1,0)</f>
        <v>0</v>
      </c>
      <c r="AG229">
        <f>IF(superbowl_commercials[[#This Row],[Uses Sex]]=TRUE,1,0)</f>
        <v>0</v>
      </c>
    </row>
    <row r="230" spans="1:33" x14ac:dyDescent="0.35">
      <c r="A230">
        <v>2019</v>
      </c>
      <c r="B230" t="s">
        <v>25</v>
      </c>
      <c r="C230" t="s">
        <v>685</v>
      </c>
      <c r="D230" t="s">
        <v>74</v>
      </c>
      <c r="E230" t="b">
        <v>0</v>
      </c>
      <c r="F230" t="b">
        <v>0</v>
      </c>
      <c r="G230" t="b">
        <v>0</v>
      </c>
      <c r="H230" t="b">
        <v>0</v>
      </c>
      <c r="I230" t="b">
        <v>0</v>
      </c>
      <c r="J230" t="b">
        <v>1</v>
      </c>
      <c r="K230" t="b">
        <v>0</v>
      </c>
      <c r="L230">
        <v>60</v>
      </c>
      <c r="M230" t="s">
        <v>662</v>
      </c>
      <c r="O230" t="s">
        <v>74</v>
      </c>
      <c r="P230" t="s">
        <v>664</v>
      </c>
      <c r="Q230" t="str">
        <f>_xlfn.TEXTJOIN("-",,superbowl_commercials[[#This Row],[Year]:[TV Viewers]])</f>
        <v>2019-Budweiser-https://superbowl-ads.com/2019-budweiser-wind-never-felt-better/-FALSE-FALSE-FALSE-FALSE-FALSE-TRUE-FALSE-60-10.4-98.19</v>
      </c>
      <c r="R230">
        <f>VALUE(SUBSTITUTE(superbowl_commercials[[#This Row],[TV Viewers]],".",","))</f>
        <v>98.19</v>
      </c>
      <c r="S230" t="b">
        <f>ISNUMBER(superbowl_commercials[[#This Row],[TV Viewers2]])</f>
        <v>1</v>
      </c>
      <c r="T230">
        <f>IFERROR(VALUE(superbowl_commercials[[#This Row],[Youtube Likes]]),0)</f>
        <v>0</v>
      </c>
      <c r="U230" t="b">
        <f>ISNUMBER(superbowl_commercials[[#This Row],[Youtube Likes2]])</f>
        <v>1</v>
      </c>
      <c r="V230">
        <f>VALUE(SUBSTITUTE(superbowl_commercials[[#This Row],[Estimated Cost]],".",","))</f>
        <v>10.4</v>
      </c>
      <c r="W230" t="b">
        <f>ISNUMBER(superbowl_commercials[[#This Row],[Estimated Cost2]])</f>
        <v>1</v>
      </c>
      <c r="X230" t="b">
        <f>ISNUMBER(superbowl_commercials[[#This Row],[Year]])</f>
        <v>1</v>
      </c>
      <c r="Y230">
        <f>VALUE(superbowl_commercials[[#This Row],[Youtube Views]])</f>
        <v>0</v>
      </c>
      <c r="Z230" t="b">
        <f>ISNUMBER(superbowl_commercials[[#This Row],[Youtube Views2]])</f>
        <v>1</v>
      </c>
      <c r="AA230">
        <f>IF(superbowl_commercials[[#This Row],[Funny]]=TRUE,1,0)</f>
        <v>0</v>
      </c>
      <c r="AB230">
        <f>IF(superbowl_commercials[[#This Row],[Shows Product Quickly]]=TRUE,1,0)</f>
        <v>0</v>
      </c>
      <c r="AC230">
        <f>IF(superbowl_commercials[[#This Row],[Patriotic]]=TRUE,1,0)</f>
        <v>0</v>
      </c>
      <c r="AD230">
        <f>IF(superbowl_commercials[[#This Row],[Celebrity]]=TRUE,1,0)</f>
        <v>0</v>
      </c>
      <c r="AE230">
        <f>IF(superbowl_commercials[[#This Row],[Danger]]=TRUE,1,0)</f>
        <v>0</v>
      </c>
      <c r="AF230">
        <f>IF(superbowl_commercials[[#This Row],[Animals]]=TRUE,1,0)</f>
        <v>1</v>
      </c>
      <c r="AG230">
        <f>IF(superbowl_commercials[[#This Row],[Uses Sex]]=TRUE,1,0)</f>
        <v>0</v>
      </c>
    </row>
    <row r="231" spans="1:33" x14ac:dyDescent="0.35">
      <c r="A231">
        <v>2019</v>
      </c>
      <c r="B231" t="s">
        <v>243</v>
      </c>
      <c r="C231" t="s">
        <v>686</v>
      </c>
      <c r="D231" t="s">
        <v>687</v>
      </c>
      <c r="E231" t="b">
        <v>0</v>
      </c>
      <c r="F231" t="b">
        <v>1</v>
      </c>
      <c r="G231" t="b">
        <v>1</v>
      </c>
      <c r="H231" t="b">
        <v>0</v>
      </c>
      <c r="I231" t="b">
        <v>0</v>
      </c>
      <c r="J231" t="b">
        <v>1</v>
      </c>
      <c r="K231" t="b">
        <v>0</v>
      </c>
      <c r="L231">
        <v>60</v>
      </c>
      <c r="M231" t="s">
        <v>662</v>
      </c>
      <c r="N231">
        <v>85240</v>
      </c>
      <c r="O231" t="s">
        <v>688</v>
      </c>
      <c r="P231" t="s">
        <v>664</v>
      </c>
      <c r="Q231" t="str">
        <f>_xlfn.TEXTJOIN("-",,superbowl_commercials[[#This Row],[Year]:[TV Viewers]])</f>
        <v>2019-Coca-Cola-https://superbowl-ads.com/2019-coca-cola-a-coke-is-a-coke/-https://www.youtube.com/watch?v=WTqL_giKNHQ-FALSE-TRUE-TRUE-FALSE-FALSE-TRUE-FALSE-60-10.4-85240-437-98.19</v>
      </c>
      <c r="R231">
        <f>VALUE(SUBSTITUTE(superbowl_commercials[[#This Row],[TV Viewers]],".",","))</f>
        <v>98.19</v>
      </c>
      <c r="S231" t="b">
        <f>ISNUMBER(superbowl_commercials[[#This Row],[TV Viewers2]])</f>
        <v>1</v>
      </c>
      <c r="T231">
        <f>IFERROR(VALUE(superbowl_commercials[[#This Row],[Youtube Likes]]),0)</f>
        <v>437</v>
      </c>
      <c r="U231" t="b">
        <f>ISNUMBER(superbowl_commercials[[#This Row],[Youtube Likes2]])</f>
        <v>1</v>
      </c>
      <c r="V231">
        <f>VALUE(SUBSTITUTE(superbowl_commercials[[#This Row],[Estimated Cost]],".",","))</f>
        <v>10.4</v>
      </c>
      <c r="W231" t="b">
        <f>ISNUMBER(superbowl_commercials[[#This Row],[Estimated Cost2]])</f>
        <v>1</v>
      </c>
      <c r="X231" t="b">
        <f>ISNUMBER(superbowl_commercials[[#This Row],[Year]])</f>
        <v>1</v>
      </c>
      <c r="Y231">
        <f>VALUE(superbowl_commercials[[#This Row],[Youtube Views]])</f>
        <v>85240</v>
      </c>
      <c r="Z231" t="b">
        <f>ISNUMBER(superbowl_commercials[[#This Row],[Youtube Views2]])</f>
        <v>1</v>
      </c>
      <c r="AA231">
        <f>IF(superbowl_commercials[[#This Row],[Funny]]=TRUE,1,0)</f>
        <v>0</v>
      </c>
      <c r="AB231">
        <f>IF(superbowl_commercials[[#This Row],[Shows Product Quickly]]=TRUE,1,0)</f>
        <v>1</v>
      </c>
      <c r="AC231">
        <f>IF(superbowl_commercials[[#This Row],[Patriotic]]=TRUE,1,0)</f>
        <v>1</v>
      </c>
      <c r="AD231">
        <f>IF(superbowl_commercials[[#This Row],[Celebrity]]=TRUE,1,0)</f>
        <v>0</v>
      </c>
      <c r="AE231">
        <f>IF(superbowl_commercials[[#This Row],[Danger]]=TRUE,1,0)</f>
        <v>0</v>
      </c>
      <c r="AF231">
        <f>IF(superbowl_commercials[[#This Row],[Animals]]=TRUE,1,0)</f>
        <v>1</v>
      </c>
      <c r="AG231">
        <f>IF(superbowl_commercials[[#This Row],[Uses Sex]]=TRUE,1,0)</f>
        <v>0</v>
      </c>
    </row>
    <row r="232" spans="1:33" x14ac:dyDescent="0.35">
      <c r="A232">
        <v>2019</v>
      </c>
      <c r="B232" t="s">
        <v>383</v>
      </c>
      <c r="C232" t="s">
        <v>689</v>
      </c>
      <c r="D232" t="s">
        <v>690</v>
      </c>
      <c r="E232" t="b">
        <v>0</v>
      </c>
      <c r="F232" t="b">
        <v>0</v>
      </c>
      <c r="G232" t="b">
        <v>1</v>
      </c>
      <c r="H232" t="b">
        <v>0</v>
      </c>
      <c r="I232" t="b">
        <v>0</v>
      </c>
      <c r="J232" t="b">
        <v>1</v>
      </c>
      <c r="K232" t="b">
        <v>0</v>
      </c>
      <c r="L232">
        <v>90</v>
      </c>
      <c r="M232" t="s">
        <v>691</v>
      </c>
      <c r="N232">
        <v>2094</v>
      </c>
      <c r="O232" t="s">
        <v>74</v>
      </c>
      <c r="P232" t="s">
        <v>664</v>
      </c>
      <c r="Q232" t="str">
        <f>_xlfn.TEXTJOIN("-",,superbowl_commercials[[#This Row],[Year]:[TV Viewers]])</f>
        <v>2019-Kia-https://superbowl-ads.com/2020-kia-telluride-give-it-everything/-https://www.youtube.com/watch?v=sS8dkRhDirY-FALSE-FALSE-TRUE-FALSE-FALSE-TRUE-FALSE-90-15.6-2094-98.19</v>
      </c>
      <c r="R232">
        <f>VALUE(SUBSTITUTE(superbowl_commercials[[#This Row],[TV Viewers]],".",","))</f>
        <v>98.19</v>
      </c>
      <c r="S232" t="b">
        <f>ISNUMBER(superbowl_commercials[[#This Row],[TV Viewers2]])</f>
        <v>1</v>
      </c>
      <c r="T232">
        <f>IFERROR(VALUE(superbowl_commercials[[#This Row],[Youtube Likes]]),0)</f>
        <v>0</v>
      </c>
      <c r="U232" t="b">
        <f>ISNUMBER(superbowl_commercials[[#This Row],[Youtube Likes2]])</f>
        <v>1</v>
      </c>
      <c r="V232">
        <f>VALUE(SUBSTITUTE(superbowl_commercials[[#This Row],[Estimated Cost]],".",","))</f>
        <v>15.6</v>
      </c>
      <c r="W232" t="b">
        <f>ISNUMBER(superbowl_commercials[[#This Row],[Estimated Cost2]])</f>
        <v>1</v>
      </c>
      <c r="X232" t="b">
        <f>ISNUMBER(superbowl_commercials[[#This Row],[Year]])</f>
        <v>1</v>
      </c>
      <c r="Y232">
        <f>VALUE(superbowl_commercials[[#This Row],[Youtube Views]])</f>
        <v>2094</v>
      </c>
      <c r="Z232" t="b">
        <f>ISNUMBER(superbowl_commercials[[#This Row],[Youtube Views2]])</f>
        <v>1</v>
      </c>
      <c r="AA232">
        <f>IF(superbowl_commercials[[#This Row],[Funny]]=TRUE,1,0)</f>
        <v>0</v>
      </c>
      <c r="AB232">
        <f>IF(superbowl_commercials[[#This Row],[Shows Product Quickly]]=TRUE,1,0)</f>
        <v>0</v>
      </c>
      <c r="AC232">
        <f>IF(superbowl_commercials[[#This Row],[Patriotic]]=TRUE,1,0)</f>
        <v>1</v>
      </c>
      <c r="AD232">
        <f>IF(superbowl_commercials[[#This Row],[Celebrity]]=TRUE,1,0)</f>
        <v>0</v>
      </c>
      <c r="AE232">
        <f>IF(superbowl_commercials[[#This Row],[Danger]]=TRUE,1,0)</f>
        <v>0</v>
      </c>
      <c r="AF232">
        <f>IF(superbowl_commercials[[#This Row],[Animals]]=TRUE,1,0)</f>
        <v>1</v>
      </c>
      <c r="AG232">
        <f>IF(superbowl_commercials[[#This Row],[Uses Sex]]=TRUE,1,0)</f>
        <v>0</v>
      </c>
    </row>
    <row r="233" spans="1:33" x14ac:dyDescent="0.35">
      <c r="A233">
        <v>2019</v>
      </c>
      <c r="B233" t="s">
        <v>29</v>
      </c>
      <c r="C233" t="s">
        <v>692</v>
      </c>
      <c r="D233" t="s">
        <v>693</v>
      </c>
      <c r="E233" t="b">
        <v>1</v>
      </c>
      <c r="F233" t="b">
        <v>1</v>
      </c>
      <c r="G233" t="b">
        <v>0</v>
      </c>
      <c r="H233" t="b">
        <v>0</v>
      </c>
      <c r="I233" t="b">
        <v>1</v>
      </c>
      <c r="J233" t="b">
        <v>0</v>
      </c>
      <c r="K233" t="b">
        <v>0</v>
      </c>
      <c r="L233">
        <v>60</v>
      </c>
      <c r="M233" t="s">
        <v>662</v>
      </c>
      <c r="N233">
        <v>38590</v>
      </c>
      <c r="O233" t="s">
        <v>694</v>
      </c>
      <c r="P233" t="s">
        <v>664</v>
      </c>
      <c r="Q233" t="str">
        <f>_xlfn.TEXTJOIN("-",,superbowl_commercials[[#This Row],[Year]:[TV Viewers]])</f>
        <v>2019-Bud Light-https://superbowl-ads.com/2019-bud-light-special-delivery/-https://www.youtube.com/watch?v=2HqHA0MFlkY-TRUE-TRUE-FALSE-FALSE-TRUE-FALSE-FALSE-60-10.4-38590-89-98.19</v>
      </c>
      <c r="R233">
        <f>VALUE(SUBSTITUTE(superbowl_commercials[[#This Row],[TV Viewers]],".",","))</f>
        <v>98.19</v>
      </c>
      <c r="S233" t="b">
        <f>ISNUMBER(superbowl_commercials[[#This Row],[TV Viewers2]])</f>
        <v>1</v>
      </c>
      <c r="T233">
        <f>IFERROR(VALUE(superbowl_commercials[[#This Row],[Youtube Likes]]),0)</f>
        <v>89</v>
      </c>
      <c r="U233" t="b">
        <f>ISNUMBER(superbowl_commercials[[#This Row],[Youtube Likes2]])</f>
        <v>1</v>
      </c>
      <c r="V233">
        <f>VALUE(SUBSTITUTE(superbowl_commercials[[#This Row],[Estimated Cost]],".",","))</f>
        <v>10.4</v>
      </c>
      <c r="W233" t="b">
        <f>ISNUMBER(superbowl_commercials[[#This Row],[Estimated Cost2]])</f>
        <v>1</v>
      </c>
      <c r="X233" t="b">
        <f>ISNUMBER(superbowl_commercials[[#This Row],[Year]])</f>
        <v>1</v>
      </c>
      <c r="Y233">
        <f>VALUE(superbowl_commercials[[#This Row],[Youtube Views]])</f>
        <v>38590</v>
      </c>
      <c r="Z233" t="b">
        <f>ISNUMBER(superbowl_commercials[[#This Row],[Youtube Views2]])</f>
        <v>1</v>
      </c>
      <c r="AA233">
        <f>IF(superbowl_commercials[[#This Row],[Funny]]=TRUE,1,0)</f>
        <v>1</v>
      </c>
      <c r="AB233">
        <f>IF(superbowl_commercials[[#This Row],[Shows Product Quickly]]=TRUE,1,0)</f>
        <v>1</v>
      </c>
      <c r="AC233">
        <f>IF(superbowl_commercials[[#This Row],[Patriotic]]=TRUE,1,0)</f>
        <v>0</v>
      </c>
      <c r="AD233">
        <f>IF(superbowl_commercials[[#This Row],[Celebrity]]=TRUE,1,0)</f>
        <v>0</v>
      </c>
      <c r="AE233">
        <f>IF(superbowl_commercials[[#This Row],[Danger]]=TRUE,1,0)</f>
        <v>1</v>
      </c>
      <c r="AF233">
        <f>IF(superbowl_commercials[[#This Row],[Animals]]=TRUE,1,0)</f>
        <v>0</v>
      </c>
      <c r="AG233">
        <f>IF(superbowl_commercials[[#This Row],[Uses Sex]]=TRUE,1,0)</f>
        <v>0</v>
      </c>
    </row>
    <row r="234" spans="1:33" x14ac:dyDescent="0.35">
      <c r="A234">
        <v>2019</v>
      </c>
      <c r="B234" t="s">
        <v>383</v>
      </c>
      <c r="C234" t="s">
        <v>695</v>
      </c>
      <c r="D234" t="s">
        <v>696</v>
      </c>
      <c r="E234" t="b">
        <v>0</v>
      </c>
      <c r="F234" t="b">
        <v>0</v>
      </c>
      <c r="G234" t="b">
        <v>1</v>
      </c>
      <c r="H234" t="b">
        <v>0</v>
      </c>
      <c r="I234" t="b">
        <v>0</v>
      </c>
      <c r="J234" t="b">
        <v>0</v>
      </c>
      <c r="K234" t="b">
        <v>0</v>
      </c>
      <c r="L234">
        <v>30</v>
      </c>
      <c r="M234" t="s">
        <v>675</v>
      </c>
      <c r="N234">
        <v>605</v>
      </c>
      <c r="O234" t="s">
        <v>403</v>
      </c>
      <c r="P234" t="s">
        <v>664</v>
      </c>
      <c r="Q234" t="str">
        <f>_xlfn.TEXTJOIN("-",,superbowl_commercials[[#This Row],[Year]:[TV Viewers]])</f>
        <v>2019-Kia-https://superbowl-ads.com/2019-kia-the-great-unknowns-what-if/-https://www.youtube.com/watch?v=nONhop0Kq-E-FALSE-FALSE-TRUE-FALSE-FALSE-FALSE-FALSE-30-5.2-605-2-98.19</v>
      </c>
      <c r="R234">
        <f>VALUE(SUBSTITUTE(superbowl_commercials[[#This Row],[TV Viewers]],".",","))</f>
        <v>98.19</v>
      </c>
      <c r="S234" t="b">
        <f>ISNUMBER(superbowl_commercials[[#This Row],[TV Viewers2]])</f>
        <v>1</v>
      </c>
      <c r="T234">
        <f>IFERROR(VALUE(superbowl_commercials[[#This Row],[Youtube Likes]]),0)</f>
        <v>2</v>
      </c>
      <c r="U234" t="b">
        <f>ISNUMBER(superbowl_commercials[[#This Row],[Youtube Likes2]])</f>
        <v>1</v>
      </c>
      <c r="V234">
        <f>VALUE(SUBSTITUTE(superbowl_commercials[[#This Row],[Estimated Cost]],".",","))</f>
        <v>5.2</v>
      </c>
      <c r="W234" t="b">
        <f>ISNUMBER(superbowl_commercials[[#This Row],[Estimated Cost2]])</f>
        <v>1</v>
      </c>
      <c r="X234" t="b">
        <f>ISNUMBER(superbowl_commercials[[#This Row],[Year]])</f>
        <v>1</v>
      </c>
      <c r="Y234">
        <f>VALUE(superbowl_commercials[[#This Row],[Youtube Views]])</f>
        <v>605</v>
      </c>
      <c r="Z234" t="b">
        <f>ISNUMBER(superbowl_commercials[[#This Row],[Youtube Views2]])</f>
        <v>1</v>
      </c>
      <c r="AA234">
        <f>IF(superbowl_commercials[[#This Row],[Funny]]=TRUE,1,0)</f>
        <v>0</v>
      </c>
      <c r="AB234">
        <f>IF(superbowl_commercials[[#This Row],[Shows Product Quickly]]=TRUE,1,0)</f>
        <v>0</v>
      </c>
      <c r="AC234">
        <f>IF(superbowl_commercials[[#This Row],[Patriotic]]=TRUE,1,0)</f>
        <v>1</v>
      </c>
      <c r="AD234">
        <f>IF(superbowl_commercials[[#This Row],[Celebrity]]=TRUE,1,0)</f>
        <v>0</v>
      </c>
      <c r="AE234">
        <f>IF(superbowl_commercials[[#This Row],[Danger]]=TRUE,1,0)</f>
        <v>0</v>
      </c>
      <c r="AF234">
        <f>IF(superbowl_commercials[[#This Row],[Animals]]=TRUE,1,0)</f>
        <v>0</v>
      </c>
      <c r="AG234">
        <f>IF(superbowl_commercials[[#This Row],[Uses Sex]]=TRUE,1,0)</f>
        <v>0</v>
      </c>
    </row>
    <row r="235" spans="1:33" x14ac:dyDescent="0.35">
      <c r="A235">
        <v>2019</v>
      </c>
      <c r="B235" t="s">
        <v>29</v>
      </c>
      <c r="C235" t="s">
        <v>697</v>
      </c>
      <c r="D235" t="s">
        <v>698</v>
      </c>
      <c r="E235" t="b">
        <v>1</v>
      </c>
      <c r="F235" t="b">
        <v>1</v>
      </c>
      <c r="G235" t="b">
        <v>0</v>
      </c>
      <c r="H235" t="b">
        <v>0</v>
      </c>
      <c r="I235" t="b">
        <v>0</v>
      </c>
      <c r="J235" t="b">
        <v>0</v>
      </c>
      <c r="K235" t="b">
        <v>0</v>
      </c>
      <c r="L235">
        <v>15</v>
      </c>
      <c r="M235" t="s">
        <v>678</v>
      </c>
      <c r="N235">
        <v>222</v>
      </c>
      <c r="O235" t="s">
        <v>38</v>
      </c>
      <c r="P235" t="s">
        <v>664</v>
      </c>
      <c r="Q235" t="str">
        <f>_xlfn.TEXTJOIN("-",,superbowl_commercials[[#This Row],[Year]:[TV Viewers]])</f>
        <v>2019-Bud Light-https://superbowl-ads.com/2019-bud-light-trojan-horse-occupants/-https://www.youtube.com/watch?v=nScg3KmA_6k-TRUE-TRUE-FALSE-FALSE-FALSE-FALSE-FALSE-15-2.6-222-3-98.19</v>
      </c>
      <c r="R235">
        <f>VALUE(SUBSTITUTE(superbowl_commercials[[#This Row],[TV Viewers]],".",","))</f>
        <v>98.19</v>
      </c>
      <c r="S235" t="b">
        <f>ISNUMBER(superbowl_commercials[[#This Row],[TV Viewers2]])</f>
        <v>1</v>
      </c>
      <c r="T235">
        <f>IFERROR(VALUE(superbowl_commercials[[#This Row],[Youtube Likes]]),0)</f>
        <v>3</v>
      </c>
      <c r="U235" t="b">
        <f>ISNUMBER(superbowl_commercials[[#This Row],[Youtube Likes2]])</f>
        <v>1</v>
      </c>
      <c r="V235">
        <f>VALUE(SUBSTITUTE(superbowl_commercials[[#This Row],[Estimated Cost]],".",","))</f>
        <v>2.6</v>
      </c>
      <c r="W235" t="b">
        <f>ISNUMBER(superbowl_commercials[[#This Row],[Estimated Cost2]])</f>
        <v>1</v>
      </c>
      <c r="X235" t="b">
        <f>ISNUMBER(superbowl_commercials[[#This Row],[Year]])</f>
        <v>1</v>
      </c>
      <c r="Y235">
        <f>VALUE(superbowl_commercials[[#This Row],[Youtube Views]])</f>
        <v>222</v>
      </c>
      <c r="Z235" t="b">
        <f>ISNUMBER(superbowl_commercials[[#This Row],[Youtube Views2]])</f>
        <v>1</v>
      </c>
      <c r="AA235">
        <f>IF(superbowl_commercials[[#This Row],[Funny]]=TRUE,1,0)</f>
        <v>1</v>
      </c>
      <c r="AB235">
        <f>IF(superbowl_commercials[[#This Row],[Shows Product Quickly]]=TRUE,1,0)</f>
        <v>1</v>
      </c>
      <c r="AC235">
        <f>IF(superbowl_commercials[[#This Row],[Patriotic]]=TRUE,1,0)</f>
        <v>0</v>
      </c>
      <c r="AD235">
        <f>IF(superbowl_commercials[[#This Row],[Celebrity]]=TRUE,1,0)</f>
        <v>0</v>
      </c>
      <c r="AE235">
        <f>IF(superbowl_commercials[[#This Row],[Danger]]=TRUE,1,0)</f>
        <v>0</v>
      </c>
      <c r="AF235">
        <f>IF(superbowl_commercials[[#This Row],[Animals]]=TRUE,1,0)</f>
        <v>0</v>
      </c>
      <c r="AG235">
        <f>IF(superbowl_commercials[[#This Row],[Uses Sex]]=TRUE,1,0)</f>
        <v>0</v>
      </c>
    </row>
    <row r="236" spans="1:33" x14ac:dyDescent="0.35">
      <c r="A236">
        <v>2019</v>
      </c>
      <c r="B236" t="s">
        <v>29</v>
      </c>
      <c r="C236" t="s">
        <v>699</v>
      </c>
      <c r="D236" t="s">
        <v>700</v>
      </c>
      <c r="E236" t="b">
        <v>1</v>
      </c>
      <c r="F236" t="b">
        <v>1</v>
      </c>
      <c r="G236" t="b">
        <v>0</v>
      </c>
      <c r="H236" t="b">
        <v>0</v>
      </c>
      <c r="I236" t="b">
        <v>1</v>
      </c>
      <c r="J236" t="b">
        <v>1</v>
      </c>
      <c r="K236" t="b">
        <v>0</v>
      </c>
      <c r="L236">
        <v>60</v>
      </c>
      <c r="M236" t="s">
        <v>662</v>
      </c>
      <c r="N236">
        <v>7678655</v>
      </c>
      <c r="O236" t="s">
        <v>701</v>
      </c>
      <c r="P236" t="s">
        <v>664</v>
      </c>
      <c r="Q236" t="str">
        <f>_xlfn.TEXTJOIN("-",,superbowl_commercials[[#This Row],[Year]:[TV Viewers]])</f>
        <v>2019-Bud Light-https://superbowl-ads.com/2019-bud-light-game-of-thrones-joust/-https://www.youtube.com/watch?v=8fhOItB0zUM-TRUE-TRUE-FALSE-FALSE-TRUE-TRUE-FALSE-60-10.4-7678655-94000-98.19</v>
      </c>
      <c r="R236">
        <f>VALUE(SUBSTITUTE(superbowl_commercials[[#This Row],[TV Viewers]],".",","))</f>
        <v>98.19</v>
      </c>
      <c r="S236" t="b">
        <f>ISNUMBER(superbowl_commercials[[#This Row],[TV Viewers2]])</f>
        <v>1</v>
      </c>
      <c r="T236">
        <f>IFERROR(VALUE(superbowl_commercials[[#This Row],[Youtube Likes]]),0)</f>
        <v>94000</v>
      </c>
      <c r="U236" t="b">
        <f>ISNUMBER(superbowl_commercials[[#This Row],[Youtube Likes2]])</f>
        <v>1</v>
      </c>
      <c r="V236">
        <f>VALUE(SUBSTITUTE(superbowl_commercials[[#This Row],[Estimated Cost]],".",","))</f>
        <v>10.4</v>
      </c>
      <c r="W236" t="b">
        <f>ISNUMBER(superbowl_commercials[[#This Row],[Estimated Cost2]])</f>
        <v>1</v>
      </c>
      <c r="X236" t="b">
        <f>ISNUMBER(superbowl_commercials[[#This Row],[Year]])</f>
        <v>1</v>
      </c>
      <c r="Y236">
        <f>VALUE(superbowl_commercials[[#This Row],[Youtube Views]])</f>
        <v>7678655</v>
      </c>
      <c r="Z236" t="b">
        <f>ISNUMBER(superbowl_commercials[[#This Row],[Youtube Views2]])</f>
        <v>1</v>
      </c>
      <c r="AA236">
        <f>IF(superbowl_commercials[[#This Row],[Funny]]=TRUE,1,0)</f>
        <v>1</v>
      </c>
      <c r="AB236">
        <f>IF(superbowl_commercials[[#This Row],[Shows Product Quickly]]=TRUE,1,0)</f>
        <v>1</v>
      </c>
      <c r="AC236">
        <f>IF(superbowl_commercials[[#This Row],[Patriotic]]=TRUE,1,0)</f>
        <v>0</v>
      </c>
      <c r="AD236">
        <f>IF(superbowl_commercials[[#This Row],[Celebrity]]=TRUE,1,0)</f>
        <v>0</v>
      </c>
      <c r="AE236">
        <f>IF(superbowl_commercials[[#This Row],[Danger]]=TRUE,1,0)</f>
        <v>1</v>
      </c>
      <c r="AF236">
        <f>IF(superbowl_commercials[[#This Row],[Animals]]=TRUE,1,0)</f>
        <v>1</v>
      </c>
      <c r="AG236">
        <f>IF(superbowl_commercials[[#This Row],[Uses Sex]]=TRUE,1,0)</f>
        <v>0</v>
      </c>
    </row>
    <row r="237" spans="1:33" x14ac:dyDescent="0.35">
      <c r="A237">
        <v>2020</v>
      </c>
      <c r="B237" t="s">
        <v>29</v>
      </c>
      <c r="C237" t="s">
        <v>702</v>
      </c>
      <c r="D237" t="s">
        <v>703</v>
      </c>
      <c r="E237" t="b">
        <v>1</v>
      </c>
      <c r="F237" t="b">
        <v>1</v>
      </c>
      <c r="G237" t="b">
        <v>0</v>
      </c>
      <c r="H237" t="b">
        <v>1</v>
      </c>
      <c r="I237" t="b">
        <v>1</v>
      </c>
      <c r="J237" t="b">
        <v>0</v>
      </c>
      <c r="K237" t="b">
        <v>0</v>
      </c>
      <c r="L237">
        <v>60</v>
      </c>
      <c r="M237" t="s">
        <v>704</v>
      </c>
      <c r="N237">
        <v>76790</v>
      </c>
      <c r="O237" t="s">
        <v>705</v>
      </c>
      <c r="P237" t="s">
        <v>706</v>
      </c>
      <c r="Q237" t="str">
        <f>_xlfn.TEXTJOIN("-",,superbowl_commercials[[#This Row],[Year]:[TV Viewers]])</f>
        <v>2020-Bud Light-https://superbowl-ads.com/2020-bud-light-seltzer-inside-posts-brain/-https://www.youtube.com/watch?v=nbbp0VW7z8w-TRUE-TRUE-FALSE-TRUE-TRUE-FALSE-FALSE-60-11.2-76790-998-100.45</v>
      </c>
      <c r="R237">
        <f>VALUE(SUBSTITUTE(superbowl_commercials[[#This Row],[TV Viewers]],".",","))</f>
        <v>100.45</v>
      </c>
      <c r="S237" t="b">
        <f>ISNUMBER(superbowl_commercials[[#This Row],[TV Viewers2]])</f>
        <v>1</v>
      </c>
      <c r="T237">
        <f>IFERROR(VALUE(superbowl_commercials[[#This Row],[Youtube Likes]]),0)</f>
        <v>998</v>
      </c>
      <c r="U237" t="b">
        <f>ISNUMBER(superbowl_commercials[[#This Row],[Youtube Likes2]])</f>
        <v>1</v>
      </c>
      <c r="V237">
        <f>VALUE(SUBSTITUTE(superbowl_commercials[[#This Row],[Estimated Cost]],".",","))</f>
        <v>11.2</v>
      </c>
      <c r="W237" t="b">
        <f>ISNUMBER(superbowl_commercials[[#This Row],[Estimated Cost2]])</f>
        <v>1</v>
      </c>
      <c r="X237" t="b">
        <f>ISNUMBER(superbowl_commercials[[#This Row],[Year]])</f>
        <v>1</v>
      </c>
      <c r="Y237">
        <f>VALUE(superbowl_commercials[[#This Row],[Youtube Views]])</f>
        <v>76790</v>
      </c>
      <c r="Z237" t="b">
        <f>ISNUMBER(superbowl_commercials[[#This Row],[Youtube Views2]])</f>
        <v>1</v>
      </c>
      <c r="AA237">
        <f>IF(superbowl_commercials[[#This Row],[Funny]]=TRUE,1,0)</f>
        <v>1</v>
      </c>
      <c r="AB237">
        <f>IF(superbowl_commercials[[#This Row],[Shows Product Quickly]]=TRUE,1,0)</f>
        <v>1</v>
      </c>
      <c r="AC237">
        <f>IF(superbowl_commercials[[#This Row],[Patriotic]]=TRUE,1,0)</f>
        <v>0</v>
      </c>
      <c r="AD237">
        <f>IF(superbowl_commercials[[#This Row],[Celebrity]]=TRUE,1,0)</f>
        <v>1</v>
      </c>
      <c r="AE237">
        <f>IF(superbowl_commercials[[#This Row],[Danger]]=TRUE,1,0)</f>
        <v>1</v>
      </c>
      <c r="AF237">
        <f>IF(superbowl_commercials[[#This Row],[Animals]]=TRUE,1,0)</f>
        <v>0</v>
      </c>
      <c r="AG237">
        <f>IF(superbowl_commercials[[#This Row],[Uses Sex]]=TRUE,1,0)</f>
        <v>0</v>
      </c>
    </row>
    <row r="238" spans="1:33" x14ac:dyDescent="0.35">
      <c r="A238">
        <v>2020</v>
      </c>
      <c r="B238" t="s">
        <v>162</v>
      </c>
      <c r="C238" t="s">
        <v>707</v>
      </c>
      <c r="D238" t="s">
        <v>708</v>
      </c>
      <c r="E238" t="b">
        <v>1</v>
      </c>
      <c r="F238" t="b">
        <v>1</v>
      </c>
      <c r="G238" t="b">
        <v>0</v>
      </c>
      <c r="H238" t="b">
        <v>1</v>
      </c>
      <c r="I238" t="b">
        <v>1</v>
      </c>
      <c r="J238" t="b">
        <v>1</v>
      </c>
      <c r="K238" t="b">
        <v>0</v>
      </c>
      <c r="L238">
        <v>60</v>
      </c>
      <c r="M238" t="s">
        <v>704</v>
      </c>
      <c r="N238">
        <v>27694</v>
      </c>
      <c r="O238" t="s">
        <v>709</v>
      </c>
      <c r="P238" t="s">
        <v>706</v>
      </c>
      <c r="Q238" t="str">
        <f>_xlfn.TEXTJOIN("-",,superbowl_commercials[[#This Row],[Year]:[TV Viewers]])</f>
        <v>2020-Toyota-https://superbowl-ads.com/2020-toyota-go-places-with-cobie-smulders/-https://www.youtube.com/watch?v=f34Ji70u3nk-TRUE-TRUE-FALSE-TRUE-TRUE-TRUE-FALSE-60-11.2-27694-138-100.45</v>
      </c>
      <c r="R238">
        <f>VALUE(SUBSTITUTE(superbowl_commercials[[#This Row],[TV Viewers]],".",","))</f>
        <v>100.45</v>
      </c>
      <c r="S238" t="b">
        <f>ISNUMBER(superbowl_commercials[[#This Row],[TV Viewers2]])</f>
        <v>1</v>
      </c>
      <c r="T238">
        <f>IFERROR(VALUE(superbowl_commercials[[#This Row],[Youtube Likes]]),0)</f>
        <v>138</v>
      </c>
      <c r="U238" t="b">
        <f>ISNUMBER(superbowl_commercials[[#This Row],[Youtube Likes2]])</f>
        <v>1</v>
      </c>
      <c r="V238">
        <f>VALUE(SUBSTITUTE(superbowl_commercials[[#This Row],[Estimated Cost]],".",","))</f>
        <v>11.2</v>
      </c>
      <c r="W238" t="b">
        <f>ISNUMBER(superbowl_commercials[[#This Row],[Estimated Cost2]])</f>
        <v>1</v>
      </c>
      <c r="X238" t="b">
        <f>ISNUMBER(superbowl_commercials[[#This Row],[Year]])</f>
        <v>1</v>
      </c>
      <c r="Y238">
        <f>VALUE(superbowl_commercials[[#This Row],[Youtube Views]])</f>
        <v>27694</v>
      </c>
      <c r="Z238" t="b">
        <f>ISNUMBER(superbowl_commercials[[#This Row],[Youtube Views2]])</f>
        <v>1</v>
      </c>
      <c r="AA238">
        <f>IF(superbowl_commercials[[#This Row],[Funny]]=TRUE,1,0)</f>
        <v>1</v>
      </c>
      <c r="AB238">
        <f>IF(superbowl_commercials[[#This Row],[Shows Product Quickly]]=TRUE,1,0)</f>
        <v>1</v>
      </c>
      <c r="AC238">
        <f>IF(superbowl_commercials[[#This Row],[Patriotic]]=TRUE,1,0)</f>
        <v>0</v>
      </c>
      <c r="AD238">
        <f>IF(superbowl_commercials[[#This Row],[Celebrity]]=TRUE,1,0)</f>
        <v>1</v>
      </c>
      <c r="AE238">
        <f>IF(superbowl_commercials[[#This Row],[Danger]]=TRUE,1,0)</f>
        <v>1</v>
      </c>
      <c r="AF238">
        <f>IF(superbowl_commercials[[#This Row],[Animals]]=TRUE,1,0)</f>
        <v>1</v>
      </c>
      <c r="AG238">
        <f>IF(superbowl_commercials[[#This Row],[Uses Sex]]=TRUE,1,0)</f>
        <v>0</v>
      </c>
    </row>
    <row r="239" spans="1:33" x14ac:dyDescent="0.35">
      <c r="A239">
        <v>2020</v>
      </c>
      <c r="B239" t="s">
        <v>243</v>
      </c>
      <c r="C239" t="s">
        <v>710</v>
      </c>
      <c r="D239" t="s">
        <v>711</v>
      </c>
      <c r="E239" t="b">
        <v>1</v>
      </c>
      <c r="F239" t="b">
        <v>0</v>
      </c>
      <c r="G239" t="b">
        <v>0</v>
      </c>
      <c r="H239" t="b">
        <v>1</v>
      </c>
      <c r="I239" t="b">
        <v>0</v>
      </c>
      <c r="J239" t="b">
        <v>1</v>
      </c>
      <c r="K239" t="b">
        <v>0</v>
      </c>
      <c r="L239">
        <v>60</v>
      </c>
      <c r="M239" t="s">
        <v>704</v>
      </c>
      <c r="N239">
        <v>309037</v>
      </c>
      <c r="O239" t="s">
        <v>614</v>
      </c>
      <c r="P239" t="s">
        <v>706</v>
      </c>
      <c r="Q239" t="str">
        <f>_xlfn.TEXTJOIN("-",,superbowl_commercials[[#This Row],[Year]:[TV Viewers]])</f>
        <v>2020-Coca-Cola-https://superbowl-ads.com/2020-coca-cola-energy-show-up/-https://www.youtube.com/watch?v=-gAZRN3SCBw-TRUE-FALSE-FALSE-TRUE-FALSE-TRUE-FALSE-60-11.2-309037-1400-100.45</v>
      </c>
      <c r="R239">
        <f>VALUE(SUBSTITUTE(superbowl_commercials[[#This Row],[TV Viewers]],".",","))</f>
        <v>100.45</v>
      </c>
      <c r="S239" t="b">
        <f>ISNUMBER(superbowl_commercials[[#This Row],[TV Viewers2]])</f>
        <v>1</v>
      </c>
      <c r="T239">
        <f>IFERROR(VALUE(superbowl_commercials[[#This Row],[Youtube Likes]]),0)</f>
        <v>1400</v>
      </c>
      <c r="U239" t="b">
        <f>ISNUMBER(superbowl_commercials[[#This Row],[Youtube Likes2]])</f>
        <v>1</v>
      </c>
      <c r="V239">
        <f>VALUE(SUBSTITUTE(superbowl_commercials[[#This Row],[Estimated Cost]],".",","))</f>
        <v>11.2</v>
      </c>
      <c r="W239" t="b">
        <f>ISNUMBER(superbowl_commercials[[#This Row],[Estimated Cost2]])</f>
        <v>1</v>
      </c>
      <c r="X239" t="b">
        <f>ISNUMBER(superbowl_commercials[[#This Row],[Year]])</f>
        <v>1</v>
      </c>
      <c r="Y239">
        <f>VALUE(superbowl_commercials[[#This Row],[Youtube Views]])</f>
        <v>309037</v>
      </c>
      <c r="Z239" t="b">
        <f>ISNUMBER(superbowl_commercials[[#This Row],[Youtube Views2]])</f>
        <v>1</v>
      </c>
      <c r="AA239">
        <f>IF(superbowl_commercials[[#This Row],[Funny]]=TRUE,1,0)</f>
        <v>1</v>
      </c>
      <c r="AB239">
        <f>IF(superbowl_commercials[[#This Row],[Shows Product Quickly]]=TRUE,1,0)</f>
        <v>0</v>
      </c>
      <c r="AC239">
        <f>IF(superbowl_commercials[[#This Row],[Patriotic]]=TRUE,1,0)</f>
        <v>0</v>
      </c>
      <c r="AD239">
        <f>IF(superbowl_commercials[[#This Row],[Celebrity]]=TRUE,1,0)</f>
        <v>1</v>
      </c>
      <c r="AE239">
        <f>IF(superbowl_commercials[[#This Row],[Danger]]=TRUE,1,0)</f>
        <v>0</v>
      </c>
      <c r="AF239">
        <f>IF(superbowl_commercials[[#This Row],[Animals]]=TRUE,1,0)</f>
        <v>1</v>
      </c>
      <c r="AG239">
        <f>IF(superbowl_commercials[[#This Row],[Uses Sex]]=TRUE,1,0)</f>
        <v>0</v>
      </c>
    </row>
    <row r="240" spans="1:33" x14ac:dyDescent="0.35">
      <c r="A240">
        <v>2020</v>
      </c>
      <c r="B240" t="s">
        <v>383</v>
      </c>
      <c r="C240" t="s">
        <v>712</v>
      </c>
      <c r="D240" t="s">
        <v>713</v>
      </c>
      <c r="E240" t="b">
        <v>0</v>
      </c>
      <c r="F240" t="b">
        <v>0</v>
      </c>
      <c r="G240" t="b">
        <v>0</v>
      </c>
      <c r="H240" t="b">
        <v>1</v>
      </c>
      <c r="I240" t="b">
        <v>0</v>
      </c>
      <c r="J240" t="b">
        <v>0</v>
      </c>
      <c r="K240" t="b">
        <v>0</v>
      </c>
      <c r="L240">
        <v>60</v>
      </c>
      <c r="M240" t="s">
        <v>704</v>
      </c>
      <c r="N240">
        <v>25604</v>
      </c>
      <c r="O240" t="s">
        <v>714</v>
      </c>
      <c r="P240" t="s">
        <v>706</v>
      </c>
      <c r="Q240" t="str">
        <f>_xlfn.TEXTJOIN("-",,superbowl_commercials[[#This Row],[Year]:[TV Viewers]])</f>
        <v>2020-Kia-https://superbowl-ads.com/2020-kia-tough-never-quits/-https://www.youtube.com/watch?v=lMs79UXam9A-FALSE-FALSE-FALSE-TRUE-FALSE-FALSE-FALSE-60-11.2-25604-111-100.45</v>
      </c>
      <c r="R240">
        <f>VALUE(SUBSTITUTE(superbowl_commercials[[#This Row],[TV Viewers]],".",","))</f>
        <v>100.45</v>
      </c>
      <c r="S240" t="b">
        <f>ISNUMBER(superbowl_commercials[[#This Row],[TV Viewers2]])</f>
        <v>1</v>
      </c>
      <c r="T240">
        <f>IFERROR(VALUE(superbowl_commercials[[#This Row],[Youtube Likes]]),0)</f>
        <v>111</v>
      </c>
      <c r="U240" t="b">
        <f>ISNUMBER(superbowl_commercials[[#This Row],[Youtube Likes2]])</f>
        <v>1</v>
      </c>
      <c r="V240">
        <f>VALUE(SUBSTITUTE(superbowl_commercials[[#This Row],[Estimated Cost]],".",","))</f>
        <v>11.2</v>
      </c>
      <c r="W240" t="b">
        <f>ISNUMBER(superbowl_commercials[[#This Row],[Estimated Cost2]])</f>
        <v>1</v>
      </c>
      <c r="X240" t="b">
        <f>ISNUMBER(superbowl_commercials[[#This Row],[Year]])</f>
        <v>1</v>
      </c>
      <c r="Y240">
        <f>VALUE(superbowl_commercials[[#This Row],[Youtube Views]])</f>
        <v>25604</v>
      </c>
      <c r="Z240" t="b">
        <f>ISNUMBER(superbowl_commercials[[#This Row],[Youtube Views2]])</f>
        <v>1</v>
      </c>
      <c r="AA240">
        <f>IF(superbowl_commercials[[#This Row],[Funny]]=TRUE,1,0)</f>
        <v>0</v>
      </c>
      <c r="AB240">
        <f>IF(superbowl_commercials[[#This Row],[Shows Product Quickly]]=TRUE,1,0)</f>
        <v>0</v>
      </c>
      <c r="AC240">
        <f>IF(superbowl_commercials[[#This Row],[Patriotic]]=TRUE,1,0)</f>
        <v>0</v>
      </c>
      <c r="AD240">
        <f>IF(superbowl_commercials[[#This Row],[Celebrity]]=TRUE,1,0)</f>
        <v>1</v>
      </c>
      <c r="AE240">
        <f>IF(superbowl_commercials[[#This Row],[Danger]]=TRUE,1,0)</f>
        <v>0</v>
      </c>
      <c r="AF240">
        <f>IF(superbowl_commercials[[#This Row],[Animals]]=TRUE,1,0)</f>
        <v>0</v>
      </c>
      <c r="AG240">
        <f>IF(superbowl_commercials[[#This Row],[Uses Sex]]=TRUE,1,0)</f>
        <v>0</v>
      </c>
    </row>
    <row r="241" spans="1:33" x14ac:dyDescent="0.35">
      <c r="A241">
        <v>2020</v>
      </c>
      <c r="B241" t="s">
        <v>273</v>
      </c>
      <c r="C241" t="s">
        <v>715</v>
      </c>
      <c r="D241" t="s">
        <v>716</v>
      </c>
      <c r="E241" t="b">
        <v>1</v>
      </c>
      <c r="F241" t="b">
        <v>1</v>
      </c>
      <c r="G241" t="b">
        <v>0</v>
      </c>
      <c r="H241" t="b">
        <v>1</v>
      </c>
      <c r="I241" t="b">
        <v>0</v>
      </c>
      <c r="J241" t="b">
        <v>1</v>
      </c>
      <c r="K241" t="b">
        <v>0</v>
      </c>
      <c r="L241">
        <v>60</v>
      </c>
      <c r="M241" t="s">
        <v>704</v>
      </c>
      <c r="N241">
        <v>198025</v>
      </c>
      <c r="O241" t="s">
        <v>444</v>
      </c>
      <c r="P241" t="s">
        <v>706</v>
      </c>
      <c r="Q241" t="str">
        <f>_xlfn.TEXTJOIN("-",,superbowl_commercials[[#This Row],[Year]:[TV Viewers]])</f>
        <v>2020-Hyundai-https://superbowl-ads.com/2020-hyundai-smaht-pahk/-https://www.youtube.com/watch?v=WBvkmWDjsYc-TRUE-TRUE-FALSE-TRUE-FALSE-TRUE-FALSE-60-11.2-198025-2000-100.45</v>
      </c>
      <c r="R241">
        <f>VALUE(SUBSTITUTE(superbowl_commercials[[#This Row],[TV Viewers]],".",","))</f>
        <v>100.45</v>
      </c>
      <c r="S241" t="b">
        <f>ISNUMBER(superbowl_commercials[[#This Row],[TV Viewers2]])</f>
        <v>1</v>
      </c>
      <c r="T241">
        <f>IFERROR(VALUE(superbowl_commercials[[#This Row],[Youtube Likes]]),0)</f>
        <v>2000</v>
      </c>
      <c r="U241" t="b">
        <f>ISNUMBER(superbowl_commercials[[#This Row],[Youtube Likes2]])</f>
        <v>1</v>
      </c>
      <c r="V241">
        <f>VALUE(SUBSTITUTE(superbowl_commercials[[#This Row],[Estimated Cost]],".",","))</f>
        <v>11.2</v>
      </c>
      <c r="W241" t="b">
        <f>ISNUMBER(superbowl_commercials[[#This Row],[Estimated Cost2]])</f>
        <v>1</v>
      </c>
      <c r="X241" t="b">
        <f>ISNUMBER(superbowl_commercials[[#This Row],[Year]])</f>
        <v>1</v>
      </c>
      <c r="Y241">
        <f>VALUE(superbowl_commercials[[#This Row],[Youtube Views]])</f>
        <v>198025</v>
      </c>
      <c r="Z241" t="b">
        <f>ISNUMBER(superbowl_commercials[[#This Row],[Youtube Views2]])</f>
        <v>1</v>
      </c>
      <c r="AA241">
        <f>IF(superbowl_commercials[[#This Row],[Funny]]=TRUE,1,0)</f>
        <v>1</v>
      </c>
      <c r="AB241">
        <f>IF(superbowl_commercials[[#This Row],[Shows Product Quickly]]=TRUE,1,0)</f>
        <v>1</v>
      </c>
      <c r="AC241">
        <f>IF(superbowl_commercials[[#This Row],[Patriotic]]=TRUE,1,0)</f>
        <v>0</v>
      </c>
      <c r="AD241">
        <f>IF(superbowl_commercials[[#This Row],[Celebrity]]=TRUE,1,0)</f>
        <v>1</v>
      </c>
      <c r="AE241">
        <f>IF(superbowl_commercials[[#This Row],[Danger]]=TRUE,1,0)</f>
        <v>0</v>
      </c>
      <c r="AF241">
        <f>IF(superbowl_commercials[[#This Row],[Animals]]=TRUE,1,0)</f>
        <v>1</v>
      </c>
      <c r="AG241">
        <f>IF(superbowl_commercials[[#This Row],[Uses Sex]]=TRUE,1,0)</f>
        <v>0</v>
      </c>
    </row>
    <row r="242" spans="1:33" x14ac:dyDescent="0.35">
      <c r="A242">
        <v>2020</v>
      </c>
      <c r="B242" t="s">
        <v>25</v>
      </c>
      <c r="C242" t="s">
        <v>717</v>
      </c>
      <c r="D242" t="s">
        <v>718</v>
      </c>
      <c r="E242" t="b">
        <v>0</v>
      </c>
      <c r="F242" t="b">
        <v>1</v>
      </c>
      <c r="G242" t="b">
        <v>1</v>
      </c>
      <c r="H242" t="b">
        <v>1</v>
      </c>
      <c r="I242" t="b">
        <v>1</v>
      </c>
      <c r="J242" t="b">
        <v>0</v>
      </c>
      <c r="K242" t="b">
        <v>0</v>
      </c>
      <c r="L242">
        <v>60</v>
      </c>
      <c r="M242" t="s">
        <v>704</v>
      </c>
      <c r="N242">
        <v>1760</v>
      </c>
      <c r="O242" t="s">
        <v>83</v>
      </c>
      <c r="P242" t="s">
        <v>706</v>
      </c>
      <c r="Q242" t="str">
        <f>_xlfn.TEXTJOIN("-",,superbowl_commercials[[#This Row],[Year]:[TV Viewers]])</f>
        <v>2020-Budweiser-https://superbowl-ads.com/2020-budweiser-typical-american/-https://www.youtube.com/watch?v=J0xugdotpp8-FALSE-TRUE-TRUE-TRUE-TRUE-FALSE-FALSE-60-11.2-1760-12-100.45</v>
      </c>
      <c r="R242">
        <f>VALUE(SUBSTITUTE(superbowl_commercials[[#This Row],[TV Viewers]],".",","))</f>
        <v>100.45</v>
      </c>
      <c r="S242" t="b">
        <f>ISNUMBER(superbowl_commercials[[#This Row],[TV Viewers2]])</f>
        <v>1</v>
      </c>
      <c r="T242">
        <f>IFERROR(VALUE(superbowl_commercials[[#This Row],[Youtube Likes]]),0)</f>
        <v>12</v>
      </c>
      <c r="U242" t="b">
        <f>ISNUMBER(superbowl_commercials[[#This Row],[Youtube Likes2]])</f>
        <v>1</v>
      </c>
      <c r="V242">
        <f>VALUE(SUBSTITUTE(superbowl_commercials[[#This Row],[Estimated Cost]],".",","))</f>
        <v>11.2</v>
      </c>
      <c r="W242" t="b">
        <f>ISNUMBER(superbowl_commercials[[#This Row],[Estimated Cost2]])</f>
        <v>1</v>
      </c>
      <c r="X242" t="b">
        <f>ISNUMBER(superbowl_commercials[[#This Row],[Year]])</f>
        <v>1</v>
      </c>
      <c r="Y242">
        <f>VALUE(superbowl_commercials[[#This Row],[Youtube Views]])</f>
        <v>1760</v>
      </c>
      <c r="Z242" t="b">
        <f>ISNUMBER(superbowl_commercials[[#This Row],[Youtube Views2]])</f>
        <v>1</v>
      </c>
      <c r="AA242">
        <f>IF(superbowl_commercials[[#This Row],[Funny]]=TRUE,1,0)</f>
        <v>0</v>
      </c>
      <c r="AB242">
        <f>IF(superbowl_commercials[[#This Row],[Shows Product Quickly]]=TRUE,1,0)</f>
        <v>1</v>
      </c>
      <c r="AC242">
        <f>IF(superbowl_commercials[[#This Row],[Patriotic]]=TRUE,1,0)</f>
        <v>1</v>
      </c>
      <c r="AD242">
        <f>IF(superbowl_commercials[[#This Row],[Celebrity]]=TRUE,1,0)</f>
        <v>1</v>
      </c>
      <c r="AE242">
        <f>IF(superbowl_commercials[[#This Row],[Danger]]=TRUE,1,0)</f>
        <v>1</v>
      </c>
      <c r="AF242">
        <f>IF(superbowl_commercials[[#This Row],[Animals]]=TRUE,1,0)</f>
        <v>0</v>
      </c>
      <c r="AG242">
        <f>IF(superbowl_commercials[[#This Row],[Uses Sex]]=TRUE,1,0)</f>
        <v>0</v>
      </c>
    </row>
    <row r="243" spans="1:33" x14ac:dyDescent="0.35">
      <c r="A243">
        <v>2020</v>
      </c>
      <c r="B243" t="s">
        <v>72</v>
      </c>
      <c r="C243" t="s">
        <v>719</v>
      </c>
      <c r="D243" t="s">
        <v>720</v>
      </c>
      <c r="E243" t="b">
        <v>0</v>
      </c>
      <c r="F243" t="b">
        <v>0</v>
      </c>
      <c r="G243" t="b">
        <v>1</v>
      </c>
      <c r="H243" t="b">
        <v>1</v>
      </c>
      <c r="I243" t="b">
        <v>0</v>
      </c>
      <c r="J243" t="b">
        <v>0</v>
      </c>
      <c r="K243" t="b">
        <v>0</v>
      </c>
      <c r="L243">
        <v>170</v>
      </c>
      <c r="M243" t="s">
        <v>721</v>
      </c>
      <c r="N243">
        <v>33318675</v>
      </c>
      <c r="O243" t="s">
        <v>722</v>
      </c>
      <c r="P243" t="s">
        <v>706</v>
      </c>
      <c r="Q243" t="str">
        <f>_xlfn.TEXTJOIN("-",,superbowl_commercials[[#This Row],[Year]:[TV Viewers]])</f>
        <v>2020-NFL-https://superbowl-ads.com/2020-nfl-next-100/-https://www.youtube.com/watch?v=lbkafMhmvMo-FALSE-FALSE-TRUE-TRUE-FALSE-FALSE-FALSE-170-31.73-33318675-202000-100.45</v>
      </c>
      <c r="R243">
        <f>VALUE(SUBSTITUTE(superbowl_commercials[[#This Row],[TV Viewers]],".",","))</f>
        <v>100.45</v>
      </c>
      <c r="S243" t="b">
        <f>ISNUMBER(superbowl_commercials[[#This Row],[TV Viewers2]])</f>
        <v>1</v>
      </c>
      <c r="T243">
        <f>IFERROR(VALUE(superbowl_commercials[[#This Row],[Youtube Likes]]),0)</f>
        <v>202000</v>
      </c>
      <c r="U243" t="b">
        <f>ISNUMBER(superbowl_commercials[[#This Row],[Youtube Likes2]])</f>
        <v>1</v>
      </c>
      <c r="V243">
        <f>VALUE(SUBSTITUTE(superbowl_commercials[[#This Row],[Estimated Cost]],".",","))</f>
        <v>31.73</v>
      </c>
      <c r="W243" t="b">
        <f>ISNUMBER(superbowl_commercials[[#This Row],[Estimated Cost2]])</f>
        <v>1</v>
      </c>
      <c r="X243" t="b">
        <f>ISNUMBER(superbowl_commercials[[#This Row],[Year]])</f>
        <v>1</v>
      </c>
      <c r="Y243">
        <f>VALUE(superbowl_commercials[[#This Row],[Youtube Views]])</f>
        <v>33318675</v>
      </c>
      <c r="Z243" t="b">
        <f>ISNUMBER(superbowl_commercials[[#This Row],[Youtube Views2]])</f>
        <v>1</v>
      </c>
      <c r="AA243">
        <f>IF(superbowl_commercials[[#This Row],[Funny]]=TRUE,1,0)</f>
        <v>0</v>
      </c>
      <c r="AB243">
        <f>IF(superbowl_commercials[[#This Row],[Shows Product Quickly]]=TRUE,1,0)</f>
        <v>0</v>
      </c>
      <c r="AC243">
        <f>IF(superbowl_commercials[[#This Row],[Patriotic]]=TRUE,1,0)</f>
        <v>1</v>
      </c>
      <c r="AD243">
        <f>IF(superbowl_commercials[[#This Row],[Celebrity]]=TRUE,1,0)</f>
        <v>1</v>
      </c>
      <c r="AE243">
        <f>IF(superbowl_commercials[[#This Row],[Danger]]=TRUE,1,0)</f>
        <v>0</v>
      </c>
      <c r="AF243">
        <f>IF(superbowl_commercials[[#This Row],[Animals]]=TRUE,1,0)</f>
        <v>0</v>
      </c>
      <c r="AG243">
        <f>IF(superbowl_commercials[[#This Row],[Uses Sex]]=TRUE,1,0)</f>
        <v>0</v>
      </c>
    </row>
    <row r="244" spans="1:33" x14ac:dyDescent="0.35">
      <c r="A244">
        <v>2020</v>
      </c>
      <c r="B244" t="s">
        <v>68</v>
      </c>
      <c r="C244" t="s">
        <v>723</v>
      </c>
      <c r="D244" t="s">
        <v>724</v>
      </c>
      <c r="E244" t="b">
        <v>1</v>
      </c>
      <c r="F244" t="b">
        <v>1</v>
      </c>
      <c r="G244" t="b">
        <v>0</v>
      </c>
      <c r="H244" t="b">
        <v>1</v>
      </c>
      <c r="I244" t="b">
        <v>1</v>
      </c>
      <c r="J244" t="b">
        <v>1</v>
      </c>
      <c r="K244" t="b">
        <v>0</v>
      </c>
      <c r="L244">
        <v>60</v>
      </c>
      <c r="M244" t="s">
        <v>704</v>
      </c>
      <c r="N244">
        <v>2137823</v>
      </c>
      <c r="O244" t="s">
        <v>725</v>
      </c>
      <c r="P244" t="s">
        <v>706</v>
      </c>
      <c r="Q244" t="str">
        <f>_xlfn.TEXTJOIN("-",,superbowl_commercials[[#This Row],[Year]:[TV Viewers]])</f>
        <v>2020-Doritos-https://superbowl-ads.com/2020-doritos-the-cool-ranch-with-lil-nas-x-and-sam-elliott/-https://www.youtube.com/watch?v=6xVnq31Vk8Y-TRUE-TRUE-FALSE-TRUE-TRUE-TRUE-FALSE-60-11.2-2137823-11000-100.45</v>
      </c>
      <c r="R244">
        <f>VALUE(SUBSTITUTE(superbowl_commercials[[#This Row],[TV Viewers]],".",","))</f>
        <v>100.45</v>
      </c>
      <c r="S244" t="b">
        <f>ISNUMBER(superbowl_commercials[[#This Row],[TV Viewers2]])</f>
        <v>1</v>
      </c>
      <c r="T244">
        <f>IFERROR(VALUE(superbowl_commercials[[#This Row],[Youtube Likes]]),0)</f>
        <v>11000</v>
      </c>
      <c r="U244" t="b">
        <f>ISNUMBER(superbowl_commercials[[#This Row],[Youtube Likes2]])</f>
        <v>1</v>
      </c>
      <c r="V244">
        <f>VALUE(SUBSTITUTE(superbowl_commercials[[#This Row],[Estimated Cost]],".",","))</f>
        <v>11.2</v>
      </c>
      <c r="W244" t="b">
        <f>ISNUMBER(superbowl_commercials[[#This Row],[Estimated Cost2]])</f>
        <v>1</v>
      </c>
      <c r="X244" t="b">
        <f>ISNUMBER(superbowl_commercials[[#This Row],[Year]])</f>
        <v>1</v>
      </c>
      <c r="Y244">
        <f>VALUE(superbowl_commercials[[#This Row],[Youtube Views]])</f>
        <v>2137823</v>
      </c>
      <c r="Z244" t="b">
        <f>ISNUMBER(superbowl_commercials[[#This Row],[Youtube Views2]])</f>
        <v>1</v>
      </c>
      <c r="AA244">
        <f>IF(superbowl_commercials[[#This Row],[Funny]]=TRUE,1,0)</f>
        <v>1</v>
      </c>
      <c r="AB244">
        <f>IF(superbowl_commercials[[#This Row],[Shows Product Quickly]]=TRUE,1,0)</f>
        <v>1</v>
      </c>
      <c r="AC244">
        <f>IF(superbowl_commercials[[#This Row],[Patriotic]]=TRUE,1,0)</f>
        <v>0</v>
      </c>
      <c r="AD244">
        <f>IF(superbowl_commercials[[#This Row],[Celebrity]]=TRUE,1,0)</f>
        <v>1</v>
      </c>
      <c r="AE244">
        <f>IF(superbowl_commercials[[#This Row],[Danger]]=TRUE,1,0)</f>
        <v>1</v>
      </c>
      <c r="AF244">
        <f>IF(superbowl_commercials[[#This Row],[Animals]]=TRUE,1,0)</f>
        <v>1</v>
      </c>
      <c r="AG244">
        <f>IF(superbowl_commercials[[#This Row],[Uses Sex]]=TRUE,1,0)</f>
        <v>0</v>
      </c>
    </row>
    <row r="245" spans="1:33" x14ac:dyDescent="0.35">
      <c r="A245">
        <v>2020</v>
      </c>
      <c r="B245" t="s">
        <v>56</v>
      </c>
      <c r="C245" t="s">
        <v>726</v>
      </c>
      <c r="D245" t="s">
        <v>727</v>
      </c>
      <c r="E245" t="b">
        <v>0</v>
      </c>
      <c r="F245" t="b">
        <v>1</v>
      </c>
      <c r="G245" t="b">
        <v>0</v>
      </c>
      <c r="H245" t="b">
        <v>1</v>
      </c>
      <c r="I245" t="b">
        <v>0</v>
      </c>
      <c r="J245" t="b">
        <v>0</v>
      </c>
      <c r="K245" t="b">
        <v>0</v>
      </c>
      <c r="L245">
        <v>30</v>
      </c>
      <c r="M245" t="s">
        <v>728</v>
      </c>
      <c r="N245">
        <v>34221</v>
      </c>
      <c r="O245" t="s">
        <v>729</v>
      </c>
      <c r="P245" t="s">
        <v>706</v>
      </c>
      <c r="Q245" t="str">
        <f>_xlfn.TEXTJOIN("-",,superbowl_commercials[[#This Row],[Year]:[TV Viewers]])</f>
        <v>2020-Pepsi-https://superbowl-ads.com/2020-pepsi-zero-sugar-done-right/-https://www.youtube.com/watch?v=Ozb_fJB_z6o-FALSE-TRUE-FALSE-TRUE-FALSE-FALSE-FALSE-30-5.6-34221-155-100.45</v>
      </c>
      <c r="R245">
        <f>VALUE(SUBSTITUTE(superbowl_commercials[[#This Row],[TV Viewers]],".",","))</f>
        <v>100.45</v>
      </c>
      <c r="S245" t="b">
        <f>ISNUMBER(superbowl_commercials[[#This Row],[TV Viewers2]])</f>
        <v>1</v>
      </c>
      <c r="T245">
        <f>IFERROR(VALUE(superbowl_commercials[[#This Row],[Youtube Likes]]),0)</f>
        <v>155</v>
      </c>
      <c r="U245" t="b">
        <f>ISNUMBER(superbowl_commercials[[#This Row],[Youtube Likes2]])</f>
        <v>1</v>
      </c>
      <c r="V245">
        <f>VALUE(SUBSTITUTE(superbowl_commercials[[#This Row],[Estimated Cost]],".",","))</f>
        <v>5.6</v>
      </c>
      <c r="W245" t="b">
        <f>ISNUMBER(superbowl_commercials[[#This Row],[Estimated Cost2]])</f>
        <v>1</v>
      </c>
      <c r="X245" t="b">
        <f>ISNUMBER(superbowl_commercials[[#This Row],[Year]])</f>
        <v>1</v>
      </c>
      <c r="Y245">
        <f>VALUE(superbowl_commercials[[#This Row],[Youtube Views]])</f>
        <v>34221</v>
      </c>
      <c r="Z245" t="b">
        <f>ISNUMBER(superbowl_commercials[[#This Row],[Youtube Views2]])</f>
        <v>1</v>
      </c>
      <c r="AA245">
        <f>IF(superbowl_commercials[[#This Row],[Funny]]=TRUE,1,0)</f>
        <v>0</v>
      </c>
      <c r="AB245">
        <f>IF(superbowl_commercials[[#This Row],[Shows Product Quickly]]=TRUE,1,0)</f>
        <v>1</v>
      </c>
      <c r="AC245">
        <f>IF(superbowl_commercials[[#This Row],[Patriotic]]=TRUE,1,0)</f>
        <v>0</v>
      </c>
      <c r="AD245">
        <f>IF(superbowl_commercials[[#This Row],[Celebrity]]=TRUE,1,0)</f>
        <v>1</v>
      </c>
      <c r="AE245">
        <f>IF(superbowl_commercials[[#This Row],[Danger]]=TRUE,1,0)</f>
        <v>0</v>
      </c>
      <c r="AF245">
        <f>IF(superbowl_commercials[[#This Row],[Animals]]=TRUE,1,0)</f>
        <v>0</v>
      </c>
      <c r="AG245">
        <f>IF(superbowl_commercials[[#This Row],[Uses Sex]]=TRUE,1,0)</f>
        <v>0</v>
      </c>
    </row>
    <row r="246" spans="1:33" x14ac:dyDescent="0.35">
      <c r="A246">
        <v>2021</v>
      </c>
      <c r="B246" t="s">
        <v>16</v>
      </c>
      <c r="C246" t="s">
        <v>730</v>
      </c>
      <c r="D246" t="s">
        <v>731</v>
      </c>
      <c r="E246" t="b">
        <v>1</v>
      </c>
      <c r="F246" t="b">
        <v>0</v>
      </c>
      <c r="G246" t="b">
        <v>0</v>
      </c>
      <c r="H246" t="b">
        <v>1</v>
      </c>
      <c r="I246" t="b">
        <v>0</v>
      </c>
      <c r="J246" t="b">
        <v>0</v>
      </c>
      <c r="K246" t="b">
        <v>0</v>
      </c>
      <c r="L246">
        <v>30</v>
      </c>
      <c r="M246" t="s">
        <v>732</v>
      </c>
      <c r="N246">
        <v>177</v>
      </c>
      <c r="O246" t="s">
        <v>35</v>
      </c>
      <c r="P246" t="s">
        <v>733</v>
      </c>
      <c r="Q246" t="str">
        <f>_xlfn.TEXTJOIN("-",,superbowl_commercials[[#This Row],[Year]:[TV Viewers]])</f>
        <v>2021-E-Trade-https://www.superbowl-ads.com/2021-etrade-workout/-https://www.youtube.com/watch?v=QagQxo4IZx8-TRUE-FALSE-FALSE-TRUE-FALSE-FALSE-FALSE-30-5.5-177-6-91.63</v>
      </c>
      <c r="R246">
        <f>VALUE(SUBSTITUTE(superbowl_commercials[[#This Row],[TV Viewers]],".",","))</f>
        <v>91.63</v>
      </c>
      <c r="S246" t="b">
        <f>ISNUMBER(superbowl_commercials[[#This Row],[TV Viewers2]])</f>
        <v>1</v>
      </c>
      <c r="T246">
        <f>IFERROR(VALUE(superbowl_commercials[[#This Row],[Youtube Likes]]),0)</f>
        <v>6</v>
      </c>
      <c r="U246" t="b">
        <f>ISNUMBER(superbowl_commercials[[#This Row],[Youtube Likes2]])</f>
        <v>1</v>
      </c>
      <c r="V246">
        <f>VALUE(SUBSTITUTE(superbowl_commercials[[#This Row],[Estimated Cost]],".",","))</f>
        <v>5.5</v>
      </c>
      <c r="W246" t="b">
        <f>ISNUMBER(superbowl_commercials[[#This Row],[Estimated Cost2]])</f>
        <v>1</v>
      </c>
      <c r="X246" t="b">
        <f>ISNUMBER(superbowl_commercials[[#This Row],[Year]])</f>
        <v>1</v>
      </c>
      <c r="Y246">
        <f>VALUE(superbowl_commercials[[#This Row],[Youtube Views]])</f>
        <v>177</v>
      </c>
      <c r="Z246" t="b">
        <f>ISNUMBER(superbowl_commercials[[#This Row],[Youtube Views2]])</f>
        <v>1</v>
      </c>
      <c r="AA246">
        <f>IF(superbowl_commercials[[#This Row],[Funny]]=TRUE,1,0)</f>
        <v>1</v>
      </c>
      <c r="AB246">
        <f>IF(superbowl_commercials[[#This Row],[Shows Product Quickly]]=TRUE,1,0)</f>
        <v>0</v>
      </c>
      <c r="AC246">
        <f>IF(superbowl_commercials[[#This Row],[Patriotic]]=TRUE,1,0)</f>
        <v>0</v>
      </c>
      <c r="AD246">
        <f>IF(superbowl_commercials[[#This Row],[Celebrity]]=TRUE,1,0)</f>
        <v>1</v>
      </c>
      <c r="AE246">
        <f>IF(superbowl_commercials[[#This Row],[Danger]]=TRUE,1,0)</f>
        <v>0</v>
      </c>
      <c r="AF246">
        <f>IF(superbowl_commercials[[#This Row],[Animals]]=TRUE,1,0)</f>
        <v>0</v>
      </c>
      <c r="AG246">
        <f>IF(superbowl_commercials[[#This Row],[Uses Sex]]=TRUE,1,0)</f>
        <v>0</v>
      </c>
    </row>
    <row r="247" spans="1:33" x14ac:dyDescent="0.35">
      <c r="A247">
        <v>2021</v>
      </c>
      <c r="B247" t="s">
        <v>162</v>
      </c>
      <c r="C247" t="s">
        <v>734</v>
      </c>
      <c r="D247" t="s">
        <v>735</v>
      </c>
      <c r="E247" t="b">
        <v>0</v>
      </c>
      <c r="F247" t="b">
        <v>0</v>
      </c>
      <c r="G247" t="b">
        <v>1</v>
      </c>
      <c r="H247" t="b">
        <v>0</v>
      </c>
      <c r="I247" t="b">
        <v>0</v>
      </c>
      <c r="J247" t="b">
        <v>0</v>
      </c>
      <c r="K247" t="b">
        <v>0</v>
      </c>
      <c r="L247">
        <v>60</v>
      </c>
      <c r="M247" t="s">
        <v>28</v>
      </c>
      <c r="N247">
        <v>1399700</v>
      </c>
      <c r="O247" t="s">
        <v>736</v>
      </c>
      <c r="P247" t="s">
        <v>733</v>
      </c>
      <c r="Q247" t="str">
        <f>_xlfn.TEXTJOIN("-",,superbowl_commercials[[#This Row],[Year]:[TV Viewers]])</f>
        <v>2021-Toyota-https://www.superbowl-ads.com/2021-toyota-jessica-longs-story-upstream/-https://www.youtube.com/watch?v=fqWG5_7nwyk&amp;t=1s-FALSE-FALSE-TRUE-FALSE-FALSE-FALSE-FALSE-60-11-1399700-12000-91.63</v>
      </c>
      <c r="R247">
        <f>VALUE(SUBSTITUTE(superbowl_commercials[[#This Row],[TV Viewers]],".",","))</f>
        <v>91.63</v>
      </c>
      <c r="S247" t="b">
        <f>ISNUMBER(superbowl_commercials[[#This Row],[TV Viewers2]])</f>
        <v>1</v>
      </c>
      <c r="T247">
        <f>IFERROR(VALUE(superbowl_commercials[[#This Row],[Youtube Likes]]),0)</f>
        <v>12000</v>
      </c>
      <c r="U247" t="b">
        <f>ISNUMBER(superbowl_commercials[[#This Row],[Youtube Likes2]])</f>
        <v>1</v>
      </c>
      <c r="V247">
        <f>VALUE(SUBSTITUTE(superbowl_commercials[[#This Row],[Estimated Cost]],".",","))</f>
        <v>11</v>
      </c>
      <c r="W247" t="b">
        <f>ISNUMBER(superbowl_commercials[[#This Row],[Estimated Cost2]])</f>
        <v>1</v>
      </c>
      <c r="X247" t="b">
        <f>ISNUMBER(superbowl_commercials[[#This Row],[Year]])</f>
        <v>1</v>
      </c>
      <c r="Y247">
        <f>VALUE(superbowl_commercials[[#This Row],[Youtube Views]])</f>
        <v>1399700</v>
      </c>
      <c r="Z247" t="b">
        <f>ISNUMBER(superbowl_commercials[[#This Row],[Youtube Views2]])</f>
        <v>1</v>
      </c>
      <c r="AA247">
        <f>IF(superbowl_commercials[[#This Row],[Funny]]=TRUE,1,0)</f>
        <v>0</v>
      </c>
      <c r="AB247">
        <f>IF(superbowl_commercials[[#This Row],[Shows Product Quickly]]=TRUE,1,0)</f>
        <v>0</v>
      </c>
      <c r="AC247">
        <f>IF(superbowl_commercials[[#This Row],[Patriotic]]=TRUE,1,0)</f>
        <v>1</v>
      </c>
      <c r="AD247">
        <f>IF(superbowl_commercials[[#This Row],[Celebrity]]=TRUE,1,0)</f>
        <v>0</v>
      </c>
      <c r="AE247">
        <f>IF(superbowl_commercials[[#This Row],[Danger]]=TRUE,1,0)</f>
        <v>0</v>
      </c>
      <c r="AF247">
        <f>IF(superbowl_commercials[[#This Row],[Animals]]=TRUE,1,0)</f>
        <v>0</v>
      </c>
      <c r="AG247">
        <f>IF(superbowl_commercials[[#This Row],[Uses Sex]]=TRUE,1,0)</f>
        <v>0</v>
      </c>
    </row>
    <row r="248" spans="1:33" x14ac:dyDescent="0.35">
      <c r="A248">
        <v>2021</v>
      </c>
      <c r="B248" t="s">
        <v>29</v>
      </c>
      <c r="C248" t="s">
        <v>737</v>
      </c>
      <c r="D248" t="s">
        <v>738</v>
      </c>
      <c r="E248" t="b">
        <v>1</v>
      </c>
      <c r="F248" t="b">
        <v>1</v>
      </c>
      <c r="G248" t="b">
        <v>0</v>
      </c>
      <c r="H248" t="b">
        <v>1</v>
      </c>
      <c r="I248" t="b">
        <v>1</v>
      </c>
      <c r="J248" t="b">
        <v>0</v>
      </c>
      <c r="K248" t="b">
        <v>0</v>
      </c>
      <c r="L248">
        <v>60</v>
      </c>
      <c r="M248" t="s">
        <v>28</v>
      </c>
      <c r="N248">
        <v>4250</v>
      </c>
      <c r="O248" t="s">
        <v>391</v>
      </c>
      <c r="P248" t="s">
        <v>733</v>
      </c>
      <c r="Q248" t="str">
        <f>_xlfn.TEXTJOIN("-",,superbowl_commercials[[#This Row],[Year]:[TV Viewers]])</f>
        <v>2021-Bud Light-https://www.superbowl-ads.com/2021-bud-light-legends/-https://www.youtube.com/watch?v=IOjsm02SVF4-TRUE-TRUE-FALSE-TRUE-TRUE-FALSE-FALSE-60-11-4250-33-91.63</v>
      </c>
      <c r="R248">
        <f>VALUE(SUBSTITUTE(superbowl_commercials[[#This Row],[TV Viewers]],".",","))</f>
        <v>91.63</v>
      </c>
      <c r="S248" t="b">
        <f>ISNUMBER(superbowl_commercials[[#This Row],[TV Viewers2]])</f>
        <v>1</v>
      </c>
      <c r="T248">
        <f>IFERROR(VALUE(superbowl_commercials[[#This Row],[Youtube Likes]]),0)</f>
        <v>33</v>
      </c>
      <c r="U248" t="b">
        <f>ISNUMBER(superbowl_commercials[[#This Row],[Youtube Likes2]])</f>
        <v>1</v>
      </c>
      <c r="V248">
        <f>VALUE(SUBSTITUTE(superbowl_commercials[[#This Row],[Estimated Cost]],".",","))</f>
        <v>11</v>
      </c>
      <c r="W248" t="b">
        <f>ISNUMBER(superbowl_commercials[[#This Row],[Estimated Cost2]])</f>
        <v>1</v>
      </c>
      <c r="X248" t="b">
        <f>ISNUMBER(superbowl_commercials[[#This Row],[Year]])</f>
        <v>1</v>
      </c>
      <c r="Y248">
        <f>VALUE(superbowl_commercials[[#This Row],[Youtube Views]])</f>
        <v>4250</v>
      </c>
      <c r="Z248" t="b">
        <f>ISNUMBER(superbowl_commercials[[#This Row],[Youtube Views2]])</f>
        <v>1</v>
      </c>
      <c r="AA248">
        <f>IF(superbowl_commercials[[#This Row],[Funny]]=TRUE,1,0)</f>
        <v>1</v>
      </c>
      <c r="AB248">
        <f>IF(superbowl_commercials[[#This Row],[Shows Product Quickly]]=TRUE,1,0)</f>
        <v>1</v>
      </c>
      <c r="AC248">
        <f>IF(superbowl_commercials[[#This Row],[Patriotic]]=TRUE,1,0)</f>
        <v>0</v>
      </c>
      <c r="AD248">
        <f>IF(superbowl_commercials[[#This Row],[Celebrity]]=TRUE,1,0)</f>
        <v>1</v>
      </c>
      <c r="AE248">
        <f>IF(superbowl_commercials[[#This Row],[Danger]]=TRUE,1,0)</f>
        <v>1</v>
      </c>
      <c r="AF248">
        <f>IF(superbowl_commercials[[#This Row],[Animals]]=TRUE,1,0)</f>
        <v>0</v>
      </c>
      <c r="AG248">
        <f>IF(superbowl_commercials[[#This Row],[Uses Sex]]=TRUE,1,0)</f>
        <v>0</v>
      </c>
    </row>
    <row r="249" spans="1:33" x14ac:dyDescent="0.35">
      <c r="A249">
        <v>2021</v>
      </c>
      <c r="B249" t="s">
        <v>68</v>
      </c>
      <c r="C249" t="s">
        <v>739</v>
      </c>
      <c r="D249" t="s">
        <v>740</v>
      </c>
      <c r="E249" t="b">
        <v>1</v>
      </c>
      <c r="F249" t="b">
        <v>0</v>
      </c>
      <c r="G249" t="b">
        <v>0</v>
      </c>
      <c r="H249" t="b">
        <v>1</v>
      </c>
      <c r="I249" t="b">
        <v>1</v>
      </c>
      <c r="J249" t="b">
        <v>1</v>
      </c>
      <c r="K249" t="b">
        <v>0</v>
      </c>
      <c r="L249">
        <v>60</v>
      </c>
      <c r="M249" t="s">
        <v>28</v>
      </c>
      <c r="N249">
        <v>21546933</v>
      </c>
      <c r="O249" t="s">
        <v>590</v>
      </c>
      <c r="P249" t="s">
        <v>733</v>
      </c>
      <c r="Q249" t="str">
        <f>_xlfn.TEXTJOIN("-",,superbowl_commercials[[#This Row],[Year]:[TV Viewers]])</f>
        <v>2021-Doritos-https://www.superbowl-ads.com/2021-doritos-3d-flat-matthew/-https://www.youtube.com/watch?v=BLuqtTn4610&amp;t=9s-TRUE-FALSE-FALSE-TRUE-TRUE-TRUE-FALSE-60-11-21546933-20000-91.63</v>
      </c>
      <c r="R249">
        <f>VALUE(SUBSTITUTE(superbowl_commercials[[#This Row],[TV Viewers]],".",","))</f>
        <v>91.63</v>
      </c>
      <c r="S249" t="b">
        <f>ISNUMBER(superbowl_commercials[[#This Row],[TV Viewers2]])</f>
        <v>1</v>
      </c>
      <c r="T249">
        <f>IFERROR(VALUE(superbowl_commercials[[#This Row],[Youtube Likes]]),0)</f>
        <v>20000</v>
      </c>
      <c r="U249" t="b">
        <f>ISNUMBER(superbowl_commercials[[#This Row],[Youtube Likes2]])</f>
        <v>1</v>
      </c>
      <c r="V249">
        <f>VALUE(SUBSTITUTE(superbowl_commercials[[#This Row],[Estimated Cost]],".",","))</f>
        <v>11</v>
      </c>
      <c r="W249" t="b">
        <f>ISNUMBER(superbowl_commercials[[#This Row],[Estimated Cost2]])</f>
        <v>1</v>
      </c>
      <c r="X249" t="b">
        <f>ISNUMBER(superbowl_commercials[[#This Row],[Year]])</f>
        <v>1</v>
      </c>
      <c r="Y249">
        <f>VALUE(superbowl_commercials[[#This Row],[Youtube Views]])</f>
        <v>21546933</v>
      </c>
      <c r="Z249" t="b">
        <f>ISNUMBER(superbowl_commercials[[#This Row],[Youtube Views2]])</f>
        <v>1</v>
      </c>
      <c r="AA249">
        <f>IF(superbowl_commercials[[#This Row],[Funny]]=TRUE,1,0)</f>
        <v>1</v>
      </c>
      <c r="AB249">
        <f>IF(superbowl_commercials[[#This Row],[Shows Product Quickly]]=TRUE,1,0)</f>
        <v>0</v>
      </c>
      <c r="AC249">
        <f>IF(superbowl_commercials[[#This Row],[Patriotic]]=TRUE,1,0)</f>
        <v>0</v>
      </c>
      <c r="AD249">
        <f>IF(superbowl_commercials[[#This Row],[Celebrity]]=TRUE,1,0)</f>
        <v>1</v>
      </c>
      <c r="AE249">
        <f>IF(superbowl_commercials[[#This Row],[Danger]]=TRUE,1,0)</f>
        <v>1</v>
      </c>
      <c r="AF249">
        <f>IF(superbowl_commercials[[#This Row],[Animals]]=TRUE,1,0)</f>
        <v>1</v>
      </c>
      <c r="AG249">
        <f>IF(superbowl_commercials[[#This Row],[Uses Sex]]=TRUE,1,0)</f>
        <v>0</v>
      </c>
    </row>
    <row r="250" spans="1:33" x14ac:dyDescent="0.35">
      <c r="A250">
        <v>2021</v>
      </c>
      <c r="B250" t="s">
        <v>29</v>
      </c>
      <c r="C250" t="s">
        <v>741</v>
      </c>
      <c r="D250" t="s">
        <v>742</v>
      </c>
      <c r="E250" t="b">
        <v>1</v>
      </c>
      <c r="F250" t="b">
        <v>1</v>
      </c>
      <c r="G250" t="b">
        <v>0</v>
      </c>
      <c r="H250" t="b">
        <v>0</v>
      </c>
      <c r="I250" t="b">
        <v>1</v>
      </c>
      <c r="J250" t="b">
        <v>0</v>
      </c>
      <c r="K250" t="b">
        <v>0</v>
      </c>
      <c r="L250">
        <v>60</v>
      </c>
      <c r="M250" t="s">
        <v>28</v>
      </c>
      <c r="N250">
        <v>5140823</v>
      </c>
      <c r="O250" t="s">
        <v>743</v>
      </c>
      <c r="P250" t="s">
        <v>733</v>
      </c>
      <c r="Q250" t="str">
        <f>_xlfn.TEXTJOIN("-",,superbowl_commercials[[#This Row],[Year]:[TV Viewers]])</f>
        <v>2021-Bud Light-https://www.superbowl-ads.com/2021-bud-light-last-years-lemons/-https://www.youtube.com/watch?v=g6CVKs77X74-TRUE-TRUE-FALSE-FALSE-TRUE-FALSE-FALSE-60-11-5140823-2900-91.63</v>
      </c>
      <c r="R250">
        <f>VALUE(SUBSTITUTE(superbowl_commercials[[#This Row],[TV Viewers]],".",","))</f>
        <v>91.63</v>
      </c>
      <c r="S250" t="b">
        <f>ISNUMBER(superbowl_commercials[[#This Row],[TV Viewers2]])</f>
        <v>1</v>
      </c>
      <c r="T250">
        <f>IFERROR(VALUE(superbowl_commercials[[#This Row],[Youtube Likes]]),0)</f>
        <v>2900</v>
      </c>
      <c r="U250" t="b">
        <f>ISNUMBER(superbowl_commercials[[#This Row],[Youtube Likes2]])</f>
        <v>1</v>
      </c>
      <c r="V250">
        <f>VALUE(SUBSTITUTE(superbowl_commercials[[#This Row],[Estimated Cost]],".",","))</f>
        <v>11</v>
      </c>
      <c r="W250" t="b">
        <f>ISNUMBER(superbowl_commercials[[#This Row],[Estimated Cost2]])</f>
        <v>1</v>
      </c>
      <c r="X250" t="b">
        <f>ISNUMBER(superbowl_commercials[[#This Row],[Year]])</f>
        <v>1</v>
      </c>
      <c r="Y250">
        <f>VALUE(superbowl_commercials[[#This Row],[Youtube Views]])</f>
        <v>5140823</v>
      </c>
      <c r="Z250" t="b">
        <f>ISNUMBER(superbowl_commercials[[#This Row],[Youtube Views2]])</f>
        <v>1</v>
      </c>
      <c r="AA250">
        <f>IF(superbowl_commercials[[#This Row],[Funny]]=TRUE,1,0)</f>
        <v>1</v>
      </c>
      <c r="AB250">
        <f>IF(superbowl_commercials[[#This Row],[Shows Product Quickly]]=TRUE,1,0)</f>
        <v>1</v>
      </c>
      <c r="AC250">
        <f>IF(superbowl_commercials[[#This Row],[Patriotic]]=TRUE,1,0)</f>
        <v>0</v>
      </c>
      <c r="AD250">
        <f>IF(superbowl_commercials[[#This Row],[Celebrity]]=TRUE,1,0)</f>
        <v>0</v>
      </c>
      <c r="AE250">
        <f>IF(superbowl_commercials[[#This Row],[Danger]]=TRUE,1,0)</f>
        <v>1</v>
      </c>
      <c r="AF250">
        <f>IF(superbowl_commercials[[#This Row],[Animals]]=TRUE,1,0)</f>
        <v>0</v>
      </c>
      <c r="AG250">
        <f>IF(superbowl_commercials[[#This Row],[Uses Sex]]=TRUE,1,0)</f>
        <v>0</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7337D-64EC-404E-A7AA-27DE0FCC543A}">
  <dimension ref="A2:A5"/>
  <sheetViews>
    <sheetView workbookViewId="0">
      <selection activeCell="C17" sqref="C17"/>
    </sheetView>
  </sheetViews>
  <sheetFormatPr defaultRowHeight="14.5" x14ac:dyDescent="0.35"/>
  <sheetData>
    <row r="2" spans="1:1" x14ac:dyDescent="0.35">
      <c r="A2" t="s">
        <v>744</v>
      </c>
    </row>
    <row r="3" spans="1:1" x14ac:dyDescent="0.35">
      <c r="A3" t="s">
        <v>745</v>
      </c>
    </row>
    <row r="4" spans="1:1" x14ac:dyDescent="0.35">
      <c r="A4" t="s">
        <v>746</v>
      </c>
    </row>
    <row r="5" spans="1:1" x14ac:dyDescent="0.35">
      <c r="A5" t="s">
        <v>747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ABC40-78A1-47BF-A8AF-C255E1AB07E6}">
  <dimension ref="A2:B10"/>
  <sheetViews>
    <sheetView workbookViewId="0">
      <selection activeCell="A11" sqref="A11"/>
    </sheetView>
  </sheetViews>
  <sheetFormatPr defaultRowHeight="14.5" x14ac:dyDescent="0.35"/>
  <cols>
    <col min="1" max="1" width="29.453125" bestFit="1" customWidth="1"/>
  </cols>
  <sheetData>
    <row r="2" spans="1:2" x14ac:dyDescent="0.35">
      <c r="A2" t="s">
        <v>749</v>
      </c>
      <c r="B2">
        <f>ROWS(_xlfn.UNIQUE(superbowl_commercials[duble_check],0))</f>
        <v>249</v>
      </c>
    </row>
    <row r="3" spans="1:2" x14ac:dyDescent="0.35">
      <c r="A3" t="s">
        <v>751</v>
      </c>
      <c r="B3">
        <f>COUNT(superbowl_commercials[duble_check])</f>
        <v>0</v>
      </c>
    </row>
    <row r="4" spans="1:2" x14ac:dyDescent="0.35">
      <c r="A4" t="s">
        <v>750</v>
      </c>
      <c r="B4">
        <f>COUNTA(superbowl_commercials[duble_check])</f>
        <v>249</v>
      </c>
    </row>
    <row r="5" spans="1:2" x14ac:dyDescent="0.35">
      <c r="A5" s="2" t="s">
        <v>752</v>
      </c>
      <c r="B5" s="2" cm="1">
        <f t="array" ref="B5">IFERROR(_xlfn._xlws.FILTER(superbowl_commercials[duble_check],COUNTIF(superbowl_commercials[duble_check],superbowl_commercials[duble_check])&gt;1),0)</f>
        <v>0</v>
      </c>
    </row>
    <row r="6" spans="1:2" x14ac:dyDescent="0.35">
      <c r="A6" s="2"/>
      <c r="B6" s="2"/>
    </row>
    <row r="7" spans="1:2" x14ac:dyDescent="0.35">
      <c r="A7" s="2"/>
      <c r="B7" s="2"/>
    </row>
    <row r="9" spans="1:2" x14ac:dyDescent="0.35">
      <c r="A9" t="s">
        <v>753</v>
      </c>
      <c r="B9" t="s">
        <v>15</v>
      </c>
    </row>
    <row r="10" spans="1:2" x14ac:dyDescent="0.35">
      <c r="A10" t="s">
        <v>756</v>
      </c>
      <c r="B10" t="s">
        <v>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FC681-AFA8-44F5-98B7-241F0FA4A574}">
  <dimension ref="B2:L105"/>
  <sheetViews>
    <sheetView zoomScale="85" zoomScaleNormal="85" workbookViewId="0">
      <selection activeCell="AG10" sqref="AG10"/>
    </sheetView>
  </sheetViews>
  <sheetFormatPr defaultRowHeight="14.5" x14ac:dyDescent="0.35"/>
  <cols>
    <col min="2" max="2" width="23.26953125" bestFit="1" customWidth="1"/>
    <col min="3" max="3" width="7" bestFit="1" customWidth="1"/>
    <col min="4" max="4" width="14.453125" bestFit="1" customWidth="1"/>
    <col min="5" max="7" width="3.08984375" bestFit="1" customWidth="1"/>
    <col min="8" max="27" width="4.1796875" bestFit="1" customWidth="1"/>
    <col min="28" max="68" width="5.1796875" bestFit="1" customWidth="1"/>
    <col min="69" max="154" width="6.26953125" bestFit="1" customWidth="1"/>
    <col min="155" max="215" width="7.36328125" bestFit="1" customWidth="1"/>
    <col min="216" max="232" width="8.453125" bestFit="1" customWidth="1"/>
    <col min="233" max="237" width="9.54296875" bestFit="1" customWidth="1"/>
    <col min="238" max="238" width="10.54296875" bestFit="1" customWidth="1"/>
    <col min="239" max="239" width="10.7265625" bestFit="1" customWidth="1"/>
  </cols>
  <sheetData>
    <row r="2" spans="2:12" x14ac:dyDescent="0.35">
      <c r="B2" s="3" t="s">
        <v>764</v>
      </c>
      <c r="C2" t="s">
        <v>776</v>
      </c>
      <c r="D2" t="s">
        <v>777</v>
      </c>
      <c r="E2" t="s">
        <v>778</v>
      </c>
      <c r="F2" t="s">
        <v>779</v>
      </c>
      <c r="G2" t="s">
        <v>780</v>
      </c>
      <c r="H2" t="s">
        <v>781</v>
      </c>
      <c r="I2" t="s">
        <v>782</v>
      </c>
      <c r="K2" s="3" t="s">
        <v>783</v>
      </c>
    </row>
    <row r="3" spans="2:12" x14ac:dyDescent="0.35">
      <c r="B3" s="4">
        <v>2000</v>
      </c>
      <c r="C3">
        <v>8</v>
      </c>
      <c r="D3">
        <v>5</v>
      </c>
      <c r="E3">
        <v>0</v>
      </c>
      <c r="F3">
        <v>0</v>
      </c>
      <c r="G3">
        <v>4</v>
      </c>
      <c r="H3">
        <v>4</v>
      </c>
      <c r="I3">
        <v>1</v>
      </c>
      <c r="K3" s="4" t="s">
        <v>784</v>
      </c>
      <c r="L3" s="8">
        <v>0.69076305220883538</v>
      </c>
    </row>
    <row r="4" spans="2:12" x14ac:dyDescent="0.35">
      <c r="B4" s="4">
        <v>2001</v>
      </c>
      <c r="C4">
        <v>10</v>
      </c>
      <c r="D4">
        <v>4</v>
      </c>
      <c r="E4">
        <v>1</v>
      </c>
      <c r="F4">
        <v>6</v>
      </c>
      <c r="G4">
        <v>4</v>
      </c>
      <c r="H4">
        <v>3</v>
      </c>
      <c r="I4">
        <v>6</v>
      </c>
      <c r="K4" s="4" t="s">
        <v>5</v>
      </c>
      <c r="L4" s="8">
        <v>0.67469879518072284</v>
      </c>
    </row>
    <row r="5" spans="2:12" x14ac:dyDescent="0.35">
      <c r="B5" s="4">
        <v>2002</v>
      </c>
      <c r="C5">
        <v>8</v>
      </c>
      <c r="D5">
        <v>7</v>
      </c>
      <c r="E5">
        <v>1</v>
      </c>
      <c r="F5">
        <v>2</v>
      </c>
      <c r="G5">
        <v>4</v>
      </c>
      <c r="H5">
        <v>3</v>
      </c>
      <c r="I5">
        <v>6</v>
      </c>
      <c r="K5" s="4" t="s">
        <v>9</v>
      </c>
      <c r="L5" s="8">
        <v>0.36144578313253012</v>
      </c>
    </row>
    <row r="6" spans="2:12" x14ac:dyDescent="0.35">
      <c r="B6" s="4">
        <v>2003</v>
      </c>
      <c r="C6">
        <v>11</v>
      </c>
      <c r="D6">
        <v>10</v>
      </c>
      <c r="E6">
        <v>0</v>
      </c>
      <c r="F6">
        <v>2</v>
      </c>
      <c r="G6">
        <v>2</v>
      </c>
      <c r="H6">
        <v>3</v>
      </c>
      <c r="I6">
        <v>4</v>
      </c>
      <c r="K6" s="4" t="s">
        <v>8</v>
      </c>
      <c r="L6" s="8">
        <v>0.31325301204819278</v>
      </c>
    </row>
    <row r="7" spans="2:12" x14ac:dyDescent="0.35">
      <c r="B7" s="4">
        <v>2004</v>
      </c>
      <c r="C7">
        <v>10</v>
      </c>
      <c r="D7">
        <v>7</v>
      </c>
      <c r="E7">
        <v>1</v>
      </c>
      <c r="F7">
        <v>2</v>
      </c>
      <c r="G7">
        <v>4</v>
      </c>
      <c r="H7">
        <v>6</v>
      </c>
      <c r="I7">
        <v>4</v>
      </c>
      <c r="K7" s="4" t="s">
        <v>7</v>
      </c>
      <c r="L7" s="8">
        <v>0.28514056224899598</v>
      </c>
    </row>
    <row r="8" spans="2:12" x14ac:dyDescent="0.35">
      <c r="B8" s="4">
        <v>2005</v>
      </c>
      <c r="C8">
        <v>8</v>
      </c>
      <c r="D8">
        <v>5</v>
      </c>
      <c r="E8">
        <v>0</v>
      </c>
      <c r="F8">
        <v>3</v>
      </c>
      <c r="G8">
        <v>1</v>
      </c>
      <c r="H8">
        <v>3</v>
      </c>
      <c r="I8">
        <v>5</v>
      </c>
      <c r="K8" s="4" t="s">
        <v>10</v>
      </c>
      <c r="L8" s="8">
        <v>0.25301204819277107</v>
      </c>
    </row>
    <row r="9" spans="2:12" x14ac:dyDescent="0.35">
      <c r="B9" s="4">
        <v>2006</v>
      </c>
      <c r="C9">
        <v>7</v>
      </c>
      <c r="D9">
        <v>5</v>
      </c>
      <c r="E9">
        <v>0</v>
      </c>
      <c r="F9">
        <v>2</v>
      </c>
      <c r="G9">
        <v>3</v>
      </c>
      <c r="H9">
        <v>2</v>
      </c>
      <c r="I9">
        <v>2</v>
      </c>
      <c r="K9" s="4" t="s">
        <v>6</v>
      </c>
      <c r="L9" s="8">
        <v>0.16867469879518071</v>
      </c>
    </row>
    <row r="10" spans="2:12" x14ac:dyDescent="0.35">
      <c r="B10" s="4">
        <v>2007</v>
      </c>
      <c r="C10">
        <v>9</v>
      </c>
      <c r="D10">
        <v>11</v>
      </c>
      <c r="E10">
        <v>2</v>
      </c>
      <c r="F10">
        <v>2</v>
      </c>
      <c r="G10">
        <v>6</v>
      </c>
      <c r="H10">
        <v>5</v>
      </c>
      <c r="I10">
        <v>3</v>
      </c>
    </row>
    <row r="11" spans="2:12" x14ac:dyDescent="0.35">
      <c r="B11" s="4">
        <v>2008</v>
      </c>
      <c r="C11">
        <v>11</v>
      </c>
      <c r="D11">
        <v>11</v>
      </c>
      <c r="E11">
        <v>3</v>
      </c>
      <c r="F11">
        <v>5</v>
      </c>
      <c r="G11">
        <v>4</v>
      </c>
      <c r="H11">
        <v>3</v>
      </c>
      <c r="I11">
        <v>4</v>
      </c>
    </row>
    <row r="12" spans="2:12" x14ac:dyDescent="0.35">
      <c r="B12" s="4">
        <v>2009</v>
      </c>
      <c r="C12">
        <v>11</v>
      </c>
      <c r="D12">
        <v>12</v>
      </c>
      <c r="E12">
        <v>3</v>
      </c>
      <c r="F12">
        <v>2</v>
      </c>
      <c r="G12">
        <v>7</v>
      </c>
      <c r="H12">
        <v>5</v>
      </c>
      <c r="I12">
        <v>2</v>
      </c>
    </row>
    <row r="13" spans="2:12" x14ac:dyDescent="0.35">
      <c r="B13" s="4">
        <v>2010</v>
      </c>
      <c r="C13">
        <v>11</v>
      </c>
      <c r="D13">
        <v>9</v>
      </c>
      <c r="E13">
        <v>3</v>
      </c>
      <c r="F13">
        <v>2</v>
      </c>
      <c r="G13">
        <v>3</v>
      </c>
      <c r="H13">
        <v>3</v>
      </c>
      <c r="I13">
        <v>3</v>
      </c>
    </row>
    <row r="14" spans="2:12" x14ac:dyDescent="0.35">
      <c r="B14" s="4">
        <v>2011</v>
      </c>
      <c r="C14">
        <v>6</v>
      </c>
      <c r="D14">
        <v>4</v>
      </c>
      <c r="E14">
        <v>0</v>
      </c>
      <c r="F14">
        <v>0</v>
      </c>
      <c r="G14">
        <v>4</v>
      </c>
      <c r="H14">
        <v>4</v>
      </c>
      <c r="I14">
        <v>2</v>
      </c>
    </row>
    <row r="15" spans="2:12" x14ac:dyDescent="0.35">
      <c r="B15" s="4">
        <v>2012</v>
      </c>
      <c r="C15">
        <v>7</v>
      </c>
      <c r="D15">
        <v>12</v>
      </c>
      <c r="E15">
        <v>2</v>
      </c>
      <c r="F15">
        <v>3</v>
      </c>
      <c r="G15">
        <v>4</v>
      </c>
      <c r="H15">
        <v>8</v>
      </c>
      <c r="I15">
        <v>4</v>
      </c>
    </row>
    <row r="16" spans="2:12" x14ac:dyDescent="0.35">
      <c r="B16" s="4">
        <v>2013</v>
      </c>
      <c r="C16">
        <v>10</v>
      </c>
      <c r="D16">
        <v>12</v>
      </c>
      <c r="E16">
        <v>1</v>
      </c>
      <c r="F16">
        <v>2</v>
      </c>
      <c r="G16">
        <v>4</v>
      </c>
      <c r="H16">
        <v>8</v>
      </c>
      <c r="I16">
        <v>6</v>
      </c>
    </row>
    <row r="17" spans="2:9" x14ac:dyDescent="0.35">
      <c r="B17" s="4">
        <v>2014</v>
      </c>
      <c r="C17">
        <v>7</v>
      </c>
      <c r="D17">
        <v>9</v>
      </c>
      <c r="E17">
        <v>3</v>
      </c>
      <c r="F17">
        <v>5</v>
      </c>
      <c r="G17">
        <v>4</v>
      </c>
      <c r="H17">
        <v>7</v>
      </c>
      <c r="I17">
        <v>4</v>
      </c>
    </row>
    <row r="18" spans="2:9" x14ac:dyDescent="0.35">
      <c r="B18" s="4">
        <v>2015</v>
      </c>
      <c r="C18">
        <v>5</v>
      </c>
      <c r="D18">
        <v>7</v>
      </c>
      <c r="E18">
        <v>4</v>
      </c>
      <c r="F18">
        <v>1</v>
      </c>
      <c r="G18">
        <v>4</v>
      </c>
      <c r="H18">
        <v>6</v>
      </c>
      <c r="I18">
        <v>3</v>
      </c>
    </row>
    <row r="19" spans="2:9" x14ac:dyDescent="0.35">
      <c r="B19" s="4">
        <v>2016</v>
      </c>
      <c r="C19">
        <v>9</v>
      </c>
      <c r="D19">
        <v>7</v>
      </c>
      <c r="E19">
        <v>3</v>
      </c>
      <c r="F19">
        <v>8</v>
      </c>
      <c r="G19">
        <v>3</v>
      </c>
      <c r="H19">
        <v>5</v>
      </c>
      <c r="I19">
        <v>1</v>
      </c>
    </row>
    <row r="20" spans="2:9" x14ac:dyDescent="0.35">
      <c r="B20" s="4">
        <v>2017</v>
      </c>
      <c r="C20">
        <v>1</v>
      </c>
      <c r="D20">
        <v>2</v>
      </c>
      <c r="E20">
        <v>3</v>
      </c>
      <c r="F20">
        <v>2</v>
      </c>
      <c r="G20">
        <v>2</v>
      </c>
      <c r="H20">
        <v>1</v>
      </c>
      <c r="I20">
        <v>0</v>
      </c>
    </row>
    <row r="21" spans="2:9" x14ac:dyDescent="0.35">
      <c r="B21" s="4">
        <v>2018</v>
      </c>
      <c r="C21">
        <v>6</v>
      </c>
      <c r="D21">
        <v>10</v>
      </c>
      <c r="E21">
        <v>5</v>
      </c>
      <c r="F21">
        <v>5</v>
      </c>
      <c r="G21">
        <v>2</v>
      </c>
      <c r="H21">
        <v>2</v>
      </c>
      <c r="I21">
        <v>2</v>
      </c>
    </row>
    <row r="22" spans="2:9" x14ac:dyDescent="0.35">
      <c r="B22" s="4">
        <v>2019</v>
      </c>
      <c r="C22">
        <v>8</v>
      </c>
      <c r="D22">
        <v>11</v>
      </c>
      <c r="E22">
        <v>4</v>
      </c>
      <c r="F22">
        <v>5</v>
      </c>
      <c r="G22">
        <v>2</v>
      </c>
      <c r="H22">
        <v>4</v>
      </c>
      <c r="I22">
        <v>1</v>
      </c>
    </row>
    <row r="23" spans="2:9" x14ac:dyDescent="0.35">
      <c r="B23" s="4">
        <v>2020</v>
      </c>
      <c r="C23">
        <v>5</v>
      </c>
      <c r="D23">
        <v>6</v>
      </c>
      <c r="E23">
        <v>2</v>
      </c>
      <c r="F23">
        <v>9</v>
      </c>
      <c r="G23">
        <v>4</v>
      </c>
      <c r="H23">
        <v>4</v>
      </c>
      <c r="I23">
        <v>0</v>
      </c>
    </row>
    <row r="24" spans="2:9" x14ac:dyDescent="0.35">
      <c r="B24" s="4">
        <v>2021</v>
      </c>
      <c r="C24">
        <v>4</v>
      </c>
      <c r="D24">
        <v>2</v>
      </c>
      <c r="E24">
        <v>1</v>
      </c>
      <c r="F24">
        <v>3</v>
      </c>
      <c r="G24">
        <v>3</v>
      </c>
      <c r="H24">
        <v>1</v>
      </c>
      <c r="I24">
        <v>0</v>
      </c>
    </row>
    <row r="25" spans="2:9" x14ac:dyDescent="0.35">
      <c r="B25" s="4" t="s">
        <v>765</v>
      </c>
      <c r="C25">
        <v>172</v>
      </c>
      <c r="D25">
        <v>168</v>
      </c>
      <c r="E25">
        <v>42</v>
      </c>
      <c r="F25">
        <v>71</v>
      </c>
      <c r="G25">
        <v>78</v>
      </c>
      <c r="H25">
        <v>90</v>
      </c>
      <c r="I25">
        <v>63</v>
      </c>
    </row>
    <row r="49" spans="2:3" x14ac:dyDescent="0.35">
      <c r="B49" s="3" t="s">
        <v>764</v>
      </c>
      <c r="C49" t="s">
        <v>766</v>
      </c>
    </row>
    <row r="50" spans="2:3" x14ac:dyDescent="0.35">
      <c r="B50" s="4" t="s">
        <v>72</v>
      </c>
      <c r="C50">
        <v>11</v>
      </c>
    </row>
    <row r="51" spans="2:3" x14ac:dyDescent="0.35">
      <c r="B51" s="4" t="s">
        <v>162</v>
      </c>
      <c r="C51">
        <v>12</v>
      </c>
    </row>
    <row r="52" spans="2:3" x14ac:dyDescent="0.35">
      <c r="B52" s="4" t="s">
        <v>383</v>
      </c>
      <c r="C52">
        <v>13</v>
      </c>
    </row>
    <row r="53" spans="2:3" x14ac:dyDescent="0.35">
      <c r="B53" s="4" t="s">
        <v>16</v>
      </c>
      <c r="C53">
        <v>14</v>
      </c>
    </row>
    <row r="54" spans="2:3" x14ac:dyDescent="0.35">
      <c r="B54" s="4" t="s">
        <v>243</v>
      </c>
      <c r="C54">
        <v>21</v>
      </c>
    </row>
    <row r="55" spans="2:3" x14ac:dyDescent="0.35">
      <c r="B55" s="4" t="s">
        <v>273</v>
      </c>
      <c r="C55">
        <v>22</v>
      </c>
    </row>
    <row r="56" spans="2:3" x14ac:dyDescent="0.35">
      <c r="B56" s="4" t="s">
        <v>56</v>
      </c>
      <c r="C56">
        <v>25</v>
      </c>
    </row>
    <row r="57" spans="2:3" x14ac:dyDescent="0.35">
      <c r="B57" s="4" t="s">
        <v>68</v>
      </c>
      <c r="C57">
        <v>26</v>
      </c>
    </row>
    <row r="58" spans="2:3" x14ac:dyDescent="0.35">
      <c r="B58" s="4" t="s">
        <v>25</v>
      </c>
      <c r="C58">
        <v>43</v>
      </c>
    </row>
    <row r="59" spans="2:3" x14ac:dyDescent="0.35">
      <c r="B59" s="4" t="s">
        <v>29</v>
      </c>
      <c r="C59">
        <v>62</v>
      </c>
    </row>
    <row r="60" spans="2:3" x14ac:dyDescent="0.35">
      <c r="B60" s="4" t="s">
        <v>765</v>
      </c>
      <c r="C60">
        <v>249</v>
      </c>
    </row>
    <row r="64" spans="2:3" x14ac:dyDescent="0.35">
      <c r="B64" s="3" t="s">
        <v>792</v>
      </c>
      <c r="C64" t="s">
        <v>13</v>
      </c>
    </row>
    <row r="65" spans="2:3" x14ac:dyDescent="0.35">
      <c r="B65" s="4" t="s">
        <v>68</v>
      </c>
      <c r="C65" s="10">
        <v>225291936</v>
      </c>
    </row>
    <row r="66" spans="2:3" x14ac:dyDescent="0.35">
      <c r="B66" s="4" t="s">
        <v>243</v>
      </c>
      <c r="C66" s="10">
        <v>40033252</v>
      </c>
    </row>
    <row r="67" spans="2:3" x14ac:dyDescent="0.35">
      <c r="B67" s="4" t="s">
        <v>72</v>
      </c>
      <c r="C67" s="10">
        <v>39200955</v>
      </c>
    </row>
    <row r="68" spans="2:3" x14ac:dyDescent="0.35">
      <c r="B68" s="4" t="s">
        <v>25</v>
      </c>
      <c r="C68" s="10">
        <v>38599143</v>
      </c>
    </row>
    <row r="69" spans="2:3" x14ac:dyDescent="0.35">
      <c r="B69" s="4" t="s">
        <v>29</v>
      </c>
      <c r="C69" s="10">
        <v>19198365</v>
      </c>
    </row>
    <row r="70" spans="2:3" x14ac:dyDescent="0.35">
      <c r="B70" s="4" t="s">
        <v>56</v>
      </c>
      <c r="C70" s="10">
        <v>3249064</v>
      </c>
    </row>
    <row r="71" spans="2:3" x14ac:dyDescent="0.35">
      <c r="B71" s="4" t="s">
        <v>162</v>
      </c>
      <c r="C71" s="10">
        <v>2815129</v>
      </c>
    </row>
    <row r="72" spans="2:3" x14ac:dyDescent="0.35">
      <c r="B72" s="4" t="s">
        <v>16</v>
      </c>
      <c r="C72" s="10">
        <v>1790945</v>
      </c>
    </row>
    <row r="73" spans="2:3" x14ac:dyDescent="0.35">
      <c r="B73" s="4" t="s">
        <v>273</v>
      </c>
      <c r="C73" s="10">
        <v>1301620</v>
      </c>
    </row>
    <row r="74" spans="2:3" x14ac:dyDescent="0.35">
      <c r="B74" s="4" t="s">
        <v>383</v>
      </c>
      <c r="C74" s="10">
        <v>531878</v>
      </c>
    </row>
    <row r="81" spans="2:3" x14ac:dyDescent="0.35">
      <c r="B81" s="3" t="s">
        <v>764</v>
      </c>
    </row>
    <row r="82" spans="2:3" x14ac:dyDescent="0.35">
      <c r="B82" s="4" t="s">
        <v>243</v>
      </c>
      <c r="C82" s="10"/>
    </row>
    <row r="83" spans="2:3" x14ac:dyDescent="0.35">
      <c r="B83" s="11" t="s">
        <v>785</v>
      </c>
      <c r="C83" s="10">
        <v>12</v>
      </c>
    </row>
    <row r="84" spans="2:3" x14ac:dyDescent="0.35">
      <c r="B84" s="11" t="s">
        <v>786</v>
      </c>
      <c r="C84" s="10">
        <v>6</v>
      </c>
    </row>
    <row r="85" spans="2:3" x14ac:dyDescent="0.35">
      <c r="B85" s="11" t="s">
        <v>787</v>
      </c>
      <c r="C85" s="10">
        <v>1</v>
      </c>
    </row>
    <row r="86" spans="2:3" x14ac:dyDescent="0.35">
      <c r="B86" s="11" t="s">
        <v>788</v>
      </c>
      <c r="C86" s="10">
        <v>6</v>
      </c>
    </row>
    <row r="87" spans="2:3" x14ac:dyDescent="0.35">
      <c r="B87" s="11" t="s">
        <v>789</v>
      </c>
      <c r="C87" s="10">
        <v>5</v>
      </c>
    </row>
    <row r="88" spans="2:3" x14ac:dyDescent="0.35">
      <c r="B88" s="11" t="s">
        <v>790</v>
      </c>
      <c r="C88" s="10">
        <v>15</v>
      </c>
    </row>
    <row r="89" spans="2:3" x14ac:dyDescent="0.35">
      <c r="B89" s="11" t="s">
        <v>791</v>
      </c>
      <c r="C89" s="10">
        <v>8</v>
      </c>
    </row>
    <row r="90" spans="2:3" x14ac:dyDescent="0.35">
      <c r="B90" s="4" t="s">
        <v>68</v>
      </c>
      <c r="C90" s="10"/>
    </row>
    <row r="91" spans="2:3" x14ac:dyDescent="0.35">
      <c r="B91" s="11" t="s">
        <v>785</v>
      </c>
      <c r="C91" s="10">
        <v>11</v>
      </c>
    </row>
    <row r="92" spans="2:3" x14ac:dyDescent="0.35">
      <c r="B92" s="11" t="s">
        <v>786</v>
      </c>
      <c r="C92" s="10">
        <v>12</v>
      </c>
    </row>
    <row r="93" spans="2:3" x14ac:dyDescent="0.35">
      <c r="B93" s="11" t="s">
        <v>787</v>
      </c>
      <c r="C93" s="10">
        <v>6</v>
      </c>
    </row>
    <row r="94" spans="2:3" x14ac:dyDescent="0.35">
      <c r="B94" s="11" t="s">
        <v>788</v>
      </c>
      <c r="C94" s="10">
        <v>5</v>
      </c>
    </row>
    <row r="95" spans="2:3" x14ac:dyDescent="0.35">
      <c r="B95" s="11" t="s">
        <v>789</v>
      </c>
      <c r="C95" s="10">
        <v>1</v>
      </c>
    </row>
    <row r="96" spans="2:3" x14ac:dyDescent="0.35">
      <c r="B96" s="11" t="s">
        <v>790</v>
      </c>
      <c r="C96" s="10">
        <v>22</v>
      </c>
    </row>
    <row r="97" spans="2:3" x14ac:dyDescent="0.35">
      <c r="B97" s="11" t="s">
        <v>791</v>
      </c>
      <c r="C97" s="10">
        <v>25</v>
      </c>
    </row>
    <row r="98" spans="2:3" x14ac:dyDescent="0.35">
      <c r="B98" s="4" t="s">
        <v>72</v>
      </c>
      <c r="C98" s="10"/>
    </row>
    <row r="99" spans="2:3" x14ac:dyDescent="0.35">
      <c r="B99" s="11" t="s">
        <v>785</v>
      </c>
      <c r="C99" s="10">
        <v>0</v>
      </c>
    </row>
    <row r="100" spans="2:3" x14ac:dyDescent="0.35">
      <c r="B100" s="11" t="s">
        <v>786</v>
      </c>
      <c r="C100" s="10">
        <v>0</v>
      </c>
    </row>
    <row r="101" spans="2:3" x14ac:dyDescent="0.35">
      <c r="B101" s="11" t="s">
        <v>787</v>
      </c>
      <c r="C101" s="10">
        <v>0</v>
      </c>
    </row>
    <row r="102" spans="2:3" x14ac:dyDescent="0.35">
      <c r="B102" s="11" t="s">
        <v>788</v>
      </c>
      <c r="C102" s="10">
        <v>8</v>
      </c>
    </row>
    <row r="103" spans="2:3" x14ac:dyDescent="0.35">
      <c r="B103" s="11" t="s">
        <v>789</v>
      </c>
      <c r="C103" s="10">
        <v>4</v>
      </c>
    </row>
    <row r="104" spans="2:3" x14ac:dyDescent="0.35">
      <c r="B104" s="11" t="s">
        <v>790</v>
      </c>
      <c r="C104" s="10">
        <v>6</v>
      </c>
    </row>
    <row r="105" spans="2:3" x14ac:dyDescent="0.35">
      <c r="B105" s="11" t="s">
        <v>791</v>
      </c>
      <c r="C105" s="10">
        <v>2</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2CB01-B8D0-4DFB-9331-E62DFD2E2FB1}">
  <dimension ref="B1:M56"/>
  <sheetViews>
    <sheetView showGridLines="0" tabSelected="1" zoomScale="55" zoomScaleNormal="55" workbookViewId="0">
      <selection activeCell="AF22" sqref="AF22"/>
    </sheetView>
  </sheetViews>
  <sheetFormatPr defaultRowHeight="14.5" x14ac:dyDescent="0.35"/>
  <cols>
    <col min="2" max="2" width="12.90625" customWidth="1"/>
    <col min="3" max="3" width="20.6328125" bestFit="1" customWidth="1"/>
    <col min="4" max="4" width="14" customWidth="1"/>
  </cols>
  <sheetData>
    <row r="1" spans="2:12" ht="43.5" customHeight="1" x14ac:dyDescent="0.65">
      <c r="B1" s="15" t="s">
        <v>767</v>
      </c>
    </row>
    <row r="2" spans="2:12" ht="28.5" x14ac:dyDescent="0.65">
      <c r="B2" s="15" t="s">
        <v>768</v>
      </c>
      <c r="K2" s="7"/>
    </row>
    <row r="3" spans="2:12" ht="18.5" x14ac:dyDescent="0.35">
      <c r="K3" s="7"/>
    </row>
    <row r="5" spans="2:12" ht="18.5" x14ac:dyDescent="0.45">
      <c r="L5" s="5"/>
    </row>
    <row r="6" spans="2:12" ht="18.5" x14ac:dyDescent="0.45">
      <c r="L6" s="5"/>
    </row>
    <row r="8" spans="2:12" ht="18.5" x14ac:dyDescent="0.45">
      <c r="L8" s="5"/>
    </row>
    <row r="9" spans="2:12" ht="18.5" x14ac:dyDescent="0.45">
      <c r="L9" s="5"/>
    </row>
    <row r="11" spans="2:12" ht="18.5" x14ac:dyDescent="0.45">
      <c r="L11" s="5"/>
    </row>
    <row r="12" spans="2:12" ht="18.5" x14ac:dyDescent="0.45">
      <c r="L12" s="6"/>
    </row>
    <row r="25" spans="2:4" x14ac:dyDescent="0.35">
      <c r="C25" s="13" t="str" cm="1">
        <f t="array" ref="C25:D35">pivot!B64:C74</f>
        <v>brand</v>
      </c>
      <c r="D25" s="13" t="str">
        <v>Youtube Views</v>
      </c>
    </row>
    <row r="26" spans="2:4" x14ac:dyDescent="0.35">
      <c r="B26" s="14" t="e" vm="1">
        <v>#VALUE!</v>
      </c>
      <c r="C26" t="str">
        <v>Doritos</v>
      </c>
      <c r="D26" s="12">
        <v>225291936</v>
      </c>
    </row>
    <row r="27" spans="2:4" x14ac:dyDescent="0.35">
      <c r="B27" s="14" t="e" vm="2">
        <v>#VALUE!</v>
      </c>
      <c r="C27" t="str">
        <v>Coca-Cola</v>
      </c>
      <c r="D27" s="12">
        <v>40033252</v>
      </c>
    </row>
    <row r="28" spans="2:4" x14ac:dyDescent="0.35">
      <c r="B28" s="14" t="e" vm="3">
        <v>#VALUE!</v>
      </c>
      <c r="C28" t="str">
        <v>NFL</v>
      </c>
      <c r="D28" s="12">
        <v>39200955</v>
      </c>
    </row>
    <row r="29" spans="2:4" x14ac:dyDescent="0.35">
      <c r="B29" s="14" t="e" vm="4">
        <v>#VALUE!</v>
      </c>
      <c r="C29" t="str">
        <v>Budweiser</v>
      </c>
      <c r="D29" s="12">
        <v>38599143</v>
      </c>
    </row>
    <row r="30" spans="2:4" x14ac:dyDescent="0.35">
      <c r="B30" s="14" t="e" vm="5">
        <v>#VALUE!</v>
      </c>
      <c r="C30" t="str">
        <v>Bud Light</v>
      </c>
      <c r="D30" s="12">
        <v>19198365</v>
      </c>
    </row>
    <row r="31" spans="2:4" x14ac:dyDescent="0.35">
      <c r="B31" s="14" t="e" vm="6">
        <v>#VALUE!</v>
      </c>
      <c r="C31" t="str">
        <v>Pepsi</v>
      </c>
      <c r="D31" s="12">
        <v>3249064</v>
      </c>
    </row>
    <row r="32" spans="2:4" x14ac:dyDescent="0.35">
      <c r="B32" s="14" t="e" vm="7">
        <v>#VALUE!</v>
      </c>
      <c r="C32" t="str">
        <v>Toyota</v>
      </c>
      <c r="D32" s="12">
        <v>2815129</v>
      </c>
    </row>
    <row r="33" spans="2:4" x14ac:dyDescent="0.35">
      <c r="B33" s="14" t="e" vm="8">
        <v>#VALUE!</v>
      </c>
      <c r="C33" t="str">
        <v>E-Trade</v>
      </c>
      <c r="D33" s="12">
        <v>1790945</v>
      </c>
    </row>
    <row r="34" spans="2:4" x14ac:dyDescent="0.35">
      <c r="B34" s="14" t="e" vm="9">
        <v>#VALUE!</v>
      </c>
      <c r="C34" t="str">
        <v>Hyundai</v>
      </c>
      <c r="D34" s="12">
        <v>1301620</v>
      </c>
    </row>
    <row r="35" spans="2:4" x14ac:dyDescent="0.35">
      <c r="B35" s="14" t="e" vm="10">
        <v>#VALUE!</v>
      </c>
      <c r="C35" t="str">
        <v>Kia</v>
      </c>
      <c r="D35" s="12">
        <v>531878</v>
      </c>
    </row>
    <row r="54" spans="13:13" x14ac:dyDescent="0.35">
      <c r="M54" t="s">
        <v>793</v>
      </c>
    </row>
    <row r="55" spans="13:13" x14ac:dyDescent="0.35">
      <c r="M55" t="s">
        <v>794</v>
      </c>
    </row>
    <row r="56" spans="13:13" x14ac:dyDescent="0.35">
      <c r="M56" t="s">
        <v>795</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26D256-B58B-4FE6-B60F-99E934B4A6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superbowl_commercials</vt:lpstr>
      <vt:lpstr>Sheet1</vt:lpstr>
      <vt:lpstr>sprawdzenie_dubli</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Marcin Goleń</dc:creator>
  <cp:lastModifiedBy>Marcin Goleń</cp:lastModifiedBy>
  <dcterms:created xsi:type="dcterms:W3CDTF">2015-06-05T18:17:20Z</dcterms:created>
  <dcterms:modified xsi:type="dcterms:W3CDTF">2025-05-14T12:59:45Z</dcterms:modified>
</cp:coreProperties>
</file>