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Surace\SynologyDrive\UniBG\01.Dati per progetto\"/>
    </mc:Choice>
  </mc:AlternateContent>
  <xr:revisionPtr revIDLastSave="0" documentId="8_{4EE3FFA0-9AC5-4105-9D0E-1FCC978E6939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CE 2022 consuntivo" sheetId="7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7" l="1"/>
  <c r="L64" i="7"/>
  <c r="L65" i="7"/>
  <c r="L66" i="7"/>
  <c r="L67" i="7"/>
  <c r="L52" i="7"/>
  <c r="L53" i="7"/>
  <c r="L54" i="7"/>
  <c r="L55" i="7"/>
  <c r="L56" i="7"/>
  <c r="L57" i="7"/>
  <c r="L58" i="7"/>
  <c r="L59" i="7"/>
  <c r="L60" i="7"/>
  <c r="L61" i="7"/>
  <c r="L62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10" i="7"/>
  <c r="H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10" i="7"/>
  <c r="H6" i="7"/>
  <c r="Z1" i="7"/>
  <c r="O4" i="1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O8" i="4" l="1"/>
  <c r="O14" i="4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2" i="3" l="1"/>
  <c r="C46" i="3"/>
  <c r="C41" i="3"/>
  <c r="C37" i="3"/>
  <c r="C17" i="3"/>
  <c r="C20" i="3"/>
  <c r="C10" i="3"/>
  <c r="C28" i="3" l="1"/>
  <c r="C13" i="3"/>
  <c r="C21" i="3" s="1"/>
  <c r="C33" i="3" l="1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C49" i="3" l="1"/>
  <c r="I7" i="4"/>
  <c r="J7" i="4"/>
  <c r="C7" i="4"/>
  <c r="D7" i="4"/>
  <c r="G7" i="4"/>
  <c r="K7" i="4"/>
  <c r="L7" i="4"/>
  <c r="E7" i="4"/>
  <c r="M7" i="4"/>
  <c r="F7" i="4"/>
  <c r="N7" i="4"/>
</calcChain>
</file>

<file path=xl/sharedStrings.xml><?xml version="1.0" encoding="utf-8"?>
<sst xmlns="http://schemas.openxmlformats.org/spreadsheetml/2006/main" count="516" uniqueCount="202">
  <si>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</si>
  <si>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</si>
  <si>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</si>
  <si>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</si>
  <si>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</si>
  <si>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</si>
  <si>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</si>
  <si>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</si>
  <si>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</si>
  <si>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</si>
  <si>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</si>
  <si>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</si>
  <si>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</si>
  <si>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</si>
  <si>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</si>
  <si>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</si>
  <si>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</si>
  <si>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</si>
  <si>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</si>
  <si>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</si>
  <si>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</si>
  <si>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</si>
  <si>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</si>
  <si>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</si>
  <si>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</si>
  <si>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</si>
  <si>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</si>
  <si>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</si>
  <si>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</si>
  <si>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</si>
  <si>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</si>
  <si>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</si>
  <si>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</si>
  <si>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</si>
  <si>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</si>
  <si>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</si>
  <si>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</si>
  <si>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</si>
  <si>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</si>
  <si>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</si>
  <si>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</si>
  <si>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</si>
  <si>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</si>
  <si>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</si>
  <si>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</si>
  <si>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</si>
  <si>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</si>
  <si>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</si>
  <si>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</si>
  <si>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</si>
  <si>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</si>
  <si>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</si>
  <si>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</si>
  <si>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</si>
  <si>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</si>
  <si>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</si>
  <si>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</si>
  <si>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</si>
  <si>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</si>
  <si>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</si>
  <si>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</si>
  <si>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</si>
  <si>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</si>
  <si>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</si>
  <si>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</si>
  <si>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</si>
  <si>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</si>
  <si>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</si>
  <si>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</si>
  <si>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</si>
  <si>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</si>
  <si>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</si>
  <si>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</si>
  <si>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</si>
  <si>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</si>
  <si>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</si>
  <si>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</si>
  <si>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</si>
  <si>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</si>
  <si>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</si>
  <si>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</si>
  <si>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</si>
  <si>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</si>
  <si>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</si>
  <si>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</si>
  <si>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</si>
  <si>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</si>
  <si>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</si>
  <si>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</si>
  <si>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</si>
  <si>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</si>
  <si>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</si>
  <si>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</si>
  <si>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</si>
  <si>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</si>
  <si>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</si>
  <si>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</si>
  <si>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</si>
  <si>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</si>
  <si>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</si>
  <si>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</si>
  <si>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</si>
  <si>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</si>
  <si>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</si>
  <si>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</si>
  <si>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</si>
  <si>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</si>
  <si>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</si>
  <si>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</si>
  <si>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</si>
  <si>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</si>
  <si>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</si>
  <si>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</si>
  <si>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</si>
  <si>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</si>
  <si>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</si>
  <si>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</si>
  <si>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</si>
  <si>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</si>
  <si>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</si>
  <si>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</si>
  <si>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</si>
  <si>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</si>
  <si>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</si>
  <si>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</si>
  <si>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</si>
  <si>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</si>
  <si>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</si>
  <si>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</si>
  <si>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</si>
  <si>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</si>
  <si>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</si>
  <si>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</si>
  <si>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</si>
  <si>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</si>
  <si>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</si>
  <si>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</si>
  <si>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</si>
  <si>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</si>
  <si>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</si>
  <si>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</si>
  <si>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</si>
  <si>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</si>
  <si>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</si>
  <si>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</si>
  <si>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</si>
  <si>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</si>
  <si>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</si>
  <si>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</si>
  <si>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</si>
  <si>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</si>
  <si>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</si>
  <si>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</si>
  <si>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</si>
  <si>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</si>
  <si>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</si>
  <si>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</si>
  <si>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</si>
  <si>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</si>
  <si>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</si>
  <si>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</si>
  <si>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PF A + PF V</t>
  </si>
  <si>
    <t>PF P</t>
  </si>
  <si>
    <t>Totale mese</t>
  </si>
  <si>
    <t>Consumi energia elettrica [kWh]</t>
  </si>
  <si>
    <t>PF A</t>
  </si>
  <si>
    <t>PV V</t>
  </si>
  <si>
    <t>Servizi Generali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</si>
  <si>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</si>
  <si>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</si>
  <si>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</si>
  <si>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</si>
  <si>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</si>
  <si>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i) Il costo di smaltimento è stimabile in 10,24 euro per tonnellata di produzione solo sulle emulsioni viniliche ed acriliche.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</si>
  <si>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</si>
  <si>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</si>
  <si>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</si>
  <si>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</si>
  <si>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</si>
  <si>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</si>
  <si>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</si>
  <si>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</si>
  <si>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</si>
  <si>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</si>
  <si>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</si>
  <si>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</si>
  <si>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</si>
  <si>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</si>
  <si>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</si>
  <si>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</si>
  <si>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</si>
  <si>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</si>
  <si>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</si>
  <si>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Delta</t>
  </si>
  <si>
    <t>2021/2022</t>
  </si>
  <si>
    <t>PCL = sommatoria(quantitá *prezzo medio</t>
  </si>
  <si>
    <t>Acq.MatPM= sommatoria(quantitá * costo medio</t>
  </si>
  <si>
    <t>+50£ a dipendente per 100 dipedenti al mese(13*50*100}</t>
  </si>
  <si>
    <t>invariati</t>
  </si>
  <si>
    <t>non previsti</t>
  </si>
  <si>
    <t>Oneri finanziari tasso interesse 2%</t>
  </si>
  <si>
    <t>da calcolare come 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</si>
</sst>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[Red]\-#,##0\ "/>
    <numFmt numFmtId="168" formatCode="0_ ;[Red]\-0\ "/>
    <numFmt numFmtId="169" formatCode="dd/mm/yy;@"/>
    <numFmt numFmtId="170" formatCode="#,##0;[Red]\(#,##0\)"/>
    <numFmt numFmtId="171" formatCode="#,##0;\(#,##0\)"/>
    <numFmt numFmtId="172" formatCode="0.000%"/>
    <numFmt numFmtId="173" formatCode="_-* #,##0.000_-;\-* #,##0.000_-;_-* &quot;-&quot;??_-;_-@_-"/>
    <numFmt numFmtId="174" formatCode="_-&quot;L.&quot;\ * #,##0_-;\-&quot;L.&quot;\ * #,##0_-;_-&quot;L.&quot;\ * &quot;-&quot;_-;_-@_-"/>
    <numFmt numFmtId="175" formatCode="_-[$€-2]\ * #,##0.00_-;\-[$€-2]\ * #,##0.00_-;_-[$€-2]\ * &quot;-&quot;??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000000"/>
      <name val="Calibri Light"/>
      <charset val="1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7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8" fillId="0" borderId="0" xfId="0" applyFont="1"/>
    <xf numFmtId="166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70" fontId="11" fillId="0" borderId="0" xfId="2" applyNumberFormat="1" applyFont="1" applyAlignment="1">
      <alignment wrapText="1"/>
    </xf>
    <xf numFmtId="166" fontId="8" fillId="0" borderId="0" xfId="0" applyNumberFormat="1" applyFont="1"/>
    <xf numFmtId="170" fontId="9" fillId="6" borderId="4" xfId="2" applyNumberFormat="1" applyFont="1" applyFill="1" applyBorder="1" applyAlignment="1">
      <alignment vertical="top"/>
    </xf>
    <xf numFmtId="170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6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70" fontId="9" fillId="7" borderId="4" xfId="2" applyNumberFormat="1" applyFont="1" applyFill="1" applyBorder="1" applyAlignment="1">
      <alignment vertical="top"/>
    </xf>
    <xf numFmtId="170" fontId="9" fillId="0" borderId="4" xfId="2" applyNumberFormat="1" applyFont="1" applyBorder="1" applyAlignment="1">
      <alignment vertical="top"/>
    </xf>
    <xf numFmtId="171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2" fontId="4" fillId="0" borderId="0" xfId="4" applyNumberFormat="1" applyFont="1" applyFill="1" applyBorder="1"/>
    <xf numFmtId="170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70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6" fontId="8" fillId="0" borderId="0" xfId="1" applyNumberFormat="1" applyFont="1" applyBorder="1"/>
    <xf numFmtId="165" fontId="8" fillId="0" borderId="0" xfId="1" applyFont="1" applyBorder="1"/>
    <xf numFmtId="173" fontId="8" fillId="0" borderId="5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166" fontId="8" fillId="0" borderId="7" xfId="1" applyNumberFormat="1" applyFont="1" applyBorder="1"/>
    <xf numFmtId="166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8" fontId="15" fillId="2" borderId="15" xfId="3" applyNumberFormat="1" applyFont="1" applyFill="1" applyBorder="1">
      <alignment horizontal="center" vertical="center"/>
    </xf>
    <xf numFmtId="169" fontId="15" fillId="2" borderId="17" xfId="3" quotePrefix="1" applyNumberFormat="1" applyFont="1" applyFill="1" applyBorder="1">
      <alignment horizontal="center" vertical="center"/>
    </xf>
    <xf numFmtId="170" fontId="11" fillId="0" borderId="14" xfId="2" applyNumberFormat="1" applyFont="1" applyBorder="1" applyAlignment="1">
      <alignment wrapText="1"/>
    </xf>
    <xf numFmtId="171" fontId="4" fillId="0" borderId="18" xfId="2" applyNumberFormat="1" applyFont="1" applyBorder="1" applyAlignment="1">
      <alignment horizontal="right" vertical="center"/>
    </xf>
    <xf numFmtId="170" fontId="11" fillId="0" borderId="14" xfId="2" applyNumberFormat="1" applyFont="1" applyBorder="1"/>
    <xf numFmtId="167" fontId="19" fillId="3" borderId="14" xfId="3" applyFont="1" applyFill="1" applyBorder="1" applyAlignment="1">
      <alignment horizontal="left" vertical="center"/>
    </xf>
    <xf numFmtId="171" fontId="5" fillId="3" borderId="18" xfId="3" applyNumberFormat="1" applyFont="1" applyFill="1" applyBorder="1" applyAlignment="1">
      <alignment horizontal="right" vertical="center"/>
    </xf>
    <xf numFmtId="167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7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165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165" fontId="8" fillId="0" borderId="5" xfId="1" applyFont="1" applyBorder="1"/>
    <xf numFmtId="165" fontId="8" fillId="0" borderId="8" xfId="1" applyFont="1" applyBorder="1"/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171" fontId="4" fillId="0" borderId="22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wrapText="1"/>
    </xf>
    <xf numFmtId="0" fontId="21" fillId="0" borderId="0" xfId="0" applyFont="1"/>
    <xf numFmtId="165" fontId="0" fillId="0" borderId="0" xfId="0" applyNumberFormat="1"/>
    <xf numFmtId="37" fontId="0" fillId="0" borderId="0" xfId="0" applyNumberFormat="1"/>
    <xf numFmtId="167" fontId="14" fillId="2" borderId="14" xfId="3" applyFont="1" applyFill="1" applyBorder="1" applyAlignment="1">
      <alignment horizontal="center" vertical="center"/>
    </xf>
    <xf numFmtId="167" fontId="14" fillId="2" borderId="16" xfId="3" applyFont="1" applyFill="1" applyBorder="1" applyAlignment="1">
      <alignment horizontal="center" vertical="center"/>
    </xf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zoomScale="90" zoomScaleNormal="90" workbookViewId="0">
      <selection activeCell="C11" sqref="C11"/>
    </sheetView>
  </sheetViews>
  <sheetFormatPr defaultColWidth="8.85546875" defaultRowHeight="14.45"/>
  <cols>
    <col min="1" max="1" width="2.85546875" style="1" customWidth="1"/>
    <col min="2" max="2" width="45.42578125" style="1" bestFit="1" customWidth="1"/>
    <col min="3" max="3" width="12.28515625" style="1" bestFit="1" customWidth="1"/>
    <col min="4" max="4" width="13.7109375" style="1" bestFit="1" customWidth="1"/>
    <col min="5" max="16384" width="8.85546875" style="1"/>
  </cols>
  <sheetData>
    <row r="1" spans="2:4" ht="16.149999999999999" customHeight="1" thickBot="1"/>
    <row r="2" spans="2:4" ht="18">
      <c r="B2" s="72" t="s">
        <v>0</v>
      </c>
      <c r="C2" s="73"/>
    </row>
    <row r="3" spans="2:4" ht="15.6" customHeight="1">
      <c r="B3" s="85" t="s">
        <v>1</v>
      </c>
      <c r="C3" s="55" t="s">
        <v>2</v>
      </c>
    </row>
    <row r="4" spans="2:4" ht="15.6" customHeight="1">
      <c r="B4" s="86"/>
      <c r="C4" s="56" t="s">
        <v>3</v>
      </c>
    </row>
    <row r="5" spans="2:4">
      <c r="B5" s="57" t="s">
        <v>4</v>
      </c>
      <c r="C5" s="58">
        <v>61304200.722799972</v>
      </c>
    </row>
    <row r="6" spans="2:4">
      <c r="B6" s="59" t="s">
        <v>5</v>
      </c>
      <c r="C6" s="58">
        <v>528226.62545000017</v>
      </c>
    </row>
    <row r="7" spans="2:4">
      <c r="B7" s="57" t="s">
        <v>6</v>
      </c>
      <c r="C7" s="58">
        <v>1877590.3519999997</v>
      </c>
    </row>
    <row r="8" spans="2:4">
      <c r="B8" s="57" t="s">
        <v>7</v>
      </c>
      <c r="C8" s="58">
        <v>120000</v>
      </c>
    </row>
    <row r="9" spans="2:4">
      <c r="B9" s="57" t="s">
        <v>8</v>
      </c>
      <c r="C9" s="58">
        <v>500000</v>
      </c>
    </row>
    <row r="10" spans="2:4">
      <c r="B10" s="60" t="s">
        <v>9</v>
      </c>
      <c r="C10" s="61">
        <f>+SUM(C5:C9)</f>
        <v>64330017.70024997</v>
      </c>
    </row>
    <row r="11" spans="2:4">
      <c r="B11" s="57" t="s">
        <v>10</v>
      </c>
      <c r="C11" s="58">
        <f>'[1]CE 2021'!$C$11</f>
        <v>-49377101.91875501</v>
      </c>
    </row>
    <row r="12" spans="2:4">
      <c r="B12" s="57" t="s">
        <v>11</v>
      </c>
      <c r="C12" s="58">
        <v>2500000</v>
      </c>
    </row>
    <row r="13" spans="2:4">
      <c r="B13" s="60" t="s">
        <v>12</v>
      </c>
      <c r="C13" s="61">
        <f>+C11+C12</f>
        <v>-46877101.91875501</v>
      </c>
    </row>
    <row r="14" spans="2:4">
      <c r="B14" s="57" t="s">
        <v>13</v>
      </c>
      <c r="C14" s="58">
        <v>-4214457.6500000004</v>
      </c>
      <c r="D14" s="2"/>
    </row>
    <row r="15" spans="2:4">
      <c r="B15" s="57" t="s">
        <v>14</v>
      </c>
      <c r="C15" s="58">
        <v>-150000</v>
      </c>
    </row>
    <row r="16" spans="2:4">
      <c r="B16" s="57" t="s">
        <v>15</v>
      </c>
      <c r="C16" s="58">
        <v>-705000</v>
      </c>
    </row>
    <row r="17" spans="2:3">
      <c r="B17" s="60" t="s">
        <v>16</v>
      </c>
      <c r="C17" s="61">
        <f>SUM(C14:C16)</f>
        <v>-5069457.6500000004</v>
      </c>
    </row>
    <row r="18" spans="2:3">
      <c r="B18" s="57" t="s">
        <v>17</v>
      </c>
      <c r="C18" s="58">
        <v>-995454.174</v>
      </c>
    </row>
    <row r="19" spans="2:3">
      <c r="B19" s="57" t="s">
        <v>18</v>
      </c>
      <c r="C19" s="58">
        <v>-550000</v>
      </c>
    </row>
    <row r="20" spans="2:3" ht="15" thickBot="1">
      <c r="B20" s="60" t="s">
        <v>19</v>
      </c>
      <c r="C20" s="61">
        <f>SUM(C18:C19)</f>
        <v>-1545454.1740000001</v>
      </c>
    </row>
    <row r="21" spans="2:3" ht="15" thickBot="1">
      <c r="B21" s="62" t="s">
        <v>20</v>
      </c>
      <c r="C21" s="63">
        <f>+C10+C13+C17+C20</f>
        <v>10838003.957494959</v>
      </c>
    </row>
    <row r="22" spans="2:3">
      <c r="B22" s="57" t="s">
        <v>21</v>
      </c>
      <c r="C22" s="58">
        <v>-5510785.9100000001</v>
      </c>
    </row>
    <row r="23" spans="2:3">
      <c r="B23" s="57" t="s">
        <v>22</v>
      </c>
      <c r="C23" s="58">
        <v>-1200000</v>
      </c>
    </row>
    <row r="24" spans="2:3">
      <c r="B24" s="57" t="s">
        <v>23</v>
      </c>
      <c r="C24" s="58">
        <v>-300000</v>
      </c>
    </row>
    <row r="25" spans="2:3">
      <c r="B25" s="57" t="s">
        <v>24</v>
      </c>
      <c r="C25" s="58">
        <v>-148000</v>
      </c>
    </row>
    <row r="26" spans="2:3">
      <c r="B26" s="57" t="s">
        <v>25</v>
      </c>
      <c r="C26" s="58">
        <v>-302000</v>
      </c>
    </row>
    <row r="27" spans="2:3">
      <c r="B27" s="57" t="s">
        <v>26</v>
      </c>
      <c r="C27" s="58">
        <v>-207000</v>
      </c>
    </row>
    <row r="28" spans="2:3">
      <c r="B28" s="60" t="s">
        <v>27</v>
      </c>
      <c r="C28" s="61">
        <f>SUM(C22:C27)</f>
        <v>-7667785.9100000001</v>
      </c>
    </row>
    <row r="29" spans="2:3">
      <c r="B29" s="57" t="s">
        <v>28</v>
      </c>
      <c r="C29" s="58">
        <v>-550000</v>
      </c>
    </row>
    <row r="30" spans="2:3">
      <c r="B30" s="57" t="s">
        <v>29</v>
      </c>
      <c r="C30" s="58">
        <v>-300000</v>
      </c>
    </row>
    <row r="31" spans="2:3">
      <c r="B31" s="57" t="s">
        <v>30</v>
      </c>
      <c r="C31" s="58">
        <v>-100000</v>
      </c>
    </row>
    <row r="32" spans="2:3" ht="15" thickBot="1">
      <c r="B32" s="60" t="s">
        <v>31</v>
      </c>
      <c r="C32" s="61">
        <f>SUM(C29:C31)</f>
        <v>-950000</v>
      </c>
    </row>
    <row r="33" spans="2:4" ht="15" thickBot="1">
      <c r="B33" s="64" t="s">
        <v>32</v>
      </c>
      <c r="C33" s="65">
        <f>+C21+C28+C32</f>
        <v>2220218.0474949591</v>
      </c>
    </row>
    <row r="34" spans="2:4">
      <c r="B34" s="59" t="s">
        <v>33</v>
      </c>
      <c r="C34" s="58">
        <v>-200000</v>
      </c>
    </row>
    <row r="35" spans="2:4">
      <c r="B35" s="57" t="s">
        <v>34</v>
      </c>
      <c r="C35" s="58">
        <v>-750000</v>
      </c>
    </row>
    <row r="36" spans="2:4">
      <c r="B36" s="57" t="s">
        <v>35</v>
      </c>
      <c r="C36" s="58">
        <v>-25000</v>
      </c>
    </row>
    <row r="37" spans="2:4" ht="15" thickBot="1">
      <c r="B37" s="60" t="s">
        <v>36</v>
      </c>
      <c r="C37" s="61">
        <f>SUM(C34:C36)</f>
        <v>-975000</v>
      </c>
    </row>
    <row r="38" spans="2:4" ht="15" thickBot="1">
      <c r="B38" s="62" t="s">
        <v>37</v>
      </c>
      <c r="C38" s="63">
        <f>+C33+C37</f>
        <v>1245218.0474949591</v>
      </c>
    </row>
    <row r="39" spans="2:4">
      <c r="B39" s="57" t="s">
        <v>38</v>
      </c>
      <c r="C39" s="58">
        <v>-140133.03999999998</v>
      </c>
    </row>
    <row r="40" spans="2:4">
      <c r="B40" s="57" t="s">
        <v>39</v>
      </c>
      <c r="C40" s="58">
        <v>3543.6200000000003</v>
      </c>
    </row>
    <row r="41" spans="2:4" ht="15" thickBot="1">
      <c r="B41" s="60" t="s">
        <v>40</v>
      </c>
      <c r="C41" s="61">
        <f>SUM(C39:C40)</f>
        <v>-136589.41999999998</v>
      </c>
      <c r="D41" s="35"/>
    </row>
    <row r="42" spans="2:4" ht="15" thickBot="1">
      <c r="B42" s="62" t="s">
        <v>41</v>
      </c>
      <c r="C42" s="63">
        <f>+C38+C41</f>
        <v>1108628.6274949592</v>
      </c>
    </row>
    <row r="43" spans="2:4">
      <c r="B43" s="57" t="s">
        <v>42</v>
      </c>
      <c r="C43" s="58">
        <v>-130503.97</v>
      </c>
    </row>
    <row r="44" spans="2:4">
      <c r="B44" s="57" t="s">
        <v>43</v>
      </c>
      <c r="C44" s="58">
        <v>688311.36</v>
      </c>
    </row>
    <row r="45" spans="2:4">
      <c r="B45" s="57" t="s">
        <v>44</v>
      </c>
      <c r="C45" s="58">
        <v>0</v>
      </c>
    </row>
    <row r="46" spans="2:4" ht="15" thickBot="1">
      <c r="B46" s="60" t="s">
        <v>45</v>
      </c>
      <c r="C46" s="61">
        <f>SUM(C43:C45)</f>
        <v>557807.39</v>
      </c>
    </row>
    <row r="47" spans="2:4" ht="15" thickBot="1">
      <c r="B47" s="62" t="s">
        <v>46</v>
      </c>
      <c r="C47" s="63">
        <f>+C46+C42</f>
        <v>1666436.0174949593</v>
      </c>
    </row>
    <row r="48" spans="2:4" ht="15" thickBot="1">
      <c r="B48" s="57" t="s">
        <v>47</v>
      </c>
      <c r="C48" s="58">
        <v>-543575.55808764149</v>
      </c>
    </row>
    <row r="49" spans="2:3" ht="15" thickBot="1">
      <c r="B49" s="62" t="s">
        <v>48</v>
      </c>
      <c r="C49" s="63">
        <f>+C48+C47</f>
        <v>1122860.4594073179</v>
      </c>
    </row>
    <row r="50" spans="2:3">
      <c r="B50" s="36"/>
    </row>
    <row r="51" spans="2:3">
      <c r="B51" s="36"/>
    </row>
    <row r="52" spans="2:3">
      <c r="B52" s="36"/>
    </row>
    <row r="53" spans="2:3">
      <c r="B53" s="36"/>
    </row>
    <row r="54" spans="2:3">
      <c r="B54" s="36"/>
    </row>
    <row r="55" spans="2:3">
      <c r="B55" s="36"/>
    </row>
    <row r="56" spans="2:3">
      <c r="B56" s="36"/>
    </row>
    <row r="57" spans="2:3">
      <c r="B57" s="36"/>
      <c r="C57" s="37"/>
    </row>
    <row r="58" spans="2:3">
      <c r="B58" s="36"/>
    </row>
    <row r="59" spans="2:3">
      <c r="B59" s="36"/>
    </row>
    <row r="60" spans="2:3">
      <c r="B60" s="36"/>
      <c r="C60" s="37"/>
    </row>
    <row r="61" spans="2:3">
      <c r="B61" s="36"/>
    </row>
    <row r="62" spans="2: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workbookViewId="0">
      <selection activeCell="E4" sqref="E4"/>
    </sheetView>
  </sheetViews>
  <sheetFormatPr defaultColWidth="8.85546875" defaultRowHeight="14.45"/>
  <cols>
    <col min="1" max="1" width="2.85546875" style="1" customWidth="1"/>
    <col min="2" max="2" width="13.5703125" style="1" bestFit="1" customWidth="1"/>
    <col min="3" max="3" width="8.5703125" style="1" bestFit="1" customWidth="1"/>
    <col min="4" max="4" width="12.7109375" style="1" bestFit="1" customWidth="1"/>
    <col min="5" max="5" width="12.5703125" style="1" bestFit="1" customWidth="1"/>
    <col min="6" max="6" width="15.42578125" style="1" bestFit="1" customWidth="1"/>
    <col min="7" max="7" width="8.85546875" style="1"/>
    <col min="8" max="8" width="13.85546875" style="1" bestFit="1" customWidth="1"/>
    <col min="9" max="10" width="13.85546875" style="1" customWidth="1"/>
    <col min="11" max="11" width="12.85546875" style="1" bestFit="1" customWidth="1"/>
    <col min="12" max="12" width="12.7109375" style="1" bestFit="1" customWidth="1"/>
    <col min="13" max="13" width="15.5703125" style="1" bestFit="1" customWidth="1"/>
    <col min="14" max="19" width="9.140625" customWidth="1"/>
    <col min="20" max="16384" width="8.85546875" style="1"/>
  </cols>
  <sheetData>
    <row r="1" spans="2:20" ht="15.6" customHeight="1" thickBot="1"/>
    <row r="2" spans="2:20" ht="15" thickBot="1">
      <c r="B2" s="74" t="s">
        <v>49</v>
      </c>
      <c r="C2" s="75"/>
      <c r="D2" s="75"/>
      <c r="E2" s="75"/>
      <c r="F2" s="76"/>
      <c r="H2" s="74" t="s">
        <v>50</v>
      </c>
      <c r="I2" s="75"/>
      <c r="J2" s="75"/>
      <c r="K2" s="75"/>
      <c r="L2" s="75"/>
      <c r="M2" s="76"/>
    </row>
    <row r="3" spans="2:20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  <c r="O4" s="83">
        <f>SUM(L4,-M4)</f>
        <v>5.0658781008707091E-2</v>
      </c>
    </row>
    <row r="5" spans="2:20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T16" s="2"/>
    </row>
    <row r="17" spans="2:20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T17" s="2"/>
    </row>
    <row r="18" spans="2:20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T18" s="2"/>
    </row>
    <row r="19" spans="2:20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T19" s="2"/>
    </row>
    <row r="20" spans="2:20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</row>
    <row r="21" spans="2:20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</row>
    <row r="22" spans="2:20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</row>
    <row r="23" spans="2:20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</row>
    <row r="26" spans="2:20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</row>
    <row r="28" spans="2:20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</row>
    <row r="60" spans="2:1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>
      <c r="B82" s="1" t="s">
        <v>142</v>
      </c>
    </row>
    <row r="83" spans="2:2">
      <c r="B83" s="1" t="s">
        <v>143</v>
      </c>
    </row>
    <row r="84" spans="2:2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P34"/>
  <sheetViews>
    <sheetView showGridLines="0" zoomScale="90" zoomScaleNormal="90" workbookViewId="0">
      <selection activeCell="B31" sqref="B31"/>
    </sheetView>
  </sheetViews>
  <sheetFormatPr defaultColWidth="9.28515625" defaultRowHeight="14.45"/>
  <cols>
    <col min="1" max="1" width="2.85546875" style="3" customWidth="1"/>
    <col min="2" max="2" width="62.28515625" style="9" customWidth="1"/>
    <col min="3" max="14" width="10.5703125" style="3" customWidth="1"/>
    <col min="15" max="15" width="12.42578125" style="3" bestFit="1" customWidth="1"/>
    <col min="16" max="16" width="11.5703125" style="3" customWidth="1"/>
    <col min="17" max="16384" width="9.28515625" style="3"/>
  </cols>
  <sheetData>
    <row r="1" spans="2:16" ht="15.6" customHeight="1" thickBot="1"/>
    <row r="2" spans="2:16" ht="15" thickBot="1">
      <c r="B2" s="77" t="s">
        <v>145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2:16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16" s="4" customFormat="1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16" s="4" customFormat="1" ht="16.149999999999999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</row>
    <row r="6" spans="2:16" s="4" customFormat="1">
      <c r="B6" s="19" t="s">
        <v>161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</row>
    <row r="7" spans="2:16" s="4" customFormat="1">
      <c r="B7" s="19" t="s">
        <v>162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</row>
    <row r="8" spans="2:16" s="4" customFormat="1">
      <c r="B8" s="21" t="s">
        <v>163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</row>
    <row r="9" spans="2:16">
      <c r="B9" s="23" t="s">
        <v>164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</row>
    <row r="10" spans="2:16">
      <c r="B10" s="25" t="s">
        <v>165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</row>
    <row r="11" spans="2:16">
      <c r="B11" s="25" t="s">
        <v>166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</row>
    <row r="12" spans="2:16">
      <c r="B12" s="25" t="s">
        <v>162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10"/>
    </row>
    <row r="13" spans="2:16">
      <c r="B13" s="25" t="s">
        <v>167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</row>
    <row r="14" spans="2:16">
      <c r="B14" s="27" t="s">
        <v>163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16">
      <c r="B15" s="25"/>
      <c r="O15" s="29"/>
    </row>
    <row r="16" spans="2:16">
      <c r="B16" s="25" t="s">
        <v>168</v>
      </c>
      <c r="O16" s="29"/>
    </row>
    <row r="17" spans="2:15">
      <c r="B17" s="16" t="s">
        <v>169</v>
      </c>
      <c r="O17" s="29"/>
    </row>
    <row r="18" spans="2:15">
      <c r="B18" s="25" t="s">
        <v>170</v>
      </c>
      <c r="O18" s="29"/>
    </row>
    <row r="19" spans="2:15">
      <c r="B19" s="25" t="s">
        <v>171</v>
      </c>
      <c r="O19" s="29"/>
    </row>
    <row r="20" spans="2:15">
      <c r="B20" s="25"/>
      <c r="O20" s="29"/>
    </row>
    <row r="21" spans="2:15">
      <c r="B21" s="14" t="s">
        <v>14</v>
      </c>
      <c r="O21" s="29"/>
    </row>
    <row r="22" spans="2:15">
      <c r="B22" s="25" t="s">
        <v>172</v>
      </c>
      <c r="O22" s="29"/>
    </row>
    <row r="23" spans="2:15">
      <c r="B23" s="25"/>
      <c r="O23" s="29"/>
    </row>
    <row r="24" spans="2:15">
      <c r="B24" s="14" t="s">
        <v>15</v>
      </c>
      <c r="O24" s="29"/>
    </row>
    <row r="25" spans="2:15">
      <c r="B25" s="25" t="s">
        <v>173</v>
      </c>
      <c r="O25" s="29"/>
    </row>
    <row r="26" spans="2:15">
      <c r="B26" s="25" t="s">
        <v>174</v>
      </c>
      <c r="O26" s="29"/>
    </row>
    <row r="27" spans="2:15">
      <c r="B27" s="25"/>
      <c r="O27" s="29"/>
    </row>
    <row r="28" spans="2:15">
      <c r="B28" s="14" t="s">
        <v>175</v>
      </c>
      <c r="O28" s="29"/>
    </row>
    <row r="29" spans="2:15">
      <c r="B29" s="25" t="s">
        <v>176</v>
      </c>
      <c r="O29" s="29"/>
    </row>
    <row r="30" spans="2:15">
      <c r="B30" s="25" t="s">
        <v>177</v>
      </c>
      <c r="O30" s="29"/>
    </row>
    <row r="31" spans="2:15">
      <c r="B31" s="25" t="s">
        <v>178</v>
      </c>
      <c r="O31" s="29"/>
    </row>
    <row r="32" spans="2:15">
      <c r="B32" s="25"/>
      <c r="O32" s="29"/>
    </row>
    <row r="33" spans="2:15">
      <c r="B33" s="14" t="s">
        <v>18</v>
      </c>
      <c r="O33" s="29"/>
    </row>
    <row r="34" spans="2:15" ht="15" thickBot="1">
      <c r="B34" s="30" t="s">
        <v>179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zoomScale="90" zoomScaleNormal="90" workbookViewId="0">
      <selection activeCell="B28" sqref="B28"/>
    </sheetView>
  </sheetViews>
  <sheetFormatPr defaultColWidth="8.85546875" defaultRowHeight="14.45"/>
  <cols>
    <col min="1" max="1" width="2.7109375" style="1" customWidth="1"/>
    <col min="2" max="2" width="64.5703125" style="1" customWidth="1"/>
    <col min="3" max="16384" width="8.85546875" style="1"/>
  </cols>
  <sheetData>
    <row r="1" spans="2:6" ht="15" thickBot="1"/>
    <row r="2" spans="2:6" ht="15" thickBot="1">
      <c r="B2" s="74" t="s">
        <v>180</v>
      </c>
      <c r="C2" s="75"/>
      <c r="D2" s="75"/>
      <c r="E2" s="75"/>
      <c r="F2" s="76"/>
    </row>
    <row r="3" spans="2:6">
      <c r="B3" s="33" t="s">
        <v>21</v>
      </c>
      <c r="F3" s="43"/>
    </row>
    <row r="4" spans="2:6">
      <c r="B4" s="34" t="s">
        <v>181</v>
      </c>
      <c r="F4" s="43"/>
    </row>
    <row r="5" spans="2:6">
      <c r="B5" s="34"/>
      <c r="F5" s="43"/>
    </row>
    <row r="6" spans="2:6">
      <c r="B6" s="33" t="s">
        <v>22</v>
      </c>
      <c r="F6" s="43"/>
    </row>
    <row r="7" spans="2:6">
      <c r="B7" s="34" t="s">
        <v>182</v>
      </c>
      <c r="F7" s="43"/>
    </row>
    <row r="8" spans="2:6">
      <c r="B8" s="34"/>
      <c r="F8" s="43"/>
    </row>
    <row r="9" spans="2:6">
      <c r="B9" s="33" t="s">
        <v>23</v>
      </c>
      <c r="F9" s="43"/>
    </row>
    <row r="10" spans="2:6">
      <c r="B10" s="25" t="s">
        <v>183</v>
      </c>
      <c r="F10" s="43"/>
    </row>
    <row r="11" spans="2:6">
      <c r="B11" s="25"/>
      <c r="F11" s="43"/>
    </row>
    <row r="12" spans="2:6">
      <c r="B12" s="33" t="s">
        <v>24</v>
      </c>
      <c r="F12" s="43"/>
    </row>
    <row r="13" spans="2:6">
      <c r="B13" s="25" t="s">
        <v>183</v>
      </c>
      <c r="F13" s="43"/>
    </row>
    <row r="14" spans="2:6">
      <c r="B14" s="34"/>
      <c r="F14" s="43"/>
    </row>
    <row r="15" spans="2:6">
      <c r="B15" s="33" t="s">
        <v>25</v>
      </c>
      <c r="F15" s="43"/>
    </row>
    <row r="16" spans="2:6">
      <c r="B16" s="25" t="s">
        <v>183</v>
      </c>
      <c r="F16" s="43"/>
    </row>
    <row r="17" spans="2:6">
      <c r="B17" s="34"/>
      <c r="F17" s="43"/>
    </row>
    <row r="18" spans="2:6">
      <c r="B18" s="33" t="s">
        <v>26</v>
      </c>
      <c r="F18" s="43"/>
    </row>
    <row r="19" spans="2:6">
      <c r="B19" s="25" t="s">
        <v>183</v>
      </c>
      <c r="F19" s="43"/>
    </row>
    <row r="20" spans="2:6">
      <c r="B20" s="44"/>
      <c r="F20" s="43"/>
    </row>
    <row r="21" spans="2:6">
      <c r="B21" s="33" t="s">
        <v>28</v>
      </c>
      <c r="F21" s="43"/>
    </row>
    <row r="22" spans="2:6">
      <c r="B22" s="25" t="s">
        <v>183</v>
      </c>
      <c r="F22" s="43"/>
    </row>
    <row r="23" spans="2:6">
      <c r="B23" s="34"/>
      <c r="F23" s="43"/>
    </row>
    <row r="24" spans="2:6">
      <c r="B24" s="33" t="s">
        <v>29</v>
      </c>
      <c r="F24" s="43"/>
    </row>
    <row r="25" spans="2:6">
      <c r="B25" s="25" t="s">
        <v>183</v>
      </c>
      <c r="F25" s="43"/>
    </row>
    <row r="26" spans="2:6">
      <c r="B26" s="34"/>
      <c r="F26" s="43"/>
    </row>
    <row r="27" spans="2:6">
      <c r="B27" s="33" t="s">
        <v>30</v>
      </c>
      <c r="F27" s="43"/>
    </row>
    <row r="28" spans="2:6" ht="15" thickBot="1">
      <c r="B28" s="30" t="s">
        <v>183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42" sqref="B42"/>
    </sheetView>
  </sheetViews>
  <sheetFormatPr defaultColWidth="8.85546875" defaultRowHeight="14.45"/>
  <cols>
    <col min="1" max="1" width="2.85546875" style="1" customWidth="1"/>
    <col min="2" max="2" width="136.5703125" style="1" bestFit="1" customWidth="1"/>
    <col min="3" max="16384" width="8.85546875" style="1"/>
  </cols>
  <sheetData>
    <row r="1" spans="2:2" ht="15" thickBot="1"/>
    <row r="2" spans="2:2" ht="15" thickBot="1">
      <c r="B2" s="54" t="s">
        <v>184</v>
      </c>
    </row>
    <row r="3" spans="2:2">
      <c r="B3" s="39" t="s">
        <v>33</v>
      </c>
    </row>
    <row r="4" spans="2:2">
      <c r="B4" s="40" t="s">
        <v>185</v>
      </c>
    </row>
    <row r="5" spans="2:2">
      <c r="B5" s="40"/>
    </row>
    <row r="6" spans="2:2">
      <c r="B6" s="39" t="s">
        <v>34</v>
      </c>
    </row>
    <row r="7" spans="2:2">
      <c r="B7" s="40" t="s">
        <v>185</v>
      </c>
    </row>
    <row r="8" spans="2:2">
      <c r="B8" s="40"/>
    </row>
    <row r="9" spans="2:2">
      <c r="B9" s="39" t="s">
        <v>35</v>
      </c>
    </row>
    <row r="10" spans="2:2">
      <c r="B10" s="41" t="s">
        <v>186</v>
      </c>
    </row>
    <row r="11" spans="2:2">
      <c r="B11" s="41"/>
    </row>
    <row r="12" spans="2:2">
      <c r="B12" s="39" t="s">
        <v>38</v>
      </c>
    </row>
    <row r="13" spans="2:2">
      <c r="B13" s="40" t="s">
        <v>187</v>
      </c>
    </row>
    <row r="14" spans="2:2">
      <c r="B14" s="40"/>
    </row>
    <row r="15" spans="2:2">
      <c r="B15" s="39" t="s">
        <v>39</v>
      </c>
    </row>
    <row r="16" spans="2:2">
      <c r="B16" s="40" t="s">
        <v>188</v>
      </c>
    </row>
    <row r="17" spans="2:2">
      <c r="B17" s="40"/>
    </row>
    <row r="18" spans="2:2">
      <c r="B18" s="39" t="s">
        <v>42</v>
      </c>
    </row>
    <row r="19" spans="2:2">
      <c r="B19" s="40" t="s">
        <v>189</v>
      </c>
    </row>
    <row r="20" spans="2:2">
      <c r="B20" s="40"/>
    </row>
    <row r="21" spans="2:2">
      <c r="B21" s="39" t="s">
        <v>43</v>
      </c>
    </row>
    <row r="22" spans="2:2">
      <c r="B22" s="40" t="s">
        <v>190</v>
      </c>
    </row>
    <row r="23" spans="2:2">
      <c r="B23" s="40"/>
    </row>
    <row r="24" spans="2:2">
      <c r="B24" s="39" t="s">
        <v>44</v>
      </c>
    </row>
    <row r="25" spans="2:2">
      <c r="B25" s="41" t="s">
        <v>191</v>
      </c>
    </row>
    <row r="26" spans="2:2">
      <c r="B26" s="41"/>
    </row>
    <row r="27" spans="2:2">
      <c r="B27" s="39" t="s">
        <v>47</v>
      </c>
    </row>
    <row r="28" spans="2:2" ht="15" thickBot="1">
      <c r="B28" s="42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Z83"/>
  <sheetViews>
    <sheetView tabSelected="1" topLeftCell="A30" workbookViewId="0">
      <selection activeCell="L10" sqref="L10:L67"/>
    </sheetView>
  </sheetViews>
  <sheetFormatPr defaultRowHeight="15"/>
  <cols>
    <col min="1" max="1" width="45.42578125" bestFit="1" customWidth="1"/>
    <col min="2" max="2" width="12.42578125" bestFit="1" customWidth="1"/>
    <col min="7" max="7" width="51.7109375" customWidth="1"/>
  </cols>
  <sheetData>
    <row r="1" spans="1:26" ht="18.75">
      <c r="A1" s="72" t="s">
        <v>0</v>
      </c>
      <c r="B1" s="73"/>
      <c r="Z1">
        <f>PRODUCT(Ricavi!K4,Ricavi!L4)</f>
        <v>239120.90000000002</v>
      </c>
    </row>
    <row r="2" spans="1:26">
      <c r="A2" s="85" t="s">
        <v>1</v>
      </c>
      <c r="B2" s="55" t="s">
        <v>2</v>
      </c>
      <c r="D2" s="55" t="s">
        <v>193</v>
      </c>
    </row>
    <row r="3" spans="1:26">
      <c r="A3" s="86"/>
      <c r="B3" s="56" t="s">
        <v>3</v>
      </c>
      <c r="D3" s="56" t="s">
        <v>194</v>
      </c>
    </row>
    <row r="4" spans="1:26">
      <c r="A4" s="57" t="s">
        <v>4</v>
      </c>
      <c r="B4" s="58"/>
      <c r="D4" s="58">
        <f>SUM(B4,-('CE 2021'!C5))</f>
        <v>-61304200.722799972</v>
      </c>
    </row>
    <row r="5" spans="1:26">
      <c r="A5" s="59" t="s">
        <v>5</v>
      </c>
      <c r="B5" s="58"/>
      <c r="D5" s="58">
        <f>SUM(B5,-('CE 2021'!C6))</f>
        <v>-528226.62545000017</v>
      </c>
    </row>
    <row r="6" spans="1:26">
      <c r="A6" s="81" t="s">
        <v>6</v>
      </c>
      <c r="B6" s="84">
        <v>2489618.9618799998</v>
      </c>
      <c r="D6" s="80">
        <f>SUM(B6,-('CE 2021'!C7))</f>
        <v>612028.60988000012</v>
      </c>
      <c r="G6" t="s">
        <v>195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26">
      <c r="A7" s="57" t="s">
        <v>7</v>
      </c>
      <c r="B7" s="58"/>
      <c r="D7" s="58">
        <f>SUM(B7,-('CE 2021'!C8))</f>
        <v>-120000</v>
      </c>
    </row>
    <row r="8" spans="1:26">
      <c r="A8" s="57" t="s">
        <v>8</v>
      </c>
      <c r="B8" s="58"/>
      <c r="D8" s="58">
        <f>SUM(B8,-('CE 2021'!C9))</f>
        <v>-500000</v>
      </c>
    </row>
    <row r="9" spans="1:26">
      <c r="A9" s="60" t="s">
        <v>9</v>
      </c>
      <c r="B9" s="61">
        <f>+SUM(B4:B8)</f>
        <v>2489618.9618799998</v>
      </c>
      <c r="D9" s="61">
        <f>SUM(B9,-('CE 2021'!C10))</f>
        <v>-61840398.738369972</v>
      </c>
    </row>
    <row r="10" spans="1:26">
      <c r="A10" s="57" t="s">
        <v>10</v>
      </c>
      <c r="B10" s="58"/>
      <c r="D10" s="58">
        <f>SUM(B10,-('CE 2021'!C11))</f>
        <v>49377101.91875501</v>
      </c>
      <c r="G10" t="s">
        <v>196</v>
      </c>
      <c r="H10">
        <f>SUM(J10:J83)</f>
        <v>46877101.91875501</v>
      </c>
      <c r="J10">
        <f>PRODUCT(Ricavi!D4,Ricavi!F4)</f>
        <v>140</v>
      </c>
      <c r="L10">
        <f>PRODUCT(Ricavi!K4,Ricavi!M4)</f>
        <v>129653.09999999999</v>
      </c>
    </row>
    <row r="11" spans="1:26">
      <c r="A11" s="57" t="s">
        <v>11</v>
      </c>
      <c r="B11" s="58"/>
      <c r="D11" s="58">
        <f>SUM(B11,-('CE 2021'!C12))</f>
        <v>-2500000</v>
      </c>
      <c r="J11">
        <f>PRODUCT(Ricavi!D5,Ricavi!F5)</f>
        <v>195251.20943999998</v>
      </c>
      <c r="L11">
        <f>PRODUCT(Ricavi!K5,Ricavi!M5)</f>
        <v>75746.25</v>
      </c>
    </row>
    <row r="12" spans="1:26">
      <c r="A12" s="60" t="s">
        <v>12</v>
      </c>
      <c r="B12" s="61">
        <f>+B10+B11</f>
        <v>0</v>
      </c>
      <c r="D12" s="61">
        <f>SUM(B12,-('CE 2021'!C13))</f>
        <v>46877101.91875501</v>
      </c>
      <c r="J12">
        <f>PRODUCT(Ricavi!D6,Ricavi!F6)</f>
        <v>71522.762500000012</v>
      </c>
      <c r="L12">
        <f>PRODUCT(Ricavi!K6,Ricavi!M6)</f>
        <v>606958.07296999998</v>
      </c>
    </row>
    <row r="13" spans="1:26">
      <c r="A13" s="57" t="s">
        <v>13</v>
      </c>
      <c r="B13" s="58"/>
      <c r="D13" s="58">
        <f>SUM(B13,-('CE 2021'!C14))</f>
        <v>4214457.6500000004</v>
      </c>
      <c r="J13">
        <f>PRODUCT(Ricavi!D7,Ricavi!F7)</f>
        <v>25478.807759999996</v>
      </c>
      <c r="L13">
        <f>PRODUCT(Ricavi!K7,Ricavi!M7)</f>
        <v>1084236.0299000002</v>
      </c>
    </row>
    <row r="14" spans="1:26">
      <c r="A14" s="57" t="s">
        <v>14</v>
      </c>
      <c r="B14" s="58"/>
      <c r="D14" s="58">
        <f>SUM(B14,-('CE 2021'!C15))</f>
        <v>150000</v>
      </c>
      <c r="J14">
        <f>PRODUCT(Ricavi!D8,Ricavi!F8)</f>
        <v>38.529399999999988</v>
      </c>
      <c r="L14">
        <f>PRODUCT(Ricavi!K8,Ricavi!M8)</f>
        <v>11484.395999999999</v>
      </c>
    </row>
    <row r="15" spans="1:26">
      <c r="A15" s="57" t="s">
        <v>15</v>
      </c>
      <c r="B15" s="58"/>
      <c r="D15" s="58">
        <f>SUM(B15,-('CE 2021'!C16))</f>
        <v>705000</v>
      </c>
      <c r="J15">
        <f>PRODUCT(Ricavi!D9,Ricavi!F9)</f>
        <v>2394.5481699999996</v>
      </c>
      <c r="L15">
        <f>PRODUCT(Ricavi!K9,Ricavi!M9)</f>
        <v>3949852.9498500009</v>
      </c>
    </row>
    <row r="16" spans="1:26">
      <c r="A16" s="60" t="s">
        <v>16</v>
      </c>
      <c r="B16" s="61">
        <f>SUM(B13:B15)</f>
        <v>0</v>
      </c>
      <c r="D16" s="61">
        <f>SUM(B16,-('CE 2021'!C17))</f>
        <v>5069457.6500000004</v>
      </c>
      <c r="J16">
        <f>PRODUCT(Ricavi!D10,Ricavi!F10)</f>
        <v>507.49999999999994</v>
      </c>
      <c r="L16">
        <f>PRODUCT(Ricavi!K10,Ricavi!M10)</f>
        <v>658962.5113400002</v>
      </c>
    </row>
    <row r="17" spans="1:12">
      <c r="A17" s="57" t="s">
        <v>17</v>
      </c>
      <c r="B17" s="58"/>
      <c r="D17" s="58">
        <f>SUM(B17,-('CE 2021'!C18))</f>
        <v>995454.174</v>
      </c>
      <c r="J17">
        <f>PRODUCT(Ricavi!D11,Ricavi!F11)</f>
        <v>6186.4063799999994</v>
      </c>
      <c r="L17">
        <f>PRODUCT(Ricavi!K11,Ricavi!M11)</f>
        <v>1008160.28125</v>
      </c>
    </row>
    <row r="18" spans="1:12">
      <c r="A18" s="57" t="s">
        <v>18</v>
      </c>
      <c r="B18" s="58"/>
      <c r="D18" s="58">
        <f>SUM(B18,-('CE 2021'!C19))</f>
        <v>550000</v>
      </c>
      <c r="J18">
        <f>PRODUCT(Ricavi!D12,Ricavi!F12)</f>
        <v>8612.9004499999974</v>
      </c>
      <c r="L18">
        <f>PRODUCT(Ricavi!K12,Ricavi!M12)</f>
        <v>17417678.3906</v>
      </c>
    </row>
    <row r="19" spans="1:12">
      <c r="A19" s="60" t="s">
        <v>19</v>
      </c>
      <c r="B19" s="61">
        <f>SUM(B17:B18)</f>
        <v>0</v>
      </c>
      <c r="D19" s="61">
        <f>SUM(B19,-('CE 2021'!C20))</f>
        <v>1545454.1740000001</v>
      </c>
      <c r="J19">
        <f>PRODUCT(Ricavi!D13,Ricavi!F13)</f>
        <v>563.85721000000012</v>
      </c>
      <c r="L19">
        <f>PRODUCT(Ricavi!K13,Ricavi!M13)</f>
        <v>444490.48700000008</v>
      </c>
    </row>
    <row r="20" spans="1:12">
      <c r="A20" s="62" t="s">
        <v>20</v>
      </c>
      <c r="B20" s="63">
        <f>+B9+B12+B16+B19</f>
        <v>2489618.9618799998</v>
      </c>
      <c r="D20" s="63">
        <f>SUM(B20,-('CE 2021'!C21))</f>
        <v>-8348384.9956149589</v>
      </c>
      <c r="J20">
        <f>PRODUCT(Ricavi!D14,Ricavi!F14)</f>
        <v>154.81059999999999</v>
      </c>
      <c r="L20">
        <f>PRODUCT(Ricavi!K14,Ricavi!M14)</f>
        <v>7428774.6980400011</v>
      </c>
    </row>
    <row r="21" spans="1:12">
      <c r="A21" s="57" t="s">
        <v>21</v>
      </c>
      <c r="B21" s="58">
        <v>-5575785.9100000001</v>
      </c>
      <c r="D21" s="58">
        <f>SUM(B21,-('CE 2021'!C22))</f>
        <v>-65000</v>
      </c>
      <c r="G21" t="s">
        <v>197</v>
      </c>
      <c r="J21">
        <f>PRODUCT(Ricavi!D15,Ricavi!F15)</f>
        <v>11833.31408</v>
      </c>
      <c r="L21">
        <f>PRODUCT(Ricavi!K15,Ricavi!M15)</f>
        <v>485759.62560000003</v>
      </c>
    </row>
    <row r="22" spans="1:12">
      <c r="A22" s="57" t="s">
        <v>22</v>
      </c>
      <c r="B22" s="58">
        <v>-1050000</v>
      </c>
      <c r="D22" s="58">
        <f>SUM(B22,-('CE 2021'!C23))</f>
        <v>150000</v>
      </c>
      <c r="G22" s="82" t="s">
        <v>182</v>
      </c>
      <c r="J22">
        <f>PRODUCT(Ricavi!D16,Ricavi!F16)</f>
        <v>66.103870000000001</v>
      </c>
      <c r="L22">
        <f>PRODUCT(Ricavi!K16,Ricavi!M16)</f>
        <v>580972.71334999998</v>
      </c>
    </row>
    <row r="23" spans="1:12">
      <c r="A23" s="57" t="s">
        <v>23</v>
      </c>
      <c r="B23" s="58">
        <v>-307500</v>
      </c>
      <c r="D23" s="58">
        <f>SUM(B23,-('CE 2021'!C24))</f>
        <v>-7500</v>
      </c>
      <c r="G23" s="25" t="s">
        <v>183</v>
      </c>
      <c r="J23">
        <f>PRODUCT(Ricavi!D17,Ricavi!F17)</f>
        <v>4913.1154800000004</v>
      </c>
      <c r="L23">
        <f>PRODUCT(Ricavi!K17,Ricavi!M17)</f>
        <v>3023854.7281899988</v>
      </c>
    </row>
    <row r="24" spans="1:12">
      <c r="A24" s="57" t="s">
        <v>24</v>
      </c>
      <c r="B24" s="58">
        <v>-151700</v>
      </c>
      <c r="D24" s="58">
        <f>SUM(B24,-('CE 2021'!C25))</f>
        <v>-3700</v>
      </c>
      <c r="G24" s="25" t="s">
        <v>183</v>
      </c>
      <c r="J24">
        <f>PRODUCT(Ricavi!D18,Ricavi!F18)</f>
        <v>6202.3556350000008</v>
      </c>
      <c r="L24">
        <f>PRODUCT(Ricavi!K18,Ricavi!M18)</f>
        <v>1019970.8468700001</v>
      </c>
    </row>
    <row r="25" spans="1:12">
      <c r="A25" s="57" t="s">
        <v>25</v>
      </c>
      <c r="B25" s="58">
        <v>-309550</v>
      </c>
      <c r="D25" s="58">
        <f>SUM(B25,-('CE 2021'!C26))</f>
        <v>-7550</v>
      </c>
      <c r="G25" s="25" t="s">
        <v>183</v>
      </c>
      <c r="J25">
        <f>PRODUCT(Ricavi!D19,Ricavi!F19)</f>
        <v>1286.6858899999997</v>
      </c>
      <c r="L25">
        <f>PRODUCT(Ricavi!K19,Ricavi!M19)</f>
        <v>688097.08742999996</v>
      </c>
    </row>
    <row r="26" spans="1:12">
      <c r="A26" s="57" t="s">
        <v>26</v>
      </c>
      <c r="B26" s="58">
        <v>-212175</v>
      </c>
      <c r="D26" s="58">
        <f>SUM(B26,-('CE 2021'!C27))</f>
        <v>-5175</v>
      </c>
      <c r="G26" s="25" t="s">
        <v>183</v>
      </c>
      <c r="J26">
        <f>PRODUCT(Ricavi!D20,Ricavi!F20)</f>
        <v>1416.1422100000002</v>
      </c>
      <c r="L26">
        <f>PRODUCT(Ricavi!K20,Ricavi!M20)</f>
        <v>502924.33265</v>
      </c>
    </row>
    <row r="27" spans="1:12">
      <c r="A27" s="60" t="s">
        <v>27</v>
      </c>
      <c r="B27" s="61">
        <f>SUM(B21:B26)</f>
        <v>-7606710.9100000001</v>
      </c>
      <c r="D27" s="61">
        <f>SUM(B27,-('CE 2021'!C28))</f>
        <v>61075</v>
      </c>
      <c r="J27">
        <f>PRODUCT(Ricavi!D21,Ricavi!F21)</f>
        <v>27355.058779999999</v>
      </c>
      <c r="L27">
        <f>PRODUCT(Ricavi!K21,Ricavi!M21)</f>
        <v>162490.7432</v>
      </c>
    </row>
    <row r="28" spans="1:12">
      <c r="A28" s="57" t="s">
        <v>28</v>
      </c>
      <c r="B28" s="58">
        <v>-563750</v>
      </c>
      <c r="D28" s="58">
        <f>SUM(B28,-('CE 2021'!C29))</f>
        <v>-13750</v>
      </c>
      <c r="G28" s="25" t="s">
        <v>183</v>
      </c>
      <c r="J28">
        <f>PRODUCT(Ricavi!D22,Ricavi!F22)</f>
        <v>18.737599999999997</v>
      </c>
      <c r="L28">
        <f>PRODUCT(Ricavi!K22,Ricavi!M22)</f>
        <v>7347.8713999999991</v>
      </c>
    </row>
    <row r="29" spans="1:12">
      <c r="A29" s="57" t="s">
        <v>29</v>
      </c>
      <c r="B29" s="58">
        <v>-307500</v>
      </c>
      <c r="D29" s="58">
        <f>SUM(B29,-('CE 2021'!C30))</f>
        <v>-7500</v>
      </c>
      <c r="G29" s="25" t="s">
        <v>183</v>
      </c>
      <c r="J29">
        <f>PRODUCT(Ricavi!D23,Ricavi!F23)</f>
        <v>5.3550000000000007E-2</v>
      </c>
      <c r="L29">
        <f>PRODUCT(Ricavi!K23,Ricavi!M23)</f>
        <v>105454.72840000001</v>
      </c>
    </row>
    <row r="30" spans="1:12">
      <c r="A30" s="57" t="s">
        <v>30</v>
      </c>
      <c r="B30" s="58">
        <v>-102500</v>
      </c>
      <c r="D30" s="58">
        <f>SUM(B30,-('CE 2021'!C31))</f>
        <v>-2500</v>
      </c>
      <c r="G30" s="30" t="s">
        <v>183</v>
      </c>
      <c r="J30">
        <f>PRODUCT(Ricavi!D24,Ricavi!F24)</f>
        <v>5502.3527299999996</v>
      </c>
      <c r="L30">
        <f>PRODUCT(Ricavi!K24,Ricavi!M24)</f>
        <v>28802.557399999998</v>
      </c>
    </row>
    <row r="31" spans="1:12">
      <c r="A31" s="60" t="s">
        <v>31</v>
      </c>
      <c r="B31" s="61">
        <f>SUM(B28:B30)</f>
        <v>-973750</v>
      </c>
      <c r="D31" s="61">
        <f>SUM(B31,-('CE 2021'!C32))</f>
        <v>-23750</v>
      </c>
      <c r="J31">
        <f>PRODUCT(Ricavi!D25,Ricavi!F25)</f>
        <v>121.96547999999999</v>
      </c>
      <c r="L31">
        <f>PRODUCT(Ricavi!K25,Ricavi!M25)</f>
        <v>18016.78125</v>
      </c>
    </row>
    <row r="32" spans="1:12">
      <c r="A32" s="64" t="s">
        <v>32</v>
      </c>
      <c r="B32" s="65">
        <f>+B20+B27+B31</f>
        <v>-6090841.9481199998</v>
      </c>
      <c r="D32" s="65">
        <f>SUM(B32,-('CE 2021'!C33))</f>
        <v>-8311059.9956149589</v>
      </c>
      <c r="J32">
        <f>PRODUCT(Ricavi!D26,Ricavi!F26)</f>
        <v>83.999999999999986</v>
      </c>
      <c r="L32">
        <f>PRODUCT(Ricavi!K26,Ricavi!M26)</f>
        <v>233972.42923999997</v>
      </c>
    </row>
    <row r="33" spans="1:12">
      <c r="A33" s="59" t="s">
        <v>33</v>
      </c>
      <c r="B33" s="58">
        <v>-200000</v>
      </c>
      <c r="D33" s="58">
        <f>SUM(B33,-('CE 2021'!C34))</f>
        <v>0</v>
      </c>
      <c r="G33" t="s">
        <v>198</v>
      </c>
      <c r="J33">
        <f>PRODUCT(Ricavi!D27,Ricavi!F27)</f>
        <v>107.42060000000001</v>
      </c>
      <c r="L33">
        <f>PRODUCT(Ricavi!K27,Ricavi!M27)</f>
        <v>7844.8899999999994</v>
      </c>
    </row>
    <row r="34" spans="1:12">
      <c r="A34" s="57" t="s">
        <v>34</v>
      </c>
      <c r="B34" s="58">
        <v>-750000</v>
      </c>
      <c r="D34" s="58">
        <f>SUM(B34,-('CE 2021'!C35))</f>
        <v>0</v>
      </c>
      <c r="G34" t="s">
        <v>198</v>
      </c>
      <c r="J34">
        <f>PRODUCT(Ricavi!D28,Ricavi!F28)</f>
        <v>746725.45665999991</v>
      </c>
      <c r="L34">
        <f>PRODUCT(Ricavi!K28,Ricavi!M28)</f>
        <v>842729.8727500001</v>
      </c>
    </row>
    <row r="35" spans="1:12">
      <c r="A35" s="57" t="s">
        <v>35</v>
      </c>
      <c r="B35" s="58">
        <v>0</v>
      </c>
      <c r="D35" s="58">
        <f>SUM(B35,-('CE 2021'!C36))</f>
        <v>25000</v>
      </c>
      <c r="G35" t="s">
        <v>199</v>
      </c>
      <c r="J35">
        <f>PRODUCT(Ricavi!D29,Ricavi!F29)</f>
        <v>125105.1498</v>
      </c>
      <c r="L35">
        <f>PRODUCT(Ricavi!K29,Ricavi!M29)</f>
        <v>39078.917599999993</v>
      </c>
    </row>
    <row r="36" spans="1:12">
      <c r="A36" s="60" t="s">
        <v>36</v>
      </c>
      <c r="B36" s="61">
        <f>SUM(B33:B35)</f>
        <v>-950000</v>
      </c>
      <c r="D36" s="61">
        <f>SUM(B36,-('CE 2021'!C37))</f>
        <v>25000</v>
      </c>
      <c r="J36">
        <f>PRODUCT(Ricavi!D30,Ricavi!F30)</f>
        <v>746727.61171000008</v>
      </c>
      <c r="L36">
        <f>PRODUCT(Ricavi!K30,Ricavi!M30)</f>
        <v>50825.04</v>
      </c>
    </row>
    <row r="37" spans="1:12">
      <c r="A37" s="62" t="s">
        <v>37</v>
      </c>
      <c r="B37" s="63">
        <f>+B32+B36</f>
        <v>-7040841.9481199998</v>
      </c>
      <c r="D37" s="63">
        <f>SUM(B37,-('CE 2021'!C38))</f>
        <v>-8286059.9956149589</v>
      </c>
      <c r="J37">
        <f>PRODUCT(Ricavi!D31,Ricavi!F31)</f>
        <v>286668.75979999994</v>
      </c>
      <c r="L37">
        <f>PRODUCT(Ricavi!K31,Ricavi!M31)</f>
        <v>15253.596250000002</v>
      </c>
    </row>
    <row r="38" spans="1:12">
      <c r="A38" s="57" t="s">
        <v>38</v>
      </c>
      <c r="B38" s="58">
        <v>-142936</v>
      </c>
      <c r="D38" s="58">
        <f>SUM(B38,-('CE 2021'!C39))</f>
        <v>-2802.960000000021</v>
      </c>
      <c r="G38" t="s">
        <v>200</v>
      </c>
      <c r="J38">
        <f>PRODUCT(Ricavi!D32,Ricavi!F32)</f>
        <v>0</v>
      </c>
      <c r="L38">
        <f>PRODUCT(Ricavi!K32,Ricavi!M32)</f>
        <v>0</v>
      </c>
    </row>
    <row r="39" spans="1:12">
      <c r="A39" s="57" t="s">
        <v>39</v>
      </c>
      <c r="B39" s="58">
        <v>0</v>
      </c>
      <c r="D39" s="58">
        <f>SUM(B39,-('CE 2021'!C40))</f>
        <v>-3543.6200000000003</v>
      </c>
      <c r="G39" t="s">
        <v>199</v>
      </c>
      <c r="J39">
        <f>PRODUCT(Ricavi!D33,Ricavi!F33)</f>
        <v>0</v>
      </c>
      <c r="L39">
        <f>PRODUCT(Ricavi!K33,Ricavi!M33)</f>
        <v>230200.47080000001</v>
      </c>
    </row>
    <row r="40" spans="1:12">
      <c r="A40" s="60" t="s">
        <v>40</v>
      </c>
      <c r="B40" s="61">
        <f>SUM(B38:B39)</f>
        <v>-142936</v>
      </c>
      <c r="D40" s="61">
        <f>SUM(B40,-('CE 2021'!C41))</f>
        <v>-6346.5800000000163</v>
      </c>
      <c r="J40">
        <f>PRODUCT(Ricavi!D34,Ricavi!F34)</f>
        <v>4194677.22</v>
      </c>
      <c r="L40">
        <f>PRODUCT(Ricavi!K34,Ricavi!M34)</f>
        <v>593446.95342000003</v>
      </c>
    </row>
    <row r="41" spans="1:12">
      <c r="A41" s="62" t="s">
        <v>41</v>
      </c>
      <c r="B41" s="63">
        <f>+B37+B40</f>
        <v>-7183777.9481199998</v>
      </c>
      <c r="D41" s="63">
        <f>SUM(B41,-('CE 2021'!C42))</f>
        <v>-8292406.575614959</v>
      </c>
      <c r="J41">
        <f>PRODUCT(Ricavi!D35,Ricavi!F35)</f>
        <v>507293.30700000009</v>
      </c>
      <c r="L41">
        <f>PRODUCT(Ricavi!K35,Ricavi!M35)</f>
        <v>1786110.4308699998</v>
      </c>
    </row>
    <row r="42" spans="1:12">
      <c r="A42" s="57" t="s">
        <v>42</v>
      </c>
      <c r="B42" s="58">
        <v>0</v>
      </c>
      <c r="D42" s="58">
        <f>SUM(B42,-('CE 2021'!C43))</f>
        <v>130503.97</v>
      </c>
      <c r="G42" t="s">
        <v>199</v>
      </c>
      <c r="J42">
        <f>PRODUCT(Ricavi!D36,Ricavi!F36)</f>
        <v>1848606.7409999999</v>
      </c>
      <c r="L42">
        <f>PRODUCT(Ricavi!K36,Ricavi!M36)</f>
        <v>114140.58374999999</v>
      </c>
    </row>
    <row r="43" spans="1:12">
      <c r="A43" s="57" t="s">
        <v>43</v>
      </c>
      <c r="B43" s="58">
        <v>0</v>
      </c>
      <c r="D43" s="58">
        <f>SUM(B43,-('CE 2021'!C44))</f>
        <v>-688311.36</v>
      </c>
      <c r="G43" t="s">
        <v>199</v>
      </c>
      <c r="J43">
        <f>PRODUCT(Ricavi!D37,Ricavi!F37)</f>
        <v>14694112.5</v>
      </c>
      <c r="L43">
        <f>PRODUCT(Ricavi!K37,Ricavi!M37)</f>
        <v>78362.876249999987</v>
      </c>
    </row>
    <row r="44" spans="1:12">
      <c r="A44" s="57" t="s">
        <v>44</v>
      </c>
      <c r="B44" s="58">
        <v>0</v>
      </c>
      <c r="D44" s="58">
        <f>SUM(B44,-('CE 2021'!C45))</f>
        <v>0</v>
      </c>
      <c r="G44" t="s">
        <v>199</v>
      </c>
      <c r="J44">
        <f>PRODUCT(Ricavi!D38,Ricavi!F38)</f>
        <v>420706.66000000003</v>
      </c>
      <c r="L44">
        <f>PRODUCT(Ricavi!K38,Ricavi!M38)</f>
        <v>3499801.4388755006</v>
      </c>
    </row>
    <row r="45" spans="1:12">
      <c r="A45" s="60" t="s">
        <v>45</v>
      </c>
      <c r="B45" s="61">
        <f>SUM(B42:B44)</f>
        <v>0</v>
      </c>
      <c r="D45" s="61">
        <f>SUM(B45,-('CE 2021'!C46))</f>
        <v>-557807.39</v>
      </c>
      <c r="J45">
        <f>PRODUCT(Ricavi!D39,Ricavi!F39)</f>
        <v>5775450</v>
      </c>
      <c r="L45">
        <f>PRODUCT(Ricavi!K39,Ricavi!M39)</f>
        <v>183193.78886000003</v>
      </c>
    </row>
    <row r="46" spans="1:12">
      <c r="A46" s="62" t="s">
        <v>46</v>
      </c>
      <c r="B46" s="63">
        <f>+B45+B41</f>
        <v>-7183777.9481199998</v>
      </c>
      <c r="D46" s="63">
        <f>SUM(B46,-('CE 2021'!C47))</f>
        <v>-8850213.9656149596</v>
      </c>
      <c r="J46">
        <f>PRODUCT(Ricavi!D40,Ricavi!F40)</f>
        <v>304910.52939999994</v>
      </c>
      <c r="L46">
        <f>PRODUCT(Ricavi!K40,Ricavi!M40)</f>
        <v>271007.69634999998</v>
      </c>
    </row>
    <row r="47" spans="1:12">
      <c r="A47" s="57" t="s">
        <v>47</v>
      </c>
      <c r="B47" s="58">
        <v>0</v>
      </c>
      <c r="D47" s="58">
        <f>SUM(B47,-('CE 2021'!C48))</f>
        <v>543575.55808764149</v>
      </c>
      <c r="G47" t="s">
        <v>201</v>
      </c>
      <c r="J47">
        <f>PRODUCT(Ricavi!D41,Ricavi!F41)</f>
        <v>493048.52490000002</v>
      </c>
      <c r="L47">
        <f>PRODUCT(Ricavi!K41,Ricavi!M41)</f>
        <v>450703.3726</v>
      </c>
    </row>
    <row r="48" spans="1:12">
      <c r="A48" s="62" t="s">
        <v>48</v>
      </c>
      <c r="B48" s="63">
        <f>+B47+B46</f>
        <v>-7183777.9481199998</v>
      </c>
      <c r="D48" s="63">
        <f>SUM(B48,-('CE 2021'!C49))</f>
        <v>-8306638.4075273182</v>
      </c>
      <c r="J48">
        <f>PRODUCT(Ricavi!D42,Ricavi!F42)</f>
        <v>2116412.1</v>
      </c>
      <c r="L48">
        <f>PRODUCT(Ricavi!K42,Ricavi!M42)</f>
        <v>85164.664320000011</v>
      </c>
    </row>
    <row r="49" spans="10:12">
      <c r="J49">
        <f>PRODUCT(Ricavi!D43,Ricavi!F43)</f>
        <v>712599.23774999985</v>
      </c>
      <c r="L49">
        <f>PRODUCT(Ricavi!K43,Ricavi!M43)</f>
        <v>1303394.4811500004</v>
      </c>
    </row>
    <row r="50" spans="10:12">
      <c r="J50">
        <f>PRODUCT(Ricavi!D44,Ricavi!F44)</f>
        <v>718970.89230000007</v>
      </c>
      <c r="L50">
        <f>PRODUCT(Ricavi!K44,Ricavi!M44)</f>
        <v>155309.36704999997</v>
      </c>
    </row>
    <row r="51" spans="10:12">
      <c r="J51">
        <f>PRODUCT(Ricavi!D45,Ricavi!F45)</f>
        <v>522166.68250000011</v>
      </c>
      <c r="L51">
        <f>PRODUCT(Ricavi!K45,Ricavi!M45)</f>
        <v>180790.29775</v>
      </c>
    </row>
    <row r="52" spans="10:12">
      <c r="J52">
        <f>PRODUCT(Ricavi!D46,Ricavi!F46)</f>
        <v>115625.08670000001</v>
      </c>
      <c r="L52">
        <f>PRODUCT(Ricavi!K46,Ricavi!M46)</f>
        <v>460730.07835000008</v>
      </c>
    </row>
    <row r="53" spans="10:12">
      <c r="J53">
        <f>PRODUCT(Ricavi!D47,Ricavi!F47)</f>
        <v>1876.8307500000001</v>
      </c>
      <c r="L53">
        <f>PRODUCT(Ricavi!K47,Ricavi!M47)</f>
        <v>180580.57075000004</v>
      </c>
    </row>
    <row r="54" spans="10:12">
      <c r="J54">
        <f>PRODUCT(Ricavi!D48,Ricavi!F48)</f>
        <v>204620.56099999999</v>
      </c>
      <c r="L54">
        <f>PRODUCT(Ricavi!K48,Ricavi!M48)</f>
        <v>340520.39840000006</v>
      </c>
    </row>
    <row r="55" spans="10:12">
      <c r="J55">
        <f>PRODUCT(Ricavi!D49,Ricavi!F49)</f>
        <v>37904.825400000002</v>
      </c>
      <c r="L55">
        <f>PRODUCT(Ricavi!K49,Ricavi!M49)</f>
        <v>213600.66584999999</v>
      </c>
    </row>
    <row r="56" spans="10:12">
      <c r="J56">
        <f>PRODUCT(Ricavi!D50,Ricavi!F50)</f>
        <v>33513.375650000002</v>
      </c>
      <c r="L56">
        <f>PRODUCT(Ricavi!K50,Ricavi!M50)</f>
        <v>1870810.2142000003</v>
      </c>
    </row>
    <row r="57" spans="10:12">
      <c r="J57">
        <f>PRODUCT(Ricavi!D51,Ricavi!F51)</f>
        <v>80810.210879999999</v>
      </c>
      <c r="L57">
        <f>PRODUCT(Ricavi!K51,Ricavi!M51)</f>
        <v>3269.7027800000001</v>
      </c>
    </row>
    <row r="58" spans="10:12">
      <c r="J58">
        <f>PRODUCT(Ricavi!D52,Ricavi!F52)</f>
        <v>5258.2199999999993</v>
      </c>
      <c r="L58">
        <f>PRODUCT(Ricavi!K52,Ricavi!M52)</f>
        <v>19</v>
      </c>
    </row>
    <row r="59" spans="10:12">
      <c r="J59">
        <f>PRODUCT(Ricavi!D53,Ricavi!F53)</f>
        <v>7481.6399999999994</v>
      </c>
      <c r="L59">
        <f>PRODUCT(Ricavi!K53,Ricavi!M53)</f>
        <v>-12</v>
      </c>
    </row>
    <row r="60" spans="10:12">
      <c r="J60">
        <f>PRODUCT(Ricavi!D54,Ricavi!F54)</f>
        <v>597218.48999999987</v>
      </c>
      <c r="L60">
        <f>PRODUCT(Ricavi!K54,Ricavi!M54)</f>
        <v>54094</v>
      </c>
    </row>
    <row r="61" spans="10:12">
      <c r="J61">
        <f>PRODUCT(Ricavi!D55,Ricavi!F55)</f>
        <v>23365.554199999999</v>
      </c>
      <c r="L61">
        <f>PRODUCT(Ricavi!K55,Ricavi!M55)</f>
        <v>0</v>
      </c>
    </row>
    <row r="62" spans="10:12">
      <c r="J62">
        <f>PRODUCT(Ricavi!D56,Ricavi!F56)</f>
        <v>19870.27</v>
      </c>
      <c r="L62">
        <f>PRODUCT(Ricavi!K56,Ricavi!M56)</f>
        <v>0</v>
      </c>
    </row>
    <row r="63" spans="10:12">
      <c r="J63">
        <f>PRODUCT(Ricavi!D57,Ricavi!F57)</f>
        <v>17336.628049999999</v>
      </c>
      <c r="L63">
        <f>PRODUCT(Ricavi!K57,Ricavi!M57)</f>
        <v>0</v>
      </c>
    </row>
    <row r="64" spans="10:12">
      <c r="J64">
        <f>PRODUCT(Ricavi!D58,Ricavi!F58)</f>
        <v>0</v>
      </c>
      <c r="L64">
        <f>PRODUCT(Ricavi!K58,Ricavi!M58)</f>
        <v>0</v>
      </c>
    </row>
    <row r="65" spans="10:12">
      <c r="J65">
        <f>PRODUCT(Ricavi!D59,Ricavi!F59)</f>
        <v>258745.7506</v>
      </c>
      <c r="L65">
        <f>PRODUCT(Ricavi!K59,Ricavi!M59)</f>
        <v>0</v>
      </c>
    </row>
    <row r="66" spans="10:12">
      <c r="J66">
        <f>PRODUCT(Ricavi!D60,Ricavi!F60)</f>
        <v>814867.94940000016</v>
      </c>
      <c r="L66">
        <f>PRODUCT(Ricavi!K60,Ricavi!M60)</f>
        <v>0</v>
      </c>
    </row>
    <row r="67" spans="10:12">
      <c r="J67">
        <f>PRODUCT(Ricavi!D61,Ricavi!F61)</f>
        <v>1956596.8220000002</v>
      </c>
      <c r="L67">
        <f>PRODUCT(Ricavi!K61,Ricavi!M61)</f>
        <v>0</v>
      </c>
    </row>
    <row r="68" spans="10:12">
      <c r="J68">
        <f>PRODUCT(Ricavi!D62,Ricavi!F62)</f>
        <v>75804.050100000008</v>
      </c>
    </row>
    <row r="69" spans="10:12">
      <c r="J69">
        <f>PRODUCT(Ricavi!D63,Ricavi!F63)</f>
        <v>69790.234349999999</v>
      </c>
    </row>
    <row r="70" spans="10:12">
      <c r="J70">
        <f>PRODUCT(Ricavi!D64,Ricavi!F64)</f>
        <v>2490723.3681600005</v>
      </c>
    </row>
    <row r="71" spans="10:12">
      <c r="J71">
        <f>PRODUCT(Ricavi!D65,Ricavi!F65)</f>
        <v>788852.0218999997</v>
      </c>
    </row>
    <row r="72" spans="10:12">
      <c r="J72">
        <f>PRODUCT(Ricavi!D66,Ricavi!F66)</f>
        <v>510807.7255</v>
      </c>
    </row>
    <row r="73" spans="10:12">
      <c r="J73">
        <f>PRODUCT(Ricavi!D67,Ricavi!F67)</f>
        <v>385051.31479999993</v>
      </c>
    </row>
    <row r="74" spans="10:12">
      <c r="J74">
        <f>PRODUCT(Ricavi!D68,Ricavi!F68)</f>
        <v>138773.60294999997</v>
      </c>
    </row>
    <row r="75" spans="10:12">
      <c r="J75">
        <f>PRODUCT(Ricavi!D69,Ricavi!F69)</f>
        <v>1280713.3406499999</v>
      </c>
    </row>
    <row r="76" spans="10:12">
      <c r="J76">
        <f>PRODUCT(Ricavi!D70,Ricavi!F70)</f>
        <v>124161.22659999999</v>
      </c>
    </row>
    <row r="77" spans="10:12">
      <c r="J77">
        <f>PRODUCT(Ricavi!D71,Ricavi!F71)</f>
        <v>246996.73824999999</v>
      </c>
    </row>
    <row r="78" spans="10:12">
      <c r="J78">
        <f>PRODUCT(Ricavi!D72,Ricavi!F72)</f>
        <v>509568.71104000008</v>
      </c>
    </row>
    <row r="79" spans="10:12">
      <c r="J79">
        <f>PRODUCT(Ricavi!D73,Ricavi!F73)</f>
        <v>221769.66529999996</v>
      </c>
    </row>
    <row r="80" spans="10:12">
      <c r="J80">
        <f>PRODUCT(Ricavi!D74,Ricavi!F74)</f>
        <v>205429.30900000001</v>
      </c>
    </row>
    <row r="81" spans="10:10">
      <c r="J81">
        <f>PRODUCT(Ricavi!D75,Ricavi!F75)</f>
        <v>85596.804400000008</v>
      </c>
    </row>
    <row r="82" spans="10:10">
      <c r="J82">
        <f>PRODUCT(Ricavi!D76,Ricavi!F76)</f>
        <v>977735.17900000012</v>
      </c>
    </row>
    <row r="83" spans="10:10">
      <c r="J83">
        <f>PRODUCT(Ricavi!D77,Ricavi!F77)</f>
        <v>6296.4014899999993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/>
  <cp:revision/>
  <dcterms:created xsi:type="dcterms:W3CDTF">2015-06-05T18:19:34Z</dcterms:created>
  <dcterms:modified xsi:type="dcterms:W3CDTF">2023-12-12T10:56:53Z</dcterms:modified>
  <cp:category/>
  <cp:contentStatus/>
</cp:coreProperties>
</file>