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dra\OneDrive\Desktop\"/>
    </mc:Choice>
  </mc:AlternateContent>
  <xr:revisionPtr revIDLastSave="0" documentId="13_ncr:1_{7EC505EF-191D-428F-B254-21C82C45096D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Introduction" sheetId="4" r:id="rId1"/>
    <sheet name="General data" sheetId="1" r:id="rId2"/>
    <sheet name="Objectives and descriptive stat" sheetId="5" r:id="rId3"/>
    <sheet name="MK status impact" sheetId="6" r:id="rId4"/>
    <sheet name="Statistical analysis" sheetId="7" r:id="rId5"/>
    <sheet name="Sheet1" sheetId="8" r:id="rId6"/>
  </sheets>
  <definedNames>
    <definedName name="_xlnm._FilterDatabase" localSheetId="3" hidden="1">'MK status impact'!$G$30:$J$61</definedName>
    <definedName name="_xlnm._FilterDatabase" localSheetId="4" hidden="1">'Statistical analysis'!$O$2:$O$63</definedName>
    <definedName name="_xlchart.v1.0" hidden="1">'Statistical analysis'!$O$3:$O$63</definedName>
    <definedName name="_xlchart.v1.1" hidden="1">'Statistical analysis'!$L$3:$L$63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K4k8ltpQRBeWs02gdbqOoeocY4dq8xPpB7PSlgBnFhg="/>
    </ext>
  </extLst>
</workbook>
</file>

<file path=xl/calcChain.xml><?xml version="1.0" encoding="utf-8"?>
<calcChain xmlns="http://schemas.openxmlformats.org/spreadsheetml/2006/main">
  <c r="T19" i="7" l="1"/>
  <c r="S19" i="7"/>
  <c r="B19" i="6"/>
  <c r="B18" i="6"/>
  <c r="C24" i="7"/>
  <c r="C23" i="7" a="1"/>
  <c r="C23" i="7" s="1"/>
  <c r="C22" i="7" a="1"/>
  <c r="C22" i="7" s="1"/>
  <c r="D9" i="7"/>
  <c r="T18" i="7" s="1"/>
  <c r="C8" i="7"/>
  <c r="C7" i="7" a="1"/>
  <c r="C7" i="7" s="1"/>
  <c r="C6" i="7" a="1"/>
  <c r="C6" i="7" s="1"/>
  <c r="G24" i="5"/>
  <c r="G15" i="5"/>
  <c r="S16" i="5"/>
  <c r="S15" i="5"/>
  <c r="S14" i="5"/>
  <c r="G23" i="5"/>
  <c r="G22" i="5"/>
  <c r="G14" i="5"/>
  <c r="G13" i="5"/>
  <c r="G21" i="5"/>
  <c r="G20" i="5"/>
  <c r="G12" i="5"/>
  <c r="G11" i="5"/>
  <c r="S1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tc={2712C4FE-C8A5-4318-8AB9-6EF4A4331746}</author>
  </authors>
  <commentList>
    <comment ref="B1" authorId="0" shapeId="0" xr:uid="{00000000-0006-0000-0000-00000C000000}">
      <text>
        <r>
          <rPr>
            <sz val="12"/>
            <color theme="1"/>
            <rFont val="Calibri"/>
            <family val="2"/>
            <scheme val="minor"/>
          </rPr>
          <t>======
ID#AAABYfOSCbk
Marco Gamberini    (2025-01-08 12:37:08)
Simil-slaves</t>
        </r>
      </text>
    </comment>
    <comment ref="C1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D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F1" authorId="0" shapeId="0" xr:uid="{00000000-0006-0000-0000-00000B000000}">
      <text>
        <r>
          <rPr>
            <sz val="12"/>
            <color theme="1"/>
            <rFont val="Calibri"/>
            <family val="2"/>
            <scheme val="minor"/>
          </rPr>
          <t>======
ID#AAABYfOSCbo
Marco Gamberini    (2025-01-08 12:37:38)
Food security experience scale</t>
        </r>
      </text>
    </comment>
    <comment ref="G1" authorId="0" shapeId="0" xr:uid="{00000000-0006-0000-0000-000009000000}">
      <text>
        <r>
          <rPr>
            <sz val="12"/>
            <color theme="1"/>
            <rFont val="Calibri"/>
            <family val="2"/>
            <scheme val="minor"/>
          </rPr>
          <t>======
ID#AAABYfbaluI
Marco Gamberini    (2025-01-08 12:39:00)
1 no education
2 middle school
3 high school or more</t>
        </r>
      </text>
    </comment>
    <comment ref="H1" authorId="0" shapeId="0" xr:uid="{00000000-0006-0000-0000-00000A000000}">
      <text>
        <r>
          <rPr>
            <sz val="12"/>
            <color theme="1"/>
            <rFont val="Calibri"/>
            <family val="2"/>
            <scheme val="minor"/>
          </rPr>
          <t>======
ID#AAABYfOSCbs
Marco Gamberini    (2025-01-08 12:38:37)
Income, size of land, number of animals...</t>
        </r>
      </text>
    </comment>
    <comment ref="J1" authorId="0" shapeId="0" xr:uid="{00000000-0006-0000-0000-000008000000}">
      <text>
        <r>
          <rPr>
            <sz val="12"/>
            <color theme="1"/>
            <rFont val="Calibri"/>
            <family val="2"/>
            <scheme val="minor"/>
          </rPr>
          <t>======
ID#AAABYfbaluM
Marco Gamberini    (2025-01-08 12:39:25)
size of land in KHATTA</t>
        </r>
      </text>
    </comment>
    <comment ref="K1" authorId="0" shapeId="0" xr:uid="{00000000-0006-0000-0000-000007000000}">
      <text>
        <r>
          <rPr>
            <sz val="12"/>
            <color theme="1"/>
            <rFont val="Calibri"/>
            <family val="2"/>
            <scheme val="minor"/>
          </rPr>
          <t>======
ID#AAABYfbaluQ
Marco Gamberini    (2025-01-08 12:39:42)
Time house owned</t>
        </r>
      </text>
    </comment>
    <comment ref="L1" authorId="0" shapeId="0" xr:uid="{00000000-0006-0000-0000-000006000000}">
      <text>
        <r>
          <rPr>
            <sz val="12"/>
            <color theme="1"/>
            <rFont val="Calibri"/>
            <family val="2"/>
            <scheme val="minor"/>
          </rPr>
          <t>======
ID#AAABYfbaluU
Marco Gamberini    (2025-01-08 12:39:52)
number of animals
------
ID#AAABYfbaluY
Marco Gamberini    (2025-01-08 12:40:02)
weighted</t>
        </r>
      </text>
    </comment>
    <comment ref="O1" authorId="0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======
ID#AAABYfbaluc
Marco Gamberini    (2025-01-08 12:40:20)
decision making power of the participant:
1 no power; 2 head of the family; 3 hof+decision on food</t>
        </r>
      </text>
    </comment>
    <comment ref="P1" authorId="0" shapeId="0" xr:uid="{00000000-0006-0000-0000-000004000000}">
      <text>
        <r>
          <rPr>
            <sz val="12"/>
            <color theme="1"/>
            <rFont val="Calibri"/>
            <family val="2"/>
            <scheme val="minor"/>
          </rPr>
          <t>======
ID#AAABYfbalug
Marco Gamberini    (2025-01-08 12:40:48)
food dynamics: role in food household's decisions</t>
        </r>
      </text>
    </comment>
    <comment ref="Q1" authorId="1" shapeId="0" xr:uid="{2712C4FE-C8A5-4318-8AB9-6EF4A4331746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income allocation to food/income/pers</t>
      </text>
    </comment>
    <comment ref="S1" authorId="0" shapeId="0" xr:uid="{00000000-0006-0000-0000-000003000000}">
      <text>
        <r>
          <rPr>
            <sz val="12"/>
            <color theme="1"/>
            <rFont val="Calibri"/>
            <family val="2"/>
            <scheme val="minor"/>
          </rPr>
          <t>======
ID#AAABYfbaluk
Marco Gamberini    (2025-01-08 12:41:32)
underweight 0/1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1UfxMYqWN0641Sn/ntByKDoNx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tc={2FE27CC7-E33C-459E-AA92-A2A31F052C5C}</author>
    <author>tc={DF114DDE-81D2-4C14-8B97-A2C7F7ED9C6D}</author>
    <author>tc={7512E1D0-BFB4-40ED-BEC1-111EA9486D0D}</author>
  </authors>
  <commentList>
    <comment ref="C1" authorId="0" shapeId="0" xr:uid="{C578D069-0C97-437B-BF31-6B0B20DFED7F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D1" authorId="0" shapeId="0" xr:uid="{C8426E1C-D052-425D-AB88-0EBFDAFC3005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R14" authorId="1" shapeId="0" xr:uid="{2FE27CC7-E33C-459E-AA92-A2A31F052C5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covariance indicates a positive correlation, but the value per se is not indicative</t>
      </text>
    </comment>
    <comment ref="R15" authorId="2" shapeId="0" xr:uid="{DF114DDE-81D2-4C14-8B97-A2C7F7ED9C6D}">
      <text>
        <t>[Threaded comment]
Your version of Excel allows you to read this threaded comment; however, any edits to it will get removed if the file is opened in a newer version of Excel. Learn more: https://go.microsoft.com/fwlink/?linkid=870924
Comment:
    Pearson is a pure number, going from -1 (absolute negative correlation) to 1 (absolute positive correlation). 0 indicates the absence of a correlation.
In this case, 0.6 indicates a strong positive correlation between the two variables.</t>
      </text>
    </comment>
    <comment ref="R16" authorId="3" shapeId="0" xr:uid="{7512E1D0-BFB4-40ED-BEC1-111EA9486D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Represents the proportion of the variance in the dependent variable that is predictable from the independent variable(s)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<sst xmlns="http://schemas.openxmlformats.org/spreadsheetml/2006/main" count="316" uniqueCount="232">
  <si>
    <t>NAME</t>
  </si>
  <si>
    <t>MK</t>
  </si>
  <si>
    <t>AGE</t>
  </si>
  <si>
    <t>FIES</t>
  </si>
  <si>
    <t>EDUCATION</t>
  </si>
  <si>
    <t>WEALTH</t>
  </si>
  <si>
    <t>INCOME</t>
  </si>
  <si>
    <t>SIZE</t>
  </si>
  <si>
    <t>TIMEOWN</t>
  </si>
  <si>
    <t>NUMANIM</t>
  </si>
  <si>
    <t>NUMCROP</t>
  </si>
  <si>
    <t>EMPLOY</t>
  </si>
  <si>
    <t>FOODYN</t>
  </si>
  <si>
    <t>INCALL</t>
  </si>
  <si>
    <t>NUMPEOPLE</t>
  </si>
  <si>
    <t>UNDER</t>
  </si>
  <si>
    <t>GLOBADEQUACY</t>
  </si>
  <si>
    <t>ENERGY</t>
  </si>
  <si>
    <t>FAT</t>
  </si>
  <si>
    <t>PROT</t>
  </si>
  <si>
    <t>FIBRE</t>
  </si>
  <si>
    <t>CALC</t>
  </si>
  <si>
    <t>IRON</t>
  </si>
  <si>
    <t>MAGN</t>
  </si>
  <si>
    <t>SODIUM</t>
  </si>
  <si>
    <t>ZINC</t>
  </si>
  <si>
    <t>COPPER</t>
  </si>
  <si>
    <t>SELENIUM</t>
  </si>
  <si>
    <t>VITC</t>
  </si>
  <si>
    <t>VITB1</t>
  </si>
  <si>
    <t>VITB2</t>
  </si>
  <si>
    <t>VITB3</t>
  </si>
  <si>
    <t>VITB5</t>
  </si>
  <si>
    <t>VITB6</t>
  </si>
  <si>
    <t>VITB9</t>
  </si>
  <si>
    <t>VITB12</t>
  </si>
  <si>
    <t>VITA</t>
  </si>
  <si>
    <t>VITE</t>
  </si>
  <si>
    <t>VITD</t>
  </si>
  <si>
    <t>VITK</t>
  </si>
  <si>
    <t>CHOL</t>
  </si>
  <si>
    <t>Grains</t>
  </si>
  <si>
    <t>Pulses</t>
  </si>
  <si>
    <t>Nuts</t>
  </si>
  <si>
    <t>Dairy</t>
  </si>
  <si>
    <t>Meat</t>
  </si>
  <si>
    <t>Eggs</t>
  </si>
  <si>
    <t>Dark</t>
  </si>
  <si>
    <t>VITA2</t>
  </si>
  <si>
    <t>Veg</t>
  </si>
  <si>
    <t>Fruit</t>
  </si>
  <si>
    <t>Aasha Kumari Tharu</t>
  </si>
  <si>
    <t>Aasha Tharu</t>
  </si>
  <si>
    <t>Alisha Tharu</t>
  </si>
  <si>
    <t>Ambika Paudel</t>
  </si>
  <si>
    <t>Amrita Tharu</t>
  </si>
  <si>
    <t>Anjali Pariyar</t>
  </si>
  <si>
    <t>Arunima Chaudhary</t>
  </si>
  <si>
    <t>Asmita Chaudhary</t>
  </si>
  <si>
    <t>Asumita Sharma</t>
  </si>
  <si>
    <t>Bal Maya Tharu</t>
  </si>
  <si>
    <t>Basanti Kumari Tharu</t>
  </si>
  <si>
    <t>Binita Tharu</t>
  </si>
  <si>
    <t>Bishnu Kumari Tharu</t>
  </si>
  <si>
    <t>Dil Kumari Pokhrel</t>
  </si>
  <si>
    <t>Dipa Kumari Budha Kathayat</t>
  </si>
  <si>
    <t>Durga Kumari Tharu</t>
  </si>
  <si>
    <t>Durga Tharu</t>
  </si>
  <si>
    <t>Jyoti Shree Tharu</t>
  </si>
  <si>
    <t>Kabita Chanlagain</t>
  </si>
  <si>
    <t>Karishma Tharu</t>
  </si>
  <si>
    <t>Krishna Pariyar</t>
  </si>
  <si>
    <t>Lalita Tharu</t>
  </si>
  <si>
    <t>Maduri Raidas</t>
  </si>
  <si>
    <t>Manisha Chaudhary</t>
  </si>
  <si>
    <t>Melna Kumari Tharu</t>
  </si>
  <si>
    <t>Menuka Rijal</t>
  </si>
  <si>
    <t>Mina Tharu</t>
  </si>
  <si>
    <t>Nistha Pariyar</t>
  </si>
  <si>
    <t>Pamfa Sunar</t>
  </si>
  <si>
    <t>Parmila Tharu</t>
  </si>
  <si>
    <t>Phiriya Chaudhary</t>
  </si>
  <si>
    <t>Pratima Tharu</t>
  </si>
  <si>
    <t>Priti Yadav</t>
  </si>
  <si>
    <t>Puja Tharu</t>
  </si>
  <si>
    <t>Punam Tharu</t>
  </si>
  <si>
    <t>Purnima Chaudhary</t>
  </si>
  <si>
    <t>Rabina Tharu</t>
  </si>
  <si>
    <t>Ramita Thary</t>
  </si>
  <si>
    <t>Rangita Tharu</t>
  </si>
  <si>
    <t>Rina Tharu</t>
  </si>
  <si>
    <t>Rita Kumari Tharu</t>
  </si>
  <si>
    <t>Roma Tharu</t>
  </si>
  <si>
    <t>Rupa Raidas</t>
  </si>
  <si>
    <t>Sabina Tharu</t>
  </si>
  <si>
    <t>Samjhana Chaudhary</t>
  </si>
  <si>
    <t>Santoshi Poudel</t>
  </si>
  <si>
    <t>Sarita Tharu</t>
  </si>
  <si>
    <t>Sarmila Regmi</t>
  </si>
  <si>
    <t>Sarswoti Kumari Tharu</t>
  </si>
  <si>
    <t>Sharmila Kumari Tharu</t>
  </si>
  <si>
    <t>Shristi Tharu</t>
  </si>
  <si>
    <t>Sita Tuwari</t>
  </si>
  <si>
    <t>Srijana Aryal</t>
  </si>
  <si>
    <t>Sunita Chaudhary</t>
  </si>
  <si>
    <t>Sunita Tharu</t>
  </si>
  <si>
    <t>Susma Poudel</t>
  </si>
  <si>
    <t>Swastika Tharu</t>
  </si>
  <si>
    <t>Til Kumari Magar</t>
  </si>
  <si>
    <t>Tristana Gharti Magar</t>
  </si>
  <si>
    <t>Urmila Chaudhary</t>
  </si>
  <si>
    <t>The interest in this matter came from a personal trip I made to visit my girlfriend, that made the thesis taking data directly on the field over a course of several days.</t>
  </si>
  <si>
    <t>Do pregnant and lactating women from the Freed-Kamaiya Community experience different nutritional dynamics compared to other communities?</t>
  </si>
  <si>
    <r>
      <t xml:space="preserve">The analysis is considering a population of </t>
    </r>
    <r>
      <rPr>
        <b/>
        <sz val="12"/>
        <color theme="1"/>
        <rFont val="Calibri"/>
        <family val="2"/>
        <scheme val="minor"/>
      </rPr>
      <t>61 female pregnant individuals</t>
    </r>
    <r>
      <rPr>
        <sz val="12"/>
        <color theme="1"/>
        <rFont val="Calibri"/>
        <family val="2"/>
        <scheme val="minor"/>
      </rPr>
      <t>, part of the community Freed-Kamaiya, in Southern Nepal.</t>
    </r>
  </si>
  <si>
    <r>
      <t xml:space="preserve">Despite the population is not large, the analysis is </t>
    </r>
    <r>
      <rPr>
        <b/>
        <sz val="12"/>
        <color theme="1"/>
        <rFont val="Calibri"/>
        <family val="2"/>
        <scheme val="minor"/>
      </rPr>
      <t>rich in high quality quantitative variables</t>
    </r>
    <r>
      <rPr>
        <sz val="12"/>
        <color theme="1"/>
        <rFont val="Calibri"/>
        <family val="2"/>
        <scheme val="minor"/>
      </rPr>
      <t>, that offer interesting insights.</t>
    </r>
  </si>
  <si>
    <t>Data is made of 52 fields, but I will concentrate on the first  18, details of which are specified in the comments and will be further specified at each step of the analysis</t>
  </si>
  <si>
    <t xml:space="preserve">First of all, to facilitate the identification, I assigned an ID to each individual person </t>
  </si>
  <si>
    <t>Name</t>
  </si>
  <si>
    <t>ID</t>
  </si>
  <si>
    <t xml:space="preserve">MDDW </t>
  </si>
  <si>
    <r>
      <t>The two '</t>
    </r>
    <r>
      <rPr>
        <i/>
        <sz val="12"/>
        <rFont val="Calibri"/>
        <family val="2"/>
        <scheme val="minor"/>
      </rPr>
      <t xml:space="preserve">target variables' </t>
    </r>
    <r>
      <rPr>
        <sz val="12"/>
        <rFont val="Calibri"/>
        <family val="2"/>
        <scheme val="minor"/>
      </rPr>
      <t xml:space="preserve">are </t>
    </r>
    <r>
      <rPr>
        <b/>
        <sz val="12"/>
        <rFont val="Calibri"/>
        <family val="2"/>
        <scheme val="minor"/>
      </rPr>
      <t>MDDW</t>
    </r>
    <r>
      <rPr>
        <sz val="12"/>
        <rFont val="Calibri"/>
        <family val="2"/>
        <scheme val="minor"/>
      </rPr>
      <t xml:space="preserve"> (Minimum Dietary Diversity of Women score, goes from 0 to 10)</t>
    </r>
  </si>
  <si>
    <t>For the scopes and pourposes of this project, I will change GLOBALADEQUACY to integers; generally speaking, the higher both variables, the better the individual condition.</t>
  </si>
  <si>
    <r>
      <t xml:space="preserve"> and </t>
    </r>
    <r>
      <rPr>
        <b/>
        <sz val="12"/>
        <rFont val="Calibri"/>
        <family val="2"/>
        <scheme val="minor"/>
      </rPr>
      <t>GLOBADEQUACY</t>
    </r>
    <r>
      <rPr>
        <sz val="12"/>
        <rFont val="Calibri"/>
        <family val="2"/>
        <scheme val="minor"/>
      </rPr>
      <t xml:space="preserve"> (a percentage that indicates how much all nutrients' intakes are covered, where 100% = perfect coverage)</t>
    </r>
  </si>
  <si>
    <t>Average:</t>
  </si>
  <si>
    <t>Median:</t>
  </si>
  <si>
    <t>MDDW</t>
  </si>
  <si>
    <t>Max:</t>
  </si>
  <si>
    <t>Min:</t>
  </si>
  <si>
    <t>Correlation indexes:</t>
  </si>
  <si>
    <t>Covariance:</t>
  </si>
  <si>
    <t>Pearson:</t>
  </si>
  <si>
    <t>R-squared</t>
  </si>
  <si>
    <r>
      <t>positively correlated between each other</t>
    </r>
    <r>
      <rPr>
        <i/>
        <sz val="12"/>
        <color theme="1"/>
        <rFont val="Calibri"/>
        <family val="2"/>
        <scheme val="minor"/>
      </rPr>
      <t>, women in the study with an high MDDW score, will tend to have an high GLOBADEQUACY</t>
    </r>
  </si>
  <si>
    <t>The remaining 64% is due to other factors (e.g., access to food, specific nutrient deficiencies, or lifestyle differences).</t>
  </si>
  <si>
    <r>
      <t xml:space="preserve">The </t>
    </r>
    <r>
      <rPr>
        <b/>
        <sz val="12"/>
        <color theme="1"/>
        <rFont val="Calibri"/>
        <family val="2"/>
        <scheme val="minor"/>
      </rPr>
      <t>Pearson value of 0.6</t>
    </r>
    <r>
      <rPr>
        <sz val="12"/>
        <color theme="1"/>
        <rFont val="Calibri"/>
        <family val="2"/>
        <scheme val="minor"/>
      </rPr>
      <t xml:space="preserve"> is telling us that this is generally true, but there are exceptions.</t>
    </r>
  </si>
  <si>
    <r>
      <t xml:space="preserve">Moreover, </t>
    </r>
    <r>
      <rPr>
        <b/>
        <sz val="12"/>
        <rFont val="Calibri"/>
        <family val="2"/>
        <scheme val="minor"/>
      </rPr>
      <t>R-squared value of 0.359</t>
    </r>
    <r>
      <rPr>
        <sz val="12"/>
        <rFont val="Calibri"/>
        <family val="2"/>
        <scheme val="minor"/>
      </rPr>
      <t>, suggests that about 36% of the variation in GLOBADEQUACY can be explained by the variation in MDDW.</t>
    </r>
  </si>
  <si>
    <t xml:space="preserve">After a general comparison between the two variables, both numerically and graphically, we can affirm that both variables are </t>
  </si>
  <si>
    <t>the nutrient intake adequacy of the individual pregnant women</t>
  </si>
  <si>
    <r>
      <t xml:space="preserve">A key variable and the basis of the research question is the variable </t>
    </r>
    <r>
      <rPr>
        <b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, that indicates the status of simil-slavery that could or not worsen of </t>
    </r>
  </si>
  <si>
    <t>Their status is shaped by both caste system and historical bonded labour practices present in Nepal, which illustration enables a more comprehensive analysis.</t>
  </si>
  <si>
    <r>
      <t xml:space="preserve">The </t>
    </r>
    <r>
      <rPr>
        <b/>
        <sz val="12"/>
        <color theme="1"/>
        <rFont val="Calibri"/>
        <family val="2"/>
        <scheme val="minor"/>
      </rPr>
      <t>Mukta-Kamaiya</t>
    </r>
    <r>
      <rPr>
        <sz val="12"/>
        <color theme="1"/>
        <rFont val="Calibri"/>
        <family val="2"/>
        <scheme val="minor"/>
      </rPr>
      <t>, meaning freed-Kamaiya, are a marginalized community found in the western Terai Region of Nepal.</t>
    </r>
  </si>
  <si>
    <t>Row Labels</t>
  </si>
  <si>
    <t>Grand Total</t>
  </si>
  <si>
    <t>Average of GLOBADEQUACY</t>
  </si>
  <si>
    <t xml:space="preserve">Average of MDDW </t>
  </si>
  <si>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indicates the status of MK;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its negation</t>
    </r>
  </si>
  <si>
    <t xml:space="preserve">Var of MDDW </t>
  </si>
  <si>
    <t>Var of GLOBADEQUACY</t>
  </si>
  <si>
    <r>
      <t xml:space="preserve">Here I will perform the </t>
    </r>
    <r>
      <rPr>
        <b/>
        <sz val="12"/>
        <color theme="1"/>
        <rFont val="Calibri"/>
        <family val="2"/>
        <scheme val="minor"/>
      </rPr>
      <t>Student's t-test</t>
    </r>
    <r>
      <rPr>
        <sz val="12"/>
        <color theme="1"/>
        <rFont val="Calibri"/>
        <family val="2"/>
        <scheme val="minor"/>
      </rPr>
      <t xml:space="preserve">, that establishes </t>
    </r>
    <r>
      <rPr>
        <i/>
        <sz val="12"/>
        <color theme="1"/>
        <rFont val="Calibri"/>
        <family val="2"/>
        <scheme val="minor"/>
      </rPr>
      <t>if there is a stastistically significant difference between two indipendent groups' means</t>
    </r>
  </si>
  <si>
    <t xml:space="preserve">For both GLOBADEQUACY and MDDW, the differences between the two groups are unlikely to be due to random chance. </t>
  </si>
  <si>
    <t>This suggests that group status (MK = 0 or 1) plays a meaningful role in nutritional outcomes and dietary diversity.</t>
  </si>
  <si>
    <t xml:space="preserve"> Further analysis could explore why these differences exist (e.g., differences in wealth, education, or access to resources).</t>
  </si>
  <si>
    <t>MDDW (MK0)</t>
  </si>
  <si>
    <t>MDDW (MK1)</t>
  </si>
  <si>
    <t>GLOBADEQUACY (MK0)</t>
  </si>
  <si>
    <t>GLOBADEQUACY (MK1)</t>
  </si>
  <si>
    <r>
      <t xml:space="preserve">Visually, we can see a general better condition from the </t>
    </r>
    <r>
      <rPr>
        <b/>
        <sz val="12"/>
        <color theme="1"/>
        <rFont val="Calibri"/>
        <family val="2"/>
        <scheme val="minor"/>
      </rPr>
      <t>MK0</t>
    </r>
    <r>
      <rPr>
        <sz val="12"/>
        <color theme="1"/>
        <rFont val="Calibri"/>
        <family val="2"/>
        <scheme val="minor"/>
      </rPr>
      <t xml:space="preserve"> (therefore to the</t>
    </r>
    <r>
      <rPr>
        <b/>
        <sz val="12"/>
        <color theme="1"/>
        <rFont val="Calibri"/>
        <family val="2"/>
        <scheme val="minor"/>
      </rPr>
      <t xml:space="preserve"> non-Mukta-Kamaiya</t>
    </r>
    <r>
      <rPr>
        <sz val="12"/>
        <color theme="1"/>
        <rFont val="Calibri"/>
        <family val="2"/>
        <scheme val="minor"/>
      </rPr>
      <t>) in both variables.</t>
    </r>
  </si>
  <si>
    <t>Considering MDDW, out of all people that have a score of 6 or more, which are 13, 10 are MK0.</t>
  </si>
  <si>
    <t>For example, out of the first 15 subjects for GLOBADEQUCY, 11 are non-MK.</t>
  </si>
  <si>
    <t>Standard deviation:</t>
  </si>
  <si>
    <t xml:space="preserve">Here, looking at standard dev. and his </t>
  </si>
  <si>
    <t>relationship with the mean, MDDW has an</t>
  </si>
  <si>
    <r>
      <rPr>
        <b/>
        <sz val="12"/>
        <rFont val="Calibri"/>
        <family val="2"/>
        <scheme val="minor"/>
      </rPr>
      <t>higher variability</t>
    </r>
    <r>
      <rPr>
        <sz val="12"/>
        <rFont val="Calibri"/>
        <family val="2"/>
        <scheme val="minor"/>
      </rPr>
      <t xml:space="preserve"> than GLOBADEQUACY.</t>
    </r>
  </si>
  <si>
    <t>Here I wish to locate the possible outliers in both distributions of MDWW and GLOBADEQUACY</t>
  </si>
  <si>
    <r>
      <t xml:space="preserve">utilizing the </t>
    </r>
    <r>
      <rPr>
        <b/>
        <sz val="12"/>
        <color theme="1"/>
        <rFont val="Calibri"/>
        <family val="2"/>
        <scheme val="minor"/>
      </rPr>
      <t>interquartile range</t>
    </r>
  </si>
  <si>
    <t>Q1</t>
  </si>
  <si>
    <t>Q2</t>
  </si>
  <si>
    <t>Q3</t>
  </si>
  <si>
    <t>IQR</t>
  </si>
  <si>
    <t>Position</t>
  </si>
  <si>
    <t>Value</t>
  </si>
  <si>
    <t>Quartiles</t>
  </si>
  <si>
    <t>0.55</t>
  </si>
  <si>
    <t>0.64</t>
  </si>
  <si>
    <t>0.78</t>
  </si>
  <si>
    <t>0.23</t>
  </si>
  <si>
    <r>
      <t xml:space="preserve">The p-values for the t-tests comparing GLOBADEQUACY (0.0083) and MDDW (0.0073) between the two groups are </t>
    </r>
    <r>
      <rPr>
        <b/>
        <sz val="12"/>
        <color theme="1"/>
        <rFont val="Calibri"/>
        <family val="2"/>
        <scheme val="minor"/>
      </rPr>
      <t>both very small (less than 0.05)</t>
    </r>
    <r>
      <rPr>
        <sz val="12"/>
        <color theme="1"/>
        <rFont val="Calibri"/>
        <family val="2"/>
        <scheme val="minor"/>
      </rPr>
      <t>.</t>
    </r>
  </si>
  <si>
    <t>1. Two Additional Excel Analysis Sheets</t>
  </si>
  <si>
    <t>Here are two suggestions for simple yet insightful analyses:</t>
  </si>
  <si>
    <t>A. MK Group vs. Nutrition Indicators</t>
  </si>
  <si>
    <t>Create a pivot table:</t>
  </si>
  <si>
    <t>Add statistical summaries (mean, median, standard deviation) for these variables by group.</t>
  </si>
  <si>
    <t>B. Income and Food Dynamics</t>
  </si>
  <si>
    <t>Use a scatterplot to visualize the trend, along with a fitted trendline.</t>
  </si>
  <si>
    <t>Categorize income levels into brackets (e.g., low, medium, high) and create a summary table showing:</t>
  </si>
  <si>
    <t>This will reveal whether higher income corresponds to improved food dynamics and dietary diversity.</t>
  </si>
  <si>
    <r>
      <t xml:space="preserve">Analyze the impact of being in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 (</t>
    </r>
    <r>
      <rPr>
        <i/>
        <sz val="10"/>
        <color theme="1"/>
        <rFont val="Arial Unicode MS"/>
      </rPr>
      <t>MK = 1</t>
    </r>
    <r>
      <rPr>
        <i/>
        <sz val="12"/>
        <color theme="1"/>
        <rFont val="Calibri"/>
        <family val="2"/>
        <scheme val="minor"/>
      </rPr>
      <t xml:space="preserve">) on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>.</t>
    </r>
  </si>
  <si>
    <r>
      <t xml:space="preserve">Rows: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(0 or 1)</t>
    </r>
  </si>
  <si>
    <r>
      <t xml:space="preserve">Values: Average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, Average </t>
    </r>
    <r>
      <rPr>
        <i/>
        <sz val="10"/>
        <color theme="1"/>
        <rFont val="Arial Unicode MS"/>
      </rPr>
      <t>MDDW</t>
    </r>
  </si>
  <si>
    <r>
      <t xml:space="preserve">Visualize with a bar chart to compare average scores for individuals in and out of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group.</t>
    </r>
  </si>
  <si>
    <r>
      <t xml:space="preserve">Explore the relationship between </t>
    </r>
    <r>
      <rPr>
        <i/>
        <sz val="10"/>
        <color theme="1"/>
        <rFont val="Arial Unicode MS"/>
      </rPr>
      <t>INCOME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(number of meals prepared in a day).</t>
    </r>
  </si>
  <si>
    <r>
      <t xml:space="preserve">Average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 xml:space="preserve"> for each income group.</t>
    </r>
  </si>
  <si>
    <t>the spread of the middle 50% of a dataset.</t>
  </si>
  <si>
    <r>
      <t>The Interquartile Range (</t>
    </r>
    <r>
      <rPr>
        <b/>
        <sz val="12"/>
        <color theme="1"/>
        <rFont val="Calibri"/>
        <family val="2"/>
        <scheme val="minor"/>
      </rPr>
      <t>IQR</t>
    </r>
    <r>
      <rPr>
        <sz val="12"/>
        <color theme="1"/>
        <rFont val="Calibri"/>
        <family val="2"/>
        <scheme val="minor"/>
      </rPr>
      <t>) is a measure of statistical dispersion that helps describe</t>
    </r>
  </si>
  <si>
    <t>Therefore, an IQR of 2 means that the middle 50% of the values of MDDW (from the 25th percentile</t>
  </si>
  <si>
    <r>
      <t xml:space="preserve">to the 75th percentile) are </t>
    </r>
    <r>
      <rPr>
        <i/>
        <sz val="12"/>
        <color theme="1"/>
        <rFont val="Calibri"/>
        <family val="2"/>
        <scheme val="minor"/>
      </rPr>
      <t>spread across a range of 2 units</t>
    </r>
    <r>
      <rPr>
        <sz val="12"/>
        <color theme="1"/>
        <rFont val="Calibri"/>
        <family val="2"/>
        <scheme val="minor"/>
      </rPr>
      <t>.</t>
    </r>
  </si>
  <si>
    <r>
      <t xml:space="preserve">Regarding GLOBADEQUACY, the middle 50% of the data is spread across a </t>
    </r>
    <r>
      <rPr>
        <i/>
        <sz val="12"/>
        <color theme="1"/>
        <rFont val="Calibri"/>
        <family val="2"/>
        <scheme val="minor"/>
      </rPr>
      <t xml:space="preserve">much narrower range </t>
    </r>
    <r>
      <rPr>
        <sz val="12"/>
        <color theme="1"/>
        <rFont val="Calibri"/>
        <family val="2"/>
        <scheme val="minor"/>
      </rPr>
      <t>(0.23 units)</t>
    </r>
  </si>
  <si>
    <t>compared to the first distribution.</t>
  </si>
  <si>
    <r>
      <t xml:space="preserve">A way to locate outliers may be the </t>
    </r>
    <r>
      <rPr>
        <b/>
        <sz val="12"/>
        <color theme="1"/>
        <rFont val="Calibri"/>
        <family val="2"/>
        <scheme val="minor"/>
      </rPr>
      <t>IQR*1.5 rule</t>
    </r>
    <r>
      <rPr>
        <sz val="12"/>
        <color theme="1"/>
        <rFont val="Calibri"/>
        <family val="2"/>
        <scheme val="minor"/>
      </rPr>
      <t xml:space="preserve">, </t>
    </r>
  </si>
  <si>
    <t>Calculate the Lower and Upper Bounds:</t>
  </si>
  <si>
    <r>
      <rPr>
        <i/>
        <sz val="12"/>
        <color theme="1"/>
        <rFont val="Calibri"/>
        <family val="2"/>
        <scheme val="minor"/>
      </rPr>
      <t xml:space="preserve">Upper Bound </t>
    </r>
    <r>
      <rPr>
        <sz val="12"/>
        <color theme="1"/>
        <rFont val="Calibri"/>
        <family val="2"/>
        <scheme val="minor"/>
      </rPr>
      <t>= Q3+1.5*IQR</t>
    </r>
  </si>
  <si>
    <r>
      <rPr>
        <i/>
        <sz val="12"/>
        <color theme="1"/>
        <rFont val="Calibri"/>
        <family val="2"/>
        <scheme val="minor"/>
      </rPr>
      <t xml:space="preserve">Lower Bound </t>
    </r>
    <r>
      <rPr>
        <sz val="12"/>
        <color theme="1"/>
        <rFont val="Calibri"/>
        <family val="2"/>
        <scheme val="minor"/>
      </rPr>
      <t>= Q1−1.5*IQR</t>
    </r>
  </si>
  <si>
    <t>Any value less than Lower Bound or greater than Upper Bound is considered an outlier.</t>
  </si>
  <si>
    <t>Lower B.</t>
  </si>
  <si>
    <t>Higher B.</t>
  </si>
  <si>
    <r>
      <t xml:space="preserve">Conclusion is that MDDW has </t>
    </r>
    <r>
      <rPr>
        <i/>
        <sz val="12"/>
        <color theme="1"/>
        <rFont val="Calibri"/>
        <family val="2"/>
        <scheme val="minor"/>
      </rPr>
      <t>only 1 outlier</t>
    </r>
    <r>
      <rPr>
        <sz val="12"/>
        <color theme="1"/>
        <rFont val="Calibri"/>
        <family val="2"/>
        <scheme val="minor"/>
      </rPr>
      <t xml:space="preserve"> in the high part, which has value of 9</t>
    </r>
  </si>
  <si>
    <r>
      <t xml:space="preserve">and GLOBADEQUACY </t>
    </r>
    <r>
      <rPr>
        <i/>
        <sz val="12"/>
        <color theme="1"/>
        <rFont val="Calibri"/>
        <family val="2"/>
        <scheme val="minor"/>
      </rPr>
      <t>has two</t>
    </r>
    <r>
      <rPr>
        <sz val="12"/>
        <color theme="1"/>
        <rFont val="Calibri"/>
        <family val="2"/>
        <scheme val="minor"/>
      </rPr>
      <t>, also in the high part, with values of 0.9 and 1.0.</t>
    </r>
  </si>
  <si>
    <t>2. Machine Learning Feasibility and Suggestions:</t>
  </si>
  <si>
    <t>With 62 rows and multiple variables, ML is limited but still feasible for exploratory purposes. Here’s what you could try:</t>
  </si>
  <si>
    <r>
      <t>Predictive Modeling</t>
    </r>
    <r>
      <rPr>
        <sz val="12"/>
        <color theme="1"/>
        <rFont val="Calibri"/>
        <family val="2"/>
        <scheme val="minor"/>
      </rPr>
      <t>:</t>
    </r>
  </si>
  <si>
    <r>
      <t xml:space="preserve">Use regression models to predict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 xml:space="preserve"> based on other variables such as </t>
    </r>
    <r>
      <rPr>
        <sz val="10"/>
        <color theme="1"/>
        <rFont val="Arial Unicode MS"/>
      </rPr>
      <t>MDDW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>. Linear regression could work well for this.</t>
    </r>
  </si>
  <si>
    <r>
      <t>Clustering</t>
    </r>
    <r>
      <rPr>
        <sz val="12"/>
        <color theme="1"/>
        <rFont val="Calibri"/>
        <family val="2"/>
        <scheme val="minor"/>
      </rPr>
      <t>:</t>
    </r>
  </si>
  <si>
    <r>
      <t xml:space="preserve">Use clustering (e.g., K-Means) to group individuals based on variables like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>. This can help identify different socio-economic groups.</t>
    </r>
  </si>
  <si>
    <r>
      <t>Limitations</t>
    </r>
    <r>
      <rPr>
        <sz val="12"/>
        <color theme="1"/>
        <rFont val="Calibri"/>
        <family val="2"/>
        <scheme val="minor"/>
      </rPr>
      <t>:</t>
    </r>
  </si>
  <si>
    <t>With only 62 rows, results won’t generalize well. The focus should be on exploring patterns and not building a production-level model.</t>
  </si>
  <si>
    <t>3. Power BI vs. Tableau for Visualization:</t>
  </si>
  <si>
    <t>Both tools are excellent for creating impactful visualizations, but here are the considerations:</t>
  </si>
  <si>
    <r>
      <t>Power BI</t>
    </r>
    <r>
      <rPr>
        <sz val="12"/>
        <color theme="1"/>
        <rFont val="Calibri"/>
        <family val="2"/>
        <scheme val="minor"/>
      </rPr>
      <t>:</t>
    </r>
  </si>
  <si>
    <t>Better integration with Excel and other Microsoft tools.</t>
  </si>
  <si>
    <t>Suitable if you aim for interactive dashboards with drill-down capabilities.</t>
  </si>
  <si>
    <t>Easier to use if your audience prefers corporate dashboards.</t>
  </si>
  <si>
    <r>
      <t>Tableau</t>
    </r>
    <r>
      <rPr>
        <sz val="12"/>
        <color theme="1"/>
        <rFont val="Calibri"/>
        <family val="2"/>
        <scheme val="minor"/>
      </rPr>
      <t>:</t>
    </r>
  </si>
  <si>
    <t>More flexibility and creativity in design and visualization options.</t>
  </si>
  <si>
    <t>Strong for storytelling with visuals.</t>
  </si>
  <si>
    <t>Suitable if you want visually appealing and presentation-ready insights.</t>
  </si>
  <si>
    <t>Here, the order of different individuals is simply linked in their order in the distribution, to give a general</t>
  </si>
  <si>
    <t>comparison idea. The number of elements in the distribution is low and the difference between MK0 and</t>
  </si>
  <si>
    <t>MK1 is so great, that it is clearly visibile.</t>
  </si>
  <si>
    <t>GLOBAD.</t>
  </si>
  <si>
    <t>across communities in Bardiya District, Nepal".</t>
  </si>
  <si>
    <r>
      <t xml:space="preserve">Data has been taken from the </t>
    </r>
    <r>
      <rPr>
        <b/>
        <sz val="12"/>
        <color theme="1"/>
        <rFont val="Calibri"/>
        <family val="2"/>
        <scheme val="minor"/>
      </rPr>
      <t xml:space="preserve">Master's Thesis </t>
    </r>
    <r>
      <rPr>
        <sz val="12"/>
        <color theme="1"/>
        <rFont val="Calibri"/>
        <family val="2"/>
        <scheme val="minor"/>
      </rPr>
      <t>"</t>
    </r>
    <r>
      <rPr>
        <i/>
        <sz val="12"/>
        <color theme="1"/>
        <rFont val="Calibri"/>
        <family val="2"/>
        <scheme val="minor"/>
      </rPr>
      <t>Comparative Study: Assessing nutrient intake adequacy and determinants of eating behaviours</t>
    </r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</si>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</sst>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22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"/>
      <name val="Calibri"/>
    </font>
    <font>
      <sz val="11"/>
      <color rgb="FF0F4762"/>
      <name val="Aptos Narrow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i/>
      <sz val="10"/>
      <color theme="1"/>
      <name val="Arial Unicode MS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C0E4F5"/>
        <bgColor rgb="FFC0E4F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rgb="FFED7D31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/>
      <top style="thin">
        <color rgb="FFED7D31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3" xfId="0" applyFont="1" applyFill="1" applyBorder="1"/>
    <xf numFmtId="164" fontId="1" fillId="2" borderId="1" xfId="0" applyNumberFormat="1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2" fillId="5" borderId="5" xfId="0" applyFont="1" applyFill="1" applyBorder="1"/>
    <xf numFmtId="0" fontId="2" fillId="5" borderId="1" xfId="0" applyFont="1" applyFill="1" applyBorder="1"/>
    <xf numFmtId="0" fontId="4" fillId="5" borderId="2" xfId="0" applyFont="1" applyFill="1" applyBorder="1"/>
    <xf numFmtId="9" fontId="4" fillId="0" borderId="6" xfId="0" applyNumberFormat="1" applyFont="1" applyBorder="1"/>
    <xf numFmtId="164" fontId="2" fillId="5" borderId="1" xfId="0" applyNumberFormat="1" applyFont="1" applyFill="1" applyBorder="1"/>
    <xf numFmtId="0" fontId="5" fillId="6" borderId="3" xfId="0" applyFont="1" applyFill="1" applyBorder="1"/>
    <xf numFmtId="0" fontId="4" fillId="5" borderId="3" xfId="0" applyFont="1" applyFill="1" applyBorder="1"/>
    <xf numFmtId="0" fontId="4" fillId="5" borderId="5" xfId="0" applyFont="1" applyFill="1" applyBorder="1"/>
    <xf numFmtId="164" fontId="2" fillId="5" borderId="7" xfId="0" applyNumberFormat="1" applyFont="1" applyFill="1" applyBorder="1"/>
    <xf numFmtId="0" fontId="4" fillId="0" borderId="6" xfId="0" applyFont="1" applyBorder="1"/>
    <xf numFmtId="0" fontId="0" fillId="7" borderId="0" xfId="0" applyFill="1"/>
    <xf numFmtId="0" fontId="6" fillId="7" borderId="3" xfId="0" applyFont="1" applyFill="1" applyBorder="1"/>
    <xf numFmtId="0" fontId="0" fillId="7" borderId="3" xfId="0" applyFill="1" applyBorder="1"/>
    <xf numFmtId="0" fontId="6" fillId="8" borderId="12" xfId="0" applyFont="1" applyFill="1" applyBorder="1"/>
    <xf numFmtId="0" fontId="7" fillId="7" borderId="13" xfId="0" applyFont="1" applyFill="1" applyBorder="1"/>
    <xf numFmtId="0" fontId="6" fillId="7" borderId="13" xfId="0" applyFont="1" applyFill="1" applyBorder="1"/>
    <xf numFmtId="0" fontId="10" fillId="7" borderId="0" xfId="0" applyFont="1" applyFill="1"/>
    <xf numFmtId="0" fontId="11" fillId="7" borderId="0" xfId="0" applyFont="1" applyFill="1"/>
    <xf numFmtId="0" fontId="10" fillId="7" borderId="3" xfId="0" applyFont="1" applyFill="1" applyBorder="1"/>
    <xf numFmtId="0" fontId="12" fillId="9" borderId="8" xfId="0" applyFont="1" applyFill="1" applyBorder="1"/>
    <xf numFmtId="0" fontId="8" fillId="4" borderId="2" xfId="0" applyFont="1" applyFill="1" applyBorder="1"/>
    <xf numFmtId="0" fontId="14" fillId="5" borderId="3" xfId="0" applyFont="1" applyFill="1" applyBorder="1"/>
    <xf numFmtId="0" fontId="11" fillId="0" borderId="3" xfId="0" applyFont="1" applyBorder="1"/>
    <xf numFmtId="0" fontId="4" fillId="0" borderId="15" xfId="0" applyFont="1" applyBorder="1"/>
    <xf numFmtId="0" fontId="8" fillId="4" borderId="3" xfId="0" applyFont="1" applyFill="1" applyBorder="1"/>
    <xf numFmtId="2" fontId="4" fillId="7" borderId="3" xfId="0" applyNumberFormat="1" applyFont="1" applyFill="1" applyBorder="1"/>
    <xf numFmtId="0" fontId="12" fillId="7" borderId="0" xfId="0" applyFont="1" applyFill="1"/>
    <xf numFmtId="0" fontId="13" fillId="7" borderId="8" xfId="0" applyFont="1" applyFill="1" applyBorder="1"/>
    <xf numFmtId="2" fontId="13" fillId="7" borderId="8" xfId="0" applyNumberFormat="1" applyFont="1" applyFill="1" applyBorder="1"/>
    <xf numFmtId="165" fontId="13" fillId="7" borderId="8" xfId="0" applyNumberFormat="1" applyFont="1" applyFill="1" applyBorder="1"/>
    <xf numFmtId="0" fontId="11" fillId="7" borderId="0" xfId="0" applyFont="1" applyFill="1" applyAlignment="1">
      <alignment horizontal="left"/>
    </xf>
    <xf numFmtId="0" fontId="0" fillId="7" borderId="3" xfId="0" applyFill="1" applyBorder="1" applyAlignment="1">
      <alignment horizontal="left"/>
    </xf>
    <xf numFmtId="0" fontId="11" fillId="7" borderId="8" xfId="0" applyFont="1" applyFill="1" applyBorder="1"/>
    <xf numFmtId="165" fontId="11" fillId="7" borderId="8" xfId="0" applyNumberFormat="1" applyFont="1" applyFill="1" applyBorder="1"/>
    <xf numFmtId="2" fontId="11" fillId="7" borderId="8" xfId="0" applyNumberFormat="1" applyFont="1" applyFill="1" applyBorder="1"/>
    <xf numFmtId="0" fontId="0" fillId="0" borderId="18" xfId="0" applyBorder="1" applyAlignment="1">
      <alignment horizontal="left"/>
    </xf>
    <xf numFmtId="0" fontId="6" fillId="7" borderId="0" xfId="0" applyFont="1" applyFill="1"/>
    <xf numFmtId="2" fontId="0" fillId="0" borderId="16" xfId="0" applyNumberFormat="1" applyBorder="1"/>
    <xf numFmtId="2" fontId="0" fillId="0" borderId="19" xfId="0" applyNumberFormat="1" applyBorder="1"/>
    <xf numFmtId="2" fontId="0" fillId="0" borderId="17" xfId="0" applyNumberFormat="1" applyBorder="1"/>
    <xf numFmtId="2" fontId="0" fillId="0" borderId="20" xfId="0" applyNumberFormat="1" applyBorder="1"/>
    <xf numFmtId="165" fontId="0" fillId="0" borderId="18" xfId="0" applyNumberFormat="1" applyBorder="1"/>
    <xf numFmtId="165" fontId="0" fillId="0" borderId="24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5" fillId="0" borderId="3" xfId="0" applyFont="1" applyBorder="1"/>
    <xf numFmtId="0" fontId="5" fillId="6" borderId="0" xfId="0" applyFont="1" applyFill="1"/>
    <xf numFmtId="0" fontId="0" fillId="7" borderId="8" xfId="0" applyFill="1" applyBorder="1"/>
    <xf numFmtId="166" fontId="9" fillId="7" borderId="8" xfId="0" applyNumberFormat="1" applyFont="1" applyFill="1" applyBorder="1"/>
    <xf numFmtId="0" fontId="9" fillId="7" borderId="8" xfId="0" applyFont="1" applyFill="1" applyBorder="1"/>
    <xf numFmtId="0" fontId="15" fillId="5" borderId="3" xfId="0" applyFont="1" applyFill="1" applyBorder="1"/>
    <xf numFmtId="0" fontId="16" fillId="10" borderId="8" xfId="0" applyFont="1" applyFill="1" applyBorder="1"/>
    <xf numFmtId="0" fontId="15" fillId="5" borderId="8" xfId="0" applyFont="1" applyFill="1" applyBorder="1"/>
    <xf numFmtId="2" fontId="0" fillId="7" borderId="8" xfId="0" applyNumberFormat="1" applyFill="1" applyBorder="1"/>
    <xf numFmtId="0" fontId="4" fillId="7" borderId="3" xfId="0" applyFont="1" applyFill="1" applyBorder="1"/>
    <xf numFmtId="0" fontId="4" fillId="5" borderId="25" xfId="0" applyFont="1" applyFill="1" applyBorder="1"/>
    <xf numFmtId="0" fontId="4" fillId="5" borderId="26" xfId="0" applyFont="1" applyFill="1" applyBorder="1"/>
    <xf numFmtId="0" fontId="2" fillId="5" borderId="27" xfId="0" applyFont="1" applyFill="1" applyBorder="1"/>
    <xf numFmtId="0" fontId="2" fillId="5" borderId="25" xfId="0" applyFont="1" applyFill="1" applyBorder="1"/>
    <xf numFmtId="0" fontId="4" fillId="5" borderId="28" xfId="0" applyFont="1" applyFill="1" applyBorder="1"/>
    <xf numFmtId="9" fontId="4" fillId="0" borderId="28" xfId="0" applyNumberFormat="1" applyFont="1" applyBorder="1"/>
    <xf numFmtId="2" fontId="0" fillId="0" borderId="21" xfId="0" applyNumberFormat="1" applyBorder="1"/>
    <xf numFmtId="0" fontId="9" fillId="7" borderId="0" xfId="0" applyFont="1" applyFill="1"/>
    <xf numFmtId="0" fontId="6" fillId="7" borderId="8" xfId="0" applyFont="1" applyFill="1" applyBorder="1"/>
    <xf numFmtId="0" fontId="17" fillId="7" borderId="8" xfId="0" applyFont="1" applyFill="1" applyBorder="1"/>
    <xf numFmtId="0" fontId="9" fillId="7" borderId="3" xfId="0" applyFont="1" applyFill="1" applyBorder="1"/>
    <xf numFmtId="2" fontId="9" fillId="7" borderId="8" xfId="0" applyNumberFormat="1" applyFont="1" applyFill="1" applyBorder="1"/>
    <xf numFmtId="0" fontId="0" fillId="7" borderId="8" xfId="0" applyFill="1" applyBorder="1" applyAlignment="1">
      <alignment horizontal="right"/>
    </xf>
    <xf numFmtId="0" fontId="9" fillId="11" borderId="8" xfId="0" applyFont="1" applyFill="1" applyBorder="1"/>
    <xf numFmtId="0" fontId="9" fillId="9" borderId="16" xfId="0" applyFont="1" applyFill="1" applyBorder="1"/>
    <xf numFmtId="0" fontId="9" fillId="9" borderId="22" xfId="0" applyFont="1" applyFill="1" applyBorder="1"/>
    <xf numFmtId="0" fontId="9" fillId="9" borderId="19" xfId="0" applyFont="1" applyFill="1" applyBorder="1"/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18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9" fillId="0" borderId="0" xfId="0" applyFont="1"/>
    <xf numFmtId="0" fontId="0" fillId="0" borderId="0" xfId="0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9" fillId="0" borderId="8" xfId="0" applyFont="1" applyBorder="1" applyAlignment="1">
      <alignment horizontal="right"/>
    </xf>
    <xf numFmtId="0" fontId="0" fillId="8" borderId="11" xfId="0" applyFill="1" applyBorder="1"/>
    <xf numFmtId="0" fontId="0" fillId="7" borderId="13" xfId="0" applyFill="1" applyBorder="1"/>
    <xf numFmtId="0" fontId="3" fillId="0" borderId="8" xfId="0" applyFont="1" applyBorder="1"/>
    <xf numFmtId="0" fontId="4" fillId="5" borderId="8" xfId="0" applyFont="1" applyFill="1" applyBorder="1"/>
    <xf numFmtId="0" fontId="5" fillId="0" borderId="0" xfId="0" applyFont="1"/>
    <xf numFmtId="0" fontId="8" fillId="3" borderId="1" xfId="0" applyFont="1" applyFill="1" applyBorder="1"/>
    <xf numFmtId="0" fontId="0" fillId="9" borderId="9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0" xfId="0" applyFill="1" applyBorder="1" applyAlignment="1">
      <alignment horizontal="center"/>
    </xf>
  </cellXfs>
  <cellStyles count="1">
    <cellStyle name="Normal" xfId="0" builtinId="0" customBuiltin="1"/>
  </cellStyles>
  <dxfs count="26"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2" formatCode="0.00"/>
    </dxf>
    <dxf>
      <numFmt numFmtId="165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3" formatCode="0%"/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ALL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raw nut intake-style" pivot="0" count="3" xr9:uid="{00000000-0011-0000-FFFF-FFFF01000000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Scatterplot </a:t>
            </a:r>
          </a:p>
          <a:p>
            <a:pPr>
              <a:defRPr b="1"/>
            </a:pPr>
            <a:r>
              <a:rPr lang="en-US" b="1"/>
              <a:t>GLOBADEQUACY/MDDW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'Objectives and descriptive stat'!$D$1</c:f>
              <c:strCache>
                <c:ptCount val="1"/>
                <c:pt idx="0">
                  <c:v>MDDW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'Objectives and descriptive stat'!$C$2:$C$64</c:f>
              <c:numCache>
                <c:formatCode>0.00</c:formatCode>
                <c:ptCount val="63"/>
                <c:pt idx="0">
                  <c:v>0.81221052631578927</c:v>
                </c:pt>
                <c:pt idx="1">
                  <c:v>0.26205263157894737</c:v>
                </c:pt>
                <c:pt idx="2">
                  <c:v>0.6494210526315789</c:v>
                </c:pt>
                <c:pt idx="3">
                  <c:v>0.71257894736842087</c:v>
                </c:pt>
                <c:pt idx="4">
                  <c:v>0.60847368421052628</c:v>
                </c:pt>
                <c:pt idx="5">
                  <c:v>0.57378947368421063</c:v>
                </c:pt>
                <c:pt idx="6">
                  <c:v>0.6335263157894736</c:v>
                </c:pt>
                <c:pt idx="7">
                  <c:v>0.37031578947368421</c:v>
                </c:pt>
                <c:pt idx="8">
                  <c:v>0.78826315789473689</c:v>
                </c:pt>
                <c:pt idx="9">
                  <c:v>0.66805263157894734</c:v>
                </c:pt>
                <c:pt idx="10">
                  <c:v>0.82742105263157895</c:v>
                </c:pt>
                <c:pt idx="11">
                  <c:v>0.53647368421052644</c:v>
                </c:pt>
                <c:pt idx="12">
                  <c:v>0.64394736842105271</c:v>
                </c:pt>
                <c:pt idx="13">
                  <c:v>0.65094736842105261</c:v>
                </c:pt>
                <c:pt idx="14">
                  <c:v>0.60542105263157886</c:v>
                </c:pt>
                <c:pt idx="15">
                  <c:v>0.65115789473684205</c:v>
                </c:pt>
                <c:pt idx="16">
                  <c:v>0.44857894736842113</c:v>
                </c:pt>
                <c:pt idx="17">
                  <c:v>0.82273684210526321</c:v>
                </c:pt>
                <c:pt idx="18">
                  <c:v>0.99610526315789483</c:v>
                </c:pt>
                <c:pt idx="19">
                  <c:v>0.8718421052631582</c:v>
                </c:pt>
                <c:pt idx="20">
                  <c:v>0.86242105263157887</c:v>
                </c:pt>
                <c:pt idx="21">
                  <c:v>0.65005263157894733</c:v>
                </c:pt>
                <c:pt idx="22">
                  <c:v>0.29631578947368414</c:v>
                </c:pt>
                <c:pt idx="23">
                  <c:v>0.80063157894736836</c:v>
                </c:pt>
                <c:pt idx="24">
                  <c:v>0.54715789473684195</c:v>
                </c:pt>
                <c:pt idx="25">
                  <c:v>0.82736842105263164</c:v>
                </c:pt>
                <c:pt idx="26">
                  <c:v>0.82242105263157883</c:v>
                </c:pt>
                <c:pt idx="27">
                  <c:v>0.90178947368421059</c:v>
                </c:pt>
                <c:pt idx="28">
                  <c:v>0.88294736842105248</c:v>
                </c:pt>
                <c:pt idx="29">
                  <c:v>0.86121052631578943</c:v>
                </c:pt>
                <c:pt idx="30">
                  <c:v>0.70663157894736839</c:v>
                </c:pt>
                <c:pt idx="31">
                  <c:v>0.45642105263157878</c:v>
                </c:pt>
                <c:pt idx="32">
                  <c:v>0.76910526315789474</c:v>
                </c:pt>
                <c:pt idx="33">
                  <c:v>0.5896315789473684</c:v>
                </c:pt>
                <c:pt idx="34">
                  <c:v>0.46915789473684211</c:v>
                </c:pt>
                <c:pt idx="35">
                  <c:v>0.54973684210526319</c:v>
                </c:pt>
                <c:pt idx="36">
                  <c:v>0.75263157894736843</c:v>
                </c:pt>
                <c:pt idx="37">
                  <c:v>0.78073684210526317</c:v>
                </c:pt>
                <c:pt idx="38">
                  <c:v>0.46221052631578946</c:v>
                </c:pt>
                <c:pt idx="39">
                  <c:v>0.57652631578947366</c:v>
                </c:pt>
                <c:pt idx="40">
                  <c:v>0.54942105263157892</c:v>
                </c:pt>
                <c:pt idx="41">
                  <c:v>0.68810526315789489</c:v>
                </c:pt>
                <c:pt idx="42">
                  <c:v>0.57084210526315804</c:v>
                </c:pt>
                <c:pt idx="43">
                  <c:v>0.35868421052631577</c:v>
                </c:pt>
                <c:pt idx="44">
                  <c:v>0.55473684210526319</c:v>
                </c:pt>
                <c:pt idx="45">
                  <c:v>0.57405263157894737</c:v>
                </c:pt>
                <c:pt idx="46">
                  <c:v>0.85152631578947346</c:v>
                </c:pt>
                <c:pt idx="47">
                  <c:v>0.84273684210526323</c:v>
                </c:pt>
                <c:pt idx="48">
                  <c:v>0.83236842105263165</c:v>
                </c:pt>
                <c:pt idx="49">
                  <c:v>0.63036842105263158</c:v>
                </c:pt>
                <c:pt idx="50">
                  <c:v>0.66457894736842105</c:v>
                </c:pt>
                <c:pt idx="51">
                  <c:v>0.64184210526315788</c:v>
                </c:pt>
                <c:pt idx="52">
                  <c:v>0.76815789473684193</c:v>
                </c:pt>
                <c:pt idx="53">
                  <c:v>0.61447368421052617</c:v>
                </c:pt>
                <c:pt idx="54">
                  <c:v>0.72826315789473683</c:v>
                </c:pt>
                <c:pt idx="55">
                  <c:v>0.54247368421052644</c:v>
                </c:pt>
                <c:pt idx="56">
                  <c:v>0.60884210526315796</c:v>
                </c:pt>
                <c:pt idx="57">
                  <c:v>0.54200000000000004</c:v>
                </c:pt>
                <c:pt idx="58">
                  <c:v>0.51989473684210519</c:v>
                </c:pt>
                <c:pt idx="59">
                  <c:v>0.35936842105263156</c:v>
                </c:pt>
                <c:pt idx="60">
                  <c:v>0.43636842105263157</c:v>
                </c:pt>
              </c:numCache>
            </c:numRef>
          </c:xVal>
          <c:yVal>
            <c:numRef>
              <c:f>'Objectives and descriptive stat'!$D$2:$D$64</c:f>
              <c:numCache>
                <c:formatCode>General</c:formatCode>
                <c:ptCount val="6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5</c:v>
                </c:pt>
                <c:pt idx="18">
                  <c:v>8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9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B-4FA7-ACAE-F7BA44760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294815"/>
        <c:axId val="1348293855"/>
      </c:scatterChart>
      <c:valAx>
        <c:axId val="1348294815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3855"/>
        <c:crosses val="autoZero"/>
        <c:crossBetween val="midCat"/>
      </c:valAx>
      <c:valAx>
        <c:axId val="134829385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MDDW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impact'!$G$30</c:f>
              <c:strCache>
                <c:ptCount val="1"/>
                <c:pt idx="0">
                  <c:v>MDDW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impact'!$G$31:$G$61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3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C-4F0C-9E63-30077C8339D2}"/>
            </c:ext>
          </c:extLst>
        </c:ser>
        <c:ser>
          <c:idx val="1"/>
          <c:order val="1"/>
          <c:tx>
            <c:strRef>
              <c:f>'MK status impact'!$H$30</c:f>
              <c:strCache>
                <c:ptCount val="1"/>
                <c:pt idx="0">
                  <c:v>MDDW (MK1)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>
                  <a:lumMod val="15000"/>
                  <a:lumOff val="85000"/>
                </a:schemeClr>
              </a:solidFill>
            </a:ln>
            <a:effectLst>
              <a:softEdge rad="0"/>
            </a:effectLst>
          </c:spPr>
          <c:invertIfNegative val="0"/>
          <c:val>
            <c:numRef>
              <c:f>'MK status impact'!$H$31:$H$61</c:f>
              <c:numCache>
                <c:formatCode>General</c:formatCode>
                <c:ptCount val="31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C-4F0C-9E63-30077C83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605060495"/>
        <c:axId val="605058095"/>
      </c:barChart>
      <c:catAx>
        <c:axId val="605060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58095"/>
        <c:crosses val="autoZero"/>
        <c:auto val="1"/>
        <c:lblAlgn val="ctr"/>
        <c:lblOffset val="100"/>
        <c:noMultiLvlLbl val="0"/>
      </c:catAx>
      <c:valAx>
        <c:axId val="6050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6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GLOBADEQUACY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impact'!$I$30</c:f>
              <c:strCache>
                <c:ptCount val="1"/>
                <c:pt idx="0">
                  <c:v>GLOBADEQUACY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impact'!$I$31:$I$61</c:f>
              <c:numCache>
                <c:formatCode>0.00</c:formatCode>
                <c:ptCount val="31"/>
                <c:pt idx="0">
                  <c:v>0.26205263157894737</c:v>
                </c:pt>
                <c:pt idx="1">
                  <c:v>0.71257894736842087</c:v>
                </c:pt>
                <c:pt idx="2">
                  <c:v>0.57378947368421063</c:v>
                </c:pt>
                <c:pt idx="3">
                  <c:v>0.78826315789473689</c:v>
                </c:pt>
                <c:pt idx="4">
                  <c:v>0.82742105263157895</c:v>
                </c:pt>
                <c:pt idx="5">
                  <c:v>0.64394736842105271</c:v>
                </c:pt>
                <c:pt idx="6">
                  <c:v>0.65094736842105261</c:v>
                </c:pt>
                <c:pt idx="7">
                  <c:v>0.60542105263157886</c:v>
                </c:pt>
                <c:pt idx="8">
                  <c:v>0.82273684210526321</c:v>
                </c:pt>
                <c:pt idx="9">
                  <c:v>0.99610526315789483</c:v>
                </c:pt>
                <c:pt idx="10">
                  <c:v>0.8718421052631582</c:v>
                </c:pt>
                <c:pt idx="11">
                  <c:v>0.86242105263157887</c:v>
                </c:pt>
                <c:pt idx="12">
                  <c:v>0.29631578947368414</c:v>
                </c:pt>
                <c:pt idx="13">
                  <c:v>0.82736842105263164</c:v>
                </c:pt>
                <c:pt idx="14">
                  <c:v>0.90178947368421059</c:v>
                </c:pt>
                <c:pt idx="15">
                  <c:v>0.88294736842105248</c:v>
                </c:pt>
                <c:pt idx="16">
                  <c:v>0.86121052631578943</c:v>
                </c:pt>
                <c:pt idx="17">
                  <c:v>0.70663157894736839</c:v>
                </c:pt>
                <c:pt idx="18">
                  <c:v>0.76910526315789474</c:v>
                </c:pt>
                <c:pt idx="19">
                  <c:v>0.54973684210526319</c:v>
                </c:pt>
                <c:pt idx="20">
                  <c:v>0.75263157894736843</c:v>
                </c:pt>
                <c:pt idx="21">
                  <c:v>0.57652631578947366</c:v>
                </c:pt>
                <c:pt idx="22">
                  <c:v>0.68810526315789489</c:v>
                </c:pt>
                <c:pt idx="23">
                  <c:v>0.35868421052631577</c:v>
                </c:pt>
                <c:pt idx="24">
                  <c:v>0.85152631578947346</c:v>
                </c:pt>
                <c:pt idx="25">
                  <c:v>0.83236842105263165</c:v>
                </c:pt>
                <c:pt idx="26">
                  <c:v>0.63036842105263158</c:v>
                </c:pt>
                <c:pt idx="27">
                  <c:v>0.66457894736842105</c:v>
                </c:pt>
                <c:pt idx="28">
                  <c:v>0.76815789473684193</c:v>
                </c:pt>
                <c:pt idx="29">
                  <c:v>0.61447368421052617</c:v>
                </c:pt>
                <c:pt idx="30">
                  <c:v>0.60884210526315796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A-41D2-93E0-1E89C68F4408}"/>
            </c:ext>
          </c:extLst>
        </c:ser>
        <c:ser>
          <c:idx val="1"/>
          <c:order val="1"/>
          <c:tx>
            <c:strRef>
              <c:f>'MK status impact'!$J$30</c:f>
              <c:strCache>
                <c:ptCount val="1"/>
                <c:pt idx="0">
                  <c:v>GLOBADEQUACY (MK1)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'MK status impact'!$J$31:$J$61</c:f>
              <c:numCache>
                <c:formatCode>0.00</c:formatCode>
                <c:ptCount val="31"/>
                <c:pt idx="0">
                  <c:v>0.81221052631578927</c:v>
                </c:pt>
                <c:pt idx="1">
                  <c:v>0.6494210526315789</c:v>
                </c:pt>
                <c:pt idx="2">
                  <c:v>0.60847368421052628</c:v>
                </c:pt>
                <c:pt idx="3">
                  <c:v>0.6335263157894736</c:v>
                </c:pt>
                <c:pt idx="4">
                  <c:v>0.37031578947368421</c:v>
                </c:pt>
                <c:pt idx="5">
                  <c:v>0.66805263157894734</c:v>
                </c:pt>
                <c:pt idx="6">
                  <c:v>0.53647368421052644</c:v>
                </c:pt>
                <c:pt idx="7">
                  <c:v>0.65115789473684205</c:v>
                </c:pt>
                <c:pt idx="8">
                  <c:v>0.44857894736842113</c:v>
                </c:pt>
                <c:pt idx="9">
                  <c:v>0.65005263157894733</c:v>
                </c:pt>
                <c:pt idx="10">
                  <c:v>0.80063157894736836</c:v>
                </c:pt>
                <c:pt idx="11">
                  <c:v>0.54715789473684195</c:v>
                </c:pt>
                <c:pt idx="12">
                  <c:v>0.82242105263157883</c:v>
                </c:pt>
                <c:pt idx="13">
                  <c:v>0.45642105263157878</c:v>
                </c:pt>
                <c:pt idx="14">
                  <c:v>0.5896315789473684</c:v>
                </c:pt>
                <c:pt idx="15">
                  <c:v>0.46915789473684211</c:v>
                </c:pt>
                <c:pt idx="16">
                  <c:v>0.78073684210526317</c:v>
                </c:pt>
                <c:pt idx="17">
                  <c:v>0.46221052631578946</c:v>
                </c:pt>
                <c:pt idx="18">
                  <c:v>0.54942105263157892</c:v>
                </c:pt>
                <c:pt idx="19">
                  <c:v>0.57084210526315804</c:v>
                </c:pt>
                <c:pt idx="20">
                  <c:v>0.55473684210526319</c:v>
                </c:pt>
                <c:pt idx="21">
                  <c:v>0.57405263157894737</c:v>
                </c:pt>
                <c:pt idx="22">
                  <c:v>0.84273684210526323</c:v>
                </c:pt>
                <c:pt idx="23">
                  <c:v>0.64184210526315788</c:v>
                </c:pt>
                <c:pt idx="24">
                  <c:v>0.72826315789473683</c:v>
                </c:pt>
                <c:pt idx="25">
                  <c:v>0.54247368421052644</c:v>
                </c:pt>
                <c:pt idx="26">
                  <c:v>0.54200000000000004</c:v>
                </c:pt>
                <c:pt idx="27">
                  <c:v>0.51989473684210519</c:v>
                </c:pt>
                <c:pt idx="28">
                  <c:v>0.35936842105263156</c:v>
                </c:pt>
                <c:pt idx="29">
                  <c:v>0.43636842105263157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A-41D2-93E0-1E89C68F4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081861168"/>
        <c:axId val="2081857808"/>
      </c:barChart>
      <c:catAx>
        <c:axId val="208186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57808"/>
        <c:crosses val="autoZero"/>
        <c:auto val="1"/>
        <c:lblAlgn val="ctr"/>
        <c:lblOffset val="100"/>
        <c:noMultiLvlLbl val="0"/>
      </c:catAx>
      <c:valAx>
        <c:axId val="2081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MDDW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MDDW B&amp;W Chart</a:t>
          </a:r>
        </a:p>
      </cx:txPr>
    </cx:title>
    <cx:plotArea>
      <cx:plotAreaRegion>
        <cx:series layoutId="boxWhisker" uniqueId="{5FD25858-E576-4EA2-9139-8392B3AFA1AB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GLOBADEQUACY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GLOBADEQUACY B&amp;W Chart</a:t>
          </a:r>
        </a:p>
      </cx:txPr>
    </cx:title>
    <cx:plotArea>
      <cx:plotAreaRegion>
        <cx:series layoutId="boxWhisker" uniqueId="{B2B77A8F-A083-499E-BD72-A1280B99C9FE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9</xdr:row>
      <xdr:rowOff>114300</xdr:rowOff>
    </xdr:from>
    <xdr:to>
      <xdr:col>16</xdr:col>
      <xdr:colOff>38100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4D5F2-028F-9CB1-D9C9-7805DEA1A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29</xdr:row>
      <xdr:rowOff>38099</xdr:rowOff>
    </xdr:from>
    <xdr:to>
      <xdr:col>5</xdr:col>
      <xdr:colOff>847725</xdr:colOff>
      <xdr:row>44</xdr:row>
      <xdr:rowOff>114299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2FE190-C5F9-8548-1FA7-D555375D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104774</xdr:colOff>
      <xdr:row>46</xdr:row>
      <xdr:rowOff>66674</xdr:rowOff>
    </xdr:from>
    <xdr:to>
      <xdr:col>5</xdr:col>
      <xdr:colOff>838199</xdr:colOff>
      <xdr:row>61</xdr:row>
      <xdr:rowOff>66674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EFFE47-B130-3C24-76BE-2EAB80BF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3</xdr:row>
      <xdr:rowOff>190500</xdr:rowOff>
    </xdr:from>
    <xdr:to>
      <xdr:col>9</xdr:col>
      <xdr:colOff>533400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47166E-FC06-9BC9-CFFF-C8FC11316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7587" y="790575"/>
              <a:ext cx="3595688" cy="2219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338137</xdr:colOff>
      <xdr:row>19</xdr:row>
      <xdr:rowOff>19050</xdr:rowOff>
    </xdr:from>
    <xdr:to>
      <xdr:col>9</xdr:col>
      <xdr:colOff>466725</xdr:colOff>
      <xdr:row>31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CF4EAA-7A0E-2507-2CEA-4E638F7F1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9012" y="3819525"/>
              <a:ext cx="3557588" cy="256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ma OPITZ" id="{4E25E554-DE0E-4E50-A4A0-B0A2E83B9054}" userId="S::E.OPITZ@istom.fr::c70c59c8-0ca1-424c-8e06-c96df37f141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Gamberini" refreshedDate="45668.469274537034" createdVersion="8" refreshedVersion="8" minRefreshableVersion="3" recordCount="61" xr:uid="{AAC6FF21-31C6-4229-999E-3C9D8E7DEDFA}">
  <cacheSource type="worksheet">
    <worksheetSource name="Table_1[[NAME]:[GLOBADEQUACY]]"/>
  </cacheSource>
  <cacheFields count="19">
    <cacheField name="NAME" numFmtId="0">
      <sharedItems/>
    </cacheField>
    <cacheField name="MK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17" maxValue="41"/>
    </cacheField>
    <cacheField name="FIES" numFmtId="0">
      <sharedItems containsSemiMixedTypes="0" containsString="0" containsNumber="1" containsInteger="1" minValue="1" maxValue="13"/>
    </cacheField>
    <cacheField name="EDUCATION" numFmtId="0">
      <sharedItems containsSemiMixedTypes="0" containsString="0" containsNumber="1" containsInteger="1" minValue="0" maxValue="3"/>
    </cacheField>
    <cacheField name="WEALTH" numFmtId="0">
      <sharedItems containsSemiMixedTypes="0" containsString="0" containsNumber="1" containsInteger="1" minValue="3" maxValue="42"/>
    </cacheField>
    <cacheField name="INCOME" numFmtId="0">
      <sharedItems containsSemiMixedTypes="0" containsString="0" containsNumber="1" containsInteger="1" minValue="6000" maxValue="200000"/>
    </cacheField>
    <cacheField name="SIZE" numFmtId="0">
      <sharedItems containsSemiMixedTypes="0" containsString="0" containsNumber="1" containsInteger="1" minValue="0" maxValue="100"/>
    </cacheField>
    <cacheField name="TIMEOWN" numFmtId="0">
      <sharedItems containsSemiMixedTypes="0" containsString="0" containsNumber="1" containsInteger="1" minValue="0" maxValue="90"/>
    </cacheField>
    <cacheField name="NUMANIM" numFmtId="0">
      <sharedItems containsSemiMixedTypes="0" containsString="0" containsNumber="1" containsInteger="1" minValue="0" maxValue="12364"/>
    </cacheField>
    <cacheField name="NUMCROP" numFmtId="0">
      <sharedItems containsSemiMixedTypes="0" containsString="0" containsNumber="1" containsInteger="1" minValue="0" maxValue="8"/>
    </cacheField>
    <cacheField name="EMPLOY" numFmtId="0">
      <sharedItems containsSemiMixedTypes="0" containsString="0" containsNumber="1" containsInteger="1" minValue="0" maxValue="1"/>
    </cacheField>
    <cacheField name="DECISION " numFmtId="0">
      <sharedItems containsSemiMixedTypes="0" containsString="0" containsNumber="1" containsInteger="1" minValue="0" maxValue="8"/>
    </cacheField>
    <cacheField name="FOODYN" numFmtId="0">
      <sharedItems containsSemiMixedTypes="0" containsString="0" containsNumber="1" containsInteger="1" minValue="3" maxValue="11"/>
    </cacheField>
    <cacheField name="INCALL" numFmtId="0">
      <sharedItems containsSemiMixedTypes="0" containsString="0" containsNumber="1" minValue="0.25" maxValue="50"/>
    </cacheField>
    <cacheField name="NUMPEOPLE" numFmtId="0">
      <sharedItems containsSemiMixedTypes="0" containsString="0" containsNumber="1" containsInteger="1" minValue="2" maxValue="9"/>
    </cacheField>
    <cacheField name="UNDER" numFmtId="0">
      <sharedItems containsSemiMixedTypes="0" containsString="0" containsNumber="1" containsInteger="1" minValue="0" maxValue="1"/>
    </cacheField>
    <cacheField name="MDDW " numFmtId="0">
      <sharedItems containsSemiMixedTypes="0" containsString="0" containsNumber="1" containsInteger="1" minValue="2" maxValue="9"/>
    </cacheField>
    <cacheField name="GLOBADEQUACY" numFmtId="9">
      <sharedItems containsSemiMixedTypes="0" containsString="0" containsNumber="1" minValue="0.26205263157894737" maxValue="0.99610526315789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Aasha Kumari Tharu"/>
    <x v="0"/>
    <n v="24"/>
    <n v="1"/>
    <n v="1"/>
    <n v="8"/>
    <n v="30000"/>
    <n v="12"/>
    <n v="90"/>
    <n v="17"/>
    <n v="3"/>
    <n v="0"/>
    <n v="8"/>
    <n v="3"/>
    <n v="4.1669999999999998"/>
    <n v="2"/>
    <n v="0"/>
    <n v="5"/>
    <n v="0.81221052631578927"/>
  </r>
  <r>
    <s v="Aasha Tharu"/>
    <x v="1"/>
    <n v="24"/>
    <n v="8"/>
    <n v="2"/>
    <n v="9"/>
    <n v="15500"/>
    <n v="4"/>
    <n v="11"/>
    <n v="2"/>
    <n v="5"/>
    <n v="0"/>
    <n v="1"/>
    <n v="8"/>
    <n v="7.258"/>
    <n v="7"/>
    <n v="0"/>
    <n v="3"/>
    <n v="0.26205263157894737"/>
  </r>
  <r>
    <s v="Alisha Tharu"/>
    <x v="0"/>
    <n v="21"/>
    <n v="1"/>
    <n v="3"/>
    <n v="10"/>
    <n v="12000"/>
    <n v="1"/>
    <n v="0"/>
    <n v="10"/>
    <n v="3"/>
    <n v="0"/>
    <n v="1"/>
    <n v="6"/>
    <n v="8.3330000000000002"/>
    <n v="4"/>
    <n v="1"/>
    <n v="2"/>
    <n v="0.6494210526315789"/>
  </r>
  <r>
    <s v="Ambika Paudel"/>
    <x v="1"/>
    <n v="20"/>
    <n v="1"/>
    <n v="3"/>
    <n v="17"/>
    <n v="6000"/>
    <n v="1"/>
    <n v="12"/>
    <n v="2"/>
    <n v="3"/>
    <n v="0"/>
    <n v="1"/>
    <n v="7"/>
    <n v="13.888999999999999"/>
    <n v="4"/>
    <n v="0"/>
    <n v="5"/>
    <n v="0.71257894736842087"/>
  </r>
  <r>
    <s v="Amrita Tharu"/>
    <x v="0"/>
    <n v="32"/>
    <n v="3"/>
    <n v="2"/>
    <n v="9"/>
    <n v="15000"/>
    <n v="5"/>
    <n v="10"/>
    <n v="12"/>
    <n v="7"/>
    <n v="0"/>
    <n v="8"/>
    <n v="6"/>
    <n v="3.7040000000000002"/>
    <n v="4"/>
    <n v="0"/>
    <n v="4"/>
    <n v="0.60847368421052628"/>
  </r>
  <r>
    <s v="Anjali Pariyar"/>
    <x v="1"/>
    <n v="20"/>
    <n v="1"/>
    <n v="1"/>
    <n v="10"/>
    <n v="45000"/>
    <n v="5"/>
    <n v="20"/>
    <n v="5"/>
    <n v="8"/>
    <n v="0"/>
    <n v="1"/>
    <n v="6"/>
    <n v="9.2590000000000003"/>
    <n v="8"/>
    <n v="0"/>
    <n v="6"/>
    <n v="0.57378947368421063"/>
  </r>
  <r>
    <s v="Arunima Chaudhary"/>
    <x v="0"/>
    <n v="30"/>
    <n v="1"/>
    <n v="2"/>
    <n v="10"/>
    <n v="30000"/>
    <n v="20"/>
    <n v="50"/>
    <n v="12"/>
    <n v="5"/>
    <n v="0"/>
    <n v="1"/>
    <n v="7"/>
    <n v="12.5"/>
    <n v="6"/>
    <n v="0"/>
    <n v="5"/>
    <n v="0.6335263157894736"/>
  </r>
  <r>
    <s v="Asmita Chaudhary"/>
    <x v="0"/>
    <n v="24"/>
    <n v="10"/>
    <n v="2"/>
    <n v="8"/>
    <n v="12000"/>
    <n v="5"/>
    <n v="11"/>
    <n v="1"/>
    <n v="7"/>
    <n v="0"/>
    <n v="1"/>
    <n v="8"/>
    <n v="16.667000000000002"/>
    <n v="5"/>
    <n v="0"/>
    <n v="3"/>
    <n v="0.37031578947368421"/>
  </r>
  <r>
    <s v="Asumita Sharma"/>
    <x v="1"/>
    <n v="21"/>
    <n v="5"/>
    <n v="3"/>
    <n v="15"/>
    <n v="25000"/>
    <n v="10"/>
    <n v="24"/>
    <n v="13"/>
    <n v="2"/>
    <n v="0"/>
    <n v="1"/>
    <n v="10"/>
    <n v="4.2859999999999996"/>
    <n v="8"/>
    <n v="0"/>
    <n v="6"/>
    <n v="0.78826315789473689"/>
  </r>
  <r>
    <s v="Bal Maya Tharu"/>
    <x v="0"/>
    <n v="21"/>
    <n v="1"/>
    <n v="2"/>
    <n v="6"/>
    <n v="40000"/>
    <n v="8"/>
    <n v="0"/>
    <n v="19"/>
    <n v="5"/>
    <n v="0"/>
    <n v="1"/>
    <n v="7"/>
    <n v="2.778"/>
    <n v="9"/>
    <n v="1"/>
    <n v="6"/>
    <n v="0.66805263157894734"/>
  </r>
  <r>
    <s v="Basanti Kumari Tharu"/>
    <x v="1"/>
    <n v="23"/>
    <n v="1"/>
    <n v="3"/>
    <n v="14"/>
    <n v="200000"/>
    <n v="50"/>
    <n v="41"/>
    <n v="1"/>
    <n v="7"/>
    <n v="0"/>
    <n v="1"/>
    <n v="4"/>
    <n v="2.1429999999999998"/>
    <n v="4"/>
    <n v="0"/>
    <n v="6"/>
    <n v="0.82742105263157895"/>
  </r>
  <r>
    <s v="Binita Tharu"/>
    <x v="0"/>
    <n v="24"/>
    <n v="10"/>
    <n v="2"/>
    <n v="11"/>
    <n v="50000"/>
    <n v="14"/>
    <n v="50"/>
    <n v="12"/>
    <n v="6"/>
    <n v="0"/>
    <n v="1"/>
    <n v="9"/>
    <n v="6.6669999999999998"/>
    <n v="5"/>
    <n v="1"/>
    <n v="2"/>
    <n v="0.53647368421052644"/>
  </r>
  <r>
    <s v="Bishnu Kumari Tharu"/>
    <x v="1"/>
    <n v="25"/>
    <n v="5"/>
    <n v="2"/>
    <n v="9"/>
    <n v="12000"/>
    <n v="8"/>
    <n v="50"/>
    <n v="15"/>
    <n v="7"/>
    <n v="0"/>
    <n v="1"/>
    <n v="6"/>
    <n v="9.7219999999999995"/>
    <n v="4"/>
    <n v="0"/>
    <n v="4"/>
    <n v="0.64394736842105271"/>
  </r>
  <r>
    <s v="Dil Kumari Pokhrel"/>
    <x v="1"/>
    <n v="27"/>
    <n v="10"/>
    <n v="2"/>
    <n v="9"/>
    <n v="17500"/>
    <n v="5"/>
    <n v="15"/>
    <n v="5"/>
    <n v="6"/>
    <n v="0"/>
    <n v="1"/>
    <n v="7"/>
    <n v="6.0709999999999997"/>
    <n v="4"/>
    <n v="0"/>
    <n v="4"/>
    <n v="0.65094736842105261"/>
  </r>
  <r>
    <s v="Dipa Kumari Budha Kathayat"/>
    <x v="1"/>
    <n v="41"/>
    <n v="13"/>
    <n v="2"/>
    <n v="10"/>
    <n v="6000"/>
    <n v="4"/>
    <n v="29"/>
    <n v="43"/>
    <n v="4"/>
    <n v="0"/>
    <n v="1"/>
    <n v="5"/>
    <n v="50"/>
    <n v="3"/>
    <n v="0"/>
    <n v="3"/>
    <n v="0.60542105263157886"/>
  </r>
  <r>
    <s v="Durga Kumari Tharu"/>
    <x v="0"/>
    <n v="31"/>
    <n v="5"/>
    <n v="2"/>
    <n v="8"/>
    <n v="37000"/>
    <n v="5"/>
    <n v="50"/>
    <n v="14"/>
    <n v="4"/>
    <n v="1"/>
    <n v="8"/>
    <n v="6"/>
    <n v="3.8610000000000002"/>
    <n v="3"/>
    <n v="1"/>
    <n v="4"/>
    <n v="0.65115789473684205"/>
  </r>
  <r>
    <s v="Durga Tharu"/>
    <x v="0"/>
    <n v="32"/>
    <n v="2"/>
    <n v="2"/>
    <n v="6"/>
    <n v="25000"/>
    <n v="13"/>
    <n v="25"/>
    <n v="9"/>
    <n v="5"/>
    <n v="0"/>
    <n v="1"/>
    <n v="6"/>
    <n v="5.7140000000000004"/>
    <n v="6"/>
    <n v="0"/>
    <n v="2"/>
    <n v="0.44857894736842113"/>
  </r>
  <r>
    <s v="Jyoti Shree Tharu"/>
    <x v="1"/>
    <n v="23"/>
    <n v="1"/>
    <n v="3"/>
    <n v="12"/>
    <n v="40000"/>
    <n v="8"/>
    <n v="9"/>
    <n v="6"/>
    <n v="6"/>
    <n v="0"/>
    <n v="1"/>
    <n v="7"/>
    <n v="2.5"/>
    <n v="5"/>
    <n v="0"/>
    <n v="5"/>
    <n v="0.82273684210526321"/>
  </r>
  <r>
    <s v="Kabita Chanlagain"/>
    <x v="1"/>
    <n v="32"/>
    <n v="1"/>
    <n v="3"/>
    <n v="34"/>
    <n v="30000"/>
    <n v="40"/>
    <n v="30"/>
    <n v="5"/>
    <n v="6"/>
    <n v="0"/>
    <n v="1"/>
    <n v="3"/>
    <n v="4.1669999999999998"/>
    <n v="7"/>
    <n v="0"/>
    <n v="8"/>
    <n v="0.99610526315789483"/>
  </r>
  <r>
    <s v="Karishma Tharu"/>
    <x v="1"/>
    <n v="25"/>
    <n v="1"/>
    <n v="2"/>
    <n v="38"/>
    <n v="40000"/>
    <n v="20"/>
    <n v="0"/>
    <n v="28"/>
    <n v="6"/>
    <n v="0"/>
    <n v="8"/>
    <n v="8"/>
    <n v="2.5"/>
    <n v="3"/>
    <n v="0"/>
    <n v="6"/>
    <n v="0.8718421052631582"/>
  </r>
  <r>
    <s v="Krishna Pariyar"/>
    <x v="1"/>
    <n v="33"/>
    <n v="1"/>
    <n v="2"/>
    <n v="12"/>
    <n v="20000"/>
    <n v="7"/>
    <n v="0"/>
    <n v="2"/>
    <n v="6"/>
    <n v="0"/>
    <n v="1"/>
    <n v="3"/>
    <n v="12.5"/>
    <n v="6"/>
    <n v="1"/>
    <n v="5"/>
    <n v="0.86242105263157887"/>
  </r>
  <r>
    <s v="Lalita Tharu"/>
    <x v="0"/>
    <n v="26"/>
    <n v="2"/>
    <n v="0"/>
    <n v="8"/>
    <n v="30000"/>
    <n v="2"/>
    <n v="10"/>
    <n v="14"/>
    <n v="5"/>
    <n v="0"/>
    <n v="1"/>
    <n v="6"/>
    <n v="3.3330000000000002"/>
    <n v="5"/>
    <n v="0"/>
    <n v="5"/>
    <n v="0.65005263157894733"/>
  </r>
  <r>
    <s v="Maduri Raidas"/>
    <x v="1"/>
    <n v="19"/>
    <n v="3"/>
    <n v="0"/>
    <n v="7"/>
    <n v="32500"/>
    <n v="8"/>
    <n v="7"/>
    <n v="5"/>
    <n v="4"/>
    <n v="0"/>
    <n v="1"/>
    <n v="9"/>
    <n v="7.6920000000000002"/>
    <n v="5"/>
    <n v="0"/>
    <n v="2"/>
    <n v="0.29631578947368414"/>
  </r>
  <r>
    <s v="Manisha Chaudhary"/>
    <x v="0"/>
    <n v="23"/>
    <n v="1"/>
    <n v="2"/>
    <n v="14"/>
    <n v="15000"/>
    <n v="0"/>
    <n v="0"/>
    <n v="22"/>
    <n v="2"/>
    <n v="0"/>
    <n v="1"/>
    <n v="4"/>
    <n v="15.555999999999999"/>
    <n v="6"/>
    <n v="1"/>
    <n v="4"/>
    <n v="0.80063157894736836"/>
  </r>
  <r>
    <s v="Melna Kumari Tharu"/>
    <x v="0"/>
    <n v="27"/>
    <n v="1"/>
    <n v="2"/>
    <n v="11"/>
    <n v="15000"/>
    <n v="5"/>
    <n v="35"/>
    <n v="10"/>
    <n v="5"/>
    <n v="0"/>
    <n v="1"/>
    <n v="10"/>
    <n v="10"/>
    <n v="5"/>
    <n v="0"/>
    <n v="7"/>
    <n v="0.54715789473684195"/>
  </r>
  <r>
    <s v="Menuka Rijal"/>
    <x v="1"/>
    <n v="20"/>
    <n v="1"/>
    <n v="3"/>
    <n v="21"/>
    <n v="25000"/>
    <n v="5"/>
    <n v="0"/>
    <n v="19"/>
    <n v="4"/>
    <n v="0"/>
    <n v="1"/>
    <n v="5"/>
    <n v="4"/>
    <n v="4"/>
    <n v="1"/>
    <n v="6"/>
    <n v="0.82736842105263164"/>
  </r>
  <r>
    <s v="Mina Tharu"/>
    <x v="0"/>
    <n v="22"/>
    <n v="1"/>
    <n v="3"/>
    <n v="11"/>
    <n v="16000"/>
    <n v="8"/>
    <n v="25"/>
    <n v="15"/>
    <n v="6"/>
    <n v="0"/>
    <n v="1"/>
    <n v="7"/>
    <n v="3.5710000000000002"/>
    <n v="6"/>
    <n v="1"/>
    <n v="6"/>
    <n v="0.82242105263157883"/>
  </r>
  <r>
    <s v="Nistha Pariyar"/>
    <x v="1"/>
    <n v="29"/>
    <n v="1"/>
    <n v="2"/>
    <n v="9"/>
    <n v="25000"/>
    <n v="30"/>
    <n v="18"/>
    <n v="6"/>
    <n v="6"/>
    <n v="0"/>
    <n v="1"/>
    <n v="5"/>
    <n v="4.8"/>
    <n v="9"/>
    <n v="0"/>
    <n v="5"/>
    <n v="0.90178947368421059"/>
  </r>
  <r>
    <s v="Pamfa Sunar"/>
    <x v="1"/>
    <n v="24"/>
    <n v="5"/>
    <n v="2"/>
    <n v="11"/>
    <n v="30000"/>
    <n v="55"/>
    <n v="40"/>
    <n v="10"/>
    <n v="6"/>
    <n v="0"/>
    <n v="1"/>
    <n v="4"/>
    <n v="1.667"/>
    <n v="8"/>
    <n v="0"/>
    <n v="3"/>
    <n v="0.88294736842105248"/>
  </r>
  <r>
    <s v="Parmila Tharu"/>
    <x v="1"/>
    <n v="20"/>
    <n v="1"/>
    <n v="2"/>
    <n v="17"/>
    <n v="10000"/>
    <n v="4"/>
    <n v="25"/>
    <n v="13"/>
    <n v="5"/>
    <n v="0"/>
    <n v="1"/>
    <n v="7"/>
    <n v="12"/>
    <n v="5"/>
    <n v="0"/>
    <n v="9"/>
    <n v="0.86121052631578943"/>
  </r>
  <r>
    <s v="Phiriya Chaudhary"/>
    <x v="1"/>
    <n v="27"/>
    <n v="1"/>
    <n v="3"/>
    <n v="16"/>
    <n v="40000"/>
    <n v="4"/>
    <n v="25"/>
    <n v="4"/>
    <n v="8"/>
    <n v="0"/>
    <n v="8"/>
    <n v="8"/>
    <n v="5"/>
    <n v="5"/>
    <n v="0"/>
    <n v="5"/>
    <n v="0.70663157894736839"/>
  </r>
  <r>
    <s v="Pratima Tharu"/>
    <x v="0"/>
    <n v="24"/>
    <n v="10"/>
    <n v="2"/>
    <n v="6"/>
    <n v="30000"/>
    <n v="5"/>
    <n v="20"/>
    <n v="4"/>
    <n v="6"/>
    <n v="0"/>
    <n v="1"/>
    <n v="7"/>
    <n v="6.6669999999999998"/>
    <n v="6"/>
    <n v="0"/>
    <n v="5"/>
    <n v="0.45642105263157878"/>
  </r>
  <r>
    <s v="Priti Yadav"/>
    <x v="1"/>
    <n v="24"/>
    <n v="1"/>
    <n v="2"/>
    <n v="9"/>
    <n v="120000"/>
    <n v="40"/>
    <n v="50"/>
    <n v="43"/>
    <n v="7"/>
    <n v="1"/>
    <n v="1"/>
    <n v="8"/>
    <n v="2.5"/>
    <n v="3"/>
    <n v="0"/>
    <n v="4"/>
    <n v="0.76910526315789474"/>
  </r>
  <r>
    <s v="Puja Tharu"/>
    <x v="0"/>
    <n v="19"/>
    <n v="1"/>
    <n v="2"/>
    <n v="12"/>
    <n v="12000"/>
    <n v="10"/>
    <n v="35"/>
    <n v="17"/>
    <n v="6"/>
    <n v="0"/>
    <n v="1"/>
    <n v="5"/>
    <n v="14.583"/>
    <n v="5"/>
    <n v="0"/>
    <n v="4"/>
    <n v="0.5896315789473684"/>
  </r>
  <r>
    <s v="Punam Tharu"/>
    <x v="0"/>
    <n v="21"/>
    <n v="1"/>
    <n v="2"/>
    <n v="13"/>
    <n v="32500"/>
    <n v="35"/>
    <n v="31"/>
    <n v="10"/>
    <n v="5"/>
    <n v="0"/>
    <n v="1"/>
    <n v="5"/>
    <n v="8.9740000000000002"/>
    <n v="6"/>
    <n v="0"/>
    <n v="2"/>
    <n v="0.46915789473684211"/>
  </r>
  <r>
    <s v="Purnima Chaudhary"/>
    <x v="1"/>
    <n v="24"/>
    <n v="1"/>
    <n v="2"/>
    <n v="10"/>
    <n v="16000"/>
    <n v="4"/>
    <n v="12"/>
    <n v="13"/>
    <n v="6"/>
    <n v="0"/>
    <n v="4"/>
    <n v="6"/>
    <n v="12.5"/>
    <n v="7"/>
    <n v="0"/>
    <n v="4"/>
    <n v="0.54973684210526319"/>
  </r>
  <r>
    <s v="Rabina Tharu"/>
    <x v="1"/>
    <n v="26"/>
    <n v="3"/>
    <n v="2"/>
    <n v="20"/>
    <n v="80000"/>
    <n v="100"/>
    <n v="20"/>
    <n v="12"/>
    <n v="6"/>
    <n v="0"/>
    <n v="1"/>
    <n v="7"/>
    <n v="1.25"/>
    <n v="7"/>
    <n v="0"/>
    <n v="5"/>
    <n v="0.75263157894736843"/>
  </r>
  <r>
    <s v="Rabina Tharu"/>
    <x v="0"/>
    <n v="25"/>
    <n v="3"/>
    <n v="2"/>
    <n v="9"/>
    <n v="10000"/>
    <n v="0"/>
    <n v="0"/>
    <n v="1"/>
    <n v="3"/>
    <n v="0"/>
    <n v="1"/>
    <n v="6"/>
    <n v="17.5"/>
    <n v="4"/>
    <n v="0"/>
    <n v="5"/>
    <n v="0.78073684210526317"/>
  </r>
  <r>
    <s v="Ramita Thary"/>
    <x v="0"/>
    <n v="17"/>
    <n v="7"/>
    <n v="2"/>
    <n v="9"/>
    <n v="30000"/>
    <n v="5"/>
    <n v="15"/>
    <n v="16"/>
    <n v="5"/>
    <n v="0"/>
    <n v="1"/>
    <n v="8"/>
    <n v="3.3330000000000002"/>
    <n v="4"/>
    <n v="1"/>
    <n v="2"/>
    <n v="0.46221052631578946"/>
  </r>
  <r>
    <s v="Rangita Tharu"/>
    <x v="1"/>
    <n v="30"/>
    <n v="1"/>
    <n v="3"/>
    <n v="12"/>
    <n v="40000"/>
    <n v="80"/>
    <n v="10"/>
    <n v="12364"/>
    <n v="7"/>
    <n v="0"/>
    <n v="0"/>
    <n v="8"/>
    <n v="4.6879999999999997"/>
    <n v="6"/>
    <n v="1"/>
    <n v="4"/>
    <n v="0.57652631578947366"/>
  </r>
  <r>
    <s v="Rina Tharu"/>
    <x v="0"/>
    <n v="19"/>
    <n v="1"/>
    <n v="3"/>
    <n v="8"/>
    <n v="15000"/>
    <n v="2"/>
    <n v="8"/>
    <n v="8"/>
    <n v="4"/>
    <n v="0"/>
    <n v="1"/>
    <n v="7"/>
    <n v="11.111000000000001"/>
    <n v="6"/>
    <n v="0"/>
    <n v="4"/>
    <n v="0.54942105263157892"/>
  </r>
  <r>
    <s v="Rita Kumari Tharu"/>
    <x v="1"/>
    <n v="20"/>
    <n v="1"/>
    <n v="2"/>
    <n v="12"/>
    <n v="16000"/>
    <n v="8"/>
    <n v="10"/>
    <n v="2"/>
    <n v="3"/>
    <n v="0"/>
    <n v="1"/>
    <n v="6"/>
    <n v="7.8129999999999997"/>
    <n v="3"/>
    <n v="0"/>
    <n v="6"/>
    <n v="0.68810526315789489"/>
  </r>
  <r>
    <s v="Roma Tharu"/>
    <x v="0"/>
    <n v="30"/>
    <n v="1"/>
    <n v="2"/>
    <n v="11"/>
    <n v="8000"/>
    <n v="1"/>
    <n v="9"/>
    <n v="0"/>
    <n v="4"/>
    <n v="0"/>
    <n v="0"/>
    <n v="7"/>
    <n v="16.667000000000002"/>
    <n v="5"/>
    <n v="0"/>
    <n v="4"/>
    <n v="0.57084210526315804"/>
  </r>
  <r>
    <s v="Rupa Raidas"/>
    <x v="1"/>
    <n v="20"/>
    <n v="7"/>
    <n v="1"/>
    <n v="5"/>
    <n v="22500"/>
    <n v="5"/>
    <n v="15"/>
    <n v="2"/>
    <n v="6"/>
    <n v="0"/>
    <n v="1"/>
    <n v="6"/>
    <n v="11.111000000000001"/>
    <n v="4"/>
    <n v="0"/>
    <n v="3"/>
    <n v="0.35868421052631577"/>
  </r>
  <r>
    <s v="Sabina Tharu"/>
    <x v="0"/>
    <n v="32"/>
    <n v="1"/>
    <n v="2"/>
    <n v="10"/>
    <n v="12000"/>
    <n v="0"/>
    <n v="0"/>
    <n v="0"/>
    <n v="0"/>
    <n v="0"/>
    <n v="1"/>
    <n v="7"/>
    <n v="41.667000000000002"/>
    <n v="9"/>
    <n v="0"/>
    <n v="5"/>
    <n v="0.55473684210526319"/>
  </r>
  <r>
    <s v="Samjhana Chaudhary"/>
    <x v="0"/>
    <n v="19"/>
    <n v="5"/>
    <n v="2"/>
    <n v="12"/>
    <n v="10000"/>
    <n v="5"/>
    <n v="20"/>
    <n v="31"/>
    <n v="6"/>
    <n v="0"/>
    <n v="1"/>
    <n v="9"/>
    <n v="8.3330000000000002"/>
    <n v="4"/>
    <n v="0"/>
    <n v="4"/>
    <n v="0.57405263157894737"/>
  </r>
  <r>
    <s v="Santoshi Poudel"/>
    <x v="1"/>
    <n v="27"/>
    <n v="6"/>
    <n v="3"/>
    <n v="10"/>
    <n v="100000"/>
    <n v="20"/>
    <n v="0"/>
    <n v="17"/>
    <n v="6"/>
    <n v="0"/>
    <n v="1"/>
    <n v="6"/>
    <n v="1.429"/>
    <n v="7"/>
    <n v="0"/>
    <n v="5"/>
    <n v="0.85152631578947346"/>
  </r>
  <r>
    <s v="Sarita Tharu"/>
    <x v="0"/>
    <n v="28"/>
    <n v="10"/>
    <n v="2"/>
    <n v="8"/>
    <n v="100000"/>
    <n v="15"/>
    <n v="15"/>
    <n v="0"/>
    <n v="3"/>
    <n v="0"/>
    <n v="1"/>
    <n v="6"/>
    <n v="1.667"/>
    <n v="4"/>
    <n v="0"/>
    <n v="3"/>
    <n v="0.84273684210526323"/>
  </r>
  <r>
    <s v="Sarmila Regmi"/>
    <x v="1"/>
    <n v="29"/>
    <n v="1"/>
    <n v="3"/>
    <n v="13"/>
    <n v="12000"/>
    <n v="12"/>
    <n v="1"/>
    <n v="11"/>
    <n v="5"/>
    <n v="0"/>
    <n v="1"/>
    <n v="8"/>
    <n v="13.888999999999999"/>
    <n v="5"/>
    <n v="0"/>
    <n v="6"/>
    <n v="0.83236842105263165"/>
  </r>
  <r>
    <s v="Sarswoti Kumari Tharu"/>
    <x v="1"/>
    <n v="34"/>
    <n v="1"/>
    <n v="2"/>
    <n v="8"/>
    <n v="40000"/>
    <n v="30"/>
    <n v="35"/>
    <n v="22"/>
    <n v="6"/>
    <n v="0"/>
    <n v="1"/>
    <n v="6"/>
    <n v="0.25"/>
    <n v="6"/>
    <n v="0"/>
    <n v="5"/>
    <n v="0.63036842105263158"/>
  </r>
  <r>
    <s v="Sharmila Kumari Tharu"/>
    <x v="1"/>
    <n v="26"/>
    <n v="1"/>
    <n v="3"/>
    <n v="12"/>
    <n v="30000"/>
    <n v="4"/>
    <n v="16"/>
    <n v="3"/>
    <n v="7"/>
    <n v="1"/>
    <n v="1"/>
    <n v="6"/>
    <n v="4.1669999999999998"/>
    <n v="2"/>
    <n v="0"/>
    <n v="6"/>
    <n v="0.66457894736842105"/>
  </r>
  <r>
    <s v="Shristi Tharu"/>
    <x v="0"/>
    <n v="20"/>
    <n v="7"/>
    <n v="2"/>
    <n v="11"/>
    <n v="60000"/>
    <n v="5"/>
    <n v="22"/>
    <n v="4"/>
    <n v="5"/>
    <n v="0"/>
    <n v="1"/>
    <n v="6"/>
    <n v="5.2080000000000002"/>
    <n v="7"/>
    <n v="1"/>
    <n v="2"/>
    <n v="0.64184210526315788"/>
  </r>
  <r>
    <s v="Sita Tuwari"/>
    <x v="1"/>
    <n v="19"/>
    <n v="1"/>
    <n v="2"/>
    <n v="9"/>
    <n v="45000"/>
    <n v="5"/>
    <n v="20"/>
    <n v="10"/>
    <n v="7"/>
    <n v="0"/>
    <n v="4"/>
    <n v="6"/>
    <n v="6.173"/>
    <n v="3"/>
    <n v="0"/>
    <n v="5"/>
    <n v="0.76815789473684193"/>
  </r>
  <r>
    <s v="Srijana Aryal"/>
    <x v="1"/>
    <n v="30"/>
    <n v="1"/>
    <n v="2"/>
    <n v="11"/>
    <n v="13500"/>
    <n v="2"/>
    <n v="15"/>
    <n v="7"/>
    <n v="5"/>
    <n v="0"/>
    <n v="1"/>
    <n v="11"/>
    <n v="12.346"/>
    <n v="8"/>
    <n v="0"/>
    <n v="4"/>
    <n v="0.61447368421052617"/>
  </r>
  <r>
    <s v="Sunita Chaudhary"/>
    <x v="0"/>
    <n v="25"/>
    <n v="3"/>
    <n v="3"/>
    <n v="9"/>
    <n v="16000"/>
    <n v="6"/>
    <n v="0"/>
    <n v="0"/>
    <n v="2"/>
    <n v="0"/>
    <n v="8"/>
    <n v="6"/>
    <n v="18.75"/>
    <n v="7"/>
    <n v="0"/>
    <n v="5"/>
    <n v="0.72826315789473683"/>
  </r>
  <r>
    <s v="Sunita Tharu"/>
    <x v="0"/>
    <n v="30"/>
    <n v="3"/>
    <n v="2"/>
    <n v="5"/>
    <n v="20000"/>
    <n v="0"/>
    <n v="0"/>
    <n v="0"/>
    <n v="6"/>
    <n v="0"/>
    <n v="1"/>
    <n v="8"/>
    <n v="8.3330000000000002"/>
    <n v="3"/>
    <n v="0"/>
    <n v="4"/>
    <n v="0.54247368421052644"/>
  </r>
  <r>
    <s v="Susma Poudel"/>
    <x v="1"/>
    <n v="24"/>
    <n v="1"/>
    <n v="3"/>
    <n v="20"/>
    <n v="35000"/>
    <n v="5"/>
    <n v="3"/>
    <n v="3"/>
    <n v="4"/>
    <n v="0"/>
    <n v="1"/>
    <n v="8"/>
    <n v="7.6189999999999998"/>
    <n v="7"/>
    <n v="0"/>
    <n v="4"/>
    <n v="0.60884210526315796"/>
  </r>
  <r>
    <s v="Swastika Tharu"/>
    <x v="0"/>
    <n v="20"/>
    <n v="1"/>
    <n v="2"/>
    <n v="3"/>
    <n v="80000"/>
    <n v="0"/>
    <n v="0"/>
    <n v="0"/>
    <n v="0"/>
    <n v="0"/>
    <n v="1"/>
    <n v="8"/>
    <n v="5"/>
    <n v="6"/>
    <n v="0"/>
    <n v="3"/>
    <n v="0.54200000000000004"/>
  </r>
  <r>
    <s v="Til Kumari Magar"/>
    <x v="0"/>
    <n v="29"/>
    <n v="3"/>
    <n v="1"/>
    <n v="16"/>
    <n v="40000"/>
    <n v="1"/>
    <n v="1"/>
    <n v="14"/>
    <n v="8"/>
    <n v="0"/>
    <n v="8"/>
    <n v="5"/>
    <n v="5.625"/>
    <n v="3"/>
    <n v="0"/>
    <n v="3"/>
    <n v="0.51989473684210519"/>
  </r>
  <r>
    <s v="Tristana Gharti Magar"/>
    <x v="0"/>
    <n v="20"/>
    <n v="1"/>
    <n v="2"/>
    <n v="42"/>
    <n v="15000"/>
    <n v="10"/>
    <n v="50"/>
    <n v="45"/>
    <n v="3"/>
    <n v="0"/>
    <n v="1"/>
    <n v="5"/>
    <n v="9.5239999999999991"/>
    <n v="2"/>
    <n v="0"/>
    <n v="3"/>
    <n v="0.35936842105263156"/>
  </r>
  <r>
    <s v="Urmila Chaudhary"/>
    <x v="0"/>
    <n v="24"/>
    <n v="7"/>
    <n v="2"/>
    <n v="6"/>
    <n v="15000"/>
    <n v="3"/>
    <n v="21"/>
    <n v="12"/>
    <n v="4"/>
    <n v="0"/>
    <n v="0"/>
    <n v="6"/>
    <n v="6.6669999999999998"/>
    <n v="8"/>
    <n v="0"/>
    <n v="4"/>
    <n v="0.43636842105263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E095D-C01A-458F-A890-0AD5D6F66F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F13" firstHeaderRow="0" firstDataRow="1" firstDataCol="1"/>
  <pivotFields count="19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LOBADEQUACY" fld="18" subtotal="average" baseField="1" baseItem="0"/>
    <dataField name="Average of MDDW " fld="17" subtotal="average" baseField="1" baseItem="0"/>
    <dataField name="Var of MDDW " fld="17" subtotal="var" baseField="1" baseItem="1"/>
    <dataField name="Var of GLOBADEQUACY" fld="18" subtotal="var" baseField="1" baseItem="1"/>
  </dataFields>
  <formats count="8"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0"/>
        </references>
      </pivotArea>
    </format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A62">
  <autoFilter ref="A1:BA62" xr:uid="{00000000-000C-0000-FFFF-FFFF00000000}"/>
  <sortState xmlns:xlrd2="http://schemas.microsoft.com/office/spreadsheetml/2017/richdata2" ref="A2:BA62">
    <sortCondition descending="1" ref="P1:P62"/>
  </sortState>
  <tableColumns count="53">
    <tableColumn id="1" xr3:uid="{00000000-0010-0000-0000-000001000000}" name="NAME"/>
    <tableColumn id="2" xr3:uid="{00000000-0010-0000-0000-000002000000}" name="MK"/>
    <tableColumn id="18" xr3:uid="{00000000-0010-0000-0000-000012000000}" name="MDDW " dataDxfId="19"/>
    <tableColumn id="19" xr3:uid="{00000000-0010-0000-0000-000013000000}" name="GLOBADEQUACY" dataDxfId="18"/>
    <tableColumn id="3" xr3:uid="{00000000-0010-0000-0000-000003000000}" name="AGE"/>
    <tableColumn id="4" xr3:uid="{00000000-0010-0000-0000-000004000000}" name="FIES"/>
    <tableColumn id="5" xr3:uid="{00000000-0010-0000-0000-000005000000}" name="EDUCATION"/>
    <tableColumn id="6" xr3:uid="{00000000-0010-0000-0000-000006000000}" name="WEALTH"/>
    <tableColumn id="7" xr3:uid="{00000000-0010-0000-0000-000007000000}" name="INCOME"/>
    <tableColumn id="8" xr3:uid="{00000000-0010-0000-0000-000008000000}" name="SIZE"/>
    <tableColumn id="9" xr3:uid="{00000000-0010-0000-0000-000009000000}" name="TIMEOWN"/>
    <tableColumn id="10" xr3:uid="{00000000-0010-0000-0000-00000A000000}" name="NUMANIM"/>
    <tableColumn id="11" xr3:uid="{00000000-0010-0000-0000-00000B000000}" name="NUMCROP"/>
    <tableColumn id="12" xr3:uid="{00000000-0010-0000-0000-00000C000000}" name="EMPLOY"/>
    <tableColumn id="13" xr3:uid="{00000000-0010-0000-0000-00000D000000}" name="DECISION"/>
    <tableColumn id="14" xr3:uid="{00000000-0010-0000-0000-00000E000000}" name="FOODYN"/>
    <tableColumn id="15" xr3:uid="{00000000-0010-0000-0000-00000F000000}" name="INCALL"/>
    <tableColumn id="16" xr3:uid="{00000000-0010-0000-0000-000010000000}" name="NUMPEOPLE"/>
    <tableColumn id="17" xr3:uid="{00000000-0010-0000-0000-000011000000}" name="UNDER"/>
    <tableColumn id="20" xr3:uid="{00000000-0010-0000-0000-000014000000}" name="ENERGY"/>
    <tableColumn id="21" xr3:uid="{00000000-0010-0000-0000-000015000000}" name="FAT"/>
    <tableColumn id="22" xr3:uid="{00000000-0010-0000-0000-000016000000}" name="PROT"/>
    <tableColumn id="23" xr3:uid="{00000000-0010-0000-0000-000017000000}" name="FIBRE"/>
    <tableColumn id="24" xr3:uid="{00000000-0010-0000-0000-000018000000}" name="CALC"/>
    <tableColumn id="25" xr3:uid="{00000000-0010-0000-0000-000019000000}" name="IRON"/>
    <tableColumn id="26" xr3:uid="{00000000-0010-0000-0000-00001A000000}" name="MAGN"/>
    <tableColumn id="27" xr3:uid="{00000000-0010-0000-0000-00001B000000}" name="SODIUM"/>
    <tableColumn id="28" xr3:uid="{00000000-0010-0000-0000-00001C000000}" name="ZINC"/>
    <tableColumn id="29" xr3:uid="{00000000-0010-0000-0000-00001D000000}" name="COPPER"/>
    <tableColumn id="30" xr3:uid="{00000000-0010-0000-0000-00001E000000}" name="SELENIUM"/>
    <tableColumn id="31" xr3:uid="{00000000-0010-0000-0000-00001F000000}" name="VITC"/>
    <tableColumn id="32" xr3:uid="{00000000-0010-0000-0000-000020000000}" name="VITB1"/>
    <tableColumn id="33" xr3:uid="{00000000-0010-0000-0000-000021000000}" name="VITB2"/>
    <tableColumn id="34" xr3:uid="{00000000-0010-0000-0000-000022000000}" name="VITB3"/>
    <tableColumn id="35" xr3:uid="{00000000-0010-0000-0000-000023000000}" name="VITB5"/>
    <tableColumn id="36" xr3:uid="{00000000-0010-0000-0000-000024000000}" name="VITB6"/>
    <tableColumn id="37" xr3:uid="{00000000-0010-0000-0000-000025000000}" name="VITB9"/>
    <tableColumn id="38" xr3:uid="{00000000-0010-0000-0000-000026000000}" name="VITB12"/>
    <tableColumn id="39" xr3:uid="{00000000-0010-0000-0000-000027000000}" name="VITA"/>
    <tableColumn id="40" xr3:uid="{00000000-0010-0000-0000-000028000000}" name="VITE"/>
    <tableColumn id="41" xr3:uid="{00000000-0010-0000-0000-000029000000}" name="VITD"/>
    <tableColumn id="42" xr3:uid="{00000000-0010-0000-0000-00002A000000}" name="VITK"/>
    <tableColumn id="43" xr3:uid="{00000000-0010-0000-0000-00002B000000}" name="CHOL"/>
    <tableColumn id="44" xr3:uid="{00000000-0010-0000-0000-00002C000000}" name="Grains" dataDxfId="17"/>
    <tableColumn id="45" xr3:uid="{00000000-0010-0000-0000-00002D000000}" name="Pulses" dataDxfId="16"/>
    <tableColumn id="46" xr3:uid="{00000000-0010-0000-0000-00002E000000}" name="Nuts" dataDxfId="15"/>
    <tableColumn id="47" xr3:uid="{00000000-0010-0000-0000-00002F000000}" name="Dairy" dataDxfId="14"/>
    <tableColumn id="48" xr3:uid="{00000000-0010-0000-0000-000030000000}" name="Meat" dataDxfId="13"/>
    <tableColumn id="49" xr3:uid="{00000000-0010-0000-0000-000031000000}" name="Eggs" dataDxfId="12"/>
    <tableColumn id="50" xr3:uid="{00000000-0010-0000-0000-000032000000}" name="Dark" dataDxfId="11"/>
    <tableColumn id="51" xr3:uid="{00000000-0010-0000-0000-000033000000}" name="VITA2" dataDxfId="10"/>
    <tableColumn id="52" xr3:uid="{00000000-0010-0000-0000-000034000000}" name="Veg" dataDxfId="9"/>
    <tableColumn id="53" xr3:uid="{00000000-0010-0000-0000-000035000000}" name="Fruit" dataDxfId="8"/>
  </tableColumns>
  <tableStyleInfo name="AL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5-01-13T10:03:31.44" personId="{4E25E554-DE0E-4E50-A4A0-B0A2E83B9054}" id="{2712C4FE-C8A5-4318-8AB9-6EF4A4331746}">
    <text>% of income allocation to food/income/pers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4" dT="2025-01-08T13:53:57.78" personId="{4E25E554-DE0E-4E50-A4A0-B0A2E83B9054}" id="{2FE27CC7-E33C-459E-AA92-A2A31F052C5C}">
    <text>Positive covariance indicates a positive correlation, but the value per se is not indicative</text>
  </threadedComment>
  <threadedComment ref="R15" dT="2025-01-08T13:55:00.52" personId="{4E25E554-DE0E-4E50-A4A0-B0A2E83B9054}" id="{DF114DDE-81D2-4C14-8B97-A2C7F7ED9C6D}">
    <text>Pearson is a pure number, going from -1 (absolute negative correlation) to 1 (absolute positive correlation). 0 indicates the absence of a correlation.
In this case, 0.6 indicates a strong positive correlation between the two variables.</text>
  </threadedComment>
  <threadedComment ref="R16" dT="2025-01-08T14:03:39.54" personId="{4E25E554-DE0E-4E50-A4A0-B0A2E83B9054}" id="{7512E1D0-BFB4-40ED-BEC1-111EA9486D0D}">
    <text xml:space="preserve">Represents the proportion of the variance in the dependent variable that is predictable from the independent variable(s)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FF95-14E0-4E83-9959-E7AB373C2D6A}">
  <sheetPr codeName="Sheet1"/>
  <dimension ref="A2:B17"/>
  <sheetViews>
    <sheetView workbookViewId="0">
      <selection activeCell="B4" sqref="B4"/>
    </sheetView>
  </sheetViews>
  <sheetFormatPr defaultRowHeight="15.75"/>
  <cols>
    <col min="1" max="1" width="9" style="17"/>
    <col min="2" max="2" width="138.25" style="17" customWidth="1"/>
    <col min="3" max="16384" width="9" style="17"/>
  </cols>
  <sheetData>
    <row r="2" spans="1:2" ht="16.5" thickBot="1"/>
    <row r="3" spans="1:2">
      <c r="A3" s="100"/>
      <c r="B3" s="94" t="s">
        <v>230</v>
      </c>
    </row>
    <row r="4" spans="1:2" ht="16.5" thickBot="1">
      <c r="A4" s="101"/>
      <c r="B4" s="20" t="s">
        <v>229</v>
      </c>
    </row>
    <row r="5" spans="1:2">
      <c r="A5" s="101"/>
      <c r="B5" s="18"/>
    </row>
    <row r="6" spans="1:2" ht="16.5" thickBot="1">
      <c r="A6" s="101"/>
      <c r="B6" s="19"/>
    </row>
    <row r="7" spans="1:2" ht="16.5" thickBot="1">
      <c r="A7" s="101"/>
      <c r="B7" s="21" t="s">
        <v>111</v>
      </c>
    </row>
    <row r="8" spans="1:2" ht="16.5" thickBot="1">
      <c r="A8" s="101"/>
      <c r="B8" s="19"/>
    </row>
    <row r="9" spans="1:2" ht="16.5" thickBot="1">
      <c r="A9" s="101"/>
      <c r="B9" s="95" t="s">
        <v>113</v>
      </c>
    </row>
    <row r="10" spans="1:2" ht="16.5" thickBot="1">
      <c r="A10" s="101"/>
      <c r="B10" s="19"/>
    </row>
    <row r="11" spans="1:2" ht="16.5" thickBot="1">
      <c r="A11" s="101"/>
      <c r="B11" s="22" t="s">
        <v>112</v>
      </c>
    </row>
    <row r="12" spans="1:2">
      <c r="A12" s="101"/>
      <c r="B12" s="19"/>
    </row>
    <row r="13" spans="1:2" ht="16.5" thickBot="1">
      <c r="A13" s="101"/>
      <c r="B13" s="19"/>
    </row>
    <row r="14" spans="1:2" ht="16.5" thickBot="1">
      <c r="A14" s="101"/>
      <c r="B14" s="21" t="s">
        <v>114</v>
      </c>
    </row>
    <row r="15" spans="1:2">
      <c r="A15" s="101"/>
      <c r="B15" s="19"/>
    </row>
    <row r="16" spans="1:2" ht="16.5" thickBot="1">
      <c r="A16" s="101"/>
      <c r="B16" s="19"/>
    </row>
    <row r="17" spans="1:2" ht="16.5" thickBot="1">
      <c r="A17" s="102"/>
      <c r="B17" s="21" t="s">
        <v>115</v>
      </c>
    </row>
  </sheetData>
  <mergeCells count="1">
    <mergeCell ref="A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A1000"/>
  <sheetViews>
    <sheetView tabSelected="1" topLeftCell="A35" workbookViewId="0">
      <selection activeCell="O45" sqref="O45"/>
    </sheetView>
  </sheetViews>
  <sheetFormatPr defaultColWidth="11.25" defaultRowHeight="15" customHeight="1"/>
  <cols>
    <col min="1" max="1" width="14.25" style="17" customWidth="1"/>
    <col min="2" max="2" width="3.75" style="17" bestFit="1" customWidth="1"/>
    <col min="3" max="3" width="11" style="17" customWidth="1"/>
    <col min="4" max="4" width="16.625" style="17" customWidth="1"/>
    <col min="5" max="5" width="4.375" style="17" bestFit="1" customWidth="1"/>
    <col min="6" max="6" width="4.25" style="17" bestFit="1" customWidth="1"/>
    <col min="7" max="7" width="10.875" style="17" bestFit="1" customWidth="1"/>
    <col min="8" max="8" width="8.125" style="17" bestFit="1" customWidth="1"/>
    <col min="9" max="9" width="7.875" style="17" bestFit="1" customWidth="1"/>
    <col min="10" max="10" width="4.375" style="17" bestFit="1" customWidth="1"/>
    <col min="11" max="11" width="9.75" style="17" bestFit="1" customWidth="1"/>
    <col min="12" max="12" width="10.125" style="17" bestFit="1" customWidth="1"/>
    <col min="13" max="13" width="9.875" style="17" bestFit="1" customWidth="1"/>
    <col min="14" max="14" width="8" style="17" bestFit="1" customWidth="1"/>
    <col min="15" max="15" width="9.375" style="17" bestFit="1" customWidth="1"/>
    <col min="16" max="16" width="8.125" style="17" bestFit="1" customWidth="1"/>
    <col min="17" max="17" width="6.875" style="17" bestFit="1" customWidth="1"/>
    <col min="18" max="18" width="11.75" style="17" bestFit="1" customWidth="1"/>
    <col min="19" max="19" width="11" style="17" customWidth="1"/>
    <col min="20" max="21" width="11.25" style="17"/>
    <col min="22" max="31" width="11" style="17" customWidth="1"/>
    <col min="32" max="32" width="11.5" style="17" customWidth="1"/>
    <col min="33" max="45" width="11" style="17" customWidth="1"/>
    <col min="46" max="46" width="36.625" style="17" customWidth="1"/>
    <col min="47" max="47" width="28.5" style="17" customWidth="1"/>
    <col min="48" max="48" width="13.625" style="17" customWidth="1"/>
    <col min="49" max="49" width="11" style="17" customWidth="1"/>
    <col min="50" max="50" width="20.625" style="17" customWidth="1"/>
    <col min="51" max="51" width="11" style="17" customWidth="1"/>
    <col min="52" max="52" width="25.5" style="17" customWidth="1"/>
    <col min="53" max="53" width="35.25" style="17" customWidth="1"/>
    <col min="54" max="54" width="16.75" style="17" customWidth="1"/>
    <col min="55" max="55" width="12.375" style="17" customWidth="1"/>
    <col min="56" max="16384" width="11.25" style="17"/>
  </cols>
  <sheetData>
    <row r="1" spans="1:53" customFormat="1" ht="15.75" customHeight="1">
      <c r="A1" s="1" t="s">
        <v>0</v>
      </c>
      <c r="B1" s="2" t="s">
        <v>1</v>
      </c>
      <c r="C1" s="27" t="s">
        <v>119</v>
      </c>
      <c r="D1" s="3" t="s">
        <v>16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99" t="s">
        <v>231</v>
      </c>
      <c r="P1" s="99" t="s">
        <v>12</v>
      </c>
      <c r="Q1" s="2" t="s">
        <v>13</v>
      </c>
      <c r="R1" s="2" t="s">
        <v>14</v>
      </c>
      <c r="S1" s="2" t="s">
        <v>15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96" t="s">
        <v>41</v>
      </c>
      <c r="AS1" s="96" t="s">
        <v>42</v>
      </c>
      <c r="AT1" s="96" t="s">
        <v>43</v>
      </c>
      <c r="AU1" s="96" t="s">
        <v>44</v>
      </c>
      <c r="AV1" s="96" t="s">
        <v>45</v>
      </c>
      <c r="AW1" s="96" t="s">
        <v>46</v>
      </c>
      <c r="AX1" s="96" t="s">
        <v>47</v>
      </c>
      <c r="AY1" s="96" t="s">
        <v>48</v>
      </c>
      <c r="AZ1" s="96" t="s">
        <v>49</v>
      </c>
      <c r="BA1" s="96" t="s">
        <v>50</v>
      </c>
    </row>
    <row r="2" spans="1:53" customFormat="1" ht="15.75" customHeight="1">
      <c r="A2" s="5" t="s">
        <v>103</v>
      </c>
      <c r="B2" s="5">
        <v>0</v>
      </c>
      <c r="C2" s="9">
        <v>4</v>
      </c>
      <c r="D2" s="10">
        <v>0.61447368421052617</v>
      </c>
      <c r="E2" s="6">
        <v>30</v>
      </c>
      <c r="F2" s="5">
        <v>1</v>
      </c>
      <c r="G2" s="5">
        <v>2</v>
      </c>
      <c r="H2" s="5">
        <v>11</v>
      </c>
      <c r="I2" s="7">
        <v>13500</v>
      </c>
      <c r="J2" s="7">
        <v>2</v>
      </c>
      <c r="K2" s="7">
        <v>15</v>
      </c>
      <c r="L2" s="7">
        <v>7</v>
      </c>
      <c r="M2" s="8">
        <v>5</v>
      </c>
      <c r="N2" s="6">
        <v>0</v>
      </c>
      <c r="O2" s="5">
        <v>1</v>
      </c>
      <c r="P2" s="5">
        <v>11</v>
      </c>
      <c r="Q2" s="8">
        <v>12.346</v>
      </c>
      <c r="R2" s="5">
        <v>8</v>
      </c>
      <c r="S2" s="5">
        <v>0</v>
      </c>
      <c r="T2" s="11">
        <v>0.65800000000000003</v>
      </c>
      <c r="U2" s="11">
        <v>0.85599999999999998</v>
      </c>
      <c r="V2" s="11">
        <v>1.095</v>
      </c>
      <c r="W2" s="52">
        <v>1.3804000000000001</v>
      </c>
      <c r="X2" s="11">
        <v>0.33100000000000002</v>
      </c>
      <c r="Y2" s="11">
        <v>2.2160000000000002</v>
      </c>
      <c r="Z2" s="11">
        <v>1.8819999999999999</v>
      </c>
      <c r="AA2" s="11">
        <v>2.992</v>
      </c>
      <c r="AB2" s="11">
        <v>0.65</v>
      </c>
      <c r="AC2" s="11">
        <v>0.79800000000000004</v>
      </c>
      <c r="AD2" s="11">
        <v>5.4009999999999998</v>
      </c>
      <c r="AE2" s="11">
        <v>0.47899999999999998</v>
      </c>
      <c r="AF2" s="11">
        <v>1.089</v>
      </c>
      <c r="AG2" s="11">
        <v>1.1619999999999999</v>
      </c>
      <c r="AH2" s="11">
        <v>0.91800000000000004</v>
      </c>
      <c r="AI2" s="11">
        <v>0.56200000000000006</v>
      </c>
      <c r="AJ2" s="11">
        <v>15.897</v>
      </c>
      <c r="AK2" s="11">
        <v>0.40600000000000003</v>
      </c>
      <c r="AL2" s="11">
        <v>0</v>
      </c>
      <c r="AM2" s="11">
        <v>7.1999999999999995E-2</v>
      </c>
      <c r="AN2" s="11">
        <v>0.32200000000000001</v>
      </c>
      <c r="AO2" s="11">
        <v>0</v>
      </c>
      <c r="AP2" s="11">
        <v>0.13700000000000001</v>
      </c>
      <c r="AQ2" s="11">
        <v>0</v>
      </c>
      <c r="AR2" s="97">
        <v>1</v>
      </c>
      <c r="AS2" s="97">
        <v>1</v>
      </c>
      <c r="AT2" s="97">
        <v>0</v>
      </c>
      <c r="AU2" s="97">
        <v>1</v>
      </c>
      <c r="AV2" s="97">
        <v>0</v>
      </c>
      <c r="AW2" s="97">
        <v>0</v>
      </c>
      <c r="AX2" s="97">
        <v>0</v>
      </c>
      <c r="AY2" s="97">
        <v>0</v>
      </c>
      <c r="AZ2" s="97">
        <v>1</v>
      </c>
      <c r="BA2" s="97">
        <v>0</v>
      </c>
    </row>
    <row r="3" spans="1:53" customFormat="1" ht="15.75" customHeight="1">
      <c r="A3" s="5" t="s">
        <v>59</v>
      </c>
      <c r="B3" s="5">
        <v>0</v>
      </c>
      <c r="C3" s="9">
        <v>6</v>
      </c>
      <c r="D3" s="10">
        <v>0.78826315789473689</v>
      </c>
      <c r="E3" s="6">
        <v>21</v>
      </c>
      <c r="F3" s="5">
        <v>5</v>
      </c>
      <c r="G3" s="5">
        <v>3</v>
      </c>
      <c r="H3" s="5">
        <v>15</v>
      </c>
      <c r="I3" s="7">
        <v>25000</v>
      </c>
      <c r="J3" s="7">
        <v>10</v>
      </c>
      <c r="K3" s="7">
        <v>24</v>
      </c>
      <c r="L3" s="7">
        <v>13</v>
      </c>
      <c r="M3" s="8">
        <v>2</v>
      </c>
      <c r="N3" s="6">
        <v>0</v>
      </c>
      <c r="O3" s="5">
        <v>1</v>
      </c>
      <c r="P3" s="5">
        <v>10</v>
      </c>
      <c r="Q3" s="8">
        <v>4.2859999999999996</v>
      </c>
      <c r="R3" s="5">
        <v>8</v>
      </c>
      <c r="S3" s="5">
        <v>0</v>
      </c>
      <c r="T3" s="11">
        <v>1.101</v>
      </c>
      <c r="U3" s="11">
        <v>3.0619999999999998</v>
      </c>
      <c r="V3" s="11">
        <v>1.595</v>
      </c>
      <c r="W3" s="53">
        <v>2.1907999999999999</v>
      </c>
      <c r="X3" s="11">
        <v>0.40699999999999997</v>
      </c>
      <c r="Y3" s="11">
        <v>1.1719999999999999</v>
      </c>
      <c r="Z3" s="11">
        <v>2.633</v>
      </c>
      <c r="AA3" s="11">
        <v>3.5219999999999998</v>
      </c>
      <c r="AB3" s="11">
        <v>0.85199999999999998</v>
      </c>
      <c r="AC3" s="11">
        <v>1.18</v>
      </c>
      <c r="AD3" s="11">
        <v>8.0549999999999997</v>
      </c>
      <c r="AE3" s="11">
        <v>2.3849999999999998</v>
      </c>
      <c r="AF3" s="11">
        <v>1.88</v>
      </c>
      <c r="AG3" s="11">
        <v>0.93799999999999994</v>
      </c>
      <c r="AH3" s="11">
        <v>1.671</v>
      </c>
      <c r="AI3" s="11">
        <v>0.874</v>
      </c>
      <c r="AJ3" s="11">
        <v>1.28</v>
      </c>
      <c r="AK3" s="11">
        <v>1.0129999999999999</v>
      </c>
      <c r="AL3" s="11">
        <v>0.19600000000000001</v>
      </c>
      <c r="AM3" s="11">
        <v>0.31900000000000001</v>
      </c>
      <c r="AN3" s="11">
        <v>0.56200000000000006</v>
      </c>
      <c r="AO3" s="11">
        <v>0.248</v>
      </c>
      <c r="AP3" s="11">
        <v>0.58099999999999996</v>
      </c>
      <c r="AQ3" s="11">
        <v>0.80600000000000005</v>
      </c>
      <c r="AR3" s="97">
        <v>1</v>
      </c>
      <c r="AS3" s="97">
        <v>1</v>
      </c>
      <c r="AT3" s="97">
        <v>0</v>
      </c>
      <c r="AU3" s="97">
        <v>0</v>
      </c>
      <c r="AV3" s="97">
        <v>0</v>
      </c>
      <c r="AW3" s="97">
        <v>1</v>
      </c>
      <c r="AX3" s="97">
        <v>0</v>
      </c>
      <c r="AY3" s="97">
        <v>1</v>
      </c>
      <c r="AZ3" s="97">
        <v>1</v>
      </c>
      <c r="BA3" s="97">
        <v>1</v>
      </c>
    </row>
    <row r="4" spans="1:53" customFormat="1" ht="15.75" customHeight="1">
      <c r="A4" s="5" t="s">
        <v>75</v>
      </c>
      <c r="B4" s="5">
        <v>1</v>
      </c>
      <c r="C4" s="9">
        <v>7</v>
      </c>
      <c r="D4" s="10">
        <v>0.54715789473684195</v>
      </c>
      <c r="E4" s="6">
        <v>27</v>
      </c>
      <c r="F4" s="5">
        <v>1</v>
      </c>
      <c r="G4" s="5">
        <v>2</v>
      </c>
      <c r="H4" s="5">
        <v>11</v>
      </c>
      <c r="I4" s="7">
        <v>15000</v>
      </c>
      <c r="J4" s="7">
        <v>5</v>
      </c>
      <c r="K4" s="7">
        <v>35</v>
      </c>
      <c r="L4" s="7">
        <v>10</v>
      </c>
      <c r="M4" s="8">
        <v>5</v>
      </c>
      <c r="N4" s="6">
        <v>0</v>
      </c>
      <c r="O4" s="5">
        <v>1</v>
      </c>
      <c r="P4" s="5">
        <v>10</v>
      </c>
      <c r="Q4" s="8">
        <v>10</v>
      </c>
      <c r="R4" s="5">
        <v>5</v>
      </c>
      <c r="S4" s="5">
        <v>0</v>
      </c>
      <c r="T4" s="11">
        <v>0.53100000000000003</v>
      </c>
      <c r="U4" s="11">
        <v>1.3220000000000001</v>
      </c>
      <c r="V4" s="11">
        <v>0.751</v>
      </c>
      <c r="W4" s="12">
        <v>0.55315999999999999</v>
      </c>
      <c r="X4" s="11">
        <v>0.57399999999999995</v>
      </c>
      <c r="Y4" s="11">
        <v>0.30499999999999999</v>
      </c>
      <c r="Z4" s="11">
        <v>0.84299999999999997</v>
      </c>
      <c r="AA4" s="11">
        <v>3.089</v>
      </c>
      <c r="AB4" s="11">
        <v>0.32200000000000001</v>
      </c>
      <c r="AC4" s="11">
        <v>0.46</v>
      </c>
      <c r="AD4" s="11">
        <v>1.2649999999999999</v>
      </c>
      <c r="AE4" s="11">
        <v>0.623</v>
      </c>
      <c r="AF4" s="11">
        <v>0.54900000000000004</v>
      </c>
      <c r="AG4" s="11">
        <v>0.44400000000000001</v>
      </c>
      <c r="AH4" s="11">
        <v>0.65400000000000003</v>
      </c>
      <c r="AI4" s="11">
        <v>0.505</v>
      </c>
      <c r="AJ4" s="11">
        <v>0.61699999999999999</v>
      </c>
      <c r="AK4" s="11">
        <v>0.4</v>
      </c>
      <c r="AL4" s="11">
        <v>0.29299999999999998</v>
      </c>
      <c r="AM4" s="11">
        <v>0.19</v>
      </c>
      <c r="AN4" s="11">
        <v>0.66300000000000003</v>
      </c>
      <c r="AO4" s="11">
        <v>1.0999999999999999E-2</v>
      </c>
      <c r="AP4" s="11">
        <v>0.94299999999999995</v>
      </c>
      <c r="AQ4" s="11">
        <v>0.253</v>
      </c>
      <c r="AR4" s="97">
        <v>1</v>
      </c>
      <c r="AS4" s="97">
        <v>1</v>
      </c>
      <c r="AT4" s="97">
        <v>0</v>
      </c>
      <c r="AU4" s="97">
        <v>1</v>
      </c>
      <c r="AV4" s="97">
        <v>1</v>
      </c>
      <c r="AW4" s="97">
        <v>0</v>
      </c>
      <c r="AX4" s="97">
        <v>0</v>
      </c>
      <c r="AY4" s="97">
        <v>1</v>
      </c>
      <c r="AZ4" s="97">
        <v>1</v>
      </c>
      <c r="BA4" s="97">
        <v>1</v>
      </c>
    </row>
    <row r="5" spans="1:53" customFormat="1" ht="15.75" customHeight="1">
      <c r="A5" s="5" t="s">
        <v>73</v>
      </c>
      <c r="B5" s="5">
        <v>0</v>
      </c>
      <c r="C5" s="9">
        <v>2</v>
      </c>
      <c r="D5" s="10">
        <v>0.29631578947368414</v>
      </c>
      <c r="E5" s="6">
        <v>19</v>
      </c>
      <c r="F5" s="5">
        <v>3</v>
      </c>
      <c r="G5" s="5">
        <v>0</v>
      </c>
      <c r="H5" s="5">
        <v>7</v>
      </c>
      <c r="I5" s="7">
        <v>32500</v>
      </c>
      <c r="J5" s="7">
        <v>8</v>
      </c>
      <c r="K5" s="7">
        <v>7</v>
      </c>
      <c r="L5" s="7">
        <v>5</v>
      </c>
      <c r="M5" s="8">
        <v>4</v>
      </c>
      <c r="N5" s="6">
        <v>0</v>
      </c>
      <c r="O5" s="5">
        <v>1</v>
      </c>
      <c r="P5" s="5">
        <v>9</v>
      </c>
      <c r="Q5" s="8">
        <v>7.6920000000000002</v>
      </c>
      <c r="R5" s="5">
        <v>5</v>
      </c>
      <c r="S5" s="5">
        <v>0</v>
      </c>
      <c r="T5" s="11">
        <v>0.34599999999999997</v>
      </c>
      <c r="U5" s="11">
        <v>0.47499999999999998</v>
      </c>
      <c r="V5" s="11">
        <v>0.44700000000000001</v>
      </c>
      <c r="W5" s="53">
        <v>0.63400000000000001</v>
      </c>
      <c r="X5" s="11">
        <v>9.5000000000000001E-2</v>
      </c>
      <c r="Y5" s="11">
        <v>0.193</v>
      </c>
      <c r="Z5" s="11">
        <v>0.94</v>
      </c>
      <c r="AA5" s="11">
        <v>1.212</v>
      </c>
      <c r="AB5" s="11">
        <v>0.32</v>
      </c>
      <c r="AC5" s="11">
        <v>5.5E-2</v>
      </c>
      <c r="AD5" s="11">
        <v>3.109</v>
      </c>
      <c r="AE5" s="11">
        <v>1.093</v>
      </c>
      <c r="AF5" s="11">
        <v>2.9000000000000001E-2</v>
      </c>
      <c r="AG5" s="11">
        <v>1.9E-2</v>
      </c>
      <c r="AH5" s="11">
        <v>0.39700000000000002</v>
      </c>
      <c r="AI5" s="11">
        <v>0.13</v>
      </c>
      <c r="AJ5" s="11">
        <v>9.8000000000000004E-2</v>
      </c>
      <c r="AK5" s="11">
        <v>0.191</v>
      </c>
      <c r="AL5" s="11">
        <v>0</v>
      </c>
      <c r="AM5" s="11">
        <v>6.3E-2</v>
      </c>
      <c r="AN5" s="11">
        <v>8.0000000000000002E-3</v>
      </c>
      <c r="AO5" s="11">
        <v>0</v>
      </c>
      <c r="AP5" s="11">
        <v>9.1999999999999998E-2</v>
      </c>
      <c r="AQ5" s="11">
        <v>0</v>
      </c>
      <c r="AR5" s="97">
        <v>1</v>
      </c>
      <c r="AS5" s="97">
        <v>0</v>
      </c>
      <c r="AT5" s="97">
        <v>0</v>
      </c>
      <c r="AU5" s="97">
        <v>0</v>
      </c>
      <c r="AV5" s="97">
        <v>0</v>
      </c>
      <c r="AW5" s="97">
        <v>0</v>
      </c>
      <c r="AX5" s="97">
        <v>0</v>
      </c>
      <c r="AY5" s="97">
        <v>0</v>
      </c>
      <c r="AZ5" s="97">
        <v>1</v>
      </c>
      <c r="BA5" s="97">
        <v>0</v>
      </c>
    </row>
    <row r="6" spans="1:53" customFormat="1" ht="15.75" customHeight="1">
      <c r="A6" s="5" t="s">
        <v>95</v>
      </c>
      <c r="B6" s="5">
        <v>1</v>
      </c>
      <c r="C6" s="9">
        <v>4</v>
      </c>
      <c r="D6" s="10">
        <v>0.57405263157894737</v>
      </c>
      <c r="E6" s="6">
        <v>19</v>
      </c>
      <c r="F6" s="5">
        <v>5</v>
      </c>
      <c r="G6" s="5">
        <v>2</v>
      </c>
      <c r="H6" s="5">
        <v>12</v>
      </c>
      <c r="I6" s="7">
        <v>10000</v>
      </c>
      <c r="J6" s="7">
        <v>5</v>
      </c>
      <c r="K6" s="7">
        <v>20</v>
      </c>
      <c r="L6" s="7">
        <v>31</v>
      </c>
      <c r="M6" s="8">
        <v>6</v>
      </c>
      <c r="N6" s="6">
        <v>0</v>
      </c>
      <c r="O6" s="5">
        <v>1</v>
      </c>
      <c r="P6" s="5">
        <v>9</v>
      </c>
      <c r="Q6" s="8">
        <v>8.3330000000000002</v>
      </c>
      <c r="R6" s="5">
        <v>4</v>
      </c>
      <c r="S6" s="5">
        <v>0</v>
      </c>
      <c r="T6" s="11">
        <v>0.85699999999999998</v>
      </c>
      <c r="U6" s="11">
        <v>0.79800000000000004</v>
      </c>
      <c r="V6" s="11">
        <v>0.85499999999999998</v>
      </c>
      <c r="W6" s="52">
        <v>1.22984</v>
      </c>
      <c r="X6" s="11">
        <v>0.36599999999999999</v>
      </c>
      <c r="Y6" s="11">
        <v>0.252</v>
      </c>
      <c r="Z6" s="11">
        <v>1.32</v>
      </c>
      <c r="AA6" s="11">
        <v>3.5819999999999999</v>
      </c>
      <c r="AB6" s="11">
        <v>0.33500000000000002</v>
      </c>
      <c r="AC6" s="11">
        <v>0.58299999999999996</v>
      </c>
      <c r="AD6" s="11">
        <v>2.6789999999999998</v>
      </c>
      <c r="AE6" s="11">
        <v>1.016</v>
      </c>
      <c r="AF6" s="11">
        <v>0.68799999999999994</v>
      </c>
      <c r="AG6" s="11">
        <v>0.71499999999999997</v>
      </c>
      <c r="AH6" s="11">
        <v>0.53200000000000003</v>
      </c>
      <c r="AI6" s="11">
        <v>0.96</v>
      </c>
      <c r="AJ6" s="11">
        <v>1.31</v>
      </c>
      <c r="AK6" s="11">
        <v>0.47099999999999997</v>
      </c>
      <c r="AL6" s="11">
        <v>0.33600000000000002</v>
      </c>
      <c r="AM6" s="11">
        <v>0.14599999999999999</v>
      </c>
      <c r="AN6" s="11">
        <v>0.20599999999999999</v>
      </c>
      <c r="AO6" s="11">
        <v>4.1000000000000002E-2</v>
      </c>
      <c r="AP6" s="11">
        <v>0.27600000000000002</v>
      </c>
      <c r="AQ6" s="11">
        <v>0.115</v>
      </c>
      <c r="AR6" s="97">
        <v>1</v>
      </c>
      <c r="AS6" s="97">
        <v>1</v>
      </c>
      <c r="AT6" s="97">
        <v>0</v>
      </c>
      <c r="AU6" s="97">
        <v>1</v>
      </c>
      <c r="AV6" s="97">
        <v>0</v>
      </c>
      <c r="AW6" s="97">
        <v>0</v>
      </c>
      <c r="AX6" s="97">
        <v>0</v>
      </c>
      <c r="AY6" s="97">
        <v>0</v>
      </c>
      <c r="AZ6" s="97">
        <v>0</v>
      </c>
      <c r="BA6" s="97">
        <v>1</v>
      </c>
    </row>
    <row r="7" spans="1:53" customFormat="1" ht="15.75" customHeight="1">
      <c r="A7" s="5" t="s">
        <v>62</v>
      </c>
      <c r="B7" s="5">
        <v>1</v>
      </c>
      <c r="C7" s="9">
        <v>2</v>
      </c>
      <c r="D7" s="10">
        <v>0.53647368421052644</v>
      </c>
      <c r="E7" s="6">
        <v>24</v>
      </c>
      <c r="F7" s="5">
        <v>10</v>
      </c>
      <c r="G7" s="5">
        <v>2</v>
      </c>
      <c r="H7" s="5">
        <v>11</v>
      </c>
      <c r="I7" s="7">
        <v>50000</v>
      </c>
      <c r="J7" s="7">
        <v>14</v>
      </c>
      <c r="K7" s="7">
        <v>50</v>
      </c>
      <c r="L7" s="7">
        <v>12</v>
      </c>
      <c r="M7" s="8">
        <v>6</v>
      </c>
      <c r="N7" s="6">
        <v>0</v>
      </c>
      <c r="O7" s="5">
        <v>1</v>
      </c>
      <c r="P7" s="5">
        <v>9</v>
      </c>
      <c r="Q7" s="8">
        <v>6.6669999999999998</v>
      </c>
      <c r="R7" s="5">
        <v>5</v>
      </c>
      <c r="S7" s="5">
        <v>1</v>
      </c>
      <c r="T7" s="11">
        <v>0.84399999999999997</v>
      </c>
      <c r="U7" s="11">
        <v>1.113</v>
      </c>
      <c r="V7" s="11">
        <v>0.90600000000000003</v>
      </c>
      <c r="W7" s="98">
        <v>0.49747999999999998</v>
      </c>
      <c r="X7" s="11">
        <v>0.46400000000000002</v>
      </c>
      <c r="Y7" s="11">
        <v>0.32300000000000001</v>
      </c>
      <c r="Z7" s="11">
        <v>1.149</v>
      </c>
      <c r="AA7" s="11">
        <v>5.7359999999999998</v>
      </c>
      <c r="AB7" s="11">
        <v>0.74399999999999999</v>
      </c>
      <c r="AC7" s="11">
        <v>0.48499999999999999</v>
      </c>
      <c r="AD7" s="11">
        <v>2.331</v>
      </c>
      <c r="AE7" s="11">
        <v>1.1319999999999999</v>
      </c>
      <c r="AF7" s="11">
        <v>0.45400000000000001</v>
      </c>
      <c r="AG7" s="11">
        <v>0.29399999999999998</v>
      </c>
      <c r="AH7" s="11">
        <v>0.5</v>
      </c>
      <c r="AI7" s="11">
        <v>0.83499999999999996</v>
      </c>
      <c r="AJ7" s="11">
        <v>0.84199999999999997</v>
      </c>
      <c r="AK7" s="11">
        <v>0.26800000000000002</v>
      </c>
      <c r="AL7" s="11">
        <v>0</v>
      </c>
      <c r="AM7" s="11">
        <v>0.14299999999999999</v>
      </c>
      <c r="AN7" s="11">
        <v>0.32300000000000001</v>
      </c>
      <c r="AO7" s="11">
        <v>0</v>
      </c>
      <c r="AP7" s="11">
        <v>0.51800000000000002</v>
      </c>
      <c r="AQ7" s="11">
        <v>0</v>
      </c>
      <c r="AR7" s="97">
        <v>1</v>
      </c>
      <c r="AS7" s="97">
        <v>0</v>
      </c>
      <c r="AT7" s="97">
        <v>0</v>
      </c>
      <c r="AU7" s="97">
        <v>0</v>
      </c>
      <c r="AV7" s="97">
        <v>0</v>
      </c>
      <c r="AW7" s="97">
        <v>0</v>
      </c>
      <c r="AX7" s="97">
        <v>0</v>
      </c>
      <c r="AY7" s="97">
        <v>0</v>
      </c>
      <c r="AZ7" s="97">
        <v>1</v>
      </c>
      <c r="BA7" s="97">
        <v>0</v>
      </c>
    </row>
    <row r="8" spans="1:53" customFormat="1" ht="15.75" customHeight="1">
      <c r="A8" s="5" t="s">
        <v>70</v>
      </c>
      <c r="B8" s="5">
        <v>0</v>
      </c>
      <c r="C8" s="9">
        <v>6</v>
      </c>
      <c r="D8" s="10">
        <v>0.8718421052631582</v>
      </c>
      <c r="E8" s="6">
        <v>25</v>
      </c>
      <c r="F8" s="5">
        <v>1</v>
      </c>
      <c r="G8" s="5">
        <v>2</v>
      </c>
      <c r="H8" s="5">
        <v>38</v>
      </c>
      <c r="I8" s="7">
        <v>40000</v>
      </c>
      <c r="J8" s="7">
        <v>20</v>
      </c>
      <c r="K8" s="7">
        <v>0</v>
      </c>
      <c r="L8" s="7">
        <v>28</v>
      </c>
      <c r="M8" s="8">
        <v>6</v>
      </c>
      <c r="N8" s="6">
        <v>0</v>
      </c>
      <c r="O8" s="5">
        <v>3</v>
      </c>
      <c r="P8" s="5">
        <v>8</v>
      </c>
      <c r="Q8" s="8">
        <v>2.5</v>
      </c>
      <c r="R8" s="5">
        <v>3</v>
      </c>
      <c r="S8" s="5">
        <v>0</v>
      </c>
      <c r="T8" s="11">
        <v>1.357</v>
      </c>
      <c r="U8" s="11">
        <v>1.802</v>
      </c>
      <c r="V8" s="11">
        <v>1.4259999999999999</v>
      </c>
      <c r="W8" s="52">
        <v>2.4416000000000002</v>
      </c>
      <c r="X8" s="11">
        <v>0.58699999999999997</v>
      </c>
      <c r="Y8" s="11">
        <v>0.75700000000000001</v>
      </c>
      <c r="Z8" s="11">
        <v>3.6219999999999999</v>
      </c>
      <c r="AA8" s="11">
        <v>7.4269999999999996</v>
      </c>
      <c r="AB8" s="11">
        <v>0.91200000000000003</v>
      </c>
      <c r="AC8" s="11">
        <v>1.704</v>
      </c>
      <c r="AD8" s="11">
        <v>3.99</v>
      </c>
      <c r="AE8" s="11">
        <v>3.2810000000000001</v>
      </c>
      <c r="AF8" s="11">
        <v>1.7070000000000001</v>
      </c>
      <c r="AG8" s="11">
        <v>1.3640000000000001</v>
      </c>
      <c r="AH8" s="11">
        <v>1.1459999999999999</v>
      </c>
      <c r="AI8" s="11">
        <v>1.9019999999999999</v>
      </c>
      <c r="AJ8" s="11">
        <v>2.6419999999999999</v>
      </c>
      <c r="AK8" s="11">
        <v>1.2030000000000001</v>
      </c>
      <c r="AL8" s="11">
        <v>0.31900000000000001</v>
      </c>
      <c r="AM8" s="11">
        <v>0.86399999999999999</v>
      </c>
      <c r="AN8" s="11">
        <v>0.76200000000000001</v>
      </c>
      <c r="AO8" s="11">
        <v>0</v>
      </c>
      <c r="AP8" s="11">
        <v>5.3789999999999996</v>
      </c>
      <c r="AQ8" s="11">
        <v>0.13900000000000001</v>
      </c>
      <c r="AR8" s="97">
        <v>1</v>
      </c>
      <c r="AS8" s="97">
        <v>1</v>
      </c>
      <c r="AT8" s="97">
        <v>0</v>
      </c>
      <c r="AU8" s="97">
        <v>0</v>
      </c>
      <c r="AV8" s="97">
        <v>1</v>
      </c>
      <c r="AW8" s="97">
        <v>0</v>
      </c>
      <c r="AX8" s="97">
        <v>1</v>
      </c>
      <c r="AY8" s="97">
        <v>0</v>
      </c>
      <c r="AZ8" s="97">
        <v>1</v>
      </c>
      <c r="BA8" s="97">
        <v>1</v>
      </c>
    </row>
    <row r="9" spans="1:53" customFormat="1" ht="15.75" customHeight="1">
      <c r="A9" s="5" t="s">
        <v>81</v>
      </c>
      <c r="B9" s="5">
        <v>0</v>
      </c>
      <c r="C9" s="9">
        <v>5</v>
      </c>
      <c r="D9" s="10">
        <v>0.70663157894736839</v>
      </c>
      <c r="E9" s="6">
        <v>27</v>
      </c>
      <c r="F9" s="5">
        <v>1</v>
      </c>
      <c r="G9" s="5">
        <v>3</v>
      </c>
      <c r="H9" s="5">
        <v>16</v>
      </c>
      <c r="I9" s="7">
        <v>40000</v>
      </c>
      <c r="J9" s="7">
        <v>4</v>
      </c>
      <c r="K9" s="7">
        <v>25</v>
      </c>
      <c r="L9" s="7">
        <v>4</v>
      </c>
      <c r="M9" s="8">
        <v>8</v>
      </c>
      <c r="N9" s="6">
        <v>0</v>
      </c>
      <c r="O9" s="5">
        <v>3</v>
      </c>
      <c r="P9" s="5">
        <v>8</v>
      </c>
      <c r="Q9" s="8">
        <v>5</v>
      </c>
      <c r="R9" s="5">
        <v>5</v>
      </c>
      <c r="S9" s="5">
        <v>0</v>
      </c>
      <c r="T9" s="11">
        <v>1.167</v>
      </c>
      <c r="U9" s="11">
        <v>1.8560000000000001</v>
      </c>
      <c r="V9" s="11">
        <v>1.3149999999999999</v>
      </c>
      <c r="W9" s="53">
        <v>1.1128400000000001</v>
      </c>
      <c r="X9" s="11">
        <v>0.46100000000000002</v>
      </c>
      <c r="Y9" s="11">
        <v>0.73899999999999999</v>
      </c>
      <c r="Z9" s="11">
        <v>1.796</v>
      </c>
      <c r="AA9" s="11">
        <v>7.5579999999999998</v>
      </c>
      <c r="AB9" s="11">
        <v>0.7</v>
      </c>
      <c r="AC9" s="11">
        <v>1.1379999999999999</v>
      </c>
      <c r="AD9" s="11">
        <v>2.819</v>
      </c>
      <c r="AE9" s="11">
        <v>1.63</v>
      </c>
      <c r="AF9" s="11">
        <v>1.05</v>
      </c>
      <c r="AG9" s="11">
        <v>0.621</v>
      </c>
      <c r="AH9" s="11">
        <v>0.95899999999999996</v>
      </c>
      <c r="AI9" s="11">
        <v>0.97499999999999998</v>
      </c>
      <c r="AJ9" s="11">
        <v>1.345</v>
      </c>
      <c r="AK9" s="11">
        <v>0.88700000000000001</v>
      </c>
      <c r="AL9" s="11">
        <v>0</v>
      </c>
      <c r="AM9" s="11">
        <v>0.34399999999999997</v>
      </c>
      <c r="AN9" s="11">
        <v>0.28499999999999998</v>
      </c>
      <c r="AO9" s="11">
        <v>0</v>
      </c>
      <c r="AP9" s="11">
        <v>0.45500000000000002</v>
      </c>
      <c r="AQ9" s="11">
        <v>3.0000000000000001E-3</v>
      </c>
      <c r="AR9" s="97">
        <v>1</v>
      </c>
      <c r="AS9" s="97">
        <v>1</v>
      </c>
      <c r="AT9" s="97">
        <v>0</v>
      </c>
      <c r="AU9" s="97">
        <v>0</v>
      </c>
      <c r="AV9" s="97">
        <v>0</v>
      </c>
      <c r="AW9" s="97">
        <v>0</v>
      </c>
      <c r="AX9" s="97">
        <v>0</v>
      </c>
      <c r="AY9" s="97">
        <v>1</v>
      </c>
      <c r="AZ9" s="97">
        <v>1</v>
      </c>
      <c r="BA9" s="97">
        <v>1</v>
      </c>
    </row>
    <row r="10" spans="1:53" customFormat="1" ht="15.75" customHeight="1">
      <c r="A10" s="5" t="s">
        <v>98</v>
      </c>
      <c r="B10" s="5">
        <v>0</v>
      </c>
      <c r="C10" s="9">
        <v>6</v>
      </c>
      <c r="D10" s="10">
        <v>0.83236842105263165</v>
      </c>
      <c r="E10" s="6">
        <v>29</v>
      </c>
      <c r="F10" s="5">
        <v>1</v>
      </c>
      <c r="G10" s="5">
        <v>3</v>
      </c>
      <c r="H10" s="5">
        <v>13</v>
      </c>
      <c r="I10" s="7">
        <v>12000</v>
      </c>
      <c r="J10" s="7">
        <v>12</v>
      </c>
      <c r="K10" s="7">
        <v>1</v>
      </c>
      <c r="L10" s="7">
        <v>11</v>
      </c>
      <c r="M10" s="8">
        <v>5</v>
      </c>
      <c r="N10" s="6">
        <v>0</v>
      </c>
      <c r="O10" s="5">
        <v>1</v>
      </c>
      <c r="P10" s="5">
        <v>8</v>
      </c>
      <c r="Q10" s="8">
        <v>13.888999999999999</v>
      </c>
      <c r="R10" s="5">
        <v>5</v>
      </c>
      <c r="S10" s="5">
        <v>0</v>
      </c>
      <c r="T10" s="11">
        <v>0.94</v>
      </c>
      <c r="U10" s="11">
        <v>1.732</v>
      </c>
      <c r="V10" s="11">
        <v>1.635</v>
      </c>
      <c r="W10" s="12">
        <v>1.5860000000000001</v>
      </c>
      <c r="X10" s="11">
        <v>0.90200000000000002</v>
      </c>
      <c r="Y10" s="11">
        <v>0.93400000000000005</v>
      </c>
      <c r="Z10" s="11">
        <v>2.8769999999999998</v>
      </c>
      <c r="AA10" s="11">
        <v>4.7409999999999997</v>
      </c>
      <c r="AB10" s="11">
        <v>0.67800000000000005</v>
      </c>
      <c r="AC10" s="11">
        <v>0.99199999999999999</v>
      </c>
      <c r="AD10" s="11">
        <v>7.2729999999999997</v>
      </c>
      <c r="AE10" s="11">
        <v>1.79</v>
      </c>
      <c r="AF10" s="11">
        <v>1.321</v>
      </c>
      <c r="AG10" s="11">
        <v>1.2210000000000001</v>
      </c>
      <c r="AH10" s="11">
        <v>1.1140000000000001</v>
      </c>
      <c r="AI10" s="11">
        <v>1.51</v>
      </c>
      <c r="AJ10" s="11">
        <v>2.105</v>
      </c>
      <c r="AK10" s="11">
        <v>0.624</v>
      </c>
      <c r="AL10" s="11">
        <v>1.4039999999999999</v>
      </c>
      <c r="AM10" s="11">
        <v>0.34</v>
      </c>
      <c r="AN10" s="11">
        <v>0.44</v>
      </c>
      <c r="AO10" s="11">
        <v>8.2000000000000003E-2</v>
      </c>
      <c r="AP10" s="11">
        <v>0.82299999999999995</v>
      </c>
      <c r="AQ10" s="11">
        <v>0.46700000000000003</v>
      </c>
      <c r="AR10" s="97">
        <v>1</v>
      </c>
      <c r="AS10" s="97">
        <v>0</v>
      </c>
      <c r="AT10" s="97">
        <v>0</v>
      </c>
      <c r="AU10" s="97">
        <v>1</v>
      </c>
      <c r="AV10" s="97">
        <v>1</v>
      </c>
      <c r="AW10" s="97">
        <v>0</v>
      </c>
      <c r="AX10" s="97">
        <v>0</v>
      </c>
      <c r="AY10" s="97">
        <v>1</v>
      </c>
      <c r="AZ10" s="97">
        <v>1</v>
      </c>
      <c r="BA10" s="97">
        <v>1</v>
      </c>
    </row>
    <row r="11" spans="1:53" customFormat="1" ht="15.75" customHeight="1">
      <c r="A11" s="5" t="s">
        <v>83</v>
      </c>
      <c r="B11" s="5">
        <v>0</v>
      </c>
      <c r="C11" s="9">
        <v>4</v>
      </c>
      <c r="D11" s="10">
        <v>0.76910526315789474</v>
      </c>
      <c r="E11" s="6">
        <v>24</v>
      </c>
      <c r="F11" s="5">
        <v>1</v>
      </c>
      <c r="G11" s="5">
        <v>2</v>
      </c>
      <c r="H11" s="5">
        <v>9</v>
      </c>
      <c r="I11" s="7">
        <v>120000</v>
      </c>
      <c r="J11" s="7">
        <v>40</v>
      </c>
      <c r="K11" s="7">
        <v>50</v>
      </c>
      <c r="L11" s="7">
        <v>43</v>
      </c>
      <c r="M11" s="8">
        <v>7</v>
      </c>
      <c r="N11" s="6">
        <v>1</v>
      </c>
      <c r="O11" s="5">
        <v>1</v>
      </c>
      <c r="P11" s="5">
        <v>8</v>
      </c>
      <c r="Q11" s="8">
        <v>2.5</v>
      </c>
      <c r="R11" s="5">
        <v>3</v>
      </c>
      <c r="S11" s="5">
        <v>0</v>
      </c>
      <c r="T11" s="11">
        <v>1.181</v>
      </c>
      <c r="U11" s="11">
        <v>2.4350000000000001</v>
      </c>
      <c r="V11" s="11">
        <v>1.909</v>
      </c>
      <c r="W11" s="53">
        <v>1.4558800000000001</v>
      </c>
      <c r="X11" s="11">
        <v>1.32</v>
      </c>
      <c r="Y11" s="11">
        <v>0.79300000000000004</v>
      </c>
      <c r="Z11" s="11">
        <v>2.2170000000000001</v>
      </c>
      <c r="AA11" s="11">
        <v>4.6879999999999997</v>
      </c>
      <c r="AB11" s="11">
        <v>1.0349999999999999</v>
      </c>
      <c r="AC11" s="11">
        <v>0.90700000000000003</v>
      </c>
      <c r="AD11" s="11">
        <v>4.2679999999999998</v>
      </c>
      <c r="AE11" s="11">
        <v>0.47</v>
      </c>
      <c r="AF11" s="11">
        <v>1.421</v>
      </c>
      <c r="AG11" s="11">
        <v>1.27</v>
      </c>
      <c r="AH11" s="11">
        <v>1.17</v>
      </c>
      <c r="AI11" s="11">
        <v>1.0620000000000001</v>
      </c>
      <c r="AJ11" s="11">
        <v>1.2669999999999999</v>
      </c>
      <c r="AK11" s="11">
        <v>0.54600000000000004</v>
      </c>
      <c r="AL11" s="11">
        <v>0.877</v>
      </c>
      <c r="AM11" s="11">
        <v>0.217</v>
      </c>
      <c r="AN11" s="11">
        <v>0.622</v>
      </c>
      <c r="AO11" s="11">
        <v>0</v>
      </c>
      <c r="AP11" s="11">
        <v>0.18099999999999999</v>
      </c>
      <c r="AQ11" s="11">
        <v>0.17</v>
      </c>
      <c r="AR11" s="97">
        <v>1</v>
      </c>
      <c r="AS11" s="97">
        <v>1</v>
      </c>
      <c r="AT11" s="97">
        <v>0</v>
      </c>
      <c r="AU11" s="97">
        <v>1</v>
      </c>
      <c r="AV11" s="97">
        <v>0</v>
      </c>
      <c r="AW11" s="97">
        <v>0</v>
      </c>
      <c r="AX11" s="97">
        <v>0</v>
      </c>
      <c r="AY11" s="97">
        <v>0</v>
      </c>
      <c r="AZ11" s="97">
        <v>1</v>
      </c>
      <c r="BA11" s="97">
        <v>0</v>
      </c>
    </row>
    <row r="12" spans="1:53" customFormat="1" ht="15.75" customHeight="1">
      <c r="A12" s="5" t="s">
        <v>106</v>
      </c>
      <c r="B12" s="5">
        <v>0</v>
      </c>
      <c r="C12" s="9">
        <v>4</v>
      </c>
      <c r="D12" s="10">
        <v>0.60884210526315796</v>
      </c>
      <c r="E12" s="6">
        <v>24</v>
      </c>
      <c r="F12" s="5">
        <v>1</v>
      </c>
      <c r="G12" s="5">
        <v>3</v>
      </c>
      <c r="H12" s="5">
        <v>20</v>
      </c>
      <c r="I12" s="7">
        <v>35000</v>
      </c>
      <c r="J12" s="7">
        <v>5</v>
      </c>
      <c r="K12" s="7">
        <v>3</v>
      </c>
      <c r="L12" s="7">
        <v>3</v>
      </c>
      <c r="M12" s="8">
        <v>4</v>
      </c>
      <c r="N12" s="6">
        <v>0</v>
      </c>
      <c r="O12" s="5">
        <v>1</v>
      </c>
      <c r="P12" s="5">
        <v>8</v>
      </c>
      <c r="Q12" s="8">
        <v>7.6189999999999998</v>
      </c>
      <c r="R12" s="5">
        <v>7</v>
      </c>
      <c r="S12" s="5">
        <v>0</v>
      </c>
      <c r="T12" s="11">
        <v>0.82099999999999995</v>
      </c>
      <c r="U12" s="11">
        <v>0.754</v>
      </c>
      <c r="V12" s="11">
        <v>1.216</v>
      </c>
      <c r="W12" s="12">
        <v>1.1837599999999999</v>
      </c>
      <c r="X12" s="11">
        <v>0.67600000000000005</v>
      </c>
      <c r="Y12" s="11">
        <v>0.66300000000000003</v>
      </c>
      <c r="Z12" s="11">
        <v>1.518</v>
      </c>
      <c r="AA12" s="11">
        <v>4.6369999999999996</v>
      </c>
      <c r="AB12" s="11">
        <v>0.63200000000000001</v>
      </c>
      <c r="AC12" s="11">
        <v>0.83899999999999997</v>
      </c>
      <c r="AD12" s="11">
        <v>2.9729999999999999</v>
      </c>
      <c r="AE12" s="11">
        <v>0.24399999999999999</v>
      </c>
      <c r="AF12" s="11">
        <v>1.0880000000000001</v>
      </c>
      <c r="AG12" s="11">
        <v>0.74299999999999999</v>
      </c>
      <c r="AH12" s="11">
        <v>0.68200000000000005</v>
      </c>
      <c r="AI12" s="11">
        <v>0.76800000000000002</v>
      </c>
      <c r="AJ12" s="11">
        <v>0.79800000000000004</v>
      </c>
      <c r="AK12" s="11">
        <v>0.77300000000000002</v>
      </c>
      <c r="AL12" s="11">
        <v>0.111</v>
      </c>
      <c r="AM12" s="11">
        <v>0.104</v>
      </c>
      <c r="AN12" s="11">
        <v>0.28699999999999998</v>
      </c>
      <c r="AO12" s="11">
        <v>0</v>
      </c>
      <c r="AP12" s="11">
        <v>0.248</v>
      </c>
      <c r="AQ12" s="11">
        <v>2.1000000000000001E-2</v>
      </c>
      <c r="AR12" s="97">
        <v>1</v>
      </c>
      <c r="AS12" s="97">
        <v>1</v>
      </c>
      <c r="AT12" s="97">
        <v>0</v>
      </c>
      <c r="AU12" s="97">
        <v>1</v>
      </c>
      <c r="AV12" s="97">
        <v>0</v>
      </c>
      <c r="AW12" s="97">
        <v>0</v>
      </c>
      <c r="AX12" s="97">
        <v>0</v>
      </c>
      <c r="AY12" s="97">
        <v>0</v>
      </c>
      <c r="AZ12" s="97">
        <v>1</v>
      </c>
      <c r="BA12" s="97">
        <v>0</v>
      </c>
    </row>
    <row r="13" spans="1:53" customFormat="1" ht="15.75" customHeight="1">
      <c r="A13" s="5" t="s">
        <v>52</v>
      </c>
      <c r="B13" s="5">
        <v>0</v>
      </c>
      <c r="C13" s="9">
        <v>3</v>
      </c>
      <c r="D13" s="10">
        <v>0.26205263157894737</v>
      </c>
      <c r="E13" s="6">
        <v>24</v>
      </c>
      <c r="F13" s="5">
        <v>8</v>
      </c>
      <c r="G13" s="5">
        <v>2</v>
      </c>
      <c r="H13" s="5">
        <v>9</v>
      </c>
      <c r="I13" s="7">
        <v>15500</v>
      </c>
      <c r="J13" s="7">
        <v>4</v>
      </c>
      <c r="K13" s="7">
        <v>11</v>
      </c>
      <c r="L13" s="7">
        <v>2</v>
      </c>
      <c r="M13" s="8">
        <v>5</v>
      </c>
      <c r="N13" s="6">
        <v>0</v>
      </c>
      <c r="O13" s="5">
        <v>1</v>
      </c>
      <c r="P13" s="5">
        <v>8</v>
      </c>
      <c r="Q13" s="8">
        <v>7.258</v>
      </c>
      <c r="R13" s="5">
        <v>7</v>
      </c>
      <c r="S13" s="5">
        <v>0</v>
      </c>
      <c r="T13" s="11">
        <v>0.25900000000000001</v>
      </c>
      <c r="U13" s="11">
        <v>0.215</v>
      </c>
      <c r="V13" s="11">
        <v>0.29299999999999998</v>
      </c>
      <c r="W13" s="98">
        <v>0.27479999999999999</v>
      </c>
      <c r="X13" s="11">
        <v>0.11899999999999999</v>
      </c>
      <c r="Y13" s="11">
        <v>0.13600000000000001</v>
      </c>
      <c r="Z13" s="11">
        <v>0.42699999999999999</v>
      </c>
      <c r="AA13" s="11">
        <v>1.6279999999999999</v>
      </c>
      <c r="AB13" s="11">
        <v>0.18099999999999999</v>
      </c>
      <c r="AC13" s="11">
        <v>0.23599999999999999</v>
      </c>
      <c r="AD13" s="11">
        <v>0.93899999999999995</v>
      </c>
      <c r="AE13" s="11">
        <v>0.216</v>
      </c>
      <c r="AF13" s="11">
        <v>0.247</v>
      </c>
      <c r="AG13" s="11">
        <v>9.4E-2</v>
      </c>
      <c r="AH13" s="11">
        <v>0.17599999999999999</v>
      </c>
      <c r="AI13" s="11">
        <v>0.28100000000000003</v>
      </c>
      <c r="AJ13" s="11">
        <v>0.3</v>
      </c>
      <c r="AK13" s="11">
        <v>0.19400000000000001</v>
      </c>
      <c r="AL13" s="11">
        <v>0</v>
      </c>
      <c r="AM13" s="11">
        <v>3.6999999999999998E-2</v>
      </c>
      <c r="AN13" s="11">
        <v>5.3999999999999999E-2</v>
      </c>
      <c r="AO13" s="11">
        <v>0</v>
      </c>
      <c r="AP13" s="11">
        <v>0.34200000000000003</v>
      </c>
      <c r="AQ13" s="11">
        <v>0</v>
      </c>
      <c r="AR13" s="97">
        <v>1</v>
      </c>
      <c r="AS13" s="97">
        <v>1</v>
      </c>
      <c r="AT13" s="97">
        <v>0</v>
      </c>
      <c r="AU13" s="97">
        <v>0</v>
      </c>
      <c r="AV13" s="97">
        <v>0</v>
      </c>
      <c r="AW13" s="97">
        <v>0</v>
      </c>
      <c r="AX13" s="97">
        <v>0</v>
      </c>
      <c r="AY13" s="97">
        <v>0</v>
      </c>
      <c r="AZ13" s="97">
        <v>1</v>
      </c>
      <c r="BA13" s="97">
        <v>0</v>
      </c>
    </row>
    <row r="14" spans="1:53" customFormat="1" ht="15.75" customHeight="1">
      <c r="A14" s="5" t="s">
        <v>105</v>
      </c>
      <c r="B14" s="5">
        <v>1</v>
      </c>
      <c r="C14" s="9">
        <v>4</v>
      </c>
      <c r="D14" s="10">
        <v>0.54247368421052644</v>
      </c>
      <c r="E14" s="6">
        <v>30</v>
      </c>
      <c r="F14" s="5">
        <v>3</v>
      </c>
      <c r="G14" s="5">
        <v>2</v>
      </c>
      <c r="H14" s="5">
        <v>5</v>
      </c>
      <c r="I14" s="7">
        <v>20000</v>
      </c>
      <c r="J14" s="7">
        <v>0</v>
      </c>
      <c r="K14" s="7">
        <v>0</v>
      </c>
      <c r="L14" s="7">
        <v>0</v>
      </c>
      <c r="M14" s="8">
        <v>6</v>
      </c>
      <c r="N14" s="6">
        <v>0</v>
      </c>
      <c r="O14" s="5">
        <v>1</v>
      </c>
      <c r="P14" s="5">
        <v>8</v>
      </c>
      <c r="Q14" s="8">
        <v>8.3330000000000002</v>
      </c>
      <c r="R14" s="5">
        <v>3</v>
      </c>
      <c r="S14" s="5">
        <v>0</v>
      </c>
      <c r="T14" s="11">
        <v>1.264</v>
      </c>
      <c r="U14" s="11">
        <v>0.69699999999999995</v>
      </c>
      <c r="V14" s="11">
        <v>1.284</v>
      </c>
      <c r="W14" s="52">
        <v>0.82879999999999998</v>
      </c>
      <c r="X14" s="11">
        <v>0.32500000000000001</v>
      </c>
      <c r="Y14" s="11">
        <v>0.26</v>
      </c>
      <c r="Z14" s="11">
        <v>1.4470000000000001</v>
      </c>
      <c r="AA14" s="11">
        <v>6.6509999999999998</v>
      </c>
      <c r="AB14" s="11">
        <v>1.0209999999999999</v>
      </c>
      <c r="AC14" s="11">
        <v>0.81899999999999995</v>
      </c>
      <c r="AD14" s="11">
        <v>5.3760000000000003</v>
      </c>
      <c r="AE14" s="11">
        <v>0.53300000000000003</v>
      </c>
      <c r="AF14" s="11">
        <v>0.623</v>
      </c>
      <c r="AG14" s="11">
        <v>0.315</v>
      </c>
      <c r="AH14" s="11">
        <v>0.69699999999999995</v>
      </c>
      <c r="AI14" s="11">
        <v>1.42</v>
      </c>
      <c r="AJ14" s="11">
        <v>1.3420000000000001</v>
      </c>
      <c r="AK14" s="11">
        <v>0.32</v>
      </c>
      <c r="AL14" s="11">
        <v>0</v>
      </c>
      <c r="AM14" s="11">
        <v>6.4000000000000001E-2</v>
      </c>
      <c r="AN14" s="11">
        <v>0.23300000000000001</v>
      </c>
      <c r="AO14" s="11">
        <v>0</v>
      </c>
      <c r="AP14" s="11">
        <v>0.11799999999999999</v>
      </c>
      <c r="AQ14" s="11">
        <v>8.9999999999999993E-3</v>
      </c>
      <c r="AR14" s="97">
        <v>1</v>
      </c>
      <c r="AS14" s="97">
        <v>1</v>
      </c>
      <c r="AT14" s="97">
        <v>0</v>
      </c>
      <c r="AU14" s="97">
        <v>0</v>
      </c>
      <c r="AV14" s="97">
        <v>0</v>
      </c>
      <c r="AW14" s="97">
        <v>0</v>
      </c>
      <c r="AX14" s="97">
        <v>0</v>
      </c>
      <c r="AY14" s="97">
        <v>1</v>
      </c>
      <c r="AZ14" s="97">
        <v>1</v>
      </c>
      <c r="BA14" s="97">
        <v>0</v>
      </c>
    </row>
    <row r="15" spans="1:53" customFormat="1" ht="15.75" customHeight="1">
      <c r="A15" s="5" t="s">
        <v>107</v>
      </c>
      <c r="B15" s="5">
        <v>1</v>
      </c>
      <c r="C15" s="9">
        <v>3</v>
      </c>
      <c r="D15" s="10">
        <v>0.54200000000000004</v>
      </c>
      <c r="E15" s="6">
        <v>20</v>
      </c>
      <c r="F15" s="5">
        <v>1</v>
      </c>
      <c r="G15" s="5">
        <v>2</v>
      </c>
      <c r="H15" s="5">
        <v>3</v>
      </c>
      <c r="I15" s="7">
        <v>80000</v>
      </c>
      <c r="J15" s="7">
        <v>0</v>
      </c>
      <c r="K15" s="7">
        <v>0</v>
      </c>
      <c r="L15" s="7">
        <v>0</v>
      </c>
      <c r="M15" s="8">
        <v>0</v>
      </c>
      <c r="N15" s="6">
        <v>0</v>
      </c>
      <c r="O15" s="5">
        <v>1</v>
      </c>
      <c r="P15" s="5">
        <v>8</v>
      </c>
      <c r="Q15" s="8">
        <v>5</v>
      </c>
      <c r="R15" s="5">
        <v>6</v>
      </c>
      <c r="S15" s="5">
        <v>0</v>
      </c>
      <c r="T15" s="11">
        <v>0.66200000000000003</v>
      </c>
      <c r="U15" s="11">
        <v>1.2230000000000001</v>
      </c>
      <c r="V15" s="11">
        <v>0.52600000000000002</v>
      </c>
      <c r="W15" s="98">
        <v>0.71672000000000002</v>
      </c>
      <c r="X15" s="11">
        <v>0.38200000000000001</v>
      </c>
      <c r="Y15" s="11">
        <v>0.25</v>
      </c>
      <c r="Z15" s="11">
        <v>1.3560000000000001</v>
      </c>
      <c r="AA15" s="11">
        <v>5.9930000000000003</v>
      </c>
      <c r="AB15" s="11">
        <v>0.47399999999999998</v>
      </c>
      <c r="AC15" s="11">
        <v>0.53300000000000003</v>
      </c>
      <c r="AD15" s="11">
        <v>2.7690000000000001</v>
      </c>
      <c r="AE15" s="11">
        <v>0.70199999999999996</v>
      </c>
      <c r="AF15" s="11">
        <v>0.53300000000000003</v>
      </c>
      <c r="AG15" s="11">
        <v>0.53300000000000003</v>
      </c>
      <c r="AH15" s="11">
        <v>0.58199999999999996</v>
      </c>
      <c r="AI15" s="11">
        <v>0.85799999999999998</v>
      </c>
      <c r="AJ15" s="11">
        <v>1.2629999999999999</v>
      </c>
      <c r="AK15" s="11">
        <v>0.252</v>
      </c>
      <c r="AL15" s="11">
        <v>0.125</v>
      </c>
      <c r="AM15" s="11">
        <v>0.28599999999999998</v>
      </c>
      <c r="AN15" s="11">
        <v>0.34599999999999997</v>
      </c>
      <c r="AO15" s="11">
        <v>0</v>
      </c>
      <c r="AP15" s="11">
        <v>0.442</v>
      </c>
      <c r="AQ15" s="11">
        <v>4.2000000000000003E-2</v>
      </c>
      <c r="AR15" s="97">
        <v>1</v>
      </c>
      <c r="AS15" s="97">
        <v>0</v>
      </c>
      <c r="AT15" s="97">
        <v>0</v>
      </c>
      <c r="AU15" s="97">
        <v>1</v>
      </c>
      <c r="AV15" s="97">
        <v>0</v>
      </c>
      <c r="AW15" s="97">
        <v>0</v>
      </c>
      <c r="AX15" s="97">
        <v>0</v>
      </c>
      <c r="AY15" s="97">
        <v>0</v>
      </c>
      <c r="AZ15" s="97">
        <v>1</v>
      </c>
      <c r="BA15" s="97">
        <v>0</v>
      </c>
    </row>
    <row r="16" spans="1:53" customFormat="1" ht="15.75" customHeight="1">
      <c r="A16" s="5" t="s">
        <v>58</v>
      </c>
      <c r="B16" s="5">
        <v>1</v>
      </c>
      <c r="C16" s="9">
        <v>3</v>
      </c>
      <c r="D16" s="10">
        <v>0.37031578947368421</v>
      </c>
      <c r="E16" s="6">
        <v>24</v>
      </c>
      <c r="F16" s="5">
        <v>10</v>
      </c>
      <c r="G16" s="5">
        <v>2</v>
      </c>
      <c r="H16" s="5">
        <v>8</v>
      </c>
      <c r="I16" s="7">
        <v>12000</v>
      </c>
      <c r="J16" s="7">
        <v>5</v>
      </c>
      <c r="K16" s="7">
        <v>11</v>
      </c>
      <c r="L16" s="7">
        <v>1</v>
      </c>
      <c r="M16" s="8">
        <v>7</v>
      </c>
      <c r="N16" s="6">
        <v>0</v>
      </c>
      <c r="O16" s="5">
        <v>1</v>
      </c>
      <c r="P16" s="5">
        <v>8</v>
      </c>
      <c r="Q16" s="8">
        <v>16.667000000000002</v>
      </c>
      <c r="R16" s="5">
        <v>5</v>
      </c>
      <c r="S16" s="5">
        <v>0</v>
      </c>
      <c r="T16" s="11">
        <v>0.56100000000000005</v>
      </c>
      <c r="U16" s="11">
        <v>0.26500000000000001</v>
      </c>
      <c r="V16" s="11">
        <v>0.77</v>
      </c>
      <c r="W16" s="52">
        <v>0.49331999999999998</v>
      </c>
      <c r="X16" s="11">
        <v>0.127</v>
      </c>
      <c r="Y16" s="11">
        <v>0.26</v>
      </c>
      <c r="Z16" s="11">
        <v>0.67300000000000004</v>
      </c>
      <c r="AA16" s="11">
        <v>2.9060000000000001</v>
      </c>
      <c r="AB16" s="11">
        <v>0.32</v>
      </c>
      <c r="AC16" s="11">
        <v>0.45300000000000001</v>
      </c>
      <c r="AD16" s="11">
        <v>1.8280000000000001</v>
      </c>
      <c r="AE16" s="11">
        <v>0.438</v>
      </c>
      <c r="AF16" s="11">
        <v>0.42399999999999999</v>
      </c>
      <c r="AG16" s="11">
        <v>0.17599999999999999</v>
      </c>
      <c r="AH16" s="11">
        <v>0.34300000000000003</v>
      </c>
      <c r="AI16" s="11">
        <v>0.56499999999999995</v>
      </c>
      <c r="AJ16" s="11">
        <v>0.56499999999999995</v>
      </c>
      <c r="AK16" s="11">
        <v>0.33800000000000002</v>
      </c>
      <c r="AL16" s="11">
        <v>0</v>
      </c>
      <c r="AM16" s="11">
        <v>0.04</v>
      </c>
      <c r="AN16" s="11">
        <v>6.9000000000000006E-2</v>
      </c>
      <c r="AO16" s="11">
        <v>0</v>
      </c>
      <c r="AP16" s="11">
        <v>0.245</v>
      </c>
      <c r="AQ16" s="11">
        <v>0</v>
      </c>
      <c r="AR16" s="97">
        <v>1</v>
      </c>
      <c r="AS16" s="97">
        <v>1</v>
      </c>
      <c r="AT16" s="97">
        <v>0</v>
      </c>
      <c r="AU16" s="97">
        <v>0</v>
      </c>
      <c r="AV16" s="97">
        <v>0</v>
      </c>
      <c r="AW16" s="97">
        <v>0</v>
      </c>
      <c r="AX16" s="97">
        <v>0</v>
      </c>
      <c r="AY16" s="97">
        <v>0</v>
      </c>
      <c r="AZ16" s="97">
        <v>1</v>
      </c>
      <c r="BA16" s="97">
        <v>0</v>
      </c>
    </row>
    <row r="17" spans="1:53" customFormat="1" ht="15.75" customHeight="1">
      <c r="A17" s="5" t="s">
        <v>88</v>
      </c>
      <c r="B17" s="5">
        <v>1</v>
      </c>
      <c r="C17" s="9">
        <v>2</v>
      </c>
      <c r="D17" s="10">
        <v>0.46221052631578946</v>
      </c>
      <c r="E17" s="6">
        <v>17</v>
      </c>
      <c r="F17" s="5">
        <v>7</v>
      </c>
      <c r="G17" s="5">
        <v>2</v>
      </c>
      <c r="H17" s="5">
        <v>9</v>
      </c>
      <c r="I17" s="7">
        <v>30000</v>
      </c>
      <c r="J17" s="7">
        <v>5</v>
      </c>
      <c r="K17" s="7">
        <v>15</v>
      </c>
      <c r="L17" s="7">
        <v>16</v>
      </c>
      <c r="M17" s="8">
        <v>5</v>
      </c>
      <c r="N17" s="6">
        <v>0</v>
      </c>
      <c r="O17" s="5">
        <v>1</v>
      </c>
      <c r="P17" s="5">
        <v>8</v>
      </c>
      <c r="Q17" s="8">
        <v>3.3330000000000002</v>
      </c>
      <c r="R17" s="5">
        <v>4</v>
      </c>
      <c r="S17" s="5">
        <v>1</v>
      </c>
      <c r="T17" s="11">
        <v>0.76100000000000001</v>
      </c>
      <c r="U17" s="11">
        <v>0.755</v>
      </c>
      <c r="V17" s="11">
        <v>0.60299999999999998</v>
      </c>
      <c r="W17" s="53">
        <v>0.59423999999999999</v>
      </c>
      <c r="X17" s="11">
        <v>0.315</v>
      </c>
      <c r="Y17" s="11">
        <v>0.193</v>
      </c>
      <c r="Z17" s="11">
        <v>1.228</v>
      </c>
      <c r="AA17" s="11">
        <v>3.6869999999999998</v>
      </c>
      <c r="AB17" s="11">
        <v>0.45600000000000002</v>
      </c>
      <c r="AC17" s="11">
        <v>0.47</v>
      </c>
      <c r="AD17" s="11">
        <v>3.234</v>
      </c>
      <c r="AE17" s="11">
        <v>0.45100000000000001</v>
      </c>
      <c r="AF17" s="11">
        <v>0.42699999999999999</v>
      </c>
      <c r="AG17" s="11">
        <v>0.221</v>
      </c>
      <c r="AH17" s="11">
        <v>0.372</v>
      </c>
      <c r="AI17" s="11">
        <v>0.77700000000000002</v>
      </c>
      <c r="AJ17" s="11">
        <v>0.876</v>
      </c>
      <c r="AK17" s="11">
        <v>0.19700000000000001</v>
      </c>
      <c r="AL17" s="11">
        <v>0</v>
      </c>
      <c r="AM17" s="11">
        <v>0.11700000000000001</v>
      </c>
      <c r="AN17" s="11">
        <v>0.505</v>
      </c>
      <c r="AO17" s="11">
        <v>0</v>
      </c>
      <c r="AP17" s="11">
        <v>0.40500000000000003</v>
      </c>
      <c r="AQ17" s="11">
        <v>0</v>
      </c>
      <c r="AR17" s="97">
        <v>1</v>
      </c>
      <c r="AS17" s="97">
        <v>0</v>
      </c>
      <c r="AT17" s="97">
        <v>0</v>
      </c>
      <c r="AU17" s="97">
        <v>0</v>
      </c>
      <c r="AV17" s="97">
        <v>0</v>
      </c>
      <c r="AW17" s="97">
        <v>0</v>
      </c>
      <c r="AX17" s="97">
        <v>0</v>
      </c>
      <c r="AY17" s="97">
        <v>0</v>
      </c>
      <c r="AZ17" s="97">
        <v>1</v>
      </c>
      <c r="BA17" s="97">
        <v>0</v>
      </c>
    </row>
    <row r="18" spans="1:53" customFormat="1" ht="15.75" customHeight="1">
      <c r="A18" s="5" t="s">
        <v>89</v>
      </c>
      <c r="B18" s="5">
        <v>0</v>
      </c>
      <c r="C18" s="9">
        <v>4</v>
      </c>
      <c r="D18" s="10">
        <v>0.57652631578947366</v>
      </c>
      <c r="E18" s="6">
        <v>30</v>
      </c>
      <c r="F18" s="5">
        <v>1</v>
      </c>
      <c r="G18" s="5">
        <v>3</v>
      </c>
      <c r="H18" s="5">
        <v>12</v>
      </c>
      <c r="I18" s="7">
        <v>40000</v>
      </c>
      <c r="J18" s="7">
        <v>80</v>
      </c>
      <c r="K18" s="7">
        <v>10</v>
      </c>
      <c r="L18" s="7">
        <v>45</v>
      </c>
      <c r="M18" s="8">
        <v>7</v>
      </c>
      <c r="N18" s="6">
        <v>0</v>
      </c>
      <c r="O18" s="5">
        <v>0</v>
      </c>
      <c r="P18" s="5">
        <v>8</v>
      </c>
      <c r="Q18" s="8">
        <v>4.6879999999999997</v>
      </c>
      <c r="R18" s="5">
        <v>6</v>
      </c>
      <c r="S18" s="5">
        <v>1</v>
      </c>
      <c r="T18" s="11">
        <v>0.82499999999999996</v>
      </c>
      <c r="U18" s="11">
        <v>1.0029999999999999</v>
      </c>
      <c r="V18" s="11">
        <v>0.89900000000000002</v>
      </c>
      <c r="W18" s="52">
        <v>0.38800000000000001</v>
      </c>
      <c r="X18" s="11">
        <v>0.28199999999999997</v>
      </c>
      <c r="Y18" s="11">
        <v>0.29799999999999999</v>
      </c>
      <c r="Z18" s="11">
        <v>1.01</v>
      </c>
      <c r="AA18" s="11">
        <v>4.3689999999999998</v>
      </c>
      <c r="AB18" s="11">
        <v>0.57799999999999996</v>
      </c>
      <c r="AC18" s="11">
        <v>0.55200000000000005</v>
      </c>
      <c r="AD18" s="11">
        <v>3.8260000000000001</v>
      </c>
      <c r="AE18" s="11">
        <v>0.70399999999999996</v>
      </c>
      <c r="AF18" s="11">
        <v>0.373</v>
      </c>
      <c r="AG18" s="11">
        <v>0.24399999999999999</v>
      </c>
      <c r="AH18" s="11">
        <v>1.0489999999999999</v>
      </c>
      <c r="AI18" s="11">
        <v>1.089</v>
      </c>
      <c r="AJ18" s="11">
        <v>1.095</v>
      </c>
      <c r="AK18" s="11">
        <v>0.217</v>
      </c>
      <c r="AL18" s="11">
        <v>9.6000000000000002E-2</v>
      </c>
      <c r="AM18" s="11">
        <v>9.6000000000000002E-2</v>
      </c>
      <c r="AN18" s="11">
        <v>0.94399999999999995</v>
      </c>
      <c r="AO18" s="11">
        <v>1.7999999999999999E-2</v>
      </c>
      <c r="AP18" s="11">
        <v>0.55200000000000005</v>
      </c>
      <c r="AQ18" s="11">
        <v>0.221</v>
      </c>
      <c r="AR18" s="97">
        <v>1</v>
      </c>
      <c r="AS18" s="97">
        <v>0</v>
      </c>
      <c r="AT18" s="97">
        <v>0</v>
      </c>
      <c r="AU18" s="97">
        <v>0</v>
      </c>
      <c r="AV18" s="97">
        <v>1</v>
      </c>
      <c r="AW18" s="97">
        <v>0</v>
      </c>
      <c r="AX18" s="97">
        <v>0</v>
      </c>
      <c r="AY18" s="97">
        <v>1</v>
      </c>
      <c r="AZ18" s="97">
        <v>1</v>
      </c>
      <c r="BA18" s="97">
        <v>0</v>
      </c>
    </row>
    <row r="19" spans="1:53" customFormat="1" ht="15.75" customHeight="1">
      <c r="A19" s="5" t="s">
        <v>80</v>
      </c>
      <c r="B19" s="5">
        <v>0</v>
      </c>
      <c r="C19" s="9">
        <v>9</v>
      </c>
      <c r="D19" s="10">
        <v>0.86121052631578943</v>
      </c>
      <c r="E19" s="6">
        <v>20</v>
      </c>
      <c r="F19" s="5">
        <v>1</v>
      </c>
      <c r="G19" s="5">
        <v>2</v>
      </c>
      <c r="H19" s="5">
        <v>17</v>
      </c>
      <c r="I19" s="7">
        <v>10000</v>
      </c>
      <c r="J19" s="7">
        <v>4</v>
      </c>
      <c r="K19" s="7">
        <v>25</v>
      </c>
      <c r="L19" s="7">
        <v>13</v>
      </c>
      <c r="M19" s="8">
        <v>5</v>
      </c>
      <c r="N19" s="6">
        <v>0</v>
      </c>
      <c r="O19" s="5">
        <v>1</v>
      </c>
      <c r="P19" s="5">
        <v>7</v>
      </c>
      <c r="Q19" s="8">
        <v>12</v>
      </c>
      <c r="R19" s="5">
        <v>5</v>
      </c>
      <c r="S19" s="5">
        <v>0</v>
      </c>
      <c r="T19" s="11">
        <v>1.36</v>
      </c>
      <c r="U19" s="11">
        <v>1.6180000000000001</v>
      </c>
      <c r="V19" s="11">
        <v>1.698</v>
      </c>
      <c r="W19" s="98">
        <v>1.8388</v>
      </c>
      <c r="X19" s="11">
        <v>0.64</v>
      </c>
      <c r="Y19" s="11">
        <v>0.58399999999999996</v>
      </c>
      <c r="Z19" s="11">
        <v>3.177</v>
      </c>
      <c r="AA19" s="11">
        <v>5.008</v>
      </c>
      <c r="AB19" s="11">
        <v>0.81100000000000005</v>
      </c>
      <c r="AC19" s="11">
        <v>1.1359999999999999</v>
      </c>
      <c r="AD19" s="11">
        <v>8.1069999999999993</v>
      </c>
      <c r="AE19" s="11">
        <v>1.956</v>
      </c>
      <c r="AF19" s="11">
        <v>1.4139999999999999</v>
      </c>
      <c r="AG19" s="11">
        <v>1.1639999999999999</v>
      </c>
      <c r="AH19" s="11">
        <v>1.5349999999999999</v>
      </c>
      <c r="AI19" s="11">
        <v>1.702</v>
      </c>
      <c r="AJ19" s="11">
        <v>2.105</v>
      </c>
      <c r="AK19" s="11">
        <v>0.73899999999999999</v>
      </c>
      <c r="AL19" s="11">
        <v>0.60399999999999998</v>
      </c>
      <c r="AM19" s="11">
        <v>0.75800000000000001</v>
      </c>
      <c r="AN19" s="11">
        <v>0.94699999999999995</v>
      </c>
      <c r="AO19" s="11">
        <v>0.28000000000000003</v>
      </c>
      <c r="AP19" s="11">
        <v>5.2720000000000002</v>
      </c>
      <c r="AQ19" s="11">
        <v>0.996</v>
      </c>
      <c r="AR19" s="97">
        <v>1</v>
      </c>
      <c r="AS19" s="97">
        <v>1</v>
      </c>
      <c r="AT19" s="97">
        <v>0</v>
      </c>
      <c r="AU19" s="97">
        <v>1</v>
      </c>
      <c r="AV19" s="97">
        <v>1</v>
      </c>
      <c r="AW19" s="97">
        <v>1</v>
      </c>
      <c r="AX19" s="97">
        <v>1</v>
      </c>
      <c r="AY19" s="97">
        <v>1</v>
      </c>
      <c r="AZ19" s="97">
        <v>1</v>
      </c>
      <c r="BA19" s="97">
        <v>1</v>
      </c>
    </row>
    <row r="20" spans="1:53" customFormat="1" ht="15.75" customHeight="1">
      <c r="A20" s="5" t="s">
        <v>68</v>
      </c>
      <c r="B20" s="5">
        <v>0</v>
      </c>
      <c r="C20" s="9">
        <v>5</v>
      </c>
      <c r="D20" s="10">
        <v>0.82273684210526321</v>
      </c>
      <c r="E20" s="6">
        <v>23</v>
      </c>
      <c r="F20" s="5">
        <v>1</v>
      </c>
      <c r="G20" s="5">
        <v>3</v>
      </c>
      <c r="H20" s="5">
        <v>12</v>
      </c>
      <c r="I20" s="7">
        <v>40000</v>
      </c>
      <c r="J20" s="7">
        <v>8</v>
      </c>
      <c r="K20" s="7">
        <v>9</v>
      </c>
      <c r="L20" s="7">
        <v>6</v>
      </c>
      <c r="M20" s="8">
        <v>6</v>
      </c>
      <c r="N20" s="6">
        <v>0</v>
      </c>
      <c r="O20" s="5">
        <v>1</v>
      </c>
      <c r="P20" s="5">
        <v>7</v>
      </c>
      <c r="Q20" s="8">
        <v>2.5</v>
      </c>
      <c r="R20" s="5">
        <v>5</v>
      </c>
      <c r="S20" s="5">
        <v>0</v>
      </c>
      <c r="T20" s="11">
        <v>1.008</v>
      </c>
      <c r="U20" s="11">
        <v>4.0270000000000001</v>
      </c>
      <c r="V20" s="11">
        <v>1.81</v>
      </c>
      <c r="W20" s="52">
        <v>1.3395999999999999</v>
      </c>
      <c r="X20" s="11">
        <v>0.86899999999999999</v>
      </c>
      <c r="Y20" s="11">
        <v>0.64200000000000002</v>
      </c>
      <c r="Z20" s="11">
        <v>2.66</v>
      </c>
      <c r="AA20" s="11">
        <v>4.4589999999999996</v>
      </c>
      <c r="AB20" s="11">
        <v>0.72799999999999998</v>
      </c>
      <c r="AC20" s="11">
        <v>1.024</v>
      </c>
      <c r="AD20" s="11">
        <v>6.8979999999999997</v>
      </c>
      <c r="AE20" s="11">
        <v>1.659</v>
      </c>
      <c r="AF20" s="11">
        <v>1.2290000000000001</v>
      </c>
      <c r="AG20" s="11">
        <v>0.95</v>
      </c>
      <c r="AH20" s="11">
        <v>2.0779999999999998</v>
      </c>
      <c r="AI20" s="11">
        <v>1.1479999999999999</v>
      </c>
      <c r="AJ20" s="11">
        <v>1.5109999999999999</v>
      </c>
      <c r="AK20" s="11">
        <v>0.38900000000000001</v>
      </c>
      <c r="AL20" s="11">
        <v>0.435</v>
      </c>
      <c r="AM20" s="11">
        <v>0.33500000000000002</v>
      </c>
      <c r="AN20" s="11">
        <v>2.1179999999999999</v>
      </c>
      <c r="AO20" s="11">
        <v>0.28399999999999997</v>
      </c>
      <c r="AP20" s="11">
        <v>1.35</v>
      </c>
      <c r="AQ20" s="11">
        <v>1.278</v>
      </c>
      <c r="AR20" s="97">
        <v>1</v>
      </c>
      <c r="AS20" s="97">
        <v>1</v>
      </c>
      <c r="AT20" s="97">
        <v>0</v>
      </c>
      <c r="AU20" s="97">
        <v>0</v>
      </c>
      <c r="AV20" s="97">
        <v>1</v>
      </c>
      <c r="AW20" s="97">
        <v>1</v>
      </c>
      <c r="AX20" s="97">
        <v>0</v>
      </c>
      <c r="AY20" s="97">
        <v>0</v>
      </c>
      <c r="AZ20" s="97">
        <v>1</v>
      </c>
      <c r="BA20" s="97">
        <v>0</v>
      </c>
    </row>
    <row r="21" spans="1:53" customFormat="1" ht="15.75" customHeight="1">
      <c r="A21" s="5" t="s">
        <v>87</v>
      </c>
      <c r="B21" s="5">
        <v>0</v>
      </c>
      <c r="C21" s="9">
        <v>5</v>
      </c>
      <c r="D21" s="10">
        <v>0.75263157894736843</v>
      </c>
      <c r="E21" s="6">
        <v>26</v>
      </c>
      <c r="F21" s="5">
        <v>3</v>
      </c>
      <c r="G21" s="5">
        <v>2</v>
      </c>
      <c r="H21" s="5">
        <v>20</v>
      </c>
      <c r="I21" s="7">
        <v>80000</v>
      </c>
      <c r="J21" s="7">
        <v>100</v>
      </c>
      <c r="K21" s="7">
        <v>20</v>
      </c>
      <c r="L21" s="7">
        <v>12</v>
      </c>
      <c r="M21" s="8">
        <v>6</v>
      </c>
      <c r="N21" s="6">
        <v>0</v>
      </c>
      <c r="O21" s="5">
        <v>1</v>
      </c>
      <c r="P21" s="5">
        <v>7</v>
      </c>
      <c r="Q21" s="8">
        <v>1.25</v>
      </c>
      <c r="R21" s="5">
        <v>7</v>
      </c>
      <c r="S21" s="5">
        <v>0</v>
      </c>
      <c r="T21" s="11">
        <v>0.80700000000000005</v>
      </c>
      <c r="U21" s="11">
        <v>2.2879999999999998</v>
      </c>
      <c r="V21" s="11">
        <v>1.3180000000000001</v>
      </c>
      <c r="W21" s="53">
        <v>0.60440000000000005</v>
      </c>
      <c r="X21" s="11">
        <v>0.879</v>
      </c>
      <c r="Y21" s="11">
        <v>0.98</v>
      </c>
      <c r="Z21" s="11">
        <v>1.4910000000000001</v>
      </c>
      <c r="AA21" s="11">
        <v>3.036</v>
      </c>
      <c r="AB21" s="11">
        <v>0.67300000000000004</v>
      </c>
      <c r="AC21" s="11">
        <v>0.73199999999999998</v>
      </c>
      <c r="AD21" s="11">
        <v>2.4649999999999999</v>
      </c>
      <c r="AE21" s="11">
        <v>1.431</v>
      </c>
      <c r="AF21" s="11">
        <v>0.53300000000000003</v>
      </c>
      <c r="AG21" s="11">
        <v>0.61899999999999999</v>
      </c>
      <c r="AH21" s="11">
        <v>0.66600000000000004</v>
      </c>
      <c r="AI21" s="11">
        <v>0.84599999999999997</v>
      </c>
      <c r="AJ21" s="11">
        <v>1.02</v>
      </c>
      <c r="AK21" s="11">
        <v>0.56799999999999995</v>
      </c>
      <c r="AL21" s="11">
        <v>0.85</v>
      </c>
      <c r="AM21" s="11">
        <v>0.53200000000000003</v>
      </c>
      <c r="AN21" s="11">
        <v>0.42199999999999999</v>
      </c>
      <c r="AO21" s="11">
        <v>0</v>
      </c>
      <c r="AP21" s="11">
        <v>6.78</v>
      </c>
      <c r="AQ21" s="11">
        <v>0.29599999999999999</v>
      </c>
      <c r="AR21" s="97">
        <v>1</v>
      </c>
      <c r="AS21" s="97">
        <v>1</v>
      </c>
      <c r="AT21" s="97">
        <v>0</v>
      </c>
      <c r="AU21" s="97">
        <v>0</v>
      </c>
      <c r="AV21" s="97">
        <v>1</v>
      </c>
      <c r="AW21" s="97">
        <v>0</v>
      </c>
      <c r="AX21" s="97">
        <v>0</v>
      </c>
      <c r="AY21" s="97">
        <v>1</v>
      </c>
      <c r="AZ21" s="97">
        <v>1</v>
      </c>
      <c r="BA21" s="97">
        <v>0</v>
      </c>
    </row>
    <row r="22" spans="1:53" customFormat="1" ht="15.75" customHeight="1">
      <c r="A22" s="5" t="s">
        <v>54</v>
      </c>
      <c r="B22" s="5">
        <v>0</v>
      </c>
      <c r="C22" s="9">
        <v>5</v>
      </c>
      <c r="D22" s="10">
        <v>0.71257894736842087</v>
      </c>
      <c r="E22" s="6">
        <v>20</v>
      </c>
      <c r="F22" s="5">
        <v>1</v>
      </c>
      <c r="G22" s="5">
        <v>3</v>
      </c>
      <c r="H22" s="5">
        <v>17</v>
      </c>
      <c r="I22" s="7">
        <v>6000</v>
      </c>
      <c r="J22" s="7">
        <v>1</v>
      </c>
      <c r="K22" s="7">
        <v>12</v>
      </c>
      <c r="L22" s="7">
        <v>2</v>
      </c>
      <c r="M22" s="8">
        <v>3</v>
      </c>
      <c r="N22" s="6">
        <v>0</v>
      </c>
      <c r="O22" s="5">
        <v>1</v>
      </c>
      <c r="P22" s="5">
        <v>7</v>
      </c>
      <c r="Q22" s="8">
        <v>13.888999999999999</v>
      </c>
      <c r="R22" s="5">
        <v>4</v>
      </c>
      <c r="S22" s="5">
        <v>0</v>
      </c>
      <c r="T22" s="11">
        <v>0.88300000000000001</v>
      </c>
      <c r="U22" s="11">
        <v>2.6</v>
      </c>
      <c r="V22" s="11">
        <v>1.1200000000000001</v>
      </c>
      <c r="W22" s="52">
        <v>1.1597999999999999</v>
      </c>
      <c r="X22" s="11">
        <v>1.498</v>
      </c>
      <c r="Y22" s="11">
        <v>0.32200000000000001</v>
      </c>
      <c r="Z22" s="11">
        <v>2.1070000000000002</v>
      </c>
      <c r="AA22" s="11">
        <v>1.306</v>
      </c>
      <c r="AB22" s="11">
        <v>0.73499999999999999</v>
      </c>
      <c r="AC22" s="11">
        <v>0.57099999999999995</v>
      </c>
      <c r="AD22" s="11">
        <v>5.2750000000000004</v>
      </c>
      <c r="AE22" s="11">
        <v>0.83399999999999996</v>
      </c>
      <c r="AF22" s="11">
        <v>1.1759999999999999</v>
      </c>
      <c r="AG22" s="11">
        <v>1.2250000000000001</v>
      </c>
      <c r="AH22" s="11">
        <v>0.84099999999999997</v>
      </c>
      <c r="AI22" s="11">
        <v>0.58499999999999996</v>
      </c>
      <c r="AJ22" s="11">
        <v>0.78</v>
      </c>
      <c r="AK22" s="11">
        <v>0.28999999999999998</v>
      </c>
      <c r="AL22" s="11">
        <v>0.748</v>
      </c>
      <c r="AM22" s="11">
        <v>0.71799999999999997</v>
      </c>
      <c r="AN22" s="11">
        <v>0.42099999999999999</v>
      </c>
      <c r="AO22" s="11">
        <v>1.4999999999999999E-2</v>
      </c>
      <c r="AP22" s="11">
        <v>0.67900000000000005</v>
      </c>
      <c r="AQ22" s="11">
        <v>0.34200000000000003</v>
      </c>
      <c r="AR22" s="97">
        <v>1</v>
      </c>
      <c r="AS22" s="97">
        <v>0</v>
      </c>
      <c r="AT22" s="97">
        <v>0</v>
      </c>
      <c r="AU22" s="97">
        <v>1</v>
      </c>
      <c r="AV22" s="97">
        <v>0</v>
      </c>
      <c r="AW22" s="97">
        <v>0</v>
      </c>
      <c r="AX22" s="97">
        <v>0</v>
      </c>
      <c r="AY22" s="97">
        <v>1</v>
      </c>
      <c r="AZ22" s="97">
        <v>1</v>
      </c>
      <c r="BA22" s="97">
        <v>1</v>
      </c>
    </row>
    <row r="23" spans="1:53" customFormat="1" ht="15.75" customHeight="1">
      <c r="A23" s="5" t="s">
        <v>64</v>
      </c>
      <c r="B23" s="5">
        <v>0</v>
      </c>
      <c r="C23" s="9">
        <v>4</v>
      </c>
      <c r="D23" s="10">
        <v>0.65094736842105261</v>
      </c>
      <c r="E23" s="6">
        <v>27</v>
      </c>
      <c r="F23" s="5">
        <v>10</v>
      </c>
      <c r="G23" s="5">
        <v>2</v>
      </c>
      <c r="H23" s="5">
        <v>9</v>
      </c>
      <c r="I23" s="7">
        <v>17500</v>
      </c>
      <c r="J23" s="7">
        <v>5</v>
      </c>
      <c r="K23" s="7">
        <v>15</v>
      </c>
      <c r="L23" s="7">
        <v>5</v>
      </c>
      <c r="M23" s="8">
        <v>6</v>
      </c>
      <c r="N23" s="6">
        <v>0</v>
      </c>
      <c r="O23" s="5">
        <v>1</v>
      </c>
      <c r="P23" s="5">
        <v>7</v>
      </c>
      <c r="Q23" s="8">
        <v>6.0709999999999997</v>
      </c>
      <c r="R23" s="5">
        <v>4</v>
      </c>
      <c r="S23" s="5">
        <v>0</v>
      </c>
      <c r="T23" s="11">
        <v>0.625</v>
      </c>
      <c r="U23" s="11">
        <v>0.51600000000000001</v>
      </c>
      <c r="V23" s="11">
        <v>0.86299999999999999</v>
      </c>
      <c r="W23" s="98">
        <v>1.0668</v>
      </c>
      <c r="X23" s="11">
        <v>0.71399999999999997</v>
      </c>
      <c r="Y23" s="11">
        <v>0.29599999999999999</v>
      </c>
      <c r="Z23" s="11">
        <v>1.9450000000000001</v>
      </c>
      <c r="AA23" s="11">
        <v>2.1120000000000001</v>
      </c>
      <c r="AB23" s="11">
        <v>0.51600000000000001</v>
      </c>
      <c r="AC23" s="11">
        <v>0.61199999999999999</v>
      </c>
      <c r="AD23" s="11">
        <v>4.4400000000000004</v>
      </c>
      <c r="AE23" s="11">
        <v>0.873</v>
      </c>
      <c r="AF23" s="11">
        <v>1.071</v>
      </c>
      <c r="AG23" s="11">
        <v>1.0640000000000001</v>
      </c>
      <c r="AH23" s="11">
        <v>0.69299999999999995</v>
      </c>
      <c r="AI23" s="11">
        <v>0.88300000000000001</v>
      </c>
      <c r="AJ23" s="11">
        <v>0.91600000000000004</v>
      </c>
      <c r="AK23" s="11">
        <v>0.434</v>
      </c>
      <c r="AL23" s="11">
        <v>0.20799999999999999</v>
      </c>
      <c r="AM23" s="11">
        <v>0.13900000000000001</v>
      </c>
      <c r="AN23" s="11">
        <v>0.19</v>
      </c>
      <c r="AO23" s="11">
        <v>0</v>
      </c>
      <c r="AP23" s="11">
        <v>0.89400000000000002</v>
      </c>
      <c r="AQ23" s="11">
        <v>3.5999999999999997E-2</v>
      </c>
      <c r="AR23" s="97">
        <v>1</v>
      </c>
      <c r="AS23" s="97">
        <v>1</v>
      </c>
      <c r="AT23" s="97">
        <v>0</v>
      </c>
      <c r="AU23" s="97">
        <v>1</v>
      </c>
      <c r="AV23" s="97">
        <v>0</v>
      </c>
      <c r="AW23" s="97">
        <v>0</v>
      </c>
      <c r="AX23" s="97">
        <v>0</v>
      </c>
      <c r="AY23" s="97">
        <v>0</v>
      </c>
      <c r="AZ23" s="97">
        <v>1</v>
      </c>
      <c r="BA23" s="97">
        <v>0</v>
      </c>
    </row>
    <row r="24" spans="1:53" customFormat="1" ht="15.75" customHeight="1">
      <c r="A24" s="5" t="s">
        <v>77</v>
      </c>
      <c r="B24" s="5">
        <v>1</v>
      </c>
      <c r="C24" s="9">
        <v>6</v>
      </c>
      <c r="D24" s="10">
        <v>0.82242105263157883</v>
      </c>
      <c r="E24" s="6">
        <v>22</v>
      </c>
      <c r="F24" s="5">
        <v>1</v>
      </c>
      <c r="G24" s="5">
        <v>3</v>
      </c>
      <c r="H24" s="5">
        <v>11</v>
      </c>
      <c r="I24" s="7">
        <v>16000</v>
      </c>
      <c r="J24" s="7">
        <v>8</v>
      </c>
      <c r="K24" s="7">
        <v>25</v>
      </c>
      <c r="L24" s="7">
        <v>15</v>
      </c>
      <c r="M24" s="8">
        <v>6</v>
      </c>
      <c r="N24" s="6">
        <v>0</v>
      </c>
      <c r="O24" s="5">
        <v>1</v>
      </c>
      <c r="P24" s="5">
        <v>7</v>
      </c>
      <c r="Q24" s="8">
        <v>3.5710000000000002</v>
      </c>
      <c r="R24" s="5">
        <v>6</v>
      </c>
      <c r="S24" s="5">
        <v>1</v>
      </c>
      <c r="T24" s="11">
        <v>1.095</v>
      </c>
      <c r="U24" s="11">
        <v>3.09</v>
      </c>
      <c r="V24" s="11">
        <v>1.5580000000000001</v>
      </c>
      <c r="W24" s="12">
        <v>0.88127999999999995</v>
      </c>
      <c r="X24" s="11">
        <v>1.1870000000000001</v>
      </c>
      <c r="Y24" s="11">
        <v>0.96299999999999997</v>
      </c>
      <c r="Z24" s="11">
        <v>2.0169999999999999</v>
      </c>
      <c r="AA24" s="11">
        <v>5.298</v>
      </c>
      <c r="AB24" s="11">
        <v>0.68899999999999995</v>
      </c>
      <c r="AC24" s="11">
        <v>1.0680000000000001</v>
      </c>
      <c r="AD24" s="11">
        <v>2.6459999999999999</v>
      </c>
      <c r="AE24" s="11">
        <v>1.64</v>
      </c>
      <c r="AF24" s="11">
        <v>0.94199999999999995</v>
      </c>
      <c r="AG24" s="11">
        <v>1.054</v>
      </c>
      <c r="AH24" s="11">
        <v>0.74099999999999999</v>
      </c>
      <c r="AI24" s="11">
        <v>0.85199999999999998</v>
      </c>
      <c r="AJ24" s="11">
        <v>1.149</v>
      </c>
      <c r="AK24" s="11">
        <v>0.82499999999999996</v>
      </c>
      <c r="AL24" s="11">
        <v>0.32100000000000001</v>
      </c>
      <c r="AM24" s="11">
        <v>0.83</v>
      </c>
      <c r="AN24" s="11">
        <v>0.46300000000000002</v>
      </c>
      <c r="AO24" s="11">
        <v>0</v>
      </c>
      <c r="AP24" s="11">
        <v>6.76</v>
      </c>
      <c r="AQ24" s="11">
        <v>0.158</v>
      </c>
      <c r="AR24" s="97">
        <v>1</v>
      </c>
      <c r="AS24" s="97">
        <v>1</v>
      </c>
      <c r="AT24" s="97">
        <v>0</v>
      </c>
      <c r="AU24" s="97">
        <v>1</v>
      </c>
      <c r="AV24" s="97">
        <v>0</v>
      </c>
      <c r="AW24" s="97">
        <v>0</v>
      </c>
      <c r="AX24" s="97">
        <v>0</v>
      </c>
      <c r="AY24" s="97">
        <v>1</v>
      </c>
      <c r="AZ24" s="97">
        <v>1</v>
      </c>
      <c r="BA24" s="97">
        <v>1</v>
      </c>
    </row>
    <row r="25" spans="1:53" customFormat="1" ht="15.75" customHeight="1">
      <c r="A25" s="5" t="s">
        <v>60</v>
      </c>
      <c r="B25" s="5">
        <v>1</v>
      </c>
      <c r="C25" s="9">
        <v>6</v>
      </c>
      <c r="D25" s="10">
        <v>0.66805263157894734</v>
      </c>
      <c r="E25" s="6">
        <v>21</v>
      </c>
      <c r="F25" s="5">
        <v>1</v>
      </c>
      <c r="G25" s="5">
        <v>2</v>
      </c>
      <c r="H25" s="5">
        <v>6</v>
      </c>
      <c r="I25" s="7">
        <v>40000</v>
      </c>
      <c r="J25" s="7">
        <v>8</v>
      </c>
      <c r="K25" s="7">
        <v>0</v>
      </c>
      <c r="L25" s="7">
        <v>19</v>
      </c>
      <c r="M25" s="8">
        <v>5</v>
      </c>
      <c r="N25" s="6">
        <v>0</v>
      </c>
      <c r="O25" s="5">
        <v>1</v>
      </c>
      <c r="P25" s="5">
        <v>7</v>
      </c>
      <c r="Q25" s="8">
        <v>2.778</v>
      </c>
      <c r="R25" s="5">
        <v>9</v>
      </c>
      <c r="S25" s="5">
        <v>1</v>
      </c>
      <c r="T25" s="11">
        <v>0.69899999999999995</v>
      </c>
      <c r="U25" s="11">
        <v>1.0609999999999999</v>
      </c>
      <c r="V25" s="11">
        <v>1.0209999999999999</v>
      </c>
      <c r="W25" s="98">
        <v>1.3586400000000001</v>
      </c>
      <c r="X25" s="11">
        <v>0.441</v>
      </c>
      <c r="Y25" s="11">
        <v>0.47399999999999998</v>
      </c>
      <c r="Z25" s="11">
        <v>2.121</v>
      </c>
      <c r="AA25" s="11">
        <v>3.6389999999999998</v>
      </c>
      <c r="AB25" s="11">
        <v>0.78800000000000003</v>
      </c>
      <c r="AC25" s="11">
        <v>0.76200000000000001</v>
      </c>
      <c r="AD25" s="11">
        <v>5.3920000000000003</v>
      </c>
      <c r="AE25" s="11">
        <v>1.298</v>
      </c>
      <c r="AF25" s="11">
        <v>1.1819999999999999</v>
      </c>
      <c r="AG25" s="11">
        <v>0.53600000000000003</v>
      </c>
      <c r="AH25" s="11">
        <v>0.86099999999999999</v>
      </c>
      <c r="AI25" s="11">
        <v>0.745</v>
      </c>
      <c r="AJ25" s="11">
        <v>0.878</v>
      </c>
      <c r="AK25" s="11">
        <v>0.55500000000000005</v>
      </c>
      <c r="AL25" s="11">
        <v>0.36499999999999999</v>
      </c>
      <c r="AM25" s="11">
        <v>0.105</v>
      </c>
      <c r="AN25" s="11">
        <v>0.318</v>
      </c>
      <c r="AO25" s="11">
        <v>0</v>
      </c>
      <c r="AP25" s="11">
        <v>0.86499999999999999</v>
      </c>
      <c r="AQ25" s="11">
        <v>0.11799999999999999</v>
      </c>
      <c r="AR25" s="97">
        <v>1</v>
      </c>
      <c r="AS25" s="97">
        <v>1</v>
      </c>
      <c r="AT25" s="97">
        <v>0</v>
      </c>
      <c r="AU25" s="97">
        <v>0</v>
      </c>
      <c r="AV25" s="97">
        <v>1</v>
      </c>
      <c r="AW25" s="97">
        <v>0</v>
      </c>
      <c r="AX25" s="97">
        <v>0</v>
      </c>
      <c r="AY25" s="97">
        <v>1</v>
      </c>
      <c r="AZ25" s="97">
        <v>1</v>
      </c>
      <c r="BA25" s="97">
        <v>1</v>
      </c>
    </row>
    <row r="26" spans="1:53" customFormat="1" ht="15.75" customHeight="1">
      <c r="A26" s="5" t="s">
        <v>57</v>
      </c>
      <c r="B26" s="5">
        <v>1</v>
      </c>
      <c r="C26" s="9">
        <v>5</v>
      </c>
      <c r="D26" s="10">
        <v>0.6335263157894736</v>
      </c>
      <c r="E26" s="6">
        <v>30</v>
      </c>
      <c r="F26" s="5">
        <v>1</v>
      </c>
      <c r="G26" s="5">
        <v>2</v>
      </c>
      <c r="H26" s="5">
        <v>10</v>
      </c>
      <c r="I26" s="7">
        <v>30000</v>
      </c>
      <c r="J26" s="7">
        <v>20</v>
      </c>
      <c r="K26" s="7">
        <v>50</v>
      </c>
      <c r="L26" s="7">
        <v>12</v>
      </c>
      <c r="M26" s="8">
        <v>5</v>
      </c>
      <c r="N26" s="6">
        <v>0</v>
      </c>
      <c r="O26" s="5">
        <v>1</v>
      </c>
      <c r="P26" s="5">
        <v>7</v>
      </c>
      <c r="Q26" s="8">
        <v>12.5</v>
      </c>
      <c r="R26" s="5">
        <v>6</v>
      </c>
      <c r="S26" s="5">
        <v>0</v>
      </c>
      <c r="T26" s="11">
        <v>0.95499999999999996</v>
      </c>
      <c r="U26" s="11">
        <v>1.65</v>
      </c>
      <c r="V26" s="11">
        <v>0.63900000000000001</v>
      </c>
      <c r="W26" s="12">
        <v>0.82335999999999998</v>
      </c>
      <c r="X26" s="11">
        <v>0.41399999999999998</v>
      </c>
      <c r="Y26" s="11">
        <v>0.29499999999999998</v>
      </c>
      <c r="Z26" s="11">
        <v>1.623</v>
      </c>
      <c r="AA26" s="11">
        <v>8.8309999999999995</v>
      </c>
      <c r="AB26" s="11">
        <v>0.42799999999999999</v>
      </c>
      <c r="AC26" s="11">
        <v>0.74399999999999999</v>
      </c>
      <c r="AD26" s="11">
        <v>4.0620000000000003</v>
      </c>
      <c r="AE26" s="11">
        <v>2.5790000000000002</v>
      </c>
      <c r="AF26" s="11">
        <v>0.60599999999999998</v>
      </c>
      <c r="AG26" s="11">
        <v>0.45900000000000002</v>
      </c>
      <c r="AH26" s="11">
        <v>0.628</v>
      </c>
      <c r="AI26" s="11">
        <v>1.04</v>
      </c>
      <c r="AJ26" s="11">
        <v>1.341</v>
      </c>
      <c r="AK26" s="11">
        <v>0.435</v>
      </c>
      <c r="AL26" s="11">
        <v>0</v>
      </c>
      <c r="AM26" s="11">
        <v>0.318</v>
      </c>
      <c r="AN26" s="11">
        <v>1.2869999999999999</v>
      </c>
      <c r="AO26" s="11">
        <v>0</v>
      </c>
      <c r="AP26" s="11">
        <v>0.71</v>
      </c>
      <c r="AQ26" s="11">
        <v>0</v>
      </c>
      <c r="AR26" s="97">
        <v>1</v>
      </c>
      <c r="AS26" s="97">
        <v>1</v>
      </c>
      <c r="AT26" s="97">
        <v>0</v>
      </c>
      <c r="AU26" s="97">
        <v>0</v>
      </c>
      <c r="AV26" s="97">
        <v>0</v>
      </c>
      <c r="AW26" s="97">
        <v>0</v>
      </c>
      <c r="AX26" s="97">
        <v>0</v>
      </c>
      <c r="AY26" s="97">
        <v>1</v>
      </c>
      <c r="AZ26" s="97">
        <v>1</v>
      </c>
      <c r="BA26" s="97">
        <v>1</v>
      </c>
    </row>
    <row r="27" spans="1:53" customFormat="1" ht="15.75" customHeight="1">
      <c r="A27" s="5" t="s">
        <v>94</v>
      </c>
      <c r="B27" s="5">
        <v>1</v>
      </c>
      <c r="C27" s="9">
        <v>5</v>
      </c>
      <c r="D27" s="10">
        <v>0.55473684210526319</v>
      </c>
      <c r="E27" s="6">
        <v>32</v>
      </c>
      <c r="F27" s="5">
        <v>1</v>
      </c>
      <c r="G27" s="5">
        <v>2</v>
      </c>
      <c r="H27" s="5">
        <v>10</v>
      </c>
      <c r="I27" s="7">
        <v>12000</v>
      </c>
      <c r="J27" s="7">
        <v>0</v>
      </c>
      <c r="K27" s="7">
        <v>0</v>
      </c>
      <c r="L27" s="7">
        <v>0</v>
      </c>
      <c r="M27" s="8">
        <v>0</v>
      </c>
      <c r="N27" s="6">
        <v>0</v>
      </c>
      <c r="O27" s="5">
        <v>1</v>
      </c>
      <c r="P27" s="5">
        <v>7</v>
      </c>
      <c r="Q27" s="8">
        <v>41.667000000000002</v>
      </c>
      <c r="R27" s="5">
        <v>9</v>
      </c>
      <c r="S27" s="5">
        <v>0</v>
      </c>
      <c r="T27" s="11">
        <v>0.88600000000000001</v>
      </c>
      <c r="U27" s="11">
        <v>1.131</v>
      </c>
      <c r="V27" s="11">
        <v>0.64900000000000002</v>
      </c>
      <c r="W27" s="53">
        <v>0.69316</v>
      </c>
      <c r="X27" s="11">
        <v>0.27200000000000002</v>
      </c>
      <c r="Y27" s="11">
        <v>0.33400000000000002</v>
      </c>
      <c r="Z27" s="11">
        <v>1.361</v>
      </c>
      <c r="AA27" s="11">
        <v>6.2629999999999999</v>
      </c>
      <c r="AB27" s="11">
        <v>0.41799999999999998</v>
      </c>
      <c r="AC27" s="11">
        <v>0.64200000000000002</v>
      </c>
      <c r="AD27" s="11">
        <v>4.1289999999999996</v>
      </c>
      <c r="AE27" s="11">
        <v>0.68</v>
      </c>
      <c r="AF27" s="11">
        <v>0.84499999999999997</v>
      </c>
      <c r="AG27" s="11">
        <v>0.53200000000000003</v>
      </c>
      <c r="AH27" s="11">
        <v>0.68700000000000006</v>
      </c>
      <c r="AI27" s="11">
        <v>0.873</v>
      </c>
      <c r="AJ27" s="11">
        <v>0.93500000000000005</v>
      </c>
      <c r="AK27" s="11">
        <v>0.42499999999999999</v>
      </c>
      <c r="AL27" s="11">
        <v>0</v>
      </c>
      <c r="AM27" s="11">
        <v>0.12</v>
      </c>
      <c r="AN27" s="11">
        <v>0.36499999999999999</v>
      </c>
      <c r="AO27" s="11">
        <v>0</v>
      </c>
      <c r="AP27" s="11">
        <v>0.41199999999999998</v>
      </c>
      <c r="AQ27" s="11">
        <v>0</v>
      </c>
      <c r="AR27" s="97">
        <v>1</v>
      </c>
      <c r="AS27" s="97">
        <v>1</v>
      </c>
      <c r="AT27" s="97">
        <v>0</v>
      </c>
      <c r="AU27" s="97">
        <v>0</v>
      </c>
      <c r="AV27" s="97">
        <v>0</v>
      </c>
      <c r="AW27" s="97">
        <v>0</v>
      </c>
      <c r="AX27" s="97">
        <v>0</v>
      </c>
      <c r="AY27" s="97">
        <v>1</v>
      </c>
      <c r="AZ27" s="97">
        <v>1</v>
      </c>
      <c r="BA27" s="97">
        <v>1</v>
      </c>
    </row>
    <row r="28" spans="1:53" customFormat="1" ht="15.75" customHeight="1">
      <c r="A28" s="5" t="s">
        <v>82</v>
      </c>
      <c r="B28" s="5">
        <v>1</v>
      </c>
      <c r="C28" s="9">
        <v>5</v>
      </c>
      <c r="D28" s="10">
        <v>0.45642105263157878</v>
      </c>
      <c r="E28" s="6">
        <v>24</v>
      </c>
      <c r="F28" s="5">
        <v>10</v>
      </c>
      <c r="G28" s="5">
        <v>2</v>
      </c>
      <c r="H28" s="5">
        <v>6</v>
      </c>
      <c r="I28" s="7">
        <v>30000</v>
      </c>
      <c r="J28" s="7">
        <v>5</v>
      </c>
      <c r="K28" s="7">
        <v>20</v>
      </c>
      <c r="L28" s="7">
        <v>4</v>
      </c>
      <c r="M28" s="8">
        <v>6</v>
      </c>
      <c r="N28" s="6">
        <v>0</v>
      </c>
      <c r="O28" s="5">
        <v>1</v>
      </c>
      <c r="P28" s="5">
        <v>7</v>
      </c>
      <c r="Q28" s="8">
        <v>6.6669999999999998</v>
      </c>
      <c r="R28" s="5">
        <v>6</v>
      </c>
      <c r="S28" s="5">
        <v>0</v>
      </c>
      <c r="T28" s="11">
        <v>0.57199999999999995</v>
      </c>
      <c r="U28" s="11">
        <v>0.50800000000000001</v>
      </c>
      <c r="V28" s="11">
        <v>0.79100000000000004</v>
      </c>
      <c r="W28" s="52">
        <v>0.49375999999999998</v>
      </c>
      <c r="X28" s="11">
        <v>0.25600000000000001</v>
      </c>
      <c r="Y28" s="11">
        <v>0.34899999999999998</v>
      </c>
      <c r="Z28" s="11">
        <v>0.80900000000000005</v>
      </c>
      <c r="AA28" s="11">
        <v>4.8620000000000001</v>
      </c>
      <c r="AB28" s="11">
        <v>0.42099999999999999</v>
      </c>
      <c r="AC28" s="11">
        <v>0.54500000000000004</v>
      </c>
      <c r="AD28" s="11">
        <v>2.4460000000000002</v>
      </c>
      <c r="AE28" s="11">
        <v>0.39800000000000002</v>
      </c>
      <c r="AF28" s="11">
        <v>0.48099999999999998</v>
      </c>
      <c r="AG28" s="11">
        <v>0.32300000000000001</v>
      </c>
      <c r="AH28" s="11">
        <v>0.435</v>
      </c>
      <c r="AI28" s="11">
        <v>0.67500000000000004</v>
      </c>
      <c r="AJ28" s="11">
        <v>0.57899999999999996</v>
      </c>
      <c r="AK28" s="11">
        <v>0.39500000000000002</v>
      </c>
      <c r="AL28" s="11">
        <v>0.153</v>
      </c>
      <c r="AM28" s="11">
        <v>0.14799999999999999</v>
      </c>
      <c r="AN28" s="11">
        <v>0.14399999999999999</v>
      </c>
      <c r="AO28" s="11">
        <v>0.182</v>
      </c>
      <c r="AP28" s="11">
        <v>0.379</v>
      </c>
      <c r="AQ28" s="11">
        <v>0.59499999999999997</v>
      </c>
      <c r="AR28" s="97">
        <v>1</v>
      </c>
      <c r="AS28" s="97">
        <v>1</v>
      </c>
      <c r="AT28" s="97">
        <v>0</v>
      </c>
      <c r="AU28" s="97">
        <v>0</v>
      </c>
      <c r="AV28" s="97">
        <v>0</v>
      </c>
      <c r="AW28" s="97">
        <v>1</v>
      </c>
      <c r="AX28" s="97">
        <v>0</v>
      </c>
      <c r="AY28" s="97">
        <v>1</v>
      </c>
      <c r="AZ28" s="97">
        <v>1</v>
      </c>
      <c r="BA28" s="97">
        <v>0</v>
      </c>
    </row>
    <row r="29" spans="1:53" customFormat="1" ht="15.75" customHeight="1">
      <c r="A29" s="5" t="s">
        <v>90</v>
      </c>
      <c r="B29" s="5">
        <v>1</v>
      </c>
      <c r="C29" s="9">
        <v>4</v>
      </c>
      <c r="D29" s="10">
        <v>0.54942105263157892</v>
      </c>
      <c r="E29" s="6">
        <v>19</v>
      </c>
      <c r="F29" s="5">
        <v>1</v>
      </c>
      <c r="G29" s="5">
        <v>3</v>
      </c>
      <c r="H29" s="5">
        <v>8</v>
      </c>
      <c r="I29" s="7">
        <v>15000</v>
      </c>
      <c r="J29" s="7">
        <v>2</v>
      </c>
      <c r="K29" s="7">
        <v>8</v>
      </c>
      <c r="L29" s="7">
        <v>8</v>
      </c>
      <c r="M29" s="8">
        <v>4</v>
      </c>
      <c r="N29" s="6">
        <v>0</v>
      </c>
      <c r="O29" s="5">
        <v>1</v>
      </c>
      <c r="P29" s="5">
        <v>7</v>
      </c>
      <c r="Q29" s="8">
        <v>11.111000000000001</v>
      </c>
      <c r="R29" s="5">
        <v>6</v>
      </c>
      <c r="S29" s="5">
        <v>0</v>
      </c>
      <c r="T29" s="11">
        <v>0.72199999999999998</v>
      </c>
      <c r="U29" s="11">
        <v>1.0529999999999999</v>
      </c>
      <c r="V29" s="11">
        <v>0.54400000000000004</v>
      </c>
      <c r="W29" s="53">
        <v>0.34655999999999998</v>
      </c>
      <c r="X29" s="11">
        <v>0.25600000000000001</v>
      </c>
      <c r="Y29" s="11">
        <v>0.20799999999999999</v>
      </c>
      <c r="Z29" s="11">
        <v>0.99399999999999999</v>
      </c>
      <c r="AA29" s="11">
        <v>2.7440000000000002</v>
      </c>
      <c r="AB29" s="11">
        <v>0.38800000000000001</v>
      </c>
      <c r="AC29" s="11">
        <v>0.42799999999999999</v>
      </c>
      <c r="AD29" s="11">
        <v>3.153</v>
      </c>
      <c r="AE29" s="11">
        <v>2.1080000000000001</v>
      </c>
      <c r="AF29" s="11">
        <v>0.309</v>
      </c>
      <c r="AG29" s="11">
        <v>0.39300000000000002</v>
      </c>
      <c r="AH29" s="11">
        <v>0.42599999999999999</v>
      </c>
      <c r="AI29" s="11">
        <v>0.873</v>
      </c>
      <c r="AJ29" s="11">
        <v>0.65600000000000003</v>
      </c>
      <c r="AK29" s="11">
        <v>0.33</v>
      </c>
      <c r="AL29" s="11">
        <v>0.20499999999999999</v>
      </c>
      <c r="AM29" s="11">
        <v>0.44500000000000001</v>
      </c>
      <c r="AN29" s="11">
        <v>0.3</v>
      </c>
      <c r="AO29" s="11">
        <v>0.22800000000000001</v>
      </c>
      <c r="AP29" s="11">
        <v>3.0259999999999998</v>
      </c>
      <c r="AQ29" s="11">
        <v>0.74399999999999999</v>
      </c>
      <c r="AR29" s="97">
        <v>1</v>
      </c>
      <c r="AS29" s="97">
        <v>0</v>
      </c>
      <c r="AT29" s="97">
        <v>0</v>
      </c>
      <c r="AU29" s="97">
        <v>0</v>
      </c>
      <c r="AV29" s="97">
        <v>0</v>
      </c>
      <c r="AW29" s="97">
        <v>1</v>
      </c>
      <c r="AX29" s="97">
        <v>1</v>
      </c>
      <c r="AY29" s="97">
        <v>0</v>
      </c>
      <c r="AZ29" s="97">
        <v>1</v>
      </c>
      <c r="BA29" s="97">
        <v>0</v>
      </c>
    </row>
    <row r="30" spans="1:53" customFormat="1" ht="15.75" customHeight="1">
      <c r="A30" s="5" t="s">
        <v>92</v>
      </c>
      <c r="B30" s="5">
        <v>1</v>
      </c>
      <c r="C30" s="9">
        <v>4</v>
      </c>
      <c r="D30" s="10">
        <v>0.57084210526315804</v>
      </c>
      <c r="E30" s="6">
        <v>30</v>
      </c>
      <c r="F30" s="5">
        <v>1</v>
      </c>
      <c r="G30" s="5">
        <v>2</v>
      </c>
      <c r="H30" s="5">
        <v>11</v>
      </c>
      <c r="I30" s="7">
        <v>8000</v>
      </c>
      <c r="J30" s="7">
        <v>1</v>
      </c>
      <c r="K30" s="7">
        <v>9</v>
      </c>
      <c r="L30" s="7">
        <v>0</v>
      </c>
      <c r="M30" s="8">
        <v>4</v>
      </c>
      <c r="N30" s="6">
        <v>0</v>
      </c>
      <c r="O30" s="5">
        <v>0</v>
      </c>
      <c r="P30" s="5">
        <v>7</v>
      </c>
      <c r="Q30" s="8">
        <v>16.667000000000002</v>
      </c>
      <c r="R30" s="5">
        <v>5</v>
      </c>
      <c r="S30" s="5">
        <v>0</v>
      </c>
      <c r="T30" s="11">
        <v>0.85199999999999998</v>
      </c>
      <c r="U30" s="11">
        <v>1.651</v>
      </c>
      <c r="V30" s="11">
        <v>1.272</v>
      </c>
      <c r="W30" s="12">
        <v>0.59611999999999998</v>
      </c>
      <c r="X30" s="11">
        <v>0.248</v>
      </c>
      <c r="Y30" s="11">
        <v>0.40600000000000003</v>
      </c>
      <c r="Z30" s="11">
        <v>0.98699999999999999</v>
      </c>
      <c r="AA30" s="11">
        <v>4.4530000000000003</v>
      </c>
      <c r="AB30" s="11">
        <v>0.46600000000000003</v>
      </c>
      <c r="AC30" s="11">
        <v>0.58799999999999997</v>
      </c>
      <c r="AD30" s="11">
        <v>2.5419999999999998</v>
      </c>
      <c r="AE30" s="11">
        <v>0.45600000000000002</v>
      </c>
      <c r="AF30" s="11">
        <v>0.59899999999999998</v>
      </c>
      <c r="AG30" s="11">
        <v>0.255</v>
      </c>
      <c r="AH30" s="11">
        <v>1.1850000000000001</v>
      </c>
      <c r="AI30" s="11">
        <v>0.74</v>
      </c>
      <c r="AJ30" s="11">
        <v>0.79400000000000004</v>
      </c>
      <c r="AK30" s="11">
        <v>0.42899999999999999</v>
      </c>
      <c r="AL30" s="11">
        <v>0.13400000000000001</v>
      </c>
      <c r="AM30" s="11">
        <v>0.111</v>
      </c>
      <c r="AN30" s="11">
        <v>1.272</v>
      </c>
      <c r="AO30" s="11">
        <v>2.4E-2</v>
      </c>
      <c r="AP30" s="11">
        <v>0.60899999999999999</v>
      </c>
      <c r="AQ30" s="11">
        <v>0.30199999999999999</v>
      </c>
      <c r="AR30" s="97">
        <v>1</v>
      </c>
      <c r="AS30" s="97">
        <v>1</v>
      </c>
      <c r="AT30" s="97">
        <v>0</v>
      </c>
      <c r="AU30" s="97">
        <v>0</v>
      </c>
      <c r="AV30" s="97">
        <v>1</v>
      </c>
      <c r="AW30" s="97">
        <v>0</v>
      </c>
      <c r="AX30" s="97">
        <v>0</v>
      </c>
      <c r="AY30" s="97">
        <v>0</v>
      </c>
      <c r="AZ30" s="97">
        <v>1</v>
      </c>
      <c r="BA30" s="97">
        <v>0</v>
      </c>
    </row>
    <row r="31" spans="1:53" customFormat="1" ht="15.75" customHeight="1">
      <c r="A31" s="5" t="s">
        <v>104</v>
      </c>
      <c r="B31" s="5">
        <v>1</v>
      </c>
      <c r="C31" s="9">
        <v>5</v>
      </c>
      <c r="D31" s="10">
        <v>0.72826315789473683</v>
      </c>
      <c r="E31" s="6">
        <v>25</v>
      </c>
      <c r="F31" s="5">
        <v>3</v>
      </c>
      <c r="G31" s="5">
        <v>3</v>
      </c>
      <c r="H31" s="5">
        <v>9</v>
      </c>
      <c r="I31" s="7">
        <v>16000</v>
      </c>
      <c r="J31" s="7">
        <v>6</v>
      </c>
      <c r="K31" s="7">
        <v>0</v>
      </c>
      <c r="L31" s="7">
        <v>0</v>
      </c>
      <c r="M31" s="8">
        <v>2</v>
      </c>
      <c r="N31" s="6">
        <v>0</v>
      </c>
      <c r="O31" s="5">
        <v>3</v>
      </c>
      <c r="P31" s="5">
        <v>6</v>
      </c>
      <c r="Q31" s="8">
        <v>18.75</v>
      </c>
      <c r="R31" s="5">
        <v>7</v>
      </c>
      <c r="S31" s="5">
        <v>0</v>
      </c>
      <c r="T31" s="11">
        <v>0.74399999999999999</v>
      </c>
      <c r="U31" s="11">
        <v>1.19</v>
      </c>
      <c r="V31" s="11">
        <v>1.044</v>
      </c>
      <c r="W31" s="53">
        <v>1.2596799999999999</v>
      </c>
      <c r="X31" s="11">
        <v>0.496</v>
      </c>
      <c r="Y31" s="11">
        <v>0.73</v>
      </c>
      <c r="Z31" s="11">
        <v>1.4750000000000001</v>
      </c>
      <c r="AA31" s="11">
        <v>4.5780000000000003</v>
      </c>
      <c r="AB31" s="11">
        <v>0.67200000000000004</v>
      </c>
      <c r="AC31" s="11">
        <v>0.83199999999999996</v>
      </c>
      <c r="AD31" s="11">
        <v>2.39</v>
      </c>
      <c r="AE31" s="11">
        <v>3.0609999999999999</v>
      </c>
      <c r="AF31" s="11">
        <v>0.90400000000000003</v>
      </c>
      <c r="AG31" s="11">
        <v>0.81599999999999995</v>
      </c>
      <c r="AH31" s="11">
        <v>0.68</v>
      </c>
      <c r="AI31" s="11">
        <v>0.621</v>
      </c>
      <c r="AJ31" s="11">
        <v>0.78600000000000003</v>
      </c>
      <c r="AK31" s="11">
        <v>0.995</v>
      </c>
      <c r="AL31" s="11">
        <v>0</v>
      </c>
      <c r="AM31" s="11">
        <v>0.64100000000000001</v>
      </c>
      <c r="AN31" s="11">
        <v>0.66400000000000003</v>
      </c>
      <c r="AO31" s="11">
        <v>0</v>
      </c>
      <c r="AP31" s="11">
        <v>5.2519999999999998</v>
      </c>
      <c r="AQ31" s="11">
        <v>0</v>
      </c>
      <c r="AR31" s="97">
        <v>1</v>
      </c>
      <c r="AS31" s="97">
        <v>1</v>
      </c>
      <c r="AT31" s="97">
        <v>0</v>
      </c>
      <c r="AU31" s="97">
        <v>0</v>
      </c>
      <c r="AV31" s="97">
        <v>0</v>
      </c>
      <c r="AW31" s="97">
        <v>0</v>
      </c>
      <c r="AX31" s="97">
        <v>1</v>
      </c>
      <c r="AY31" s="97">
        <v>1</v>
      </c>
      <c r="AZ31" s="97">
        <v>1</v>
      </c>
      <c r="BA31" s="97">
        <v>0</v>
      </c>
    </row>
    <row r="32" spans="1:53" customFormat="1" ht="15.75" customHeight="1">
      <c r="A32" s="5" t="s">
        <v>66</v>
      </c>
      <c r="B32" s="5">
        <v>1</v>
      </c>
      <c r="C32" s="9">
        <v>4</v>
      </c>
      <c r="D32" s="10">
        <v>0.65115789473684205</v>
      </c>
      <c r="E32" s="6">
        <v>31</v>
      </c>
      <c r="F32" s="5">
        <v>5</v>
      </c>
      <c r="G32" s="5">
        <v>2</v>
      </c>
      <c r="H32" s="5">
        <v>8</v>
      </c>
      <c r="I32" s="7">
        <v>37000</v>
      </c>
      <c r="J32" s="7">
        <v>5</v>
      </c>
      <c r="K32" s="7">
        <v>50</v>
      </c>
      <c r="L32" s="7">
        <v>14</v>
      </c>
      <c r="M32" s="8">
        <v>4</v>
      </c>
      <c r="N32" s="6">
        <v>1</v>
      </c>
      <c r="O32" s="5">
        <v>3</v>
      </c>
      <c r="P32" s="5">
        <v>6</v>
      </c>
      <c r="Q32" s="8">
        <v>3.8610000000000002</v>
      </c>
      <c r="R32" s="5">
        <v>3</v>
      </c>
      <c r="S32" s="5">
        <v>1</v>
      </c>
      <c r="T32" s="11">
        <v>0.79500000000000004</v>
      </c>
      <c r="U32" s="11">
        <v>0.82</v>
      </c>
      <c r="V32" s="11">
        <v>1.127</v>
      </c>
      <c r="W32" s="52">
        <v>1.13124</v>
      </c>
      <c r="X32" s="11">
        <v>0.317</v>
      </c>
      <c r="Y32" s="11">
        <v>0.68200000000000005</v>
      </c>
      <c r="Z32" s="11">
        <v>1.536</v>
      </c>
      <c r="AA32" s="11">
        <v>4.5510000000000002</v>
      </c>
      <c r="AB32" s="11">
        <v>0.75800000000000001</v>
      </c>
      <c r="AC32" s="11">
        <v>0.90800000000000003</v>
      </c>
      <c r="AD32" s="11">
        <v>2.9279999999999999</v>
      </c>
      <c r="AE32" s="11">
        <v>0.46</v>
      </c>
      <c r="AF32" s="11">
        <v>0.98199999999999998</v>
      </c>
      <c r="AG32" s="11">
        <v>0.39</v>
      </c>
      <c r="AH32" s="11">
        <v>0.78</v>
      </c>
      <c r="AI32" s="11">
        <v>0.873</v>
      </c>
      <c r="AJ32" s="11">
        <v>1.244</v>
      </c>
      <c r="AK32" s="11">
        <v>0.69599999999999995</v>
      </c>
      <c r="AL32" s="11">
        <v>3.0000000000000001E-3</v>
      </c>
      <c r="AM32" s="11">
        <v>0.14000000000000001</v>
      </c>
      <c r="AN32" s="11">
        <v>0.38300000000000001</v>
      </c>
      <c r="AO32" s="11">
        <v>0</v>
      </c>
      <c r="AP32" s="11">
        <v>2.4529999999999998</v>
      </c>
      <c r="AQ32" s="11">
        <v>1E-3</v>
      </c>
      <c r="AR32" s="97">
        <v>1</v>
      </c>
      <c r="AS32" s="97">
        <v>1</v>
      </c>
      <c r="AT32" s="97">
        <v>0</v>
      </c>
      <c r="AU32" s="97">
        <v>0</v>
      </c>
      <c r="AV32" s="97">
        <v>0</v>
      </c>
      <c r="AW32" s="97">
        <v>0</v>
      </c>
      <c r="AX32" s="97">
        <v>1</v>
      </c>
      <c r="AY32" s="97">
        <v>0</v>
      </c>
      <c r="AZ32" s="97">
        <v>1</v>
      </c>
      <c r="BA32" s="97">
        <v>0</v>
      </c>
    </row>
    <row r="33" spans="1:53" customFormat="1" ht="15.75" customHeight="1">
      <c r="A33" s="5" t="s">
        <v>55</v>
      </c>
      <c r="B33" s="5">
        <v>1</v>
      </c>
      <c r="C33" s="9">
        <v>4</v>
      </c>
      <c r="D33" s="10">
        <v>0.60847368421052628</v>
      </c>
      <c r="E33" s="6">
        <v>32</v>
      </c>
      <c r="F33" s="5">
        <v>3</v>
      </c>
      <c r="G33" s="5">
        <v>2</v>
      </c>
      <c r="H33" s="5">
        <v>9</v>
      </c>
      <c r="I33" s="7">
        <v>15000</v>
      </c>
      <c r="J33" s="7">
        <v>5</v>
      </c>
      <c r="K33" s="7">
        <v>10</v>
      </c>
      <c r="L33" s="7">
        <v>12</v>
      </c>
      <c r="M33" s="8">
        <v>7</v>
      </c>
      <c r="N33" s="6">
        <v>0</v>
      </c>
      <c r="O33" s="5">
        <v>3</v>
      </c>
      <c r="P33" s="5">
        <v>6</v>
      </c>
      <c r="Q33" s="8">
        <v>3.7040000000000002</v>
      </c>
      <c r="R33" s="5">
        <v>4</v>
      </c>
      <c r="S33" s="5">
        <v>0</v>
      </c>
      <c r="T33" s="11">
        <v>0.92400000000000004</v>
      </c>
      <c r="U33" s="11">
        <v>1.1579999999999999</v>
      </c>
      <c r="V33" s="11">
        <v>1.232</v>
      </c>
      <c r="W33" s="53">
        <v>0.71975999999999996</v>
      </c>
      <c r="X33" s="11">
        <v>0.223</v>
      </c>
      <c r="Y33" s="11">
        <v>0.28199999999999997</v>
      </c>
      <c r="Z33" s="11">
        <v>1.675</v>
      </c>
      <c r="AA33" s="11">
        <v>4.5279999999999996</v>
      </c>
      <c r="AB33" s="11">
        <v>0.67700000000000005</v>
      </c>
      <c r="AC33" s="11">
        <v>0.82399999999999995</v>
      </c>
      <c r="AD33" s="11">
        <v>2.738</v>
      </c>
      <c r="AE33" s="11">
        <v>0.71199999999999997</v>
      </c>
      <c r="AF33" s="11">
        <v>0.77600000000000002</v>
      </c>
      <c r="AG33" s="11">
        <v>0.53500000000000003</v>
      </c>
      <c r="AH33" s="11">
        <v>0.48699999999999999</v>
      </c>
      <c r="AI33" s="11">
        <v>0.874</v>
      </c>
      <c r="AJ33" s="11">
        <v>1.0900000000000001</v>
      </c>
      <c r="AK33" s="11">
        <v>0.52</v>
      </c>
      <c r="AL33" s="11">
        <v>0</v>
      </c>
      <c r="AM33" s="11">
        <v>0.06</v>
      </c>
      <c r="AN33" s="11">
        <v>0.59099999999999997</v>
      </c>
      <c r="AO33" s="11">
        <v>0</v>
      </c>
      <c r="AP33" s="11">
        <v>1.0269999999999999</v>
      </c>
      <c r="AQ33" s="11">
        <v>0</v>
      </c>
      <c r="AR33" s="97">
        <v>1</v>
      </c>
      <c r="AS33" s="97">
        <v>1</v>
      </c>
      <c r="AT33" s="97">
        <v>0</v>
      </c>
      <c r="AU33" s="97">
        <v>0</v>
      </c>
      <c r="AV33" s="97">
        <v>0</v>
      </c>
      <c r="AW33" s="97">
        <v>0</v>
      </c>
      <c r="AX33" s="97">
        <v>0</v>
      </c>
      <c r="AY33" s="97">
        <v>1</v>
      </c>
      <c r="AZ33" s="97">
        <v>1</v>
      </c>
      <c r="BA33" s="97">
        <v>0</v>
      </c>
    </row>
    <row r="34" spans="1:53" customFormat="1" ht="15.75" customHeight="1">
      <c r="A34" s="5" t="s">
        <v>102</v>
      </c>
      <c r="B34" s="5">
        <v>0</v>
      </c>
      <c r="C34" s="9">
        <v>5</v>
      </c>
      <c r="D34" s="10">
        <v>0.76815789473684193</v>
      </c>
      <c r="E34" s="6">
        <v>19</v>
      </c>
      <c r="F34" s="5">
        <v>1</v>
      </c>
      <c r="G34" s="5">
        <v>2</v>
      </c>
      <c r="H34" s="5">
        <v>9</v>
      </c>
      <c r="I34" s="7">
        <v>45000</v>
      </c>
      <c r="J34" s="7">
        <v>5</v>
      </c>
      <c r="K34" s="7">
        <v>20</v>
      </c>
      <c r="L34" s="7">
        <v>10</v>
      </c>
      <c r="M34" s="8">
        <v>7</v>
      </c>
      <c r="N34" s="6">
        <v>0</v>
      </c>
      <c r="O34" s="5">
        <v>2</v>
      </c>
      <c r="P34" s="5">
        <v>6</v>
      </c>
      <c r="Q34" s="8">
        <v>6.173</v>
      </c>
      <c r="R34" s="5">
        <v>3</v>
      </c>
      <c r="S34" s="5">
        <v>0</v>
      </c>
      <c r="T34" s="11">
        <v>1.131</v>
      </c>
      <c r="U34" s="11">
        <v>2.637</v>
      </c>
      <c r="V34" s="11">
        <v>1.01</v>
      </c>
      <c r="W34" s="12">
        <v>2.0312000000000001</v>
      </c>
      <c r="X34" s="11">
        <v>0.80400000000000005</v>
      </c>
      <c r="Y34" s="11">
        <v>0.48299999999999998</v>
      </c>
      <c r="Z34" s="11">
        <v>2.8730000000000002</v>
      </c>
      <c r="AA34" s="11">
        <v>2.5590000000000002</v>
      </c>
      <c r="AB34" s="11">
        <v>0.69899999999999995</v>
      </c>
      <c r="AC34" s="11">
        <v>1.1679999999999999</v>
      </c>
      <c r="AD34" s="11">
        <v>6.343</v>
      </c>
      <c r="AE34" s="11">
        <v>0.505</v>
      </c>
      <c r="AF34" s="11">
        <v>1.2929999999999999</v>
      </c>
      <c r="AG34" s="11">
        <v>1.014</v>
      </c>
      <c r="AH34" s="11">
        <v>0.91700000000000004</v>
      </c>
      <c r="AI34" s="11">
        <v>1.0229999999999999</v>
      </c>
      <c r="AJ34" s="11">
        <v>1.1160000000000001</v>
      </c>
      <c r="AK34" s="11">
        <v>0.499</v>
      </c>
      <c r="AL34" s="11">
        <v>0.43099999999999999</v>
      </c>
      <c r="AM34" s="11">
        <v>0.26100000000000001</v>
      </c>
      <c r="AN34" s="11">
        <v>1.5920000000000001</v>
      </c>
      <c r="AO34" s="11">
        <v>0</v>
      </c>
      <c r="AP34" s="11">
        <v>0.82799999999999996</v>
      </c>
      <c r="AQ34" s="11">
        <v>0.19600000000000001</v>
      </c>
      <c r="AR34" s="97">
        <v>1</v>
      </c>
      <c r="AS34" s="97">
        <v>1</v>
      </c>
      <c r="AT34" s="97">
        <v>0</v>
      </c>
      <c r="AU34" s="97">
        <v>1</v>
      </c>
      <c r="AV34" s="97">
        <v>0</v>
      </c>
      <c r="AW34" s="97">
        <v>0</v>
      </c>
      <c r="AX34" s="97">
        <v>0</v>
      </c>
      <c r="AY34" s="97">
        <v>0</v>
      </c>
      <c r="AZ34" s="97">
        <v>1</v>
      </c>
      <c r="BA34" s="97">
        <v>1</v>
      </c>
    </row>
    <row r="35" spans="1:53" customFormat="1" ht="15.75" customHeight="1">
      <c r="A35" s="5" t="s">
        <v>86</v>
      </c>
      <c r="B35" s="5">
        <v>0</v>
      </c>
      <c r="C35" s="9">
        <v>4</v>
      </c>
      <c r="D35" s="10">
        <v>0.54973684210526319</v>
      </c>
      <c r="E35" s="6">
        <v>24</v>
      </c>
      <c r="F35" s="5">
        <v>1</v>
      </c>
      <c r="G35" s="5">
        <v>2</v>
      </c>
      <c r="H35" s="5">
        <v>10</v>
      </c>
      <c r="I35" s="7">
        <v>16000</v>
      </c>
      <c r="J35" s="7">
        <v>4</v>
      </c>
      <c r="K35" s="7">
        <v>12</v>
      </c>
      <c r="L35" s="7">
        <v>13</v>
      </c>
      <c r="M35" s="8">
        <v>6</v>
      </c>
      <c r="N35" s="6">
        <v>0</v>
      </c>
      <c r="O35" s="5">
        <v>2</v>
      </c>
      <c r="P35" s="5">
        <v>6</v>
      </c>
      <c r="Q35" s="8">
        <v>12.5</v>
      </c>
      <c r="R35" s="5">
        <v>7</v>
      </c>
      <c r="S35" s="5">
        <v>0</v>
      </c>
      <c r="T35" s="11">
        <v>0.56399999999999995</v>
      </c>
      <c r="U35" s="11">
        <v>0.57399999999999995</v>
      </c>
      <c r="V35" s="11">
        <v>0.60299999999999998</v>
      </c>
      <c r="W35" s="98">
        <v>1.1804399999999999</v>
      </c>
      <c r="X35" s="11">
        <v>0.25900000000000001</v>
      </c>
      <c r="Y35" s="11">
        <v>0.50800000000000001</v>
      </c>
      <c r="Z35" s="11">
        <v>1.524</v>
      </c>
      <c r="AA35" s="11">
        <v>3.5910000000000002</v>
      </c>
      <c r="AB35" s="11">
        <v>0.50900000000000001</v>
      </c>
      <c r="AC35" s="11">
        <v>0.62</v>
      </c>
      <c r="AD35" s="11">
        <v>4.4080000000000004</v>
      </c>
      <c r="AE35" s="11">
        <v>1.075</v>
      </c>
      <c r="AF35" s="11">
        <v>0.81100000000000005</v>
      </c>
      <c r="AG35" s="11">
        <v>0.38500000000000001</v>
      </c>
      <c r="AH35" s="11">
        <v>0.79300000000000004</v>
      </c>
      <c r="AI35" s="11">
        <v>0.60499999999999998</v>
      </c>
      <c r="AJ35" s="11">
        <v>1.0029999999999999</v>
      </c>
      <c r="AK35" s="11">
        <v>0.46</v>
      </c>
      <c r="AL35" s="11">
        <v>0</v>
      </c>
      <c r="AM35" s="11">
        <v>0.06</v>
      </c>
      <c r="AN35" s="11">
        <v>0.20300000000000001</v>
      </c>
      <c r="AO35" s="11">
        <v>0</v>
      </c>
      <c r="AP35" s="11">
        <v>0.23200000000000001</v>
      </c>
      <c r="AQ35" s="11">
        <v>0</v>
      </c>
      <c r="AR35" s="97">
        <v>1</v>
      </c>
      <c r="AS35" s="97">
        <v>0</v>
      </c>
      <c r="AT35" s="97">
        <v>0</v>
      </c>
      <c r="AU35" s="97">
        <v>0</v>
      </c>
      <c r="AV35" s="97">
        <v>0</v>
      </c>
      <c r="AW35" s="97">
        <v>0</v>
      </c>
      <c r="AX35" s="97">
        <v>0</v>
      </c>
      <c r="AY35" s="97">
        <v>1</v>
      </c>
      <c r="AZ35" s="97">
        <v>1</v>
      </c>
      <c r="BA35" s="97">
        <v>1</v>
      </c>
    </row>
    <row r="36" spans="1:53" customFormat="1" ht="15.75" customHeight="1">
      <c r="A36" s="5" t="s">
        <v>91</v>
      </c>
      <c r="B36" s="5">
        <v>0</v>
      </c>
      <c r="C36" s="9">
        <v>6</v>
      </c>
      <c r="D36" s="10">
        <v>0.68810526315789489</v>
      </c>
      <c r="E36" s="6">
        <v>20</v>
      </c>
      <c r="F36" s="5">
        <v>1</v>
      </c>
      <c r="G36" s="5">
        <v>2</v>
      </c>
      <c r="H36" s="5">
        <v>12</v>
      </c>
      <c r="I36" s="7">
        <v>16000</v>
      </c>
      <c r="J36" s="7">
        <v>8</v>
      </c>
      <c r="K36" s="7">
        <v>10</v>
      </c>
      <c r="L36" s="7">
        <v>2</v>
      </c>
      <c r="M36" s="8">
        <v>3</v>
      </c>
      <c r="N36" s="6">
        <v>0</v>
      </c>
      <c r="O36" s="5">
        <v>1</v>
      </c>
      <c r="P36" s="5">
        <v>6</v>
      </c>
      <c r="Q36" s="8">
        <v>7.8129999999999997</v>
      </c>
      <c r="R36" s="5">
        <v>3</v>
      </c>
      <c r="S36" s="5">
        <v>0</v>
      </c>
      <c r="T36" s="11">
        <v>1.0660000000000001</v>
      </c>
      <c r="U36" s="11">
        <v>1.8260000000000001</v>
      </c>
      <c r="V36" s="11">
        <v>1.0940000000000001</v>
      </c>
      <c r="W36" s="52">
        <v>0.59440000000000004</v>
      </c>
      <c r="X36" s="11">
        <v>0.64900000000000002</v>
      </c>
      <c r="Y36" s="11">
        <v>0.312</v>
      </c>
      <c r="Z36" s="11">
        <v>1.8460000000000001</v>
      </c>
      <c r="AA36" s="11">
        <v>5.5369999999999999</v>
      </c>
      <c r="AB36" s="11">
        <v>0.63100000000000001</v>
      </c>
      <c r="AC36" s="11">
        <v>0.77600000000000002</v>
      </c>
      <c r="AD36" s="11">
        <v>5.34</v>
      </c>
      <c r="AE36" s="11">
        <v>1.109</v>
      </c>
      <c r="AF36" s="11">
        <v>0.71399999999999997</v>
      </c>
      <c r="AG36" s="11">
        <v>0.9</v>
      </c>
      <c r="AH36" s="11">
        <v>0.86099999999999999</v>
      </c>
      <c r="AI36" s="11">
        <v>1.4570000000000001</v>
      </c>
      <c r="AJ36" s="11">
        <v>1.0580000000000001</v>
      </c>
      <c r="AK36" s="11">
        <v>0.47699999999999998</v>
      </c>
      <c r="AL36" s="11">
        <v>0.59599999999999997</v>
      </c>
      <c r="AM36" s="11">
        <v>0.51</v>
      </c>
      <c r="AN36" s="11">
        <v>0.17599999999999999</v>
      </c>
      <c r="AO36" s="11">
        <v>0.38</v>
      </c>
      <c r="AP36" s="11">
        <v>9.1999999999999998E-2</v>
      </c>
      <c r="AQ36" s="11">
        <v>1.3560000000000001</v>
      </c>
      <c r="AR36" s="97">
        <v>1</v>
      </c>
      <c r="AS36" s="97">
        <v>1</v>
      </c>
      <c r="AT36" s="97">
        <v>0</v>
      </c>
      <c r="AU36" s="97">
        <v>1</v>
      </c>
      <c r="AV36" s="97">
        <v>0</v>
      </c>
      <c r="AW36" s="97">
        <v>1</v>
      </c>
      <c r="AX36" s="97">
        <v>0</v>
      </c>
      <c r="AY36" s="97">
        <v>0</v>
      </c>
      <c r="AZ36" s="97">
        <v>1</v>
      </c>
      <c r="BA36" s="97">
        <v>1</v>
      </c>
    </row>
    <row r="37" spans="1:53" customFormat="1" ht="15.75" customHeight="1">
      <c r="A37" s="5" t="s">
        <v>100</v>
      </c>
      <c r="B37" s="5">
        <v>0</v>
      </c>
      <c r="C37" s="9">
        <v>6</v>
      </c>
      <c r="D37" s="10">
        <v>0.66457894736842105</v>
      </c>
      <c r="E37" s="6">
        <v>26</v>
      </c>
      <c r="F37" s="5">
        <v>1</v>
      </c>
      <c r="G37" s="5">
        <v>3</v>
      </c>
      <c r="H37" s="5">
        <v>12</v>
      </c>
      <c r="I37" s="7">
        <v>30000</v>
      </c>
      <c r="J37" s="7">
        <v>4</v>
      </c>
      <c r="K37" s="7">
        <v>16</v>
      </c>
      <c r="L37" s="7">
        <v>3</v>
      </c>
      <c r="M37" s="8">
        <v>7</v>
      </c>
      <c r="N37" s="6">
        <v>1</v>
      </c>
      <c r="O37" s="5">
        <v>1</v>
      </c>
      <c r="P37" s="5">
        <v>6</v>
      </c>
      <c r="Q37" s="8">
        <v>4.1669999999999998</v>
      </c>
      <c r="R37" s="5">
        <v>2</v>
      </c>
      <c r="S37" s="5">
        <v>0</v>
      </c>
      <c r="T37" s="11">
        <v>0.872</v>
      </c>
      <c r="U37" s="11">
        <v>1.5229999999999999</v>
      </c>
      <c r="V37" s="11">
        <v>1.296</v>
      </c>
      <c r="W37" s="53">
        <v>0.91788000000000003</v>
      </c>
      <c r="X37" s="11">
        <v>0.77700000000000002</v>
      </c>
      <c r="Y37" s="11">
        <v>0.29699999999999999</v>
      </c>
      <c r="Z37" s="11">
        <v>1.6419999999999999</v>
      </c>
      <c r="AA37" s="11">
        <v>5.5540000000000003</v>
      </c>
      <c r="AB37" s="11">
        <v>0.67400000000000004</v>
      </c>
      <c r="AC37" s="11">
        <v>0.752</v>
      </c>
      <c r="AD37" s="11">
        <v>3.1829999999999998</v>
      </c>
      <c r="AE37" s="11">
        <v>0.748</v>
      </c>
      <c r="AF37" s="11">
        <v>0.91400000000000003</v>
      </c>
      <c r="AG37" s="11">
        <v>0.81</v>
      </c>
      <c r="AH37" s="11">
        <v>0.51300000000000001</v>
      </c>
      <c r="AI37" s="11">
        <v>0.996</v>
      </c>
      <c r="AJ37" s="11">
        <v>1.0640000000000001</v>
      </c>
      <c r="AK37" s="11">
        <v>0.48899999999999999</v>
      </c>
      <c r="AL37" s="11">
        <v>0.503</v>
      </c>
      <c r="AM37" s="11">
        <v>0.219</v>
      </c>
      <c r="AN37" s="11">
        <v>0.214</v>
      </c>
      <c r="AO37" s="11">
        <v>0</v>
      </c>
      <c r="AP37" s="11">
        <v>0.72099999999999997</v>
      </c>
      <c r="AQ37" s="11">
        <v>8.8999999999999996E-2</v>
      </c>
      <c r="AR37" s="97">
        <v>1</v>
      </c>
      <c r="AS37" s="97">
        <v>1</v>
      </c>
      <c r="AT37" s="97">
        <v>0</v>
      </c>
      <c r="AU37" s="97">
        <v>1</v>
      </c>
      <c r="AV37" s="97">
        <v>0</v>
      </c>
      <c r="AW37" s="97">
        <v>0</v>
      </c>
      <c r="AX37" s="97">
        <v>0</v>
      </c>
      <c r="AY37" s="97">
        <v>1</v>
      </c>
      <c r="AZ37" s="97">
        <v>1</v>
      </c>
      <c r="BA37" s="97">
        <v>1</v>
      </c>
    </row>
    <row r="38" spans="1:53" customFormat="1" ht="15.75" customHeight="1">
      <c r="A38" s="5" t="s">
        <v>56</v>
      </c>
      <c r="B38" s="5">
        <v>0</v>
      </c>
      <c r="C38" s="9">
        <v>6</v>
      </c>
      <c r="D38" s="10">
        <v>0.57378947368421063</v>
      </c>
      <c r="E38" s="6">
        <v>20</v>
      </c>
      <c r="F38" s="5">
        <v>1</v>
      </c>
      <c r="G38" s="5">
        <v>1</v>
      </c>
      <c r="H38" s="5">
        <v>10</v>
      </c>
      <c r="I38" s="7">
        <v>45000</v>
      </c>
      <c r="J38" s="7">
        <v>5</v>
      </c>
      <c r="K38" s="7">
        <v>20</v>
      </c>
      <c r="L38" s="7">
        <v>5</v>
      </c>
      <c r="M38" s="8">
        <v>8</v>
      </c>
      <c r="N38" s="6">
        <v>0</v>
      </c>
      <c r="O38" s="5">
        <v>1</v>
      </c>
      <c r="P38" s="5">
        <v>6</v>
      </c>
      <c r="Q38" s="8">
        <v>9.2590000000000003</v>
      </c>
      <c r="R38" s="5">
        <v>8</v>
      </c>
      <c r="S38" s="5">
        <v>0</v>
      </c>
      <c r="T38" s="11">
        <v>1.03</v>
      </c>
      <c r="U38" s="11">
        <v>1.538</v>
      </c>
      <c r="V38" s="11">
        <v>1.1559999999999999</v>
      </c>
      <c r="W38" s="52">
        <v>0.4708</v>
      </c>
      <c r="X38" s="11">
        <v>0.40400000000000003</v>
      </c>
      <c r="Y38" s="11">
        <v>0.23</v>
      </c>
      <c r="Z38" s="11">
        <v>1.2410000000000001</v>
      </c>
      <c r="AA38" s="11">
        <v>4.6040000000000001</v>
      </c>
      <c r="AB38" s="11">
        <v>0.50800000000000001</v>
      </c>
      <c r="AC38" s="11">
        <v>0.56000000000000005</v>
      </c>
      <c r="AD38" s="11">
        <v>4.1849999999999996</v>
      </c>
      <c r="AE38" s="11">
        <v>0.45600000000000002</v>
      </c>
      <c r="AF38" s="11">
        <v>0.61399999999999999</v>
      </c>
      <c r="AG38" s="11">
        <v>0.53600000000000003</v>
      </c>
      <c r="AH38" s="11">
        <v>0.82899999999999996</v>
      </c>
      <c r="AI38" s="11">
        <v>1.1299999999999999</v>
      </c>
      <c r="AJ38" s="11">
        <v>0.874</v>
      </c>
      <c r="AK38" s="11">
        <v>0.29799999999999999</v>
      </c>
      <c r="AL38" s="11">
        <v>0.32300000000000001</v>
      </c>
      <c r="AM38" s="11">
        <v>0.14000000000000001</v>
      </c>
      <c r="AN38" s="11">
        <v>0.84399999999999997</v>
      </c>
      <c r="AO38" s="11">
        <v>0.04</v>
      </c>
      <c r="AP38" s="11">
        <v>0.246</v>
      </c>
      <c r="AQ38" s="11">
        <v>0.22600000000000001</v>
      </c>
      <c r="AR38" s="97">
        <v>1</v>
      </c>
      <c r="AS38" s="97">
        <v>1</v>
      </c>
      <c r="AT38" s="97">
        <v>0</v>
      </c>
      <c r="AU38" s="97">
        <v>1</v>
      </c>
      <c r="AV38" s="97">
        <v>1</v>
      </c>
      <c r="AW38" s="97">
        <v>0</v>
      </c>
      <c r="AX38" s="97">
        <v>0</v>
      </c>
      <c r="AY38" s="97">
        <v>1</v>
      </c>
      <c r="AZ38" s="97">
        <v>1</v>
      </c>
      <c r="BA38" s="97">
        <v>0</v>
      </c>
    </row>
    <row r="39" spans="1:53" customFormat="1" ht="15.75" customHeight="1">
      <c r="A39" s="5" t="s">
        <v>96</v>
      </c>
      <c r="B39" s="5">
        <v>0</v>
      </c>
      <c r="C39" s="9">
        <v>5</v>
      </c>
      <c r="D39" s="10">
        <v>0.85152631578947346</v>
      </c>
      <c r="E39" s="6">
        <v>27</v>
      </c>
      <c r="F39" s="5">
        <v>6</v>
      </c>
      <c r="G39" s="5">
        <v>3</v>
      </c>
      <c r="H39" s="5">
        <v>10</v>
      </c>
      <c r="I39" s="7">
        <v>100000</v>
      </c>
      <c r="J39" s="7">
        <v>20</v>
      </c>
      <c r="K39" s="7">
        <v>0</v>
      </c>
      <c r="L39" s="7">
        <v>17</v>
      </c>
      <c r="M39" s="8">
        <v>6</v>
      </c>
      <c r="N39" s="6">
        <v>0</v>
      </c>
      <c r="O39" s="5">
        <v>1</v>
      </c>
      <c r="P39" s="5">
        <v>6</v>
      </c>
      <c r="Q39" s="8">
        <v>1.429</v>
      </c>
      <c r="R39" s="5">
        <v>7</v>
      </c>
      <c r="S39" s="5">
        <v>0</v>
      </c>
      <c r="T39" s="11">
        <v>0.93400000000000005</v>
      </c>
      <c r="U39" s="11">
        <v>2.2429999999999999</v>
      </c>
      <c r="V39" s="11">
        <v>1.9319999999999999</v>
      </c>
      <c r="W39" s="53">
        <v>1.2447999999999999</v>
      </c>
      <c r="X39" s="11">
        <v>1.0620000000000001</v>
      </c>
      <c r="Y39" s="11">
        <v>0.88300000000000001</v>
      </c>
      <c r="Z39" s="11">
        <v>2.012</v>
      </c>
      <c r="AA39" s="11">
        <v>4.9249999999999998</v>
      </c>
      <c r="AB39" s="11">
        <v>1.008</v>
      </c>
      <c r="AC39" s="11">
        <v>0.93600000000000005</v>
      </c>
      <c r="AD39" s="11">
        <v>4.218</v>
      </c>
      <c r="AE39" s="11">
        <v>0.93300000000000005</v>
      </c>
      <c r="AF39" s="11">
        <v>1.1200000000000001</v>
      </c>
      <c r="AG39" s="11">
        <v>1.0129999999999999</v>
      </c>
      <c r="AH39" s="11">
        <v>0.84399999999999997</v>
      </c>
      <c r="AI39" s="11">
        <v>1.046</v>
      </c>
      <c r="AJ39" s="11">
        <v>1.59</v>
      </c>
      <c r="AK39" s="11">
        <v>0.71399999999999997</v>
      </c>
      <c r="AL39" s="11">
        <v>13.696</v>
      </c>
      <c r="AM39" s="11">
        <v>0.45</v>
      </c>
      <c r="AN39" s="11">
        <v>0.38900000000000001</v>
      </c>
      <c r="AO39" s="11">
        <v>0.03</v>
      </c>
      <c r="AP39" s="11">
        <v>2.6349999999999998</v>
      </c>
      <c r="AQ39" s="11">
        <v>0.24099999999999999</v>
      </c>
      <c r="AR39" s="97">
        <v>1</v>
      </c>
      <c r="AS39" s="97">
        <v>1</v>
      </c>
      <c r="AT39" s="97">
        <v>0</v>
      </c>
      <c r="AU39" s="97">
        <v>1</v>
      </c>
      <c r="AV39" s="97">
        <v>0</v>
      </c>
      <c r="AW39" s="97">
        <v>0</v>
      </c>
      <c r="AX39" s="97">
        <v>0</v>
      </c>
      <c r="AY39" s="97">
        <v>0</v>
      </c>
      <c r="AZ39" s="97">
        <v>1</v>
      </c>
      <c r="BA39" s="97">
        <v>1</v>
      </c>
    </row>
    <row r="40" spans="1:53" customFormat="1" ht="15.75" customHeight="1">
      <c r="A40" s="5" t="s">
        <v>99</v>
      </c>
      <c r="B40" s="5">
        <v>0</v>
      </c>
      <c r="C40" s="9">
        <v>5</v>
      </c>
      <c r="D40" s="10">
        <v>0.63036842105263158</v>
      </c>
      <c r="E40" s="6">
        <v>34</v>
      </c>
      <c r="F40" s="5">
        <v>1</v>
      </c>
      <c r="G40" s="5">
        <v>2</v>
      </c>
      <c r="H40" s="5">
        <v>8</v>
      </c>
      <c r="I40" s="7">
        <v>40000</v>
      </c>
      <c r="J40" s="7">
        <v>30</v>
      </c>
      <c r="K40" s="7">
        <v>35</v>
      </c>
      <c r="L40" s="7">
        <v>22</v>
      </c>
      <c r="M40" s="8">
        <v>6</v>
      </c>
      <c r="N40" s="6">
        <v>0</v>
      </c>
      <c r="O40" s="5">
        <v>1</v>
      </c>
      <c r="P40" s="5">
        <v>6</v>
      </c>
      <c r="Q40" s="8">
        <v>0.25</v>
      </c>
      <c r="R40" s="5">
        <v>6</v>
      </c>
      <c r="S40" s="5">
        <v>0</v>
      </c>
      <c r="T40" s="11">
        <v>1.0589999999999999</v>
      </c>
      <c r="U40" s="11">
        <v>1.3740000000000001</v>
      </c>
      <c r="V40" s="11">
        <v>0.96499999999999997</v>
      </c>
      <c r="W40" s="52">
        <v>0.74280000000000002</v>
      </c>
      <c r="X40" s="11">
        <v>0.79500000000000004</v>
      </c>
      <c r="Y40" s="11">
        <v>0.38800000000000001</v>
      </c>
      <c r="Z40" s="11">
        <v>1.244</v>
      </c>
      <c r="AA40" s="11">
        <v>5.4349999999999996</v>
      </c>
      <c r="AB40" s="11">
        <v>0.53100000000000003</v>
      </c>
      <c r="AC40" s="11">
        <v>0.61199999999999999</v>
      </c>
      <c r="AD40" s="11">
        <v>3.2050000000000001</v>
      </c>
      <c r="AE40" s="11">
        <v>0.875</v>
      </c>
      <c r="AF40" s="11">
        <v>0.60099999999999998</v>
      </c>
      <c r="AG40" s="11">
        <v>0.67200000000000004</v>
      </c>
      <c r="AH40" s="11">
        <v>0.64500000000000002</v>
      </c>
      <c r="AI40" s="11">
        <v>0.95599999999999996</v>
      </c>
      <c r="AJ40" s="11">
        <v>1.1419999999999999</v>
      </c>
      <c r="AK40" s="11">
        <v>0.31</v>
      </c>
      <c r="AL40" s="11">
        <v>0.32100000000000001</v>
      </c>
      <c r="AM40" s="11">
        <v>0.32400000000000001</v>
      </c>
      <c r="AN40" s="11">
        <v>0.252</v>
      </c>
      <c r="AO40" s="11">
        <v>0</v>
      </c>
      <c r="AP40" s="11">
        <v>0.69499999999999995</v>
      </c>
      <c r="AQ40" s="11">
        <v>0.158</v>
      </c>
      <c r="AR40" s="97">
        <v>1</v>
      </c>
      <c r="AS40" s="97">
        <v>1</v>
      </c>
      <c r="AT40" s="97">
        <v>0</v>
      </c>
      <c r="AU40" s="97">
        <v>1</v>
      </c>
      <c r="AV40" s="97">
        <v>0</v>
      </c>
      <c r="AW40" s="97">
        <v>0</v>
      </c>
      <c r="AX40" s="97">
        <v>0</v>
      </c>
      <c r="AY40" s="97">
        <v>0</v>
      </c>
      <c r="AZ40" s="97">
        <v>1</v>
      </c>
      <c r="BA40" s="97">
        <v>1</v>
      </c>
    </row>
    <row r="41" spans="1:53" customFormat="1" ht="15.75" customHeight="1">
      <c r="A41" s="5" t="s">
        <v>63</v>
      </c>
      <c r="B41" s="5">
        <v>0</v>
      </c>
      <c r="C41" s="9">
        <v>4</v>
      </c>
      <c r="D41" s="10">
        <v>0.64394736842105271</v>
      </c>
      <c r="E41" s="6">
        <v>25</v>
      </c>
      <c r="F41" s="5">
        <v>5</v>
      </c>
      <c r="G41" s="5">
        <v>2</v>
      </c>
      <c r="H41" s="5">
        <v>9</v>
      </c>
      <c r="I41" s="7">
        <v>12000</v>
      </c>
      <c r="J41" s="7">
        <v>8</v>
      </c>
      <c r="K41" s="7">
        <v>50</v>
      </c>
      <c r="L41" s="7">
        <v>15</v>
      </c>
      <c r="M41" s="8">
        <v>7</v>
      </c>
      <c r="N41" s="6">
        <v>0</v>
      </c>
      <c r="O41" s="5">
        <v>1</v>
      </c>
      <c r="P41" s="5">
        <v>6</v>
      </c>
      <c r="Q41" s="8">
        <v>9.7219999999999995</v>
      </c>
      <c r="R41" s="5">
        <v>4</v>
      </c>
      <c r="S41" s="5">
        <v>0</v>
      </c>
      <c r="T41" s="11">
        <v>0.85199999999999998</v>
      </c>
      <c r="U41" s="11">
        <v>1.244</v>
      </c>
      <c r="V41" s="11">
        <v>0.98399999999999999</v>
      </c>
      <c r="W41" s="53">
        <v>0.71719999999999995</v>
      </c>
      <c r="X41" s="11">
        <v>0.34799999999999998</v>
      </c>
      <c r="Y41" s="11">
        <v>0.45300000000000001</v>
      </c>
      <c r="Z41" s="11">
        <v>1.179</v>
      </c>
      <c r="AA41" s="11">
        <v>6.1429999999999998</v>
      </c>
      <c r="AB41" s="11">
        <v>0.65200000000000002</v>
      </c>
      <c r="AC41" s="11">
        <v>0.64400000000000002</v>
      </c>
      <c r="AD41" s="11">
        <v>2.4790000000000001</v>
      </c>
      <c r="AE41" s="11">
        <v>1.1739999999999999</v>
      </c>
      <c r="AF41" s="11">
        <v>0.57299999999999995</v>
      </c>
      <c r="AG41" s="11">
        <v>0.32500000000000001</v>
      </c>
      <c r="AH41" s="11">
        <v>0.90500000000000003</v>
      </c>
      <c r="AI41" s="11">
        <v>0.91500000000000004</v>
      </c>
      <c r="AJ41" s="11">
        <v>1.075</v>
      </c>
      <c r="AK41" s="11">
        <v>0.436</v>
      </c>
      <c r="AL41" s="11">
        <v>6.0999999999999999E-2</v>
      </c>
      <c r="AM41" s="11">
        <v>0.17299999999999999</v>
      </c>
      <c r="AN41" s="11">
        <v>0.73</v>
      </c>
      <c r="AO41" s="11">
        <v>0.02</v>
      </c>
      <c r="AP41" s="11">
        <v>2.3580000000000001</v>
      </c>
      <c r="AQ41" s="11">
        <v>0.13900000000000001</v>
      </c>
      <c r="AR41" s="97">
        <v>1</v>
      </c>
      <c r="AS41" s="97">
        <v>1</v>
      </c>
      <c r="AT41" s="97">
        <v>0</v>
      </c>
      <c r="AU41" s="97">
        <v>0</v>
      </c>
      <c r="AV41" s="97">
        <v>1</v>
      </c>
      <c r="AW41" s="97">
        <v>0</v>
      </c>
      <c r="AX41" s="97">
        <v>0</v>
      </c>
      <c r="AY41" s="97">
        <v>0</v>
      </c>
      <c r="AZ41" s="97">
        <v>1</v>
      </c>
      <c r="BA41" s="97">
        <v>0</v>
      </c>
    </row>
    <row r="42" spans="1:53" customFormat="1" ht="15.75" customHeight="1">
      <c r="A42" s="5" t="s">
        <v>93</v>
      </c>
      <c r="B42" s="5">
        <v>0</v>
      </c>
      <c r="C42" s="9">
        <v>3</v>
      </c>
      <c r="D42" s="10">
        <v>0.35868421052631577</v>
      </c>
      <c r="E42" s="6">
        <v>20</v>
      </c>
      <c r="F42" s="5">
        <v>7</v>
      </c>
      <c r="G42" s="5">
        <v>1</v>
      </c>
      <c r="H42" s="5">
        <v>5</v>
      </c>
      <c r="I42" s="7">
        <v>22500</v>
      </c>
      <c r="J42" s="7">
        <v>5</v>
      </c>
      <c r="K42" s="7">
        <v>15</v>
      </c>
      <c r="L42" s="7">
        <v>2</v>
      </c>
      <c r="M42" s="8">
        <v>6</v>
      </c>
      <c r="N42" s="6">
        <v>0</v>
      </c>
      <c r="O42" s="5">
        <v>1</v>
      </c>
      <c r="P42" s="5">
        <v>6</v>
      </c>
      <c r="Q42" s="8">
        <v>11.111000000000001</v>
      </c>
      <c r="R42" s="5">
        <v>4</v>
      </c>
      <c r="S42" s="5">
        <v>0</v>
      </c>
      <c r="T42" s="11">
        <v>0.61199999999999999</v>
      </c>
      <c r="U42" s="11">
        <v>0.46899999999999997</v>
      </c>
      <c r="V42" s="11">
        <v>0.42</v>
      </c>
      <c r="W42" s="52">
        <v>0.30320000000000003</v>
      </c>
      <c r="X42" s="11">
        <v>0.16800000000000001</v>
      </c>
      <c r="Y42" s="11">
        <v>0.13</v>
      </c>
      <c r="Z42" s="11">
        <v>0.83799999999999997</v>
      </c>
      <c r="AA42" s="11">
        <v>4.1559999999999997</v>
      </c>
      <c r="AB42" s="11">
        <v>0.28499999999999998</v>
      </c>
      <c r="AC42" s="11">
        <v>0.372</v>
      </c>
      <c r="AD42" s="11">
        <v>2.7490000000000001</v>
      </c>
      <c r="AE42" s="11">
        <v>0.33700000000000002</v>
      </c>
      <c r="AF42" s="11">
        <v>0.27100000000000002</v>
      </c>
      <c r="AG42" s="11">
        <v>0.186</v>
      </c>
      <c r="AH42" s="11">
        <v>0.32900000000000001</v>
      </c>
      <c r="AI42" s="11">
        <v>0.71799999999999997</v>
      </c>
      <c r="AJ42" s="11">
        <v>0.74199999999999999</v>
      </c>
      <c r="AK42" s="11">
        <v>0.11899999999999999</v>
      </c>
      <c r="AL42" s="11">
        <v>0</v>
      </c>
      <c r="AM42" s="11">
        <v>7.5999999999999998E-2</v>
      </c>
      <c r="AN42" s="11">
        <v>0.115</v>
      </c>
      <c r="AO42" s="11">
        <v>0</v>
      </c>
      <c r="AP42" s="11">
        <v>0.129</v>
      </c>
      <c r="AQ42" s="11">
        <v>0</v>
      </c>
      <c r="AR42" s="97">
        <v>1</v>
      </c>
      <c r="AS42" s="97">
        <v>1</v>
      </c>
      <c r="AT42" s="97">
        <v>0</v>
      </c>
      <c r="AU42" s="97">
        <v>0</v>
      </c>
      <c r="AV42" s="97">
        <v>0</v>
      </c>
      <c r="AW42" s="97">
        <v>0</v>
      </c>
      <c r="AX42" s="97">
        <v>1</v>
      </c>
      <c r="AY42" s="97">
        <v>0</v>
      </c>
      <c r="AZ42" s="97">
        <v>0</v>
      </c>
      <c r="BA42" s="97">
        <v>0</v>
      </c>
    </row>
    <row r="43" spans="1:53" customFormat="1" ht="15.75" customHeight="1">
      <c r="A43" s="5" t="s">
        <v>87</v>
      </c>
      <c r="B43" s="5">
        <v>1</v>
      </c>
      <c r="C43" s="9">
        <v>5</v>
      </c>
      <c r="D43" s="10">
        <v>0.78073684210526317</v>
      </c>
      <c r="E43" s="6">
        <v>25</v>
      </c>
      <c r="F43" s="5">
        <v>3</v>
      </c>
      <c r="G43" s="5">
        <v>2</v>
      </c>
      <c r="H43" s="5">
        <v>9</v>
      </c>
      <c r="I43" s="7">
        <v>10000</v>
      </c>
      <c r="J43" s="7">
        <v>0</v>
      </c>
      <c r="K43" s="7">
        <v>0</v>
      </c>
      <c r="L43" s="7">
        <v>1</v>
      </c>
      <c r="M43" s="8">
        <v>3</v>
      </c>
      <c r="N43" s="6">
        <v>0</v>
      </c>
      <c r="O43" s="5">
        <v>1</v>
      </c>
      <c r="P43" s="5">
        <v>6</v>
      </c>
      <c r="Q43" s="8">
        <v>17.5</v>
      </c>
      <c r="R43" s="5">
        <v>4</v>
      </c>
      <c r="S43" s="5">
        <v>0</v>
      </c>
      <c r="T43" s="11">
        <v>1.2789999999999999</v>
      </c>
      <c r="U43" s="11">
        <v>1.589</v>
      </c>
      <c r="V43" s="11">
        <v>1.7609999999999999</v>
      </c>
      <c r="W43" s="98">
        <v>1.3220400000000001</v>
      </c>
      <c r="X43" s="11">
        <v>0.67200000000000004</v>
      </c>
      <c r="Y43" s="11">
        <v>1.153</v>
      </c>
      <c r="Z43" s="11">
        <v>1.9319999999999999</v>
      </c>
      <c r="AA43" s="11">
        <v>7.9189999999999996</v>
      </c>
      <c r="AB43" s="11">
        <v>0.93700000000000006</v>
      </c>
      <c r="AC43" s="11">
        <v>1.234</v>
      </c>
      <c r="AD43" s="11">
        <v>4.2110000000000003</v>
      </c>
      <c r="AE43" s="11">
        <v>0.46600000000000003</v>
      </c>
      <c r="AF43" s="11">
        <v>1.36</v>
      </c>
      <c r="AG43" s="11">
        <v>0.84799999999999998</v>
      </c>
      <c r="AH43" s="11">
        <v>1.585</v>
      </c>
      <c r="AI43" s="11">
        <v>1.355</v>
      </c>
      <c r="AJ43" s="11">
        <v>2.3159999999999998</v>
      </c>
      <c r="AK43" s="11">
        <v>0.91</v>
      </c>
      <c r="AL43" s="11">
        <v>0.85399999999999998</v>
      </c>
      <c r="AM43" s="11">
        <v>0.20599999999999999</v>
      </c>
      <c r="AN43" s="11">
        <v>0.5</v>
      </c>
      <c r="AO43" s="11">
        <v>2.9000000000000001E-2</v>
      </c>
      <c r="AP43" s="11">
        <v>0.41199999999999998</v>
      </c>
      <c r="AQ43" s="11">
        <v>0.01</v>
      </c>
      <c r="AR43" s="97">
        <v>1</v>
      </c>
      <c r="AS43" s="97">
        <v>1</v>
      </c>
      <c r="AT43" s="97">
        <v>0</v>
      </c>
      <c r="AU43" s="97">
        <v>0</v>
      </c>
      <c r="AV43" s="97">
        <v>1</v>
      </c>
      <c r="AW43" s="97">
        <v>0</v>
      </c>
      <c r="AX43" s="97">
        <v>0</v>
      </c>
      <c r="AY43" s="97">
        <v>1</v>
      </c>
      <c r="AZ43" s="97">
        <v>1</v>
      </c>
      <c r="BA43" s="97">
        <v>0</v>
      </c>
    </row>
    <row r="44" spans="1:53" customFormat="1" ht="15.75" customHeight="1">
      <c r="A44" s="5" t="s">
        <v>72</v>
      </c>
      <c r="B44" s="5">
        <v>1</v>
      </c>
      <c r="C44" s="9">
        <v>5</v>
      </c>
      <c r="D44" s="10">
        <v>0.65005263157894733</v>
      </c>
      <c r="E44" s="6">
        <v>26</v>
      </c>
      <c r="F44" s="5">
        <v>2</v>
      </c>
      <c r="G44" s="5">
        <v>0</v>
      </c>
      <c r="H44" s="5">
        <v>8</v>
      </c>
      <c r="I44" s="7">
        <v>30000</v>
      </c>
      <c r="J44" s="7">
        <v>2</v>
      </c>
      <c r="K44" s="7">
        <v>10</v>
      </c>
      <c r="L44" s="7">
        <v>14</v>
      </c>
      <c r="M44" s="8">
        <v>5</v>
      </c>
      <c r="N44" s="6">
        <v>0</v>
      </c>
      <c r="O44" s="5">
        <v>1</v>
      </c>
      <c r="P44" s="5">
        <v>6</v>
      </c>
      <c r="Q44" s="8">
        <v>3.3330000000000002</v>
      </c>
      <c r="R44" s="5">
        <v>5</v>
      </c>
      <c r="S44" s="5">
        <v>0</v>
      </c>
      <c r="T44" s="11">
        <v>0.75</v>
      </c>
      <c r="U44" s="11">
        <v>1.33</v>
      </c>
      <c r="V44" s="11">
        <v>1.1479999999999999</v>
      </c>
      <c r="W44" s="52">
        <v>0.99228000000000005</v>
      </c>
      <c r="X44" s="11">
        <v>0.435</v>
      </c>
      <c r="Y44" s="11">
        <v>0.39400000000000002</v>
      </c>
      <c r="Z44" s="11">
        <v>1.7090000000000001</v>
      </c>
      <c r="AA44" s="11">
        <v>6.07</v>
      </c>
      <c r="AB44" s="11">
        <v>0.56899999999999995</v>
      </c>
      <c r="AC44" s="11">
        <v>0.70499999999999996</v>
      </c>
      <c r="AD44" s="11">
        <v>1.506</v>
      </c>
      <c r="AE44" s="11">
        <v>2.7679999999999998</v>
      </c>
      <c r="AF44" s="11">
        <v>0.88300000000000001</v>
      </c>
      <c r="AG44" s="11">
        <v>0.49099999999999999</v>
      </c>
      <c r="AH44" s="11">
        <v>0.51900000000000002</v>
      </c>
      <c r="AI44" s="11">
        <v>0.65100000000000002</v>
      </c>
      <c r="AJ44" s="11">
        <v>0.90200000000000002</v>
      </c>
      <c r="AK44" s="11">
        <v>0.69</v>
      </c>
      <c r="AL44" s="11">
        <v>0</v>
      </c>
      <c r="AM44" s="11">
        <v>0.39300000000000002</v>
      </c>
      <c r="AN44" s="11">
        <v>0.71899999999999997</v>
      </c>
      <c r="AO44" s="11">
        <v>0</v>
      </c>
      <c r="AP44" s="11">
        <v>1.6439999999999999</v>
      </c>
      <c r="AQ44" s="11">
        <v>0</v>
      </c>
      <c r="AR44" s="97">
        <v>1</v>
      </c>
      <c r="AS44" s="97">
        <v>1</v>
      </c>
      <c r="AT44" s="97">
        <v>0</v>
      </c>
      <c r="AU44" s="97">
        <v>0</v>
      </c>
      <c r="AV44" s="97">
        <v>0</v>
      </c>
      <c r="AW44" s="97">
        <v>0</v>
      </c>
      <c r="AX44" s="97">
        <v>1</v>
      </c>
      <c r="AY44" s="97">
        <v>1</v>
      </c>
      <c r="AZ44" s="97">
        <v>1</v>
      </c>
      <c r="BA44" s="97">
        <v>0</v>
      </c>
    </row>
    <row r="45" spans="1:53" customFormat="1" ht="15.75" customHeight="1">
      <c r="A45" s="5" t="s">
        <v>97</v>
      </c>
      <c r="B45" s="5">
        <v>1</v>
      </c>
      <c r="C45" s="9">
        <v>3</v>
      </c>
      <c r="D45" s="10">
        <v>0.84273684210526323</v>
      </c>
      <c r="E45" s="6">
        <v>28</v>
      </c>
      <c r="F45" s="5">
        <v>10</v>
      </c>
      <c r="G45" s="5">
        <v>2</v>
      </c>
      <c r="H45" s="5">
        <v>8</v>
      </c>
      <c r="I45" s="7">
        <v>100000</v>
      </c>
      <c r="J45" s="7">
        <v>15</v>
      </c>
      <c r="K45" s="7">
        <v>15</v>
      </c>
      <c r="L45" s="14">
        <v>0</v>
      </c>
      <c r="M45" s="5">
        <v>3</v>
      </c>
      <c r="N45" s="6">
        <v>0</v>
      </c>
      <c r="O45" s="5">
        <v>1</v>
      </c>
      <c r="P45" s="5">
        <v>6</v>
      </c>
      <c r="Q45" s="8">
        <v>1.667</v>
      </c>
      <c r="R45" s="5">
        <v>4</v>
      </c>
      <c r="S45" s="5">
        <v>0</v>
      </c>
      <c r="T45" s="11">
        <v>1.5489999999999999</v>
      </c>
      <c r="U45" s="11">
        <v>2.0329999999999999</v>
      </c>
      <c r="V45" s="11">
        <v>1.472</v>
      </c>
      <c r="W45" s="98">
        <v>1.0216799999999999</v>
      </c>
      <c r="X45" s="11">
        <v>0.88400000000000001</v>
      </c>
      <c r="Y45" s="11">
        <v>0.86099999999999999</v>
      </c>
      <c r="Z45" s="11">
        <v>2.4990000000000001</v>
      </c>
      <c r="AA45" s="11">
        <v>10.484999999999999</v>
      </c>
      <c r="AB45" s="11">
        <v>1.3859999999999999</v>
      </c>
      <c r="AC45" s="11">
        <v>0.98599999999999999</v>
      </c>
      <c r="AD45" s="11">
        <v>4.8159999999999998</v>
      </c>
      <c r="AE45" s="11">
        <v>1.9910000000000001</v>
      </c>
      <c r="AF45" s="11">
        <v>0.68799999999999994</v>
      </c>
      <c r="AG45" s="11">
        <v>0.63200000000000001</v>
      </c>
      <c r="AH45" s="11">
        <v>0.99099999999999999</v>
      </c>
      <c r="AI45" s="11">
        <v>1.6180000000000001</v>
      </c>
      <c r="AJ45" s="11">
        <v>1.5409999999999999</v>
      </c>
      <c r="AK45" s="11">
        <v>0.97</v>
      </c>
      <c r="AL45" s="11">
        <v>0</v>
      </c>
      <c r="AM45" s="11">
        <v>1.4870000000000001</v>
      </c>
      <c r="AN45" s="11">
        <v>1.286</v>
      </c>
      <c r="AO45" s="11">
        <v>0</v>
      </c>
      <c r="AP45" s="11">
        <v>22.295000000000002</v>
      </c>
      <c r="AQ45" s="11">
        <v>0</v>
      </c>
      <c r="AR45" s="97">
        <v>1</v>
      </c>
      <c r="AS45" s="97">
        <v>0</v>
      </c>
      <c r="AT45" s="97">
        <v>0</v>
      </c>
      <c r="AU45" s="97">
        <v>0</v>
      </c>
      <c r="AV45" s="97">
        <v>0</v>
      </c>
      <c r="AW45" s="97">
        <v>0</v>
      </c>
      <c r="AX45" s="97">
        <v>1</v>
      </c>
      <c r="AY45" s="97">
        <v>0</v>
      </c>
      <c r="AZ45" s="97">
        <v>1</v>
      </c>
      <c r="BA45" s="97">
        <v>0</v>
      </c>
    </row>
    <row r="46" spans="1:53" customFormat="1" ht="15.75" customHeight="1">
      <c r="A46" s="5" t="s">
        <v>53</v>
      </c>
      <c r="B46" s="5">
        <v>1</v>
      </c>
      <c r="C46" s="9">
        <v>2</v>
      </c>
      <c r="D46" s="10">
        <v>0.6494210526315789</v>
      </c>
      <c r="E46" s="6">
        <v>21</v>
      </c>
      <c r="F46" s="5">
        <v>1</v>
      </c>
      <c r="G46" s="5">
        <v>3</v>
      </c>
      <c r="H46" s="5">
        <v>10</v>
      </c>
      <c r="I46" s="7">
        <v>12000</v>
      </c>
      <c r="J46" s="7">
        <v>1</v>
      </c>
      <c r="K46" s="7">
        <v>0</v>
      </c>
      <c r="L46" s="7">
        <v>10</v>
      </c>
      <c r="M46" s="8">
        <v>3</v>
      </c>
      <c r="N46" s="6">
        <v>0</v>
      </c>
      <c r="O46" s="5">
        <v>1</v>
      </c>
      <c r="P46" s="5">
        <v>6</v>
      </c>
      <c r="Q46" s="8">
        <v>8.3330000000000002</v>
      </c>
      <c r="R46" s="5">
        <v>4</v>
      </c>
      <c r="S46" s="5">
        <v>1</v>
      </c>
      <c r="T46" s="11">
        <v>1.081</v>
      </c>
      <c r="U46" s="11">
        <v>0.88700000000000001</v>
      </c>
      <c r="V46" s="11">
        <v>1.407</v>
      </c>
      <c r="W46" s="12">
        <v>1.42672</v>
      </c>
      <c r="X46" s="11">
        <v>0.44400000000000001</v>
      </c>
      <c r="Y46" s="11">
        <v>0.49399999999999999</v>
      </c>
      <c r="Z46" s="11">
        <v>2.298</v>
      </c>
      <c r="AA46" s="11">
        <v>3.9790000000000001</v>
      </c>
      <c r="AB46" s="11">
        <v>0.83799999999999997</v>
      </c>
      <c r="AC46" s="11">
        <v>0.76100000000000001</v>
      </c>
      <c r="AD46" s="11">
        <v>7.5730000000000004</v>
      </c>
      <c r="AE46" s="11">
        <v>0.97799999999999998</v>
      </c>
      <c r="AF46" s="11">
        <v>1.4039999999999999</v>
      </c>
      <c r="AG46" s="11">
        <v>0.61099999999999999</v>
      </c>
      <c r="AH46" s="11">
        <v>1.1970000000000001</v>
      </c>
      <c r="AI46" s="11">
        <v>0.95599999999999996</v>
      </c>
      <c r="AJ46" s="11">
        <v>1.3779999999999999</v>
      </c>
      <c r="AK46" s="11">
        <v>0.47799999999999998</v>
      </c>
      <c r="AL46" s="11">
        <v>0</v>
      </c>
      <c r="AM46" s="11">
        <v>6.3E-2</v>
      </c>
      <c r="AN46" s="11">
        <v>0.24399999999999999</v>
      </c>
      <c r="AO46" s="11">
        <v>0</v>
      </c>
      <c r="AP46" s="11">
        <v>0.47199999999999998</v>
      </c>
      <c r="AQ46" s="11">
        <v>0</v>
      </c>
      <c r="AR46" s="97">
        <v>1</v>
      </c>
      <c r="AS46" s="97">
        <v>0</v>
      </c>
      <c r="AT46" s="97">
        <v>0</v>
      </c>
      <c r="AU46" s="97">
        <v>0</v>
      </c>
      <c r="AV46" s="97">
        <v>0</v>
      </c>
      <c r="AW46" s="97">
        <v>0</v>
      </c>
      <c r="AX46" s="97">
        <v>0</v>
      </c>
      <c r="AY46" s="97">
        <v>0</v>
      </c>
      <c r="AZ46" s="97">
        <v>1</v>
      </c>
      <c r="BA46" s="97">
        <v>0</v>
      </c>
    </row>
    <row r="47" spans="1:53" customFormat="1" ht="15.75" customHeight="1">
      <c r="A47" s="5" t="s">
        <v>101</v>
      </c>
      <c r="B47" s="5">
        <v>1</v>
      </c>
      <c r="C47" s="9">
        <v>2</v>
      </c>
      <c r="D47" s="10">
        <v>0.64184210526315788</v>
      </c>
      <c r="E47" s="6">
        <v>20</v>
      </c>
      <c r="F47" s="5">
        <v>7</v>
      </c>
      <c r="G47" s="5">
        <v>2</v>
      </c>
      <c r="H47" s="5">
        <v>11</v>
      </c>
      <c r="I47" s="7">
        <v>60000</v>
      </c>
      <c r="J47" s="7">
        <v>5</v>
      </c>
      <c r="K47" s="7">
        <v>22</v>
      </c>
      <c r="L47" s="7">
        <v>4</v>
      </c>
      <c r="M47" s="8">
        <v>5</v>
      </c>
      <c r="N47" s="6">
        <v>0</v>
      </c>
      <c r="O47" s="5">
        <v>1</v>
      </c>
      <c r="P47" s="5">
        <v>6</v>
      </c>
      <c r="Q47" s="8">
        <v>5.2080000000000002</v>
      </c>
      <c r="R47" s="5">
        <v>7</v>
      </c>
      <c r="S47" s="5">
        <v>1</v>
      </c>
      <c r="T47" s="11">
        <v>0.89800000000000002</v>
      </c>
      <c r="U47" s="11">
        <v>1.2090000000000001</v>
      </c>
      <c r="V47" s="11">
        <v>0.95</v>
      </c>
      <c r="W47" s="98">
        <v>0.84016000000000002</v>
      </c>
      <c r="X47" s="11">
        <v>0.46300000000000002</v>
      </c>
      <c r="Y47" s="11">
        <v>0.59399999999999997</v>
      </c>
      <c r="Z47" s="11">
        <v>1.5589999999999999</v>
      </c>
      <c r="AA47" s="11">
        <v>4.758</v>
      </c>
      <c r="AB47" s="11">
        <v>0.81100000000000005</v>
      </c>
      <c r="AC47" s="11">
        <v>0.73399999999999999</v>
      </c>
      <c r="AD47" s="11">
        <v>3.7890000000000001</v>
      </c>
      <c r="AE47" s="11">
        <v>0.754</v>
      </c>
      <c r="AF47" s="11">
        <v>0.67500000000000004</v>
      </c>
      <c r="AG47" s="11">
        <v>0.45900000000000002</v>
      </c>
      <c r="AH47" s="11">
        <v>0.77</v>
      </c>
      <c r="AI47" s="11">
        <v>0.96399999999999997</v>
      </c>
      <c r="AJ47" s="11">
        <v>1.181</v>
      </c>
      <c r="AK47" s="11">
        <v>0.35799999999999998</v>
      </c>
      <c r="AL47" s="11">
        <v>0</v>
      </c>
      <c r="AM47" s="11">
        <v>0.26200000000000001</v>
      </c>
      <c r="AN47" s="11">
        <v>0.35099999999999998</v>
      </c>
      <c r="AO47" s="11">
        <v>0</v>
      </c>
      <c r="AP47" s="11">
        <v>2.7</v>
      </c>
      <c r="AQ47" s="11">
        <v>0</v>
      </c>
      <c r="AR47" s="97">
        <v>1</v>
      </c>
      <c r="AS47" s="97">
        <v>0</v>
      </c>
      <c r="AT47" s="97">
        <v>0</v>
      </c>
      <c r="AU47" s="97">
        <v>0</v>
      </c>
      <c r="AV47" s="97">
        <v>0</v>
      </c>
      <c r="AW47" s="97">
        <v>0</v>
      </c>
      <c r="AX47" s="97">
        <v>0</v>
      </c>
      <c r="AY47" s="97">
        <v>0</v>
      </c>
      <c r="AZ47" s="97">
        <v>1</v>
      </c>
      <c r="BA47" s="97">
        <v>0</v>
      </c>
    </row>
    <row r="48" spans="1:53" customFormat="1" ht="15.75" customHeight="1">
      <c r="A48" s="5" t="s">
        <v>67</v>
      </c>
      <c r="B48" s="5">
        <v>1</v>
      </c>
      <c r="C48" s="9">
        <v>2</v>
      </c>
      <c r="D48" s="10">
        <v>0.44857894736842113</v>
      </c>
      <c r="E48" s="6">
        <v>32</v>
      </c>
      <c r="F48" s="5">
        <v>2</v>
      </c>
      <c r="G48" s="5">
        <v>2</v>
      </c>
      <c r="H48" s="5">
        <v>6</v>
      </c>
      <c r="I48" s="7">
        <v>25000</v>
      </c>
      <c r="J48" s="7">
        <v>13</v>
      </c>
      <c r="K48" s="7">
        <v>25</v>
      </c>
      <c r="L48" s="7">
        <v>9</v>
      </c>
      <c r="M48" s="8">
        <v>5</v>
      </c>
      <c r="N48" s="6">
        <v>0</v>
      </c>
      <c r="O48" s="5">
        <v>1</v>
      </c>
      <c r="P48" s="5">
        <v>6</v>
      </c>
      <c r="Q48" s="8">
        <v>5.7140000000000004</v>
      </c>
      <c r="R48" s="5">
        <v>6</v>
      </c>
      <c r="S48" s="5">
        <v>0</v>
      </c>
      <c r="T48" s="11">
        <v>0.68</v>
      </c>
      <c r="U48" s="11">
        <v>1.109</v>
      </c>
      <c r="V48" s="11">
        <v>0.61299999999999999</v>
      </c>
      <c r="W48" s="12">
        <v>0.39635999999999999</v>
      </c>
      <c r="X48" s="11">
        <v>0.28499999999999998</v>
      </c>
      <c r="Y48" s="11">
        <v>0.224</v>
      </c>
      <c r="Z48" s="11">
        <v>0.80500000000000005</v>
      </c>
      <c r="AA48" s="11">
        <v>3.109</v>
      </c>
      <c r="AB48" s="11">
        <v>0.3</v>
      </c>
      <c r="AC48" s="11">
        <v>0.36699999999999999</v>
      </c>
      <c r="AD48" s="11">
        <v>2.5529999999999999</v>
      </c>
      <c r="AE48" s="11">
        <v>0.46500000000000002</v>
      </c>
      <c r="AF48" s="11">
        <v>0.35399999999999998</v>
      </c>
      <c r="AG48" s="11">
        <v>0.21</v>
      </c>
      <c r="AH48" s="11">
        <v>0.36099999999999999</v>
      </c>
      <c r="AI48" s="11">
        <v>0.55400000000000005</v>
      </c>
      <c r="AJ48" s="11">
        <v>0.58299999999999996</v>
      </c>
      <c r="AK48" s="11">
        <v>0.25900000000000001</v>
      </c>
      <c r="AL48" s="11">
        <v>0</v>
      </c>
      <c r="AM48" s="11">
        <v>8.7999999999999995E-2</v>
      </c>
      <c r="AN48" s="11">
        <v>0.113</v>
      </c>
      <c r="AO48" s="11">
        <v>0</v>
      </c>
      <c r="AP48" s="11">
        <v>0.76500000000000001</v>
      </c>
      <c r="AQ48" s="11">
        <v>0</v>
      </c>
      <c r="AR48" s="97">
        <v>1</v>
      </c>
      <c r="AS48" s="97">
        <v>0</v>
      </c>
      <c r="AT48" s="97">
        <v>0</v>
      </c>
      <c r="AU48" s="97">
        <v>0</v>
      </c>
      <c r="AV48" s="97">
        <v>0</v>
      </c>
      <c r="AW48" s="97">
        <v>0</v>
      </c>
      <c r="AX48" s="97">
        <v>0</v>
      </c>
      <c r="AY48" s="97">
        <v>0</v>
      </c>
      <c r="AZ48" s="97">
        <v>1</v>
      </c>
      <c r="BA48" s="97">
        <v>0</v>
      </c>
    </row>
    <row r="49" spans="1:53" customFormat="1" ht="15.75" customHeight="1">
      <c r="A49" s="5" t="s">
        <v>110</v>
      </c>
      <c r="B49" s="5">
        <v>1</v>
      </c>
      <c r="C49" s="9">
        <v>4</v>
      </c>
      <c r="D49" s="10">
        <v>0.43636842105263157</v>
      </c>
      <c r="E49" s="6">
        <v>24</v>
      </c>
      <c r="F49" s="5">
        <v>7</v>
      </c>
      <c r="G49" s="5">
        <v>2</v>
      </c>
      <c r="H49" s="5">
        <v>6</v>
      </c>
      <c r="I49" s="7">
        <v>15000</v>
      </c>
      <c r="J49" s="7">
        <v>3</v>
      </c>
      <c r="K49" s="7">
        <v>21</v>
      </c>
      <c r="L49" s="7">
        <v>12</v>
      </c>
      <c r="M49" s="8">
        <v>4</v>
      </c>
      <c r="N49" s="6">
        <v>0</v>
      </c>
      <c r="O49" s="5">
        <v>0</v>
      </c>
      <c r="P49" s="5">
        <v>6</v>
      </c>
      <c r="Q49" s="8">
        <v>6.6669999999999998</v>
      </c>
      <c r="R49" s="5">
        <v>8</v>
      </c>
      <c r="S49" s="5">
        <v>0</v>
      </c>
      <c r="T49" s="11">
        <v>0.84699999999999998</v>
      </c>
      <c r="U49" s="11">
        <v>0.33800000000000002</v>
      </c>
      <c r="V49" s="11">
        <v>1.014</v>
      </c>
      <c r="W49" s="53">
        <v>0.47488000000000002</v>
      </c>
      <c r="X49" s="11">
        <v>0.24399999999999999</v>
      </c>
      <c r="Y49" s="11">
        <v>0.79500000000000004</v>
      </c>
      <c r="Z49" s="11">
        <v>0.80900000000000005</v>
      </c>
      <c r="AA49" s="11">
        <v>3.4830000000000001</v>
      </c>
      <c r="AB49" s="11">
        <v>0.39300000000000002</v>
      </c>
      <c r="AC49" s="11">
        <v>0.53900000000000003</v>
      </c>
      <c r="AD49" s="11">
        <v>2.669</v>
      </c>
      <c r="AE49" s="11">
        <v>0.42899999999999999</v>
      </c>
      <c r="AF49" s="11">
        <v>0.38800000000000001</v>
      </c>
      <c r="AG49" s="11">
        <v>0.17299999999999999</v>
      </c>
      <c r="AH49" s="11">
        <v>0.42299999999999999</v>
      </c>
      <c r="AI49" s="11">
        <v>0.78100000000000003</v>
      </c>
      <c r="AJ49" s="11">
        <v>0.84</v>
      </c>
      <c r="AK49" s="11">
        <v>0.25600000000000001</v>
      </c>
      <c r="AL49" s="11">
        <v>0</v>
      </c>
      <c r="AM49" s="11">
        <v>1.2E-2</v>
      </c>
      <c r="AN49" s="11">
        <v>0.115</v>
      </c>
      <c r="AO49" s="11">
        <v>0</v>
      </c>
      <c r="AP49" s="11">
        <v>9.4E-2</v>
      </c>
      <c r="AQ49" s="11">
        <v>0</v>
      </c>
      <c r="AR49" s="97">
        <v>1</v>
      </c>
      <c r="AS49" s="97">
        <v>1</v>
      </c>
      <c r="AT49" s="97">
        <v>0</v>
      </c>
      <c r="AU49" s="97">
        <v>0</v>
      </c>
      <c r="AV49" s="97">
        <v>0</v>
      </c>
      <c r="AW49" s="97">
        <v>0</v>
      </c>
      <c r="AX49" s="97">
        <v>0</v>
      </c>
      <c r="AY49" s="97">
        <v>1</v>
      </c>
      <c r="AZ49" s="97">
        <v>1</v>
      </c>
      <c r="BA49" s="97">
        <v>0</v>
      </c>
    </row>
    <row r="50" spans="1:53" customFormat="1" ht="15.75" customHeight="1">
      <c r="A50" s="5" t="s">
        <v>108</v>
      </c>
      <c r="B50" s="5">
        <v>1</v>
      </c>
      <c r="C50" s="9">
        <v>3</v>
      </c>
      <c r="D50" s="10">
        <v>0.51989473684210519</v>
      </c>
      <c r="E50" s="6">
        <v>29</v>
      </c>
      <c r="F50" s="5">
        <v>3</v>
      </c>
      <c r="G50" s="5">
        <v>1</v>
      </c>
      <c r="H50" s="5">
        <v>16</v>
      </c>
      <c r="I50" s="7">
        <v>40000</v>
      </c>
      <c r="J50" s="7">
        <v>1</v>
      </c>
      <c r="K50" s="7">
        <v>1</v>
      </c>
      <c r="L50" s="7">
        <v>14</v>
      </c>
      <c r="M50" s="8">
        <v>8</v>
      </c>
      <c r="N50" s="6">
        <v>0</v>
      </c>
      <c r="O50" s="5">
        <v>3</v>
      </c>
      <c r="P50" s="5">
        <v>5</v>
      </c>
      <c r="Q50" s="8">
        <v>5.625</v>
      </c>
      <c r="R50" s="5">
        <v>3</v>
      </c>
      <c r="S50" s="5">
        <v>0</v>
      </c>
      <c r="T50" s="11">
        <v>0.33800000000000002</v>
      </c>
      <c r="U50" s="11">
        <v>0.27800000000000002</v>
      </c>
      <c r="V50" s="11">
        <v>0.51400000000000001</v>
      </c>
      <c r="W50" s="12">
        <v>0.43436000000000002</v>
      </c>
      <c r="X50" s="11">
        <v>0.61299999999999999</v>
      </c>
      <c r="Y50" s="11">
        <v>0.42199999999999999</v>
      </c>
      <c r="Z50" s="11">
        <v>1.37</v>
      </c>
      <c r="AA50" s="11">
        <v>1.2649999999999999</v>
      </c>
      <c r="AB50" s="11">
        <v>0.19800000000000001</v>
      </c>
      <c r="AC50" s="11">
        <v>0.31900000000000001</v>
      </c>
      <c r="AD50" s="11">
        <v>0.72199999999999998</v>
      </c>
      <c r="AE50" s="11">
        <v>2.0880000000000001</v>
      </c>
      <c r="AF50" s="11">
        <v>0.23300000000000001</v>
      </c>
      <c r="AG50" s="11">
        <v>0.434</v>
      </c>
      <c r="AH50" s="11">
        <v>0.28399999999999997</v>
      </c>
      <c r="AI50" s="11">
        <v>0.27300000000000002</v>
      </c>
      <c r="AJ50" s="11">
        <v>0.77700000000000002</v>
      </c>
      <c r="AK50" s="11">
        <v>0.46500000000000002</v>
      </c>
      <c r="AL50" s="11">
        <v>0</v>
      </c>
      <c r="AM50" s="11">
        <v>1.131</v>
      </c>
      <c r="AN50" s="11">
        <v>0.13800000000000001</v>
      </c>
      <c r="AO50" s="11">
        <v>0</v>
      </c>
      <c r="AP50" s="11">
        <v>11.448</v>
      </c>
      <c r="AQ50" s="11">
        <v>0</v>
      </c>
      <c r="AR50" s="97">
        <v>1</v>
      </c>
      <c r="AS50" s="97">
        <v>0</v>
      </c>
      <c r="AT50" s="97">
        <v>0</v>
      </c>
      <c r="AU50" s="97">
        <v>0</v>
      </c>
      <c r="AV50" s="97">
        <v>0</v>
      </c>
      <c r="AW50" s="97">
        <v>0</v>
      </c>
      <c r="AX50" s="97">
        <v>1</v>
      </c>
      <c r="AY50" s="97">
        <v>0</v>
      </c>
      <c r="AZ50" s="97">
        <v>0</v>
      </c>
      <c r="BA50" s="97">
        <v>1</v>
      </c>
    </row>
    <row r="51" spans="1:53" customFormat="1" ht="15.75" customHeight="1">
      <c r="A51" s="5" t="s">
        <v>76</v>
      </c>
      <c r="B51" s="5">
        <v>0</v>
      </c>
      <c r="C51" s="9">
        <v>6</v>
      </c>
      <c r="D51" s="10">
        <v>0.82736842105263164</v>
      </c>
      <c r="E51" s="6">
        <v>20</v>
      </c>
      <c r="F51" s="5">
        <v>1</v>
      </c>
      <c r="G51" s="5">
        <v>3</v>
      </c>
      <c r="H51" s="5">
        <v>21</v>
      </c>
      <c r="I51" s="7">
        <v>25000</v>
      </c>
      <c r="J51" s="7">
        <v>5</v>
      </c>
      <c r="K51" s="7">
        <v>0</v>
      </c>
      <c r="L51" s="7">
        <v>19</v>
      </c>
      <c r="M51" s="8">
        <v>4</v>
      </c>
      <c r="N51" s="6">
        <v>0</v>
      </c>
      <c r="O51" s="5">
        <v>1</v>
      </c>
      <c r="P51" s="5">
        <v>5</v>
      </c>
      <c r="Q51" s="8">
        <v>4</v>
      </c>
      <c r="R51" s="5">
        <v>4</v>
      </c>
      <c r="S51" s="5">
        <v>1</v>
      </c>
      <c r="T51" s="11">
        <v>1.1339999999999999</v>
      </c>
      <c r="U51" s="11">
        <v>1.6279999999999999</v>
      </c>
      <c r="V51" s="11">
        <v>2.605</v>
      </c>
      <c r="W51" s="98">
        <v>1.2536</v>
      </c>
      <c r="X51" s="11">
        <v>0.95699999999999996</v>
      </c>
      <c r="Y51" s="11">
        <v>0.29299999999999998</v>
      </c>
      <c r="Z51" s="11">
        <v>1.6910000000000001</v>
      </c>
      <c r="AA51" s="11">
        <v>4.0720000000000001</v>
      </c>
      <c r="AB51" s="11">
        <v>1.048</v>
      </c>
      <c r="AC51" s="11">
        <v>0.80800000000000005</v>
      </c>
      <c r="AD51" s="11">
        <v>3.7160000000000002</v>
      </c>
      <c r="AE51" s="11">
        <v>5.4390000000000001</v>
      </c>
      <c r="AF51" s="11">
        <v>0.92100000000000004</v>
      </c>
      <c r="AG51" s="11">
        <v>1.536</v>
      </c>
      <c r="AH51" s="11">
        <v>0.63400000000000001</v>
      </c>
      <c r="AI51" s="11">
        <v>1.448</v>
      </c>
      <c r="AJ51" s="11">
        <v>1.3</v>
      </c>
      <c r="AK51" s="11">
        <v>0.96099999999999997</v>
      </c>
      <c r="AL51" s="11">
        <v>1.246</v>
      </c>
      <c r="AM51" s="11">
        <v>0.53200000000000003</v>
      </c>
      <c r="AN51" s="11">
        <v>0.51800000000000002</v>
      </c>
      <c r="AO51" s="11">
        <v>9.6000000000000002E-2</v>
      </c>
      <c r="AP51" s="11">
        <v>1.647</v>
      </c>
      <c r="AQ51" s="11">
        <v>0.378</v>
      </c>
      <c r="AR51" s="97">
        <v>1</v>
      </c>
      <c r="AS51" s="97">
        <v>1</v>
      </c>
      <c r="AT51" s="97">
        <v>0</v>
      </c>
      <c r="AU51" s="97">
        <v>1</v>
      </c>
      <c r="AV51" s="97">
        <v>0</v>
      </c>
      <c r="AW51" s="97">
        <v>0</v>
      </c>
      <c r="AX51" s="97">
        <v>0</v>
      </c>
      <c r="AY51" s="97">
        <v>1</v>
      </c>
      <c r="AZ51" s="97">
        <v>1</v>
      </c>
      <c r="BA51" s="97">
        <v>1</v>
      </c>
    </row>
    <row r="52" spans="1:53" customFormat="1" ht="15.75" customHeight="1">
      <c r="A52" s="5" t="s">
        <v>78</v>
      </c>
      <c r="B52" s="5">
        <v>0</v>
      </c>
      <c r="C52" s="9">
        <v>5</v>
      </c>
      <c r="D52" s="10">
        <v>0.90178947368421059</v>
      </c>
      <c r="E52" s="6">
        <v>29</v>
      </c>
      <c r="F52" s="5">
        <v>1</v>
      </c>
      <c r="G52" s="5">
        <v>2</v>
      </c>
      <c r="H52" s="5">
        <v>9</v>
      </c>
      <c r="I52" s="7">
        <v>25000</v>
      </c>
      <c r="J52" s="7">
        <v>30</v>
      </c>
      <c r="K52" s="7">
        <v>18</v>
      </c>
      <c r="L52" s="7">
        <v>6</v>
      </c>
      <c r="M52" s="8">
        <v>6</v>
      </c>
      <c r="N52" s="6">
        <v>0</v>
      </c>
      <c r="O52" s="5">
        <v>1</v>
      </c>
      <c r="P52" s="5">
        <v>5</v>
      </c>
      <c r="Q52" s="8">
        <v>4.8</v>
      </c>
      <c r="R52" s="5">
        <v>9</v>
      </c>
      <c r="S52" s="5">
        <v>0</v>
      </c>
      <c r="T52" s="11">
        <v>1.0469999999999999</v>
      </c>
      <c r="U52" s="11">
        <v>1.962</v>
      </c>
      <c r="V52" s="11">
        <v>1.41</v>
      </c>
      <c r="W52" s="52">
        <v>2.0903999999999998</v>
      </c>
      <c r="X52" s="11">
        <v>0.433</v>
      </c>
      <c r="Y52" s="11">
        <v>0.78400000000000003</v>
      </c>
      <c r="Z52" s="11">
        <v>3.3180000000000001</v>
      </c>
      <c r="AA52" s="11">
        <v>4.0220000000000002</v>
      </c>
      <c r="AB52" s="11">
        <v>2.056</v>
      </c>
      <c r="AC52" s="11">
        <v>6.24</v>
      </c>
      <c r="AD52" s="11">
        <v>10.757999999999999</v>
      </c>
      <c r="AE52" s="11">
        <v>3.6110000000000002</v>
      </c>
      <c r="AF52" s="11">
        <v>13.792999999999999</v>
      </c>
      <c r="AG52" s="11">
        <v>13.6</v>
      </c>
      <c r="AH52" s="11">
        <v>2.7170000000000001</v>
      </c>
      <c r="AI52" s="11">
        <v>4.4880000000000004</v>
      </c>
      <c r="AJ52" s="11">
        <v>12.663</v>
      </c>
      <c r="AK52" s="11">
        <v>0.70499999999999996</v>
      </c>
      <c r="AL52" s="11">
        <v>9.6809999999999992</v>
      </c>
      <c r="AM52" s="11">
        <v>0.21199999999999999</v>
      </c>
      <c r="AN52" s="11">
        <v>4.4050000000000002</v>
      </c>
      <c r="AO52" s="11">
        <v>6.4119999999999999</v>
      </c>
      <c r="AP52" s="11">
        <v>1.3160000000000001</v>
      </c>
      <c r="AQ52" s="11">
        <v>0.26500000000000001</v>
      </c>
      <c r="AR52" s="97">
        <v>1</v>
      </c>
      <c r="AS52" s="97">
        <v>1</v>
      </c>
      <c r="AT52" s="97">
        <v>0</v>
      </c>
      <c r="AU52" s="97">
        <v>0</v>
      </c>
      <c r="AV52" s="97">
        <v>1</v>
      </c>
      <c r="AW52" s="97">
        <v>0</v>
      </c>
      <c r="AX52" s="97">
        <v>0</v>
      </c>
      <c r="AY52" s="97">
        <v>1</v>
      </c>
      <c r="AZ52" s="97">
        <v>1</v>
      </c>
      <c r="BA52" s="97">
        <v>0</v>
      </c>
    </row>
    <row r="53" spans="1:53" customFormat="1" ht="15.75" customHeight="1">
      <c r="A53" s="5" t="s">
        <v>65</v>
      </c>
      <c r="B53" s="5">
        <v>0</v>
      </c>
      <c r="C53" s="9">
        <v>3</v>
      </c>
      <c r="D53" s="10">
        <v>0.60542105263157886</v>
      </c>
      <c r="E53" s="6">
        <v>41</v>
      </c>
      <c r="F53" s="5">
        <v>13</v>
      </c>
      <c r="G53" s="5">
        <v>2</v>
      </c>
      <c r="H53" s="5">
        <v>10</v>
      </c>
      <c r="I53" s="7">
        <v>6000</v>
      </c>
      <c r="J53" s="7">
        <v>4</v>
      </c>
      <c r="K53" s="7">
        <v>29</v>
      </c>
      <c r="L53" s="7">
        <v>43</v>
      </c>
      <c r="M53" s="8">
        <v>4</v>
      </c>
      <c r="N53" s="6">
        <v>0</v>
      </c>
      <c r="O53" s="5">
        <v>1</v>
      </c>
      <c r="P53" s="5">
        <v>5</v>
      </c>
      <c r="Q53" s="8">
        <v>50</v>
      </c>
      <c r="R53" s="5">
        <v>3</v>
      </c>
      <c r="S53" s="5">
        <v>0</v>
      </c>
      <c r="T53" s="11">
        <v>0.76800000000000002</v>
      </c>
      <c r="U53" s="11">
        <v>0.64100000000000001</v>
      </c>
      <c r="V53" s="11">
        <v>0.68300000000000005</v>
      </c>
      <c r="W53" s="53">
        <v>1.5387999999999999</v>
      </c>
      <c r="X53" s="11">
        <v>0.21</v>
      </c>
      <c r="Y53" s="11">
        <v>0.41899999999999998</v>
      </c>
      <c r="Z53" s="11">
        <v>2.3130000000000002</v>
      </c>
      <c r="AA53" s="11">
        <v>3.5590000000000002</v>
      </c>
      <c r="AB53" s="11">
        <v>0.57099999999999995</v>
      </c>
      <c r="AC53" s="11">
        <v>0.81599999999999995</v>
      </c>
      <c r="AD53" s="11">
        <v>6.665</v>
      </c>
      <c r="AE53" s="11">
        <v>0.502</v>
      </c>
      <c r="AF53" s="11">
        <v>1.3069999999999999</v>
      </c>
      <c r="AG53" s="11">
        <v>0.48599999999999999</v>
      </c>
      <c r="AH53" s="11">
        <v>0.96899999999999997</v>
      </c>
      <c r="AI53" s="11">
        <v>0.79300000000000004</v>
      </c>
      <c r="AJ53" s="11">
        <v>1.1419999999999999</v>
      </c>
      <c r="AK53" s="11">
        <v>0.45</v>
      </c>
      <c r="AL53" s="11">
        <v>0</v>
      </c>
      <c r="AM53" s="11">
        <v>8.4000000000000005E-2</v>
      </c>
      <c r="AN53" s="11">
        <v>0.29899999999999999</v>
      </c>
      <c r="AO53" s="11">
        <v>0</v>
      </c>
      <c r="AP53" s="11">
        <v>0.90400000000000003</v>
      </c>
      <c r="AQ53" s="11">
        <v>0</v>
      </c>
      <c r="AR53" s="97">
        <v>1</v>
      </c>
      <c r="AS53" s="97">
        <v>1</v>
      </c>
      <c r="AT53" s="97">
        <v>0</v>
      </c>
      <c r="AU53" s="97">
        <v>0</v>
      </c>
      <c r="AV53" s="97">
        <v>0</v>
      </c>
      <c r="AW53" s="97">
        <v>0</v>
      </c>
      <c r="AX53" s="97">
        <v>0</v>
      </c>
      <c r="AY53" s="97">
        <v>0</v>
      </c>
      <c r="AZ53" s="97">
        <v>1</v>
      </c>
      <c r="BA53" s="97">
        <v>0</v>
      </c>
    </row>
    <row r="54" spans="1:53" customFormat="1" ht="15.75" customHeight="1">
      <c r="A54" s="5" t="s">
        <v>84</v>
      </c>
      <c r="B54" s="5">
        <v>1</v>
      </c>
      <c r="C54" s="9">
        <v>4</v>
      </c>
      <c r="D54" s="10">
        <v>0.5896315789473684</v>
      </c>
      <c r="E54" s="6">
        <v>19</v>
      </c>
      <c r="F54" s="5">
        <v>1</v>
      </c>
      <c r="G54" s="5">
        <v>2</v>
      </c>
      <c r="H54" s="5">
        <v>12</v>
      </c>
      <c r="I54" s="7">
        <v>12000</v>
      </c>
      <c r="J54" s="7">
        <v>10</v>
      </c>
      <c r="K54" s="7">
        <v>35</v>
      </c>
      <c r="L54" s="7">
        <v>17</v>
      </c>
      <c r="M54" s="8">
        <v>6</v>
      </c>
      <c r="N54" s="6">
        <v>0</v>
      </c>
      <c r="O54" s="5">
        <v>1</v>
      </c>
      <c r="P54" s="5">
        <v>5</v>
      </c>
      <c r="Q54" s="8">
        <v>14.583</v>
      </c>
      <c r="R54" s="5">
        <v>5</v>
      </c>
      <c r="S54" s="5">
        <v>0</v>
      </c>
      <c r="T54" s="11">
        <v>0.75700000000000001</v>
      </c>
      <c r="U54" s="11">
        <v>0.54900000000000004</v>
      </c>
      <c r="V54" s="11">
        <v>0.79200000000000004</v>
      </c>
      <c r="W54" s="52">
        <v>0.64280000000000004</v>
      </c>
      <c r="X54" s="11">
        <v>0.41499999999999998</v>
      </c>
      <c r="Y54" s="11">
        <v>0.55600000000000005</v>
      </c>
      <c r="Z54" s="11">
        <v>1.149</v>
      </c>
      <c r="AA54" s="11">
        <v>4.3029999999999999</v>
      </c>
      <c r="AB54" s="11">
        <v>0.42799999999999999</v>
      </c>
      <c r="AC54" s="11">
        <v>0.58899999999999997</v>
      </c>
      <c r="AD54" s="11">
        <v>2.2749999999999999</v>
      </c>
      <c r="AE54" s="11">
        <v>1.248</v>
      </c>
      <c r="AF54" s="11">
        <v>0.53300000000000003</v>
      </c>
      <c r="AG54" s="11">
        <v>0.33</v>
      </c>
      <c r="AH54" s="11">
        <v>0.52500000000000002</v>
      </c>
      <c r="AI54" s="11">
        <v>0.73</v>
      </c>
      <c r="AJ54" s="11">
        <v>0.97799999999999998</v>
      </c>
      <c r="AK54" s="11">
        <v>0.53</v>
      </c>
      <c r="AL54" s="11">
        <v>0</v>
      </c>
      <c r="AM54" s="11">
        <v>0.46100000000000002</v>
      </c>
      <c r="AN54" s="11">
        <v>0.128</v>
      </c>
      <c r="AO54" s="11">
        <v>0</v>
      </c>
      <c r="AP54" s="11">
        <v>4.6680000000000001</v>
      </c>
      <c r="AQ54" s="11">
        <v>0</v>
      </c>
      <c r="AR54" s="97">
        <v>1</v>
      </c>
      <c r="AS54" s="97">
        <v>1</v>
      </c>
      <c r="AT54" s="97">
        <v>0</v>
      </c>
      <c r="AU54" s="97">
        <v>0</v>
      </c>
      <c r="AV54" s="97">
        <v>0</v>
      </c>
      <c r="AW54" s="97">
        <v>0</v>
      </c>
      <c r="AX54" s="97">
        <v>1</v>
      </c>
      <c r="AY54" s="97">
        <v>0</v>
      </c>
      <c r="AZ54" s="97">
        <v>1</v>
      </c>
      <c r="BA54" s="97">
        <v>0</v>
      </c>
    </row>
    <row r="55" spans="1:53" customFormat="1" ht="15.75" customHeight="1">
      <c r="A55" s="5" t="s">
        <v>109</v>
      </c>
      <c r="B55" s="5">
        <v>1</v>
      </c>
      <c r="C55" s="9">
        <v>3</v>
      </c>
      <c r="D55" s="10">
        <v>0.35936842105263156</v>
      </c>
      <c r="E55" s="6">
        <v>20</v>
      </c>
      <c r="F55" s="5">
        <v>1</v>
      </c>
      <c r="G55" s="5">
        <v>2</v>
      </c>
      <c r="H55" s="5">
        <v>42</v>
      </c>
      <c r="I55" s="7">
        <v>15000</v>
      </c>
      <c r="J55" s="7">
        <v>10</v>
      </c>
      <c r="K55" s="7">
        <v>50</v>
      </c>
      <c r="L55" s="7">
        <v>45</v>
      </c>
      <c r="M55" s="8">
        <v>3</v>
      </c>
      <c r="N55" s="6">
        <v>0</v>
      </c>
      <c r="O55" s="5">
        <v>1</v>
      </c>
      <c r="P55" s="5">
        <v>5</v>
      </c>
      <c r="Q55" s="8">
        <v>9.5239999999999991</v>
      </c>
      <c r="R55" s="5">
        <v>2</v>
      </c>
      <c r="S55" s="5">
        <v>0</v>
      </c>
      <c r="T55" s="11">
        <v>0.38300000000000001</v>
      </c>
      <c r="U55" s="11">
        <v>0.64800000000000002</v>
      </c>
      <c r="V55" s="11">
        <v>0.37</v>
      </c>
      <c r="W55" s="98">
        <v>0.25224000000000002</v>
      </c>
      <c r="X55" s="11">
        <v>0.13500000000000001</v>
      </c>
      <c r="Y55" s="11">
        <v>0.111</v>
      </c>
      <c r="Z55" s="11">
        <v>0.51300000000000001</v>
      </c>
      <c r="AA55" s="11">
        <v>2.1619999999999999</v>
      </c>
      <c r="AB55" s="11">
        <v>0.23100000000000001</v>
      </c>
      <c r="AC55" s="11">
        <v>0.23899999999999999</v>
      </c>
      <c r="AD55" s="11">
        <v>1.19</v>
      </c>
      <c r="AE55" s="11">
        <v>0.48199999999999998</v>
      </c>
      <c r="AF55" s="11">
        <v>0.23499999999999999</v>
      </c>
      <c r="AG55" s="11">
        <v>0.248</v>
      </c>
      <c r="AH55" s="11">
        <v>0.32500000000000001</v>
      </c>
      <c r="AI55" s="11">
        <v>0.36499999999999999</v>
      </c>
      <c r="AJ55" s="11">
        <v>0.39300000000000002</v>
      </c>
      <c r="AK55" s="11">
        <v>0.157</v>
      </c>
      <c r="AL55" s="11">
        <v>4.8000000000000001E-2</v>
      </c>
      <c r="AM55" s="11">
        <v>0.64</v>
      </c>
      <c r="AN55" s="11">
        <v>0.31900000000000001</v>
      </c>
      <c r="AO55" s="11">
        <v>0</v>
      </c>
      <c r="AP55" s="11">
        <v>0.38700000000000001</v>
      </c>
      <c r="AQ55" s="11">
        <v>0</v>
      </c>
      <c r="AR55" s="97">
        <v>1</v>
      </c>
      <c r="AS55" s="97">
        <v>1</v>
      </c>
      <c r="AT55" s="97">
        <v>0</v>
      </c>
      <c r="AU55" s="97">
        <v>0</v>
      </c>
      <c r="AV55" s="97">
        <v>0</v>
      </c>
      <c r="AW55" s="97">
        <v>0</v>
      </c>
      <c r="AX55" s="97">
        <v>0</v>
      </c>
      <c r="AY55" s="97">
        <v>0</v>
      </c>
      <c r="AZ55" s="97">
        <v>1</v>
      </c>
      <c r="BA55" s="97">
        <v>0</v>
      </c>
    </row>
    <row r="56" spans="1:53" customFormat="1" ht="15.75" customHeight="1">
      <c r="A56" s="5" t="s">
        <v>85</v>
      </c>
      <c r="B56" s="5">
        <v>1</v>
      </c>
      <c r="C56" s="9">
        <v>2</v>
      </c>
      <c r="D56" s="10">
        <v>0.46915789473684211</v>
      </c>
      <c r="E56" s="6">
        <v>21</v>
      </c>
      <c r="F56" s="5">
        <v>1</v>
      </c>
      <c r="G56" s="5">
        <v>2</v>
      </c>
      <c r="H56" s="5">
        <v>13</v>
      </c>
      <c r="I56" s="7">
        <v>32500</v>
      </c>
      <c r="J56" s="7">
        <v>35</v>
      </c>
      <c r="K56" s="7">
        <v>31</v>
      </c>
      <c r="L56" s="7">
        <v>10</v>
      </c>
      <c r="M56" s="8">
        <v>5</v>
      </c>
      <c r="N56" s="6">
        <v>0</v>
      </c>
      <c r="O56" s="5">
        <v>1</v>
      </c>
      <c r="P56" s="5">
        <v>5</v>
      </c>
      <c r="Q56" s="8">
        <v>8.9740000000000002</v>
      </c>
      <c r="R56" s="5">
        <v>6</v>
      </c>
      <c r="S56" s="5">
        <v>0</v>
      </c>
      <c r="T56" s="11">
        <v>0.76600000000000001</v>
      </c>
      <c r="U56" s="11">
        <v>1.1890000000000001</v>
      </c>
      <c r="V56" s="11">
        <v>0.69499999999999995</v>
      </c>
      <c r="W56" s="12">
        <v>0.50092000000000003</v>
      </c>
      <c r="X56" s="11">
        <v>0.24299999999999999</v>
      </c>
      <c r="Y56" s="11">
        <v>0.248</v>
      </c>
      <c r="Z56" s="11">
        <v>1.1200000000000001</v>
      </c>
      <c r="AA56" s="11">
        <v>5.782</v>
      </c>
      <c r="AB56" s="11">
        <v>0.41399999999999998</v>
      </c>
      <c r="AC56" s="11">
        <v>0.44400000000000001</v>
      </c>
      <c r="AD56" s="11">
        <v>2.5760000000000001</v>
      </c>
      <c r="AE56" s="11">
        <v>0.57999999999999996</v>
      </c>
      <c r="AF56" s="11">
        <v>0.42799999999999999</v>
      </c>
      <c r="AG56" s="11">
        <v>0.29199999999999998</v>
      </c>
      <c r="AH56" s="11">
        <v>0.48599999999999999</v>
      </c>
      <c r="AI56" s="11">
        <v>0.73599999999999999</v>
      </c>
      <c r="AJ56" s="11">
        <v>1.1850000000000001</v>
      </c>
      <c r="AK56" s="11">
        <v>0.191</v>
      </c>
      <c r="AL56" s="11">
        <v>0</v>
      </c>
      <c r="AM56" s="11">
        <v>0.314</v>
      </c>
      <c r="AN56" s="11">
        <v>0.23899999999999999</v>
      </c>
      <c r="AO56" s="11">
        <v>0</v>
      </c>
      <c r="AP56" s="11">
        <v>0.29899999999999999</v>
      </c>
      <c r="AQ56" s="11">
        <v>0</v>
      </c>
      <c r="AR56" s="97">
        <v>1</v>
      </c>
      <c r="AS56" s="97">
        <v>0</v>
      </c>
      <c r="AT56" s="97">
        <v>0</v>
      </c>
      <c r="AU56" s="97">
        <v>0</v>
      </c>
      <c r="AV56" s="97">
        <v>0</v>
      </c>
      <c r="AW56" s="97">
        <v>0</v>
      </c>
      <c r="AX56" s="97">
        <v>0</v>
      </c>
      <c r="AY56" s="97">
        <v>0</v>
      </c>
      <c r="AZ56" s="97">
        <v>1</v>
      </c>
      <c r="BA56" s="97">
        <v>0</v>
      </c>
    </row>
    <row r="57" spans="1:53" customFormat="1" ht="15.75" customHeight="1">
      <c r="A57" s="5" t="s">
        <v>61</v>
      </c>
      <c r="B57" s="5">
        <v>0</v>
      </c>
      <c r="C57" s="9">
        <v>6</v>
      </c>
      <c r="D57" s="10">
        <v>0.82742105263157895</v>
      </c>
      <c r="E57" s="6">
        <v>23</v>
      </c>
      <c r="F57" s="5">
        <v>1</v>
      </c>
      <c r="G57" s="5">
        <v>3</v>
      </c>
      <c r="H57" s="5">
        <v>14</v>
      </c>
      <c r="I57" s="7">
        <v>200000</v>
      </c>
      <c r="J57" s="7">
        <v>50</v>
      </c>
      <c r="K57" s="7">
        <v>41</v>
      </c>
      <c r="L57" s="7">
        <v>1</v>
      </c>
      <c r="M57" s="8">
        <v>7</v>
      </c>
      <c r="N57" s="6">
        <v>0</v>
      </c>
      <c r="O57" s="5">
        <v>1</v>
      </c>
      <c r="P57" s="5">
        <v>4</v>
      </c>
      <c r="Q57" s="8">
        <v>2.1429999999999998</v>
      </c>
      <c r="R57" s="5">
        <v>4</v>
      </c>
      <c r="S57" s="5">
        <v>0</v>
      </c>
      <c r="T57" s="11">
        <v>0.94</v>
      </c>
      <c r="U57" s="11">
        <v>1.5489999999999999</v>
      </c>
      <c r="V57" s="11">
        <v>2.16</v>
      </c>
      <c r="W57" s="53">
        <v>0.95</v>
      </c>
      <c r="X57" s="11">
        <v>0.73799999999999999</v>
      </c>
      <c r="Y57" s="11">
        <v>0.94799999999999995</v>
      </c>
      <c r="Z57" s="11">
        <v>1.7250000000000001</v>
      </c>
      <c r="AA57" s="11">
        <v>7.6840000000000002</v>
      </c>
      <c r="AB57" s="11">
        <v>1.337</v>
      </c>
      <c r="AC57" s="11">
        <v>1.1919999999999999</v>
      </c>
      <c r="AD57" s="11">
        <v>4.8730000000000002</v>
      </c>
      <c r="AE57" s="11">
        <v>0.32700000000000001</v>
      </c>
      <c r="AF57" s="11">
        <v>1.0529999999999999</v>
      </c>
      <c r="AG57" s="11">
        <v>1.694</v>
      </c>
      <c r="AH57" s="11">
        <v>1.2909999999999999</v>
      </c>
      <c r="AI57" s="11">
        <v>1.2490000000000001</v>
      </c>
      <c r="AJ57" s="11">
        <v>1.5449999999999999</v>
      </c>
      <c r="AK57" s="11">
        <v>0.80400000000000005</v>
      </c>
      <c r="AL57" s="11">
        <v>1.825</v>
      </c>
      <c r="AM57" s="11">
        <v>0.52700000000000002</v>
      </c>
      <c r="AN57" s="11">
        <v>0.66</v>
      </c>
      <c r="AO57" s="11">
        <v>0.188</v>
      </c>
      <c r="AP57" s="11">
        <v>0.52900000000000003</v>
      </c>
      <c r="AQ57" s="11">
        <v>1.101</v>
      </c>
      <c r="AR57" s="97">
        <v>1</v>
      </c>
      <c r="AS57" s="97">
        <v>1</v>
      </c>
      <c r="AT57" s="97">
        <v>0</v>
      </c>
      <c r="AU57" s="97">
        <v>1</v>
      </c>
      <c r="AV57" s="97">
        <v>1</v>
      </c>
      <c r="AW57" s="97">
        <v>1</v>
      </c>
      <c r="AX57" s="97">
        <v>0</v>
      </c>
      <c r="AY57" s="97">
        <v>1</v>
      </c>
      <c r="AZ57" s="97">
        <v>0</v>
      </c>
      <c r="BA57" s="97">
        <v>0</v>
      </c>
    </row>
    <row r="58" spans="1:53" customFormat="1" ht="15.75" customHeight="1">
      <c r="A58" s="5" t="s">
        <v>79</v>
      </c>
      <c r="B58" s="5">
        <v>0</v>
      </c>
      <c r="C58" s="9">
        <v>3</v>
      </c>
      <c r="D58" s="10">
        <v>0.88294736842105248</v>
      </c>
      <c r="E58" s="6">
        <v>24</v>
      </c>
      <c r="F58" s="5">
        <v>5</v>
      </c>
      <c r="G58" s="5">
        <v>2</v>
      </c>
      <c r="H58" s="5">
        <v>11</v>
      </c>
      <c r="I58" s="7">
        <v>30000</v>
      </c>
      <c r="J58" s="7">
        <v>55</v>
      </c>
      <c r="K58" s="7">
        <v>40</v>
      </c>
      <c r="L58" s="7">
        <v>10</v>
      </c>
      <c r="M58" s="8">
        <v>6</v>
      </c>
      <c r="N58" s="6">
        <v>0</v>
      </c>
      <c r="O58" s="5">
        <v>1</v>
      </c>
      <c r="P58" s="5">
        <v>4</v>
      </c>
      <c r="Q58" s="8">
        <v>1.667</v>
      </c>
      <c r="R58" s="5">
        <v>8</v>
      </c>
      <c r="S58" s="5">
        <v>0</v>
      </c>
      <c r="T58" s="11">
        <v>0.78400000000000003</v>
      </c>
      <c r="U58" s="11">
        <v>0.501</v>
      </c>
      <c r="V58" s="11">
        <v>1.0680000000000001</v>
      </c>
      <c r="W58" s="12">
        <v>0.626</v>
      </c>
      <c r="X58" s="11">
        <v>0.47399999999999998</v>
      </c>
      <c r="Y58" s="11">
        <v>1.448</v>
      </c>
      <c r="Z58" s="11">
        <v>1.4139999999999999</v>
      </c>
      <c r="AA58" s="11">
        <v>3.2930000000000001</v>
      </c>
      <c r="AB58" s="11">
        <v>1.0569999999999999</v>
      </c>
      <c r="AC58" s="11">
        <v>3.2360000000000002</v>
      </c>
      <c r="AD58" s="11">
        <v>2.8439999999999999</v>
      </c>
      <c r="AE58" s="11">
        <v>1.427</v>
      </c>
      <c r="AF58" s="11">
        <v>6.2130000000000001</v>
      </c>
      <c r="AG58" s="11">
        <v>6.0129999999999999</v>
      </c>
      <c r="AH58" s="11">
        <v>1.1339999999999999</v>
      </c>
      <c r="AI58" s="11">
        <v>2.399</v>
      </c>
      <c r="AJ58" s="11">
        <v>6.4850000000000003</v>
      </c>
      <c r="AK58" s="11">
        <v>0.45600000000000002</v>
      </c>
      <c r="AL58" s="11">
        <v>4.4640000000000004</v>
      </c>
      <c r="AM58" s="11">
        <v>0.13800000000000001</v>
      </c>
      <c r="AN58" s="11">
        <v>1.7230000000000001</v>
      </c>
      <c r="AO58" s="11">
        <v>3.2</v>
      </c>
      <c r="AP58" s="11">
        <v>0.70799999999999996</v>
      </c>
      <c r="AQ58" s="11">
        <v>6.3E-2</v>
      </c>
      <c r="AR58" s="97">
        <v>1</v>
      </c>
      <c r="AS58" s="97">
        <v>1</v>
      </c>
      <c r="AT58" s="97">
        <v>0</v>
      </c>
      <c r="AU58" s="97">
        <v>0</v>
      </c>
      <c r="AV58" s="97">
        <v>0</v>
      </c>
      <c r="AW58" s="97">
        <v>0</v>
      </c>
      <c r="AX58" s="97">
        <v>0</v>
      </c>
      <c r="AY58" s="97">
        <v>0</v>
      </c>
      <c r="AZ58" s="97">
        <v>1</v>
      </c>
      <c r="BA58" s="97">
        <v>0</v>
      </c>
    </row>
    <row r="59" spans="1:53" customFormat="1" ht="15.75" customHeight="1">
      <c r="A59" s="5" t="s">
        <v>74</v>
      </c>
      <c r="B59" s="5">
        <v>1</v>
      </c>
      <c r="C59" s="9">
        <v>4</v>
      </c>
      <c r="D59" s="10">
        <v>0.80063157894736836</v>
      </c>
      <c r="E59" s="6">
        <v>23</v>
      </c>
      <c r="F59" s="5">
        <v>1</v>
      </c>
      <c r="G59" s="5">
        <v>2</v>
      </c>
      <c r="H59" s="5">
        <v>14</v>
      </c>
      <c r="I59" s="7">
        <v>15000</v>
      </c>
      <c r="J59" s="7">
        <v>0</v>
      </c>
      <c r="K59" s="7">
        <v>0</v>
      </c>
      <c r="L59" s="7">
        <v>22</v>
      </c>
      <c r="M59" s="8">
        <v>2</v>
      </c>
      <c r="N59" s="6">
        <v>0</v>
      </c>
      <c r="O59" s="5">
        <v>1</v>
      </c>
      <c r="P59" s="5">
        <v>4</v>
      </c>
      <c r="Q59" s="8">
        <v>15.555999999999999</v>
      </c>
      <c r="R59" s="5">
        <v>6</v>
      </c>
      <c r="S59" s="5">
        <v>1</v>
      </c>
      <c r="T59" s="11">
        <v>1.621</v>
      </c>
      <c r="U59" s="11">
        <v>2.5630000000000002</v>
      </c>
      <c r="V59" s="11">
        <v>2.4510000000000001</v>
      </c>
      <c r="W59" s="98">
        <v>1.0740000000000001</v>
      </c>
      <c r="X59" s="11">
        <v>0.63600000000000001</v>
      </c>
      <c r="Y59" s="11">
        <v>0.47</v>
      </c>
      <c r="Z59" s="11">
        <v>2.117</v>
      </c>
      <c r="AA59" s="11">
        <v>9.3049999999999997</v>
      </c>
      <c r="AB59" s="11">
        <v>1.2709999999999999</v>
      </c>
      <c r="AC59" s="11">
        <v>0.98599999999999999</v>
      </c>
      <c r="AD59" s="11">
        <v>5.593</v>
      </c>
      <c r="AE59" s="11">
        <v>1.0629999999999999</v>
      </c>
      <c r="AF59" s="11">
        <v>1.2110000000000001</v>
      </c>
      <c r="AG59" s="11">
        <v>0.76500000000000001</v>
      </c>
      <c r="AH59" s="11">
        <v>1.718</v>
      </c>
      <c r="AI59" s="11">
        <v>1.526</v>
      </c>
      <c r="AJ59" s="11">
        <v>2.13</v>
      </c>
      <c r="AK59" s="11">
        <v>0.60199999999999998</v>
      </c>
      <c r="AL59" s="11">
        <v>0.6</v>
      </c>
      <c r="AM59" s="11">
        <v>0.32800000000000001</v>
      </c>
      <c r="AN59" s="11">
        <v>1.6</v>
      </c>
      <c r="AO59" s="11">
        <v>5.6000000000000001E-2</v>
      </c>
      <c r="AP59" s="11">
        <v>0.76900000000000002</v>
      </c>
      <c r="AQ59" s="11">
        <v>0.41499999999999998</v>
      </c>
      <c r="AR59" s="97">
        <v>1</v>
      </c>
      <c r="AS59" s="97">
        <v>1</v>
      </c>
      <c r="AT59" s="97">
        <v>0</v>
      </c>
      <c r="AU59" s="97">
        <v>1</v>
      </c>
      <c r="AV59" s="97">
        <v>1</v>
      </c>
      <c r="AW59" s="97">
        <v>0</v>
      </c>
      <c r="AX59" s="97">
        <v>0</v>
      </c>
      <c r="AY59" s="97">
        <v>0</v>
      </c>
      <c r="AZ59" s="97">
        <v>0</v>
      </c>
      <c r="BA59" s="97">
        <v>0</v>
      </c>
    </row>
    <row r="60" spans="1:53" customFormat="1" ht="15.75" customHeight="1">
      <c r="A60" s="5" t="s">
        <v>51</v>
      </c>
      <c r="B60" s="5">
        <v>1</v>
      </c>
      <c r="C60" s="9">
        <v>5</v>
      </c>
      <c r="D60" s="10">
        <v>0.81221052631578927</v>
      </c>
      <c r="E60" s="6">
        <v>24</v>
      </c>
      <c r="F60" s="5">
        <v>1</v>
      </c>
      <c r="G60" s="5">
        <v>1</v>
      </c>
      <c r="H60" s="5">
        <v>8</v>
      </c>
      <c r="I60" s="7">
        <v>30000</v>
      </c>
      <c r="J60" s="7">
        <v>12</v>
      </c>
      <c r="K60" s="7">
        <v>90</v>
      </c>
      <c r="L60" s="7">
        <v>17</v>
      </c>
      <c r="M60" s="8">
        <v>3</v>
      </c>
      <c r="N60" s="6">
        <v>0</v>
      </c>
      <c r="O60" s="5">
        <v>3</v>
      </c>
      <c r="P60" s="5">
        <v>3</v>
      </c>
      <c r="Q60" s="8">
        <v>4.1669999999999998</v>
      </c>
      <c r="R60" s="5">
        <v>2</v>
      </c>
      <c r="S60" s="5">
        <v>0</v>
      </c>
      <c r="T60" s="11">
        <v>1.262</v>
      </c>
      <c r="U60" s="11">
        <v>2.6269999999999998</v>
      </c>
      <c r="V60" s="11">
        <v>1.776</v>
      </c>
      <c r="W60" s="12">
        <v>1.403</v>
      </c>
      <c r="X60" s="11">
        <v>0.82499999999999996</v>
      </c>
      <c r="Y60" s="11">
        <v>0.36099999999999999</v>
      </c>
      <c r="Z60" s="11">
        <v>2.335</v>
      </c>
      <c r="AA60" s="11">
        <v>9.3260000000000005</v>
      </c>
      <c r="AB60" s="11">
        <v>0.78700000000000003</v>
      </c>
      <c r="AC60" s="11">
        <v>0.91100000000000003</v>
      </c>
      <c r="AD60" s="11">
        <v>5.2279999999999998</v>
      </c>
      <c r="AE60" s="11">
        <v>2.9609999999999999</v>
      </c>
      <c r="AF60" s="11">
        <v>0.90600000000000003</v>
      </c>
      <c r="AG60" s="11">
        <v>1.24</v>
      </c>
      <c r="AH60" s="11">
        <v>0.87</v>
      </c>
      <c r="AI60" s="11">
        <v>1.75</v>
      </c>
      <c r="AJ60" s="11">
        <v>2.452</v>
      </c>
      <c r="AK60" s="11">
        <v>0.63500000000000001</v>
      </c>
      <c r="AL60" s="11">
        <v>0.82699999999999996</v>
      </c>
      <c r="AM60" s="11">
        <v>0.63600000000000001</v>
      </c>
      <c r="AN60" s="11">
        <v>0.57399999999999995</v>
      </c>
      <c r="AO60" s="11">
        <v>0.1</v>
      </c>
      <c r="AP60" s="11">
        <v>1.0980000000000001</v>
      </c>
      <c r="AQ60" s="11">
        <v>0.28299999999999997</v>
      </c>
      <c r="AR60" s="97">
        <v>1</v>
      </c>
      <c r="AS60" s="97">
        <v>0</v>
      </c>
      <c r="AT60" s="97">
        <v>0</v>
      </c>
      <c r="AU60" s="97">
        <v>1</v>
      </c>
      <c r="AV60" s="97">
        <v>0</v>
      </c>
      <c r="AW60" s="97">
        <v>0</v>
      </c>
      <c r="AX60" s="97">
        <v>0</v>
      </c>
      <c r="AY60" s="97">
        <v>1</v>
      </c>
      <c r="AZ60" s="97">
        <v>1</v>
      </c>
      <c r="BA60" s="97">
        <v>1</v>
      </c>
    </row>
    <row r="61" spans="1:53" customFormat="1" ht="15.75" customHeight="1">
      <c r="A61" s="5" t="s">
        <v>69</v>
      </c>
      <c r="B61" s="5">
        <v>0</v>
      </c>
      <c r="C61" s="9">
        <v>8</v>
      </c>
      <c r="D61" s="10">
        <v>0.99610526315789483</v>
      </c>
      <c r="E61" s="6">
        <v>32</v>
      </c>
      <c r="F61" s="5">
        <v>1</v>
      </c>
      <c r="G61" s="5">
        <v>3</v>
      </c>
      <c r="H61" s="5">
        <v>34</v>
      </c>
      <c r="I61" s="7">
        <v>30000</v>
      </c>
      <c r="J61" s="7">
        <v>40</v>
      </c>
      <c r="K61" s="7">
        <v>30</v>
      </c>
      <c r="L61" s="7">
        <v>5</v>
      </c>
      <c r="M61" s="8">
        <v>6</v>
      </c>
      <c r="N61" s="6">
        <v>0</v>
      </c>
      <c r="O61" s="5">
        <v>1</v>
      </c>
      <c r="P61" s="5">
        <v>3</v>
      </c>
      <c r="Q61" s="8">
        <v>4.1669999999999998</v>
      </c>
      <c r="R61" s="5">
        <v>7</v>
      </c>
      <c r="S61" s="5">
        <v>0</v>
      </c>
      <c r="T61" s="11">
        <v>1.4179999999999999</v>
      </c>
      <c r="U61" s="11">
        <v>6.1550000000000002</v>
      </c>
      <c r="V61" s="11">
        <v>2.1760000000000002</v>
      </c>
      <c r="W61" s="53">
        <v>1.968</v>
      </c>
      <c r="X61" s="11">
        <v>1.4410000000000001</v>
      </c>
      <c r="Y61" s="11">
        <v>0.80100000000000005</v>
      </c>
      <c r="Z61" s="11">
        <v>3.95</v>
      </c>
      <c r="AA61" s="11">
        <v>4.57</v>
      </c>
      <c r="AB61" s="11">
        <v>0.93100000000000005</v>
      </c>
      <c r="AC61" s="11">
        <v>1.792</v>
      </c>
      <c r="AD61" s="11">
        <v>4.8529999999999998</v>
      </c>
      <c r="AE61" s="11">
        <v>1.867</v>
      </c>
      <c r="AF61" s="11">
        <v>2.0569999999999999</v>
      </c>
      <c r="AG61" s="11">
        <v>1.9139999999999999</v>
      </c>
      <c r="AH61" s="11">
        <v>2.0379999999999998</v>
      </c>
      <c r="AI61" s="11">
        <v>1.895</v>
      </c>
      <c r="AJ61" s="11">
        <v>1.5740000000000001</v>
      </c>
      <c r="AK61" s="11">
        <v>1.845</v>
      </c>
      <c r="AL61" s="11">
        <v>1.335</v>
      </c>
      <c r="AM61" s="11">
        <v>1.1000000000000001</v>
      </c>
      <c r="AN61" s="11">
        <v>2.4430000000000001</v>
      </c>
      <c r="AO61" s="11">
        <v>0.28000000000000003</v>
      </c>
      <c r="AP61" s="11">
        <v>5.4720000000000004</v>
      </c>
      <c r="AQ61" s="11">
        <v>1.069</v>
      </c>
      <c r="AR61" s="97">
        <v>1</v>
      </c>
      <c r="AS61" s="97">
        <v>1</v>
      </c>
      <c r="AT61" s="97">
        <v>0</v>
      </c>
      <c r="AU61" s="97">
        <v>1</v>
      </c>
      <c r="AV61" s="97">
        <v>0</v>
      </c>
      <c r="AW61" s="97">
        <v>1</v>
      </c>
      <c r="AX61" s="97">
        <v>1</v>
      </c>
      <c r="AY61" s="97">
        <v>1</v>
      </c>
      <c r="AZ61" s="97">
        <v>1</v>
      </c>
      <c r="BA61" s="97">
        <v>1</v>
      </c>
    </row>
    <row r="62" spans="1:53" customFormat="1" ht="15.75" customHeight="1">
      <c r="A62" s="62" t="s">
        <v>71</v>
      </c>
      <c r="B62" s="62">
        <v>0</v>
      </c>
      <c r="C62" s="66">
        <v>5</v>
      </c>
      <c r="D62" s="67">
        <v>0.86242105263157887</v>
      </c>
      <c r="E62" s="63">
        <v>33</v>
      </c>
      <c r="F62" s="62">
        <v>1</v>
      </c>
      <c r="G62" s="62">
        <v>2</v>
      </c>
      <c r="H62" s="62">
        <v>12</v>
      </c>
      <c r="I62" s="64">
        <v>20000</v>
      </c>
      <c r="J62" s="64">
        <v>7</v>
      </c>
      <c r="K62" s="64">
        <v>0</v>
      </c>
      <c r="L62" s="65">
        <v>2</v>
      </c>
      <c r="M62" s="65">
        <v>6</v>
      </c>
      <c r="N62" s="63">
        <v>0</v>
      </c>
      <c r="O62" s="62">
        <v>1</v>
      </c>
      <c r="P62" s="62">
        <v>3</v>
      </c>
      <c r="Q62" s="65">
        <v>12.5</v>
      </c>
      <c r="R62" s="62">
        <v>6</v>
      </c>
      <c r="S62" s="62">
        <v>1</v>
      </c>
      <c r="T62" s="15">
        <v>0.89</v>
      </c>
      <c r="U62" s="15">
        <v>1.163</v>
      </c>
      <c r="V62" s="15">
        <v>2.137</v>
      </c>
      <c r="W62" s="12">
        <v>2.1903999999999999</v>
      </c>
      <c r="X62" s="15">
        <v>0.69</v>
      </c>
      <c r="Y62" s="15">
        <v>1.177</v>
      </c>
      <c r="Z62" s="15">
        <v>2.36</v>
      </c>
      <c r="AA62" s="15">
        <v>3.6760000000000002</v>
      </c>
      <c r="AB62" s="15">
        <v>1.0940000000000001</v>
      </c>
      <c r="AC62" s="15">
        <v>0.84399999999999997</v>
      </c>
      <c r="AD62" s="15">
        <v>3.2189999999999999</v>
      </c>
      <c r="AE62" s="15">
        <v>0.73799999999999999</v>
      </c>
      <c r="AF62" s="15">
        <v>1.06</v>
      </c>
      <c r="AG62" s="15">
        <v>1.069</v>
      </c>
      <c r="AH62" s="15">
        <v>1.89</v>
      </c>
      <c r="AI62" s="15">
        <v>1.159</v>
      </c>
      <c r="AJ62" s="15">
        <v>1.48</v>
      </c>
      <c r="AK62" s="15">
        <v>1.2869999999999999</v>
      </c>
      <c r="AL62" s="15">
        <v>0.15</v>
      </c>
      <c r="AM62" s="15">
        <v>0.93400000000000005</v>
      </c>
      <c r="AN62" s="15">
        <v>1.1319999999999999</v>
      </c>
      <c r="AO62" s="15">
        <v>0.03</v>
      </c>
      <c r="AP62" s="15">
        <v>11.646000000000001</v>
      </c>
      <c r="AQ62" s="15">
        <v>0.45100000000000001</v>
      </c>
      <c r="AR62" s="97">
        <v>1</v>
      </c>
      <c r="AS62" s="97">
        <v>1</v>
      </c>
      <c r="AT62" s="97">
        <v>0</v>
      </c>
      <c r="AU62" s="97">
        <v>0</v>
      </c>
      <c r="AV62" s="97">
        <v>1</v>
      </c>
      <c r="AW62" s="97">
        <v>0</v>
      </c>
      <c r="AX62" s="97">
        <v>1</v>
      </c>
      <c r="AY62" s="97">
        <v>0</v>
      </c>
      <c r="AZ62" s="97">
        <v>1</v>
      </c>
      <c r="BA62" s="97">
        <v>0</v>
      </c>
    </row>
    <row r="63" spans="1:53" ht="15.75" customHeight="1">
      <c r="A63" s="19"/>
      <c r="B63" s="13"/>
      <c r="C63" s="19"/>
      <c r="D63" s="6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53" ht="15.75" customHeight="1">
      <c r="A64" s="19"/>
      <c r="B64" s="13"/>
      <c r="C64" s="19"/>
      <c r="D64" s="6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A00-A3EF-4C3C-A1E9-AEFC1C1F04F6}">
  <sheetPr codeName="Sheet3"/>
  <dimension ref="A1:S64"/>
  <sheetViews>
    <sheetView topLeftCell="E7" workbookViewId="0">
      <selection activeCell="H5" sqref="H5"/>
    </sheetView>
  </sheetViews>
  <sheetFormatPr defaultRowHeight="15.75"/>
  <cols>
    <col min="1" max="1" width="24.375" style="23" customWidth="1"/>
    <col min="2" max="2" width="9" style="23"/>
    <col min="3" max="3" width="16.625" customWidth="1"/>
    <col min="4" max="4" width="11" customWidth="1"/>
    <col min="5" max="5" width="9" style="23"/>
    <col min="6" max="6" width="22.25" style="23" bestFit="1" customWidth="1"/>
    <col min="7" max="7" width="4.375" style="23" bestFit="1" customWidth="1"/>
    <col min="8" max="8" width="11.875" style="23" bestFit="1" customWidth="1"/>
    <col min="9" max="17" width="9" style="23"/>
    <col min="18" max="18" width="17.375" style="23" bestFit="1" customWidth="1"/>
    <col min="19" max="16384" width="9" style="23"/>
  </cols>
  <sheetData>
    <row r="1" spans="1:19" s="24" customFormat="1">
      <c r="A1" s="26" t="s">
        <v>117</v>
      </c>
      <c r="B1" s="26" t="s">
        <v>118</v>
      </c>
      <c r="C1" s="31" t="s">
        <v>16</v>
      </c>
      <c r="D1" s="27" t="s">
        <v>119</v>
      </c>
    </row>
    <row r="2" spans="1:19" s="24" customFormat="1">
      <c r="A2" s="28" t="s">
        <v>51</v>
      </c>
      <c r="B2" s="24">
        <v>1</v>
      </c>
      <c r="C2" s="32">
        <v>0.81221052631578927</v>
      </c>
      <c r="D2" s="13">
        <v>5</v>
      </c>
      <c r="H2" s="24" t="s">
        <v>116</v>
      </c>
    </row>
    <row r="3" spans="1:19" s="24" customFormat="1">
      <c r="A3" s="28" t="s">
        <v>52</v>
      </c>
      <c r="B3" s="24">
        <v>2</v>
      </c>
      <c r="C3" s="32">
        <v>0.26205263157894737</v>
      </c>
      <c r="D3" s="13">
        <v>3</v>
      </c>
    </row>
    <row r="4" spans="1:19" s="24" customFormat="1">
      <c r="A4" s="28" t="s">
        <v>53</v>
      </c>
      <c r="B4" s="24">
        <v>3</v>
      </c>
      <c r="C4" s="32">
        <v>0.6494210526315789</v>
      </c>
      <c r="D4" s="13">
        <v>2</v>
      </c>
      <c r="H4" s="24" t="s">
        <v>120</v>
      </c>
    </row>
    <row r="5" spans="1:19" s="24" customFormat="1">
      <c r="A5" s="28" t="s">
        <v>54</v>
      </c>
      <c r="B5" s="24">
        <v>4</v>
      </c>
      <c r="C5" s="32">
        <v>0.71257894736842087</v>
      </c>
      <c r="D5" s="13">
        <v>5</v>
      </c>
      <c r="H5" s="24" t="s">
        <v>122</v>
      </c>
    </row>
    <row r="6" spans="1:19" s="24" customFormat="1">
      <c r="A6" s="28" t="s">
        <v>55</v>
      </c>
      <c r="B6" s="24">
        <v>5</v>
      </c>
      <c r="C6" s="32">
        <v>0.60847368421052628</v>
      </c>
      <c r="D6" s="13">
        <v>4</v>
      </c>
    </row>
    <row r="7" spans="1:19" s="24" customFormat="1">
      <c r="A7" s="28" t="s">
        <v>56</v>
      </c>
      <c r="B7" s="24">
        <v>6</v>
      </c>
      <c r="C7" s="32">
        <v>0.57378947368421063</v>
      </c>
      <c r="D7" s="13">
        <v>6</v>
      </c>
    </row>
    <row r="8" spans="1:19" s="24" customFormat="1">
      <c r="A8" s="28" t="s">
        <v>57</v>
      </c>
      <c r="B8" s="24">
        <v>7</v>
      </c>
      <c r="C8" s="32">
        <v>0.6335263157894736</v>
      </c>
      <c r="D8" s="13">
        <v>5</v>
      </c>
      <c r="H8" s="24" t="s">
        <v>121</v>
      </c>
      <c r="I8" s="29"/>
    </row>
    <row r="9" spans="1:19" s="24" customFormat="1">
      <c r="A9" s="28" t="s">
        <v>58</v>
      </c>
      <c r="B9" s="24">
        <v>8</v>
      </c>
      <c r="C9" s="32">
        <v>0.37031578947368421</v>
      </c>
      <c r="D9" s="13">
        <v>3</v>
      </c>
    </row>
    <row r="10" spans="1:19" s="24" customFormat="1">
      <c r="A10" s="28" t="s">
        <v>59</v>
      </c>
      <c r="B10" s="24">
        <v>9</v>
      </c>
      <c r="C10" s="32">
        <v>0.78826315789473689</v>
      </c>
      <c r="D10" s="13">
        <v>6</v>
      </c>
      <c r="F10" s="33" t="s">
        <v>16</v>
      </c>
      <c r="G10" s="33"/>
    </row>
    <row r="11" spans="1:19" s="24" customFormat="1">
      <c r="A11" s="28" t="s">
        <v>60</v>
      </c>
      <c r="B11" s="24">
        <v>10</v>
      </c>
      <c r="C11" s="32">
        <v>0.66805263157894734</v>
      </c>
      <c r="D11" s="13">
        <v>6</v>
      </c>
      <c r="F11" s="39" t="s">
        <v>123</v>
      </c>
      <c r="G11" s="41">
        <f>AVERAGE(C:C)</f>
        <v>0.64881190681622092</v>
      </c>
    </row>
    <row r="12" spans="1:19" s="24" customFormat="1">
      <c r="A12" s="28" t="s">
        <v>61</v>
      </c>
      <c r="B12" s="24">
        <v>11</v>
      </c>
      <c r="C12" s="32">
        <v>0.82742105263157895</v>
      </c>
      <c r="D12" s="13">
        <v>6</v>
      </c>
      <c r="F12" s="39" t="s">
        <v>124</v>
      </c>
      <c r="G12" s="41">
        <f>MEDIAN(C:C)</f>
        <v>0.64394736842105271</v>
      </c>
      <c r="R12" s="33" t="s">
        <v>128</v>
      </c>
    </row>
    <row r="13" spans="1:19" s="24" customFormat="1">
      <c r="A13" s="28" t="s">
        <v>62</v>
      </c>
      <c r="B13" s="24">
        <v>12</v>
      </c>
      <c r="C13" s="32">
        <v>0.53647368421052644</v>
      </c>
      <c r="D13" s="13">
        <v>2</v>
      </c>
      <c r="F13" s="39" t="s">
        <v>126</v>
      </c>
      <c r="G13" s="41">
        <f>MAX(C:C)</f>
        <v>0.99610526315789483</v>
      </c>
    </row>
    <row r="14" spans="1:19" s="24" customFormat="1">
      <c r="A14" s="28" t="s">
        <v>63</v>
      </c>
      <c r="B14" s="24">
        <v>13</v>
      </c>
      <c r="C14" s="32">
        <v>0.64394736842105271</v>
      </c>
      <c r="D14" s="13">
        <v>4</v>
      </c>
      <c r="F14" s="39" t="s">
        <v>127</v>
      </c>
      <c r="G14" s="41">
        <f>MIN(C:C)</f>
        <v>0.26205263157894737</v>
      </c>
      <c r="R14" s="34" t="s">
        <v>129</v>
      </c>
      <c r="S14" s="35">
        <f>_xlfn.COVARIANCE.P(C:C,D:D)</f>
        <v>0.14284326510983184</v>
      </c>
    </row>
    <row r="15" spans="1:19" s="24" customFormat="1">
      <c r="A15" s="28" t="s">
        <v>64</v>
      </c>
      <c r="B15" s="24">
        <v>14</v>
      </c>
      <c r="C15" s="32">
        <v>0.65094736842105261</v>
      </c>
      <c r="D15" s="13">
        <v>4</v>
      </c>
      <c r="F15" s="39" t="s">
        <v>159</v>
      </c>
      <c r="G15" s="41">
        <f>_xlfn.STDEV.P('General data'!D:D)</f>
        <v>0.1614962551028489</v>
      </c>
      <c r="R15" s="34" t="s">
        <v>130</v>
      </c>
      <c r="S15" s="36">
        <f>PEARSON(C:C,D:D)</f>
        <v>0.59956774564434256</v>
      </c>
    </row>
    <row r="16" spans="1:19" s="24" customFormat="1">
      <c r="A16" s="28" t="s">
        <v>65</v>
      </c>
      <c r="B16" s="24">
        <v>15</v>
      </c>
      <c r="C16" s="32">
        <v>0.60542105263157886</v>
      </c>
      <c r="D16" s="13">
        <v>3</v>
      </c>
      <c r="R16" s="34" t="s">
        <v>131</v>
      </c>
      <c r="S16" s="35">
        <f>RSQ(D:D,C:C)</f>
        <v>0.3594814816170388</v>
      </c>
    </row>
    <row r="17" spans="1:9" s="24" customFormat="1">
      <c r="A17" s="28" t="s">
        <v>66</v>
      </c>
      <c r="B17" s="24">
        <v>16</v>
      </c>
      <c r="C17" s="32">
        <v>0.65115789473684205</v>
      </c>
      <c r="D17" s="13">
        <v>4</v>
      </c>
    </row>
    <row r="18" spans="1:9" s="24" customFormat="1">
      <c r="A18" s="28" t="s">
        <v>67</v>
      </c>
      <c r="B18" s="24">
        <v>17</v>
      </c>
      <c r="C18" s="32">
        <v>0.44857894736842113</v>
      </c>
      <c r="D18" s="13">
        <v>2</v>
      </c>
    </row>
    <row r="19" spans="1:9" s="24" customFormat="1">
      <c r="A19" s="28" t="s">
        <v>68</v>
      </c>
      <c r="B19" s="24">
        <v>18</v>
      </c>
      <c r="C19" s="32">
        <v>0.82273684210526321</v>
      </c>
      <c r="D19" s="13">
        <v>5</v>
      </c>
      <c r="F19" s="33" t="s">
        <v>125</v>
      </c>
    </row>
    <row r="20" spans="1:9" s="24" customFormat="1">
      <c r="A20" s="28" t="s">
        <v>69</v>
      </c>
      <c r="B20" s="24">
        <v>19</v>
      </c>
      <c r="C20" s="32">
        <v>0.99610526315789483</v>
      </c>
      <c r="D20" s="13">
        <v>8</v>
      </c>
      <c r="F20" s="39" t="s">
        <v>123</v>
      </c>
      <c r="G20" s="40">
        <f>AVERAGE(D:D)</f>
        <v>4.4098360655737707</v>
      </c>
    </row>
    <row r="21" spans="1:9" s="24" customFormat="1">
      <c r="A21" s="28" t="s">
        <v>70</v>
      </c>
      <c r="B21" s="24">
        <v>20</v>
      </c>
      <c r="C21" s="32">
        <v>0.8718421052631582</v>
      </c>
      <c r="D21" s="13">
        <v>6</v>
      </c>
      <c r="F21" s="39" t="s">
        <v>124</v>
      </c>
      <c r="G21" s="39">
        <f>MEDIAN(D:D)</f>
        <v>4</v>
      </c>
    </row>
    <row r="22" spans="1:9" s="24" customFormat="1">
      <c r="A22" s="28" t="s">
        <v>71</v>
      </c>
      <c r="B22" s="24">
        <v>21</v>
      </c>
      <c r="C22" s="32">
        <v>0.86242105263157887</v>
      </c>
      <c r="D22" s="13">
        <v>5</v>
      </c>
      <c r="F22" s="39" t="s">
        <v>126</v>
      </c>
      <c r="G22" s="39">
        <f>MAX(D:D)</f>
        <v>9</v>
      </c>
    </row>
    <row r="23" spans="1:9" s="24" customFormat="1">
      <c r="A23" s="28" t="s">
        <v>72</v>
      </c>
      <c r="B23" s="24">
        <v>22</v>
      </c>
      <c r="C23" s="32">
        <v>0.65005263157894733</v>
      </c>
      <c r="D23" s="13">
        <v>5</v>
      </c>
      <c r="F23" s="39" t="s">
        <v>127</v>
      </c>
      <c r="G23" s="39">
        <f>MIN(D:D)</f>
        <v>2</v>
      </c>
    </row>
    <row r="24" spans="1:9" s="24" customFormat="1">
      <c r="A24" s="28" t="s">
        <v>73</v>
      </c>
      <c r="B24" s="24">
        <v>23</v>
      </c>
      <c r="C24" s="32">
        <v>0.29631578947368414</v>
      </c>
      <c r="D24" s="13">
        <v>2</v>
      </c>
      <c r="F24" s="39" t="s">
        <v>159</v>
      </c>
      <c r="G24" s="41">
        <f>_xlfn.STDEV.P('General data'!C:C)</f>
        <v>1.4752276754579203</v>
      </c>
    </row>
    <row r="25" spans="1:9" s="24" customFormat="1">
      <c r="A25" s="28" t="s">
        <v>74</v>
      </c>
      <c r="B25" s="24">
        <v>24</v>
      </c>
      <c r="C25" s="32">
        <v>0.80063157894736836</v>
      </c>
      <c r="D25" s="13">
        <v>4</v>
      </c>
    </row>
    <row r="26" spans="1:9" s="24" customFormat="1">
      <c r="A26" s="28" t="s">
        <v>75</v>
      </c>
      <c r="B26" s="24">
        <v>25</v>
      </c>
      <c r="C26" s="32">
        <v>0.54715789473684195</v>
      </c>
      <c r="D26" s="13">
        <v>7</v>
      </c>
      <c r="F26" s="24" t="s">
        <v>160</v>
      </c>
    </row>
    <row r="27" spans="1:9" s="24" customFormat="1">
      <c r="A27" s="28" t="s">
        <v>76</v>
      </c>
      <c r="B27" s="24">
        <v>26</v>
      </c>
      <c r="C27" s="32">
        <v>0.82736842105263164</v>
      </c>
      <c r="D27" s="13">
        <v>6</v>
      </c>
      <c r="F27" s="24" t="s">
        <v>161</v>
      </c>
    </row>
    <row r="28" spans="1:9" s="24" customFormat="1">
      <c r="A28" s="28" t="s">
        <v>77</v>
      </c>
      <c r="B28" s="24">
        <v>27</v>
      </c>
      <c r="C28" s="32">
        <v>0.82242105263157883</v>
      </c>
      <c r="D28" s="13">
        <v>6</v>
      </c>
      <c r="F28" s="37" t="s">
        <v>162</v>
      </c>
      <c r="G28" s="37"/>
    </row>
    <row r="29" spans="1:9" s="24" customFormat="1">
      <c r="A29" s="28" t="s">
        <v>78</v>
      </c>
      <c r="B29" s="24">
        <v>28</v>
      </c>
      <c r="C29" s="32">
        <v>0.90178947368421059</v>
      </c>
      <c r="D29" s="13">
        <v>5</v>
      </c>
      <c r="I29" s="37" t="s">
        <v>136</v>
      </c>
    </row>
    <row r="30" spans="1:9" s="24" customFormat="1">
      <c r="A30" s="28" t="s">
        <v>79</v>
      </c>
      <c r="B30" s="24">
        <v>29</v>
      </c>
      <c r="C30" s="32">
        <v>0.88294736842105248</v>
      </c>
      <c r="D30" s="13">
        <v>3</v>
      </c>
      <c r="I30" s="17" t="s">
        <v>132</v>
      </c>
    </row>
    <row r="31" spans="1:9" s="24" customFormat="1">
      <c r="A31" s="28" t="s">
        <v>80</v>
      </c>
      <c r="B31" s="24">
        <v>30</v>
      </c>
      <c r="C31" s="32">
        <v>0.86121052631578943</v>
      </c>
      <c r="D31" s="13">
        <v>9</v>
      </c>
    </row>
    <row r="32" spans="1:9" s="24" customFormat="1">
      <c r="A32" s="28" t="s">
        <v>81</v>
      </c>
      <c r="B32" s="24">
        <v>31</v>
      </c>
      <c r="C32" s="32">
        <v>0.70663157894736839</v>
      </c>
      <c r="D32" s="13">
        <v>5</v>
      </c>
      <c r="I32" s="38" t="s">
        <v>134</v>
      </c>
    </row>
    <row r="33" spans="1:9" s="24" customFormat="1">
      <c r="A33" s="28" t="s">
        <v>82</v>
      </c>
      <c r="B33" s="24">
        <v>32</v>
      </c>
      <c r="C33" s="32">
        <v>0.45642105263157878</v>
      </c>
      <c r="D33" s="13">
        <v>5</v>
      </c>
      <c r="I33" s="24" t="s">
        <v>135</v>
      </c>
    </row>
    <row r="34" spans="1:9" s="24" customFormat="1">
      <c r="A34" s="28" t="s">
        <v>83</v>
      </c>
      <c r="B34" s="24">
        <v>33</v>
      </c>
      <c r="C34" s="32">
        <v>0.76910526315789474</v>
      </c>
      <c r="D34" s="13">
        <v>4</v>
      </c>
      <c r="I34" s="24" t="s">
        <v>133</v>
      </c>
    </row>
    <row r="35" spans="1:9" s="24" customFormat="1">
      <c r="A35" s="28" t="s">
        <v>84</v>
      </c>
      <c r="B35" s="24">
        <v>34</v>
      </c>
      <c r="C35" s="32">
        <v>0.5896315789473684</v>
      </c>
      <c r="D35" s="13">
        <v>4</v>
      </c>
    </row>
    <row r="36" spans="1:9" s="24" customFormat="1">
      <c r="A36" s="28" t="s">
        <v>85</v>
      </c>
      <c r="B36" s="24">
        <v>35</v>
      </c>
      <c r="C36" s="32">
        <v>0.46915789473684211</v>
      </c>
      <c r="D36" s="13">
        <v>2</v>
      </c>
    </row>
    <row r="37" spans="1:9" s="24" customFormat="1">
      <c r="A37" s="28" t="s">
        <v>86</v>
      </c>
      <c r="B37" s="24">
        <v>36</v>
      </c>
      <c r="C37" s="32">
        <v>0.54973684210526319</v>
      </c>
      <c r="D37" s="13">
        <v>4</v>
      </c>
    </row>
    <row r="38" spans="1:9" s="24" customFormat="1">
      <c r="A38" s="28" t="s">
        <v>87</v>
      </c>
      <c r="B38" s="24">
        <v>37</v>
      </c>
      <c r="C38" s="32">
        <v>0.75263157894736843</v>
      </c>
      <c r="D38" s="13">
        <v>5</v>
      </c>
    </row>
    <row r="39" spans="1:9" s="24" customFormat="1">
      <c r="A39" s="28" t="s">
        <v>87</v>
      </c>
      <c r="B39" s="24">
        <v>38</v>
      </c>
      <c r="C39" s="32">
        <v>0.78073684210526317</v>
      </c>
      <c r="D39" s="13">
        <v>5</v>
      </c>
    </row>
    <row r="40" spans="1:9" s="24" customFormat="1">
      <c r="A40" s="28" t="s">
        <v>88</v>
      </c>
      <c r="B40" s="24">
        <v>39</v>
      </c>
      <c r="C40" s="32">
        <v>0.46221052631578946</v>
      </c>
      <c r="D40" s="13">
        <v>2</v>
      </c>
    </row>
    <row r="41" spans="1:9" s="24" customFormat="1">
      <c r="A41" s="28" t="s">
        <v>89</v>
      </c>
      <c r="B41" s="24">
        <v>40</v>
      </c>
      <c r="C41" s="32">
        <v>0.57652631578947366</v>
      </c>
      <c r="D41" s="13">
        <v>4</v>
      </c>
    </row>
    <row r="42" spans="1:9" s="24" customFormat="1">
      <c r="A42" s="28" t="s">
        <v>90</v>
      </c>
      <c r="B42" s="24">
        <v>41</v>
      </c>
      <c r="C42" s="32">
        <v>0.54942105263157892</v>
      </c>
      <c r="D42" s="13">
        <v>4</v>
      </c>
    </row>
    <row r="43" spans="1:9" s="24" customFormat="1">
      <c r="A43" s="28" t="s">
        <v>91</v>
      </c>
      <c r="B43" s="24">
        <v>42</v>
      </c>
      <c r="C43" s="32">
        <v>0.68810526315789489</v>
      </c>
      <c r="D43" s="13">
        <v>6</v>
      </c>
    </row>
    <row r="44" spans="1:9" s="24" customFormat="1">
      <c r="A44" s="28" t="s">
        <v>92</v>
      </c>
      <c r="B44" s="24">
        <v>43</v>
      </c>
      <c r="C44" s="32">
        <v>0.57084210526315804</v>
      </c>
      <c r="D44" s="13">
        <v>4</v>
      </c>
    </row>
    <row r="45" spans="1:9" s="24" customFormat="1">
      <c r="A45" s="28" t="s">
        <v>93</v>
      </c>
      <c r="B45" s="24">
        <v>44</v>
      </c>
      <c r="C45" s="32">
        <v>0.35868421052631577</v>
      </c>
      <c r="D45" s="13">
        <v>3</v>
      </c>
    </row>
    <row r="46" spans="1:9" s="24" customFormat="1">
      <c r="A46" s="28" t="s">
        <v>94</v>
      </c>
      <c r="B46" s="24">
        <v>45</v>
      </c>
      <c r="C46" s="32">
        <v>0.55473684210526319</v>
      </c>
      <c r="D46" s="13">
        <v>5</v>
      </c>
    </row>
    <row r="47" spans="1:9" s="24" customFormat="1">
      <c r="A47" s="28" t="s">
        <v>95</v>
      </c>
      <c r="B47" s="24">
        <v>46</v>
      </c>
      <c r="C47" s="32">
        <v>0.57405263157894737</v>
      </c>
      <c r="D47" s="13">
        <v>4</v>
      </c>
    </row>
    <row r="48" spans="1:9" s="24" customFormat="1">
      <c r="A48" s="28" t="s">
        <v>96</v>
      </c>
      <c r="B48" s="24">
        <v>47</v>
      </c>
      <c r="C48" s="32">
        <v>0.85152631578947346</v>
      </c>
      <c r="D48" s="13">
        <v>5</v>
      </c>
    </row>
    <row r="49" spans="1:4" s="24" customFormat="1">
      <c r="A49" s="28" t="s">
        <v>97</v>
      </c>
      <c r="B49" s="24">
        <v>48</v>
      </c>
      <c r="C49" s="32">
        <v>0.84273684210526323</v>
      </c>
      <c r="D49" s="13">
        <v>3</v>
      </c>
    </row>
    <row r="50" spans="1:4" s="24" customFormat="1">
      <c r="A50" s="28" t="s">
        <v>98</v>
      </c>
      <c r="B50" s="24">
        <v>49</v>
      </c>
      <c r="C50" s="32">
        <v>0.83236842105263165</v>
      </c>
      <c r="D50" s="13">
        <v>6</v>
      </c>
    </row>
    <row r="51" spans="1:4" s="24" customFormat="1">
      <c r="A51" s="28" t="s">
        <v>99</v>
      </c>
      <c r="B51" s="24">
        <v>50</v>
      </c>
      <c r="C51" s="32">
        <v>0.63036842105263158</v>
      </c>
      <c r="D51" s="13">
        <v>5</v>
      </c>
    </row>
    <row r="52" spans="1:4" s="24" customFormat="1">
      <c r="A52" s="28" t="s">
        <v>100</v>
      </c>
      <c r="B52" s="24">
        <v>51</v>
      </c>
      <c r="C52" s="32">
        <v>0.66457894736842105</v>
      </c>
      <c r="D52" s="13">
        <v>6</v>
      </c>
    </row>
    <row r="53" spans="1:4" s="24" customFormat="1">
      <c r="A53" s="28" t="s">
        <v>101</v>
      </c>
      <c r="B53" s="24">
        <v>52</v>
      </c>
      <c r="C53" s="32">
        <v>0.64184210526315788</v>
      </c>
      <c r="D53" s="13">
        <v>2</v>
      </c>
    </row>
    <row r="54" spans="1:4" s="24" customFormat="1">
      <c r="A54" s="28" t="s">
        <v>102</v>
      </c>
      <c r="B54" s="24">
        <v>53</v>
      </c>
      <c r="C54" s="32">
        <v>0.76815789473684193</v>
      </c>
      <c r="D54" s="13">
        <v>5</v>
      </c>
    </row>
    <row r="55" spans="1:4" s="24" customFormat="1">
      <c r="A55" s="28" t="s">
        <v>103</v>
      </c>
      <c r="B55" s="24">
        <v>54</v>
      </c>
      <c r="C55" s="32">
        <v>0.61447368421052617</v>
      </c>
      <c r="D55" s="13">
        <v>4</v>
      </c>
    </row>
    <row r="56" spans="1:4" s="24" customFormat="1">
      <c r="A56" s="28" t="s">
        <v>104</v>
      </c>
      <c r="B56" s="24">
        <v>55</v>
      </c>
      <c r="C56" s="32">
        <v>0.72826315789473683</v>
      </c>
      <c r="D56" s="13">
        <v>5</v>
      </c>
    </row>
    <row r="57" spans="1:4" s="24" customFormat="1">
      <c r="A57" s="28" t="s">
        <v>105</v>
      </c>
      <c r="B57" s="24">
        <v>56</v>
      </c>
      <c r="C57" s="32">
        <v>0.54247368421052644</v>
      </c>
      <c r="D57" s="13">
        <v>4</v>
      </c>
    </row>
    <row r="58" spans="1:4" s="24" customFormat="1">
      <c r="A58" s="28" t="s">
        <v>106</v>
      </c>
      <c r="B58" s="24">
        <v>57</v>
      </c>
      <c r="C58" s="32">
        <v>0.60884210526315796</v>
      </c>
      <c r="D58" s="13">
        <v>4</v>
      </c>
    </row>
    <row r="59" spans="1:4" s="24" customFormat="1">
      <c r="A59" s="28" t="s">
        <v>107</v>
      </c>
      <c r="B59" s="24">
        <v>58</v>
      </c>
      <c r="C59" s="32">
        <v>0.54200000000000004</v>
      </c>
      <c r="D59" s="13">
        <v>3</v>
      </c>
    </row>
    <row r="60" spans="1:4" s="24" customFormat="1">
      <c r="A60" s="28" t="s">
        <v>108</v>
      </c>
      <c r="B60" s="24">
        <v>59</v>
      </c>
      <c r="C60" s="32">
        <v>0.51989473684210519</v>
      </c>
      <c r="D60" s="13">
        <v>3</v>
      </c>
    </row>
    <row r="61" spans="1:4" s="24" customFormat="1">
      <c r="A61" s="28" t="s">
        <v>109</v>
      </c>
      <c r="B61" s="24">
        <v>60</v>
      </c>
      <c r="C61" s="32">
        <v>0.35936842105263156</v>
      </c>
      <c r="D61" s="13">
        <v>3</v>
      </c>
    </row>
    <row r="62" spans="1:4" s="24" customFormat="1">
      <c r="A62" s="28" t="s">
        <v>110</v>
      </c>
      <c r="B62" s="24">
        <v>61</v>
      </c>
      <c r="C62" s="32">
        <v>0.43636842105263157</v>
      </c>
      <c r="D62" s="13">
        <v>4</v>
      </c>
    </row>
    <row r="63" spans="1:4">
      <c r="B63" s="25"/>
      <c r="C63" s="30"/>
    </row>
    <row r="64" spans="1:4">
      <c r="C64" s="16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2BE-36AB-4E87-88A7-CC9E23D08AC8}">
  <sheetPr codeName="Sheet4"/>
  <dimension ref="A3:J92"/>
  <sheetViews>
    <sheetView workbookViewId="0">
      <selection activeCell="H10" sqref="H10"/>
    </sheetView>
  </sheetViews>
  <sheetFormatPr defaultRowHeight="15.75"/>
  <cols>
    <col min="1" max="1" width="17.25" style="17" bestFit="1" customWidth="1"/>
    <col min="2" max="2" width="12.125" style="17" bestFit="1" customWidth="1"/>
    <col min="3" max="3" width="24.375" style="17" bestFit="1" customWidth="1"/>
    <col min="4" max="4" width="16.625" style="17" bestFit="1" customWidth="1"/>
    <col min="5" max="5" width="12.625" style="17" bestFit="1" customWidth="1"/>
    <col min="6" max="6" width="20.375" style="17" bestFit="1" customWidth="1"/>
    <col min="7" max="8" width="12.125" style="17" bestFit="1" customWidth="1"/>
    <col min="9" max="10" width="20.375" style="17" bestFit="1" customWidth="1"/>
    <col min="11" max="16384" width="9" style="17"/>
  </cols>
  <sheetData>
    <row r="3" spans="2:6">
      <c r="B3" s="17" t="s">
        <v>138</v>
      </c>
    </row>
    <row r="4" spans="2:6">
      <c r="B4" s="17" t="s">
        <v>137</v>
      </c>
    </row>
    <row r="6" spans="2:6">
      <c r="B6" s="17" t="s">
        <v>140</v>
      </c>
    </row>
    <row r="7" spans="2:6">
      <c r="B7" s="17" t="s">
        <v>139</v>
      </c>
    </row>
    <row r="8" spans="2:6">
      <c r="B8" s="17" t="s">
        <v>145</v>
      </c>
    </row>
    <row r="10" spans="2:6">
      <c r="B10" s="76" t="s">
        <v>141</v>
      </c>
      <c r="C10" s="76" t="s">
        <v>143</v>
      </c>
      <c r="D10" s="77" t="s">
        <v>144</v>
      </c>
      <c r="E10" s="77" t="s">
        <v>146</v>
      </c>
      <c r="F10" s="78" t="s">
        <v>147</v>
      </c>
    </row>
    <row r="11" spans="2:6">
      <c r="B11" s="79">
        <v>0</v>
      </c>
      <c r="C11" s="44">
        <v>0.70189983022071312</v>
      </c>
      <c r="D11" s="50">
        <v>4.903225806451613</v>
      </c>
      <c r="E11" s="50">
        <v>2.1569892473118291</v>
      </c>
      <c r="F11" s="45">
        <v>3.044048095195535E-2</v>
      </c>
    </row>
    <row r="12" spans="2:6">
      <c r="B12" s="80">
        <v>1</v>
      </c>
      <c r="C12" s="46">
        <v>0.59395438596491235</v>
      </c>
      <c r="D12" s="51">
        <v>3.9</v>
      </c>
      <c r="E12" s="51">
        <v>1.8172413793103444</v>
      </c>
      <c r="F12" s="47">
        <v>1.7244153545387837E-2</v>
      </c>
    </row>
    <row r="13" spans="2:6">
      <c r="B13" s="42" t="s">
        <v>142</v>
      </c>
      <c r="C13" s="48">
        <v>0.64881190681622092</v>
      </c>
      <c r="D13" s="49">
        <v>4.4098360655737707</v>
      </c>
      <c r="E13" s="49">
        <v>2.2125683060109282</v>
      </c>
      <c r="F13" s="68">
        <v>2.651572441911482E-2</v>
      </c>
    </row>
    <row r="16" spans="2:6">
      <c r="B16" s="17" t="s">
        <v>148</v>
      </c>
    </row>
    <row r="18" spans="1:10">
      <c r="A18" s="56" t="s">
        <v>16</v>
      </c>
      <c r="B18" s="55">
        <f>TTEST('General data'!D2:D32,'General data'!D33:D62,2,3)</f>
        <v>0.22512160189203473</v>
      </c>
    </row>
    <row r="19" spans="1:10">
      <c r="A19" s="56" t="s">
        <v>125</v>
      </c>
      <c r="B19" s="55">
        <f>_xlfn.T.TEST('General data'!C2:C32,'General data'!C33:C62,2,3)</f>
        <v>0.46414191027204021</v>
      </c>
    </row>
    <row r="21" spans="1:10">
      <c r="B21" s="17" t="s">
        <v>176</v>
      </c>
    </row>
    <row r="22" spans="1:10">
      <c r="B22" s="17" t="s">
        <v>149</v>
      </c>
    </row>
    <row r="23" spans="1:10">
      <c r="B23" s="43" t="s">
        <v>150</v>
      </c>
    </row>
    <row r="24" spans="1:10">
      <c r="B24" s="17" t="s">
        <v>151</v>
      </c>
    </row>
    <row r="27" spans="1:10">
      <c r="B27" s="17" t="s">
        <v>225</v>
      </c>
    </row>
    <row r="28" spans="1:10">
      <c r="B28" s="17" t="s">
        <v>226</v>
      </c>
    </row>
    <row r="29" spans="1:10">
      <c r="B29" s="17" t="s">
        <v>227</v>
      </c>
    </row>
    <row r="30" spans="1:10">
      <c r="G30" s="54" t="s">
        <v>152</v>
      </c>
      <c r="H30" s="54" t="s">
        <v>153</v>
      </c>
      <c r="I30" s="54" t="s">
        <v>154</v>
      </c>
      <c r="J30" s="54" t="s">
        <v>155</v>
      </c>
    </row>
    <row r="31" spans="1:10">
      <c r="G31" s="58">
        <v>3</v>
      </c>
      <c r="H31" s="54">
        <v>5</v>
      </c>
      <c r="I31" s="60">
        <v>0.26205263157894737</v>
      </c>
      <c r="J31" s="60">
        <v>0.81221052631578927</v>
      </c>
    </row>
    <row r="32" spans="1:10">
      <c r="G32" s="59">
        <v>5</v>
      </c>
      <c r="H32" s="54">
        <v>2</v>
      </c>
      <c r="I32" s="60">
        <v>0.71257894736842087</v>
      </c>
      <c r="J32" s="60">
        <v>0.6494210526315789</v>
      </c>
    </row>
    <row r="33" spans="7:10">
      <c r="G33" s="59">
        <v>6</v>
      </c>
      <c r="H33" s="54">
        <v>4</v>
      </c>
      <c r="I33" s="60">
        <v>0.57378947368421063</v>
      </c>
      <c r="J33" s="60">
        <v>0.60847368421052628</v>
      </c>
    </row>
    <row r="34" spans="7:10">
      <c r="G34" s="59">
        <v>6</v>
      </c>
      <c r="H34" s="54">
        <v>5</v>
      </c>
      <c r="I34" s="60">
        <v>0.78826315789473689</v>
      </c>
      <c r="J34" s="60">
        <v>0.6335263157894736</v>
      </c>
    </row>
    <row r="35" spans="7:10">
      <c r="G35" s="59">
        <v>6</v>
      </c>
      <c r="H35" s="54">
        <v>3</v>
      </c>
      <c r="I35" s="60">
        <v>0.82742105263157895</v>
      </c>
      <c r="J35" s="60">
        <v>0.37031578947368421</v>
      </c>
    </row>
    <row r="36" spans="7:10">
      <c r="G36" s="59">
        <v>4</v>
      </c>
      <c r="H36" s="54">
        <v>6</v>
      </c>
      <c r="I36" s="60">
        <v>0.64394736842105271</v>
      </c>
      <c r="J36" s="60">
        <v>0.66805263157894734</v>
      </c>
    </row>
    <row r="37" spans="7:10">
      <c r="G37" s="59">
        <v>4</v>
      </c>
      <c r="H37" s="54">
        <v>2</v>
      </c>
      <c r="I37" s="60">
        <v>0.65094736842105261</v>
      </c>
      <c r="J37" s="60">
        <v>0.53647368421052644</v>
      </c>
    </row>
    <row r="38" spans="7:10">
      <c r="G38" s="59">
        <v>3</v>
      </c>
      <c r="H38" s="54">
        <v>4</v>
      </c>
      <c r="I38" s="60">
        <v>0.60542105263157886</v>
      </c>
      <c r="J38" s="60">
        <v>0.65115789473684205</v>
      </c>
    </row>
    <row r="39" spans="7:10">
      <c r="G39" s="59">
        <v>5</v>
      </c>
      <c r="H39" s="54">
        <v>2</v>
      </c>
      <c r="I39" s="60">
        <v>0.82273684210526321</v>
      </c>
      <c r="J39" s="60">
        <v>0.44857894736842113</v>
      </c>
    </row>
    <row r="40" spans="7:10">
      <c r="G40" s="59">
        <v>8</v>
      </c>
      <c r="H40" s="54">
        <v>5</v>
      </c>
      <c r="I40" s="60">
        <v>0.99610526315789483</v>
      </c>
      <c r="J40" s="60">
        <v>0.65005263157894733</v>
      </c>
    </row>
    <row r="41" spans="7:10">
      <c r="G41" s="59">
        <v>6</v>
      </c>
      <c r="H41" s="54">
        <v>4</v>
      </c>
      <c r="I41" s="60">
        <v>0.8718421052631582</v>
      </c>
      <c r="J41" s="60">
        <v>0.80063157894736836</v>
      </c>
    </row>
    <row r="42" spans="7:10">
      <c r="G42" s="59">
        <v>5</v>
      </c>
      <c r="H42" s="54">
        <v>7</v>
      </c>
      <c r="I42" s="60">
        <v>0.86242105263157887</v>
      </c>
      <c r="J42" s="60">
        <v>0.54715789473684195</v>
      </c>
    </row>
    <row r="43" spans="7:10">
      <c r="G43" s="59">
        <v>2</v>
      </c>
      <c r="H43" s="54">
        <v>6</v>
      </c>
      <c r="I43" s="60">
        <v>0.29631578947368414</v>
      </c>
      <c r="J43" s="60">
        <v>0.82242105263157883</v>
      </c>
    </row>
    <row r="44" spans="7:10">
      <c r="G44" s="59">
        <v>6</v>
      </c>
      <c r="H44" s="54">
        <v>5</v>
      </c>
      <c r="I44" s="60">
        <v>0.82736842105263164</v>
      </c>
      <c r="J44" s="60">
        <v>0.45642105263157878</v>
      </c>
    </row>
    <row r="45" spans="7:10">
      <c r="G45" s="59">
        <v>5</v>
      </c>
      <c r="H45" s="54">
        <v>4</v>
      </c>
      <c r="I45" s="60">
        <v>0.90178947368421059</v>
      </c>
      <c r="J45" s="60">
        <v>0.5896315789473684</v>
      </c>
    </row>
    <row r="46" spans="7:10">
      <c r="G46" s="59">
        <v>3</v>
      </c>
      <c r="H46" s="54">
        <v>2</v>
      </c>
      <c r="I46" s="60">
        <v>0.88294736842105248</v>
      </c>
      <c r="J46" s="60">
        <v>0.46915789473684211</v>
      </c>
    </row>
    <row r="47" spans="7:10">
      <c r="G47" s="59">
        <v>9</v>
      </c>
      <c r="H47" s="54">
        <v>5</v>
      </c>
      <c r="I47" s="60">
        <v>0.86121052631578943</v>
      </c>
      <c r="J47" s="60">
        <v>0.78073684210526317</v>
      </c>
    </row>
    <row r="48" spans="7:10">
      <c r="G48" s="59">
        <v>5</v>
      </c>
      <c r="H48" s="54">
        <v>2</v>
      </c>
      <c r="I48" s="60">
        <v>0.70663157894736839</v>
      </c>
      <c r="J48" s="60">
        <v>0.46221052631578946</v>
      </c>
    </row>
    <row r="49" spans="2:10">
      <c r="G49" s="59">
        <v>4</v>
      </c>
      <c r="H49" s="54">
        <v>4</v>
      </c>
      <c r="I49" s="60">
        <v>0.76910526315789474</v>
      </c>
      <c r="J49" s="60">
        <v>0.54942105263157892</v>
      </c>
    </row>
    <row r="50" spans="2:10">
      <c r="G50" s="59">
        <v>4</v>
      </c>
      <c r="H50" s="54">
        <v>4</v>
      </c>
      <c r="I50" s="60">
        <v>0.54973684210526319</v>
      </c>
      <c r="J50" s="60">
        <v>0.57084210526315804</v>
      </c>
    </row>
    <row r="51" spans="2:10">
      <c r="G51" s="59">
        <v>5</v>
      </c>
      <c r="H51" s="54">
        <v>5</v>
      </c>
      <c r="I51" s="60">
        <v>0.75263157894736843</v>
      </c>
      <c r="J51" s="60">
        <v>0.55473684210526319</v>
      </c>
    </row>
    <row r="52" spans="2:10">
      <c r="G52" s="59">
        <v>4</v>
      </c>
      <c r="H52" s="54">
        <v>4</v>
      </c>
      <c r="I52" s="60">
        <v>0.57652631578947366</v>
      </c>
      <c r="J52" s="60">
        <v>0.57405263157894737</v>
      </c>
    </row>
    <row r="53" spans="2:10">
      <c r="G53" s="59">
        <v>6</v>
      </c>
      <c r="H53" s="54">
        <v>3</v>
      </c>
      <c r="I53" s="60">
        <v>0.68810526315789489</v>
      </c>
      <c r="J53" s="60">
        <v>0.84273684210526323</v>
      </c>
    </row>
    <row r="54" spans="2:10">
      <c r="G54" s="59">
        <v>3</v>
      </c>
      <c r="H54" s="54">
        <v>2</v>
      </c>
      <c r="I54" s="60">
        <v>0.35868421052631577</v>
      </c>
      <c r="J54" s="60">
        <v>0.64184210526315788</v>
      </c>
    </row>
    <row r="55" spans="2:10">
      <c r="G55" s="59">
        <v>5</v>
      </c>
      <c r="H55" s="54">
        <v>5</v>
      </c>
      <c r="I55" s="60">
        <v>0.85152631578947346</v>
      </c>
      <c r="J55" s="60">
        <v>0.72826315789473683</v>
      </c>
    </row>
    <row r="56" spans="2:10">
      <c r="G56" s="59">
        <v>6</v>
      </c>
      <c r="H56" s="54">
        <v>4</v>
      </c>
      <c r="I56" s="60">
        <v>0.83236842105263165</v>
      </c>
      <c r="J56" s="60">
        <v>0.54247368421052644</v>
      </c>
    </row>
    <row r="57" spans="2:10">
      <c r="G57" s="59">
        <v>5</v>
      </c>
      <c r="H57" s="54">
        <v>3</v>
      </c>
      <c r="I57" s="60">
        <v>0.63036842105263158</v>
      </c>
      <c r="J57" s="60">
        <v>0.54200000000000004</v>
      </c>
    </row>
    <row r="58" spans="2:10">
      <c r="G58" s="59">
        <v>6</v>
      </c>
      <c r="H58" s="54">
        <v>3</v>
      </c>
      <c r="I58" s="60">
        <v>0.66457894736842105</v>
      </c>
      <c r="J58" s="60">
        <v>0.51989473684210519</v>
      </c>
    </row>
    <row r="59" spans="2:10">
      <c r="G59" s="59">
        <v>5</v>
      </c>
      <c r="H59" s="54">
        <v>3</v>
      </c>
      <c r="I59" s="60">
        <v>0.76815789473684193</v>
      </c>
      <c r="J59" s="60">
        <v>0.35936842105263156</v>
      </c>
    </row>
    <row r="60" spans="2:10">
      <c r="G60" s="59">
        <v>4</v>
      </c>
      <c r="H60" s="54">
        <v>4</v>
      </c>
      <c r="I60" s="60">
        <v>0.61447368421052617</v>
      </c>
      <c r="J60" s="60">
        <v>0.43636842105263157</v>
      </c>
    </row>
    <row r="61" spans="2:10">
      <c r="G61" s="59">
        <v>4</v>
      </c>
      <c r="H61" s="54"/>
      <c r="I61" s="60">
        <v>0.60884210526315796</v>
      </c>
      <c r="J61" s="54"/>
    </row>
    <row r="62" spans="2:10">
      <c r="G62" s="57"/>
      <c r="H62" s="57"/>
    </row>
    <row r="63" spans="2:10">
      <c r="G63" s="57"/>
      <c r="H63" s="57"/>
    </row>
    <row r="64" spans="2:10">
      <c r="B64" s="17" t="s">
        <v>156</v>
      </c>
      <c r="G64" s="57"/>
      <c r="H64" s="57"/>
    </row>
    <row r="65" spans="2:8">
      <c r="B65" s="17" t="s">
        <v>158</v>
      </c>
      <c r="G65" s="57"/>
      <c r="H65" s="57"/>
    </row>
    <row r="66" spans="2:8">
      <c r="B66" s="17" t="s">
        <v>157</v>
      </c>
      <c r="G66" s="57"/>
      <c r="H66" s="57"/>
    </row>
    <row r="67" spans="2:8">
      <c r="G67" s="57"/>
      <c r="H67" s="57"/>
    </row>
    <row r="68" spans="2:8">
      <c r="G68" s="57"/>
      <c r="H68" s="57"/>
    </row>
    <row r="69" spans="2:8">
      <c r="G69" s="57"/>
      <c r="H69" s="57"/>
    </row>
    <row r="70" spans="2:8">
      <c r="G70" s="57"/>
      <c r="H70" s="57"/>
    </row>
    <row r="71" spans="2:8">
      <c r="G71" s="57"/>
      <c r="H71" s="57"/>
    </row>
    <row r="72" spans="2:8">
      <c r="G72" s="57"/>
      <c r="H72" s="57"/>
    </row>
    <row r="73" spans="2:8">
      <c r="G73" s="57"/>
      <c r="H73" s="57"/>
    </row>
    <row r="74" spans="2:8">
      <c r="G74" s="57"/>
      <c r="H74" s="57"/>
    </row>
    <row r="75" spans="2:8">
      <c r="G75" s="57"/>
      <c r="H75" s="57"/>
    </row>
    <row r="76" spans="2:8">
      <c r="G76" s="57"/>
      <c r="H76" s="57"/>
    </row>
    <row r="77" spans="2:8">
      <c r="G77" s="57"/>
      <c r="H77" s="57"/>
    </row>
    <row r="78" spans="2:8">
      <c r="G78" s="57"/>
      <c r="H78" s="57"/>
    </row>
    <row r="79" spans="2:8">
      <c r="G79" s="57"/>
      <c r="H79" s="57"/>
    </row>
    <row r="80" spans="2:8">
      <c r="G80" s="57"/>
      <c r="H80" s="57"/>
    </row>
    <row r="81" spans="7:8">
      <c r="G81" s="57"/>
      <c r="H81" s="57"/>
    </row>
    <row r="82" spans="7:8">
      <c r="G82" s="57"/>
      <c r="H82" s="57"/>
    </row>
    <row r="83" spans="7:8">
      <c r="G83" s="57"/>
      <c r="H83" s="57"/>
    </row>
    <row r="84" spans="7:8">
      <c r="G84" s="57"/>
      <c r="H84" s="57"/>
    </row>
    <row r="85" spans="7:8">
      <c r="G85" s="57"/>
      <c r="H85" s="57"/>
    </row>
    <row r="86" spans="7:8">
      <c r="G86" s="57"/>
      <c r="H86" s="57"/>
    </row>
    <row r="87" spans="7:8">
      <c r="G87" s="57"/>
      <c r="H87" s="57"/>
    </row>
    <row r="88" spans="7:8">
      <c r="G88" s="57"/>
      <c r="H88" s="57"/>
    </row>
    <row r="89" spans="7:8">
      <c r="G89" s="57"/>
      <c r="H89" s="57"/>
    </row>
    <row r="90" spans="7:8">
      <c r="G90" s="57"/>
      <c r="H90" s="57"/>
    </row>
    <row r="91" spans="7:8">
      <c r="G91" s="57"/>
      <c r="H91" s="57"/>
    </row>
    <row r="92" spans="7:8">
      <c r="G92" s="57"/>
      <c r="H92" s="57"/>
    </row>
  </sheetData>
  <autoFilter ref="G30:J61" xr:uid="{337742BE-36AB-4E87-88A7-CC9E23D08AC8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299-BA86-4018-806D-0A51F086E6F6}">
  <sheetPr codeName="Sheet5"/>
  <dimension ref="A2:T63"/>
  <sheetViews>
    <sheetView workbookViewId="0">
      <selection activeCell="A38" sqref="A38"/>
    </sheetView>
  </sheetViews>
  <sheetFormatPr defaultRowHeight="15.75"/>
  <cols>
    <col min="1" max="1" width="14.875" style="17" bestFit="1" customWidth="1"/>
    <col min="2" max="11" width="9" style="17"/>
    <col min="12" max="12" width="7.375" style="19" bestFit="1" customWidth="1"/>
    <col min="13" max="14" width="7.375" style="19" customWidth="1"/>
    <col min="15" max="15" width="14.875" style="19" bestFit="1" customWidth="1"/>
    <col min="16" max="16" width="9" style="17"/>
    <col min="17" max="17" width="14.875" style="17" bestFit="1" customWidth="1"/>
    <col min="18" max="16384" width="9" style="17"/>
  </cols>
  <sheetData>
    <row r="2" spans="1:18">
      <c r="B2" s="17" t="s">
        <v>163</v>
      </c>
      <c r="L2" s="56" t="s">
        <v>119</v>
      </c>
      <c r="M2" s="72"/>
      <c r="O2" s="56" t="s">
        <v>16</v>
      </c>
    </row>
    <row r="3" spans="1:18">
      <c r="B3" s="17" t="s">
        <v>164</v>
      </c>
      <c r="K3" s="17">
        <v>1</v>
      </c>
      <c r="L3" s="54">
        <v>2</v>
      </c>
      <c r="N3" s="19">
        <v>1</v>
      </c>
      <c r="O3" s="60">
        <v>0.26205263157894737</v>
      </c>
    </row>
    <row r="4" spans="1:18">
      <c r="K4" s="17">
        <v>2</v>
      </c>
      <c r="L4" s="54">
        <v>2</v>
      </c>
      <c r="N4" s="19">
        <v>2</v>
      </c>
      <c r="O4" s="60">
        <v>0.29631578947368414</v>
      </c>
    </row>
    <row r="5" spans="1:18">
      <c r="A5" s="75" t="s">
        <v>125</v>
      </c>
      <c r="B5" s="70" t="s">
        <v>171</v>
      </c>
      <c r="C5" s="70" t="s">
        <v>169</v>
      </c>
      <c r="D5" s="70" t="s">
        <v>170</v>
      </c>
      <c r="K5" s="17">
        <v>3</v>
      </c>
      <c r="L5" s="54">
        <v>2</v>
      </c>
      <c r="N5" s="19">
        <v>3</v>
      </c>
      <c r="O5" s="60">
        <v>0.35868421052631577</v>
      </c>
    </row>
    <row r="6" spans="1:18">
      <c r="A6" s="19"/>
      <c r="B6" s="54" t="s">
        <v>165</v>
      </c>
      <c r="C6" s="70" cm="1">
        <f t="array" ref="C6">COUNT(L3:L63+1)/4</f>
        <v>15.25</v>
      </c>
      <c r="D6" s="54">
        <v>3</v>
      </c>
      <c r="K6" s="17">
        <v>4</v>
      </c>
      <c r="L6" s="54">
        <v>2</v>
      </c>
      <c r="N6" s="19">
        <v>4</v>
      </c>
      <c r="O6" s="60">
        <v>0.35936842105263156</v>
      </c>
    </row>
    <row r="7" spans="1:18">
      <c r="A7" s="19"/>
      <c r="B7" s="54" t="s">
        <v>166</v>
      </c>
      <c r="C7" s="70" cm="1">
        <f t="array" ref="C7">COUNT(L3:L63+1)/2</f>
        <v>30.5</v>
      </c>
      <c r="D7" s="54">
        <v>4</v>
      </c>
      <c r="K7" s="17">
        <v>5</v>
      </c>
      <c r="L7" s="54">
        <v>2</v>
      </c>
      <c r="N7" s="19">
        <v>5</v>
      </c>
      <c r="O7" s="60">
        <v>0.37031578947368399</v>
      </c>
    </row>
    <row r="8" spans="1:18">
      <c r="A8" s="19"/>
      <c r="B8" s="54" t="s">
        <v>167</v>
      </c>
      <c r="C8" s="70">
        <f>(COUNT(L3:L63)*3)/4</f>
        <v>45.75</v>
      </c>
      <c r="D8" s="54">
        <v>5</v>
      </c>
      <c r="K8" s="17">
        <v>6</v>
      </c>
      <c r="L8" s="54">
        <v>2</v>
      </c>
      <c r="N8" s="19">
        <v>6</v>
      </c>
      <c r="O8" s="60">
        <v>0.43636842105263157</v>
      </c>
    </row>
    <row r="9" spans="1:18">
      <c r="A9" s="19"/>
      <c r="B9" s="56" t="s">
        <v>168</v>
      </c>
      <c r="C9" s="71"/>
      <c r="D9" s="56">
        <f>D8-D6</f>
        <v>2</v>
      </c>
      <c r="K9" s="17">
        <v>7</v>
      </c>
      <c r="L9" s="54">
        <v>2</v>
      </c>
      <c r="N9" s="19">
        <v>7</v>
      </c>
      <c r="O9" s="60">
        <v>0.44857894736842113</v>
      </c>
      <c r="R9" s="17" t="s">
        <v>198</v>
      </c>
    </row>
    <row r="10" spans="1:18">
      <c r="K10" s="17">
        <v>8</v>
      </c>
      <c r="L10" s="54">
        <v>3</v>
      </c>
      <c r="N10" s="19">
        <v>8</v>
      </c>
      <c r="O10" s="60">
        <v>0.45642105263157878</v>
      </c>
      <c r="R10" s="86" t="s">
        <v>199</v>
      </c>
    </row>
    <row r="11" spans="1:18">
      <c r="K11" s="17">
        <v>9</v>
      </c>
      <c r="L11" s="54">
        <v>3</v>
      </c>
      <c r="N11" s="19">
        <v>9</v>
      </c>
      <c r="O11" s="60">
        <v>0.46221052631578946</v>
      </c>
      <c r="R11" s="88"/>
    </row>
    <row r="12" spans="1:18">
      <c r="K12" s="17">
        <v>10</v>
      </c>
      <c r="L12" s="54">
        <v>3</v>
      </c>
      <c r="N12" s="19">
        <v>10</v>
      </c>
      <c r="O12" s="60">
        <v>0.46915789473684211</v>
      </c>
      <c r="R12" s="88" t="s">
        <v>201</v>
      </c>
    </row>
    <row r="13" spans="1:18">
      <c r="K13" s="17">
        <v>11</v>
      </c>
      <c r="L13" s="54">
        <v>3</v>
      </c>
      <c r="N13" s="19">
        <v>11</v>
      </c>
      <c r="O13" s="60">
        <v>0.51989473684210519</v>
      </c>
      <c r="R13" s="88" t="s">
        <v>200</v>
      </c>
    </row>
    <row r="14" spans="1:18">
      <c r="K14" s="17">
        <v>12</v>
      </c>
      <c r="L14" s="54">
        <v>3</v>
      </c>
      <c r="N14" s="19">
        <v>12</v>
      </c>
      <c r="O14" s="60">
        <v>0.53647368421052644</v>
      </c>
    </row>
    <row r="15" spans="1:18">
      <c r="K15" s="17">
        <v>13</v>
      </c>
      <c r="L15" s="54">
        <v>3</v>
      </c>
      <c r="N15" s="19">
        <v>13</v>
      </c>
      <c r="O15" s="60">
        <v>0.54200000000000004</v>
      </c>
      <c r="R15" s="89" t="s">
        <v>202</v>
      </c>
    </row>
    <row r="16" spans="1:18">
      <c r="K16" s="17">
        <v>14</v>
      </c>
      <c r="L16" s="54">
        <v>3</v>
      </c>
      <c r="N16" s="19">
        <v>14</v>
      </c>
      <c r="O16" s="60">
        <v>0.54247368421052644</v>
      </c>
    </row>
    <row r="17" spans="1:20">
      <c r="K17" s="69">
        <v>15</v>
      </c>
      <c r="L17" s="56">
        <v>3</v>
      </c>
      <c r="M17" s="72"/>
      <c r="N17" s="72">
        <v>15</v>
      </c>
      <c r="O17" s="73">
        <v>0.54715789473684195</v>
      </c>
      <c r="R17" s="54"/>
      <c r="S17" s="70" t="s">
        <v>203</v>
      </c>
      <c r="T17" s="70" t="s">
        <v>204</v>
      </c>
    </row>
    <row r="18" spans="1:20">
      <c r="K18" s="69">
        <v>16</v>
      </c>
      <c r="L18" s="56">
        <v>3</v>
      </c>
      <c r="M18" s="72"/>
      <c r="N18" s="72">
        <v>16</v>
      </c>
      <c r="O18" s="73">
        <v>0.54942105263157892</v>
      </c>
      <c r="R18" s="70" t="s">
        <v>125</v>
      </c>
      <c r="S18" s="54">
        <f>D6-(1.5*D9)</f>
        <v>0</v>
      </c>
      <c r="T18" s="54">
        <f>D8+(1.5*D9)</f>
        <v>8</v>
      </c>
    </row>
    <row r="19" spans="1:20">
      <c r="K19" s="17">
        <v>17</v>
      </c>
      <c r="L19" s="54">
        <v>4</v>
      </c>
      <c r="N19" s="19">
        <v>17</v>
      </c>
      <c r="O19" s="60">
        <v>0.54973684210526319</v>
      </c>
      <c r="R19" s="70" t="s">
        <v>228</v>
      </c>
      <c r="S19" s="54">
        <f>0.55-(1.5*0.23)</f>
        <v>0.20500000000000002</v>
      </c>
      <c r="T19" s="54">
        <f>0.55+(1.5*0.23)</f>
        <v>0.89500000000000002</v>
      </c>
    </row>
    <row r="20" spans="1:20">
      <c r="K20" s="17">
        <v>18</v>
      </c>
      <c r="L20" s="54">
        <v>4</v>
      </c>
      <c r="N20" s="19">
        <v>18</v>
      </c>
      <c r="O20" s="60">
        <v>0.55473684210526319</v>
      </c>
    </row>
    <row r="21" spans="1:20">
      <c r="A21" s="75" t="s">
        <v>16</v>
      </c>
      <c r="B21" s="70" t="s">
        <v>171</v>
      </c>
      <c r="C21" s="70" t="s">
        <v>169</v>
      </c>
      <c r="D21" s="70" t="s">
        <v>170</v>
      </c>
      <c r="K21" s="17">
        <v>19</v>
      </c>
      <c r="L21" s="54">
        <v>4</v>
      </c>
      <c r="N21" s="19">
        <v>19</v>
      </c>
      <c r="O21" s="60">
        <v>0.57084210526315804</v>
      </c>
    </row>
    <row r="22" spans="1:20">
      <c r="A22" s="19"/>
      <c r="B22" s="54" t="s">
        <v>165</v>
      </c>
      <c r="C22" s="70" cm="1">
        <f t="array" ref="C22">COUNT(O3:O63+1)/4</f>
        <v>15.25</v>
      </c>
      <c r="D22" s="74" t="s">
        <v>172</v>
      </c>
      <c r="K22" s="17">
        <v>20</v>
      </c>
      <c r="L22" s="54">
        <v>4</v>
      </c>
      <c r="N22" s="19">
        <v>20</v>
      </c>
      <c r="O22" s="60">
        <v>0.57378947368421063</v>
      </c>
      <c r="R22" s="17" t="s">
        <v>205</v>
      </c>
    </row>
    <row r="23" spans="1:20">
      <c r="A23" s="19"/>
      <c r="B23" s="54" t="s">
        <v>166</v>
      </c>
      <c r="C23" s="70" cm="1">
        <f t="array" ref="C23">COUNT(O3:O63+1)/2</f>
        <v>30.5</v>
      </c>
      <c r="D23" s="74" t="s">
        <v>173</v>
      </c>
      <c r="K23" s="17">
        <v>21</v>
      </c>
      <c r="L23" s="54">
        <v>4</v>
      </c>
      <c r="N23" s="19">
        <v>21</v>
      </c>
      <c r="O23" s="60">
        <v>0.57405263157894737</v>
      </c>
      <c r="R23" s="17" t="s">
        <v>206</v>
      </c>
    </row>
    <row r="24" spans="1:20">
      <c r="A24" s="19"/>
      <c r="B24" s="54" t="s">
        <v>167</v>
      </c>
      <c r="C24" s="70">
        <f>(COUNT(O3:O63)*3)/4</f>
        <v>45.75</v>
      </c>
      <c r="D24" s="74" t="s">
        <v>174</v>
      </c>
      <c r="K24" s="17">
        <v>22</v>
      </c>
      <c r="L24" s="54">
        <v>4</v>
      </c>
      <c r="N24" s="19">
        <v>22</v>
      </c>
      <c r="O24" s="60">
        <v>0.57652631578947366</v>
      </c>
    </row>
    <row r="25" spans="1:20">
      <c r="A25" s="19"/>
      <c r="B25" s="56" t="s">
        <v>168</v>
      </c>
      <c r="C25" s="71"/>
      <c r="D25" s="93" t="s">
        <v>175</v>
      </c>
      <c r="K25" s="17">
        <v>23</v>
      </c>
      <c r="L25" s="54">
        <v>4</v>
      </c>
      <c r="N25" s="19">
        <v>23</v>
      </c>
      <c r="O25" s="60">
        <v>0.5896315789473684</v>
      </c>
    </row>
    <row r="26" spans="1:20">
      <c r="K26" s="17">
        <v>24</v>
      </c>
      <c r="L26" s="54">
        <v>4</v>
      </c>
      <c r="N26" s="19">
        <v>24</v>
      </c>
      <c r="O26" s="60">
        <v>0.60542105263157886</v>
      </c>
    </row>
    <row r="27" spans="1:20">
      <c r="K27" s="17">
        <v>25</v>
      </c>
      <c r="L27" s="54">
        <v>4</v>
      </c>
      <c r="N27" s="19">
        <v>25</v>
      </c>
      <c r="O27" s="60">
        <v>0.60847368421052628</v>
      </c>
    </row>
    <row r="28" spans="1:20">
      <c r="K28" s="17">
        <v>26</v>
      </c>
      <c r="L28" s="54">
        <v>4</v>
      </c>
      <c r="N28" s="19">
        <v>26</v>
      </c>
      <c r="O28" s="60">
        <v>0.60884210526315796</v>
      </c>
    </row>
    <row r="29" spans="1:20">
      <c r="K29" s="17">
        <v>27</v>
      </c>
      <c r="L29" s="54">
        <v>4</v>
      </c>
      <c r="N29" s="19">
        <v>27</v>
      </c>
      <c r="O29" s="60">
        <v>0.61447368421052617</v>
      </c>
    </row>
    <row r="30" spans="1:20">
      <c r="K30" s="17">
        <v>28</v>
      </c>
      <c r="L30" s="54">
        <v>4</v>
      </c>
      <c r="N30" s="19">
        <v>28</v>
      </c>
      <c r="O30" s="60">
        <v>0.63036842105263158</v>
      </c>
    </row>
    <row r="31" spans="1:20">
      <c r="K31" s="17">
        <v>29</v>
      </c>
      <c r="L31" s="54">
        <v>4</v>
      </c>
      <c r="N31" s="19">
        <v>29</v>
      </c>
      <c r="O31" s="60">
        <v>0.6335263157894736</v>
      </c>
    </row>
    <row r="32" spans="1:20">
      <c r="K32" s="69">
        <v>30</v>
      </c>
      <c r="L32" s="56">
        <v>4</v>
      </c>
      <c r="M32" s="72"/>
      <c r="N32" s="72">
        <v>30</v>
      </c>
      <c r="O32" s="73">
        <v>0.64184210526315788</v>
      </c>
    </row>
    <row r="33" spans="1:18">
      <c r="K33" s="69">
        <v>31</v>
      </c>
      <c r="L33" s="56">
        <v>4</v>
      </c>
      <c r="M33" s="72"/>
      <c r="N33" s="72">
        <v>31</v>
      </c>
      <c r="O33" s="73">
        <v>0.64394736842105271</v>
      </c>
    </row>
    <row r="34" spans="1:18">
      <c r="K34" s="17">
        <v>32</v>
      </c>
      <c r="L34" s="54">
        <v>4</v>
      </c>
      <c r="N34" s="19">
        <v>32</v>
      </c>
      <c r="O34" s="60">
        <v>0.6494210526315789</v>
      </c>
    </row>
    <row r="35" spans="1:18">
      <c r="A35" s="17" t="s">
        <v>193</v>
      </c>
      <c r="K35" s="17">
        <v>33</v>
      </c>
      <c r="L35" s="54">
        <v>5</v>
      </c>
      <c r="N35" s="19">
        <v>33</v>
      </c>
      <c r="O35" s="60">
        <v>0.65005263157894733</v>
      </c>
      <c r="R35" s="88"/>
    </row>
    <row r="36" spans="1:18">
      <c r="A36" s="69" t="s">
        <v>192</v>
      </c>
      <c r="K36" s="17">
        <v>34</v>
      </c>
      <c r="L36" s="54">
        <v>5</v>
      </c>
      <c r="N36" s="19">
        <v>34</v>
      </c>
      <c r="O36" s="60">
        <v>0.65094736842105261</v>
      </c>
    </row>
    <row r="37" spans="1:18">
      <c r="K37" s="17">
        <v>35</v>
      </c>
      <c r="L37" s="54">
        <v>5</v>
      </c>
      <c r="N37" s="19">
        <v>35</v>
      </c>
      <c r="O37" s="60">
        <v>0.65115789473684205</v>
      </c>
    </row>
    <row r="38" spans="1:18" ht="15" customHeight="1">
      <c r="A38" s="17" t="s">
        <v>194</v>
      </c>
      <c r="K38" s="17">
        <v>36</v>
      </c>
      <c r="L38" s="54">
        <v>5</v>
      </c>
      <c r="N38" s="19">
        <v>36</v>
      </c>
      <c r="O38" s="60">
        <v>0.66457894736842105</v>
      </c>
    </row>
    <row r="39" spans="1:18">
      <c r="A39" s="17" t="s">
        <v>195</v>
      </c>
      <c r="K39" s="17">
        <v>37</v>
      </c>
      <c r="L39" s="54">
        <v>5</v>
      </c>
      <c r="N39" s="19">
        <v>37</v>
      </c>
      <c r="O39" s="60">
        <v>0.66805263157894734</v>
      </c>
    </row>
    <row r="40" spans="1:18">
      <c r="K40" s="17">
        <v>38</v>
      </c>
      <c r="L40" s="54">
        <v>5</v>
      </c>
      <c r="N40" s="19">
        <v>38</v>
      </c>
      <c r="O40" s="60">
        <v>0.68810526315789489</v>
      </c>
    </row>
    <row r="41" spans="1:18">
      <c r="A41" s="17" t="s">
        <v>196</v>
      </c>
      <c r="K41" s="17">
        <v>39</v>
      </c>
      <c r="L41" s="54">
        <v>5</v>
      </c>
      <c r="N41" s="19">
        <v>39</v>
      </c>
      <c r="O41" s="60">
        <v>0.70663157894736839</v>
      </c>
    </row>
    <row r="42" spans="1:18">
      <c r="A42" s="17" t="s">
        <v>197</v>
      </c>
      <c r="K42" s="17">
        <v>40</v>
      </c>
      <c r="L42" s="54">
        <v>5</v>
      </c>
      <c r="N42" s="19">
        <v>40</v>
      </c>
      <c r="O42" s="60">
        <v>0.71257894736842087</v>
      </c>
    </row>
    <row r="43" spans="1:18">
      <c r="K43" s="17">
        <v>41</v>
      </c>
      <c r="L43" s="54">
        <v>5</v>
      </c>
      <c r="N43" s="19">
        <v>41</v>
      </c>
      <c r="O43" s="60">
        <v>0.72826315789473683</v>
      </c>
    </row>
    <row r="44" spans="1:18">
      <c r="K44" s="17">
        <v>42</v>
      </c>
      <c r="L44" s="54">
        <v>5</v>
      </c>
      <c r="N44" s="19">
        <v>42</v>
      </c>
      <c r="O44" s="60">
        <v>0.75263157894736843</v>
      </c>
    </row>
    <row r="45" spans="1:18">
      <c r="K45" s="17">
        <v>43</v>
      </c>
      <c r="L45" s="54">
        <v>5</v>
      </c>
      <c r="N45" s="19">
        <v>43</v>
      </c>
      <c r="O45" s="60">
        <v>0.76815789473684193</v>
      </c>
    </row>
    <row r="46" spans="1:18">
      <c r="K46" s="17">
        <v>44</v>
      </c>
      <c r="L46" s="54">
        <v>5</v>
      </c>
      <c r="N46" s="19">
        <v>44</v>
      </c>
      <c r="O46" s="60">
        <v>0.76910526315789474</v>
      </c>
    </row>
    <row r="47" spans="1:18">
      <c r="K47" s="69">
        <v>45</v>
      </c>
      <c r="L47" s="56">
        <v>5</v>
      </c>
      <c r="M47" s="72"/>
      <c r="N47" s="72">
        <v>45</v>
      </c>
      <c r="O47" s="73">
        <v>0.78073684210526317</v>
      </c>
    </row>
    <row r="48" spans="1:18">
      <c r="K48" s="69">
        <v>46</v>
      </c>
      <c r="L48" s="56">
        <v>5</v>
      </c>
      <c r="M48" s="72"/>
      <c r="N48" s="72">
        <v>46</v>
      </c>
      <c r="O48" s="73">
        <v>0.78826315789473689</v>
      </c>
    </row>
    <row r="49" spans="11:15">
      <c r="K49" s="17">
        <v>47</v>
      </c>
      <c r="L49" s="54">
        <v>5</v>
      </c>
      <c r="N49" s="19">
        <v>47</v>
      </c>
      <c r="O49" s="60">
        <v>0.80063157894736836</v>
      </c>
    </row>
    <row r="50" spans="11:15">
      <c r="K50" s="17">
        <v>48</v>
      </c>
      <c r="L50" s="54">
        <v>5</v>
      </c>
      <c r="N50" s="19">
        <v>48</v>
      </c>
      <c r="O50" s="60">
        <v>0.81221052631578927</v>
      </c>
    </row>
    <row r="51" spans="11:15">
      <c r="K51" s="17">
        <v>49</v>
      </c>
      <c r="L51" s="54">
        <v>6</v>
      </c>
      <c r="N51" s="19">
        <v>49</v>
      </c>
      <c r="O51" s="60">
        <v>0.82242105263157883</v>
      </c>
    </row>
    <row r="52" spans="11:15">
      <c r="K52" s="17">
        <v>50</v>
      </c>
      <c r="L52" s="54">
        <v>6</v>
      </c>
      <c r="N52" s="19">
        <v>50</v>
      </c>
      <c r="O52" s="60">
        <v>0.82273684210526321</v>
      </c>
    </row>
    <row r="53" spans="11:15">
      <c r="K53" s="17">
        <v>51</v>
      </c>
      <c r="L53" s="54">
        <v>6</v>
      </c>
      <c r="N53" s="19">
        <v>51</v>
      </c>
      <c r="O53" s="60">
        <v>0.82736842105263164</v>
      </c>
    </row>
    <row r="54" spans="11:15">
      <c r="K54" s="17">
        <v>52</v>
      </c>
      <c r="L54" s="54">
        <v>6</v>
      </c>
      <c r="N54" s="19">
        <v>52</v>
      </c>
      <c r="O54" s="60">
        <v>0.82742105263157895</v>
      </c>
    </row>
    <row r="55" spans="11:15">
      <c r="K55" s="17">
        <v>53</v>
      </c>
      <c r="L55" s="54">
        <v>6</v>
      </c>
      <c r="N55" s="19">
        <v>53</v>
      </c>
      <c r="O55" s="60">
        <v>0.83236842105263165</v>
      </c>
    </row>
    <row r="56" spans="11:15">
      <c r="K56" s="17">
        <v>54</v>
      </c>
      <c r="L56" s="54">
        <v>6</v>
      </c>
      <c r="N56" s="19">
        <v>54</v>
      </c>
      <c r="O56" s="60">
        <v>0.84273684210526323</v>
      </c>
    </row>
    <row r="57" spans="11:15">
      <c r="K57" s="17">
        <v>55</v>
      </c>
      <c r="L57" s="54">
        <v>6</v>
      </c>
      <c r="N57" s="19">
        <v>55</v>
      </c>
      <c r="O57" s="60">
        <v>0.85152631578947346</v>
      </c>
    </row>
    <row r="58" spans="11:15">
      <c r="K58" s="17">
        <v>56</v>
      </c>
      <c r="L58" s="54">
        <v>6</v>
      </c>
      <c r="N58" s="19">
        <v>56</v>
      </c>
      <c r="O58" s="60">
        <v>0.86121052631578943</v>
      </c>
    </row>
    <row r="59" spans="11:15">
      <c r="K59" s="17">
        <v>57</v>
      </c>
      <c r="L59" s="54">
        <v>6</v>
      </c>
      <c r="N59" s="19">
        <v>57</v>
      </c>
      <c r="O59" s="60">
        <v>0.86242105263157887</v>
      </c>
    </row>
    <row r="60" spans="11:15">
      <c r="K60" s="17">
        <v>58</v>
      </c>
      <c r="L60" s="54">
        <v>6</v>
      </c>
      <c r="N60" s="19">
        <v>58</v>
      </c>
      <c r="O60" s="60">
        <v>0.8718421052631582</v>
      </c>
    </row>
    <row r="61" spans="11:15">
      <c r="K61" s="17">
        <v>59</v>
      </c>
      <c r="L61" s="54">
        <v>7</v>
      </c>
      <c r="N61" s="19">
        <v>59</v>
      </c>
      <c r="O61" s="60">
        <v>0.88294736842105248</v>
      </c>
    </row>
    <row r="62" spans="11:15">
      <c r="K62" s="17">
        <v>60</v>
      </c>
      <c r="L62" s="54">
        <v>8</v>
      </c>
      <c r="N62" s="19">
        <v>60</v>
      </c>
      <c r="O62" s="60">
        <v>0.90178947368421059</v>
      </c>
    </row>
    <row r="63" spans="11:15">
      <c r="K63" s="17">
        <v>61</v>
      </c>
      <c r="L63" s="54">
        <v>9</v>
      </c>
      <c r="N63" s="19">
        <v>61</v>
      </c>
      <c r="O63" s="60">
        <v>0.99610526315789483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851F-5297-4DED-A19F-FDA27ACB01D8}">
  <dimension ref="D5:F40"/>
  <sheetViews>
    <sheetView topLeftCell="D6" workbookViewId="0">
      <selection activeCell="F22" sqref="F22"/>
    </sheetView>
  </sheetViews>
  <sheetFormatPr defaultRowHeight="15.75"/>
  <cols>
    <col min="4" max="4" width="87.5" bestFit="1" customWidth="1"/>
    <col min="6" max="6" width="158" bestFit="1" customWidth="1"/>
  </cols>
  <sheetData>
    <row r="5" spans="4:6" ht="18">
      <c r="D5" s="81" t="s">
        <v>177</v>
      </c>
      <c r="F5" s="90" t="s">
        <v>207</v>
      </c>
    </row>
    <row r="6" spans="4:6">
      <c r="D6" s="82"/>
    </row>
    <row r="7" spans="4:6">
      <c r="D7" s="82" t="s">
        <v>178</v>
      </c>
      <c r="F7" t="s">
        <v>208</v>
      </c>
    </row>
    <row r="8" spans="4:6">
      <c r="D8" s="82"/>
      <c r="F8" s="87"/>
    </row>
    <row r="9" spans="4:6">
      <c r="D9" s="83" t="s">
        <v>179</v>
      </c>
      <c r="F9" s="91" t="s">
        <v>209</v>
      </c>
    </row>
    <row r="10" spans="4:6">
      <c r="D10" s="84"/>
      <c r="F10" s="87"/>
    </row>
    <row r="11" spans="4:6">
      <c r="D11" s="84" t="s">
        <v>186</v>
      </c>
      <c r="F11" s="87"/>
    </row>
    <row r="12" spans="4:6">
      <c r="D12" s="84" t="s">
        <v>180</v>
      </c>
      <c r="F12" s="92" t="s">
        <v>210</v>
      </c>
    </row>
    <row r="13" spans="4:6">
      <c r="D13" s="85" t="s">
        <v>187</v>
      </c>
      <c r="F13" s="87"/>
    </row>
    <row r="14" spans="4:6">
      <c r="D14" s="85" t="s">
        <v>188</v>
      </c>
      <c r="F14" s="91" t="s">
        <v>211</v>
      </c>
    </row>
    <row r="15" spans="4:6">
      <c r="D15" s="84" t="s">
        <v>189</v>
      </c>
      <c r="F15" s="87"/>
    </row>
    <row r="16" spans="4:6">
      <c r="D16" s="84" t="s">
        <v>181</v>
      </c>
      <c r="F16" s="87"/>
    </row>
    <row r="17" spans="4:6">
      <c r="D17" s="82"/>
      <c r="F17" s="92" t="s">
        <v>212</v>
      </c>
    </row>
    <row r="18" spans="4:6">
      <c r="D18" s="83" t="s">
        <v>182</v>
      </c>
      <c r="F18" s="87"/>
    </row>
    <row r="19" spans="4:6">
      <c r="D19" s="84"/>
      <c r="F19" s="91" t="s">
        <v>213</v>
      </c>
    </row>
    <row r="20" spans="4:6">
      <c r="D20" s="84" t="s">
        <v>190</v>
      </c>
      <c r="F20" s="87"/>
    </row>
    <row r="21" spans="4:6">
      <c r="D21" s="84" t="s">
        <v>183</v>
      </c>
      <c r="F21" s="87"/>
    </row>
    <row r="22" spans="4:6">
      <c r="D22" s="84" t="s">
        <v>184</v>
      </c>
      <c r="F22" s="92" t="s">
        <v>214</v>
      </c>
    </row>
    <row r="23" spans="4:6">
      <c r="D23" s="85" t="s">
        <v>191</v>
      </c>
    </row>
    <row r="24" spans="4:6" ht="18">
      <c r="D24" s="84" t="s">
        <v>185</v>
      </c>
      <c r="F24" s="90" t="s">
        <v>215</v>
      </c>
    </row>
    <row r="26" spans="4:6">
      <c r="F26" t="s">
        <v>216</v>
      </c>
    </row>
    <row r="27" spans="4:6">
      <c r="F27" s="87"/>
    </row>
    <row r="28" spans="4:6">
      <c r="F28" s="91" t="s">
        <v>217</v>
      </c>
    </row>
    <row r="29" spans="4:6">
      <c r="F29" s="87"/>
    </row>
    <row r="30" spans="4:6">
      <c r="F30" s="87"/>
    </row>
    <row r="31" spans="4:6">
      <c r="F31" s="92" t="s">
        <v>218</v>
      </c>
    </row>
    <row r="32" spans="4:6">
      <c r="F32" s="92" t="s">
        <v>219</v>
      </c>
    </row>
    <row r="33" spans="6:6">
      <c r="F33" s="92" t="s">
        <v>220</v>
      </c>
    </row>
    <row r="34" spans="6:6">
      <c r="F34" s="87"/>
    </row>
    <row r="35" spans="6:6">
      <c r="F35" s="91" t="s">
        <v>221</v>
      </c>
    </row>
    <row r="36" spans="6:6">
      <c r="F36" s="87"/>
    </row>
    <row r="37" spans="6:6">
      <c r="F37" s="87"/>
    </row>
    <row r="38" spans="6:6">
      <c r="F38" s="92" t="s">
        <v>222</v>
      </c>
    </row>
    <row r="39" spans="6:6">
      <c r="F39" s="92" t="s">
        <v>223</v>
      </c>
    </row>
    <row r="40" spans="6:6">
      <c r="F40" s="9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General data</vt:lpstr>
      <vt:lpstr>Objectives and descriptive stat</vt:lpstr>
      <vt:lpstr>MK status impact</vt:lpstr>
      <vt:lpstr>Statistical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Opitz</dc:creator>
  <cp:lastModifiedBy>Emma OPITZ</cp:lastModifiedBy>
  <dcterms:created xsi:type="dcterms:W3CDTF">2024-07-01T10:06:53Z</dcterms:created>
  <dcterms:modified xsi:type="dcterms:W3CDTF">2025-01-13T16:47:29Z</dcterms:modified>
</cp:coreProperties>
</file>