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i\Download\"/>
    </mc:Choice>
  </mc:AlternateContent>
  <xr:revisionPtr revIDLastSave="0" documentId="13_ncr:1_{C2E4CDAF-1200-46F5-ADFA-4E4B0836480C}" xr6:coauthVersionLast="47" xr6:coauthVersionMax="47" xr10:uidLastSave="{00000000-0000-0000-0000-000000000000}"/>
  <bookViews>
    <workbookView xWindow="-108" yWindow="-108" windowWidth="23256" windowHeight="13176" xr2:uid="{2F3F8ADE-3CA1-4B20-89E6-5481BEC9160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34" i="1"/>
  <c r="H35" i="1"/>
  <c r="H36" i="1"/>
  <c r="H27" i="1"/>
  <c r="H5" i="1"/>
  <c r="H6" i="1"/>
  <c r="H7" i="1"/>
  <c r="H8" i="1"/>
  <c r="H9" i="1"/>
  <c r="H10" i="1"/>
  <c r="H11" i="1"/>
  <c r="H12" i="1"/>
  <c r="H13" i="1"/>
  <c r="H4" i="1"/>
  <c r="C13" i="1"/>
  <c r="E4" i="1"/>
  <c r="E6" i="1"/>
  <c r="G6" i="1" s="1"/>
  <c r="C6" i="1"/>
  <c r="C36" i="1"/>
  <c r="E36" i="1"/>
  <c r="C35" i="1"/>
  <c r="C34" i="1"/>
  <c r="C33" i="1"/>
  <c r="C32" i="1"/>
  <c r="C31" i="1"/>
  <c r="C29" i="1"/>
  <c r="C30" i="1"/>
  <c r="C28" i="1"/>
  <c r="G28" i="1" s="1"/>
  <c r="C27" i="1"/>
  <c r="E27" i="1"/>
  <c r="E35" i="1"/>
  <c r="E34" i="1"/>
  <c r="E33" i="1"/>
  <c r="E32" i="1"/>
  <c r="E31" i="1"/>
  <c r="E30" i="1"/>
  <c r="E29" i="1"/>
  <c r="E28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E13" i="1"/>
  <c r="D13" i="1"/>
  <c r="F13" i="1"/>
  <c r="E12" i="1"/>
  <c r="G12" i="1"/>
  <c r="C12" i="1"/>
  <c r="E11" i="1"/>
  <c r="C11" i="1"/>
  <c r="D11" i="1"/>
  <c r="F11" i="1"/>
  <c r="D12" i="1"/>
  <c r="F12" i="1"/>
  <c r="E10" i="1"/>
  <c r="E9" i="1"/>
  <c r="C8" i="1"/>
  <c r="E8" i="1"/>
  <c r="E7" i="1"/>
  <c r="C10" i="1"/>
  <c r="G10" i="1" s="1"/>
  <c r="C9" i="1"/>
  <c r="G9" i="1" s="1"/>
  <c r="C7" i="1"/>
  <c r="E5" i="1"/>
  <c r="G5" i="1"/>
  <c r="C5" i="1"/>
  <c r="F5" i="1"/>
  <c r="F6" i="1"/>
  <c r="F7" i="1"/>
  <c r="F8" i="1"/>
  <c r="F9" i="1"/>
  <c r="F10" i="1"/>
  <c r="D5" i="1"/>
  <c r="D6" i="1"/>
  <c r="D7" i="1"/>
  <c r="D8" i="1"/>
  <c r="D9" i="1"/>
  <c r="D10" i="1"/>
  <c r="F4" i="1"/>
  <c r="G4" i="1" s="1"/>
  <c r="C4" i="1"/>
  <c r="D4" i="1"/>
  <c r="G29" i="1" l="1"/>
  <c r="G36" i="1"/>
  <c r="G35" i="1"/>
  <c r="G34" i="1"/>
  <c r="G33" i="1"/>
  <c r="G32" i="1"/>
  <c r="G31" i="1"/>
  <c r="G30" i="1"/>
  <c r="G27" i="1"/>
  <c r="G13" i="1"/>
  <c r="G11" i="1"/>
  <c r="G8" i="1"/>
  <c r="G7" i="1"/>
</calcChain>
</file>

<file path=xl/sharedStrings.xml><?xml version="1.0" encoding="utf-8"?>
<sst xmlns="http://schemas.openxmlformats.org/spreadsheetml/2006/main" count="21" uniqueCount="13">
  <si>
    <t>V</t>
  </si>
  <si>
    <t>delta V</t>
  </si>
  <si>
    <t>I</t>
  </si>
  <si>
    <t>delta I</t>
  </si>
  <si>
    <t>R</t>
  </si>
  <si>
    <t>delta R</t>
  </si>
  <si>
    <t>per R1</t>
  </si>
  <si>
    <t>Circuito 1</t>
  </si>
  <si>
    <t>0,04V</t>
  </si>
  <si>
    <t>1mA</t>
  </si>
  <si>
    <t>non arrrivava a 5V</t>
  </si>
  <si>
    <t>Sovrastima tensione</t>
  </si>
  <si>
    <t>circuito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</si>
</sst>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V/I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Foglio1!$C$4:$C$13</c:f>
              <c:numCache>
                <c:formatCode>0.00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1.4000000000000001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0.26400000000000001</c:v>
                </c:pt>
              </c:numCache>
            </c:numRef>
          </c:xVal>
          <c:yVal>
            <c:numRef>
              <c:f>Foglio1!$E$4:$E$13</c:f>
              <c:numCache>
                <c:formatCode>0.0000</c:formatCode>
                <c:ptCount val="10"/>
                <c:pt idx="0">
                  <c:v>4.2700000000000002E-2</c:v>
                </c:pt>
                <c:pt idx="1">
                  <c:v>3.8300000000000001E-2</c:v>
                </c:pt>
                <c:pt idx="2">
                  <c:v>3.4000000000000002E-2</c:v>
                </c:pt>
                <c:pt idx="3">
                  <c:v>2.9000000000000001E-2</c:v>
                </c:pt>
                <c:pt idx="4">
                  <c:v>2.46E-2</c:v>
                </c:pt>
                <c:pt idx="5">
                  <c:v>2.1000000000000001E-2</c:v>
                </c:pt>
                <c:pt idx="6">
                  <c:v>1.7000000000000001E-2</c:v>
                </c:pt>
                <c:pt idx="7">
                  <c:v>1.34E-2</c:v>
                </c:pt>
                <c:pt idx="8">
                  <c:v>8.8999999999999999E-3</c:v>
                </c:pt>
                <c:pt idx="9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3D-4063-8078-4C9A3C561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87040"/>
        <c:axId val="315987520"/>
      </c:scatterChart>
      <c:valAx>
        <c:axId val="3159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87520"/>
        <c:crosses val="autoZero"/>
        <c:crossBetween val="midCat"/>
      </c:valAx>
      <c:valAx>
        <c:axId val="3159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V/I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Foglio1!$C$27:$C$36</c:f>
              <c:numCache>
                <c:formatCode>0.0000</c:formatCode>
                <c:ptCount val="10"/>
                <c:pt idx="0">
                  <c:v>1.6559999999999999</c:v>
                </c:pt>
                <c:pt idx="1">
                  <c:v>1.52</c:v>
                </c:pt>
                <c:pt idx="2">
                  <c:v>1.36</c:v>
                </c:pt>
                <c:pt idx="3">
                  <c:v>1.1919999999999999</c:v>
                </c:pt>
                <c:pt idx="4">
                  <c:v>1.016</c:v>
                </c:pt>
                <c:pt idx="5">
                  <c:v>0.84</c:v>
                </c:pt>
                <c:pt idx="6">
                  <c:v>0.67599999999999993</c:v>
                </c:pt>
                <c:pt idx="7">
                  <c:v>0.51200000000000001</c:v>
                </c:pt>
                <c:pt idx="8">
                  <c:v>0.34799999999999998</c:v>
                </c:pt>
                <c:pt idx="9">
                  <c:v>0.192</c:v>
                </c:pt>
              </c:numCache>
            </c:numRef>
          </c:xVal>
          <c:yVal>
            <c:numRef>
              <c:f>Foglio1!$E$27:$E$36</c:f>
              <c:numCache>
                <c:formatCode>0.0000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B-4A48-BA2B-FB1DD800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82848"/>
        <c:axId val="1315983328"/>
      </c:scatterChart>
      <c:valAx>
        <c:axId val="13159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5983328"/>
        <c:crosses val="autoZero"/>
        <c:crossBetween val="midCat"/>
      </c:valAx>
      <c:valAx>
        <c:axId val="13159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59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484505</xdr:colOff>
      <xdr:row>1</xdr:row>
      <xdr:rowOff>145868</xdr:rowOff>
    </xdr:from>
    <xdr:to>
      <xdr:col>16</xdr:col>
      <xdr:colOff>181520</xdr:colOff>
      <xdr:row>16</xdr:row>
      <xdr:rowOff>115116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A564035-20B3-C26C-B113-2672F828D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117928</xdr:colOff>
      <xdr:row>19</xdr:row>
      <xdr:rowOff>115207</xdr:rowOff>
    </xdr:from>
    <xdr:to>
      <xdr:col>15</xdr:col>
      <xdr:colOff>422728</xdr:colOff>
      <xdr:row>34</xdr:row>
      <xdr:rowOff>82551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7B6DA5-99B3-6E64-EBEA-BE78C49F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E39A-9A52-4E02-82D0-B9111BFA09CE}">
  <dimension ref="A2:J36"/>
  <sheetViews>
    <sheetView tabSelected="1" zoomScale="105" workbookViewId="0">
      <selection activeCell="H4" sqref="H4"/>
    </sheetView>
  </sheetViews>
  <sheetFormatPr defaultRowHeight="14.4" x14ac:dyDescent="0.3"/>
  <cols>
    <col min="2" max="2" width="15.21875" bestFit="1" customWidth="1"/>
    <col min="7" max="8" width="9.6640625" bestFit="1" customWidth="1"/>
  </cols>
  <sheetData>
    <row r="2" spans="1:10" x14ac:dyDescent="0.3">
      <c r="A2" t="s">
        <v>6</v>
      </c>
      <c r="D2" t="s">
        <v>8</v>
      </c>
      <c r="F2" t="s">
        <v>9</v>
      </c>
      <c r="J2" t="s">
        <v>11</v>
      </c>
    </row>
    <row r="3" spans="1:10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1:10" x14ac:dyDescent="0.3">
      <c r="A4" t="s">
        <v>7</v>
      </c>
      <c r="C4" s="3">
        <f>50*D4</f>
        <v>2</v>
      </c>
      <c r="D4" s="1">
        <f>2*2/100</f>
        <v>0.04</v>
      </c>
      <c r="E4" s="2">
        <f>42.7*F4</f>
        <v>4.2700000000000002E-2</v>
      </c>
      <c r="F4" s="1">
        <f>2*50/(100*1000)</f>
        <v>1E-3</v>
      </c>
      <c r="G4" s="2">
        <f>C4/E4</f>
        <v>46.838407494145194</v>
      </c>
      <c r="H4" s="2">
        <f>G4*SQRT((D4/C4)^2+(F4/E4)^2)</f>
        <v>1.4424853976111911</v>
      </c>
    </row>
    <row r="5" spans="1:10" x14ac:dyDescent="0.3">
      <c r="C5" s="3">
        <f>45*D5</f>
        <v>1.8</v>
      </c>
      <c r="D5" s="1">
        <f t="shared" ref="D5:D13" si="0">2*2/100</f>
        <v>0.04</v>
      </c>
      <c r="E5" s="2">
        <f>38.3*F5</f>
        <v>3.8300000000000001E-2</v>
      </c>
      <c r="F5" s="1">
        <f t="shared" ref="F5:F13" si="1">2*50/(100*1000)</f>
        <v>1E-3</v>
      </c>
      <c r="G5" s="2">
        <f>C5/E5</f>
        <v>46.997389033942561</v>
      </c>
      <c r="H5" s="2">
        <f t="shared" ref="H5:H13" si="2">G5*SQRT((D5/C5)^2+(F5/E5)^2)</f>
        <v>1.611360526541517</v>
      </c>
    </row>
    <row r="6" spans="1:10" x14ac:dyDescent="0.3">
      <c r="C6" s="3">
        <f>40*D6</f>
        <v>1.6</v>
      </c>
      <c r="D6" s="1">
        <f t="shared" si="0"/>
        <v>0.04</v>
      </c>
      <c r="E6" s="2">
        <f>34*F6</f>
        <v>3.4000000000000002E-2</v>
      </c>
      <c r="F6" s="1">
        <f t="shared" si="1"/>
        <v>1E-3</v>
      </c>
      <c r="G6" s="2">
        <f t="shared" ref="G6:G10" si="3">C6/E6</f>
        <v>47.058823529411761</v>
      </c>
      <c r="H6" s="2">
        <f t="shared" si="2"/>
        <v>1.8165266087760119</v>
      </c>
    </row>
    <row r="7" spans="1:10" x14ac:dyDescent="0.3">
      <c r="C7" s="3">
        <f>35*D7</f>
        <v>1.4000000000000001</v>
      </c>
      <c r="D7" s="1">
        <f t="shared" si="0"/>
        <v>0.04</v>
      </c>
      <c r="E7" s="2">
        <f>29*F7</f>
        <v>2.9000000000000001E-2</v>
      </c>
      <c r="F7" s="1">
        <f t="shared" si="1"/>
        <v>1E-3</v>
      </c>
      <c r="G7" s="2">
        <f t="shared" si="3"/>
        <v>48.275862068965516</v>
      </c>
      <c r="H7" s="2">
        <f t="shared" si="2"/>
        <v>2.1618679053248058</v>
      </c>
    </row>
    <row r="8" spans="1:10" x14ac:dyDescent="0.3">
      <c r="C8" s="3">
        <f>30*D8</f>
        <v>1.2</v>
      </c>
      <c r="D8" s="1">
        <f t="shared" si="0"/>
        <v>0.04</v>
      </c>
      <c r="E8" s="2">
        <f>24.6*F8</f>
        <v>2.46E-2</v>
      </c>
      <c r="F8" s="1">
        <f t="shared" si="1"/>
        <v>1E-3</v>
      </c>
      <c r="G8" s="2">
        <f t="shared" si="3"/>
        <v>48.780487804878049</v>
      </c>
      <c r="H8" s="2">
        <f t="shared" si="2"/>
        <v>2.5643725021340011</v>
      </c>
    </row>
    <row r="9" spans="1:10" x14ac:dyDescent="0.3">
      <c r="C9" s="3">
        <f>25*D9</f>
        <v>1</v>
      </c>
      <c r="D9" s="1">
        <f t="shared" si="0"/>
        <v>0.04</v>
      </c>
      <c r="E9" s="2">
        <f>21*F9</f>
        <v>2.1000000000000001E-2</v>
      </c>
      <c r="F9" s="1">
        <f t="shared" si="1"/>
        <v>1E-3</v>
      </c>
      <c r="G9" s="2">
        <f t="shared" si="3"/>
        <v>47.619047619047613</v>
      </c>
      <c r="H9" s="2">
        <f t="shared" si="2"/>
        <v>2.9614199940706585</v>
      </c>
    </row>
    <row r="10" spans="1:10" x14ac:dyDescent="0.3">
      <c r="C10" s="3">
        <f>20*D10</f>
        <v>0.8</v>
      </c>
      <c r="D10" s="1">
        <f t="shared" si="0"/>
        <v>0.04</v>
      </c>
      <c r="E10" s="2">
        <f>17*F10</f>
        <v>1.7000000000000001E-2</v>
      </c>
      <c r="F10" s="1">
        <f t="shared" si="1"/>
        <v>1E-3</v>
      </c>
      <c r="G10" s="2">
        <f t="shared" si="3"/>
        <v>47.058823529411761</v>
      </c>
      <c r="H10" s="2">
        <f t="shared" si="2"/>
        <v>3.6330532175520238</v>
      </c>
    </row>
    <row r="11" spans="1:10" x14ac:dyDescent="0.3">
      <c r="C11" s="3">
        <f>15*D11</f>
        <v>0.6</v>
      </c>
      <c r="D11" s="1">
        <f t="shared" si="0"/>
        <v>0.04</v>
      </c>
      <c r="E11" s="2">
        <f>13.4*F11</f>
        <v>1.34E-2</v>
      </c>
      <c r="F11" s="1">
        <f t="shared" si="1"/>
        <v>1E-3</v>
      </c>
      <c r="G11" s="2">
        <f t="shared" ref="G11:G12" si="4">C11/E11</f>
        <v>44.776119402985074</v>
      </c>
      <c r="H11" s="2">
        <f t="shared" si="2"/>
        <v>4.4806587076942304</v>
      </c>
    </row>
    <row r="12" spans="1:10" x14ac:dyDescent="0.3">
      <c r="C12" s="3">
        <f>10*D12</f>
        <v>0.4</v>
      </c>
      <c r="D12" s="1">
        <f t="shared" si="0"/>
        <v>0.04</v>
      </c>
      <c r="E12" s="2">
        <f>8.9*F12</f>
        <v>8.8999999999999999E-3</v>
      </c>
      <c r="F12" s="1">
        <f t="shared" si="1"/>
        <v>1E-3</v>
      </c>
      <c r="G12" s="2">
        <f t="shared" si="4"/>
        <v>44.943820224719104</v>
      </c>
      <c r="H12" s="2">
        <f t="shared" si="2"/>
        <v>6.7602241778941989</v>
      </c>
    </row>
    <row r="13" spans="1:10" x14ac:dyDescent="0.3">
      <c r="B13" t="s">
        <v>10</v>
      </c>
      <c r="C13" s="3">
        <f>6.6*D13</f>
        <v>0.26400000000000001</v>
      </c>
      <c r="D13" s="1">
        <f t="shared" si="0"/>
        <v>0.04</v>
      </c>
      <c r="E13" s="2">
        <f>5.7*F13</f>
        <v>5.7000000000000002E-3</v>
      </c>
      <c r="F13" s="1">
        <f t="shared" si="1"/>
        <v>1E-3</v>
      </c>
      <c r="G13" s="2">
        <f t="shared" ref="G13" si="5">C13/E13</f>
        <v>46.315789473684212</v>
      </c>
      <c r="H13" s="2">
        <f t="shared" si="2"/>
        <v>10.736429808863257</v>
      </c>
    </row>
    <row r="25" spans="1:8" x14ac:dyDescent="0.3">
      <c r="A25" t="s">
        <v>12</v>
      </c>
      <c r="D25" t="s">
        <v>8</v>
      </c>
      <c r="F25" t="s">
        <v>9</v>
      </c>
    </row>
    <row r="26" spans="1:8" x14ac:dyDescent="0.3">
      <c r="C26" s="1" t="s">
        <v>0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</row>
    <row r="27" spans="1:8" x14ac:dyDescent="0.3">
      <c r="C27" s="2">
        <f>41.4*D27</f>
        <v>1.6559999999999999</v>
      </c>
      <c r="D27" s="1">
        <f>2*2/100</f>
        <v>0.04</v>
      </c>
      <c r="E27" s="2">
        <f>50*F27</f>
        <v>0.05</v>
      </c>
      <c r="F27" s="1">
        <f>2*50/(100*1000)</f>
        <v>1E-3</v>
      </c>
      <c r="G27" s="2">
        <f>C27/E27</f>
        <v>33.119999999999997</v>
      </c>
      <c r="H27" s="2">
        <f>G27*SQRT((D27/C27)^2+(F27/E27)^2)</f>
        <v>1.0386403419856174</v>
      </c>
    </row>
    <row r="28" spans="1:8" x14ac:dyDescent="0.3">
      <c r="C28" s="2">
        <f>38*D28</f>
        <v>1.52</v>
      </c>
      <c r="D28" s="1">
        <f t="shared" ref="D28:D36" si="6">2*2/100</f>
        <v>0.04</v>
      </c>
      <c r="E28" s="2">
        <f>45*F28</f>
        <v>4.4999999999999998E-2</v>
      </c>
      <c r="F28" s="1">
        <f t="shared" ref="F28:F36" si="7">2*50/(100*1000)</f>
        <v>1E-3</v>
      </c>
      <c r="G28" s="2">
        <f>C28/E28</f>
        <v>33.777777777777779</v>
      </c>
      <c r="H28" s="2">
        <f t="shared" ref="H28:H36" si="8">G28*SQRT((D28/C28)^2+(F28/E28)^2)</f>
        <v>1.1634215761088174</v>
      </c>
    </row>
    <row r="29" spans="1:8" x14ac:dyDescent="0.3">
      <c r="C29" s="2">
        <f>34*D29</f>
        <v>1.36</v>
      </c>
      <c r="D29" s="1">
        <f t="shared" si="6"/>
        <v>0.04</v>
      </c>
      <c r="E29" s="2">
        <f>40*F29</f>
        <v>0.04</v>
      </c>
      <c r="F29" s="1">
        <f t="shared" si="7"/>
        <v>1E-3</v>
      </c>
      <c r="G29" s="2">
        <f t="shared" ref="G29:G36" si="9">C29/E29</f>
        <v>34</v>
      </c>
      <c r="H29" s="2">
        <f t="shared" si="8"/>
        <v>1.3124404748406688</v>
      </c>
    </row>
    <row r="30" spans="1:8" x14ac:dyDescent="0.3">
      <c r="C30" s="2">
        <f>29.8*D30</f>
        <v>1.1919999999999999</v>
      </c>
      <c r="D30" s="1">
        <f t="shared" si="6"/>
        <v>0.04</v>
      </c>
      <c r="E30" s="2">
        <f>35*F30</f>
        <v>3.5000000000000003E-2</v>
      </c>
      <c r="F30" s="1">
        <f t="shared" si="7"/>
        <v>1E-3</v>
      </c>
      <c r="G30" s="2">
        <f t="shared" si="9"/>
        <v>34.05714285714285</v>
      </c>
      <c r="H30" s="2">
        <f t="shared" si="8"/>
        <v>1.5009898719129224</v>
      </c>
    </row>
    <row r="31" spans="1:8" x14ac:dyDescent="0.3">
      <c r="C31" s="2">
        <f>25.4*D31</f>
        <v>1.016</v>
      </c>
      <c r="D31" s="1">
        <f t="shared" si="6"/>
        <v>0.04</v>
      </c>
      <c r="E31" s="2">
        <f>30*F31</f>
        <v>0.03</v>
      </c>
      <c r="F31" s="1">
        <f t="shared" si="7"/>
        <v>1E-3</v>
      </c>
      <c r="G31" s="2">
        <f t="shared" si="9"/>
        <v>33.866666666666667</v>
      </c>
      <c r="H31" s="2">
        <f t="shared" si="8"/>
        <v>1.7470454777236248</v>
      </c>
    </row>
    <row r="32" spans="1:8" x14ac:dyDescent="0.3">
      <c r="C32" s="2">
        <f>21*D32</f>
        <v>0.84</v>
      </c>
      <c r="D32" s="1">
        <f t="shared" si="6"/>
        <v>0.04</v>
      </c>
      <c r="E32" s="2">
        <f>25*F32</f>
        <v>2.5000000000000001E-2</v>
      </c>
      <c r="F32" s="1">
        <f t="shared" si="7"/>
        <v>1E-3</v>
      </c>
      <c r="G32" s="2">
        <f t="shared" si="9"/>
        <v>33.599999999999994</v>
      </c>
      <c r="H32" s="2">
        <f t="shared" si="8"/>
        <v>2.0895779478162568</v>
      </c>
    </row>
    <row r="33" spans="3:8" x14ac:dyDescent="0.3">
      <c r="C33" s="2">
        <f>16.9*D33</f>
        <v>0.67599999999999993</v>
      </c>
      <c r="D33" s="1">
        <f t="shared" si="6"/>
        <v>0.04</v>
      </c>
      <c r="E33" s="2">
        <f>20*F33</f>
        <v>0.02</v>
      </c>
      <c r="F33" s="1">
        <f t="shared" si="7"/>
        <v>1E-3</v>
      </c>
      <c r="G33" s="2">
        <f t="shared" si="9"/>
        <v>33.799999999999997</v>
      </c>
      <c r="H33" s="2">
        <f t="shared" si="8"/>
        <v>2.6184155514356386</v>
      </c>
    </row>
    <row r="34" spans="3:8" x14ac:dyDescent="0.3">
      <c r="C34" s="2">
        <f>12.8*D34</f>
        <v>0.51200000000000001</v>
      </c>
      <c r="D34" s="1">
        <f t="shared" si="6"/>
        <v>0.04</v>
      </c>
      <c r="E34" s="2">
        <f>15*F34</f>
        <v>1.4999999999999999E-2</v>
      </c>
      <c r="F34" s="1">
        <f t="shared" si="7"/>
        <v>1E-3</v>
      </c>
      <c r="G34" s="2">
        <f t="shared" si="9"/>
        <v>34.133333333333333</v>
      </c>
      <c r="H34" s="2">
        <f t="shared" si="8"/>
        <v>3.5056046835789778</v>
      </c>
    </row>
    <row r="35" spans="3:8" x14ac:dyDescent="0.3">
      <c r="C35" s="2">
        <f>8.7*D35</f>
        <v>0.34799999999999998</v>
      </c>
      <c r="D35" s="1">
        <f t="shared" si="6"/>
        <v>0.04</v>
      </c>
      <c r="E35" s="2">
        <f>10*F35</f>
        <v>0.01</v>
      </c>
      <c r="F35" s="1">
        <f t="shared" si="7"/>
        <v>1E-3</v>
      </c>
      <c r="G35" s="2">
        <f t="shared" si="9"/>
        <v>34.799999999999997</v>
      </c>
      <c r="H35" s="2">
        <f t="shared" si="8"/>
        <v>5.3019241790127474</v>
      </c>
    </row>
    <row r="36" spans="3:8" x14ac:dyDescent="0.3">
      <c r="C36" s="2">
        <f>4.8*D36</f>
        <v>0.192</v>
      </c>
      <c r="D36" s="1">
        <f t="shared" si="6"/>
        <v>0.04</v>
      </c>
      <c r="E36" s="2">
        <f>5.7*F36</f>
        <v>5.7000000000000002E-3</v>
      </c>
      <c r="F36" s="1">
        <f t="shared" si="7"/>
        <v>1E-3</v>
      </c>
      <c r="G36" s="2">
        <f t="shared" si="9"/>
        <v>33.684210526315788</v>
      </c>
      <c r="H36" s="2">
        <f t="shared" si="8"/>
        <v>9.174324911079756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Contin</dc:creator>
  <cp:lastModifiedBy>Marco Alessio</cp:lastModifiedBy>
  <dcterms:created xsi:type="dcterms:W3CDTF">2024-10-16T12:30:58Z</dcterms:created>
  <dcterms:modified xsi:type="dcterms:W3CDTF">2024-11-19T15:42:46Z</dcterms:modified>
</cp:coreProperties>
</file>