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defaultThemeVersion="166925"/>
  <xr:revisionPtr revIDLastSave="185" documentId="7_{64748FC8-9B9C-1944-9723-EAA28366D8DE}" xr6:coauthVersionLast="47" xr6:coauthVersionMax="47" xr10:uidLastSave="{4498471D-0DD4-4649-A06F-1CD039808E5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G25" i="1"/>
  <c r="G24" i="1"/>
  <c r="G23" i="1"/>
  <c r="F25" i="1"/>
  <c r="F24" i="1"/>
  <c r="F23" i="1"/>
  <c r="G22" i="1"/>
  <c r="G21" i="1"/>
  <c r="F22" i="1"/>
  <c r="E22" i="1"/>
  <c r="J21" i="1"/>
  <c r="I21" i="1"/>
  <c r="E21" i="1"/>
  <c r="F21" i="1"/>
  <c r="Q12" i="1"/>
  <c r="Q13" i="1"/>
  <c r="Q14" i="1"/>
  <c r="Q15" i="1"/>
  <c r="Q3" i="1"/>
  <c r="Q4" i="1"/>
  <c r="Q5" i="1"/>
  <c r="Q6" i="1"/>
  <c r="Q7" i="1"/>
  <c r="Q8" i="1"/>
  <c r="Q9" i="1"/>
  <c r="Q10" i="1"/>
  <c r="Q11" i="1"/>
  <c r="R18" i="1"/>
  <c r="Q1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I18" i="1"/>
  <c r="H18" i="1"/>
</calcChain>
</file>

<file path=xl/sharedStrings.xml><?xml version="1.0" encoding="utf-8"?>
<sst xmlns="http://schemas.openxmlformats.org/spreadsheetml/2006/main" count="49" uniqueCount="14">
  <si>
    <t>V0</t>
  </si>
  <si>
    <t>V</t>
  </si>
  <si>
    <t>t</t>
  </si>
  <si>
    <t>ns</t>
  </si>
  <si>
    <t>τ</t>
  </si>
  <si>
    <t>δV0</t>
  </si>
  <si>
    <t>δV</t>
  </si>
  <si>
    <t>δt</t>
  </si>
  <si>
    <t>f</t>
  </si>
  <si>
    <t>t*</t>
  </si>
  <si>
    <t>φ</t>
  </si>
  <si>
    <t>A</t>
  </si>
  <si>
    <t>1/sqrt(2)</t>
  </si>
  <si>
    <t>pi/4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</si>
</sst>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CB2E-D63A-E146-BB95-F06E13328032}">
  <dimension ref="B2:R25"/>
  <sheetViews>
    <sheetView tabSelected="1" topLeftCell="A21" zoomScaleNormal="80" zoomScaleSheetLayoutView="100" workbookViewId="0">
      <selection activeCell="C29" sqref="C29"/>
    </sheetView>
  </sheetViews>
  <sheetFormatPr defaultRowHeight="15" x14ac:dyDescent="0.2"/>
  <cols>
    <col min="7" max="9" width="11.703125" bestFit="1" customWidth="1"/>
    <col min="10" max="10" width="9.55078125" bestFit="1" customWidth="1"/>
  </cols>
  <sheetData>
    <row r="2" spans="2:18" x14ac:dyDescent="0.2">
      <c r="B2" s="1" t="s">
        <v>0</v>
      </c>
      <c r="C2" s="1" t="s">
        <v>5</v>
      </c>
      <c r="D2" s="1" t="s">
        <v>1</v>
      </c>
      <c r="E2" s="1" t="s">
        <v>6</v>
      </c>
      <c r="F2" s="1" t="s">
        <v>2</v>
      </c>
      <c r="G2" s="1" t="s">
        <v>7</v>
      </c>
      <c r="H2" s="1" t="s">
        <v>4</v>
      </c>
      <c r="I2" s="2"/>
      <c r="K2" s="1" t="s">
        <v>0</v>
      </c>
      <c r="L2" s="1" t="s">
        <v>5</v>
      </c>
      <c r="M2" s="1" t="s">
        <v>1</v>
      </c>
      <c r="N2" s="1" t="s">
        <v>6</v>
      </c>
      <c r="O2" s="1" t="s">
        <v>2</v>
      </c>
      <c r="P2" s="1" t="s">
        <v>7</v>
      </c>
      <c r="Q2" s="1" t="s">
        <v>4</v>
      </c>
      <c r="R2" s="2"/>
    </row>
    <row r="3" spans="2:18" x14ac:dyDescent="0.2">
      <c r="B3" s="3">
        <v>169</v>
      </c>
      <c r="C3" s="3">
        <v>2</v>
      </c>
      <c r="D3" s="3">
        <v>141</v>
      </c>
      <c r="E3" s="3"/>
      <c r="F3" s="3">
        <v>400</v>
      </c>
      <c r="G3" s="3"/>
      <c r="H3" s="3">
        <f t="shared" ref="H3:H10" si="0">F3/LN(B$3/D3)</f>
        <v>2208.2510527765844</v>
      </c>
      <c r="I3" s="3" t="s">
        <v>3</v>
      </c>
      <c r="K3" s="3">
        <v>169</v>
      </c>
      <c r="L3" s="3">
        <v>2</v>
      </c>
      <c r="M3" s="3">
        <v>27.2</v>
      </c>
      <c r="N3" s="3"/>
      <c r="O3" s="3">
        <v>400</v>
      </c>
      <c r="P3" s="3"/>
      <c r="Q3" s="3">
        <f>O3/LN(K$3/(K$3-M3))</f>
        <v>2279.4477474745149</v>
      </c>
      <c r="R3" s="3" t="s">
        <v>3</v>
      </c>
    </row>
    <row r="4" spans="2:18" x14ac:dyDescent="0.2">
      <c r="B4" s="3"/>
      <c r="C4" s="3"/>
      <c r="D4" s="3">
        <v>118</v>
      </c>
      <c r="E4" s="3"/>
      <c r="F4" s="3">
        <v>800</v>
      </c>
      <c r="G4" s="3"/>
      <c r="H4" s="3">
        <f t="shared" si="0"/>
        <v>2227.084129637878</v>
      </c>
      <c r="I4" s="3" t="s">
        <v>3</v>
      </c>
      <c r="K4" s="3"/>
      <c r="L4" s="3"/>
      <c r="M4" s="4">
        <v>52</v>
      </c>
      <c r="N4" s="3"/>
      <c r="O4" s="3">
        <v>800</v>
      </c>
      <c r="P4" s="3"/>
      <c r="Q4" s="3">
        <f t="shared" ref="Q4:Q16" si="1">O4/LN(K$3/(K$3-M4))</f>
        <v>2175.5400866032664</v>
      </c>
      <c r="R4" s="3" t="s">
        <v>3</v>
      </c>
    </row>
    <row r="5" spans="2:18" x14ac:dyDescent="0.2">
      <c r="B5" s="3"/>
      <c r="C5" s="3"/>
      <c r="D5" s="3">
        <v>100</v>
      </c>
      <c r="E5" s="3"/>
      <c r="F5" s="3">
        <v>1200</v>
      </c>
      <c r="G5" s="3"/>
      <c r="H5" s="3">
        <f t="shared" si="0"/>
        <v>2286.8968120250406</v>
      </c>
      <c r="I5" s="3" t="s">
        <v>3</v>
      </c>
      <c r="K5" s="3"/>
      <c r="L5" s="3"/>
      <c r="M5" s="3">
        <v>71.2</v>
      </c>
      <c r="N5" s="3"/>
      <c r="O5" s="3">
        <v>1200</v>
      </c>
      <c r="P5" s="3"/>
      <c r="Q5" s="3">
        <f t="shared" si="1"/>
        <v>2193.8880047345433</v>
      </c>
      <c r="R5" s="3" t="s">
        <v>3</v>
      </c>
    </row>
    <row r="6" spans="2:18" x14ac:dyDescent="0.2">
      <c r="B6" s="3"/>
      <c r="C6" s="3"/>
      <c r="D6" s="3">
        <v>84</v>
      </c>
      <c r="E6" s="3"/>
      <c r="F6" s="3">
        <v>1600</v>
      </c>
      <c r="G6" s="3"/>
      <c r="H6" s="3">
        <f t="shared" si="0"/>
        <v>2288.7160477162911</v>
      </c>
      <c r="I6" s="3" t="s">
        <v>3</v>
      </c>
      <c r="K6" s="3"/>
      <c r="L6" s="3"/>
      <c r="M6" s="3">
        <v>85.6</v>
      </c>
      <c r="N6" s="3"/>
      <c r="O6" s="3">
        <v>1600</v>
      </c>
      <c r="P6" s="3"/>
      <c r="Q6" s="3">
        <f t="shared" si="1"/>
        <v>2265.4854247269645</v>
      </c>
      <c r="R6" s="3" t="s">
        <v>3</v>
      </c>
    </row>
    <row r="7" spans="2:18" x14ac:dyDescent="0.2">
      <c r="B7" s="3"/>
      <c r="C7" s="3"/>
      <c r="D7" s="3">
        <v>71.2</v>
      </c>
      <c r="E7" s="3"/>
      <c r="F7" s="3">
        <v>2000</v>
      </c>
      <c r="G7" s="3"/>
      <c r="H7" s="3">
        <f t="shared" si="0"/>
        <v>2313.7278541089863</v>
      </c>
      <c r="I7" s="3" t="s">
        <v>3</v>
      </c>
      <c r="K7" s="3"/>
      <c r="L7" s="3"/>
      <c r="M7" s="3">
        <v>98.4</v>
      </c>
      <c r="N7" s="3"/>
      <c r="O7" s="3">
        <v>2000</v>
      </c>
      <c r="P7" s="3"/>
      <c r="Q7" s="3">
        <f t="shared" si="1"/>
        <v>2291.2956976200576</v>
      </c>
      <c r="R7" s="3" t="s">
        <v>3</v>
      </c>
    </row>
    <row r="8" spans="2:18" x14ac:dyDescent="0.2">
      <c r="B8" s="3"/>
      <c r="C8" s="3"/>
      <c r="D8" s="3">
        <v>60.8</v>
      </c>
      <c r="E8" s="3"/>
      <c r="F8" s="3">
        <v>2400</v>
      </c>
      <c r="G8" s="3"/>
      <c r="H8" s="3">
        <f t="shared" si="0"/>
        <v>2347.6269639018551</v>
      </c>
      <c r="I8" s="3" t="s">
        <v>3</v>
      </c>
      <c r="K8" s="3"/>
      <c r="L8" s="3"/>
      <c r="M8" s="3">
        <v>109</v>
      </c>
      <c r="N8" s="3"/>
      <c r="O8" s="3">
        <v>2400</v>
      </c>
      <c r="P8" s="3"/>
      <c r="Q8" s="3">
        <f t="shared" si="1"/>
        <v>2317.5997061478884</v>
      </c>
      <c r="R8" s="3" t="s">
        <v>3</v>
      </c>
    </row>
    <row r="9" spans="2:18" x14ac:dyDescent="0.2">
      <c r="B9" s="3"/>
      <c r="C9" s="3"/>
      <c r="D9" s="3">
        <v>51.2</v>
      </c>
      <c r="E9" s="3"/>
      <c r="F9" s="3">
        <v>2800</v>
      </c>
      <c r="G9" s="3"/>
      <c r="H9" s="3">
        <f t="shared" si="0"/>
        <v>2344.7460272865228</v>
      </c>
      <c r="I9" s="3" t="s">
        <v>3</v>
      </c>
      <c r="K9" s="3"/>
      <c r="L9" s="3"/>
      <c r="M9" s="3">
        <v>118</v>
      </c>
      <c r="N9" s="3"/>
      <c r="O9" s="3">
        <v>2800</v>
      </c>
      <c r="P9" s="3"/>
      <c r="Q9" s="3">
        <f t="shared" si="1"/>
        <v>2337.0861440784038</v>
      </c>
      <c r="R9" s="3" t="s">
        <v>3</v>
      </c>
    </row>
    <row r="10" spans="2:18" x14ac:dyDescent="0.2">
      <c r="B10" s="3"/>
      <c r="C10" s="3"/>
      <c r="D10" s="3">
        <v>44</v>
      </c>
      <c r="E10" s="3"/>
      <c r="F10" s="3">
        <v>3200</v>
      </c>
      <c r="G10" s="3"/>
      <c r="H10" s="3">
        <f t="shared" si="0"/>
        <v>2377.928517514817</v>
      </c>
      <c r="I10" s="3" t="s">
        <v>3</v>
      </c>
      <c r="K10" s="3"/>
      <c r="L10" s="3"/>
      <c r="M10" s="3">
        <v>126</v>
      </c>
      <c r="N10" s="3"/>
      <c r="O10" s="3">
        <v>3200</v>
      </c>
      <c r="P10" s="3"/>
      <c r="Q10" s="3">
        <f t="shared" si="1"/>
        <v>2337.9873419914315</v>
      </c>
      <c r="R10" s="3" t="s">
        <v>3</v>
      </c>
    </row>
    <row r="11" spans="2:18" x14ac:dyDescent="0.2">
      <c r="B11" s="3"/>
      <c r="C11" s="3"/>
      <c r="D11" s="3">
        <v>37.6</v>
      </c>
      <c r="E11" s="3"/>
      <c r="F11" s="3">
        <v>3600</v>
      </c>
      <c r="G11" s="3"/>
      <c r="H11" s="3">
        <f t="shared" ref="H4:H19" si="2">F11/LN(B$3/D11)</f>
        <v>2395.3774572301613</v>
      </c>
      <c r="I11" s="3" t="s">
        <v>3</v>
      </c>
      <c r="K11" s="3"/>
      <c r="L11" s="3"/>
      <c r="M11" s="3">
        <v>132</v>
      </c>
      <c r="N11" s="3"/>
      <c r="O11" s="3">
        <v>3600</v>
      </c>
      <c r="P11" s="3"/>
      <c r="Q11" s="3">
        <f t="shared" si="1"/>
        <v>2370.0102032883524</v>
      </c>
      <c r="R11" s="3" t="s">
        <v>3</v>
      </c>
    </row>
    <row r="12" spans="2:18" x14ac:dyDescent="0.2">
      <c r="B12" s="3"/>
      <c r="C12" s="3"/>
      <c r="D12" s="3">
        <v>32</v>
      </c>
      <c r="E12" s="3"/>
      <c r="F12" s="3">
        <v>4000</v>
      </c>
      <c r="G12" s="3"/>
      <c r="H12" s="3">
        <f t="shared" si="2"/>
        <v>2403.610975356612</v>
      </c>
      <c r="I12" s="3" t="s">
        <v>3</v>
      </c>
      <c r="K12" s="3"/>
      <c r="L12" s="3"/>
      <c r="M12" s="3">
        <v>138</v>
      </c>
      <c r="N12" s="3"/>
      <c r="O12" s="3">
        <v>4000</v>
      </c>
      <c r="P12" s="3"/>
      <c r="Q12" s="3">
        <f t="shared" si="1"/>
        <v>2358.6136277635728</v>
      </c>
      <c r="R12" s="3" t="s">
        <v>3</v>
      </c>
    </row>
    <row r="13" spans="2:18" x14ac:dyDescent="0.2">
      <c r="B13" s="3"/>
      <c r="C13" s="3"/>
      <c r="D13" s="3">
        <v>28</v>
      </c>
      <c r="E13" s="3"/>
      <c r="F13" s="3">
        <v>4400</v>
      </c>
      <c r="G13" s="3"/>
      <c r="H13" s="3">
        <f t="shared" si="2"/>
        <v>2447.5797876964898</v>
      </c>
      <c r="I13" s="3" t="s">
        <v>3</v>
      </c>
      <c r="K13" s="3"/>
      <c r="L13" s="3"/>
      <c r="M13" s="3">
        <v>144</v>
      </c>
      <c r="N13" s="3"/>
      <c r="O13" s="3">
        <v>4400</v>
      </c>
      <c r="P13" s="3"/>
      <c r="Q13" s="3">
        <f t="shared" si="1"/>
        <v>2302.4318666709742</v>
      </c>
      <c r="R13" s="3" t="s">
        <v>3</v>
      </c>
    </row>
    <row r="14" spans="2:18" x14ac:dyDescent="0.2">
      <c r="B14" s="3"/>
      <c r="C14" s="3"/>
      <c r="D14" s="3">
        <v>23.2</v>
      </c>
      <c r="E14" s="3"/>
      <c r="F14" s="3">
        <v>4800</v>
      </c>
      <c r="G14" s="3"/>
      <c r="H14" s="3">
        <f t="shared" si="2"/>
        <v>2417.2270499261958</v>
      </c>
      <c r="I14" s="3" t="s">
        <v>3</v>
      </c>
      <c r="K14" s="3"/>
      <c r="L14" s="3"/>
      <c r="M14" s="3">
        <v>148</v>
      </c>
      <c r="N14" s="3"/>
      <c r="O14" s="3">
        <v>4800</v>
      </c>
      <c r="P14" s="3"/>
      <c r="Q14" s="3">
        <f t="shared" si="1"/>
        <v>2301.7428808798404</v>
      </c>
      <c r="R14" s="3" t="s">
        <v>3</v>
      </c>
    </row>
    <row r="15" spans="2:18" x14ac:dyDescent="0.2">
      <c r="B15" s="3"/>
      <c r="C15" s="3"/>
      <c r="D15" s="3">
        <v>20.8</v>
      </c>
      <c r="E15" s="3"/>
      <c r="F15" s="3">
        <v>5200</v>
      </c>
      <c r="G15" s="3"/>
      <c r="H15" s="3">
        <f t="shared" si="2"/>
        <v>2482.1645400946377</v>
      </c>
      <c r="I15" s="3" t="s">
        <v>3</v>
      </c>
      <c r="K15" s="3"/>
      <c r="L15" s="3"/>
      <c r="M15" s="3">
        <v>150</v>
      </c>
      <c r="N15" s="3"/>
      <c r="O15" s="3">
        <v>5200</v>
      </c>
      <c r="P15" s="3"/>
      <c r="Q15" s="3">
        <f t="shared" si="1"/>
        <v>2379.3620696469593</v>
      </c>
      <c r="R15" s="3" t="s">
        <v>3</v>
      </c>
    </row>
    <row r="16" spans="2:18" x14ac:dyDescent="0.2">
      <c r="B16" s="3"/>
      <c r="C16" s="3"/>
      <c r="D16" s="3">
        <v>17.600000000000001</v>
      </c>
      <c r="E16" s="3"/>
      <c r="F16" s="3">
        <v>5600</v>
      </c>
      <c r="G16" s="3"/>
      <c r="H16" s="3">
        <f t="shared" si="2"/>
        <v>2475.6854391038091</v>
      </c>
      <c r="I16" s="3" t="s">
        <v>3</v>
      </c>
    </row>
    <row r="18" spans="2:18" x14ac:dyDescent="0.2">
      <c r="H18">
        <f>AVERAGE(H3:H16)</f>
        <v>2358.3301895982772</v>
      </c>
      <c r="I18">
        <f>_xlfn.STDEV.S(H3:H16)</f>
        <v>86.083619680304793</v>
      </c>
      <c r="Q18">
        <f>AVERAGE(Q3:Q16)</f>
        <v>2300.8069847405209</v>
      </c>
      <c r="R18">
        <f>_xlfn.STDEV.S(Q3:Q16)</f>
        <v>62.050665493241389</v>
      </c>
    </row>
    <row r="20" spans="2:18" x14ac:dyDescent="0.2">
      <c r="B20" s="5" t="s">
        <v>8</v>
      </c>
      <c r="C20" s="5" t="s">
        <v>1</v>
      </c>
      <c r="D20" s="5" t="s">
        <v>0</v>
      </c>
      <c r="E20" s="5" t="s">
        <v>9</v>
      </c>
      <c r="F20" s="6" t="s">
        <v>10</v>
      </c>
      <c r="G20" s="5" t="s">
        <v>11</v>
      </c>
      <c r="I20" s="6" t="s">
        <v>13</v>
      </c>
      <c r="J20" s="6" t="s">
        <v>12</v>
      </c>
    </row>
    <row r="21" spans="2:18" x14ac:dyDescent="0.2">
      <c r="B21">
        <v>70.87</v>
      </c>
      <c r="C21">
        <v>125</v>
      </c>
      <c r="D21">
        <v>177</v>
      </c>
      <c r="E21">
        <f>8.4*200</f>
        <v>1680</v>
      </c>
      <c r="F21">
        <f>2*3.14*B21*E21*10^(-6)</f>
        <v>0.74770684800000009</v>
      </c>
      <c r="G21">
        <f>C21/D$21</f>
        <v>0.70621468926553677</v>
      </c>
      <c r="I21">
        <f>PI()/4</f>
        <v>0.78539816339744828</v>
      </c>
      <c r="J21">
        <f>1/SQRT(2)</f>
        <v>0.70710678118654746</v>
      </c>
    </row>
    <row r="22" spans="2:18" x14ac:dyDescent="0.2">
      <c r="B22">
        <v>72.67</v>
      </c>
      <c r="C22">
        <v>124</v>
      </c>
      <c r="E22">
        <f>8.4*200</f>
        <v>1680</v>
      </c>
      <c r="F22">
        <f>2*3.14*B22*E22*10^(-6)</f>
        <v>0.76669756800000011</v>
      </c>
      <c r="G22">
        <f>C22/D$21</f>
        <v>0.70056497175141241</v>
      </c>
    </row>
    <row r="23" spans="2:18" x14ac:dyDescent="0.2">
      <c r="B23">
        <v>74.67</v>
      </c>
      <c r="C23">
        <v>123</v>
      </c>
      <c r="E23">
        <f>8.4*200</f>
        <v>1680</v>
      </c>
      <c r="F23">
        <f t="shared" ref="F23:F30" si="3">2*3.14*B23*E23*10^(-6)</f>
        <v>0.78779836800000003</v>
      </c>
      <c r="G23">
        <f t="shared" ref="G23:G30" si="4">C23/D$21</f>
        <v>0.69491525423728817</v>
      </c>
    </row>
    <row r="24" spans="2:18" x14ac:dyDescent="0.2">
      <c r="B24">
        <v>76.81</v>
      </c>
      <c r="C24">
        <v>120</v>
      </c>
      <c r="E24">
        <f>8.2*200</f>
        <v>1639.9999999999998</v>
      </c>
      <c r="F24">
        <f t="shared" si="3"/>
        <v>0.79108155199999985</v>
      </c>
      <c r="G24">
        <f t="shared" si="4"/>
        <v>0.67796610169491522</v>
      </c>
    </row>
    <row r="25" spans="2:18" x14ac:dyDescent="0.2">
      <c r="B25">
        <v>78.11</v>
      </c>
      <c r="C25">
        <v>120</v>
      </c>
      <c r="E25">
        <f>8.1*200</f>
        <v>1620</v>
      </c>
      <c r="F25">
        <f t="shared" si="3"/>
        <v>0.79465989599999987</v>
      </c>
      <c r="G25">
        <f t="shared" si="4"/>
        <v>0.67796610169491522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Alessio</dc:creator>
  <dcterms:created xsi:type="dcterms:W3CDTF">2023-12-06T16:08:57Z</dcterms:created>
</cp:coreProperties>
</file>