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AI\Projects\3° Ricerca Euristica\"/>
    </mc:Choice>
  </mc:AlternateContent>
  <bookViews>
    <workbookView xWindow="0" yWindow="0" windowWidth="20490" windowHeight="769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D53" i="1" l="1"/>
  <c r="D52" i="1"/>
  <c r="D51" i="1"/>
  <c r="D50" i="1"/>
  <c r="D49" i="1"/>
  <c r="D48" i="1"/>
  <c r="D47" i="1"/>
  <c r="D46" i="1"/>
  <c r="D45" i="1"/>
  <c r="D44" i="1"/>
  <c r="D18" i="1"/>
  <c r="C18" i="1"/>
  <c r="D17" i="1"/>
  <c r="C17" i="1"/>
  <c r="G13" i="1"/>
  <c r="G14" i="1" s="1"/>
  <c r="G12" i="1"/>
  <c r="K12" i="1" s="1"/>
  <c r="F12" i="1"/>
  <c r="F13" i="1" s="1"/>
  <c r="K11" i="1"/>
  <c r="J11" i="1"/>
  <c r="K10" i="1"/>
  <c r="J10" i="1"/>
  <c r="G9" i="1"/>
  <c r="F9" i="1"/>
  <c r="J9" i="1" s="1"/>
  <c r="F8" i="1"/>
  <c r="I11" i="1" l="1"/>
  <c r="H10" i="1"/>
  <c r="H9" i="1"/>
  <c r="H11" i="1"/>
  <c r="H8" i="1"/>
  <c r="I12" i="1"/>
  <c r="I9" i="1"/>
  <c r="K14" i="1"/>
  <c r="G15" i="1"/>
  <c r="I14" i="1"/>
  <c r="J13" i="1"/>
  <c r="F14" i="1"/>
  <c r="H13" i="1"/>
  <c r="K9" i="1"/>
  <c r="K13" i="1"/>
  <c r="J8" i="1"/>
  <c r="J12" i="1"/>
  <c r="G8" i="1"/>
  <c r="I10" i="1"/>
  <c r="I13" i="1"/>
  <c r="F7" i="1"/>
  <c r="H12" i="1"/>
  <c r="K8" i="1" l="1"/>
  <c r="I8" i="1"/>
  <c r="G7" i="1"/>
  <c r="J7" i="1"/>
  <c r="H7" i="1"/>
  <c r="F6" i="1"/>
  <c r="I15" i="1"/>
  <c r="K15" i="1"/>
  <c r="F15" i="1"/>
  <c r="H14" i="1"/>
  <c r="J14" i="1"/>
  <c r="I7" i="1" l="1"/>
  <c r="G6" i="1"/>
  <c r="K7" i="1"/>
  <c r="H6" i="1"/>
  <c r="J6" i="1"/>
  <c r="J15" i="1"/>
  <c r="H15" i="1"/>
  <c r="K6" i="1" l="1"/>
  <c r="I6" i="1"/>
</calcChain>
</file>

<file path=xl/sharedStrings.xml><?xml version="1.0" encoding="utf-8"?>
<sst xmlns="http://schemas.openxmlformats.org/spreadsheetml/2006/main" count="45" uniqueCount="41">
  <si>
    <t>N. Istanze</t>
  </si>
  <si>
    <t>1-10%</t>
  </si>
  <si>
    <t>2-20%</t>
  </si>
  <si>
    <t>3-30%</t>
  </si>
  <si>
    <t>4-40%</t>
  </si>
  <si>
    <t>5-50%</t>
  </si>
  <si>
    <t>6-60%</t>
  </si>
  <si>
    <t>7-70%</t>
  </si>
  <si>
    <t>8-80%</t>
  </si>
  <si>
    <t>9-90%</t>
  </si>
  <si>
    <t>10-99%</t>
  </si>
  <si>
    <t>Medie</t>
  </si>
  <si>
    <t>Dev. Std.</t>
  </si>
  <si>
    <t>PROCEDO CON WINCOXSON</t>
  </si>
  <si>
    <t>DIFFRENZA</t>
  </si>
  <si>
    <t xml:space="preserve">NUMERO DIFFERENZE </t>
  </si>
  <si>
    <t>RANK</t>
  </si>
  <si>
    <t>RANK+</t>
  </si>
  <si>
    <t>RANK-</t>
  </si>
  <si>
    <t>RANK MINIMO</t>
  </si>
  <si>
    <t>DIVERSE DA ZERO</t>
  </si>
  <si>
    <t>ignora</t>
  </si>
  <si>
    <t>TABELLA DEI VALORI CRITICI</t>
  </si>
  <si>
    <t>N</t>
  </si>
  <si>
    <t>-</t>
  </si>
  <si>
    <t>N=9</t>
  </si>
  <si>
    <t xml:space="preserve">Rilevazioni risultati ottenuti </t>
  </si>
  <si>
    <t>con algoritmo AG e GRASP</t>
  </si>
  <si>
    <t>GRASP</t>
  </si>
  <si>
    <t>GA</t>
  </si>
  <si>
    <t>CDF GRASP</t>
  </si>
  <si>
    <t>CDF GA</t>
  </si>
  <si>
    <t>Valori Normali GRASP</t>
  </si>
  <si>
    <t>Valori Normali GA</t>
  </si>
  <si>
    <t>Z-score GRASP</t>
  </si>
  <si>
    <t>Z-score GA</t>
  </si>
  <si>
    <t>GRASP-GA</t>
  </si>
  <si>
    <t>Confronti valori normali e dati GA</t>
  </si>
  <si>
    <t>Confronti valori normali e dati GRASP</t>
  </si>
  <si>
    <t>Con rank minimo uguale 17, i due gruppi non sono significativamente diversi, i due algoritmi hanno un efficacia equivalente</t>
  </si>
  <si>
    <t>CONFRONTO RISULTATI TERZO PROGETTO MARCO CAVALAZZI 0000644460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</si>
</sst>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3" fillId="0" borderId="0" xfId="1" applyFont="1" applyFill="1"/>
    <xf numFmtId="0" fontId="2" fillId="0" borderId="0" xfId="1" applyFill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0" fillId="2" borderId="0" xfId="0" applyFill="1"/>
    <xf numFmtId="0" fontId="0" fillId="2" borderId="0" xfId="0" applyFont="1" applyFill="1"/>
  </cellXfs>
  <cellStyles count="2">
    <cellStyle name="Normal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GA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Dati 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Foglio1!$K$6:$K$15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Foglio1!$D$6:$D$15</c:f>
              <c:numCache>
                <c:formatCode>General</c:formatCode>
                <c:ptCount val="10"/>
                <c:pt idx="0">
                  <c:v>677</c:v>
                </c:pt>
                <c:pt idx="1">
                  <c:v>636</c:v>
                </c:pt>
                <c:pt idx="2">
                  <c:v>666</c:v>
                </c:pt>
                <c:pt idx="3">
                  <c:v>645</c:v>
                </c:pt>
                <c:pt idx="4">
                  <c:v>686</c:v>
                </c:pt>
                <c:pt idx="5">
                  <c:v>590</c:v>
                </c:pt>
                <c:pt idx="6">
                  <c:v>661</c:v>
                </c:pt>
                <c:pt idx="7">
                  <c:v>648</c:v>
                </c:pt>
                <c:pt idx="8">
                  <c:v>640</c:v>
                </c:pt>
                <c:pt idx="9">
                  <c:v>648</c:v>
                </c:pt>
              </c:numCache>
            </c:numRef>
          </c:yVal>
          <c:smooth val="1"/>
        </c:ser>
        <c:ser>
          <c:idx val="1"/>
          <c:order val="1"/>
          <c:tx>
            <c:v>Valori normali 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Foglio1!$K$6:$K$15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Foglio1!$I$6:$I$15</c:f>
              <c:numCache>
                <c:formatCode>General</c:formatCode>
                <c:ptCount val="10"/>
                <c:pt idx="0">
                  <c:v>615.71242991043175</c:v>
                </c:pt>
                <c:pt idx="1">
                  <c:v>627.37966468616298</c:v>
                </c:pt>
                <c:pt idx="2">
                  <c:v>635.79256181346398</c:v>
                </c:pt>
                <c:pt idx="3">
                  <c:v>642.98107221252712</c:v>
                </c:pt>
                <c:pt idx="4">
                  <c:v>649.70000000000005</c:v>
                </c:pt>
                <c:pt idx="5">
                  <c:v>649.70000000000005</c:v>
                </c:pt>
                <c:pt idx="6">
                  <c:v>656.41892778747297</c:v>
                </c:pt>
                <c:pt idx="7">
                  <c:v>663.60743818653611</c:v>
                </c:pt>
                <c:pt idx="8">
                  <c:v>672.02033531383711</c:v>
                </c:pt>
                <c:pt idx="9">
                  <c:v>683.68757008956834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5792"/>
        <c:axId val="1873152864"/>
      </c:scatterChart>
      <c:valAx>
        <c:axId val="18731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2864"/>
        <c:crosses val="autoZero"/>
        <c:crossBetween val="midCat"/>
      </c:valAx>
      <c:valAx>
        <c:axId val="1873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4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GRASP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Dati GRASP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Foglio1!$J$6:$J$15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Foglio1!$C$6:$C$15</c:f>
              <c:numCache>
                <c:formatCode>General</c:formatCode>
                <c:ptCount val="10"/>
                <c:pt idx="0">
                  <c:v>690</c:v>
                </c:pt>
                <c:pt idx="1">
                  <c:v>641</c:v>
                </c:pt>
                <c:pt idx="2">
                  <c:v>651</c:v>
                </c:pt>
                <c:pt idx="3">
                  <c:v>629</c:v>
                </c:pt>
                <c:pt idx="4">
                  <c:v>674</c:v>
                </c:pt>
                <c:pt idx="5">
                  <c:v>586</c:v>
                </c:pt>
                <c:pt idx="6">
                  <c:v>652</c:v>
                </c:pt>
                <c:pt idx="7">
                  <c:v>659</c:v>
                </c:pt>
                <c:pt idx="8">
                  <c:v>645</c:v>
                </c:pt>
                <c:pt idx="9">
                  <c:v>648</c:v>
                </c:pt>
              </c:numCache>
            </c:numRef>
          </c:yVal>
          <c:smooth val="1"/>
        </c:ser>
        <c:ser>
          <c:idx val="1"/>
          <c:order val="1"/>
          <c:tx>
            <c:v>Valori normali 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Foglio1!$J$6:$J$15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Foglio1!$H$6:$H$15</c:f>
              <c:numCache>
                <c:formatCode>General</c:formatCode>
                <c:ptCount val="10"/>
                <c:pt idx="0">
                  <c:v>612.15327858465946</c:v>
                </c:pt>
                <c:pt idx="1">
                  <c:v>624.28708209630622</c:v>
                </c:pt>
                <c:pt idx="2">
                  <c:v>633.03640810787351</c:v>
                </c:pt>
                <c:pt idx="3">
                  <c:v>640.51238458390151</c:v>
                </c:pt>
                <c:pt idx="4">
                  <c:v>647.5</c:v>
                </c:pt>
                <c:pt idx="5">
                  <c:v>647.5</c:v>
                </c:pt>
                <c:pt idx="6">
                  <c:v>654.48761541609849</c:v>
                </c:pt>
                <c:pt idx="7">
                  <c:v>661.96359189212649</c:v>
                </c:pt>
                <c:pt idx="8">
                  <c:v>670.71291790369378</c:v>
                </c:pt>
                <c:pt idx="9">
                  <c:v>682.84672141534043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4160"/>
        <c:axId val="1873148512"/>
      </c:scatterChart>
      <c:valAx>
        <c:axId val="18731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48512"/>
        <c:crosses val="autoZero"/>
        <c:crossBetween val="midCat"/>
      </c:valAx>
      <c:valAx>
        <c:axId val="18731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188119</xdr:rowOff>
    </xdr:from>
    <xdr:to>
      <xdr:col>6</xdr:col>
      <xdr:colOff>523875</xdr:colOff>
      <xdr:row>35</xdr:row>
      <xdr:rowOff>73819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1256110</xdr:colOff>
      <xdr:row>20</xdr:row>
      <xdr:rowOff>27384</xdr:rowOff>
    </xdr:from>
    <xdr:to>
      <xdr:col>15</xdr:col>
      <xdr:colOff>113110</xdr:colOff>
      <xdr:row>34</xdr:row>
      <xdr:rowOff>103584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7" zoomScale="80" zoomScaleNormal="80" workbookViewId="0">
      <selection activeCell="A3" sqref="A3"/>
    </sheetView>
  </sheetViews>
  <sheetFormatPr defaultRowHeight="15" x14ac:dyDescent="0.25"/>
  <cols>
    <col min="4" max="4" width="13.42578125" customWidth="1"/>
    <col min="6" max="6" width="10.85546875" customWidth="1"/>
    <col min="7" max="7" width="12" customWidth="1"/>
    <col min="8" max="8" width="23" customWidth="1"/>
    <col min="9" max="9" width="18.85546875" customWidth="1"/>
    <col min="10" max="10" width="17.140625" customWidth="1"/>
    <col min="11" max="11" width="13.140625" customWidth="1"/>
  </cols>
  <sheetData>
    <row r="1" spans="1:11" x14ac:dyDescent="0.25">
      <c r="A1" s="1" t="s">
        <v>40</v>
      </c>
      <c r="B1" s="2"/>
      <c r="C1" s="2"/>
      <c r="D1" s="2"/>
    </row>
    <row r="3" spans="1:11" x14ac:dyDescent="0.25">
      <c r="C3" s="3" t="s">
        <v>26</v>
      </c>
    </row>
    <row r="4" spans="1:11" x14ac:dyDescent="0.25">
      <c r="A4" s="2"/>
      <c r="B4" s="4"/>
      <c r="C4" t="s">
        <v>27</v>
      </c>
    </row>
    <row r="5" spans="1:11" x14ac:dyDescent="0.25">
      <c r="A5" s="1" t="s">
        <v>0</v>
      </c>
      <c r="B5" s="2"/>
      <c r="C5" s="1" t="s">
        <v>28</v>
      </c>
      <c r="D5" s="1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</row>
    <row r="6" spans="1:11" x14ac:dyDescent="0.25">
      <c r="A6" s="3" t="s">
        <v>1</v>
      </c>
      <c r="B6" s="2"/>
      <c r="C6" s="2">
        <v>690</v>
      </c>
      <c r="D6" s="2">
        <v>677</v>
      </c>
      <c r="F6" s="6">
        <f t="shared" ref="F6:G8" si="0">F7-1/10</f>
        <v>0.10000000000000003</v>
      </c>
      <c r="G6" s="6">
        <f t="shared" si="0"/>
        <v>0.10000000000000003</v>
      </c>
      <c r="H6">
        <f t="shared" ref="H6:H15" si="1">_xlfn.NORM.INV(F6,$C$17,$C$18)</f>
        <v>612.15327858465946</v>
      </c>
      <c r="I6">
        <f t="shared" ref="I6:I15" si="2">_xlfn.NORM.INV(G6,$D$17,$D$18)</f>
        <v>615.71242991043175</v>
      </c>
      <c r="J6">
        <f>_xlfn.NORM.S.INV(F6)</f>
        <v>-1.2815515655446008</v>
      </c>
      <c r="K6">
        <f>_xlfn.NORM.S.INV(G6)</f>
        <v>-1.2815515655446008</v>
      </c>
    </row>
    <row r="7" spans="1:11" x14ac:dyDescent="0.25">
      <c r="A7" s="3" t="s">
        <v>2</v>
      </c>
      <c r="B7" s="2"/>
      <c r="C7" s="2">
        <v>641</v>
      </c>
      <c r="D7" s="2">
        <v>636</v>
      </c>
      <c r="F7" s="6">
        <f t="shared" si="0"/>
        <v>0.20000000000000004</v>
      </c>
      <c r="G7" s="6">
        <f t="shared" si="0"/>
        <v>0.20000000000000004</v>
      </c>
      <c r="H7">
        <f t="shared" si="1"/>
        <v>624.28708209630622</v>
      </c>
      <c r="I7">
        <f t="shared" si="2"/>
        <v>627.37966468616298</v>
      </c>
      <c r="J7">
        <f t="shared" ref="J7:K15" si="3">_xlfn.NORM.S.INV(F7)</f>
        <v>-0.84162123357291341</v>
      </c>
      <c r="K7">
        <f t="shared" si="3"/>
        <v>-0.84162123357291341</v>
      </c>
    </row>
    <row r="8" spans="1:11" x14ac:dyDescent="0.25">
      <c r="A8" s="3" t="s">
        <v>3</v>
      </c>
      <c r="B8" s="2"/>
      <c r="C8" s="2">
        <v>651</v>
      </c>
      <c r="D8" s="2">
        <v>666</v>
      </c>
      <c r="F8" s="6">
        <f t="shared" si="0"/>
        <v>0.30000000000000004</v>
      </c>
      <c r="G8" s="6">
        <f t="shared" si="0"/>
        <v>0.30000000000000004</v>
      </c>
      <c r="H8">
        <f t="shared" si="1"/>
        <v>633.03640810787351</v>
      </c>
      <c r="I8">
        <f t="shared" si="2"/>
        <v>635.79256181346398</v>
      </c>
      <c r="J8">
        <f t="shared" si="3"/>
        <v>-0.52440051270804078</v>
      </c>
      <c r="K8">
        <f t="shared" si="3"/>
        <v>-0.52440051270804078</v>
      </c>
    </row>
    <row r="9" spans="1:11" x14ac:dyDescent="0.25">
      <c r="A9" s="3" t="s">
        <v>4</v>
      </c>
      <c r="B9" s="2"/>
      <c r="C9" s="2">
        <v>629</v>
      </c>
      <c r="D9" s="2">
        <v>645</v>
      </c>
      <c r="F9" s="6">
        <f>F10-1/10</f>
        <v>0.4</v>
      </c>
      <c r="G9" s="6">
        <f>G10-1/10</f>
        <v>0.4</v>
      </c>
      <c r="H9">
        <f t="shared" si="1"/>
        <v>640.51238458390151</v>
      </c>
      <c r="I9">
        <f t="shared" si="2"/>
        <v>642.98107221252712</v>
      </c>
      <c r="J9">
        <f t="shared" si="3"/>
        <v>-0.25334710313579978</v>
      </c>
      <c r="K9">
        <f t="shared" si="3"/>
        <v>-0.25334710313579978</v>
      </c>
    </row>
    <row r="10" spans="1:11" x14ac:dyDescent="0.25">
      <c r="A10" s="3" t="s">
        <v>5</v>
      </c>
      <c r="B10" s="2"/>
      <c r="C10" s="2">
        <v>674</v>
      </c>
      <c r="D10" s="2">
        <v>686</v>
      </c>
      <c r="F10" s="6">
        <v>0.5</v>
      </c>
      <c r="G10" s="6">
        <v>0.5</v>
      </c>
      <c r="H10">
        <f t="shared" si="1"/>
        <v>647.5</v>
      </c>
      <c r="I10">
        <f t="shared" si="2"/>
        <v>649.70000000000005</v>
      </c>
      <c r="J10">
        <f t="shared" si="3"/>
        <v>0</v>
      </c>
      <c r="K10">
        <f t="shared" si="3"/>
        <v>0</v>
      </c>
    </row>
    <row r="11" spans="1:11" x14ac:dyDescent="0.25">
      <c r="A11" s="3" t="s">
        <v>6</v>
      </c>
      <c r="B11" s="2"/>
      <c r="C11" s="2">
        <v>586</v>
      </c>
      <c r="D11" s="2">
        <v>590</v>
      </c>
      <c r="F11" s="6">
        <v>0.5</v>
      </c>
      <c r="G11" s="6">
        <v>0.5</v>
      </c>
      <c r="H11">
        <f t="shared" si="1"/>
        <v>647.5</v>
      </c>
      <c r="I11">
        <f t="shared" si="2"/>
        <v>649.70000000000005</v>
      </c>
      <c r="J11">
        <f t="shared" si="3"/>
        <v>0</v>
      </c>
      <c r="K11">
        <f t="shared" si="3"/>
        <v>0</v>
      </c>
    </row>
    <row r="12" spans="1:11" x14ac:dyDescent="0.25">
      <c r="A12" s="3" t="s">
        <v>7</v>
      </c>
      <c r="B12" s="2"/>
      <c r="C12" s="2">
        <v>652</v>
      </c>
      <c r="D12" s="2">
        <v>661</v>
      </c>
      <c r="F12" s="6">
        <f>F11+1/10</f>
        <v>0.6</v>
      </c>
      <c r="G12" s="6">
        <f>G11+1/10</f>
        <v>0.6</v>
      </c>
      <c r="H12">
        <f t="shared" si="1"/>
        <v>654.48761541609849</v>
      </c>
      <c r="I12">
        <f t="shared" si="2"/>
        <v>656.41892778747297</v>
      </c>
      <c r="J12">
        <f t="shared" si="3"/>
        <v>0.25334710313579978</v>
      </c>
      <c r="K12">
        <f t="shared" si="3"/>
        <v>0.25334710313579978</v>
      </c>
    </row>
    <row r="13" spans="1:11" x14ac:dyDescent="0.25">
      <c r="A13" s="3" t="s">
        <v>8</v>
      </c>
      <c r="B13" s="2"/>
      <c r="C13" s="2">
        <v>659</v>
      </c>
      <c r="D13" s="2">
        <v>648</v>
      </c>
      <c r="F13" s="6">
        <f t="shared" ref="F13:G15" si="4">F12+1/10</f>
        <v>0.7</v>
      </c>
      <c r="G13" s="6">
        <f t="shared" si="4"/>
        <v>0.7</v>
      </c>
      <c r="H13">
        <f t="shared" si="1"/>
        <v>661.96359189212649</v>
      </c>
      <c r="I13">
        <f t="shared" si="2"/>
        <v>663.60743818653611</v>
      </c>
      <c r="J13">
        <f t="shared" si="3"/>
        <v>0.52440051270804078</v>
      </c>
      <c r="K13">
        <f t="shared" si="3"/>
        <v>0.52440051270804078</v>
      </c>
    </row>
    <row r="14" spans="1:11" x14ac:dyDescent="0.25">
      <c r="A14" s="3" t="s">
        <v>9</v>
      </c>
      <c r="B14" s="2"/>
      <c r="C14" s="2">
        <v>645</v>
      </c>
      <c r="D14" s="2">
        <v>640</v>
      </c>
      <c r="F14" s="6">
        <f t="shared" si="4"/>
        <v>0.79999999999999993</v>
      </c>
      <c r="G14" s="6">
        <f t="shared" si="4"/>
        <v>0.79999999999999993</v>
      </c>
      <c r="H14">
        <f t="shared" si="1"/>
        <v>670.71291790369378</v>
      </c>
      <c r="I14">
        <f t="shared" si="2"/>
        <v>672.02033531383711</v>
      </c>
      <c r="J14">
        <f t="shared" si="3"/>
        <v>0.84162123357291341</v>
      </c>
      <c r="K14">
        <f t="shared" si="3"/>
        <v>0.84162123357291341</v>
      </c>
    </row>
    <row r="15" spans="1:11" x14ac:dyDescent="0.25">
      <c r="A15" s="3" t="s">
        <v>10</v>
      </c>
      <c r="B15" s="2"/>
      <c r="C15" s="2">
        <v>648</v>
      </c>
      <c r="D15" s="2">
        <v>648</v>
      </c>
      <c r="F15" s="6">
        <f t="shared" si="4"/>
        <v>0.89999999999999991</v>
      </c>
      <c r="G15" s="6">
        <f t="shared" si="4"/>
        <v>0.89999999999999991</v>
      </c>
      <c r="H15">
        <f t="shared" si="1"/>
        <v>682.84672141534043</v>
      </c>
      <c r="I15">
        <f t="shared" si="2"/>
        <v>683.68757008956834</v>
      </c>
      <c r="J15">
        <f t="shared" si="3"/>
        <v>1.2815515655445999</v>
      </c>
      <c r="K15">
        <f t="shared" si="3"/>
        <v>1.2815515655445999</v>
      </c>
    </row>
    <row r="17" spans="2:11" x14ac:dyDescent="0.25">
      <c r="B17" s="7" t="s">
        <v>11</v>
      </c>
      <c r="C17">
        <f>AVERAGE(C6:C15)</f>
        <v>647.5</v>
      </c>
      <c r="D17">
        <f>AVERAGE(D6:D15)</f>
        <v>649.70000000000005</v>
      </c>
    </row>
    <row r="18" spans="2:11" x14ac:dyDescent="0.25">
      <c r="B18" s="7" t="s">
        <v>12</v>
      </c>
      <c r="C18">
        <f>_xlfn.STDEV.S(C6:C15)</f>
        <v>27.581193270455543</v>
      </c>
      <c r="D18">
        <f>_xlfn.STDEV.S(D6:D15)</f>
        <v>26.520641855815715</v>
      </c>
    </row>
    <row r="20" spans="2:11" x14ac:dyDescent="0.25">
      <c r="B20" t="s">
        <v>37</v>
      </c>
      <c r="K20" t="s">
        <v>38</v>
      </c>
    </row>
    <row r="38" spans="2:13" x14ac:dyDescent="0.25">
      <c r="G38" t="s">
        <v>13</v>
      </c>
    </row>
    <row r="42" spans="2:13" x14ac:dyDescent="0.25">
      <c r="B42" s="5"/>
      <c r="D42" s="7" t="s">
        <v>14</v>
      </c>
      <c r="I42" s="7" t="s">
        <v>15</v>
      </c>
    </row>
    <row r="43" spans="2:13" x14ac:dyDescent="0.25">
      <c r="B43" s="1" t="s">
        <v>28</v>
      </c>
      <c r="C43" s="1" t="s">
        <v>29</v>
      </c>
      <c r="D43" s="7" t="s">
        <v>36</v>
      </c>
      <c r="E43" s="7" t="s">
        <v>16</v>
      </c>
      <c r="F43" s="7" t="s">
        <v>17</v>
      </c>
      <c r="G43" s="7" t="s">
        <v>18</v>
      </c>
      <c r="H43" s="7" t="s">
        <v>19</v>
      </c>
      <c r="I43" s="7" t="s">
        <v>20</v>
      </c>
      <c r="L43" s="1"/>
      <c r="M43" s="1"/>
    </row>
    <row r="44" spans="2:13" x14ac:dyDescent="0.25">
      <c r="B44" s="2">
        <v>690</v>
      </c>
      <c r="C44" s="2">
        <v>677</v>
      </c>
      <c r="D44">
        <f>B44-C44</f>
        <v>13</v>
      </c>
      <c r="E44">
        <v>7</v>
      </c>
      <c r="F44">
        <f>SUM(E44,E45,E51,E52)</f>
        <v>17</v>
      </c>
      <c r="G44">
        <f>SUM(E46,E47,E48,E49,E50)</f>
        <v>28</v>
      </c>
      <c r="H44">
        <v>17</v>
      </c>
      <c r="I44">
        <v>9</v>
      </c>
    </row>
    <row r="45" spans="2:13" x14ac:dyDescent="0.25">
      <c r="B45" s="2">
        <v>641</v>
      </c>
      <c r="C45" s="2">
        <v>636</v>
      </c>
      <c r="D45">
        <f t="shared" ref="D45:D53" si="5">B45-C45</f>
        <v>5</v>
      </c>
      <c r="E45">
        <v>2.5</v>
      </c>
    </row>
    <row r="46" spans="2:13" x14ac:dyDescent="0.25">
      <c r="B46" s="2">
        <v>651</v>
      </c>
      <c r="C46" s="2">
        <v>666</v>
      </c>
      <c r="D46">
        <f t="shared" si="5"/>
        <v>-15</v>
      </c>
      <c r="E46">
        <v>8</v>
      </c>
    </row>
    <row r="47" spans="2:13" x14ac:dyDescent="0.25">
      <c r="B47" s="2">
        <v>629</v>
      </c>
      <c r="C47" s="2">
        <v>645</v>
      </c>
      <c r="D47">
        <f t="shared" si="5"/>
        <v>-16</v>
      </c>
      <c r="E47">
        <v>9</v>
      </c>
    </row>
    <row r="48" spans="2:13" x14ac:dyDescent="0.25">
      <c r="B48" s="2">
        <v>674</v>
      </c>
      <c r="C48" s="2">
        <v>686</v>
      </c>
      <c r="D48">
        <f t="shared" si="5"/>
        <v>-12</v>
      </c>
      <c r="E48">
        <v>6</v>
      </c>
    </row>
    <row r="49" spans="2:8" x14ac:dyDescent="0.25">
      <c r="B49" s="2">
        <v>586</v>
      </c>
      <c r="C49" s="2">
        <v>590</v>
      </c>
      <c r="D49">
        <f t="shared" si="5"/>
        <v>-4</v>
      </c>
      <c r="E49">
        <v>1</v>
      </c>
    </row>
    <row r="50" spans="2:8" x14ac:dyDescent="0.25">
      <c r="B50" s="2">
        <v>652</v>
      </c>
      <c r="C50" s="2">
        <v>661</v>
      </c>
      <c r="D50">
        <f t="shared" si="5"/>
        <v>-9</v>
      </c>
      <c r="E50">
        <v>4</v>
      </c>
    </row>
    <row r="51" spans="2:8" x14ac:dyDescent="0.25">
      <c r="B51" s="2">
        <v>659</v>
      </c>
      <c r="C51" s="2">
        <v>648</v>
      </c>
      <c r="D51">
        <f t="shared" si="5"/>
        <v>11</v>
      </c>
      <c r="E51">
        <v>5</v>
      </c>
    </row>
    <row r="52" spans="2:8" x14ac:dyDescent="0.25">
      <c r="B52" s="2">
        <v>645</v>
      </c>
      <c r="C52" s="2">
        <v>640</v>
      </c>
      <c r="D52">
        <f t="shared" si="5"/>
        <v>5</v>
      </c>
      <c r="E52">
        <v>2.5</v>
      </c>
    </row>
    <row r="53" spans="2:8" x14ac:dyDescent="0.25">
      <c r="B53" s="2">
        <v>648</v>
      </c>
      <c r="C53" s="2">
        <v>648</v>
      </c>
      <c r="D53">
        <f t="shared" si="5"/>
        <v>0</v>
      </c>
      <c r="E53" t="s">
        <v>21</v>
      </c>
    </row>
    <row r="56" spans="2:8" x14ac:dyDescent="0.25">
      <c r="B56" s="7" t="s">
        <v>22</v>
      </c>
    </row>
    <row r="57" spans="2:8" x14ac:dyDescent="0.25">
      <c r="H57" t="s">
        <v>39</v>
      </c>
    </row>
    <row r="58" spans="2:8" x14ac:dyDescent="0.25">
      <c r="B58" s="8" t="s">
        <v>23</v>
      </c>
      <c r="C58" s="9">
        <v>0.05</v>
      </c>
      <c r="D58" s="9">
        <v>0.02</v>
      </c>
      <c r="E58" s="9">
        <v>0.01</v>
      </c>
      <c r="H58" s="10"/>
    </row>
    <row r="59" spans="2:8" x14ac:dyDescent="0.25">
      <c r="B59">
        <v>6</v>
      </c>
      <c r="C59">
        <v>0</v>
      </c>
      <c r="D59" t="s">
        <v>24</v>
      </c>
      <c r="E59" t="s">
        <v>24</v>
      </c>
    </row>
    <row r="60" spans="2:8" x14ac:dyDescent="0.25">
      <c r="B60">
        <v>7</v>
      </c>
      <c r="C60">
        <v>2</v>
      </c>
      <c r="D60">
        <v>0</v>
      </c>
      <c r="E60" t="s">
        <v>24</v>
      </c>
    </row>
    <row r="61" spans="2:8" x14ac:dyDescent="0.25">
      <c r="B61">
        <v>8</v>
      </c>
      <c r="C61">
        <v>4</v>
      </c>
      <c r="D61">
        <v>2</v>
      </c>
      <c r="E61">
        <v>0</v>
      </c>
    </row>
    <row r="62" spans="2:8" x14ac:dyDescent="0.25">
      <c r="B62" s="11">
        <v>9</v>
      </c>
      <c r="C62" s="12">
        <v>6</v>
      </c>
      <c r="D62" s="11">
        <v>3</v>
      </c>
      <c r="E62" s="11">
        <v>2</v>
      </c>
      <c r="F62" s="11"/>
      <c r="G62" s="11" t="s">
        <v>25</v>
      </c>
    </row>
    <row r="63" spans="2:8" x14ac:dyDescent="0.25">
      <c r="B63">
        <v>10</v>
      </c>
      <c r="C63">
        <v>8</v>
      </c>
      <c r="D63">
        <v>5</v>
      </c>
      <c r="E63">
        <v>3</v>
      </c>
    </row>
    <row r="64" spans="2:8" x14ac:dyDescent="0.25">
      <c r="B64">
        <v>11</v>
      </c>
      <c r="C64">
        <v>11</v>
      </c>
      <c r="D64">
        <v>7</v>
      </c>
      <c r="E64">
        <v>5</v>
      </c>
    </row>
    <row r="65" spans="2:5" x14ac:dyDescent="0.25">
      <c r="B65">
        <v>12</v>
      </c>
      <c r="C65">
        <v>14</v>
      </c>
      <c r="D65">
        <v>10</v>
      </c>
      <c r="E65">
        <v>7</v>
      </c>
    </row>
    <row r="66" spans="2:5" x14ac:dyDescent="0.25">
      <c r="B66">
        <v>13</v>
      </c>
      <c r="C66">
        <v>17</v>
      </c>
      <c r="D66">
        <v>13</v>
      </c>
      <c r="E66">
        <v>10</v>
      </c>
    </row>
    <row r="67" spans="2:5" x14ac:dyDescent="0.25">
      <c r="B67">
        <v>14</v>
      </c>
      <c r="C67">
        <v>21</v>
      </c>
      <c r="D67">
        <v>16</v>
      </c>
      <c r="E67">
        <v>13</v>
      </c>
    </row>
    <row r="68" spans="2:5" x14ac:dyDescent="0.25">
      <c r="B68">
        <v>15</v>
      </c>
      <c r="C68">
        <v>25</v>
      </c>
      <c r="D68">
        <v>20</v>
      </c>
      <c r="E68">
        <v>16</v>
      </c>
    </row>
    <row r="69" spans="2:5" x14ac:dyDescent="0.25">
      <c r="B69">
        <v>16</v>
      </c>
      <c r="C69">
        <v>30</v>
      </c>
      <c r="D69">
        <v>24</v>
      </c>
      <c r="E69">
        <v>20</v>
      </c>
    </row>
    <row r="70" spans="2:5" x14ac:dyDescent="0.25">
      <c r="B70">
        <v>17</v>
      </c>
      <c r="C70">
        <v>35</v>
      </c>
      <c r="D70">
        <v>28</v>
      </c>
      <c r="E70">
        <v>23</v>
      </c>
    </row>
    <row r="71" spans="2:5" x14ac:dyDescent="0.25">
      <c r="B71">
        <v>18</v>
      </c>
      <c r="C71">
        <v>40</v>
      </c>
      <c r="D71">
        <v>33</v>
      </c>
      <c r="E71">
        <v>28</v>
      </c>
    </row>
    <row r="72" spans="2:5" x14ac:dyDescent="0.25">
      <c r="B72">
        <v>19</v>
      </c>
      <c r="C72">
        <v>46</v>
      </c>
      <c r="D72">
        <v>38</v>
      </c>
      <c r="E72">
        <v>32</v>
      </c>
    </row>
    <row r="73" spans="2:5" x14ac:dyDescent="0.25">
      <c r="B73">
        <v>20</v>
      </c>
      <c r="C73">
        <v>52</v>
      </c>
      <c r="D73">
        <v>43</v>
      </c>
      <c r="E73">
        <v>38</v>
      </c>
    </row>
    <row r="74" spans="2:5" x14ac:dyDescent="0.25">
      <c r="B74">
        <v>21</v>
      </c>
      <c r="C74">
        <v>59</v>
      </c>
      <c r="D74">
        <v>49</v>
      </c>
      <c r="E74">
        <v>43</v>
      </c>
    </row>
    <row r="75" spans="2:5" x14ac:dyDescent="0.25">
      <c r="B75">
        <v>22</v>
      </c>
      <c r="C75">
        <v>66</v>
      </c>
      <c r="D75">
        <v>56</v>
      </c>
      <c r="E75">
        <v>49</v>
      </c>
    </row>
    <row r="76" spans="2:5" x14ac:dyDescent="0.25">
      <c r="B76">
        <v>23</v>
      </c>
      <c r="C76">
        <v>73</v>
      </c>
      <c r="D76">
        <v>62</v>
      </c>
      <c r="E76">
        <v>55</v>
      </c>
    </row>
    <row r="77" spans="2:5" x14ac:dyDescent="0.25">
      <c r="B77">
        <v>24</v>
      </c>
      <c r="C77">
        <v>81</v>
      </c>
      <c r="D77">
        <v>69</v>
      </c>
      <c r="E77">
        <v>61</v>
      </c>
    </row>
    <row r="78" spans="2:5" x14ac:dyDescent="0.25">
      <c r="B78">
        <v>25</v>
      </c>
      <c r="C78">
        <v>89</v>
      </c>
      <c r="D78">
        <v>77</v>
      </c>
      <c r="E78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welcome back Ironman</cp:lastModifiedBy>
  <dcterms:created xsi:type="dcterms:W3CDTF">2013-08-31T11:47:03Z</dcterms:created>
  <dcterms:modified xsi:type="dcterms:W3CDTF">2018-01-17T09:14:03Z</dcterms:modified>
</cp:coreProperties>
</file>