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Resumen Nva Ingenieria" sheetId="1" state="visible" r:id="rId2"/>
    <sheet name="Datos" sheetId="2" state="visible" r:id="rId3"/>
    <sheet name="DPCache_Datos" sheetId="3" state="hidden" r:id="rId4"/>
  </sheets>
  <definedNames>
    <definedName function="false" hidden="true" localSheetId="1" name="_xlnm._FilterDatabase" vbProcedure="false">Datos!$A$1:$X$98</definedName>
    <definedName function="false" hidden="false" localSheetId="0" name="_xlnm.Print_Area" vbProcedure="false">'Resumen Nva Ingenieria'!$1:$5</definedName>
    <definedName function="false" hidden="false" localSheetId="0" name="_xlnm.Print_Titles" vbProcedure="false">'Resumen Nva Ingenieria'!$1:$5</definedName>
    <definedName function="false" hidden="false" localSheetId="0" name="_xlnm.Print_Area" vbProcedure="false">'Resumen Nva Ingenieria'!$1:$5</definedName>
    <definedName function="false" hidden="false" localSheetId="0" name="_xlnm.Print_Titles" vbProcedure="false">'Resumen Nva Ingenieria'!$1:$5</definedName>
    <definedName function="false" hidden="false" localSheetId="0" name="_xlnm._FilterDatabase" vbProcedure="false">'Resumen Nva Ingenieria'!$A$5:$G$5</definedName>
    <definedName function="false" hidden="false" localSheetId="1" name="_xlnm._FilterDatabase" vbProcedure="false">Datos!$A$1:$X$98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<sst xmlns="http://schemas.openxmlformats.org/spreadsheetml/2006/main" count="1350" uniqueCount="179">
  <si>
    <t xml:space="preserve">ID Art EC</t>
  </si>
  <si>
    <t xml:space="preserve">- all -</t>
  </si>
  <si>
    <t xml:space="preserve">Item ID</t>
  </si>
  <si>
    <t xml:space="preserve">Data</t>
  </si>
  <si>
    <t xml:space="preserve">203001R-Bovans Blanca</t>
  </si>
  <si>
    <t xml:space="preserve">Rout Seq ID</t>
  </si>
  <si>
    <t xml:space="preserve">Semanas</t>
  </si>
  <si>
    <t xml:space="preserve">Desc Art EC</t>
  </si>
  <si>
    <t xml:space="preserve">Sum - para ingenieria</t>
  </si>
  <si>
    <t xml:space="preserve">Sum - costo por Huevo</t>
  </si>
  <si>
    <t xml:space="preserve">Semana 18</t>
  </si>
  <si>
    <t xml:space="preserve">Inicio Post P1</t>
  </si>
  <si>
    <t xml:space="preserve">Bovans Blanca 17 Sem</t>
  </si>
  <si>
    <t xml:space="preserve">Depreciacion Bovans Blanca 17 Sem</t>
  </si>
  <si>
    <t xml:space="preserve">Cartucho No Recargable Jet Sprinter</t>
  </si>
  <si>
    <t xml:space="preserve">Semana 18 Result</t>
  </si>
  <si>
    <t xml:space="preserve">Semana 19</t>
  </si>
  <si>
    <t xml:space="preserve">Bronquitis Conn Mass 2000 Ds S/Dil</t>
  </si>
  <si>
    <t xml:space="preserve">Semana 19 Result</t>
  </si>
  <si>
    <t xml:space="preserve">Semana 20</t>
  </si>
  <si>
    <t xml:space="preserve">Semana 20 Result</t>
  </si>
  <si>
    <t xml:space="preserve">Semana 21</t>
  </si>
  <si>
    <t xml:space="preserve">Semana 21 Result</t>
  </si>
  <si>
    <t xml:space="preserve">Semana 22</t>
  </si>
  <si>
    <t xml:space="preserve">Newcastle 1000 Ds  Sin Diluente</t>
  </si>
  <si>
    <t xml:space="preserve">Volvac Influenza H7N3 KV</t>
  </si>
  <si>
    <t xml:space="preserve">Semana 22 Result</t>
  </si>
  <si>
    <t xml:space="preserve">Semana 23</t>
  </si>
  <si>
    <t xml:space="preserve">Semana 23 Result</t>
  </si>
  <si>
    <t xml:space="preserve">Semana 24</t>
  </si>
  <si>
    <t xml:space="preserve">Semana 24 Result</t>
  </si>
  <si>
    <t xml:space="preserve">Semana 25</t>
  </si>
  <si>
    <t xml:space="preserve">Newcastle Sin Diluente</t>
  </si>
  <si>
    <t xml:space="preserve">Semana 25 Result</t>
  </si>
  <si>
    <t xml:space="preserve">Semana 26</t>
  </si>
  <si>
    <t xml:space="preserve">Semana 26 Result</t>
  </si>
  <si>
    <t xml:space="preserve">Semana 27</t>
  </si>
  <si>
    <t xml:space="preserve">Semana 27 Result</t>
  </si>
  <si>
    <t xml:space="preserve">Semana 28</t>
  </si>
  <si>
    <t xml:space="preserve">Semana 28 Result</t>
  </si>
  <si>
    <t xml:space="preserve">Semana 29</t>
  </si>
  <si>
    <t xml:space="preserve">Semana 29 Result</t>
  </si>
  <si>
    <t xml:space="preserve">Semana 30</t>
  </si>
  <si>
    <t xml:space="preserve">Semana 30 Result</t>
  </si>
  <si>
    <t xml:space="preserve">Semana 31</t>
  </si>
  <si>
    <t xml:space="preserve">Postura Fase I P1</t>
  </si>
  <si>
    <t xml:space="preserve">Semana 31 Result</t>
  </si>
  <si>
    <t xml:space="preserve">Semana 32</t>
  </si>
  <si>
    <t xml:space="preserve">Semana 32 Result</t>
  </si>
  <si>
    <t xml:space="preserve">Semana 33</t>
  </si>
  <si>
    <t xml:space="preserve">Semana 33 Result</t>
  </si>
  <si>
    <t xml:space="preserve">Semana 34</t>
  </si>
  <si>
    <t xml:space="preserve">Semana 34 Result</t>
  </si>
  <si>
    <t xml:space="preserve">Semana 35</t>
  </si>
  <si>
    <t xml:space="preserve">Semana 35 Result</t>
  </si>
  <si>
    <t xml:space="preserve">Semana 36</t>
  </si>
  <si>
    <t xml:space="preserve">Semana 36 Result</t>
  </si>
  <si>
    <t xml:space="preserve">Semana 37</t>
  </si>
  <si>
    <t xml:space="preserve">Semana 37 Result</t>
  </si>
  <si>
    <t xml:space="preserve">Semana 38</t>
  </si>
  <si>
    <t xml:space="preserve">Semana 38 Result</t>
  </si>
  <si>
    <t xml:space="preserve">Semana 39</t>
  </si>
  <si>
    <t xml:space="preserve">Semana 39 Result</t>
  </si>
  <si>
    <t xml:space="preserve">Semana 40</t>
  </si>
  <si>
    <t xml:space="preserve">Semana 40 Result</t>
  </si>
  <si>
    <t xml:space="preserve">Semana 41</t>
  </si>
  <si>
    <t xml:space="preserve">Semana 41 Result</t>
  </si>
  <si>
    <t xml:space="preserve">Semana 42</t>
  </si>
  <si>
    <t xml:space="preserve">Semana 42 Result</t>
  </si>
  <si>
    <t xml:space="preserve">Semana 43</t>
  </si>
  <si>
    <t xml:space="preserve">Semana 43 Result</t>
  </si>
  <si>
    <t xml:space="preserve">Semana 44</t>
  </si>
  <si>
    <t xml:space="preserve">Semana 44 Result</t>
  </si>
  <si>
    <t xml:space="preserve">Semana 45</t>
  </si>
  <si>
    <t xml:space="preserve">Semana 45 Result</t>
  </si>
  <si>
    <t xml:space="preserve">Semana 46</t>
  </si>
  <si>
    <t xml:space="preserve">Postura Fase II P1</t>
  </si>
  <si>
    <t xml:space="preserve">Semana 46 Result</t>
  </si>
  <si>
    <t xml:space="preserve">Semana 47</t>
  </si>
  <si>
    <t xml:space="preserve">Semana 47 Result</t>
  </si>
  <si>
    <t xml:space="preserve">Semana 48</t>
  </si>
  <si>
    <t xml:space="preserve">Semana 48 Result</t>
  </si>
  <si>
    <t xml:space="preserve">Semana 49</t>
  </si>
  <si>
    <t xml:space="preserve">Semana 49 Result</t>
  </si>
  <si>
    <t xml:space="preserve">Semana 50</t>
  </si>
  <si>
    <t xml:space="preserve">Semana 50 Result</t>
  </si>
  <si>
    <t xml:space="preserve">Semana 51</t>
  </si>
  <si>
    <t xml:space="preserve">Semana 51 Result</t>
  </si>
  <si>
    <t xml:space="preserve">Semana 52</t>
  </si>
  <si>
    <t xml:space="preserve">Semana 52 Result</t>
  </si>
  <si>
    <t xml:space="preserve">Semana 53</t>
  </si>
  <si>
    <t xml:space="preserve">Semana 53 Result</t>
  </si>
  <si>
    <t xml:space="preserve">Semana 54</t>
  </si>
  <si>
    <t xml:space="preserve">Semana 54 Result</t>
  </si>
  <si>
    <t xml:space="preserve">Semana 55</t>
  </si>
  <si>
    <t xml:space="preserve">Semana 55 Result</t>
  </si>
  <si>
    <t xml:space="preserve">Semana 56</t>
  </si>
  <si>
    <t xml:space="preserve">Postura Fase III P1</t>
  </si>
  <si>
    <t xml:space="preserve">Semana 56 Result</t>
  </si>
  <si>
    <t xml:space="preserve">Semana 57</t>
  </si>
  <si>
    <t xml:space="preserve">Semana 57 Result</t>
  </si>
  <si>
    <t xml:space="preserve">Semana 58</t>
  </si>
  <si>
    <t xml:space="preserve">Semana 58 Result</t>
  </si>
  <si>
    <t xml:space="preserve">Semana 59</t>
  </si>
  <si>
    <t xml:space="preserve">Semana 59 Result</t>
  </si>
  <si>
    <t xml:space="preserve">Semana 60</t>
  </si>
  <si>
    <t xml:space="preserve">Semana 60 Result</t>
  </si>
  <si>
    <t xml:space="preserve">Semana 61</t>
  </si>
  <si>
    <t xml:space="preserve">Semana 61 Result</t>
  </si>
  <si>
    <t xml:space="preserve">Semana 62</t>
  </si>
  <si>
    <t xml:space="preserve">Semana 62 Result</t>
  </si>
  <si>
    <t xml:space="preserve">Semana 63</t>
  </si>
  <si>
    <t xml:space="preserve">Semana 63 Result</t>
  </si>
  <si>
    <t xml:space="preserve">Semana 64</t>
  </si>
  <si>
    <t xml:space="preserve">Semana 64 Result</t>
  </si>
  <si>
    <t xml:space="preserve">Semana 65</t>
  </si>
  <si>
    <t xml:space="preserve">Semana 65 Result</t>
  </si>
  <si>
    <t xml:space="preserve">Semana 66</t>
  </si>
  <si>
    <t xml:space="preserve">Postura Fase IV P1</t>
  </si>
  <si>
    <t xml:space="preserve">Semana 66 Result</t>
  </si>
  <si>
    <t xml:space="preserve">Semana 67</t>
  </si>
  <si>
    <t xml:space="preserve">Semana 67 Result</t>
  </si>
  <si>
    <t xml:space="preserve">Semana 68</t>
  </si>
  <si>
    <t xml:space="preserve">Semana 68 Result</t>
  </si>
  <si>
    <t xml:space="preserve">Semana 69</t>
  </si>
  <si>
    <t xml:space="preserve">Semana 69 Result</t>
  </si>
  <si>
    <t xml:space="preserve">Semana 70</t>
  </si>
  <si>
    <t xml:space="preserve">Semana 70 Result</t>
  </si>
  <si>
    <t xml:space="preserve">Semana 71</t>
  </si>
  <si>
    <t xml:space="preserve">Semana 71 Result</t>
  </si>
  <si>
    <t xml:space="preserve">Semana 72</t>
  </si>
  <si>
    <t xml:space="preserve">Semana 72 Result</t>
  </si>
  <si>
    <t xml:space="preserve">Semana 73</t>
  </si>
  <si>
    <t xml:space="preserve">Semana 73 Result</t>
  </si>
  <si>
    <t xml:space="preserve">Semana 74</t>
  </si>
  <si>
    <t xml:space="preserve">Semana 74 Result</t>
  </si>
  <si>
    <t xml:space="preserve">Semana 75</t>
  </si>
  <si>
    <t xml:space="preserve">Semana 75 Result</t>
  </si>
  <si>
    <t xml:space="preserve">Semana 76</t>
  </si>
  <si>
    <t xml:space="preserve">Semana 76 Result</t>
  </si>
  <si>
    <t xml:space="preserve">Semana 77</t>
  </si>
  <si>
    <t xml:space="preserve">Semana 77 Result</t>
  </si>
  <si>
    <t xml:space="preserve">Semana 78</t>
  </si>
  <si>
    <t xml:space="preserve">Semana 78 Result</t>
  </si>
  <si>
    <t xml:space="preserve">Semana 79</t>
  </si>
  <si>
    <t xml:space="preserve">Semana 79 Result</t>
  </si>
  <si>
    <t xml:space="preserve">Semana 80</t>
  </si>
  <si>
    <t xml:space="preserve">Semana 80 Result</t>
  </si>
  <si>
    <t xml:space="preserve">Total Result</t>
  </si>
  <si>
    <t xml:space="preserve">Item Name</t>
  </si>
  <si>
    <t xml:space="preserve">Prod Fam</t>
  </si>
  <si>
    <t xml:space="preserve">Semana</t>
  </si>
  <si>
    <t xml:space="preserve">para ingenieria</t>
  </si>
  <si>
    <t xml:space="preserve">Consumo por Ave (gramos)</t>
  </si>
  <si>
    <t xml:space="preserve">Blanco</t>
  </si>
  <si>
    <t xml:space="preserve">huevos</t>
  </si>
  <si>
    <t xml:space="preserve">Consumo x Huevo</t>
  </si>
  <si>
    <t xml:space="preserve">PST_EffStart</t>
  </si>
  <si>
    <t xml:space="preserve">Stop</t>
  </si>
  <si>
    <t xml:space="preserve">DisplayOrder</t>
  </si>
  <si>
    <t xml:space="preserve">cantidad</t>
  </si>
  <si>
    <t xml:space="preserve">SO</t>
  </si>
  <si>
    <t xml:space="preserve">valor contable</t>
  </si>
  <si>
    <t xml:space="preserve">costo por Huevo</t>
  </si>
  <si>
    <t xml:space="preserve">Costo X Ave</t>
  </si>
  <si>
    <t xml:space="preserve">501 Aves</t>
  </si>
  <si>
    <t xml:space="preserve">101 Alimento</t>
  </si>
  <si>
    <t xml:space="preserve">102 Empaque</t>
  </si>
  <si>
    <t xml:space="preserve">103 Medicina</t>
  </si>
  <si>
    <t xml:space="preserve">Item Name2</t>
  </si>
  <si>
    <t xml:space="preserve">PSH_RecordID</t>
  </si>
  <si>
    <t xml:space="preserve">IMA_Record</t>
  </si>
  <si>
    <t xml:space="preserve">1</t>
  </si>
  <si>
    <t xml:space="preserve">2</t>
  </si>
  <si>
    <t xml:space="preserve">3</t>
  </si>
  <si>
    <t xml:space="preserve">4</t>
  </si>
  <si>
    <t xml:space="preserve">Descripcion</t>
  </si>
  <si>
    <t xml:space="preserve">Bovans Blanca</t>
  </si>
  <si>
    <t xml:space="preserve">203001R-Bovans Blanca~Production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</si>
</sst>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-\$* #,##0.00_-;&quot;-$&quot;* #,##0.00_-;_-\$* \-??_-;_-@_-"/>
    <numFmt numFmtId="166" formatCode="0.00000"/>
    <numFmt numFmtId="167" formatCode="0.0000"/>
    <numFmt numFmtId="168" formatCode="_(* #,##0.00_);_(* \(#,##0.00\);_(* \-??_);_(@_)"/>
    <numFmt numFmtId="169" formatCode="_(* #,##0.00000000_);_(* \(#,##0.00000000\);_(* \-??_);_(@_)"/>
    <numFmt numFmtId="170" formatCode="\$#,##0.0000"/>
    <numFmt numFmtId="171" formatCode="_(* #,##0_);_(* \(#,##0\);_(* \-??_);_(@_)"/>
    <numFmt numFmtId="172" formatCode="_(* #,##0.000000_);_(* \(#,##0.000000\);_(* \-??_);_(@_)"/>
    <numFmt numFmtId="173" formatCode="M/D/YYYY"/>
    <numFmt numFmtId="174" formatCode="MM/DD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C4E1BB"/>
        <bgColor rgb="FFC0C0C0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6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Field" xfId="20" builtinId="53" customBuiltin="true"/>
    <cellStyle name="Pivot Table Corner" xfId="21" builtinId="53" customBuiltin="true"/>
    <cellStyle name="Pivot Table Value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E1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97">
  <cacheSource type="worksheet">
    <worksheetSource ref="A1:AC98" sheet="DPCache_Datos"/>
  </cacheSource>
  <cacheFields count="29">
    <cacheField name="Item ID" numFmtId="0">
      <sharedItems count="1" containsMixedTypes="0" containsSemiMixedTypes="0" containsString="1" containsNumber="0">
        <s v="203001R-Bovans Blanca"/>
      </sharedItems>
    </cacheField>
    <cacheField name="Item Name" numFmtId="0">
      <sharedItems count="1" containsMixedTypes="0" containsSemiMixedTypes="0" containsString="1" containsNumber="0">
        <s v="Bovans Blanca"/>
      </sharedItems>
    </cacheField>
    <cacheField name="Prod Fam" numFmtId="0">
      <sharedItems count="4" containsMixedTypes="0" containsSemiMixedTypes="0" containsString="1" containsNumber="0">
        <s v="101 Alimento"/>
        <s v="102 Empaque"/>
        <s v="103 Medicina"/>
        <s v="501 Aves"/>
      </sharedItems>
    </cacheField>
    <cacheField name="Item Name2" numFmtId="0">
      <sharedItems count="12" containsMixedTypes="0" containsSemiMixedTypes="0" containsString="1" containsNumber="0">
        <s v="Bovans Blanca 17 Sem"/>
        <s v="Bronquitis Conn Mass 2000 Ds S/Dil"/>
        <s v="Cartucho No Recargable Jet Sprinter"/>
        <s v="Depreciacion Bovans Blanca 17 Sem"/>
        <s v="Inicio Post P1"/>
        <s v="Newcastle 1000 Ds  Sin Diluente"/>
        <s v="Newcastle Sin Diluente"/>
        <s v="Postura Fase I P1"/>
        <s v="Postura Fase II P1"/>
        <s v="Postura Fase III P1"/>
        <s v="Postura Fase IV P1"/>
        <s v="Volvac Influenza H7N3 KV"/>
      </sharedItems>
    </cacheField>
    <cacheField name="Rout Seq ID" numFmtId="0">
      <sharedItems count="63" containsMixedTypes="0" containsSemiMixedTypes="0" containsString="0" containsNumber="1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</sharedItems>
    </cacheField>
    <cacheField name="Semana" numFmtId="0">
      <sharedItems count="63" containsMixedTypes="0" containsSemiMixedTypes="0" containsString="0" containsNumber="1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</sharedItems>
    </cacheField>
    <cacheField name="Semanas" numFmtId="0">
      <sharedItems count="63" containsMixedTypes="0" containsSemiMixedTypes="0" containsString="1" containsNumber="0">
        <s v="Semana 18"/>
        <s v="Semana 19"/>
        <s v="Semana 20"/>
        <s v="Semana 21"/>
        <s v="Semana 22"/>
        <s v="Semana 23"/>
        <s v="Semana 24"/>
        <s v="Semana 25"/>
        <s v="Semana 26"/>
        <s v="Semana 27"/>
        <s v="Semana 28"/>
        <s v="Semana 29"/>
        <s v="Semana 30"/>
        <s v="Semana 31"/>
        <s v="Semana 32"/>
        <s v="Semana 33"/>
        <s v="Semana 34"/>
        <s v="Semana 35"/>
        <s v="Semana 36"/>
        <s v="Semana 37"/>
        <s v="Semana 38"/>
        <s v="Semana 39"/>
        <s v="Semana 40"/>
        <s v="Semana 41"/>
        <s v="Semana 42"/>
        <s v="Semana 43"/>
        <s v="Semana 44"/>
        <s v="Semana 45"/>
        <s v="Semana 46"/>
        <s v="Semana 47"/>
        <s v="Semana 48"/>
        <s v="Semana 49"/>
        <s v="Semana 50"/>
        <s v="Semana 51"/>
        <s v="Semana 52"/>
        <s v="Semana 53"/>
        <s v="Semana 54"/>
        <s v="Semana 55"/>
        <s v="Semana 56"/>
        <s v="Semana 57"/>
        <s v="Semana 58"/>
        <s v="Semana 59"/>
        <s v="Semana 60"/>
        <s v="Semana 61"/>
        <s v="Semana 62"/>
        <s v="Semana 63"/>
        <s v="Semana 64"/>
        <s v="Semana 65"/>
        <s v="Semana 66"/>
        <s v="Semana 67"/>
        <s v="Semana 68"/>
        <s v="Semana 69"/>
        <s v="Semana 70"/>
        <s v="Semana 71"/>
        <s v="Semana 72"/>
        <s v="Semana 73"/>
        <s v="Semana 74"/>
        <s v="Semana 75"/>
        <s v="Semana 76"/>
        <s v="Semana 77"/>
        <s v="Semana 78"/>
        <s v="Semana 79"/>
        <s v="Semana 80"/>
      </sharedItems>
    </cacheField>
    <cacheField name="para ingenieria" numFmtId="0">
      <sharedItems count="18" containsMixedTypes="0" containsSemiMixedTypes="0" containsString="0" containsNumber="1">
        <n v="-0.00303030303030303"/>
        <n v="0"/>
        <n v="0.00184545454545455"/>
        <n v="0.00186666666666667"/>
        <n v="0.00195151515151515"/>
        <n v="0.00201515151515152"/>
        <n v="0.00205757575757576"/>
        <n v="0.00212121212121212"/>
        <n v="0.00222727272727273"/>
        <n v="0.00224848484848485"/>
        <n v="0.00226969696969697"/>
        <n v="0.00229090909090909"/>
        <n v="0.00231212121212121"/>
        <n v="0.00233333333333333"/>
        <n v="0.00235454545454545"/>
        <n v="0.00237575757575758"/>
        <n v="0.00303030303030303"/>
        <n v="0.00454545454545455"/>
      </sharedItems>
    </cacheField>
    <cacheField name="Consumo por Ave (gramos)" numFmtId="0">
      <sharedItems count="18" containsMixedTypes="0" containsSemiMixedTypes="0" containsString="0" containsNumber="1">
        <n v="-1"/>
        <n v="0"/>
        <n v="0.609"/>
        <n v="0.616"/>
        <n v="0.644"/>
        <n v="0.665"/>
        <n v="0.679"/>
        <n v="0.7"/>
        <n v="0.735"/>
        <n v="0.742"/>
        <n v="0.749"/>
        <n v="0.756"/>
        <n v="0.763"/>
        <n v="0.77"/>
        <n v="0.777"/>
        <n v="0.784"/>
        <n v="1"/>
        <n v="1.5"/>
      </sharedItems>
    </cacheField>
    <cacheField name="Blanco" numFmtId="0">
      <sharedItems count="1" containsMixedTypes="0" containsSemiMixedTypes="0" containsString="0" containsNumber="0">
        <m/>
      </sharedItems>
    </cacheField>
    <cacheField name="huevos" numFmtId="0">
      <sharedItems count="1" containsMixedTypes="0" containsSemiMixedTypes="0" containsString="0" containsNumber="1">
        <n v="330"/>
      </sharedItems>
    </cacheField>
    <cacheField name="Consumo x Huevo" numFmtId="0">
      <sharedItems count="18" containsMixedTypes="0" containsSemiMixedTypes="0" containsString="0" containsNumber="1">
        <n v="-0.00303030303030303"/>
        <n v="0"/>
        <n v="0.00184545454545455"/>
        <n v="0.00186666666666667"/>
        <n v="0.00195151515151515"/>
        <n v="0.00201515151515152"/>
        <n v="0.00205757575757576"/>
        <n v="0.00212121212121212"/>
        <n v="0.00222727272727273"/>
        <n v="0.00224848484848485"/>
        <n v="0.00226969696969697"/>
        <n v="0.00229090909090909"/>
        <n v="0.00231212121212121"/>
        <n v="0.00233333333333333"/>
        <n v="0.00235454545454545"/>
        <n v="0.00237575757575758"/>
        <n v="0.00303030303030303"/>
        <n v="0.00454545454545455"/>
      </sharedItems>
    </cacheField>
    <cacheField name="ID Art EC" numFmtId="0">
      <sharedItems count="1" containsMixedTypes="0" containsSemiMixedTypes="0" containsString="0" containsNumber="0">
        <m/>
      </sharedItems>
    </cacheField>
    <cacheField name="Desc Art EC" numFmtId="0">
      <sharedItems count="12" containsMixedTypes="0" containsSemiMixedTypes="0" containsString="1" containsNumber="0">
        <s v="Bovans Blanca 17 Sem"/>
        <s v="Bronquitis Conn Mass 2000 Ds S/Dil"/>
        <s v="Cartucho No Recargable Jet Sprinter"/>
        <s v="Depreciacion Bovans Blanca 17 Sem"/>
        <s v="Inicio Post P1"/>
        <s v="Newcastle 1000 Ds  Sin Diluente"/>
        <s v="Newcastle Sin Diluente"/>
        <s v="Postura Fase I P1"/>
        <s v="Postura Fase II P1"/>
        <s v="Postura Fase III P1"/>
        <s v="Postura Fase IV P1"/>
        <s v="Volvac Influenza H7N3 KV"/>
      </sharedItems>
    </cacheField>
    <cacheField name="PSH_RecordID" numFmtId="0">
      <sharedItems count="1" containsMixedTypes="0" containsSemiMixedTypes="0" containsString="1" containsNumber="0">
        <s v="203001R-Bovans Blanca~Production"/>
      </sharedItems>
    </cacheField>
    <cacheField name="IMA_Record" numFmtId="0">
      <sharedItems count="1" containsMixedTypes="0" containsSemiMixedTypes="0" containsString="0" containsNumber="0">
        <m/>
      </sharedItems>
    </cacheField>
    <cacheField name="PST_EffStart" numFmtId="0">
      <sharedItems count="1" containsMixedTypes="0" containsSemiMixedTypes="0" containsString="0" containsNumber="1">
        <n v="41275"/>
      </sharedItems>
    </cacheField>
    <cacheField name="Stop" numFmtId="0">
      <sharedItems count="1" containsMixedTypes="0" containsSemiMixedTypes="0" containsString="0" containsNumber="0">
        <m/>
      </sharedItems>
    </cacheField>
    <cacheField name="DisplayOrder" numFmtId="0">
      <sharedItems count="1" containsMixedTypes="0" containsSemiMixedTypes="0" containsString="0" containsNumber="0">
        <m/>
      </sharedItems>
    </cacheField>
    <cacheField name="cantidad" numFmtId="0">
      <sharedItems count="18" containsMixedTypes="0" containsSemiMixedTypes="0" containsString="0" containsNumber="1">
        <n v="-0.00303030303030303"/>
        <n v="0"/>
        <n v="0.00184545454545455"/>
        <n v="0.00186666666666667"/>
        <n v="0.00195151515151515"/>
        <n v="0.00201515151515152"/>
        <n v="0.00205757575757576"/>
        <n v="0.00212121212121212"/>
        <n v="0.00222727272727273"/>
        <n v="0.00224848484848485"/>
        <n v="0.00226969696969697"/>
        <n v="0.00229090909090909"/>
        <n v="0.00231212121212121"/>
        <n v="0.00233333333333333"/>
        <n v="0.00235454545454545"/>
        <n v="0.00237575757575758"/>
        <n v="0.00303030303030303"/>
        <n v="0.00454545454545455"/>
      </sharedItems>
    </cacheField>
    <cacheField name="1" numFmtId="0">
      <sharedItems count="1" containsMixedTypes="0" containsSemiMixedTypes="0" containsString="0" containsNumber="0">
        <m/>
      </sharedItems>
    </cacheField>
    <cacheField name="2" numFmtId="0">
      <sharedItems count="1" containsMixedTypes="0" containsSemiMixedTypes="0" containsString="0" containsNumber="0">
        <m/>
      </sharedItems>
    </cacheField>
    <cacheField name="3" numFmtId="0">
      <sharedItems count="1" containsMixedTypes="0" containsSemiMixedTypes="0" containsString="0" containsNumber="0">
        <m/>
      </sharedItems>
    </cacheField>
    <cacheField name="4" numFmtId="0">
      <sharedItems count="1" containsMixedTypes="0" containsSemiMixedTypes="0" containsString="0" containsNumber="0">
        <m/>
      </sharedItems>
    </cacheField>
    <cacheField name="SO" numFmtId="0">
      <sharedItems count="63" containsMixedTypes="0" containsSemiMixedTypes="0" containsString="0" containsNumber="1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</sharedItems>
    </cacheField>
    <cacheField name="Descripcion" numFmtId="0">
      <sharedItems count="12" containsMixedTypes="0" containsSemiMixedTypes="0" containsString="1" containsNumber="0">
        <s v="Bovans Blanca 17 Sem"/>
        <s v="Bronquitis Conn Mass 2000 Ds S/Dil"/>
        <s v="Cartucho No Recargable Jet Sprinter"/>
        <s v="Depreciacion Bovans Blanca 17 Sem"/>
        <s v="Inicio Post P1"/>
        <s v="Newcastle 1000 Ds  Sin Diluente"/>
        <s v="Newcastle Sin Diluente"/>
        <s v="Postura Fase I P1"/>
        <s v="Postura Fase II P1"/>
        <s v="Postura Fase III P1"/>
        <s v="Postura Fase IV P1"/>
        <s v="Volvac Influenza H7N3 KV"/>
      </sharedItems>
    </cacheField>
    <cacheField name="valor contable" numFmtId="0">
      <sharedItems count="12" containsMixedTypes="0" containsSemiMixedTypes="0" containsString="0" containsNumber="1">
        <n v="0.0102"/>
        <n v="0.0151"/>
        <n v="0.0259"/>
        <n v="0.285"/>
        <n v="4.1787"/>
        <n v="4.2787"/>
        <n v="4.7062"/>
        <n v="4.7797"/>
        <n v="4.9509"/>
        <n v="45.6022"/>
        <n v="47.6022"/>
        <n v="688.83"/>
      </sharedItems>
    </cacheField>
    <cacheField name="costo por Huevo" numFmtId="0">
      <sharedItems count="26" containsMixedTypes="0" containsSemiMixedTypes="0" containsString="0" containsNumber="1">
        <n v="-0.138188484848485"/>
        <n v="0"/>
        <n v="4.63636363636364E-005"/>
        <n v="6.86363636363637E-005"/>
        <n v="7.84848484848485E-005"/>
        <n v="0.000863636363636364"/>
        <n v="0.00913666090909091"/>
        <n v="0.00924168"/>
        <n v="0.00948438272727273"/>
        <n v="0.00957302181818182"/>
        <n v="0.00966166090909091"/>
        <n v="0.00966175636363636"/>
        <n v="0.0097503"/>
        <n v="0.00997681363636364"/>
        <n v="0.00998363333333333"/>
        <n v="0.0101868518181818"/>
        <n v="0.0105019090909091"/>
        <n v="0.0110270045454545"/>
        <n v="0.0110809618181818"/>
        <n v="0.0111320236363636"/>
        <n v="0.0111526333333333"/>
        <n v="0.0111807903030303"/>
        <n v="0.0112370427272727"/>
        <n v="0.0112540209090909"/>
        <n v="0.138188484848485"/>
        <n v="0.144249090909091"/>
      </sharedItems>
    </cacheField>
    <cacheField name="Costo X Ave" numFmtId="0">
      <sharedItems count="27" containsMixedTypes="0" containsSemiMixedTypes="0" containsString="0" containsNumber="1">
        <n v="-45.6022"/>
        <n v="0"/>
        <n v="0.0153"/>
        <n v="0.02265"/>
        <n v="0.0259"/>
        <n v="0.285"/>
        <n v="3.0150981"/>
        <n v="3.0497544"/>
        <n v="3.1298463"/>
        <n v="3.1590972"/>
        <n v="3.1883481"/>
        <n v="3.1883796"/>
        <n v="3.217599"/>
        <n v="3.2923485"/>
        <n v="3.294599"/>
        <n v="3.3616611"/>
        <n v="3.46563"/>
        <n v="3.6389115"/>
        <n v="3.6567174"/>
        <n v="3.6735678"/>
        <n v="3.680369"/>
        <n v="3.6896608"/>
        <n v="3.7082241"/>
        <n v="3.7138269"/>
        <n v="45.6022"/>
        <n v="47.6022"/>
        <n v="419.4974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x v="0"/>
    <x v="0"/>
    <x v="3"/>
    <x v="0"/>
    <x v="0"/>
    <x v="0"/>
    <x v="0"/>
    <x v="16"/>
    <x v="16"/>
    <x v="0"/>
    <x v="0"/>
    <x v="16"/>
    <x v="0"/>
    <x v="0"/>
    <x v="0"/>
    <x v="0"/>
    <x v="0"/>
    <x v="0"/>
    <x v="0"/>
    <x v="16"/>
    <x v="0"/>
    <x v="0"/>
    <x v="0"/>
    <x v="0"/>
    <x v="0"/>
    <x v="0"/>
    <x v="9"/>
    <x v="24"/>
    <x v="24"/>
  </r>
  <r>
    <x v="0"/>
    <x v="0"/>
    <x v="0"/>
    <x v="4"/>
    <x v="0"/>
    <x v="0"/>
    <x v="0"/>
    <x v="2"/>
    <x v="2"/>
    <x v="0"/>
    <x v="0"/>
    <x v="2"/>
    <x v="0"/>
    <x v="4"/>
    <x v="0"/>
    <x v="0"/>
    <x v="0"/>
    <x v="0"/>
    <x v="0"/>
    <x v="2"/>
    <x v="0"/>
    <x v="0"/>
    <x v="0"/>
    <x v="0"/>
    <x v="0"/>
    <x v="4"/>
    <x v="8"/>
    <x v="6"/>
    <x v="6"/>
  </r>
  <r>
    <x v="0"/>
    <x v="0"/>
    <x v="3"/>
    <x v="3"/>
    <x v="0"/>
    <x v="0"/>
    <x v="0"/>
    <x v="16"/>
    <x v="16"/>
    <x v="0"/>
    <x v="0"/>
    <x v="16"/>
    <x v="0"/>
    <x v="3"/>
    <x v="0"/>
    <x v="0"/>
    <x v="0"/>
    <x v="0"/>
    <x v="0"/>
    <x v="16"/>
    <x v="0"/>
    <x v="0"/>
    <x v="0"/>
    <x v="0"/>
    <x v="0"/>
    <x v="3"/>
    <x v="10"/>
    <x v="25"/>
    <x v="25"/>
  </r>
  <r>
    <x v="0"/>
    <x v="0"/>
    <x v="1"/>
    <x v="2"/>
    <x v="0"/>
    <x v="0"/>
    <x v="0"/>
    <x v="1"/>
    <x v="2"/>
    <x v="0"/>
    <x v="0"/>
    <x v="1"/>
    <x v="0"/>
    <x v="2"/>
    <x v="0"/>
    <x v="0"/>
    <x v="0"/>
    <x v="0"/>
    <x v="0"/>
    <x v="1"/>
    <x v="0"/>
    <x v="0"/>
    <x v="0"/>
    <x v="0"/>
    <x v="0"/>
    <x v="2"/>
    <x v="11"/>
    <x v="1"/>
    <x v="26"/>
  </r>
  <r>
    <x v="0"/>
    <x v="0"/>
    <x v="0"/>
    <x v="4"/>
    <x v="1"/>
    <x v="1"/>
    <x v="1"/>
    <x v="2"/>
    <x v="2"/>
    <x v="0"/>
    <x v="0"/>
    <x v="2"/>
    <x v="0"/>
    <x v="4"/>
    <x v="0"/>
    <x v="0"/>
    <x v="0"/>
    <x v="0"/>
    <x v="0"/>
    <x v="2"/>
    <x v="0"/>
    <x v="0"/>
    <x v="0"/>
    <x v="0"/>
    <x v="1"/>
    <x v="4"/>
    <x v="8"/>
    <x v="6"/>
    <x v="6"/>
  </r>
  <r>
    <x v="0"/>
    <x v="0"/>
    <x v="2"/>
    <x v="1"/>
    <x v="1"/>
    <x v="1"/>
    <x v="1"/>
    <x v="16"/>
    <x v="16"/>
    <x v="0"/>
    <x v="0"/>
    <x v="16"/>
    <x v="0"/>
    <x v="1"/>
    <x v="0"/>
    <x v="0"/>
    <x v="0"/>
    <x v="0"/>
    <x v="0"/>
    <x v="16"/>
    <x v="0"/>
    <x v="0"/>
    <x v="0"/>
    <x v="0"/>
    <x v="1"/>
    <x v="1"/>
    <x v="2"/>
    <x v="4"/>
    <x v="4"/>
  </r>
  <r>
    <x v="0"/>
    <x v="0"/>
    <x v="0"/>
    <x v="4"/>
    <x v="2"/>
    <x v="2"/>
    <x v="2"/>
    <x v="3"/>
    <x v="3"/>
    <x v="0"/>
    <x v="0"/>
    <x v="3"/>
    <x v="0"/>
    <x v="4"/>
    <x v="0"/>
    <x v="0"/>
    <x v="0"/>
    <x v="0"/>
    <x v="0"/>
    <x v="3"/>
    <x v="0"/>
    <x v="0"/>
    <x v="0"/>
    <x v="0"/>
    <x v="2"/>
    <x v="4"/>
    <x v="8"/>
    <x v="7"/>
    <x v="7"/>
  </r>
  <r>
    <x v="0"/>
    <x v="0"/>
    <x v="0"/>
    <x v="4"/>
    <x v="3"/>
    <x v="3"/>
    <x v="3"/>
    <x v="4"/>
    <x v="4"/>
    <x v="0"/>
    <x v="0"/>
    <x v="4"/>
    <x v="0"/>
    <x v="4"/>
    <x v="0"/>
    <x v="0"/>
    <x v="0"/>
    <x v="0"/>
    <x v="0"/>
    <x v="4"/>
    <x v="0"/>
    <x v="0"/>
    <x v="0"/>
    <x v="0"/>
    <x v="3"/>
    <x v="4"/>
    <x v="8"/>
    <x v="11"/>
    <x v="11"/>
  </r>
  <r>
    <x v="0"/>
    <x v="0"/>
    <x v="0"/>
    <x v="4"/>
    <x v="4"/>
    <x v="4"/>
    <x v="4"/>
    <x v="5"/>
    <x v="5"/>
    <x v="0"/>
    <x v="0"/>
    <x v="5"/>
    <x v="0"/>
    <x v="4"/>
    <x v="0"/>
    <x v="0"/>
    <x v="0"/>
    <x v="0"/>
    <x v="0"/>
    <x v="5"/>
    <x v="0"/>
    <x v="0"/>
    <x v="0"/>
    <x v="0"/>
    <x v="4"/>
    <x v="4"/>
    <x v="8"/>
    <x v="13"/>
    <x v="13"/>
  </r>
  <r>
    <x v="0"/>
    <x v="0"/>
    <x v="2"/>
    <x v="11"/>
    <x v="4"/>
    <x v="4"/>
    <x v="4"/>
    <x v="16"/>
    <x v="16"/>
    <x v="0"/>
    <x v="0"/>
    <x v="16"/>
    <x v="0"/>
    <x v="11"/>
    <x v="0"/>
    <x v="0"/>
    <x v="0"/>
    <x v="0"/>
    <x v="0"/>
    <x v="16"/>
    <x v="0"/>
    <x v="0"/>
    <x v="0"/>
    <x v="0"/>
    <x v="4"/>
    <x v="11"/>
    <x v="3"/>
    <x v="5"/>
    <x v="5"/>
  </r>
  <r>
    <x v="0"/>
    <x v="0"/>
    <x v="2"/>
    <x v="5"/>
    <x v="4"/>
    <x v="4"/>
    <x v="4"/>
    <x v="17"/>
    <x v="17"/>
    <x v="0"/>
    <x v="0"/>
    <x v="17"/>
    <x v="0"/>
    <x v="5"/>
    <x v="0"/>
    <x v="0"/>
    <x v="0"/>
    <x v="0"/>
    <x v="0"/>
    <x v="17"/>
    <x v="0"/>
    <x v="0"/>
    <x v="0"/>
    <x v="0"/>
    <x v="4"/>
    <x v="5"/>
    <x v="1"/>
    <x v="3"/>
    <x v="3"/>
  </r>
  <r>
    <x v="0"/>
    <x v="0"/>
    <x v="0"/>
    <x v="4"/>
    <x v="5"/>
    <x v="5"/>
    <x v="5"/>
    <x v="6"/>
    <x v="6"/>
    <x v="0"/>
    <x v="0"/>
    <x v="6"/>
    <x v="0"/>
    <x v="4"/>
    <x v="0"/>
    <x v="0"/>
    <x v="0"/>
    <x v="0"/>
    <x v="0"/>
    <x v="6"/>
    <x v="0"/>
    <x v="0"/>
    <x v="0"/>
    <x v="0"/>
    <x v="5"/>
    <x v="4"/>
    <x v="8"/>
    <x v="15"/>
    <x v="15"/>
  </r>
  <r>
    <x v="0"/>
    <x v="0"/>
    <x v="0"/>
    <x v="4"/>
    <x v="6"/>
    <x v="6"/>
    <x v="6"/>
    <x v="7"/>
    <x v="7"/>
    <x v="0"/>
    <x v="0"/>
    <x v="7"/>
    <x v="0"/>
    <x v="4"/>
    <x v="0"/>
    <x v="0"/>
    <x v="0"/>
    <x v="0"/>
    <x v="0"/>
    <x v="7"/>
    <x v="0"/>
    <x v="0"/>
    <x v="0"/>
    <x v="0"/>
    <x v="6"/>
    <x v="4"/>
    <x v="8"/>
    <x v="16"/>
    <x v="16"/>
  </r>
  <r>
    <x v="0"/>
    <x v="0"/>
    <x v="0"/>
    <x v="4"/>
    <x v="7"/>
    <x v="7"/>
    <x v="7"/>
    <x v="8"/>
    <x v="8"/>
    <x v="0"/>
    <x v="0"/>
    <x v="8"/>
    <x v="0"/>
    <x v="4"/>
    <x v="0"/>
    <x v="0"/>
    <x v="0"/>
    <x v="0"/>
    <x v="0"/>
    <x v="8"/>
    <x v="0"/>
    <x v="0"/>
    <x v="0"/>
    <x v="0"/>
    <x v="7"/>
    <x v="4"/>
    <x v="8"/>
    <x v="17"/>
    <x v="17"/>
  </r>
  <r>
    <x v="0"/>
    <x v="0"/>
    <x v="2"/>
    <x v="6"/>
    <x v="7"/>
    <x v="7"/>
    <x v="7"/>
    <x v="17"/>
    <x v="17"/>
    <x v="0"/>
    <x v="0"/>
    <x v="17"/>
    <x v="0"/>
    <x v="6"/>
    <x v="0"/>
    <x v="0"/>
    <x v="0"/>
    <x v="0"/>
    <x v="0"/>
    <x v="17"/>
    <x v="0"/>
    <x v="0"/>
    <x v="0"/>
    <x v="0"/>
    <x v="7"/>
    <x v="6"/>
    <x v="0"/>
    <x v="2"/>
    <x v="2"/>
  </r>
  <r>
    <x v="0"/>
    <x v="0"/>
    <x v="2"/>
    <x v="5"/>
    <x v="7"/>
    <x v="7"/>
    <x v="7"/>
    <x v="17"/>
    <x v="17"/>
    <x v="0"/>
    <x v="0"/>
    <x v="17"/>
    <x v="0"/>
    <x v="5"/>
    <x v="0"/>
    <x v="0"/>
    <x v="0"/>
    <x v="0"/>
    <x v="0"/>
    <x v="17"/>
    <x v="0"/>
    <x v="0"/>
    <x v="0"/>
    <x v="0"/>
    <x v="7"/>
    <x v="5"/>
    <x v="1"/>
    <x v="3"/>
    <x v="3"/>
  </r>
  <r>
    <x v="0"/>
    <x v="0"/>
    <x v="0"/>
    <x v="4"/>
    <x v="8"/>
    <x v="8"/>
    <x v="8"/>
    <x v="9"/>
    <x v="9"/>
    <x v="0"/>
    <x v="0"/>
    <x v="9"/>
    <x v="0"/>
    <x v="4"/>
    <x v="0"/>
    <x v="0"/>
    <x v="0"/>
    <x v="0"/>
    <x v="0"/>
    <x v="9"/>
    <x v="0"/>
    <x v="0"/>
    <x v="0"/>
    <x v="0"/>
    <x v="8"/>
    <x v="4"/>
    <x v="8"/>
    <x v="19"/>
    <x v="19"/>
  </r>
  <r>
    <x v="0"/>
    <x v="0"/>
    <x v="2"/>
    <x v="1"/>
    <x v="8"/>
    <x v="8"/>
    <x v="8"/>
    <x v="16"/>
    <x v="16"/>
    <x v="0"/>
    <x v="0"/>
    <x v="16"/>
    <x v="0"/>
    <x v="1"/>
    <x v="0"/>
    <x v="0"/>
    <x v="0"/>
    <x v="0"/>
    <x v="0"/>
    <x v="16"/>
    <x v="0"/>
    <x v="0"/>
    <x v="0"/>
    <x v="0"/>
    <x v="8"/>
    <x v="1"/>
    <x v="2"/>
    <x v="4"/>
    <x v="4"/>
  </r>
  <r>
    <x v="0"/>
    <x v="0"/>
    <x v="2"/>
    <x v="5"/>
    <x v="8"/>
    <x v="8"/>
    <x v="8"/>
    <x v="1"/>
    <x v="1"/>
    <x v="0"/>
    <x v="0"/>
    <x v="1"/>
    <x v="0"/>
    <x v="5"/>
    <x v="0"/>
    <x v="0"/>
    <x v="0"/>
    <x v="0"/>
    <x v="0"/>
    <x v="1"/>
    <x v="0"/>
    <x v="0"/>
    <x v="0"/>
    <x v="0"/>
    <x v="8"/>
    <x v="5"/>
    <x v="1"/>
    <x v="1"/>
    <x v="1"/>
  </r>
  <r>
    <x v="0"/>
    <x v="0"/>
    <x v="0"/>
    <x v="4"/>
    <x v="9"/>
    <x v="9"/>
    <x v="9"/>
    <x v="9"/>
    <x v="9"/>
    <x v="0"/>
    <x v="0"/>
    <x v="9"/>
    <x v="0"/>
    <x v="4"/>
    <x v="0"/>
    <x v="0"/>
    <x v="0"/>
    <x v="0"/>
    <x v="0"/>
    <x v="9"/>
    <x v="0"/>
    <x v="0"/>
    <x v="0"/>
    <x v="0"/>
    <x v="9"/>
    <x v="4"/>
    <x v="8"/>
    <x v="19"/>
    <x v="19"/>
  </r>
  <r>
    <x v="0"/>
    <x v="0"/>
    <x v="2"/>
    <x v="1"/>
    <x v="9"/>
    <x v="9"/>
    <x v="9"/>
    <x v="1"/>
    <x v="1"/>
    <x v="0"/>
    <x v="0"/>
    <x v="1"/>
    <x v="0"/>
    <x v="1"/>
    <x v="0"/>
    <x v="0"/>
    <x v="0"/>
    <x v="0"/>
    <x v="0"/>
    <x v="1"/>
    <x v="0"/>
    <x v="0"/>
    <x v="0"/>
    <x v="0"/>
    <x v="9"/>
    <x v="1"/>
    <x v="2"/>
    <x v="1"/>
    <x v="1"/>
  </r>
  <r>
    <x v="0"/>
    <x v="0"/>
    <x v="2"/>
    <x v="6"/>
    <x v="9"/>
    <x v="9"/>
    <x v="9"/>
    <x v="1"/>
    <x v="1"/>
    <x v="0"/>
    <x v="0"/>
    <x v="1"/>
    <x v="0"/>
    <x v="6"/>
    <x v="0"/>
    <x v="0"/>
    <x v="0"/>
    <x v="0"/>
    <x v="0"/>
    <x v="1"/>
    <x v="0"/>
    <x v="0"/>
    <x v="0"/>
    <x v="0"/>
    <x v="9"/>
    <x v="6"/>
    <x v="0"/>
    <x v="1"/>
    <x v="1"/>
  </r>
  <r>
    <x v="0"/>
    <x v="0"/>
    <x v="0"/>
    <x v="4"/>
    <x v="10"/>
    <x v="10"/>
    <x v="10"/>
    <x v="9"/>
    <x v="9"/>
    <x v="0"/>
    <x v="0"/>
    <x v="9"/>
    <x v="0"/>
    <x v="4"/>
    <x v="0"/>
    <x v="0"/>
    <x v="0"/>
    <x v="0"/>
    <x v="0"/>
    <x v="9"/>
    <x v="0"/>
    <x v="0"/>
    <x v="0"/>
    <x v="0"/>
    <x v="10"/>
    <x v="4"/>
    <x v="8"/>
    <x v="19"/>
    <x v="19"/>
  </r>
  <r>
    <x v="0"/>
    <x v="0"/>
    <x v="2"/>
    <x v="11"/>
    <x v="10"/>
    <x v="10"/>
    <x v="10"/>
    <x v="16"/>
    <x v="16"/>
    <x v="0"/>
    <x v="0"/>
    <x v="16"/>
    <x v="0"/>
    <x v="11"/>
    <x v="0"/>
    <x v="0"/>
    <x v="0"/>
    <x v="0"/>
    <x v="0"/>
    <x v="16"/>
    <x v="0"/>
    <x v="0"/>
    <x v="0"/>
    <x v="0"/>
    <x v="10"/>
    <x v="11"/>
    <x v="3"/>
    <x v="5"/>
    <x v="5"/>
  </r>
  <r>
    <x v="0"/>
    <x v="0"/>
    <x v="0"/>
    <x v="4"/>
    <x v="11"/>
    <x v="11"/>
    <x v="11"/>
    <x v="10"/>
    <x v="10"/>
    <x v="0"/>
    <x v="0"/>
    <x v="10"/>
    <x v="0"/>
    <x v="4"/>
    <x v="0"/>
    <x v="0"/>
    <x v="0"/>
    <x v="0"/>
    <x v="0"/>
    <x v="10"/>
    <x v="0"/>
    <x v="0"/>
    <x v="0"/>
    <x v="0"/>
    <x v="11"/>
    <x v="4"/>
    <x v="8"/>
    <x v="22"/>
    <x v="22"/>
  </r>
  <r>
    <x v="0"/>
    <x v="0"/>
    <x v="0"/>
    <x v="4"/>
    <x v="12"/>
    <x v="12"/>
    <x v="12"/>
    <x v="10"/>
    <x v="10"/>
    <x v="0"/>
    <x v="0"/>
    <x v="10"/>
    <x v="0"/>
    <x v="4"/>
    <x v="0"/>
    <x v="0"/>
    <x v="0"/>
    <x v="0"/>
    <x v="0"/>
    <x v="10"/>
    <x v="0"/>
    <x v="0"/>
    <x v="0"/>
    <x v="0"/>
    <x v="12"/>
    <x v="4"/>
    <x v="8"/>
    <x v="22"/>
    <x v="22"/>
  </r>
  <r>
    <x v="0"/>
    <x v="0"/>
    <x v="2"/>
    <x v="6"/>
    <x v="12"/>
    <x v="12"/>
    <x v="12"/>
    <x v="1"/>
    <x v="1"/>
    <x v="0"/>
    <x v="0"/>
    <x v="1"/>
    <x v="0"/>
    <x v="6"/>
    <x v="0"/>
    <x v="0"/>
    <x v="0"/>
    <x v="0"/>
    <x v="0"/>
    <x v="1"/>
    <x v="0"/>
    <x v="0"/>
    <x v="0"/>
    <x v="0"/>
    <x v="12"/>
    <x v="6"/>
    <x v="0"/>
    <x v="1"/>
    <x v="1"/>
  </r>
  <r>
    <x v="0"/>
    <x v="0"/>
    <x v="2"/>
    <x v="5"/>
    <x v="12"/>
    <x v="12"/>
    <x v="12"/>
    <x v="17"/>
    <x v="17"/>
    <x v="0"/>
    <x v="0"/>
    <x v="17"/>
    <x v="0"/>
    <x v="5"/>
    <x v="0"/>
    <x v="0"/>
    <x v="0"/>
    <x v="0"/>
    <x v="0"/>
    <x v="17"/>
    <x v="0"/>
    <x v="0"/>
    <x v="0"/>
    <x v="0"/>
    <x v="12"/>
    <x v="5"/>
    <x v="1"/>
    <x v="3"/>
    <x v="3"/>
  </r>
  <r>
    <x v="0"/>
    <x v="0"/>
    <x v="0"/>
    <x v="7"/>
    <x v="13"/>
    <x v="13"/>
    <x v="13"/>
    <x v="10"/>
    <x v="10"/>
    <x v="0"/>
    <x v="0"/>
    <x v="10"/>
    <x v="0"/>
    <x v="7"/>
    <x v="0"/>
    <x v="0"/>
    <x v="0"/>
    <x v="0"/>
    <x v="0"/>
    <x v="10"/>
    <x v="0"/>
    <x v="0"/>
    <x v="0"/>
    <x v="0"/>
    <x v="13"/>
    <x v="7"/>
    <x v="4"/>
    <x v="8"/>
    <x v="8"/>
  </r>
  <r>
    <x v="0"/>
    <x v="0"/>
    <x v="2"/>
    <x v="1"/>
    <x v="13"/>
    <x v="13"/>
    <x v="13"/>
    <x v="16"/>
    <x v="16"/>
    <x v="0"/>
    <x v="0"/>
    <x v="16"/>
    <x v="0"/>
    <x v="1"/>
    <x v="0"/>
    <x v="0"/>
    <x v="0"/>
    <x v="0"/>
    <x v="0"/>
    <x v="16"/>
    <x v="0"/>
    <x v="0"/>
    <x v="0"/>
    <x v="0"/>
    <x v="13"/>
    <x v="1"/>
    <x v="2"/>
    <x v="4"/>
    <x v="4"/>
  </r>
  <r>
    <x v="0"/>
    <x v="0"/>
    <x v="0"/>
    <x v="7"/>
    <x v="14"/>
    <x v="14"/>
    <x v="14"/>
    <x v="10"/>
    <x v="10"/>
    <x v="0"/>
    <x v="0"/>
    <x v="10"/>
    <x v="0"/>
    <x v="7"/>
    <x v="0"/>
    <x v="0"/>
    <x v="0"/>
    <x v="0"/>
    <x v="0"/>
    <x v="10"/>
    <x v="0"/>
    <x v="0"/>
    <x v="0"/>
    <x v="0"/>
    <x v="14"/>
    <x v="7"/>
    <x v="4"/>
    <x v="8"/>
    <x v="8"/>
  </r>
  <r>
    <x v="0"/>
    <x v="0"/>
    <x v="0"/>
    <x v="7"/>
    <x v="15"/>
    <x v="15"/>
    <x v="15"/>
    <x v="11"/>
    <x v="11"/>
    <x v="0"/>
    <x v="0"/>
    <x v="11"/>
    <x v="0"/>
    <x v="7"/>
    <x v="0"/>
    <x v="0"/>
    <x v="0"/>
    <x v="0"/>
    <x v="0"/>
    <x v="11"/>
    <x v="0"/>
    <x v="0"/>
    <x v="0"/>
    <x v="0"/>
    <x v="15"/>
    <x v="7"/>
    <x v="4"/>
    <x v="9"/>
    <x v="9"/>
  </r>
  <r>
    <x v="0"/>
    <x v="0"/>
    <x v="0"/>
    <x v="7"/>
    <x v="16"/>
    <x v="16"/>
    <x v="16"/>
    <x v="11"/>
    <x v="11"/>
    <x v="0"/>
    <x v="0"/>
    <x v="11"/>
    <x v="0"/>
    <x v="7"/>
    <x v="0"/>
    <x v="0"/>
    <x v="0"/>
    <x v="0"/>
    <x v="0"/>
    <x v="11"/>
    <x v="0"/>
    <x v="0"/>
    <x v="0"/>
    <x v="0"/>
    <x v="16"/>
    <x v="7"/>
    <x v="4"/>
    <x v="9"/>
    <x v="9"/>
  </r>
  <r>
    <x v="0"/>
    <x v="0"/>
    <x v="2"/>
    <x v="11"/>
    <x v="16"/>
    <x v="16"/>
    <x v="16"/>
    <x v="16"/>
    <x v="16"/>
    <x v="0"/>
    <x v="0"/>
    <x v="16"/>
    <x v="0"/>
    <x v="11"/>
    <x v="0"/>
    <x v="0"/>
    <x v="0"/>
    <x v="0"/>
    <x v="0"/>
    <x v="16"/>
    <x v="0"/>
    <x v="0"/>
    <x v="0"/>
    <x v="0"/>
    <x v="16"/>
    <x v="11"/>
    <x v="3"/>
    <x v="5"/>
    <x v="5"/>
  </r>
  <r>
    <x v="0"/>
    <x v="0"/>
    <x v="0"/>
    <x v="7"/>
    <x v="17"/>
    <x v="17"/>
    <x v="17"/>
    <x v="12"/>
    <x v="12"/>
    <x v="0"/>
    <x v="0"/>
    <x v="12"/>
    <x v="0"/>
    <x v="7"/>
    <x v="0"/>
    <x v="0"/>
    <x v="0"/>
    <x v="0"/>
    <x v="0"/>
    <x v="12"/>
    <x v="0"/>
    <x v="0"/>
    <x v="0"/>
    <x v="0"/>
    <x v="17"/>
    <x v="7"/>
    <x v="4"/>
    <x v="10"/>
    <x v="10"/>
  </r>
  <r>
    <x v="0"/>
    <x v="0"/>
    <x v="0"/>
    <x v="7"/>
    <x v="18"/>
    <x v="18"/>
    <x v="18"/>
    <x v="12"/>
    <x v="12"/>
    <x v="0"/>
    <x v="0"/>
    <x v="12"/>
    <x v="0"/>
    <x v="7"/>
    <x v="0"/>
    <x v="0"/>
    <x v="0"/>
    <x v="0"/>
    <x v="0"/>
    <x v="12"/>
    <x v="0"/>
    <x v="0"/>
    <x v="0"/>
    <x v="0"/>
    <x v="18"/>
    <x v="7"/>
    <x v="4"/>
    <x v="10"/>
    <x v="10"/>
  </r>
  <r>
    <x v="0"/>
    <x v="0"/>
    <x v="0"/>
    <x v="7"/>
    <x v="19"/>
    <x v="19"/>
    <x v="19"/>
    <x v="12"/>
    <x v="12"/>
    <x v="0"/>
    <x v="0"/>
    <x v="12"/>
    <x v="0"/>
    <x v="7"/>
    <x v="0"/>
    <x v="0"/>
    <x v="0"/>
    <x v="0"/>
    <x v="0"/>
    <x v="12"/>
    <x v="0"/>
    <x v="0"/>
    <x v="0"/>
    <x v="0"/>
    <x v="19"/>
    <x v="7"/>
    <x v="4"/>
    <x v="10"/>
    <x v="10"/>
  </r>
  <r>
    <x v="0"/>
    <x v="0"/>
    <x v="0"/>
    <x v="7"/>
    <x v="20"/>
    <x v="20"/>
    <x v="20"/>
    <x v="12"/>
    <x v="12"/>
    <x v="0"/>
    <x v="0"/>
    <x v="12"/>
    <x v="0"/>
    <x v="7"/>
    <x v="0"/>
    <x v="0"/>
    <x v="0"/>
    <x v="0"/>
    <x v="0"/>
    <x v="12"/>
    <x v="0"/>
    <x v="0"/>
    <x v="0"/>
    <x v="0"/>
    <x v="20"/>
    <x v="7"/>
    <x v="4"/>
    <x v="10"/>
    <x v="10"/>
  </r>
  <r>
    <x v="0"/>
    <x v="0"/>
    <x v="0"/>
    <x v="7"/>
    <x v="21"/>
    <x v="21"/>
    <x v="21"/>
    <x v="13"/>
    <x v="13"/>
    <x v="0"/>
    <x v="0"/>
    <x v="13"/>
    <x v="0"/>
    <x v="7"/>
    <x v="0"/>
    <x v="0"/>
    <x v="0"/>
    <x v="0"/>
    <x v="0"/>
    <x v="13"/>
    <x v="0"/>
    <x v="0"/>
    <x v="0"/>
    <x v="0"/>
    <x v="21"/>
    <x v="7"/>
    <x v="4"/>
    <x v="12"/>
    <x v="12"/>
  </r>
  <r>
    <x v="0"/>
    <x v="0"/>
    <x v="0"/>
    <x v="7"/>
    <x v="22"/>
    <x v="22"/>
    <x v="22"/>
    <x v="13"/>
    <x v="13"/>
    <x v="0"/>
    <x v="0"/>
    <x v="13"/>
    <x v="0"/>
    <x v="7"/>
    <x v="0"/>
    <x v="0"/>
    <x v="0"/>
    <x v="0"/>
    <x v="0"/>
    <x v="13"/>
    <x v="0"/>
    <x v="0"/>
    <x v="0"/>
    <x v="0"/>
    <x v="22"/>
    <x v="7"/>
    <x v="4"/>
    <x v="12"/>
    <x v="12"/>
  </r>
  <r>
    <x v="0"/>
    <x v="0"/>
    <x v="2"/>
    <x v="6"/>
    <x v="22"/>
    <x v="22"/>
    <x v="22"/>
    <x v="1"/>
    <x v="1"/>
    <x v="0"/>
    <x v="0"/>
    <x v="1"/>
    <x v="0"/>
    <x v="6"/>
    <x v="0"/>
    <x v="0"/>
    <x v="0"/>
    <x v="0"/>
    <x v="0"/>
    <x v="1"/>
    <x v="0"/>
    <x v="0"/>
    <x v="0"/>
    <x v="0"/>
    <x v="22"/>
    <x v="6"/>
    <x v="0"/>
    <x v="1"/>
    <x v="1"/>
  </r>
  <r>
    <x v="0"/>
    <x v="0"/>
    <x v="2"/>
    <x v="5"/>
    <x v="22"/>
    <x v="22"/>
    <x v="22"/>
    <x v="17"/>
    <x v="17"/>
    <x v="0"/>
    <x v="0"/>
    <x v="17"/>
    <x v="0"/>
    <x v="5"/>
    <x v="0"/>
    <x v="0"/>
    <x v="0"/>
    <x v="0"/>
    <x v="0"/>
    <x v="17"/>
    <x v="0"/>
    <x v="0"/>
    <x v="0"/>
    <x v="0"/>
    <x v="22"/>
    <x v="5"/>
    <x v="1"/>
    <x v="3"/>
    <x v="3"/>
  </r>
  <r>
    <x v="0"/>
    <x v="0"/>
    <x v="0"/>
    <x v="7"/>
    <x v="23"/>
    <x v="23"/>
    <x v="23"/>
    <x v="13"/>
    <x v="13"/>
    <x v="0"/>
    <x v="0"/>
    <x v="13"/>
    <x v="0"/>
    <x v="7"/>
    <x v="0"/>
    <x v="0"/>
    <x v="0"/>
    <x v="0"/>
    <x v="0"/>
    <x v="13"/>
    <x v="0"/>
    <x v="0"/>
    <x v="0"/>
    <x v="0"/>
    <x v="23"/>
    <x v="7"/>
    <x v="4"/>
    <x v="12"/>
    <x v="12"/>
  </r>
  <r>
    <x v="0"/>
    <x v="0"/>
    <x v="2"/>
    <x v="1"/>
    <x v="23"/>
    <x v="23"/>
    <x v="23"/>
    <x v="16"/>
    <x v="16"/>
    <x v="0"/>
    <x v="0"/>
    <x v="16"/>
    <x v="0"/>
    <x v="1"/>
    <x v="0"/>
    <x v="0"/>
    <x v="0"/>
    <x v="0"/>
    <x v="0"/>
    <x v="16"/>
    <x v="0"/>
    <x v="0"/>
    <x v="0"/>
    <x v="0"/>
    <x v="23"/>
    <x v="1"/>
    <x v="2"/>
    <x v="4"/>
    <x v="4"/>
  </r>
  <r>
    <x v="0"/>
    <x v="0"/>
    <x v="0"/>
    <x v="7"/>
    <x v="24"/>
    <x v="24"/>
    <x v="24"/>
    <x v="13"/>
    <x v="13"/>
    <x v="0"/>
    <x v="0"/>
    <x v="13"/>
    <x v="0"/>
    <x v="7"/>
    <x v="0"/>
    <x v="0"/>
    <x v="0"/>
    <x v="0"/>
    <x v="0"/>
    <x v="13"/>
    <x v="0"/>
    <x v="0"/>
    <x v="0"/>
    <x v="0"/>
    <x v="24"/>
    <x v="7"/>
    <x v="4"/>
    <x v="12"/>
    <x v="12"/>
  </r>
  <r>
    <x v="0"/>
    <x v="0"/>
    <x v="2"/>
    <x v="11"/>
    <x v="24"/>
    <x v="24"/>
    <x v="24"/>
    <x v="16"/>
    <x v="16"/>
    <x v="0"/>
    <x v="0"/>
    <x v="16"/>
    <x v="0"/>
    <x v="11"/>
    <x v="0"/>
    <x v="0"/>
    <x v="0"/>
    <x v="0"/>
    <x v="0"/>
    <x v="16"/>
    <x v="0"/>
    <x v="0"/>
    <x v="0"/>
    <x v="0"/>
    <x v="24"/>
    <x v="11"/>
    <x v="3"/>
    <x v="5"/>
    <x v="5"/>
  </r>
  <r>
    <x v="0"/>
    <x v="0"/>
    <x v="0"/>
    <x v="7"/>
    <x v="25"/>
    <x v="25"/>
    <x v="25"/>
    <x v="13"/>
    <x v="13"/>
    <x v="0"/>
    <x v="0"/>
    <x v="13"/>
    <x v="0"/>
    <x v="7"/>
    <x v="0"/>
    <x v="0"/>
    <x v="0"/>
    <x v="0"/>
    <x v="0"/>
    <x v="13"/>
    <x v="0"/>
    <x v="0"/>
    <x v="0"/>
    <x v="0"/>
    <x v="25"/>
    <x v="7"/>
    <x v="4"/>
    <x v="12"/>
    <x v="12"/>
  </r>
  <r>
    <x v="0"/>
    <x v="0"/>
    <x v="0"/>
    <x v="7"/>
    <x v="26"/>
    <x v="26"/>
    <x v="26"/>
    <x v="13"/>
    <x v="13"/>
    <x v="0"/>
    <x v="0"/>
    <x v="13"/>
    <x v="0"/>
    <x v="7"/>
    <x v="0"/>
    <x v="0"/>
    <x v="0"/>
    <x v="0"/>
    <x v="0"/>
    <x v="13"/>
    <x v="0"/>
    <x v="0"/>
    <x v="0"/>
    <x v="0"/>
    <x v="26"/>
    <x v="7"/>
    <x v="4"/>
    <x v="12"/>
    <x v="12"/>
  </r>
  <r>
    <x v="0"/>
    <x v="0"/>
    <x v="0"/>
    <x v="7"/>
    <x v="27"/>
    <x v="27"/>
    <x v="27"/>
    <x v="13"/>
    <x v="13"/>
    <x v="0"/>
    <x v="0"/>
    <x v="13"/>
    <x v="0"/>
    <x v="7"/>
    <x v="0"/>
    <x v="0"/>
    <x v="0"/>
    <x v="0"/>
    <x v="0"/>
    <x v="13"/>
    <x v="0"/>
    <x v="0"/>
    <x v="0"/>
    <x v="0"/>
    <x v="27"/>
    <x v="7"/>
    <x v="4"/>
    <x v="12"/>
    <x v="12"/>
  </r>
  <r>
    <x v="0"/>
    <x v="0"/>
    <x v="0"/>
    <x v="8"/>
    <x v="28"/>
    <x v="28"/>
    <x v="28"/>
    <x v="13"/>
    <x v="13"/>
    <x v="0"/>
    <x v="0"/>
    <x v="13"/>
    <x v="0"/>
    <x v="8"/>
    <x v="0"/>
    <x v="0"/>
    <x v="0"/>
    <x v="0"/>
    <x v="0"/>
    <x v="13"/>
    <x v="0"/>
    <x v="0"/>
    <x v="0"/>
    <x v="0"/>
    <x v="28"/>
    <x v="8"/>
    <x v="5"/>
    <x v="14"/>
    <x v="14"/>
  </r>
  <r>
    <x v="0"/>
    <x v="0"/>
    <x v="0"/>
    <x v="8"/>
    <x v="29"/>
    <x v="29"/>
    <x v="29"/>
    <x v="13"/>
    <x v="13"/>
    <x v="0"/>
    <x v="0"/>
    <x v="13"/>
    <x v="0"/>
    <x v="8"/>
    <x v="0"/>
    <x v="0"/>
    <x v="0"/>
    <x v="0"/>
    <x v="0"/>
    <x v="13"/>
    <x v="0"/>
    <x v="0"/>
    <x v="0"/>
    <x v="0"/>
    <x v="29"/>
    <x v="8"/>
    <x v="5"/>
    <x v="14"/>
    <x v="14"/>
  </r>
  <r>
    <x v="0"/>
    <x v="0"/>
    <x v="0"/>
    <x v="8"/>
    <x v="30"/>
    <x v="30"/>
    <x v="30"/>
    <x v="13"/>
    <x v="13"/>
    <x v="0"/>
    <x v="0"/>
    <x v="13"/>
    <x v="0"/>
    <x v="8"/>
    <x v="0"/>
    <x v="0"/>
    <x v="0"/>
    <x v="0"/>
    <x v="0"/>
    <x v="13"/>
    <x v="0"/>
    <x v="0"/>
    <x v="0"/>
    <x v="0"/>
    <x v="30"/>
    <x v="8"/>
    <x v="5"/>
    <x v="14"/>
    <x v="14"/>
  </r>
  <r>
    <x v="0"/>
    <x v="0"/>
    <x v="2"/>
    <x v="11"/>
    <x v="30"/>
    <x v="30"/>
    <x v="30"/>
    <x v="16"/>
    <x v="16"/>
    <x v="0"/>
    <x v="0"/>
    <x v="16"/>
    <x v="0"/>
    <x v="11"/>
    <x v="0"/>
    <x v="0"/>
    <x v="0"/>
    <x v="0"/>
    <x v="0"/>
    <x v="16"/>
    <x v="0"/>
    <x v="0"/>
    <x v="0"/>
    <x v="0"/>
    <x v="30"/>
    <x v="11"/>
    <x v="3"/>
    <x v="5"/>
    <x v="5"/>
  </r>
  <r>
    <x v="0"/>
    <x v="0"/>
    <x v="0"/>
    <x v="8"/>
    <x v="31"/>
    <x v="31"/>
    <x v="31"/>
    <x v="13"/>
    <x v="13"/>
    <x v="0"/>
    <x v="0"/>
    <x v="13"/>
    <x v="0"/>
    <x v="8"/>
    <x v="0"/>
    <x v="0"/>
    <x v="0"/>
    <x v="0"/>
    <x v="0"/>
    <x v="13"/>
    <x v="0"/>
    <x v="0"/>
    <x v="0"/>
    <x v="0"/>
    <x v="31"/>
    <x v="8"/>
    <x v="5"/>
    <x v="14"/>
    <x v="14"/>
  </r>
  <r>
    <x v="0"/>
    <x v="0"/>
    <x v="0"/>
    <x v="8"/>
    <x v="32"/>
    <x v="32"/>
    <x v="32"/>
    <x v="13"/>
    <x v="13"/>
    <x v="0"/>
    <x v="0"/>
    <x v="13"/>
    <x v="0"/>
    <x v="8"/>
    <x v="0"/>
    <x v="0"/>
    <x v="0"/>
    <x v="0"/>
    <x v="0"/>
    <x v="13"/>
    <x v="0"/>
    <x v="0"/>
    <x v="0"/>
    <x v="0"/>
    <x v="32"/>
    <x v="8"/>
    <x v="5"/>
    <x v="14"/>
    <x v="14"/>
  </r>
  <r>
    <x v="0"/>
    <x v="0"/>
    <x v="2"/>
    <x v="6"/>
    <x v="32"/>
    <x v="32"/>
    <x v="32"/>
    <x v="1"/>
    <x v="1"/>
    <x v="0"/>
    <x v="0"/>
    <x v="1"/>
    <x v="0"/>
    <x v="6"/>
    <x v="0"/>
    <x v="0"/>
    <x v="0"/>
    <x v="0"/>
    <x v="0"/>
    <x v="1"/>
    <x v="0"/>
    <x v="0"/>
    <x v="0"/>
    <x v="0"/>
    <x v="32"/>
    <x v="6"/>
    <x v="0"/>
    <x v="1"/>
    <x v="1"/>
  </r>
  <r>
    <x v="0"/>
    <x v="0"/>
    <x v="2"/>
    <x v="5"/>
    <x v="32"/>
    <x v="32"/>
    <x v="32"/>
    <x v="17"/>
    <x v="17"/>
    <x v="0"/>
    <x v="0"/>
    <x v="17"/>
    <x v="0"/>
    <x v="5"/>
    <x v="0"/>
    <x v="0"/>
    <x v="0"/>
    <x v="0"/>
    <x v="0"/>
    <x v="17"/>
    <x v="0"/>
    <x v="0"/>
    <x v="0"/>
    <x v="0"/>
    <x v="32"/>
    <x v="5"/>
    <x v="1"/>
    <x v="3"/>
    <x v="3"/>
  </r>
  <r>
    <x v="0"/>
    <x v="0"/>
    <x v="0"/>
    <x v="8"/>
    <x v="33"/>
    <x v="33"/>
    <x v="33"/>
    <x v="13"/>
    <x v="13"/>
    <x v="0"/>
    <x v="0"/>
    <x v="13"/>
    <x v="0"/>
    <x v="8"/>
    <x v="0"/>
    <x v="0"/>
    <x v="0"/>
    <x v="0"/>
    <x v="0"/>
    <x v="13"/>
    <x v="0"/>
    <x v="0"/>
    <x v="0"/>
    <x v="0"/>
    <x v="33"/>
    <x v="8"/>
    <x v="5"/>
    <x v="14"/>
    <x v="14"/>
  </r>
  <r>
    <x v="0"/>
    <x v="0"/>
    <x v="2"/>
    <x v="1"/>
    <x v="33"/>
    <x v="33"/>
    <x v="33"/>
    <x v="16"/>
    <x v="16"/>
    <x v="0"/>
    <x v="0"/>
    <x v="16"/>
    <x v="0"/>
    <x v="1"/>
    <x v="0"/>
    <x v="0"/>
    <x v="0"/>
    <x v="0"/>
    <x v="0"/>
    <x v="16"/>
    <x v="0"/>
    <x v="0"/>
    <x v="0"/>
    <x v="0"/>
    <x v="33"/>
    <x v="1"/>
    <x v="2"/>
    <x v="4"/>
    <x v="4"/>
  </r>
  <r>
    <x v="0"/>
    <x v="0"/>
    <x v="0"/>
    <x v="8"/>
    <x v="34"/>
    <x v="34"/>
    <x v="34"/>
    <x v="13"/>
    <x v="13"/>
    <x v="0"/>
    <x v="0"/>
    <x v="13"/>
    <x v="0"/>
    <x v="8"/>
    <x v="0"/>
    <x v="0"/>
    <x v="0"/>
    <x v="0"/>
    <x v="0"/>
    <x v="13"/>
    <x v="0"/>
    <x v="0"/>
    <x v="0"/>
    <x v="0"/>
    <x v="34"/>
    <x v="8"/>
    <x v="5"/>
    <x v="14"/>
    <x v="14"/>
  </r>
  <r>
    <x v="0"/>
    <x v="0"/>
    <x v="0"/>
    <x v="8"/>
    <x v="35"/>
    <x v="35"/>
    <x v="35"/>
    <x v="13"/>
    <x v="13"/>
    <x v="0"/>
    <x v="0"/>
    <x v="13"/>
    <x v="0"/>
    <x v="8"/>
    <x v="0"/>
    <x v="0"/>
    <x v="0"/>
    <x v="0"/>
    <x v="0"/>
    <x v="13"/>
    <x v="0"/>
    <x v="0"/>
    <x v="0"/>
    <x v="0"/>
    <x v="35"/>
    <x v="8"/>
    <x v="5"/>
    <x v="14"/>
    <x v="14"/>
  </r>
  <r>
    <x v="0"/>
    <x v="0"/>
    <x v="0"/>
    <x v="8"/>
    <x v="36"/>
    <x v="36"/>
    <x v="36"/>
    <x v="13"/>
    <x v="13"/>
    <x v="0"/>
    <x v="0"/>
    <x v="13"/>
    <x v="0"/>
    <x v="8"/>
    <x v="0"/>
    <x v="0"/>
    <x v="0"/>
    <x v="0"/>
    <x v="0"/>
    <x v="13"/>
    <x v="0"/>
    <x v="0"/>
    <x v="0"/>
    <x v="0"/>
    <x v="36"/>
    <x v="8"/>
    <x v="5"/>
    <x v="14"/>
    <x v="14"/>
  </r>
  <r>
    <x v="0"/>
    <x v="0"/>
    <x v="2"/>
    <x v="11"/>
    <x v="36"/>
    <x v="36"/>
    <x v="36"/>
    <x v="16"/>
    <x v="16"/>
    <x v="0"/>
    <x v="0"/>
    <x v="16"/>
    <x v="0"/>
    <x v="11"/>
    <x v="0"/>
    <x v="0"/>
    <x v="0"/>
    <x v="0"/>
    <x v="0"/>
    <x v="16"/>
    <x v="0"/>
    <x v="0"/>
    <x v="0"/>
    <x v="0"/>
    <x v="36"/>
    <x v="11"/>
    <x v="3"/>
    <x v="5"/>
    <x v="5"/>
  </r>
  <r>
    <x v="0"/>
    <x v="0"/>
    <x v="0"/>
    <x v="8"/>
    <x v="37"/>
    <x v="37"/>
    <x v="37"/>
    <x v="13"/>
    <x v="13"/>
    <x v="0"/>
    <x v="0"/>
    <x v="13"/>
    <x v="0"/>
    <x v="8"/>
    <x v="0"/>
    <x v="0"/>
    <x v="0"/>
    <x v="0"/>
    <x v="0"/>
    <x v="13"/>
    <x v="0"/>
    <x v="0"/>
    <x v="0"/>
    <x v="0"/>
    <x v="37"/>
    <x v="8"/>
    <x v="5"/>
    <x v="14"/>
    <x v="14"/>
  </r>
  <r>
    <x v="0"/>
    <x v="0"/>
    <x v="0"/>
    <x v="9"/>
    <x v="38"/>
    <x v="38"/>
    <x v="38"/>
    <x v="13"/>
    <x v="13"/>
    <x v="0"/>
    <x v="0"/>
    <x v="13"/>
    <x v="0"/>
    <x v="9"/>
    <x v="0"/>
    <x v="0"/>
    <x v="0"/>
    <x v="0"/>
    <x v="0"/>
    <x v="13"/>
    <x v="0"/>
    <x v="0"/>
    <x v="0"/>
    <x v="0"/>
    <x v="38"/>
    <x v="9"/>
    <x v="7"/>
    <x v="20"/>
    <x v="20"/>
  </r>
  <r>
    <x v="0"/>
    <x v="0"/>
    <x v="0"/>
    <x v="9"/>
    <x v="39"/>
    <x v="39"/>
    <x v="39"/>
    <x v="13"/>
    <x v="13"/>
    <x v="0"/>
    <x v="0"/>
    <x v="13"/>
    <x v="0"/>
    <x v="9"/>
    <x v="0"/>
    <x v="0"/>
    <x v="0"/>
    <x v="0"/>
    <x v="0"/>
    <x v="13"/>
    <x v="0"/>
    <x v="0"/>
    <x v="0"/>
    <x v="0"/>
    <x v="39"/>
    <x v="9"/>
    <x v="7"/>
    <x v="20"/>
    <x v="20"/>
  </r>
  <r>
    <x v="0"/>
    <x v="0"/>
    <x v="0"/>
    <x v="9"/>
    <x v="40"/>
    <x v="40"/>
    <x v="40"/>
    <x v="13"/>
    <x v="13"/>
    <x v="0"/>
    <x v="0"/>
    <x v="13"/>
    <x v="0"/>
    <x v="9"/>
    <x v="0"/>
    <x v="0"/>
    <x v="0"/>
    <x v="0"/>
    <x v="0"/>
    <x v="13"/>
    <x v="0"/>
    <x v="0"/>
    <x v="0"/>
    <x v="0"/>
    <x v="40"/>
    <x v="9"/>
    <x v="7"/>
    <x v="20"/>
    <x v="20"/>
  </r>
  <r>
    <x v="0"/>
    <x v="0"/>
    <x v="0"/>
    <x v="9"/>
    <x v="41"/>
    <x v="41"/>
    <x v="41"/>
    <x v="13"/>
    <x v="13"/>
    <x v="0"/>
    <x v="0"/>
    <x v="13"/>
    <x v="0"/>
    <x v="9"/>
    <x v="0"/>
    <x v="0"/>
    <x v="0"/>
    <x v="0"/>
    <x v="0"/>
    <x v="13"/>
    <x v="0"/>
    <x v="0"/>
    <x v="0"/>
    <x v="0"/>
    <x v="41"/>
    <x v="9"/>
    <x v="7"/>
    <x v="20"/>
    <x v="20"/>
  </r>
  <r>
    <x v="0"/>
    <x v="0"/>
    <x v="0"/>
    <x v="9"/>
    <x v="42"/>
    <x v="42"/>
    <x v="42"/>
    <x v="13"/>
    <x v="13"/>
    <x v="0"/>
    <x v="0"/>
    <x v="13"/>
    <x v="0"/>
    <x v="9"/>
    <x v="0"/>
    <x v="0"/>
    <x v="0"/>
    <x v="0"/>
    <x v="0"/>
    <x v="13"/>
    <x v="0"/>
    <x v="0"/>
    <x v="0"/>
    <x v="0"/>
    <x v="42"/>
    <x v="9"/>
    <x v="7"/>
    <x v="20"/>
    <x v="20"/>
  </r>
  <r>
    <x v="0"/>
    <x v="0"/>
    <x v="2"/>
    <x v="5"/>
    <x v="42"/>
    <x v="42"/>
    <x v="42"/>
    <x v="17"/>
    <x v="17"/>
    <x v="0"/>
    <x v="0"/>
    <x v="17"/>
    <x v="0"/>
    <x v="5"/>
    <x v="0"/>
    <x v="0"/>
    <x v="0"/>
    <x v="0"/>
    <x v="0"/>
    <x v="17"/>
    <x v="0"/>
    <x v="0"/>
    <x v="0"/>
    <x v="0"/>
    <x v="42"/>
    <x v="5"/>
    <x v="1"/>
    <x v="3"/>
    <x v="3"/>
  </r>
  <r>
    <x v="0"/>
    <x v="0"/>
    <x v="0"/>
    <x v="9"/>
    <x v="43"/>
    <x v="43"/>
    <x v="43"/>
    <x v="14"/>
    <x v="14"/>
    <x v="0"/>
    <x v="0"/>
    <x v="14"/>
    <x v="0"/>
    <x v="9"/>
    <x v="0"/>
    <x v="0"/>
    <x v="0"/>
    <x v="0"/>
    <x v="0"/>
    <x v="14"/>
    <x v="0"/>
    <x v="0"/>
    <x v="0"/>
    <x v="0"/>
    <x v="43"/>
    <x v="9"/>
    <x v="7"/>
    <x v="23"/>
    <x v="23"/>
  </r>
  <r>
    <x v="0"/>
    <x v="0"/>
    <x v="2"/>
    <x v="11"/>
    <x v="42"/>
    <x v="42"/>
    <x v="42"/>
    <x v="16"/>
    <x v="16"/>
    <x v="0"/>
    <x v="0"/>
    <x v="16"/>
    <x v="0"/>
    <x v="11"/>
    <x v="0"/>
    <x v="0"/>
    <x v="0"/>
    <x v="0"/>
    <x v="0"/>
    <x v="16"/>
    <x v="0"/>
    <x v="0"/>
    <x v="0"/>
    <x v="0"/>
    <x v="42"/>
    <x v="11"/>
    <x v="3"/>
    <x v="5"/>
    <x v="5"/>
  </r>
  <r>
    <x v="0"/>
    <x v="0"/>
    <x v="2"/>
    <x v="6"/>
    <x v="42"/>
    <x v="42"/>
    <x v="42"/>
    <x v="1"/>
    <x v="1"/>
    <x v="0"/>
    <x v="0"/>
    <x v="1"/>
    <x v="0"/>
    <x v="6"/>
    <x v="0"/>
    <x v="0"/>
    <x v="0"/>
    <x v="0"/>
    <x v="0"/>
    <x v="1"/>
    <x v="0"/>
    <x v="0"/>
    <x v="0"/>
    <x v="0"/>
    <x v="42"/>
    <x v="6"/>
    <x v="0"/>
    <x v="1"/>
    <x v="1"/>
  </r>
  <r>
    <x v="0"/>
    <x v="0"/>
    <x v="0"/>
    <x v="9"/>
    <x v="44"/>
    <x v="44"/>
    <x v="44"/>
    <x v="14"/>
    <x v="14"/>
    <x v="0"/>
    <x v="0"/>
    <x v="14"/>
    <x v="0"/>
    <x v="9"/>
    <x v="0"/>
    <x v="0"/>
    <x v="0"/>
    <x v="0"/>
    <x v="0"/>
    <x v="14"/>
    <x v="0"/>
    <x v="0"/>
    <x v="0"/>
    <x v="0"/>
    <x v="44"/>
    <x v="9"/>
    <x v="7"/>
    <x v="23"/>
    <x v="23"/>
  </r>
  <r>
    <x v="0"/>
    <x v="0"/>
    <x v="0"/>
    <x v="9"/>
    <x v="45"/>
    <x v="45"/>
    <x v="45"/>
    <x v="14"/>
    <x v="14"/>
    <x v="0"/>
    <x v="0"/>
    <x v="14"/>
    <x v="0"/>
    <x v="9"/>
    <x v="0"/>
    <x v="0"/>
    <x v="0"/>
    <x v="0"/>
    <x v="0"/>
    <x v="14"/>
    <x v="0"/>
    <x v="0"/>
    <x v="0"/>
    <x v="0"/>
    <x v="45"/>
    <x v="9"/>
    <x v="7"/>
    <x v="23"/>
    <x v="23"/>
  </r>
  <r>
    <x v="0"/>
    <x v="0"/>
    <x v="2"/>
    <x v="1"/>
    <x v="43"/>
    <x v="43"/>
    <x v="43"/>
    <x v="16"/>
    <x v="16"/>
    <x v="0"/>
    <x v="0"/>
    <x v="16"/>
    <x v="0"/>
    <x v="1"/>
    <x v="0"/>
    <x v="0"/>
    <x v="0"/>
    <x v="0"/>
    <x v="0"/>
    <x v="16"/>
    <x v="0"/>
    <x v="0"/>
    <x v="0"/>
    <x v="0"/>
    <x v="43"/>
    <x v="1"/>
    <x v="2"/>
    <x v="4"/>
    <x v="4"/>
  </r>
  <r>
    <x v="0"/>
    <x v="0"/>
    <x v="0"/>
    <x v="9"/>
    <x v="46"/>
    <x v="46"/>
    <x v="46"/>
    <x v="14"/>
    <x v="14"/>
    <x v="0"/>
    <x v="0"/>
    <x v="14"/>
    <x v="0"/>
    <x v="9"/>
    <x v="0"/>
    <x v="0"/>
    <x v="0"/>
    <x v="0"/>
    <x v="0"/>
    <x v="14"/>
    <x v="0"/>
    <x v="0"/>
    <x v="0"/>
    <x v="0"/>
    <x v="46"/>
    <x v="9"/>
    <x v="7"/>
    <x v="23"/>
    <x v="23"/>
  </r>
  <r>
    <x v="0"/>
    <x v="0"/>
    <x v="0"/>
    <x v="9"/>
    <x v="47"/>
    <x v="47"/>
    <x v="47"/>
    <x v="14"/>
    <x v="14"/>
    <x v="0"/>
    <x v="0"/>
    <x v="14"/>
    <x v="0"/>
    <x v="9"/>
    <x v="0"/>
    <x v="0"/>
    <x v="0"/>
    <x v="0"/>
    <x v="0"/>
    <x v="14"/>
    <x v="0"/>
    <x v="0"/>
    <x v="0"/>
    <x v="0"/>
    <x v="47"/>
    <x v="9"/>
    <x v="7"/>
    <x v="23"/>
    <x v="23"/>
  </r>
  <r>
    <x v="0"/>
    <x v="0"/>
    <x v="0"/>
    <x v="10"/>
    <x v="48"/>
    <x v="48"/>
    <x v="48"/>
    <x v="14"/>
    <x v="14"/>
    <x v="0"/>
    <x v="0"/>
    <x v="14"/>
    <x v="0"/>
    <x v="10"/>
    <x v="0"/>
    <x v="0"/>
    <x v="0"/>
    <x v="0"/>
    <x v="0"/>
    <x v="14"/>
    <x v="0"/>
    <x v="0"/>
    <x v="0"/>
    <x v="0"/>
    <x v="48"/>
    <x v="10"/>
    <x v="6"/>
    <x v="18"/>
    <x v="18"/>
  </r>
  <r>
    <x v="0"/>
    <x v="0"/>
    <x v="0"/>
    <x v="10"/>
    <x v="49"/>
    <x v="49"/>
    <x v="49"/>
    <x v="14"/>
    <x v="14"/>
    <x v="0"/>
    <x v="0"/>
    <x v="14"/>
    <x v="0"/>
    <x v="10"/>
    <x v="0"/>
    <x v="0"/>
    <x v="0"/>
    <x v="0"/>
    <x v="0"/>
    <x v="14"/>
    <x v="0"/>
    <x v="0"/>
    <x v="0"/>
    <x v="0"/>
    <x v="49"/>
    <x v="10"/>
    <x v="6"/>
    <x v="18"/>
    <x v="18"/>
  </r>
  <r>
    <x v="0"/>
    <x v="0"/>
    <x v="0"/>
    <x v="10"/>
    <x v="50"/>
    <x v="50"/>
    <x v="50"/>
    <x v="14"/>
    <x v="14"/>
    <x v="0"/>
    <x v="0"/>
    <x v="14"/>
    <x v="0"/>
    <x v="10"/>
    <x v="0"/>
    <x v="0"/>
    <x v="0"/>
    <x v="0"/>
    <x v="0"/>
    <x v="14"/>
    <x v="0"/>
    <x v="0"/>
    <x v="0"/>
    <x v="0"/>
    <x v="50"/>
    <x v="10"/>
    <x v="6"/>
    <x v="18"/>
    <x v="18"/>
  </r>
  <r>
    <x v="0"/>
    <x v="0"/>
    <x v="2"/>
    <x v="11"/>
    <x v="48"/>
    <x v="48"/>
    <x v="48"/>
    <x v="16"/>
    <x v="16"/>
    <x v="0"/>
    <x v="0"/>
    <x v="16"/>
    <x v="0"/>
    <x v="11"/>
    <x v="0"/>
    <x v="0"/>
    <x v="0"/>
    <x v="0"/>
    <x v="0"/>
    <x v="16"/>
    <x v="0"/>
    <x v="0"/>
    <x v="0"/>
    <x v="0"/>
    <x v="48"/>
    <x v="11"/>
    <x v="3"/>
    <x v="5"/>
    <x v="5"/>
  </r>
  <r>
    <x v="0"/>
    <x v="0"/>
    <x v="0"/>
    <x v="10"/>
    <x v="51"/>
    <x v="51"/>
    <x v="51"/>
    <x v="14"/>
    <x v="14"/>
    <x v="0"/>
    <x v="0"/>
    <x v="14"/>
    <x v="0"/>
    <x v="10"/>
    <x v="0"/>
    <x v="0"/>
    <x v="0"/>
    <x v="0"/>
    <x v="0"/>
    <x v="14"/>
    <x v="0"/>
    <x v="0"/>
    <x v="0"/>
    <x v="0"/>
    <x v="51"/>
    <x v="10"/>
    <x v="6"/>
    <x v="18"/>
    <x v="18"/>
  </r>
  <r>
    <x v="0"/>
    <x v="0"/>
    <x v="0"/>
    <x v="10"/>
    <x v="52"/>
    <x v="52"/>
    <x v="52"/>
    <x v="14"/>
    <x v="14"/>
    <x v="0"/>
    <x v="0"/>
    <x v="14"/>
    <x v="0"/>
    <x v="10"/>
    <x v="0"/>
    <x v="0"/>
    <x v="0"/>
    <x v="0"/>
    <x v="0"/>
    <x v="14"/>
    <x v="0"/>
    <x v="0"/>
    <x v="0"/>
    <x v="0"/>
    <x v="52"/>
    <x v="10"/>
    <x v="6"/>
    <x v="18"/>
    <x v="18"/>
  </r>
  <r>
    <x v="0"/>
    <x v="0"/>
    <x v="0"/>
    <x v="10"/>
    <x v="53"/>
    <x v="53"/>
    <x v="53"/>
    <x v="15"/>
    <x v="15"/>
    <x v="0"/>
    <x v="0"/>
    <x v="15"/>
    <x v="0"/>
    <x v="10"/>
    <x v="0"/>
    <x v="0"/>
    <x v="0"/>
    <x v="0"/>
    <x v="0"/>
    <x v="15"/>
    <x v="0"/>
    <x v="0"/>
    <x v="0"/>
    <x v="0"/>
    <x v="53"/>
    <x v="10"/>
    <x v="6"/>
    <x v="21"/>
    <x v="21"/>
  </r>
  <r>
    <x v="0"/>
    <x v="0"/>
    <x v="2"/>
    <x v="6"/>
    <x v="52"/>
    <x v="52"/>
    <x v="52"/>
    <x v="1"/>
    <x v="1"/>
    <x v="0"/>
    <x v="0"/>
    <x v="1"/>
    <x v="0"/>
    <x v="6"/>
    <x v="0"/>
    <x v="0"/>
    <x v="0"/>
    <x v="0"/>
    <x v="0"/>
    <x v="1"/>
    <x v="0"/>
    <x v="0"/>
    <x v="0"/>
    <x v="0"/>
    <x v="52"/>
    <x v="6"/>
    <x v="0"/>
    <x v="1"/>
    <x v="1"/>
  </r>
  <r>
    <x v="0"/>
    <x v="0"/>
    <x v="2"/>
    <x v="5"/>
    <x v="52"/>
    <x v="52"/>
    <x v="52"/>
    <x v="17"/>
    <x v="17"/>
    <x v="0"/>
    <x v="0"/>
    <x v="17"/>
    <x v="0"/>
    <x v="5"/>
    <x v="0"/>
    <x v="0"/>
    <x v="0"/>
    <x v="0"/>
    <x v="0"/>
    <x v="17"/>
    <x v="0"/>
    <x v="0"/>
    <x v="0"/>
    <x v="0"/>
    <x v="52"/>
    <x v="5"/>
    <x v="1"/>
    <x v="3"/>
    <x v="3"/>
  </r>
  <r>
    <x v="0"/>
    <x v="0"/>
    <x v="0"/>
    <x v="10"/>
    <x v="54"/>
    <x v="54"/>
    <x v="54"/>
    <x v="15"/>
    <x v="15"/>
    <x v="0"/>
    <x v="0"/>
    <x v="15"/>
    <x v="0"/>
    <x v="10"/>
    <x v="0"/>
    <x v="0"/>
    <x v="0"/>
    <x v="0"/>
    <x v="0"/>
    <x v="15"/>
    <x v="0"/>
    <x v="0"/>
    <x v="0"/>
    <x v="0"/>
    <x v="54"/>
    <x v="10"/>
    <x v="6"/>
    <x v="21"/>
    <x v="21"/>
  </r>
  <r>
    <x v="0"/>
    <x v="0"/>
    <x v="0"/>
    <x v="10"/>
    <x v="55"/>
    <x v="55"/>
    <x v="55"/>
    <x v="15"/>
    <x v="15"/>
    <x v="0"/>
    <x v="0"/>
    <x v="15"/>
    <x v="0"/>
    <x v="10"/>
    <x v="0"/>
    <x v="0"/>
    <x v="0"/>
    <x v="0"/>
    <x v="0"/>
    <x v="15"/>
    <x v="0"/>
    <x v="0"/>
    <x v="0"/>
    <x v="0"/>
    <x v="55"/>
    <x v="10"/>
    <x v="6"/>
    <x v="21"/>
    <x v="21"/>
  </r>
  <r>
    <x v="0"/>
    <x v="0"/>
    <x v="0"/>
    <x v="10"/>
    <x v="56"/>
    <x v="56"/>
    <x v="56"/>
    <x v="15"/>
    <x v="15"/>
    <x v="0"/>
    <x v="0"/>
    <x v="15"/>
    <x v="0"/>
    <x v="10"/>
    <x v="0"/>
    <x v="0"/>
    <x v="0"/>
    <x v="0"/>
    <x v="0"/>
    <x v="15"/>
    <x v="0"/>
    <x v="0"/>
    <x v="0"/>
    <x v="0"/>
    <x v="56"/>
    <x v="10"/>
    <x v="6"/>
    <x v="21"/>
    <x v="21"/>
  </r>
  <r>
    <x v="0"/>
    <x v="0"/>
    <x v="0"/>
    <x v="10"/>
    <x v="57"/>
    <x v="57"/>
    <x v="57"/>
    <x v="15"/>
    <x v="15"/>
    <x v="0"/>
    <x v="0"/>
    <x v="15"/>
    <x v="0"/>
    <x v="10"/>
    <x v="0"/>
    <x v="0"/>
    <x v="0"/>
    <x v="0"/>
    <x v="0"/>
    <x v="15"/>
    <x v="0"/>
    <x v="0"/>
    <x v="0"/>
    <x v="0"/>
    <x v="57"/>
    <x v="10"/>
    <x v="6"/>
    <x v="21"/>
    <x v="21"/>
  </r>
  <r>
    <x v="0"/>
    <x v="0"/>
    <x v="0"/>
    <x v="10"/>
    <x v="58"/>
    <x v="58"/>
    <x v="58"/>
    <x v="15"/>
    <x v="15"/>
    <x v="0"/>
    <x v="0"/>
    <x v="15"/>
    <x v="0"/>
    <x v="10"/>
    <x v="0"/>
    <x v="0"/>
    <x v="0"/>
    <x v="0"/>
    <x v="0"/>
    <x v="15"/>
    <x v="0"/>
    <x v="0"/>
    <x v="0"/>
    <x v="0"/>
    <x v="58"/>
    <x v="10"/>
    <x v="6"/>
    <x v="21"/>
    <x v="21"/>
  </r>
  <r>
    <x v="0"/>
    <x v="0"/>
    <x v="0"/>
    <x v="10"/>
    <x v="59"/>
    <x v="59"/>
    <x v="59"/>
    <x v="15"/>
    <x v="15"/>
    <x v="0"/>
    <x v="0"/>
    <x v="15"/>
    <x v="0"/>
    <x v="10"/>
    <x v="0"/>
    <x v="0"/>
    <x v="0"/>
    <x v="0"/>
    <x v="0"/>
    <x v="15"/>
    <x v="0"/>
    <x v="0"/>
    <x v="0"/>
    <x v="0"/>
    <x v="59"/>
    <x v="10"/>
    <x v="6"/>
    <x v="21"/>
    <x v="21"/>
  </r>
  <r>
    <x v="0"/>
    <x v="0"/>
    <x v="0"/>
    <x v="10"/>
    <x v="60"/>
    <x v="60"/>
    <x v="60"/>
    <x v="15"/>
    <x v="15"/>
    <x v="0"/>
    <x v="0"/>
    <x v="15"/>
    <x v="0"/>
    <x v="10"/>
    <x v="0"/>
    <x v="0"/>
    <x v="0"/>
    <x v="0"/>
    <x v="0"/>
    <x v="15"/>
    <x v="0"/>
    <x v="0"/>
    <x v="0"/>
    <x v="0"/>
    <x v="60"/>
    <x v="10"/>
    <x v="6"/>
    <x v="21"/>
    <x v="21"/>
  </r>
  <r>
    <x v="0"/>
    <x v="0"/>
    <x v="0"/>
    <x v="10"/>
    <x v="61"/>
    <x v="61"/>
    <x v="61"/>
    <x v="15"/>
    <x v="15"/>
    <x v="0"/>
    <x v="0"/>
    <x v="15"/>
    <x v="0"/>
    <x v="10"/>
    <x v="0"/>
    <x v="0"/>
    <x v="0"/>
    <x v="0"/>
    <x v="0"/>
    <x v="15"/>
    <x v="0"/>
    <x v="0"/>
    <x v="0"/>
    <x v="0"/>
    <x v="61"/>
    <x v="10"/>
    <x v="6"/>
    <x v="21"/>
    <x v="21"/>
  </r>
  <r>
    <x v="0"/>
    <x v="0"/>
    <x v="0"/>
    <x v="10"/>
    <x v="62"/>
    <x v="62"/>
    <x v="62"/>
    <x v="15"/>
    <x v="15"/>
    <x v="0"/>
    <x v="0"/>
    <x v="15"/>
    <x v="0"/>
    <x v="10"/>
    <x v="0"/>
    <x v="0"/>
    <x v="0"/>
    <x v="0"/>
    <x v="0"/>
    <x v="15"/>
    <x v="0"/>
    <x v="0"/>
    <x v="0"/>
    <x v="0"/>
    <x v="62"/>
    <x v="10"/>
    <x v="6"/>
    <x v="21"/>
    <x v="21"/>
  </r>
  <r>
    <x v="0"/>
    <x v="0"/>
    <x v="3"/>
    <x v="0"/>
    <x v="62"/>
    <x v="62"/>
    <x v="62"/>
    <x v="0"/>
    <x v="0"/>
    <x v="0"/>
    <x v="0"/>
    <x v="0"/>
    <x v="0"/>
    <x v="0"/>
    <x v="0"/>
    <x v="0"/>
    <x v="0"/>
    <x v="0"/>
    <x v="0"/>
    <x v="0"/>
    <x v="0"/>
    <x v="0"/>
    <x v="0"/>
    <x v="0"/>
    <x v="62"/>
    <x v="0"/>
    <x v="9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4:E167" firstHeaderRow="2" firstDataRow="3" firstDataCol="3" rowPageCount="1" colPageCount="1"/>
  <pivotFields count="29">
    <pivotField axis="axisCol" showAll="0"/>
    <pivotField showAll="0"/>
    <pivotField showAll="0"/>
    <pivotField showAll="0"/>
    <pivotField axis="axisRow" showAll="0"/>
    <pivotField showAll="0"/>
    <pivotField axis="axisRow" showAll="0"/>
    <pivotField dataField="1" showAll="0"/>
    <pivotField showAll="0"/>
    <pivotField showAll="0"/>
    <pivotField showAll="0"/>
    <pivotField showAll="0"/>
    <pivotField axis="axisPage" showAll="0"/>
    <pivotField axis="axisRow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3">
    <field x="4"/>
    <field x="6"/>
    <field x="13"/>
  </rowFields>
  <colFields count="2">
    <field x="0"/>
    <field x="-2"/>
  </colFields>
  <pageFields count="1">
    <pageField fld="12" hier="-1"/>
  </pageFields>
  <dataFields count="2">
    <dataField fld="7" subtotal="sum"/>
    <dataField fld="27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7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5" topLeftCell="A6" activePane="bottomLeft" state="frozen"/>
      <selection pane="topLeft" activeCell="A1" activeCellId="0" sqref="A1"/>
      <selection pane="bottomLeft" activeCell="C9" activeCellId="0" sqref="C9"/>
    </sheetView>
  </sheetViews>
  <sheetFormatPr defaultRowHeight="15"/>
  <cols>
    <col collapsed="false" hidden="false" max="1" min="1" style="0" width="9.63967611336032"/>
    <col collapsed="false" hidden="false" max="2" min="2" style="0" width="17.246963562753"/>
    <col collapsed="false" hidden="false" max="3" min="3" style="0" width="33.4210526315789"/>
    <col collapsed="false" hidden="false" max="5" min="4" style="0" width="23.6720647773279"/>
    <col collapsed="false" hidden="false" max="6" min="6" style="1" width="19.6032388663968"/>
    <col collapsed="false" hidden="false" max="7" min="7" style="2" width="25.8137651821862"/>
    <col collapsed="false" hidden="false" max="8" min="8" style="0" width="22.4939271255061"/>
    <col collapsed="false" hidden="false" max="9" min="9" style="0" width="23.1376518218623"/>
    <col collapsed="false" hidden="false" max="10" min="10" style="0" width="25.8137651821862"/>
    <col collapsed="false" hidden="false" max="11" min="11" style="0" width="21.1012145748988"/>
    <col collapsed="false" hidden="false" max="12" min="12" style="0" width="24.1012145748988"/>
    <col collapsed="false" hidden="false" max="13" min="13" style="0" width="17.5668016194332"/>
    <col collapsed="false" hidden="false" max="14" min="14" style="0" width="20.6720647773279"/>
    <col collapsed="false" hidden="false" max="15" min="15" style="0" width="20.1376518218623"/>
    <col collapsed="false" hidden="false" max="16" min="16" style="0" width="23.2429149797571"/>
    <col collapsed="false" hidden="false" max="17" min="17" style="0" width="22.8178137651822"/>
    <col collapsed="false" hidden="false" max="18" min="18" style="0" width="26.1376518218623"/>
    <col collapsed="false" hidden="false" max="19" min="19" style="0" width="17.995951417004"/>
    <col collapsed="false" hidden="false" max="20" min="20" style="0" width="21.1012145748988"/>
    <col collapsed="false" hidden="false" max="21" min="21" style="0" width="20.7813765182186"/>
    <col collapsed="false" hidden="false" max="22" min="22" style="0" width="24.1012145748988"/>
    <col collapsed="false" hidden="false" max="23" min="23" style="0" width="22.4939271255061"/>
    <col collapsed="false" hidden="false" max="24" min="24" style="0" width="24.3157894736842"/>
    <col collapsed="false" hidden="false" max="1025" min="25" style="0" width="9.10526315789474"/>
  </cols>
  <sheetData>
    <row r="1" customFormat="false" ht="21" hidden="false" customHeight="false" outlineLevel="0" collapsed="false">
      <c r="A1" s="3"/>
    </row>
    <row r="2" customFormat="false" ht="15" hidden="false" customHeight="false" outlineLevel="0" collapsed="false">
      <c r="A2" s="4" t="s">
        <v>0</v>
      </c>
      <c r="B2" s="5" t="s">
        <v>1</v>
      </c>
    </row>
    <row r="4" customFormat="false" ht="15" hidden="false" customHeight="false" outlineLevel="0" collapsed="false">
      <c r="A4" s="6"/>
      <c r="B4" s="7"/>
      <c r="C4" s="8"/>
      <c r="D4" s="9" t="s">
        <v>2</v>
      </c>
      <c r="E4" s="10" t="s">
        <v>3</v>
      </c>
    </row>
    <row r="5" customFormat="false" ht="15" hidden="false" customHeight="false" outlineLevel="0" collapsed="false">
      <c r="A5" s="11"/>
      <c r="B5" s="12"/>
      <c r="C5" s="13"/>
      <c r="D5" s="14" t="s">
        <v>4</v>
      </c>
      <c r="E5" s="15"/>
    </row>
    <row r="6" customFormat="false" ht="15" hidden="false" customHeight="false" outlineLevel="0" collapsed="false">
      <c r="A6" s="16" t="s">
        <v>5</v>
      </c>
      <c r="B6" s="17" t="s">
        <v>6</v>
      </c>
      <c r="C6" s="17" t="s">
        <v>7</v>
      </c>
      <c r="D6" s="14" t="s">
        <v>8</v>
      </c>
      <c r="E6" s="15" t="s">
        <v>9</v>
      </c>
    </row>
    <row r="7" customFormat="false" ht="15" hidden="false" customHeight="false" outlineLevel="0" collapsed="false">
      <c r="A7" s="18" t="n">
        <v>10</v>
      </c>
      <c r="B7" s="19" t="s">
        <v>10</v>
      </c>
      <c r="C7" s="19" t="s">
        <v>11</v>
      </c>
      <c r="D7" s="20" t="n">
        <v>0.00184545454545455</v>
      </c>
      <c r="E7" s="21" t="n">
        <v>0.00913666090909091</v>
      </c>
    </row>
    <row r="8" customFormat="false" ht="15" hidden="false" customHeight="false" outlineLevel="0" collapsed="false">
      <c r="A8" s="22"/>
      <c r="B8" s="23"/>
      <c r="C8" s="23" t="s">
        <v>12</v>
      </c>
      <c r="D8" s="24" t="n">
        <v>0.00303030303030303</v>
      </c>
      <c r="E8" s="25" t="n">
        <v>0.138188484848485</v>
      </c>
    </row>
    <row r="9" customFormat="false" ht="15" hidden="false" customHeight="false" outlineLevel="0" collapsed="false">
      <c r="A9" s="22"/>
      <c r="B9" s="23"/>
      <c r="C9" s="23" t="s">
        <v>13</v>
      </c>
      <c r="D9" s="24" t="n">
        <v>0.00303030303030303</v>
      </c>
      <c r="E9" s="25" t="n">
        <v>0.144249090909091</v>
      </c>
    </row>
    <row r="10" customFormat="false" ht="15" hidden="false" customHeight="false" outlineLevel="0" collapsed="false">
      <c r="A10" s="22"/>
      <c r="B10" s="26"/>
      <c r="C10" s="26" t="s">
        <v>14</v>
      </c>
      <c r="D10" s="27" t="n">
        <v>0</v>
      </c>
      <c r="E10" s="28" t="n">
        <v>0</v>
      </c>
    </row>
    <row r="11" customFormat="false" ht="15" hidden="false" customHeight="false" outlineLevel="0" collapsed="false">
      <c r="A11" s="29"/>
      <c r="B11" s="30" t="s">
        <v>15</v>
      </c>
      <c r="C11" s="31"/>
      <c r="D11" s="32" t="n">
        <v>0.00790606060606061</v>
      </c>
      <c r="E11" s="33" t="n">
        <v>0.291574236666667</v>
      </c>
    </row>
    <row r="12" customFormat="false" ht="15" hidden="false" customHeight="false" outlineLevel="0" collapsed="false">
      <c r="A12" s="18" t="n">
        <v>20</v>
      </c>
      <c r="B12" s="19" t="s">
        <v>16</v>
      </c>
      <c r="C12" s="19" t="s">
        <v>17</v>
      </c>
      <c r="D12" s="20" t="n">
        <v>0.00303030303030303</v>
      </c>
      <c r="E12" s="21" t="n">
        <v>7.84848484848485E-005</v>
      </c>
    </row>
    <row r="13" customFormat="false" ht="15" hidden="false" customHeight="false" outlineLevel="0" collapsed="false">
      <c r="A13" s="22"/>
      <c r="B13" s="26"/>
      <c r="C13" s="26" t="s">
        <v>11</v>
      </c>
      <c r="D13" s="27" t="n">
        <v>0.00184545454545455</v>
      </c>
      <c r="E13" s="28" t="n">
        <v>0.00913666090909091</v>
      </c>
    </row>
    <row r="14" customFormat="false" ht="15" hidden="false" customHeight="false" outlineLevel="0" collapsed="false">
      <c r="A14" s="29"/>
      <c r="B14" s="30" t="s">
        <v>18</v>
      </c>
      <c r="C14" s="31"/>
      <c r="D14" s="32" t="n">
        <v>0.00487575757575758</v>
      </c>
      <c r="E14" s="33" t="n">
        <v>0.00921514575757576</v>
      </c>
    </row>
    <row r="15" customFormat="false" ht="15" hidden="false" customHeight="false" outlineLevel="0" collapsed="false">
      <c r="A15" s="18" t="n">
        <v>30</v>
      </c>
      <c r="B15" s="34" t="s">
        <v>19</v>
      </c>
      <c r="C15" s="34" t="s">
        <v>11</v>
      </c>
      <c r="D15" s="35" t="n">
        <v>0.00186666666666667</v>
      </c>
      <c r="E15" s="36" t="n">
        <v>0.00924168</v>
      </c>
    </row>
    <row r="16" customFormat="false" ht="15" hidden="false" customHeight="false" outlineLevel="0" collapsed="false">
      <c r="A16" s="29"/>
      <c r="B16" s="30" t="s">
        <v>20</v>
      </c>
      <c r="C16" s="31"/>
      <c r="D16" s="32" t="n">
        <v>0.00186666666666667</v>
      </c>
      <c r="E16" s="33" t="n">
        <v>0.00924168</v>
      </c>
    </row>
    <row r="17" customFormat="false" ht="15" hidden="false" customHeight="false" outlineLevel="0" collapsed="false">
      <c r="A17" s="18" t="n">
        <v>40</v>
      </c>
      <c r="B17" s="34" t="s">
        <v>21</v>
      </c>
      <c r="C17" s="34" t="s">
        <v>11</v>
      </c>
      <c r="D17" s="35" t="n">
        <v>0.00195151515151515</v>
      </c>
      <c r="E17" s="36" t="n">
        <v>0.00966175636363636</v>
      </c>
    </row>
    <row r="18" customFormat="false" ht="15" hidden="false" customHeight="false" outlineLevel="0" collapsed="false">
      <c r="A18" s="29"/>
      <c r="B18" s="30" t="s">
        <v>22</v>
      </c>
      <c r="C18" s="31"/>
      <c r="D18" s="32" t="n">
        <v>0.00195151515151515</v>
      </c>
      <c r="E18" s="33" t="n">
        <v>0.00966175636363636</v>
      </c>
    </row>
    <row r="19" customFormat="false" ht="15" hidden="false" customHeight="false" outlineLevel="0" collapsed="false">
      <c r="A19" s="18" t="n">
        <v>50</v>
      </c>
      <c r="B19" s="19" t="s">
        <v>23</v>
      </c>
      <c r="C19" s="19" t="s">
        <v>24</v>
      </c>
      <c r="D19" s="20" t="n">
        <v>0.00454545454545455</v>
      </c>
      <c r="E19" s="21" t="n">
        <v>6.86363636363637E-005</v>
      </c>
    </row>
    <row r="20" customFormat="false" ht="15" hidden="false" customHeight="false" outlineLevel="0" collapsed="false">
      <c r="A20" s="22"/>
      <c r="B20" s="23"/>
      <c r="C20" s="23" t="s">
        <v>11</v>
      </c>
      <c r="D20" s="24" t="n">
        <v>0.00201515151515152</v>
      </c>
      <c r="E20" s="25" t="n">
        <v>0.00997681363636364</v>
      </c>
    </row>
    <row r="21" customFormat="false" ht="15" hidden="false" customHeight="false" outlineLevel="0" collapsed="false">
      <c r="A21" s="22"/>
      <c r="B21" s="26"/>
      <c r="C21" s="26" t="s">
        <v>25</v>
      </c>
      <c r="D21" s="27" t="n">
        <v>0.00303030303030303</v>
      </c>
      <c r="E21" s="28" t="n">
        <v>0.000863636363636364</v>
      </c>
    </row>
    <row r="22" customFormat="false" ht="15" hidden="false" customHeight="false" outlineLevel="0" collapsed="false">
      <c r="A22" s="29"/>
      <c r="B22" s="30" t="s">
        <v>26</v>
      </c>
      <c r="C22" s="31"/>
      <c r="D22" s="32" t="n">
        <v>0.00959090909090909</v>
      </c>
      <c r="E22" s="33" t="n">
        <v>0.0109090863636364</v>
      </c>
    </row>
    <row r="23" customFormat="false" ht="15" hidden="false" customHeight="false" outlineLevel="0" collapsed="false">
      <c r="A23" s="18" t="n">
        <v>60</v>
      </c>
      <c r="B23" s="34" t="s">
        <v>27</v>
      </c>
      <c r="C23" s="34" t="s">
        <v>11</v>
      </c>
      <c r="D23" s="35" t="n">
        <v>0.00205757575757576</v>
      </c>
      <c r="E23" s="36" t="n">
        <v>0.0101868518181818</v>
      </c>
    </row>
    <row r="24" customFormat="false" ht="15" hidden="false" customHeight="false" outlineLevel="0" collapsed="false">
      <c r="A24" s="29"/>
      <c r="B24" s="30" t="s">
        <v>28</v>
      </c>
      <c r="C24" s="31"/>
      <c r="D24" s="32" t="n">
        <v>0.00205757575757576</v>
      </c>
      <c r="E24" s="33" t="n">
        <v>0.0101868518181818</v>
      </c>
    </row>
    <row r="25" customFormat="false" ht="15" hidden="false" customHeight="false" outlineLevel="0" collapsed="false">
      <c r="A25" s="18" t="n">
        <v>70</v>
      </c>
      <c r="B25" s="34" t="s">
        <v>29</v>
      </c>
      <c r="C25" s="34" t="s">
        <v>11</v>
      </c>
      <c r="D25" s="35" t="n">
        <v>0.00212121212121212</v>
      </c>
      <c r="E25" s="36" t="n">
        <v>0.0105019090909091</v>
      </c>
    </row>
    <row r="26" customFormat="false" ht="15" hidden="false" customHeight="false" outlineLevel="0" collapsed="false">
      <c r="A26" s="29"/>
      <c r="B26" s="30" t="s">
        <v>30</v>
      </c>
      <c r="C26" s="31"/>
      <c r="D26" s="32" t="n">
        <v>0.00212121212121212</v>
      </c>
      <c r="E26" s="33" t="n">
        <v>0.0105019090909091</v>
      </c>
    </row>
    <row r="27" customFormat="false" ht="15" hidden="false" customHeight="false" outlineLevel="0" collapsed="false">
      <c r="A27" s="18" t="n">
        <v>80</v>
      </c>
      <c r="B27" s="19" t="s">
        <v>31</v>
      </c>
      <c r="C27" s="19" t="s">
        <v>24</v>
      </c>
      <c r="D27" s="20" t="n">
        <v>0.00454545454545455</v>
      </c>
      <c r="E27" s="21" t="n">
        <v>6.86363636363637E-005</v>
      </c>
    </row>
    <row r="28" customFormat="false" ht="15" hidden="false" customHeight="false" outlineLevel="0" collapsed="false">
      <c r="A28" s="22"/>
      <c r="B28" s="23"/>
      <c r="C28" s="23" t="s">
        <v>11</v>
      </c>
      <c r="D28" s="24" t="n">
        <v>0.00222727272727273</v>
      </c>
      <c r="E28" s="25" t="n">
        <v>0.0110270045454545</v>
      </c>
    </row>
    <row r="29" customFormat="false" ht="15" hidden="false" customHeight="false" outlineLevel="0" collapsed="false">
      <c r="A29" s="22"/>
      <c r="B29" s="26"/>
      <c r="C29" s="26" t="s">
        <v>32</v>
      </c>
      <c r="D29" s="27" t="n">
        <v>0.00454545454545455</v>
      </c>
      <c r="E29" s="28" t="n">
        <v>4.63636363636364E-005</v>
      </c>
    </row>
    <row r="30" customFormat="false" ht="15" hidden="false" customHeight="false" outlineLevel="0" collapsed="false">
      <c r="A30" s="29"/>
      <c r="B30" s="30" t="s">
        <v>33</v>
      </c>
      <c r="C30" s="31"/>
      <c r="D30" s="32" t="n">
        <v>0.0113181818181818</v>
      </c>
      <c r="E30" s="33" t="n">
        <v>0.0111420045454545</v>
      </c>
    </row>
    <row r="31" customFormat="false" ht="15" hidden="false" customHeight="false" outlineLevel="0" collapsed="false">
      <c r="A31" s="18" t="n">
        <v>90</v>
      </c>
      <c r="B31" s="19" t="s">
        <v>34</v>
      </c>
      <c r="C31" s="19" t="s">
        <v>17</v>
      </c>
      <c r="D31" s="20" t="n">
        <v>0.00303030303030303</v>
      </c>
      <c r="E31" s="21" t="n">
        <v>7.84848484848485E-005</v>
      </c>
    </row>
    <row r="32" customFormat="false" ht="15" hidden="false" customHeight="false" outlineLevel="0" collapsed="false">
      <c r="A32" s="22"/>
      <c r="B32" s="23"/>
      <c r="C32" s="23" t="s">
        <v>24</v>
      </c>
      <c r="D32" s="24" t="n">
        <v>0</v>
      </c>
      <c r="E32" s="25" t="n">
        <v>0</v>
      </c>
    </row>
    <row r="33" customFormat="false" ht="15" hidden="false" customHeight="false" outlineLevel="0" collapsed="false">
      <c r="A33" s="22"/>
      <c r="B33" s="26"/>
      <c r="C33" s="26" t="s">
        <v>11</v>
      </c>
      <c r="D33" s="27" t="n">
        <v>0.00224848484848485</v>
      </c>
      <c r="E33" s="28" t="n">
        <v>0.0111320236363636</v>
      </c>
    </row>
    <row r="34" customFormat="false" ht="15" hidden="false" customHeight="false" outlineLevel="0" collapsed="false">
      <c r="A34" s="29"/>
      <c r="B34" s="30" t="s">
        <v>35</v>
      </c>
      <c r="C34" s="31"/>
      <c r="D34" s="32" t="n">
        <v>0.00527878787878788</v>
      </c>
      <c r="E34" s="33" t="n">
        <v>0.0112105084848485</v>
      </c>
    </row>
    <row r="35" customFormat="false" ht="15" hidden="false" customHeight="false" outlineLevel="0" collapsed="false">
      <c r="A35" s="18" t="n">
        <v>100</v>
      </c>
      <c r="B35" s="19" t="s">
        <v>36</v>
      </c>
      <c r="C35" s="19" t="s">
        <v>17</v>
      </c>
      <c r="D35" s="20" t="n">
        <v>0</v>
      </c>
      <c r="E35" s="21" t="n">
        <v>0</v>
      </c>
    </row>
    <row r="36" customFormat="false" ht="15" hidden="false" customHeight="false" outlineLevel="0" collapsed="false">
      <c r="A36" s="22"/>
      <c r="B36" s="23"/>
      <c r="C36" s="23" t="s">
        <v>11</v>
      </c>
      <c r="D36" s="24" t="n">
        <v>0.00224848484848485</v>
      </c>
      <c r="E36" s="25" t="n">
        <v>0.0111320236363636</v>
      </c>
    </row>
    <row r="37" customFormat="false" ht="15" hidden="false" customHeight="false" outlineLevel="0" collapsed="false">
      <c r="A37" s="22"/>
      <c r="B37" s="26"/>
      <c r="C37" s="26" t="s">
        <v>32</v>
      </c>
      <c r="D37" s="27" t="n">
        <v>0</v>
      </c>
      <c r="E37" s="28" t="n">
        <v>0</v>
      </c>
    </row>
    <row r="38" customFormat="false" ht="15" hidden="false" customHeight="false" outlineLevel="0" collapsed="false">
      <c r="A38" s="29"/>
      <c r="B38" s="30" t="s">
        <v>37</v>
      </c>
      <c r="C38" s="31"/>
      <c r="D38" s="32" t="n">
        <v>0.00224848484848485</v>
      </c>
      <c r="E38" s="33" t="n">
        <v>0.0111320236363636</v>
      </c>
    </row>
    <row r="39" customFormat="false" ht="15" hidden="false" customHeight="false" outlineLevel="0" collapsed="false">
      <c r="A39" s="18" t="n">
        <v>110</v>
      </c>
      <c r="B39" s="19" t="s">
        <v>38</v>
      </c>
      <c r="C39" s="19" t="s">
        <v>11</v>
      </c>
      <c r="D39" s="20" t="n">
        <v>0.00224848484848485</v>
      </c>
      <c r="E39" s="21" t="n">
        <v>0.0111320236363636</v>
      </c>
    </row>
    <row r="40" customFormat="false" ht="15" hidden="false" customHeight="false" outlineLevel="0" collapsed="false">
      <c r="A40" s="22"/>
      <c r="B40" s="26"/>
      <c r="C40" s="26" t="s">
        <v>25</v>
      </c>
      <c r="D40" s="27" t="n">
        <v>0.00303030303030303</v>
      </c>
      <c r="E40" s="28" t="n">
        <v>0.000863636363636364</v>
      </c>
    </row>
    <row r="41" customFormat="false" ht="15" hidden="false" customHeight="false" outlineLevel="0" collapsed="false">
      <c r="A41" s="29"/>
      <c r="B41" s="30" t="s">
        <v>39</v>
      </c>
      <c r="C41" s="31"/>
      <c r="D41" s="32" t="n">
        <v>0.00527878787878788</v>
      </c>
      <c r="E41" s="33" t="n">
        <v>0.01199566</v>
      </c>
    </row>
    <row r="42" customFormat="false" ht="15" hidden="false" customHeight="false" outlineLevel="0" collapsed="false">
      <c r="A42" s="18" t="n">
        <v>120</v>
      </c>
      <c r="B42" s="34" t="s">
        <v>40</v>
      </c>
      <c r="C42" s="34" t="s">
        <v>11</v>
      </c>
      <c r="D42" s="35" t="n">
        <v>0.00226969696969697</v>
      </c>
      <c r="E42" s="36" t="n">
        <v>0.0112370427272727</v>
      </c>
    </row>
    <row r="43" customFormat="false" ht="15" hidden="false" customHeight="false" outlineLevel="0" collapsed="false">
      <c r="A43" s="29"/>
      <c r="B43" s="30" t="s">
        <v>41</v>
      </c>
      <c r="C43" s="31"/>
      <c r="D43" s="32" t="n">
        <v>0.00226969696969697</v>
      </c>
      <c r="E43" s="33" t="n">
        <v>0.0112370427272727</v>
      </c>
    </row>
    <row r="44" customFormat="false" ht="15" hidden="false" customHeight="false" outlineLevel="0" collapsed="false">
      <c r="A44" s="18" t="n">
        <v>130</v>
      </c>
      <c r="B44" s="19" t="s">
        <v>42</v>
      </c>
      <c r="C44" s="19" t="s">
        <v>24</v>
      </c>
      <c r="D44" s="20" t="n">
        <v>0.00454545454545455</v>
      </c>
      <c r="E44" s="21" t="n">
        <v>6.86363636363637E-005</v>
      </c>
    </row>
    <row r="45" customFormat="false" ht="15" hidden="false" customHeight="false" outlineLevel="0" collapsed="false">
      <c r="A45" s="22"/>
      <c r="B45" s="23"/>
      <c r="C45" s="23" t="s">
        <v>11</v>
      </c>
      <c r="D45" s="24" t="n">
        <v>0.00226969696969697</v>
      </c>
      <c r="E45" s="25" t="n">
        <v>0.0112370427272727</v>
      </c>
    </row>
    <row r="46" customFormat="false" ht="15" hidden="false" customHeight="false" outlineLevel="0" collapsed="false">
      <c r="A46" s="22"/>
      <c r="B46" s="26"/>
      <c r="C46" s="26" t="s">
        <v>32</v>
      </c>
      <c r="D46" s="27" t="n">
        <v>0</v>
      </c>
      <c r="E46" s="28" t="n">
        <v>0</v>
      </c>
    </row>
    <row r="47" customFormat="false" ht="15" hidden="false" customHeight="false" outlineLevel="0" collapsed="false">
      <c r="A47" s="29"/>
      <c r="B47" s="30" t="s">
        <v>43</v>
      </c>
      <c r="C47" s="31"/>
      <c r="D47" s="32" t="n">
        <v>0.00681515151515152</v>
      </c>
      <c r="E47" s="33" t="n">
        <v>0.0113056790909091</v>
      </c>
    </row>
    <row r="48" customFormat="false" ht="15" hidden="false" customHeight="false" outlineLevel="0" collapsed="false">
      <c r="A48" s="18" t="n">
        <v>140</v>
      </c>
      <c r="B48" s="19" t="s">
        <v>44</v>
      </c>
      <c r="C48" s="19" t="s">
        <v>17</v>
      </c>
      <c r="D48" s="20" t="n">
        <v>0.00303030303030303</v>
      </c>
      <c r="E48" s="21" t="n">
        <v>7.84848484848485E-005</v>
      </c>
    </row>
    <row r="49" customFormat="false" ht="15" hidden="false" customHeight="false" outlineLevel="0" collapsed="false">
      <c r="A49" s="22"/>
      <c r="B49" s="26"/>
      <c r="C49" s="26" t="s">
        <v>45</v>
      </c>
      <c r="D49" s="27" t="n">
        <v>0.00226969696969697</v>
      </c>
      <c r="E49" s="28" t="n">
        <v>0.00948438272727273</v>
      </c>
    </row>
    <row r="50" customFormat="false" ht="15" hidden="false" customHeight="false" outlineLevel="0" collapsed="false">
      <c r="A50" s="29"/>
      <c r="B50" s="30" t="s">
        <v>46</v>
      </c>
      <c r="C50" s="31"/>
      <c r="D50" s="32" t="n">
        <v>0.0053</v>
      </c>
      <c r="E50" s="33" t="n">
        <v>0.00956286757575758</v>
      </c>
    </row>
    <row r="51" customFormat="false" ht="15" hidden="false" customHeight="false" outlineLevel="0" collapsed="false">
      <c r="A51" s="18" t="n">
        <v>150</v>
      </c>
      <c r="B51" s="34" t="s">
        <v>47</v>
      </c>
      <c r="C51" s="34" t="s">
        <v>45</v>
      </c>
      <c r="D51" s="35" t="n">
        <v>0.00226969696969697</v>
      </c>
      <c r="E51" s="36" t="n">
        <v>0.00948438272727273</v>
      </c>
    </row>
    <row r="52" customFormat="false" ht="15" hidden="false" customHeight="false" outlineLevel="0" collapsed="false">
      <c r="A52" s="29"/>
      <c r="B52" s="30" t="s">
        <v>48</v>
      </c>
      <c r="C52" s="31"/>
      <c r="D52" s="32" t="n">
        <v>0.00226969696969697</v>
      </c>
      <c r="E52" s="33" t="n">
        <v>0.00948438272727273</v>
      </c>
    </row>
    <row r="53" customFormat="false" ht="15" hidden="false" customHeight="false" outlineLevel="0" collapsed="false">
      <c r="A53" s="18" t="n">
        <v>160</v>
      </c>
      <c r="B53" s="34" t="s">
        <v>49</v>
      </c>
      <c r="C53" s="34" t="s">
        <v>45</v>
      </c>
      <c r="D53" s="35" t="n">
        <v>0.00229090909090909</v>
      </c>
      <c r="E53" s="36" t="n">
        <v>0.00957302181818182</v>
      </c>
    </row>
    <row r="54" customFormat="false" ht="15" hidden="false" customHeight="false" outlineLevel="0" collapsed="false">
      <c r="A54" s="29"/>
      <c r="B54" s="30" t="s">
        <v>50</v>
      </c>
      <c r="C54" s="31"/>
      <c r="D54" s="32" t="n">
        <v>0.00229090909090909</v>
      </c>
      <c r="E54" s="33" t="n">
        <v>0.00957302181818182</v>
      </c>
    </row>
    <row r="55" customFormat="false" ht="15" hidden="false" customHeight="false" outlineLevel="0" collapsed="false">
      <c r="A55" s="18" t="n">
        <v>170</v>
      </c>
      <c r="B55" s="19" t="s">
        <v>51</v>
      </c>
      <c r="C55" s="19" t="s">
        <v>45</v>
      </c>
      <c r="D55" s="20" t="n">
        <v>0.00229090909090909</v>
      </c>
      <c r="E55" s="21" t="n">
        <v>0.00957302181818182</v>
      </c>
    </row>
    <row r="56" customFormat="false" ht="15" hidden="false" customHeight="false" outlineLevel="0" collapsed="false">
      <c r="A56" s="22"/>
      <c r="B56" s="26"/>
      <c r="C56" s="26" t="s">
        <v>25</v>
      </c>
      <c r="D56" s="27" t="n">
        <v>0.00303030303030303</v>
      </c>
      <c r="E56" s="28" t="n">
        <v>0.000863636363636364</v>
      </c>
    </row>
    <row r="57" customFormat="false" ht="15" hidden="false" customHeight="false" outlineLevel="0" collapsed="false">
      <c r="A57" s="29"/>
      <c r="B57" s="30" t="s">
        <v>52</v>
      </c>
      <c r="C57" s="31"/>
      <c r="D57" s="32" t="n">
        <v>0.00532121212121212</v>
      </c>
      <c r="E57" s="33" t="n">
        <v>0.0104366581818182</v>
      </c>
    </row>
    <row r="58" customFormat="false" ht="15" hidden="false" customHeight="false" outlineLevel="0" collapsed="false">
      <c r="A58" s="18" t="n">
        <v>180</v>
      </c>
      <c r="B58" s="34" t="s">
        <v>53</v>
      </c>
      <c r="C58" s="34" t="s">
        <v>45</v>
      </c>
      <c r="D58" s="35" t="n">
        <v>0.00231212121212121</v>
      </c>
      <c r="E58" s="36" t="n">
        <v>0.00966166090909091</v>
      </c>
    </row>
    <row r="59" customFormat="false" ht="15" hidden="false" customHeight="false" outlineLevel="0" collapsed="false">
      <c r="A59" s="29"/>
      <c r="B59" s="30" t="s">
        <v>54</v>
      </c>
      <c r="C59" s="31"/>
      <c r="D59" s="32" t="n">
        <v>0.00231212121212121</v>
      </c>
      <c r="E59" s="33" t="n">
        <v>0.00966166090909091</v>
      </c>
    </row>
    <row r="60" customFormat="false" ht="15" hidden="false" customHeight="false" outlineLevel="0" collapsed="false">
      <c r="A60" s="18" t="n">
        <v>190</v>
      </c>
      <c r="B60" s="34" t="s">
        <v>55</v>
      </c>
      <c r="C60" s="34" t="s">
        <v>45</v>
      </c>
      <c r="D60" s="35" t="n">
        <v>0.00231212121212121</v>
      </c>
      <c r="E60" s="36" t="n">
        <v>0.00966166090909091</v>
      </c>
    </row>
    <row r="61" customFormat="false" ht="15" hidden="false" customHeight="false" outlineLevel="0" collapsed="false">
      <c r="A61" s="29"/>
      <c r="B61" s="30" t="s">
        <v>56</v>
      </c>
      <c r="C61" s="31"/>
      <c r="D61" s="32" t="n">
        <v>0.00231212121212121</v>
      </c>
      <c r="E61" s="33" t="n">
        <v>0.00966166090909091</v>
      </c>
    </row>
    <row r="62" customFormat="false" ht="15" hidden="false" customHeight="false" outlineLevel="0" collapsed="false">
      <c r="A62" s="18" t="n">
        <v>200</v>
      </c>
      <c r="B62" s="34" t="s">
        <v>57</v>
      </c>
      <c r="C62" s="34" t="s">
        <v>45</v>
      </c>
      <c r="D62" s="35" t="n">
        <v>0.00231212121212121</v>
      </c>
      <c r="E62" s="36" t="n">
        <v>0.00966166090909091</v>
      </c>
    </row>
    <row r="63" customFormat="false" ht="15" hidden="false" customHeight="false" outlineLevel="0" collapsed="false">
      <c r="A63" s="29"/>
      <c r="B63" s="30" t="s">
        <v>58</v>
      </c>
      <c r="C63" s="31"/>
      <c r="D63" s="32" t="n">
        <v>0.00231212121212121</v>
      </c>
      <c r="E63" s="33" t="n">
        <v>0.00966166090909091</v>
      </c>
    </row>
    <row r="64" customFormat="false" ht="15" hidden="false" customHeight="false" outlineLevel="0" collapsed="false">
      <c r="A64" s="18" t="n">
        <v>210</v>
      </c>
      <c r="B64" s="34" t="s">
        <v>59</v>
      </c>
      <c r="C64" s="34" t="s">
        <v>45</v>
      </c>
      <c r="D64" s="35" t="n">
        <v>0.00231212121212121</v>
      </c>
      <c r="E64" s="36" t="n">
        <v>0.00966166090909091</v>
      </c>
    </row>
    <row r="65" customFormat="false" ht="15" hidden="false" customHeight="false" outlineLevel="0" collapsed="false">
      <c r="A65" s="29"/>
      <c r="B65" s="30" t="s">
        <v>60</v>
      </c>
      <c r="C65" s="31"/>
      <c r="D65" s="32" t="n">
        <v>0.00231212121212121</v>
      </c>
      <c r="E65" s="33" t="n">
        <v>0.00966166090909091</v>
      </c>
    </row>
    <row r="66" customFormat="false" ht="15" hidden="false" customHeight="false" outlineLevel="0" collapsed="false">
      <c r="A66" s="18" t="n">
        <v>220</v>
      </c>
      <c r="B66" s="34" t="s">
        <v>61</v>
      </c>
      <c r="C66" s="34" t="s">
        <v>45</v>
      </c>
      <c r="D66" s="35" t="n">
        <v>0.00233333333333333</v>
      </c>
      <c r="E66" s="36" t="n">
        <v>0.0097503</v>
      </c>
    </row>
    <row r="67" customFormat="false" ht="15" hidden="false" customHeight="false" outlineLevel="0" collapsed="false">
      <c r="A67" s="29"/>
      <c r="B67" s="30" t="s">
        <v>62</v>
      </c>
      <c r="C67" s="31"/>
      <c r="D67" s="32" t="n">
        <v>0.00233333333333333</v>
      </c>
      <c r="E67" s="33" t="n">
        <v>0.0097503</v>
      </c>
    </row>
    <row r="68" customFormat="false" ht="15" hidden="false" customHeight="false" outlineLevel="0" collapsed="false">
      <c r="A68" s="18" t="n">
        <v>230</v>
      </c>
      <c r="B68" s="19" t="s">
        <v>63</v>
      </c>
      <c r="C68" s="19" t="s">
        <v>24</v>
      </c>
      <c r="D68" s="20" t="n">
        <v>0.00454545454545455</v>
      </c>
      <c r="E68" s="21" t="n">
        <v>6.86363636363637E-005</v>
      </c>
    </row>
    <row r="69" customFormat="false" ht="15" hidden="false" customHeight="false" outlineLevel="0" collapsed="false">
      <c r="A69" s="22"/>
      <c r="B69" s="23"/>
      <c r="C69" s="23" t="s">
        <v>45</v>
      </c>
      <c r="D69" s="24" t="n">
        <v>0.00233333333333333</v>
      </c>
      <c r="E69" s="25" t="n">
        <v>0.0097503</v>
      </c>
    </row>
    <row r="70" customFormat="false" ht="15" hidden="false" customHeight="false" outlineLevel="0" collapsed="false">
      <c r="A70" s="22"/>
      <c r="B70" s="26"/>
      <c r="C70" s="26" t="s">
        <v>32</v>
      </c>
      <c r="D70" s="27" t="n">
        <v>0</v>
      </c>
      <c r="E70" s="28" t="n">
        <v>0</v>
      </c>
    </row>
    <row r="71" customFormat="false" ht="15" hidden="false" customHeight="false" outlineLevel="0" collapsed="false">
      <c r="A71" s="29"/>
      <c r="B71" s="30" t="s">
        <v>64</v>
      </c>
      <c r="C71" s="31"/>
      <c r="D71" s="32" t="n">
        <v>0.00687878787878788</v>
      </c>
      <c r="E71" s="33" t="n">
        <v>0.00981893636363637</v>
      </c>
    </row>
    <row r="72" customFormat="false" ht="15" hidden="false" customHeight="false" outlineLevel="0" collapsed="false">
      <c r="A72" s="18" t="n">
        <v>240</v>
      </c>
      <c r="B72" s="19" t="s">
        <v>65</v>
      </c>
      <c r="C72" s="19" t="s">
        <v>17</v>
      </c>
      <c r="D72" s="20" t="n">
        <v>0.00303030303030303</v>
      </c>
      <c r="E72" s="21" t="n">
        <v>7.84848484848485E-005</v>
      </c>
    </row>
    <row r="73" customFormat="false" ht="15" hidden="false" customHeight="false" outlineLevel="0" collapsed="false">
      <c r="A73" s="22"/>
      <c r="B73" s="26"/>
      <c r="C73" s="26" t="s">
        <v>45</v>
      </c>
      <c r="D73" s="27" t="n">
        <v>0.00233333333333333</v>
      </c>
      <c r="E73" s="28" t="n">
        <v>0.0097503</v>
      </c>
    </row>
    <row r="74" customFormat="false" ht="15" hidden="false" customHeight="false" outlineLevel="0" collapsed="false">
      <c r="A74" s="29"/>
      <c r="B74" s="30" t="s">
        <v>66</v>
      </c>
      <c r="C74" s="31"/>
      <c r="D74" s="32" t="n">
        <v>0.00536363636363636</v>
      </c>
      <c r="E74" s="33" t="n">
        <v>0.00982878484848485</v>
      </c>
    </row>
    <row r="75" customFormat="false" ht="15" hidden="false" customHeight="false" outlineLevel="0" collapsed="false">
      <c r="A75" s="18" t="n">
        <v>250</v>
      </c>
      <c r="B75" s="19" t="s">
        <v>67</v>
      </c>
      <c r="C75" s="19" t="s">
        <v>45</v>
      </c>
      <c r="D75" s="20" t="n">
        <v>0.00233333333333333</v>
      </c>
      <c r="E75" s="21" t="n">
        <v>0.0097503</v>
      </c>
    </row>
    <row r="76" customFormat="false" ht="15" hidden="false" customHeight="false" outlineLevel="0" collapsed="false">
      <c r="A76" s="22"/>
      <c r="B76" s="26"/>
      <c r="C76" s="26" t="s">
        <v>25</v>
      </c>
      <c r="D76" s="27" t="n">
        <v>0.00303030303030303</v>
      </c>
      <c r="E76" s="28" t="n">
        <v>0.000863636363636364</v>
      </c>
    </row>
    <row r="77" customFormat="false" ht="15" hidden="false" customHeight="false" outlineLevel="0" collapsed="false">
      <c r="A77" s="29"/>
      <c r="B77" s="30" t="s">
        <v>68</v>
      </c>
      <c r="C77" s="31"/>
      <c r="D77" s="32" t="n">
        <v>0.00536363636363636</v>
      </c>
      <c r="E77" s="33" t="n">
        <v>0.0106139363636364</v>
      </c>
    </row>
    <row r="78" customFormat="false" ht="15" hidden="false" customHeight="false" outlineLevel="0" collapsed="false">
      <c r="A78" s="18" t="n">
        <v>260</v>
      </c>
      <c r="B78" s="34" t="s">
        <v>69</v>
      </c>
      <c r="C78" s="34" t="s">
        <v>45</v>
      </c>
      <c r="D78" s="35" t="n">
        <v>0.00233333333333333</v>
      </c>
      <c r="E78" s="36" t="n">
        <v>0.0097503</v>
      </c>
    </row>
    <row r="79" customFormat="false" ht="15" hidden="false" customHeight="false" outlineLevel="0" collapsed="false">
      <c r="A79" s="29"/>
      <c r="B79" s="30" t="s">
        <v>70</v>
      </c>
      <c r="C79" s="31"/>
      <c r="D79" s="32" t="n">
        <v>0.00233333333333333</v>
      </c>
      <c r="E79" s="33" t="n">
        <v>0.0097503</v>
      </c>
    </row>
    <row r="80" customFormat="false" ht="15" hidden="false" customHeight="false" outlineLevel="0" collapsed="false">
      <c r="A80" s="18" t="n">
        <v>270</v>
      </c>
      <c r="B80" s="34" t="s">
        <v>71</v>
      </c>
      <c r="C80" s="34" t="s">
        <v>45</v>
      </c>
      <c r="D80" s="35" t="n">
        <v>0.00233333333333333</v>
      </c>
      <c r="E80" s="36" t="n">
        <v>0.0097503</v>
      </c>
    </row>
    <row r="81" customFormat="false" ht="15" hidden="false" customHeight="false" outlineLevel="0" collapsed="false">
      <c r="A81" s="29"/>
      <c r="B81" s="30" t="s">
        <v>72</v>
      </c>
      <c r="C81" s="31"/>
      <c r="D81" s="32" t="n">
        <v>0.00233333333333333</v>
      </c>
      <c r="E81" s="33" t="n">
        <v>0.0097503</v>
      </c>
    </row>
    <row r="82" customFormat="false" ht="15" hidden="false" customHeight="false" outlineLevel="0" collapsed="false">
      <c r="A82" s="18" t="n">
        <v>280</v>
      </c>
      <c r="B82" s="34" t="s">
        <v>73</v>
      </c>
      <c r="C82" s="34" t="s">
        <v>45</v>
      </c>
      <c r="D82" s="35" t="n">
        <v>0.00233333333333333</v>
      </c>
      <c r="E82" s="36" t="n">
        <v>0.0097503</v>
      </c>
    </row>
    <row r="83" customFormat="false" ht="15" hidden="false" customHeight="false" outlineLevel="0" collapsed="false">
      <c r="A83" s="29"/>
      <c r="B83" s="30" t="s">
        <v>74</v>
      </c>
      <c r="C83" s="31"/>
      <c r="D83" s="32" t="n">
        <v>0.00233333333333333</v>
      </c>
      <c r="E83" s="33" t="n">
        <v>0.0097503</v>
      </c>
    </row>
    <row r="84" customFormat="false" ht="15" hidden="false" customHeight="false" outlineLevel="0" collapsed="false">
      <c r="A84" s="18" t="n">
        <v>290</v>
      </c>
      <c r="B84" s="34" t="s">
        <v>75</v>
      </c>
      <c r="C84" s="34" t="s">
        <v>76</v>
      </c>
      <c r="D84" s="35" t="n">
        <v>0.00233333333333333</v>
      </c>
      <c r="E84" s="36" t="n">
        <v>0.00998363333333333</v>
      </c>
    </row>
    <row r="85" customFormat="false" ht="15" hidden="false" customHeight="false" outlineLevel="0" collapsed="false">
      <c r="A85" s="29"/>
      <c r="B85" s="30" t="s">
        <v>77</v>
      </c>
      <c r="C85" s="31"/>
      <c r="D85" s="32" t="n">
        <v>0.00233333333333333</v>
      </c>
      <c r="E85" s="33" t="n">
        <v>0.00998363333333333</v>
      </c>
    </row>
    <row r="86" customFormat="false" ht="15" hidden="false" customHeight="false" outlineLevel="0" collapsed="false">
      <c r="A86" s="18" t="n">
        <v>300</v>
      </c>
      <c r="B86" s="34" t="s">
        <v>78</v>
      </c>
      <c r="C86" s="34" t="s">
        <v>76</v>
      </c>
      <c r="D86" s="35" t="n">
        <v>0.00233333333333333</v>
      </c>
      <c r="E86" s="36" t="n">
        <v>0.00998363333333333</v>
      </c>
    </row>
    <row r="87" customFormat="false" ht="15" hidden="false" customHeight="false" outlineLevel="0" collapsed="false">
      <c r="A87" s="29"/>
      <c r="B87" s="30" t="s">
        <v>79</v>
      </c>
      <c r="C87" s="31"/>
      <c r="D87" s="32" t="n">
        <v>0.00233333333333333</v>
      </c>
      <c r="E87" s="33" t="n">
        <v>0.00998363333333333</v>
      </c>
    </row>
    <row r="88" customFormat="false" ht="15" hidden="false" customHeight="false" outlineLevel="0" collapsed="false">
      <c r="A88" s="18" t="n">
        <v>310</v>
      </c>
      <c r="B88" s="19" t="s">
        <v>80</v>
      </c>
      <c r="C88" s="19" t="s">
        <v>76</v>
      </c>
      <c r="D88" s="20" t="n">
        <v>0.00233333333333333</v>
      </c>
      <c r="E88" s="21" t="n">
        <v>0.00998363333333333</v>
      </c>
    </row>
    <row r="89" customFormat="false" ht="15" hidden="false" customHeight="false" outlineLevel="0" collapsed="false">
      <c r="A89" s="22"/>
      <c r="B89" s="26"/>
      <c r="C89" s="26" t="s">
        <v>25</v>
      </c>
      <c r="D89" s="27" t="n">
        <v>0.00303030303030303</v>
      </c>
      <c r="E89" s="28" t="n">
        <v>0.000863636363636364</v>
      </c>
    </row>
    <row r="90" customFormat="false" ht="15" hidden="false" customHeight="false" outlineLevel="0" collapsed="false">
      <c r="A90" s="29"/>
      <c r="B90" s="30" t="s">
        <v>81</v>
      </c>
      <c r="C90" s="31"/>
      <c r="D90" s="32" t="n">
        <v>0.00536363636363636</v>
      </c>
      <c r="E90" s="33" t="n">
        <v>0.0108472696969697</v>
      </c>
    </row>
    <row r="91" customFormat="false" ht="15" hidden="false" customHeight="false" outlineLevel="0" collapsed="false">
      <c r="A91" s="18" t="n">
        <v>320</v>
      </c>
      <c r="B91" s="34" t="s">
        <v>82</v>
      </c>
      <c r="C91" s="34" t="s">
        <v>76</v>
      </c>
      <c r="D91" s="35" t="n">
        <v>0.00233333333333333</v>
      </c>
      <c r="E91" s="36" t="n">
        <v>0.00998363333333333</v>
      </c>
    </row>
    <row r="92" customFormat="false" ht="15" hidden="false" customHeight="false" outlineLevel="0" collapsed="false">
      <c r="A92" s="29"/>
      <c r="B92" s="30" t="s">
        <v>83</v>
      </c>
      <c r="C92" s="31"/>
      <c r="D92" s="32" t="n">
        <v>0.00233333333333333</v>
      </c>
      <c r="E92" s="33" t="n">
        <v>0.00998363333333333</v>
      </c>
    </row>
    <row r="93" customFormat="false" ht="15" hidden="false" customHeight="false" outlineLevel="0" collapsed="false">
      <c r="A93" s="18" t="n">
        <v>330</v>
      </c>
      <c r="B93" s="19" t="s">
        <v>84</v>
      </c>
      <c r="C93" s="19" t="s">
        <v>24</v>
      </c>
      <c r="D93" s="20" t="n">
        <v>0.00454545454545455</v>
      </c>
      <c r="E93" s="21" t="n">
        <v>6.86363636363637E-005</v>
      </c>
    </row>
    <row r="94" customFormat="false" ht="15" hidden="false" customHeight="false" outlineLevel="0" collapsed="false">
      <c r="A94" s="22"/>
      <c r="B94" s="23"/>
      <c r="C94" s="23" t="s">
        <v>76</v>
      </c>
      <c r="D94" s="24" t="n">
        <v>0.00233333333333333</v>
      </c>
      <c r="E94" s="25" t="n">
        <v>0.00998363333333333</v>
      </c>
    </row>
    <row r="95" customFormat="false" ht="15" hidden="false" customHeight="false" outlineLevel="0" collapsed="false">
      <c r="A95" s="22"/>
      <c r="B95" s="26"/>
      <c r="C95" s="26" t="s">
        <v>32</v>
      </c>
      <c r="D95" s="27" t="n">
        <v>0</v>
      </c>
      <c r="E95" s="28" t="n">
        <v>0</v>
      </c>
    </row>
    <row r="96" customFormat="false" ht="15" hidden="false" customHeight="false" outlineLevel="0" collapsed="false">
      <c r="A96" s="29"/>
      <c r="B96" s="30" t="s">
        <v>85</v>
      </c>
      <c r="C96" s="31"/>
      <c r="D96" s="32" t="n">
        <v>0.00687878787878788</v>
      </c>
      <c r="E96" s="33" t="n">
        <v>0.0100522696969697</v>
      </c>
    </row>
    <row r="97" customFormat="false" ht="15" hidden="false" customHeight="false" outlineLevel="0" collapsed="false">
      <c r="A97" s="18" t="n">
        <v>340</v>
      </c>
      <c r="B97" s="19" t="s">
        <v>86</v>
      </c>
      <c r="C97" s="19" t="s">
        <v>17</v>
      </c>
      <c r="D97" s="20" t="n">
        <v>0.00303030303030303</v>
      </c>
      <c r="E97" s="21" t="n">
        <v>7.84848484848485E-005</v>
      </c>
    </row>
    <row r="98" customFormat="false" ht="15" hidden="false" customHeight="false" outlineLevel="0" collapsed="false">
      <c r="A98" s="22"/>
      <c r="B98" s="26"/>
      <c r="C98" s="26" t="s">
        <v>76</v>
      </c>
      <c r="D98" s="27" t="n">
        <v>0.00233333333333333</v>
      </c>
      <c r="E98" s="28" t="n">
        <v>0.00998363333333333</v>
      </c>
    </row>
    <row r="99" customFormat="false" ht="15" hidden="false" customHeight="false" outlineLevel="0" collapsed="false">
      <c r="A99" s="29"/>
      <c r="B99" s="30" t="s">
        <v>87</v>
      </c>
      <c r="C99" s="31"/>
      <c r="D99" s="32" t="n">
        <v>0.00536363636363636</v>
      </c>
      <c r="E99" s="33" t="n">
        <v>0.0100621181818182</v>
      </c>
    </row>
    <row r="100" customFormat="false" ht="15" hidden="false" customHeight="false" outlineLevel="0" collapsed="false">
      <c r="A100" s="18" t="n">
        <v>350</v>
      </c>
      <c r="B100" s="34" t="s">
        <v>88</v>
      </c>
      <c r="C100" s="34" t="s">
        <v>76</v>
      </c>
      <c r="D100" s="35" t="n">
        <v>0.00233333333333333</v>
      </c>
      <c r="E100" s="36" t="n">
        <v>0.00998363333333333</v>
      </c>
    </row>
    <row r="101" customFormat="false" ht="15" hidden="false" customHeight="false" outlineLevel="0" collapsed="false">
      <c r="A101" s="29"/>
      <c r="B101" s="30" t="s">
        <v>89</v>
      </c>
      <c r="C101" s="31"/>
      <c r="D101" s="32" t="n">
        <v>0.00233333333333333</v>
      </c>
      <c r="E101" s="33" t="n">
        <v>0.00998363333333333</v>
      </c>
    </row>
    <row r="102" customFormat="false" ht="15" hidden="false" customHeight="false" outlineLevel="0" collapsed="false">
      <c r="A102" s="18" t="n">
        <v>360</v>
      </c>
      <c r="B102" s="34" t="s">
        <v>90</v>
      </c>
      <c r="C102" s="34" t="s">
        <v>76</v>
      </c>
      <c r="D102" s="35" t="n">
        <v>0.00233333333333333</v>
      </c>
      <c r="E102" s="36" t="n">
        <v>0.00998363333333333</v>
      </c>
    </row>
    <row r="103" customFormat="false" ht="15" hidden="false" customHeight="false" outlineLevel="0" collapsed="false">
      <c r="A103" s="29"/>
      <c r="B103" s="30" t="s">
        <v>91</v>
      </c>
      <c r="C103" s="31"/>
      <c r="D103" s="32" t="n">
        <v>0.00233333333333333</v>
      </c>
      <c r="E103" s="33" t="n">
        <v>0.00998363333333333</v>
      </c>
    </row>
    <row r="104" customFormat="false" ht="15" hidden="false" customHeight="false" outlineLevel="0" collapsed="false">
      <c r="A104" s="18" t="n">
        <v>370</v>
      </c>
      <c r="B104" s="19" t="s">
        <v>92</v>
      </c>
      <c r="C104" s="19" t="s">
        <v>76</v>
      </c>
      <c r="D104" s="20" t="n">
        <v>0.00233333333333333</v>
      </c>
      <c r="E104" s="21" t="n">
        <v>0.00998363333333333</v>
      </c>
    </row>
    <row r="105" customFormat="false" ht="15" hidden="false" customHeight="false" outlineLevel="0" collapsed="false">
      <c r="A105" s="22"/>
      <c r="B105" s="26"/>
      <c r="C105" s="26" t="s">
        <v>25</v>
      </c>
      <c r="D105" s="27" t="n">
        <v>0.00303030303030303</v>
      </c>
      <c r="E105" s="28" t="n">
        <v>0.000863636363636364</v>
      </c>
    </row>
    <row r="106" customFormat="false" ht="15" hidden="false" customHeight="false" outlineLevel="0" collapsed="false">
      <c r="A106" s="29"/>
      <c r="B106" s="30" t="s">
        <v>93</v>
      </c>
      <c r="C106" s="31"/>
      <c r="D106" s="32" t="n">
        <v>0.00536363636363636</v>
      </c>
      <c r="E106" s="33" t="n">
        <v>0.0108472696969697</v>
      </c>
    </row>
    <row r="107" customFormat="false" ht="15" hidden="false" customHeight="false" outlineLevel="0" collapsed="false">
      <c r="A107" s="18" t="n">
        <v>380</v>
      </c>
      <c r="B107" s="34" t="s">
        <v>94</v>
      </c>
      <c r="C107" s="34" t="s">
        <v>76</v>
      </c>
      <c r="D107" s="35" t="n">
        <v>0.00233333333333333</v>
      </c>
      <c r="E107" s="36" t="n">
        <v>0.00998363333333333</v>
      </c>
    </row>
    <row r="108" customFormat="false" ht="15" hidden="false" customHeight="false" outlineLevel="0" collapsed="false">
      <c r="A108" s="29"/>
      <c r="B108" s="30" t="s">
        <v>95</v>
      </c>
      <c r="C108" s="31"/>
      <c r="D108" s="32" t="n">
        <v>0.00233333333333333</v>
      </c>
      <c r="E108" s="33" t="n">
        <v>0.00998363333333333</v>
      </c>
    </row>
    <row r="109" customFormat="false" ht="15" hidden="false" customHeight="false" outlineLevel="0" collapsed="false">
      <c r="A109" s="18" t="n">
        <v>390</v>
      </c>
      <c r="B109" s="34" t="s">
        <v>96</v>
      </c>
      <c r="C109" s="34" t="s">
        <v>97</v>
      </c>
      <c r="D109" s="35" t="n">
        <v>0.00233333333333333</v>
      </c>
      <c r="E109" s="36" t="n">
        <v>0.0111526333333333</v>
      </c>
    </row>
    <row r="110" customFormat="false" ht="15" hidden="false" customHeight="false" outlineLevel="0" collapsed="false">
      <c r="A110" s="29"/>
      <c r="B110" s="30" t="s">
        <v>98</v>
      </c>
      <c r="C110" s="31"/>
      <c r="D110" s="32" t="n">
        <v>0.00233333333333333</v>
      </c>
      <c r="E110" s="33" t="n">
        <v>0.0111526333333333</v>
      </c>
    </row>
    <row r="111" customFormat="false" ht="15" hidden="false" customHeight="false" outlineLevel="0" collapsed="false">
      <c r="A111" s="18" t="n">
        <v>400</v>
      </c>
      <c r="B111" s="34" t="s">
        <v>99</v>
      </c>
      <c r="C111" s="34" t="s">
        <v>97</v>
      </c>
      <c r="D111" s="35" t="n">
        <v>0.00233333333333333</v>
      </c>
      <c r="E111" s="36" t="n">
        <v>0.0111526333333333</v>
      </c>
    </row>
    <row r="112" customFormat="false" ht="15" hidden="false" customHeight="false" outlineLevel="0" collapsed="false">
      <c r="A112" s="29"/>
      <c r="B112" s="30" t="s">
        <v>100</v>
      </c>
      <c r="C112" s="31"/>
      <c r="D112" s="32" t="n">
        <v>0.00233333333333333</v>
      </c>
      <c r="E112" s="33" t="n">
        <v>0.0111526333333333</v>
      </c>
    </row>
    <row r="113" customFormat="false" ht="15" hidden="false" customHeight="false" outlineLevel="0" collapsed="false">
      <c r="A113" s="18" t="n">
        <v>410</v>
      </c>
      <c r="B113" s="34" t="s">
        <v>101</v>
      </c>
      <c r="C113" s="34" t="s">
        <v>97</v>
      </c>
      <c r="D113" s="35" t="n">
        <v>0.00233333333333333</v>
      </c>
      <c r="E113" s="36" t="n">
        <v>0.0111526333333333</v>
      </c>
    </row>
    <row r="114" customFormat="false" ht="15" hidden="false" customHeight="false" outlineLevel="0" collapsed="false">
      <c r="A114" s="29"/>
      <c r="B114" s="30" t="s">
        <v>102</v>
      </c>
      <c r="C114" s="31"/>
      <c r="D114" s="32" t="n">
        <v>0.00233333333333333</v>
      </c>
      <c r="E114" s="33" t="n">
        <v>0.0111526333333333</v>
      </c>
    </row>
    <row r="115" customFormat="false" ht="15" hidden="false" customHeight="false" outlineLevel="0" collapsed="false">
      <c r="A115" s="18" t="n">
        <v>420</v>
      </c>
      <c r="B115" s="34" t="s">
        <v>103</v>
      </c>
      <c r="C115" s="34" t="s">
        <v>97</v>
      </c>
      <c r="D115" s="35" t="n">
        <v>0.00233333333333333</v>
      </c>
      <c r="E115" s="36" t="n">
        <v>0.0111526333333333</v>
      </c>
    </row>
    <row r="116" customFormat="false" ht="15" hidden="false" customHeight="false" outlineLevel="0" collapsed="false">
      <c r="A116" s="29"/>
      <c r="B116" s="30" t="s">
        <v>104</v>
      </c>
      <c r="C116" s="31"/>
      <c r="D116" s="32" t="n">
        <v>0.00233333333333333</v>
      </c>
      <c r="E116" s="33" t="n">
        <v>0.0111526333333333</v>
      </c>
    </row>
    <row r="117" customFormat="false" ht="15" hidden="false" customHeight="false" outlineLevel="0" collapsed="false">
      <c r="A117" s="18" t="n">
        <v>430</v>
      </c>
      <c r="B117" s="19" t="s">
        <v>105</v>
      </c>
      <c r="C117" s="19" t="s">
        <v>24</v>
      </c>
      <c r="D117" s="20" t="n">
        <v>0.00454545454545455</v>
      </c>
      <c r="E117" s="21" t="n">
        <v>6.86363636363637E-005</v>
      </c>
    </row>
    <row r="118" customFormat="false" ht="15" hidden="false" customHeight="false" outlineLevel="0" collapsed="false">
      <c r="A118" s="22"/>
      <c r="B118" s="23"/>
      <c r="C118" s="23" t="s">
        <v>97</v>
      </c>
      <c r="D118" s="24" t="n">
        <v>0.00233333333333333</v>
      </c>
      <c r="E118" s="25" t="n">
        <v>0.0111526333333333</v>
      </c>
    </row>
    <row r="119" customFormat="false" ht="15" hidden="false" customHeight="false" outlineLevel="0" collapsed="false">
      <c r="A119" s="22"/>
      <c r="B119" s="23"/>
      <c r="C119" s="23" t="s">
        <v>25</v>
      </c>
      <c r="D119" s="24" t="n">
        <v>0.00303030303030303</v>
      </c>
      <c r="E119" s="25" t="n">
        <v>0.000863636363636364</v>
      </c>
    </row>
    <row r="120" customFormat="false" ht="15" hidden="false" customHeight="false" outlineLevel="0" collapsed="false">
      <c r="A120" s="22"/>
      <c r="B120" s="26"/>
      <c r="C120" s="26" t="s">
        <v>32</v>
      </c>
      <c r="D120" s="27" t="n">
        <v>0</v>
      </c>
      <c r="E120" s="28" t="n">
        <v>0</v>
      </c>
    </row>
    <row r="121" customFormat="false" ht="15" hidden="false" customHeight="false" outlineLevel="0" collapsed="false">
      <c r="A121" s="29"/>
      <c r="B121" s="30" t="s">
        <v>106</v>
      </c>
      <c r="C121" s="31"/>
      <c r="D121" s="32" t="n">
        <v>0.00990909090909091</v>
      </c>
      <c r="E121" s="33" t="n">
        <v>0.0120849060606061</v>
      </c>
    </row>
    <row r="122" customFormat="false" ht="15" hidden="false" customHeight="false" outlineLevel="0" collapsed="false">
      <c r="A122" s="18" t="n">
        <v>440</v>
      </c>
      <c r="B122" s="19" t="s">
        <v>107</v>
      </c>
      <c r="C122" s="19" t="s">
        <v>17</v>
      </c>
      <c r="D122" s="20" t="n">
        <v>0.00303030303030303</v>
      </c>
      <c r="E122" s="21" t="n">
        <v>7.84848484848485E-005</v>
      </c>
    </row>
    <row r="123" customFormat="false" ht="15" hidden="false" customHeight="false" outlineLevel="0" collapsed="false">
      <c r="A123" s="22"/>
      <c r="B123" s="26"/>
      <c r="C123" s="26" t="s">
        <v>97</v>
      </c>
      <c r="D123" s="27" t="n">
        <v>0.00235454545454545</v>
      </c>
      <c r="E123" s="28" t="n">
        <v>0.0112540209090909</v>
      </c>
    </row>
    <row r="124" customFormat="false" ht="15" hidden="false" customHeight="false" outlineLevel="0" collapsed="false">
      <c r="A124" s="29"/>
      <c r="B124" s="30" t="s">
        <v>108</v>
      </c>
      <c r="C124" s="31"/>
      <c r="D124" s="32" t="n">
        <v>0.00538484848484849</v>
      </c>
      <c r="E124" s="33" t="n">
        <v>0.0113325057575758</v>
      </c>
    </row>
    <row r="125" customFormat="false" ht="15" hidden="false" customHeight="false" outlineLevel="0" collapsed="false">
      <c r="A125" s="18" t="n">
        <v>450</v>
      </c>
      <c r="B125" s="34" t="s">
        <v>109</v>
      </c>
      <c r="C125" s="34" t="s">
        <v>97</v>
      </c>
      <c r="D125" s="35" t="n">
        <v>0.00235454545454545</v>
      </c>
      <c r="E125" s="36" t="n">
        <v>0.0112540209090909</v>
      </c>
    </row>
    <row r="126" customFormat="false" ht="15" hidden="false" customHeight="false" outlineLevel="0" collapsed="false">
      <c r="A126" s="29"/>
      <c r="B126" s="30" t="s">
        <v>110</v>
      </c>
      <c r="C126" s="31"/>
      <c r="D126" s="32" t="n">
        <v>0.00235454545454545</v>
      </c>
      <c r="E126" s="33" t="n">
        <v>0.0112540209090909</v>
      </c>
    </row>
    <row r="127" customFormat="false" ht="15" hidden="false" customHeight="false" outlineLevel="0" collapsed="false">
      <c r="A127" s="18" t="n">
        <v>460</v>
      </c>
      <c r="B127" s="34" t="s">
        <v>111</v>
      </c>
      <c r="C127" s="34" t="s">
        <v>97</v>
      </c>
      <c r="D127" s="35" t="n">
        <v>0.00235454545454545</v>
      </c>
      <c r="E127" s="36" t="n">
        <v>0.0112540209090909</v>
      </c>
    </row>
    <row r="128" customFormat="false" ht="15" hidden="false" customHeight="false" outlineLevel="0" collapsed="false">
      <c r="A128" s="29"/>
      <c r="B128" s="30" t="s">
        <v>112</v>
      </c>
      <c r="C128" s="31"/>
      <c r="D128" s="32" t="n">
        <v>0.00235454545454545</v>
      </c>
      <c r="E128" s="33" t="n">
        <v>0.0112540209090909</v>
      </c>
    </row>
    <row r="129" customFormat="false" ht="15" hidden="false" customHeight="false" outlineLevel="0" collapsed="false">
      <c r="A129" s="18" t="n">
        <v>470</v>
      </c>
      <c r="B129" s="34" t="s">
        <v>113</v>
      </c>
      <c r="C129" s="34" t="s">
        <v>97</v>
      </c>
      <c r="D129" s="35" t="n">
        <v>0.00235454545454545</v>
      </c>
      <c r="E129" s="36" t="n">
        <v>0.0112540209090909</v>
      </c>
    </row>
    <row r="130" customFormat="false" ht="15" hidden="false" customHeight="false" outlineLevel="0" collapsed="false">
      <c r="A130" s="29"/>
      <c r="B130" s="30" t="s">
        <v>114</v>
      </c>
      <c r="C130" s="31"/>
      <c r="D130" s="32" t="n">
        <v>0.00235454545454545</v>
      </c>
      <c r="E130" s="33" t="n">
        <v>0.0112540209090909</v>
      </c>
    </row>
    <row r="131" customFormat="false" ht="15" hidden="false" customHeight="false" outlineLevel="0" collapsed="false">
      <c r="A131" s="18" t="n">
        <v>480</v>
      </c>
      <c r="B131" s="34" t="s">
        <v>115</v>
      </c>
      <c r="C131" s="34" t="s">
        <v>97</v>
      </c>
      <c r="D131" s="35" t="n">
        <v>0.00235454545454545</v>
      </c>
      <c r="E131" s="36" t="n">
        <v>0.0112540209090909</v>
      </c>
    </row>
    <row r="132" customFormat="false" ht="15" hidden="false" customHeight="false" outlineLevel="0" collapsed="false">
      <c r="A132" s="29"/>
      <c r="B132" s="30" t="s">
        <v>116</v>
      </c>
      <c r="C132" s="31"/>
      <c r="D132" s="32" t="n">
        <v>0.00235454545454545</v>
      </c>
      <c r="E132" s="33" t="n">
        <v>0.0112540209090909</v>
      </c>
    </row>
    <row r="133" customFormat="false" ht="15" hidden="false" customHeight="false" outlineLevel="0" collapsed="false">
      <c r="A133" s="18" t="n">
        <v>490</v>
      </c>
      <c r="B133" s="19" t="s">
        <v>117</v>
      </c>
      <c r="C133" s="19" t="s">
        <v>118</v>
      </c>
      <c r="D133" s="20" t="n">
        <v>0.00235454545454545</v>
      </c>
      <c r="E133" s="21" t="n">
        <v>0.0110809618181818</v>
      </c>
    </row>
    <row r="134" customFormat="false" ht="15" hidden="false" customHeight="false" outlineLevel="0" collapsed="false">
      <c r="A134" s="22"/>
      <c r="B134" s="26"/>
      <c r="C134" s="26" t="s">
        <v>25</v>
      </c>
      <c r="D134" s="27" t="n">
        <v>0.00303030303030303</v>
      </c>
      <c r="E134" s="28" t="n">
        <v>0.000863636363636364</v>
      </c>
    </row>
    <row r="135" customFormat="false" ht="15" hidden="false" customHeight="false" outlineLevel="0" collapsed="false">
      <c r="A135" s="29"/>
      <c r="B135" s="30" t="s">
        <v>119</v>
      </c>
      <c r="C135" s="31"/>
      <c r="D135" s="32" t="n">
        <v>0.00538484848484849</v>
      </c>
      <c r="E135" s="33" t="n">
        <v>0.0119445981818182</v>
      </c>
    </row>
    <row r="136" customFormat="false" ht="15" hidden="false" customHeight="false" outlineLevel="0" collapsed="false">
      <c r="A136" s="18" t="n">
        <v>500</v>
      </c>
      <c r="B136" s="34" t="s">
        <v>120</v>
      </c>
      <c r="C136" s="34" t="s">
        <v>118</v>
      </c>
      <c r="D136" s="35" t="n">
        <v>0.00235454545454545</v>
      </c>
      <c r="E136" s="36" t="n">
        <v>0.0110809618181818</v>
      </c>
    </row>
    <row r="137" customFormat="false" ht="15" hidden="false" customHeight="false" outlineLevel="0" collapsed="false">
      <c r="A137" s="29"/>
      <c r="B137" s="30" t="s">
        <v>121</v>
      </c>
      <c r="C137" s="31"/>
      <c r="D137" s="32" t="n">
        <v>0.00235454545454545</v>
      </c>
      <c r="E137" s="33" t="n">
        <v>0.0110809618181818</v>
      </c>
    </row>
    <row r="138" customFormat="false" ht="15" hidden="false" customHeight="false" outlineLevel="0" collapsed="false">
      <c r="A138" s="18" t="n">
        <v>510</v>
      </c>
      <c r="B138" s="34" t="s">
        <v>122</v>
      </c>
      <c r="C138" s="34" t="s">
        <v>118</v>
      </c>
      <c r="D138" s="35" t="n">
        <v>0.00235454545454545</v>
      </c>
      <c r="E138" s="36" t="n">
        <v>0.0110809618181818</v>
      </c>
    </row>
    <row r="139" customFormat="false" ht="15" hidden="false" customHeight="false" outlineLevel="0" collapsed="false">
      <c r="A139" s="29"/>
      <c r="B139" s="30" t="s">
        <v>123</v>
      </c>
      <c r="C139" s="31"/>
      <c r="D139" s="32" t="n">
        <v>0.00235454545454545</v>
      </c>
      <c r="E139" s="33" t="n">
        <v>0.0110809618181818</v>
      </c>
    </row>
    <row r="140" customFormat="false" ht="15" hidden="false" customHeight="false" outlineLevel="0" collapsed="false">
      <c r="A140" s="18" t="n">
        <v>520</v>
      </c>
      <c r="B140" s="34" t="s">
        <v>124</v>
      </c>
      <c r="C140" s="34" t="s">
        <v>118</v>
      </c>
      <c r="D140" s="35" t="n">
        <v>0.00235454545454545</v>
      </c>
      <c r="E140" s="36" t="n">
        <v>0.0110809618181818</v>
      </c>
    </row>
    <row r="141" customFormat="false" ht="15" hidden="false" customHeight="false" outlineLevel="0" collapsed="false">
      <c r="A141" s="29"/>
      <c r="B141" s="30" t="s">
        <v>125</v>
      </c>
      <c r="C141" s="31"/>
      <c r="D141" s="32" t="n">
        <v>0.00235454545454545</v>
      </c>
      <c r="E141" s="33" t="n">
        <v>0.0110809618181818</v>
      </c>
    </row>
    <row r="142" customFormat="false" ht="15" hidden="false" customHeight="false" outlineLevel="0" collapsed="false">
      <c r="A142" s="18" t="n">
        <v>530</v>
      </c>
      <c r="B142" s="19" t="s">
        <v>126</v>
      </c>
      <c r="C142" s="19" t="s">
        <v>24</v>
      </c>
      <c r="D142" s="20" t="n">
        <v>0.00454545454545455</v>
      </c>
      <c r="E142" s="21" t="n">
        <v>6.86363636363637E-005</v>
      </c>
    </row>
    <row r="143" customFormat="false" ht="15" hidden="false" customHeight="false" outlineLevel="0" collapsed="false">
      <c r="A143" s="22"/>
      <c r="B143" s="23"/>
      <c r="C143" s="23" t="s">
        <v>118</v>
      </c>
      <c r="D143" s="24" t="n">
        <v>0.00235454545454545</v>
      </c>
      <c r="E143" s="25" t="n">
        <v>0.0110809618181818</v>
      </c>
    </row>
    <row r="144" customFormat="false" ht="15" hidden="false" customHeight="false" outlineLevel="0" collapsed="false">
      <c r="A144" s="22"/>
      <c r="B144" s="26"/>
      <c r="C144" s="26" t="s">
        <v>32</v>
      </c>
      <c r="D144" s="27" t="n">
        <v>0</v>
      </c>
      <c r="E144" s="28" t="n">
        <v>0</v>
      </c>
    </row>
    <row r="145" customFormat="false" ht="15" hidden="false" customHeight="false" outlineLevel="0" collapsed="false">
      <c r="A145" s="29"/>
      <c r="B145" s="30" t="s">
        <v>127</v>
      </c>
      <c r="C145" s="31"/>
      <c r="D145" s="32" t="n">
        <v>0.0069</v>
      </c>
      <c r="E145" s="33" t="n">
        <v>0.0111495981818182</v>
      </c>
    </row>
    <row r="146" customFormat="false" ht="15" hidden="false" customHeight="false" outlineLevel="0" collapsed="false">
      <c r="A146" s="18" t="n">
        <v>540</v>
      </c>
      <c r="B146" s="34" t="s">
        <v>128</v>
      </c>
      <c r="C146" s="34" t="s">
        <v>118</v>
      </c>
      <c r="D146" s="35" t="n">
        <v>0.00237575757575758</v>
      </c>
      <c r="E146" s="36" t="n">
        <v>0.0111807903030303</v>
      </c>
    </row>
    <row r="147" customFormat="false" ht="15" hidden="false" customHeight="false" outlineLevel="0" collapsed="false">
      <c r="A147" s="29"/>
      <c r="B147" s="30" t="s">
        <v>129</v>
      </c>
      <c r="C147" s="31"/>
      <c r="D147" s="32" t="n">
        <v>0.00237575757575758</v>
      </c>
      <c r="E147" s="33" t="n">
        <v>0.0111807903030303</v>
      </c>
    </row>
    <row r="148" customFormat="false" ht="15" hidden="false" customHeight="false" outlineLevel="0" collapsed="false">
      <c r="A148" s="18" t="n">
        <v>550</v>
      </c>
      <c r="B148" s="34" t="s">
        <v>130</v>
      </c>
      <c r="C148" s="34" t="s">
        <v>118</v>
      </c>
      <c r="D148" s="35" t="n">
        <v>0.00237575757575758</v>
      </c>
      <c r="E148" s="36" t="n">
        <v>0.0111807903030303</v>
      </c>
    </row>
    <row r="149" customFormat="false" ht="15" hidden="false" customHeight="false" outlineLevel="0" collapsed="false">
      <c r="A149" s="29"/>
      <c r="B149" s="30" t="s">
        <v>131</v>
      </c>
      <c r="C149" s="31"/>
      <c r="D149" s="32" t="n">
        <v>0.00237575757575758</v>
      </c>
      <c r="E149" s="33" t="n">
        <v>0.0111807903030303</v>
      </c>
    </row>
    <row r="150" customFormat="false" ht="15" hidden="false" customHeight="false" outlineLevel="0" collapsed="false">
      <c r="A150" s="18" t="n">
        <v>560</v>
      </c>
      <c r="B150" s="34" t="s">
        <v>132</v>
      </c>
      <c r="C150" s="34" t="s">
        <v>118</v>
      </c>
      <c r="D150" s="35" t="n">
        <v>0.00237575757575758</v>
      </c>
      <c r="E150" s="36" t="n">
        <v>0.0111807903030303</v>
      </c>
    </row>
    <row r="151" customFormat="false" ht="15" hidden="false" customHeight="false" outlineLevel="0" collapsed="false">
      <c r="A151" s="29"/>
      <c r="B151" s="30" t="s">
        <v>133</v>
      </c>
      <c r="C151" s="31"/>
      <c r="D151" s="32" t="n">
        <v>0.00237575757575758</v>
      </c>
      <c r="E151" s="33" t="n">
        <v>0.0111807903030303</v>
      </c>
    </row>
    <row r="152" customFormat="false" ht="15" hidden="false" customHeight="false" outlineLevel="0" collapsed="false">
      <c r="A152" s="18" t="n">
        <v>570</v>
      </c>
      <c r="B152" s="34" t="s">
        <v>134</v>
      </c>
      <c r="C152" s="34" t="s">
        <v>118</v>
      </c>
      <c r="D152" s="35" t="n">
        <v>0.00237575757575758</v>
      </c>
      <c r="E152" s="36" t="n">
        <v>0.0111807903030303</v>
      </c>
    </row>
    <row r="153" customFormat="false" ht="15" hidden="false" customHeight="false" outlineLevel="0" collapsed="false">
      <c r="A153" s="29"/>
      <c r="B153" s="30" t="s">
        <v>135</v>
      </c>
      <c r="C153" s="31"/>
      <c r="D153" s="32" t="n">
        <v>0.00237575757575758</v>
      </c>
      <c r="E153" s="33" t="n">
        <v>0.0111807903030303</v>
      </c>
    </row>
    <row r="154" customFormat="false" ht="15" hidden="false" customHeight="false" outlineLevel="0" collapsed="false">
      <c r="A154" s="18" t="n">
        <v>580</v>
      </c>
      <c r="B154" s="34" t="s">
        <v>136</v>
      </c>
      <c r="C154" s="34" t="s">
        <v>118</v>
      </c>
      <c r="D154" s="35" t="n">
        <v>0.00237575757575758</v>
      </c>
      <c r="E154" s="36" t="n">
        <v>0.0111807903030303</v>
      </c>
    </row>
    <row r="155" customFormat="false" ht="15" hidden="false" customHeight="false" outlineLevel="0" collapsed="false">
      <c r="A155" s="29"/>
      <c r="B155" s="30" t="s">
        <v>137</v>
      </c>
      <c r="C155" s="31"/>
      <c r="D155" s="32" t="n">
        <v>0.00237575757575758</v>
      </c>
      <c r="E155" s="33" t="n">
        <v>0.0111807903030303</v>
      </c>
    </row>
    <row r="156" customFormat="false" ht="15" hidden="false" customHeight="false" outlineLevel="0" collapsed="false">
      <c r="A156" s="18" t="n">
        <v>590</v>
      </c>
      <c r="B156" s="34" t="s">
        <v>138</v>
      </c>
      <c r="C156" s="34" t="s">
        <v>118</v>
      </c>
      <c r="D156" s="35" t="n">
        <v>0.00237575757575758</v>
      </c>
      <c r="E156" s="36" t="n">
        <v>0.0111807903030303</v>
      </c>
    </row>
    <row r="157" customFormat="false" ht="15" hidden="false" customHeight="false" outlineLevel="0" collapsed="false">
      <c r="A157" s="29"/>
      <c r="B157" s="30" t="s">
        <v>139</v>
      </c>
      <c r="C157" s="31"/>
      <c r="D157" s="32" t="n">
        <v>0.00237575757575758</v>
      </c>
      <c r="E157" s="33" t="n">
        <v>0.0111807903030303</v>
      </c>
    </row>
    <row r="158" customFormat="false" ht="15" hidden="false" customHeight="false" outlineLevel="0" collapsed="false">
      <c r="A158" s="18" t="n">
        <v>600</v>
      </c>
      <c r="B158" s="34" t="s">
        <v>140</v>
      </c>
      <c r="C158" s="34" t="s">
        <v>118</v>
      </c>
      <c r="D158" s="35" t="n">
        <v>0.00237575757575758</v>
      </c>
      <c r="E158" s="36" t="n">
        <v>0.0111807903030303</v>
      </c>
    </row>
    <row r="159" customFormat="false" ht="15" hidden="false" customHeight="false" outlineLevel="0" collapsed="false">
      <c r="A159" s="29"/>
      <c r="B159" s="30" t="s">
        <v>141</v>
      </c>
      <c r="C159" s="31"/>
      <c r="D159" s="32" t="n">
        <v>0.00237575757575758</v>
      </c>
      <c r="E159" s="33" t="n">
        <v>0.0111807903030303</v>
      </c>
    </row>
    <row r="160" customFormat="false" ht="15" hidden="false" customHeight="false" outlineLevel="0" collapsed="false">
      <c r="A160" s="18" t="n">
        <v>610</v>
      </c>
      <c r="B160" s="34" t="s">
        <v>142</v>
      </c>
      <c r="C160" s="34" t="s">
        <v>118</v>
      </c>
      <c r="D160" s="35" t="n">
        <v>0.00237575757575758</v>
      </c>
      <c r="E160" s="36" t="n">
        <v>0.0111807903030303</v>
      </c>
    </row>
    <row r="161" customFormat="false" ht="15" hidden="false" customHeight="false" outlineLevel="0" collapsed="false">
      <c r="A161" s="29"/>
      <c r="B161" s="30" t="s">
        <v>143</v>
      </c>
      <c r="C161" s="31"/>
      <c r="D161" s="32" t="n">
        <v>0.00237575757575758</v>
      </c>
      <c r="E161" s="33" t="n">
        <v>0.0111807903030303</v>
      </c>
    </row>
    <row r="162" customFormat="false" ht="15" hidden="false" customHeight="false" outlineLevel="0" collapsed="false">
      <c r="A162" s="18" t="n">
        <v>620</v>
      </c>
      <c r="B162" s="34" t="s">
        <v>144</v>
      </c>
      <c r="C162" s="34" t="s">
        <v>118</v>
      </c>
      <c r="D162" s="35" t="n">
        <v>0.00237575757575758</v>
      </c>
      <c r="E162" s="36" t="n">
        <v>0.0111807903030303</v>
      </c>
    </row>
    <row r="163" customFormat="false" ht="15" hidden="false" customHeight="false" outlineLevel="0" collapsed="false">
      <c r="A163" s="29"/>
      <c r="B163" s="30" t="s">
        <v>145</v>
      </c>
      <c r="C163" s="31"/>
      <c r="D163" s="32" t="n">
        <v>0.00237575757575758</v>
      </c>
      <c r="E163" s="33" t="n">
        <v>0.0111807903030303</v>
      </c>
    </row>
    <row r="164" customFormat="false" ht="15" hidden="false" customHeight="false" outlineLevel="0" collapsed="false">
      <c r="A164" s="18" t="n">
        <v>630</v>
      </c>
      <c r="B164" s="19" t="s">
        <v>146</v>
      </c>
      <c r="C164" s="19" t="s">
        <v>118</v>
      </c>
      <c r="D164" s="20" t="n">
        <v>0.00237575757575758</v>
      </c>
      <c r="E164" s="21" t="n">
        <v>0.0111807903030303</v>
      </c>
    </row>
    <row r="165" customFormat="false" ht="15" hidden="false" customHeight="false" outlineLevel="0" collapsed="false">
      <c r="A165" s="22"/>
      <c r="B165" s="26"/>
      <c r="C165" s="26" t="s">
        <v>12</v>
      </c>
      <c r="D165" s="27" t="n">
        <v>-0.00303030303030303</v>
      </c>
      <c r="E165" s="28" t="n">
        <v>-0.138188484848485</v>
      </c>
    </row>
    <row r="166" customFormat="false" ht="15" hidden="false" customHeight="false" outlineLevel="0" collapsed="false">
      <c r="A166" s="29"/>
      <c r="B166" s="30" t="s">
        <v>147</v>
      </c>
      <c r="C166" s="31"/>
      <c r="D166" s="32" t="n">
        <v>-0.000654545454545454</v>
      </c>
      <c r="E166" s="33" t="n">
        <v>-0.127007694545455</v>
      </c>
    </row>
    <row r="167" customFormat="false" ht="15" hidden="false" customHeight="false" outlineLevel="0" collapsed="false">
      <c r="A167" s="37" t="s">
        <v>148</v>
      </c>
      <c r="B167" s="38"/>
      <c r="C167" s="39"/>
      <c r="D167" s="40" t="n">
        <v>0.226039393939394</v>
      </c>
      <c r="E167" s="41" t="n">
        <v>0.810991272121212</v>
      </c>
    </row>
  </sheetData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X98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0" ySplit="1" topLeftCell="I2" activePane="bottomLeft" state="frozen"/>
      <selection pane="topLeft" activeCell="A1" activeCellId="0" sqref="A1"/>
      <selection pane="bottomLeft" activeCell="A5" activeCellId="0" sqref="A5"/>
    </sheetView>
  </sheetViews>
  <sheetFormatPr defaultRowHeight="15"/>
  <cols>
    <col collapsed="false" hidden="false" max="1" min="1" style="0" width="34.5991902834008"/>
    <col collapsed="false" hidden="false" max="2" min="2" style="0" width="25.8137651821862"/>
    <col collapsed="false" hidden="false" max="3" min="3" style="0" width="21.8542510121457"/>
    <col collapsed="false" hidden="false" max="4" min="4" style="0" width="36.2064777327935"/>
    <col collapsed="false" hidden="false" max="5" min="5" style="0" width="14.1417004048583"/>
    <col collapsed="false" hidden="false" max="6" min="6" style="0" width="11.0323886639676"/>
    <col collapsed="false" hidden="false" max="7" min="7" style="0" width="11.9959514170041"/>
    <col collapsed="false" hidden="false" max="8" min="8" style="42" width="16.3886639676113"/>
    <col collapsed="false" hidden="false" max="9" min="9" style="43" width="21.2024291497976"/>
    <col collapsed="false" hidden="false" max="10" min="10" style="42" width="11.1417004048583"/>
    <col collapsed="false" hidden="false" max="11" min="11" style="42" width="8.57085020242915"/>
    <col collapsed="false" hidden="false" max="12" min="12" style="44" width="19.6032388663968"/>
    <col collapsed="false" hidden="false" max="13" min="13" style="0" width="14.7813765182186"/>
    <col collapsed="false" hidden="false" max="14" min="14" style="0" width="7.92712550607287"/>
    <col collapsed="false" hidden="false" max="15" min="15" style="0" width="15.4251012145749"/>
    <col collapsed="false" hidden="false" max="16" min="16" style="0" width="11.3562753036437"/>
    <col collapsed="false" hidden="false" max="20" min="17" style="0" width="2.25101214574899"/>
    <col collapsed="false" hidden="false" max="21" min="21" style="0" width="6.42914979757085"/>
    <col collapsed="false" hidden="false" max="22" min="22" style="0" width="16.1740890688259"/>
    <col collapsed="false" hidden="false" max="23" min="23" style="45" width="17.995951417004"/>
    <col collapsed="false" hidden="false" max="24" min="24" style="45" width="14.4615384615385"/>
    <col collapsed="false" hidden="false" max="37" min="25" style="0" width="9.10526315789474"/>
    <col collapsed="false" hidden="false" max="38" min="38" style="0" width="5.67611336032389"/>
    <col collapsed="false" hidden="false" max="43" min="39" style="0" width="6.96356275303644"/>
    <col collapsed="false" hidden="false" max="44" min="44" style="0" width="11.3562753036437"/>
    <col collapsed="false" hidden="false" max="46" min="45" style="0" width="9.10526315789474"/>
    <col collapsed="false" hidden="false" max="47" min="47" style="0" width="6.96356275303644"/>
    <col collapsed="false" hidden="false" max="51" min="48" style="0" width="9.10526315789474"/>
    <col collapsed="false" hidden="false" max="56" min="52" style="0" width="6.96356275303644"/>
    <col collapsed="false" hidden="false" max="1025" min="57" style="0" width="9.10526315789474"/>
  </cols>
  <sheetData>
    <row r="1" s="46" customFormat="true" ht="15" hidden="false" customHeight="false" outlineLevel="0" collapsed="false">
      <c r="A1" s="46" t="s">
        <v>2</v>
      </c>
      <c r="B1" s="46" t="s">
        <v>149</v>
      </c>
      <c r="C1" s="46" t="s">
        <v>150</v>
      </c>
      <c r="D1" s="46" t="s">
        <v>149</v>
      </c>
      <c r="E1" s="46" t="s">
        <v>5</v>
      </c>
      <c r="F1" s="46" t="s">
        <v>151</v>
      </c>
      <c r="G1" s="46" t="s">
        <v>6</v>
      </c>
      <c r="H1" s="47" t="s">
        <v>152</v>
      </c>
      <c r="I1" s="48" t="s">
        <v>153</v>
      </c>
      <c r="J1" s="47" t="s">
        <v>154</v>
      </c>
      <c r="K1" s="49" t="s">
        <v>155</v>
      </c>
      <c r="L1" s="50" t="s">
        <v>156</v>
      </c>
      <c r="M1" s="46" t="s">
        <v>157</v>
      </c>
      <c r="N1" s="46" t="s">
        <v>158</v>
      </c>
      <c r="O1" s="46" t="s">
        <v>159</v>
      </c>
      <c r="P1" s="46" t="s">
        <v>160</v>
      </c>
      <c r="Q1" s="46" t="n">
        <v>1</v>
      </c>
      <c r="R1" s="46" t="n">
        <v>2</v>
      </c>
      <c r="S1" s="46" t="n">
        <v>3</v>
      </c>
      <c r="T1" s="46" t="n">
        <v>4</v>
      </c>
      <c r="U1" s="46" t="s">
        <v>161</v>
      </c>
      <c r="V1" s="46" t="s">
        <v>162</v>
      </c>
      <c r="W1" s="51" t="s">
        <v>163</v>
      </c>
      <c r="X1" s="51" t="s">
        <v>164</v>
      </c>
    </row>
    <row r="2" customFormat="false" ht="15" hidden="false" customHeight="false" outlineLevel="0" collapsed="false">
      <c r="A2" s="0" t="s">
        <v>4</v>
      </c>
      <c r="B2" s="0" t="str">
        <f aca="false">MID(A2,9,30)</f>
        <v>Bovans Blanca</v>
      </c>
      <c r="C2" s="0" t="s">
        <v>165</v>
      </c>
      <c r="D2" s="52" t="s">
        <v>12</v>
      </c>
      <c r="E2" s="52" t="n">
        <v>10</v>
      </c>
      <c r="F2" s="52" t="n">
        <f aca="false">+(E2/10)+17</f>
        <v>18</v>
      </c>
      <c r="G2" s="52" t="str">
        <f aca="false">"Semana "&amp;F2</f>
        <v>Semana 18</v>
      </c>
      <c r="H2" s="42" t="n">
        <f aca="false">+L2</f>
        <v>0.00303030303030303</v>
      </c>
      <c r="I2" s="43" t="n">
        <v>1</v>
      </c>
      <c r="K2" s="49" t="n">
        <v>330</v>
      </c>
      <c r="L2" s="53" t="n">
        <f aca="false">+I2/K2</f>
        <v>0.00303030303030303</v>
      </c>
      <c r="M2" s="54" t="n">
        <v>41275</v>
      </c>
      <c r="P2" s="55" t="n">
        <f aca="false">+L2</f>
        <v>0.00303030303030303</v>
      </c>
      <c r="U2" s="0" t="n">
        <f aca="false">+E2</f>
        <v>10</v>
      </c>
      <c r="V2" s="0" t="n">
        <v>45.6022</v>
      </c>
      <c r="W2" s="45" t="n">
        <f aca="false">+H2*V2</f>
        <v>0.138188484848485</v>
      </c>
      <c r="X2" s="45" t="n">
        <f aca="false">+I2*V2</f>
        <v>45.6022</v>
      </c>
    </row>
    <row r="3" customFormat="false" ht="15" hidden="true" customHeight="false" outlineLevel="0" collapsed="false">
      <c r="A3" s="0" t="s">
        <v>4</v>
      </c>
      <c r="B3" s="0" t="str">
        <f aca="false">MID(A3,9,30)</f>
        <v>Bovans Blanca</v>
      </c>
      <c r="C3" s="0" t="s">
        <v>166</v>
      </c>
      <c r="D3" s="52" t="s">
        <v>11</v>
      </c>
      <c r="E3" s="52" t="n">
        <v>10</v>
      </c>
      <c r="F3" s="52" t="n">
        <f aca="false">+(E3/10)+17</f>
        <v>18</v>
      </c>
      <c r="G3" s="52" t="str">
        <f aca="false">"Semana "&amp;F3</f>
        <v>Semana 18</v>
      </c>
      <c r="H3" s="42" t="n">
        <f aca="false">+L3</f>
        <v>0.00184545454545455</v>
      </c>
      <c r="I3" s="43" t="n">
        <f aca="false">0.087*7</f>
        <v>0.609</v>
      </c>
      <c r="K3" s="49" t="n">
        <v>330</v>
      </c>
      <c r="L3" s="53" t="n">
        <f aca="false">+I3/K3</f>
        <v>0.00184545454545455</v>
      </c>
      <c r="M3" s="54" t="n">
        <v>41275</v>
      </c>
      <c r="P3" s="55" t="n">
        <f aca="false">+L3</f>
        <v>0.00184545454545455</v>
      </c>
      <c r="U3" s="0" t="n">
        <f aca="false">+E3</f>
        <v>10</v>
      </c>
      <c r="V3" s="0" t="n">
        <v>4.9509</v>
      </c>
      <c r="W3" s="45" t="n">
        <f aca="false">+H3*V3</f>
        <v>0.00913666090909091</v>
      </c>
      <c r="X3" s="45" t="n">
        <f aca="false">+I3*V3</f>
        <v>3.0150981</v>
      </c>
    </row>
    <row r="4" customFormat="false" ht="15" hidden="false" customHeight="false" outlineLevel="0" collapsed="false">
      <c r="A4" s="0" t="s">
        <v>4</v>
      </c>
      <c r="B4" s="0" t="str">
        <f aca="false">MID(A4,9,30)</f>
        <v>Bovans Blanca</v>
      </c>
      <c r="C4" s="0" t="s">
        <v>165</v>
      </c>
      <c r="D4" s="52" t="s">
        <v>13</v>
      </c>
      <c r="E4" s="0" t="n">
        <v>10</v>
      </c>
      <c r="F4" s="52" t="n">
        <f aca="false">+(E4/10)+17</f>
        <v>18</v>
      </c>
      <c r="G4" s="52" t="str">
        <f aca="false">"Semana "&amp;F4</f>
        <v>Semana 18</v>
      </c>
      <c r="H4" s="42" t="n">
        <f aca="false">+L4</f>
        <v>0.00303030303030303</v>
      </c>
      <c r="I4" s="43" t="n">
        <v>1</v>
      </c>
      <c r="K4" s="49" t="n">
        <v>330</v>
      </c>
      <c r="L4" s="53" t="n">
        <f aca="false">+I4/K4</f>
        <v>0.00303030303030303</v>
      </c>
      <c r="M4" s="54" t="n">
        <v>41275</v>
      </c>
      <c r="P4" s="55" t="n">
        <f aca="false">+L4</f>
        <v>0.00303030303030303</v>
      </c>
      <c r="U4" s="0" t="n">
        <f aca="false">+E4</f>
        <v>10</v>
      </c>
      <c r="V4" s="0" t="n">
        <v>47.6022</v>
      </c>
      <c r="W4" s="45" t="n">
        <f aca="false">+H4*V4</f>
        <v>0.144249090909091</v>
      </c>
      <c r="X4" s="45" t="n">
        <f aca="false">+I4*V4</f>
        <v>47.6022</v>
      </c>
    </row>
    <row r="5" customFormat="false" ht="15" hidden="true" customHeight="false" outlineLevel="0" collapsed="false">
      <c r="A5" s="0" t="s">
        <v>4</v>
      </c>
      <c r="B5" s="0" t="str">
        <f aca="false">MID(A5,9,30)</f>
        <v>Bovans Blanca</v>
      </c>
      <c r="C5" s="0" t="s">
        <v>167</v>
      </c>
      <c r="D5" s="52" t="s">
        <v>14</v>
      </c>
      <c r="E5" s="0" t="n">
        <v>10</v>
      </c>
      <c r="F5" s="52" t="n">
        <f aca="false">+(E5/10)+17</f>
        <v>18</v>
      </c>
      <c r="G5" s="52" t="str">
        <f aca="false">"Semana "&amp;F5</f>
        <v>Semana 18</v>
      </c>
      <c r="H5" s="42" t="n">
        <f aca="false">+L5</f>
        <v>0</v>
      </c>
      <c r="I5" s="43" t="n">
        <f aca="false">0.087*7</f>
        <v>0.609</v>
      </c>
      <c r="K5" s="49" t="n">
        <v>330</v>
      </c>
      <c r="L5" s="53" t="n">
        <v>0</v>
      </c>
      <c r="M5" s="54" t="n">
        <v>41275</v>
      </c>
      <c r="P5" s="55" t="n">
        <f aca="false">+L5</f>
        <v>0</v>
      </c>
      <c r="U5" s="0" t="n">
        <f aca="false">+E5</f>
        <v>10</v>
      </c>
      <c r="V5" s="0" t="n">
        <v>688.83</v>
      </c>
      <c r="W5" s="45" t="n">
        <f aca="false">+H5*V5</f>
        <v>0</v>
      </c>
      <c r="X5" s="45" t="n">
        <f aca="false">+I5*V5</f>
        <v>419.49747</v>
      </c>
    </row>
    <row r="6" customFormat="false" ht="15" hidden="true" customHeight="false" outlineLevel="0" collapsed="false">
      <c r="A6" s="0" t="s">
        <v>4</v>
      </c>
      <c r="B6" s="0" t="str">
        <f aca="false">MID(A6,9,30)</f>
        <v>Bovans Blanca</v>
      </c>
      <c r="C6" s="52" t="s">
        <v>166</v>
      </c>
      <c r="D6" s="0" t="s">
        <v>11</v>
      </c>
      <c r="E6" s="52" t="n">
        <v>20</v>
      </c>
      <c r="F6" s="52" t="n">
        <f aca="false">+(E6/10)+17</f>
        <v>19</v>
      </c>
      <c r="G6" s="52" t="str">
        <f aca="false">"Semana "&amp;F6</f>
        <v>Semana 19</v>
      </c>
      <c r="H6" s="42" t="n">
        <f aca="false">+L6</f>
        <v>0.00184545454545455</v>
      </c>
      <c r="I6" s="43" t="n">
        <f aca="false">0.087*7</f>
        <v>0.609</v>
      </c>
      <c r="K6" s="49" t="n">
        <v>330</v>
      </c>
      <c r="L6" s="53" t="n">
        <f aca="false">+I6/K6</f>
        <v>0.00184545454545455</v>
      </c>
      <c r="M6" s="54" t="n">
        <v>41275</v>
      </c>
      <c r="P6" s="55" t="n">
        <f aca="false">+L6</f>
        <v>0.00184545454545455</v>
      </c>
      <c r="U6" s="0" t="n">
        <f aca="false">+E6</f>
        <v>20</v>
      </c>
      <c r="V6" s="0" t="n">
        <v>4.9509</v>
      </c>
      <c r="W6" s="45" t="n">
        <f aca="false">+H6*V6</f>
        <v>0.00913666090909091</v>
      </c>
      <c r="X6" s="45" t="n">
        <f aca="false">+I6*V6</f>
        <v>3.0150981</v>
      </c>
    </row>
    <row r="7" customFormat="false" ht="15.75" hidden="true" customHeight="true" outlineLevel="0" collapsed="false">
      <c r="A7" s="0" t="s">
        <v>4</v>
      </c>
      <c r="B7" s="0" t="str">
        <f aca="false">MID(A7,9,30)</f>
        <v>Bovans Blanca</v>
      </c>
      <c r="C7" s="0" t="s">
        <v>168</v>
      </c>
      <c r="D7" s="0" t="s">
        <v>17</v>
      </c>
      <c r="E7" s="0" t="n">
        <v>20</v>
      </c>
      <c r="F7" s="0" t="n">
        <f aca="false">+(E7/10)+17</f>
        <v>19</v>
      </c>
      <c r="G7" s="0" t="str">
        <f aca="false">"Semana "&amp;F7</f>
        <v>Semana 19</v>
      </c>
      <c r="H7" s="42" t="n">
        <f aca="false">+L7</f>
        <v>0.00303030303030303</v>
      </c>
      <c r="I7" s="43" t="n">
        <v>1</v>
      </c>
      <c r="K7" s="49" t="n">
        <v>330</v>
      </c>
      <c r="L7" s="53" t="n">
        <f aca="false">+I7/K7</f>
        <v>0.00303030303030303</v>
      </c>
      <c r="M7" s="54" t="n">
        <v>41275</v>
      </c>
      <c r="P7" s="55" t="n">
        <f aca="false">+L7</f>
        <v>0.00303030303030303</v>
      </c>
      <c r="U7" s="0" t="n">
        <f aca="false">+E7</f>
        <v>20</v>
      </c>
      <c r="V7" s="0" t="n">
        <v>0.0259</v>
      </c>
      <c r="W7" s="45" t="n">
        <f aca="false">+H7*V7</f>
        <v>7.84848484848485E-005</v>
      </c>
      <c r="X7" s="45" t="n">
        <f aca="false">+I7*V7</f>
        <v>0.0259</v>
      </c>
    </row>
    <row r="8" customFormat="false" ht="15" hidden="true" customHeight="false" outlineLevel="0" collapsed="false">
      <c r="A8" s="0" t="s">
        <v>4</v>
      </c>
      <c r="B8" s="0" t="str">
        <f aca="false">MID(A8,9,30)</f>
        <v>Bovans Blanca</v>
      </c>
      <c r="C8" s="0" t="s">
        <v>166</v>
      </c>
      <c r="D8" s="0" t="s">
        <v>11</v>
      </c>
      <c r="E8" s="0" t="n">
        <v>30</v>
      </c>
      <c r="F8" s="0" t="n">
        <f aca="false">+(E8/10)+17</f>
        <v>20</v>
      </c>
      <c r="G8" s="0" t="str">
        <f aca="false">"Semana "&amp;F8</f>
        <v>Semana 20</v>
      </c>
      <c r="H8" s="42" t="n">
        <f aca="false">+L8</f>
        <v>0.00186666666666667</v>
      </c>
      <c r="I8" s="43" t="n">
        <f aca="false">0.088*7</f>
        <v>0.616</v>
      </c>
      <c r="K8" s="49" t="n">
        <v>330</v>
      </c>
      <c r="L8" s="53" t="n">
        <f aca="false">+I8/K8</f>
        <v>0.00186666666666667</v>
      </c>
      <c r="M8" s="54" t="n">
        <v>41275</v>
      </c>
      <c r="P8" s="55" t="n">
        <f aca="false">+L8</f>
        <v>0.00186666666666667</v>
      </c>
      <c r="U8" s="0" t="n">
        <f aca="false">+E8</f>
        <v>30</v>
      </c>
      <c r="V8" s="0" t="n">
        <v>4.9509</v>
      </c>
      <c r="W8" s="45" t="n">
        <f aca="false">+H8*V8</f>
        <v>0.00924168</v>
      </c>
      <c r="X8" s="45" t="n">
        <f aca="false">+I8*V8</f>
        <v>3.0497544</v>
      </c>
    </row>
    <row r="9" customFormat="false" ht="15" hidden="true" customHeight="false" outlineLevel="0" collapsed="false">
      <c r="A9" s="0" t="s">
        <v>4</v>
      </c>
      <c r="B9" s="0" t="str">
        <f aca="false">MID(A9,9,30)</f>
        <v>Bovans Blanca</v>
      </c>
      <c r="C9" s="0" t="s">
        <v>166</v>
      </c>
      <c r="D9" s="0" t="s">
        <v>11</v>
      </c>
      <c r="E9" s="0" t="n">
        <v>40</v>
      </c>
      <c r="F9" s="0" t="n">
        <f aca="false">+(E9/10)+17</f>
        <v>21</v>
      </c>
      <c r="G9" s="0" t="str">
        <f aca="false">"Semana "&amp;F9</f>
        <v>Semana 21</v>
      </c>
      <c r="H9" s="42" t="n">
        <f aca="false">+L9</f>
        <v>0.00195151515151515</v>
      </c>
      <c r="I9" s="43" t="n">
        <f aca="false">0.092*7</f>
        <v>0.644</v>
      </c>
      <c r="K9" s="49" t="n">
        <v>330</v>
      </c>
      <c r="L9" s="53" t="n">
        <f aca="false">+I9/K9</f>
        <v>0.00195151515151515</v>
      </c>
      <c r="M9" s="54" t="n">
        <v>41275</v>
      </c>
      <c r="P9" s="55" t="n">
        <f aca="false">+L9</f>
        <v>0.00195151515151515</v>
      </c>
      <c r="U9" s="0" t="n">
        <f aca="false">+E9</f>
        <v>40</v>
      </c>
      <c r="V9" s="0" t="n">
        <v>4.9509</v>
      </c>
      <c r="W9" s="45" t="n">
        <f aca="false">+H9*V9</f>
        <v>0.00966175636363636</v>
      </c>
      <c r="X9" s="45" t="n">
        <f aca="false">+I9*V9</f>
        <v>3.1883796</v>
      </c>
    </row>
    <row r="10" customFormat="false" ht="15" hidden="true" customHeight="false" outlineLevel="0" collapsed="false">
      <c r="A10" s="0" t="s">
        <v>4</v>
      </c>
      <c r="B10" s="0" t="str">
        <f aca="false">MID(A10,9,30)</f>
        <v>Bovans Blanca</v>
      </c>
      <c r="C10" s="0" t="s">
        <v>166</v>
      </c>
      <c r="D10" s="52" t="s">
        <v>11</v>
      </c>
      <c r="E10" s="52" t="n">
        <v>50</v>
      </c>
      <c r="F10" s="52" t="n">
        <f aca="false">+(E10/10)+17</f>
        <v>22</v>
      </c>
      <c r="G10" s="52" t="str">
        <f aca="false">"Semana "&amp;F10</f>
        <v>Semana 22</v>
      </c>
      <c r="H10" s="42" t="n">
        <f aca="false">+L10</f>
        <v>0.00201515151515152</v>
      </c>
      <c r="I10" s="43" t="n">
        <f aca="false">0.095*7</f>
        <v>0.665</v>
      </c>
      <c r="K10" s="49" t="n">
        <v>330</v>
      </c>
      <c r="L10" s="53" t="n">
        <f aca="false">+I10/K10</f>
        <v>0.00201515151515152</v>
      </c>
      <c r="M10" s="54" t="n">
        <v>41275</v>
      </c>
      <c r="P10" s="55" t="n">
        <f aca="false">+L10</f>
        <v>0.00201515151515152</v>
      </c>
      <c r="U10" s="0" t="n">
        <f aca="false">+E10</f>
        <v>50</v>
      </c>
      <c r="V10" s="0" t="n">
        <v>4.9509</v>
      </c>
      <c r="W10" s="45" t="n">
        <f aca="false">+H10*V10</f>
        <v>0.00997681363636364</v>
      </c>
      <c r="X10" s="45" t="n">
        <f aca="false">+I10*V10</f>
        <v>3.2923485</v>
      </c>
    </row>
    <row r="11" customFormat="false" ht="15" hidden="true" customHeight="false" outlineLevel="0" collapsed="false">
      <c r="A11" s="0" t="s">
        <v>4</v>
      </c>
      <c r="B11" s="0" t="str">
        <f aca="false">MID(A11,9,30)</f>
        <v>Bovans Blanca</v>
      </c>
      <c r="C11" s="0" t="s">
        <v>168</v>
      </c>
      <c r="D11" s="0" t="s">
        <v>25</v>
      </c>
      <c r="E11" s="52" t="n">
        <v>50</v>
      </c>
      <c r="F11" s="52" t="n">
        <f aca="false">+(E11/10)+17</f>
        <v>22</v>
      </c>
      <c r="G11" s="52" t="str">
        <f aca="false">"Semana "&amp;F11</f>
        <v>Semana 22</v>
      </c>
      <c r="H11" s="42" t="n">
        <f aca="false">+L11</f>
        <v>0.00303030303030303</v>
      </c>
      <c r="I11" s="43" t="n">
        <v>1</v>
      </c>
      <c r="K11" s="49" t="n">
        <v>330</v>
      </c>
      <c r="L11" s="53" t="n">
        <f aca="false">+I11/K11</f>
        <v>0.00303030303030303</v>
      </c>
      <c r="M11" s="54" t="n">
        <v>41275</v>
      </c>
      <c r="P11" s="55" t="n">
        <f aca="false">+L11</f>
        <v>0.00303030303030303</v>
      </c>
      <c r="U11" s="0" t="n">
        <f aca="false">+E11</f>
        <v>50</v>
      </c>
      <c r="V11" s="0" t="n">
        <v>0.285</v>
      </c>
      <c r="W11" s="45" t="n">
        <f aca="false">+H11*V11</f>
        <v>0.000863636363636364</v>
      </c>
      <c r="X11" s="45" t="n">
        <f aca="false">+I11*V11</f>
        <v>0.285</v>
      </c>
    </row>
    <row r="12" customFormat="false" ht="15" hidden="true" customHeight="false" outlineLevel="0" collapsed="false">
      <c r="A12" s="0" t="s">
        <v>4</v>
      </c>
      <c r="B12" s="0" t="str">
        <f aca="false">MID(A12,9,30)</f>
        <v>Bovans Blanca</v>
      </c>
      <c r="C12" s="0" t="s">
        <v>168</v>
      </c>
      <c r="D12" s="52" t="s">
        <v>24</v>
      </c>
      <c r="E12" s="52" t="n">
        <v>50</v>
      </c>
      <c r="F12" s="52" t="n">
        <f aca="false">+(E12/10)+17</f>
        <v>22</v>
      </c>
      <c r="G12" s="52" t="str">
        <f aca="false">"Semana "&amp;F12</f>
        <v>Semana 22</v>
      </c>
      <c r="H12" s="42" t="n">
        <f aca="false">+L12</f>
        <v>0.00454545454545455</v>
      </c>
      <c r="I12" s="43" t="n">
        <v>1.5</v>
      </c>
      <c r="K12" s="49" t="n">
        <v>330</v>
      </c>
      <c r="L12" s="53" t="n">
        <f aca="false">+I12/K12</f>
        <v>0.00454545454545455</v>
      </c>
      <c r="M12" s="54" t="n">
        <v>41275</v>
      </c>
      <c r="P12" s="55" t="n">
        <f aca="false">+L12</f>
        <v>0.00454545454545455</v>
      </c>
      <c r="U12" s="0" t="n">
        <f aca="false">+E12</f>
        <v>50</v>
      </c>
      <c r="V12" s="0" t="n">
        <v>0.0151</v>
      </c>
      <c r="W12" s="45" t="n">
        <f aca="false">+H12*V12</f>
        <v>6.86363636363636E-005</v>
      </c>
      <c r="X12" s="45" t="n">
        <f aca="false">+I12*V12</f>
        <v>0.02265</v>
      </c>
    </row>
    <row r="13" customFormat="false" ht="15" hidden="true" customHeight="false" outlineLevel="0" collapsed="false">
      <c r="A13" s="0" t="s">
        <v>4</v>
      </c>
      <c r="B13" s="0" t="str">
        <f aca="false">MID(A13,9,30)</f>
        <v>Bovans Blanca</v>
      </c>
      <c r="C13" s="0" t="s">
        <v>166</v>
      </c>
      <c r="D13" s="0" t="s">
        <v>11</v>
      </c>
      <c r="E13" s="0" t="n">
        <v>60</v>
      </c>
      <c r="F13" s="0" t="n">
        <f aca="false">+(E13/10)+17</f>
        <v>23</v>
      </c>
      <c r="G13" s="0" t="str">
        <f aca="false">"Semana "&amp;F13</f>
        <v>Semana 23</v>
      </c>
      <c r="H13" s="42" t="n">
        <f aca="false">+L13</f>
        <v>0.00205757575757576</v>
      </c>
      <c r="I13" s="43" t="n">
        <f aca="false">0.097*7</f>
        <v>0.679</v>
      </c>
      <c r="K13" s="49" t="n">
        <v>330</v>
      </c>
      <c r="L13" s="53" t="n">
        <f aca="false">+I13/K13</f>
        <v>0.00205757575757576</v>
      </c>
      <c r="M13" s="54" t="n">
        <v>41275</v>
      </c>
      <c r="P13" s="55" t="n">
        <f aca="false">+L13</f>
        <v>0.00205757575757576</v>
      </c>
      <c r="U13" s="0" t="n">
        <f aca="false">+E13</f>
        <v>60</v>
      </c>
      <c r="V13" s="0" t="n">
        <v>4.9509</v>
      </c>
      <c r="W13" s="45" t="n">
        <f aca="false">+H13*V13</f>
        <v>0.0101868518181818</v>
      </c>
      <c r="X13" s="45" t="n">
        <f aca="false">+I13*V13</f>
        <v>3.3616611</v>
      </c>
    </row>
    <row r="14" customFormat="false" ht="15" hidden="true" customHeight="false" outlineLevel="0" collapsed="false">
      <c r="A14" s="0" t="s">
        <v>4</v>
      </c>
      <c r="B14" s="0" t="str">
        <f aca="false">MID(A14,9,30)</f>
        <v>Bovans Blanca</v>
      </c>
      <c r="C14" s="0" t="s">
        <v>166</v>
      </c>
      <c r="D14" s="0" t="s">
        <v>11</v>
      </c>
      <c r="E14" s="0" t="n">
        <v>70</v>
      </c>
      <c r="F14" s="0" t="n">
        <f aca="false">+(E14/10)+17</f>
        <v>24</v>
      </c>
      <c r="G14" s="0" t="str">
        <f aca="false">"Semana "&amp;F14</f>
        <v>Semana 24</v>
      </c>
      <c r="H14" s="42" t="n">
        <f aca="false">+L14</f>
        <v>0.00212121212121212</v>
      </c>
      <c r="I14" s="43" t="n">
        <f aca="false">0.1*7</f>
        <v>0.7</v>
      </c>
      <c r="K14" s="49" t="n">
        <v>330</v>
      </c>
      <c r="L14" s="53" t="n">
        <f aca="false">+I14/K14</f>
        <v>0.00212121212121212</v>
      </c>
      <c r="M14" s="54" t="n">
        <v>41275</v>
      </c>
      <c r="P14" s="55" t="n">
        <f aca="false">+L14</f>
        <v>0.00212121212121212</v>
      </c>
      <c r="U14" s="0" t="n">
        <f aca="false">+E14</f>
        <v>70</v>
      </c>
      <c r="V14" s="0" t="n">
        <v>4.9509</v>
      </c>
      <c r="W14" s="45" t="n">
        <f aca="false">+H14*V14</f>
        <v>0.0105019090909091</v>
      </c>
      <c r="X14" s="45" t="n">
        <f aca="false">+I14*V14</f>
        <v>3.46563</v>
      </c>
    </row>
    <row r="15" customFormat="false" ht="15" hidden="true" customHeight="false" outlineLevel="0" collapsed="false">
      <c r="A15" s="0" t="s">
        <v>4</v>
      </c>
      <c r="B15" s="0" t="str">
        <f aca="false">MID(A15,9,30)</f>
        <v>Bovans Blanca</v>
      </c>
      <c r="C15" s="0" t="s">
        <v>166</v>
      </c>
      <c r="D15" s="52" t="s">
        <v>11</v>
      </c>
      <c r="E15" s="52" t="n">
        <v>80</v>
      </c>
      <c r="F15" s="52" t="n">
        <f aca="false">+(E15/10)+17</f>
        <v>25</v>
      </c>
      <c r="G15" s="52" t="str">
        <f aca="false">"Semana "&amp;F15</f>
        <v>Semana 25</v>
      </c>
      <c r="H15" s="42" t="n">
        <f aca="false">+L15</f>
        <v>0.00222727272727273</v>
      </c>
      <c r="I15" s="43" t="n">
        <f aca="false">0.105*7</f>
        <v>0.735</v>
      </c>
      <c r="K15" s="49" t="n">
        <v>330</v>
      </c>
      <c r="L15" s="53" t="n">
        <f aca="false">+I15/K15</f>
        <v>0.00222727272727273</v>
      </c>
      <c r="M15" s="54" t="n">
        <v>41275</v>
      </c>
      <c r="P15" s="55" t="n">
        <f aca="false">+L15</f>
        <v>0.00222727272727273</v>
      </c>
      <c r="U15" s="0" t="n">
        <f aca="false">+E15</f>
        <v>80</v>
      </c>
      <c r="V15" s="0" t="n">
        <v>4.9509</v>
      </c>
      <c r="W15" s="45" t="n">
        <f aca="false">+H15*V15</f>
        <v>0.0110270045454545</v>
      </c>
      <c r="X15" s="45" t="n">
        <f aca="false">+I15*V15</f>
        <v>3.6389115</v>
      </c>
    </row>
    <row r="16" customFormat="false" ht="15" hidden="true" customHeight="false" outlineLevel="0" collapsed="false">
      <c r="A16" s="0" t="s">
        <v>4</v>
      </c>
      <c r="B16" s="0" t="str">
        <f aca="false">MID(A16,9,30)</f>
        <v>Bovans Blanca</v>
      </c>
      <c r="C16" s="0" t="s">
        <v>168</v>
      </c>
      <c r="D16" s="0" t="s">
        <v>32</v>
      </c>
      <c r="E16" s="52" t="n">
        <v>80</v>
      </c>
      <c r="F16" s="52" t="n">
        <f aca="false">+(E16/10)+17</f>
        <v>25</v>
      </c>
      <c r="G16" s="52" t="str">
        <f aca="false">"Semana "&amp;F16</f>
        <v>Semana 25</v>
      </c>
      <c r="H16" s="42" t="n">
        <f aca="false">+L16</f>
        <v>0.00454545454545455</v>
      </c>
      <c r="I16" s="43" t="n">
        <v>1.5</v>
      </c>
      <c r="K16" s="49" t="n">
        <v>330</v>
      </c>
      <c r="L16" s="53" t="n">
        <f aca="false">+I16/K16</f>
        <v>0.00454545454545455</v>
      </c>
      <c r="M16" s="54" t="n">
        <v>41275</v>
      </c>
      <c r="P16" s="55" t="n">
        <f aca="false">+L16</f>
        <v>0.00454545454545455</v>
      </c>
      <c r="U16" s="0" t="n">
        <f aca="false">+E16</f>
        <v>80</v>
      </c>
      <c r="V16" s="0" t="n">
        <v>0.0102</v>
      </c>
      <c r="W16" s="45" t="n">
        <f aca="false">+H16*V16</f>
        <v>4.63636363636364E-005</v>
      </c>
      <c r="X16" s="45" t="n">
        <f aca="false">+I16*V16</f>
        <v>0.0153</v>
      </c>
    </row>
    <row r="17" customFormat="false" ht="15" hidden="true" customHeight="false" outlineLevel="0" collapsed="false">
      <c r="A17" s="0" t="s">
        <v>4</v>
      </c>
      <c r="B17" s="0" t="str">
        <f aca="false">MID(A17,9,30)</f>
        <v>Bovans Blanca</v>
      </c>
      <c r="C17" s="0" t="s">
        <v>168</v>
      </c>
      <c r="D17" s="52" t="s">
        <v>24</v>
      </c>
      <c r="E17" s="52" t="n">
        <v>80</v>
      </c>
      <c r="F17" s="52" t="n">
        <f aca="false">+(E17/10)+17</f>
        <v>25</v>
      </c>
      <c r="G17" s="52" t="str">
        <f aca="false">"Semana "&amp;F17</f>
        <v>Semana 25</v>
      </c>
      <c r="H17" s="42" t="n">
        <f aca="false">+L17</f>
        <v>0.00454545454545455</v>
      </c>
      <c r="I17" s="43" t="n">
        <v>1.5</v>
      </c>
      <c r="K17" s="49" t="n">
        <v>330</v>
      </c>
      <c r="L17" s="53" t="n">
        <f aca="false">+I17/K17</f>
        <v>0.00454545454545455</v>
      </c>
      <c r="M17" s="54" t="n">
        <v>41275</v>
      </c>
      <c r="P17" s="55" t="n">
        <f aca="false">+L17</f>
        <v>0.00454545454545455</v>
      </c>
      <c r="U17" s="0" t="n">
        <f aca="false">+E17</f>
        <v>80</v>
      </c>
      <c r="V17" s="0" t="n">
        <v>0.0151</v>
      </c>
      <c r="W17" s="45" t="n">
        <f aca="false">+H17*V17</f>
        <v>6.86363636363636E-005</v>
      </c>
      <c r="X17" s="45" t="n">
        <f aca="false">+I17*V17</f>
        <v>0.02265</v>
      </c>
    </row>
    <row r="18" customFormat="false" ht="15" hidden="true" customHeight="false" outlineLevel="0" collapsed="false">
      <c r="A18" s="0" t="s">
        <v>4</v>
      </c>
      <c r="B18" s="0" t="str">
        <f aca="false">MID(A18,9,30)</f>
        <v>Bovans Blanca</v>
      </c>
      <c r="C18" s="0" t="s">
        <v>166</v>
      </c>
      <c r="D18" s="0" t="s">
        <v>11</v>
      </c>
      <c r="E18" s="0" t="n">
        <v>90</v>
      </c>
      <c r="F18" s="0" t="n">
        <f aca="false">+(E18/10)+17</f>
        <v>26</v>
      </c>
      <c r="G18" s="0" t="str">
        <f aca="false">"Semana "&amp;F18</f>
        <v>Semana 26</v>
      </c>
      <c r="H18" s="42" t="n">
        <f aca="false">+L18</f>
        <v>0.00224848484848485</v>
      </c>
      <c r="I18" s="43" t="n">
        <f aca="false">0.106*7</f>
        <v>0.742</v>
      </c>
      <c r="K18" s="49" t="n">
        <v>330</v>
      </c>
      <c r="L18" s="53" t="n">
        <f aca="false">+I18/K18</f>
        <v>0.00224848484848485</v>
      </c>
      <c r="M18" s="54" t="n">
        <v>41275</v>
      </c>
      <c r="P18" s="55" t="n">
        <f aca="false">+L18</f>
        <v>0.00224848484848485</v>
      </c>
      <c r="U18" s="0" t="n">
        <f aca="false">+E18</f>
        <v>90</v>
      </c>
      <c r="V18" s="0" t="n">
        <v>4.9509</v>
      </c>
      <c r="W18" s="45" t="n">
        <f aca="false">+H18*V18</f>
        <v>0.0111320236363636</v>
      </c>
      <c r="X18" s="45" t="n">
        <f aca="false">+I18*V18</f>
        <v>3.6735678</v>
      </c>
    </row>
    <row r="19" customFormat="false" ht="15" hidden="true" customHeight="false" outlineLevel="0" collapsed="false">
      <c r="A19" s="0" t="s">
        <v>4</v>
      </c>
      <c r="B19" s="0" t="str">
        <f aca="false">MID(A19,9,30)</f>
        <v>Bovans Blanca</v>
      </c>
      <c r="C19" s="0" t="s">
        <v>168</v>
      </c>
      <c r="D19" s="0" t="s">
        <v>17</v>
      </c>
      <c r="E19" s="0" t="n">
        <v>90</v>
      </c>
      <c r="F19" s="0" t="n">
        <f aca="false">+(E19/10)+17</f>
        <v>26</v>
      </c>
      <c r="G19" s="0" t="str">
        <f aca="false">"Semana "&amp;F19</f>
        <v>Semana 26</v>
      </c>
      <c r="H19" s="42" t="n">
        <f aca="false">+L19</f>
        <v>0.00303030303030303</v>
      </c>
      <c r="I19" s="43" t="n">
        <v>1</v>
      </c>
      <c r="K19" s="49" t="n">
        <v>330</v>
      </c>
      <c r="L19" s="53" t="n">
        <f aca="false">+I19/K19</f>
        <v>0.00303030303030303</v>
      </c>
      <c r="M19" s="54" t="n">
        <v>41275</v>
      </c>
      <c r="P19" s="55" t="n">
        <f aca="false">+L19</f>
        <v>0.00303030303030303</v>
      </c>
      <c r="U19" s="0" t="n">
        <f aca="false">+E19</f>
        <v>90</v>
      </c>
      <c r="V19" s="0" t="n">
        <v>0.0259</v>
      </c>
      <c r="W19" s="45" t="n">
        <f aca="false">+H19*V19</f>
        <v>7.84848484848485E-005</v>
      </c>
      <c r="X19" s="45" t="n">
        <f aca="false">+I19*V19</f>
        <v>0.0259</v>
      </c>
    </row>
    <row r="20" customFormat="false" ht="15" hidden="true" customHeight="false" outlineLevel="0" collapsed="false">
      <c r="A20" s="0" t="s">
        <v>4</v>
      </c>
      <c r="B20" s="0" t="str">
        <f aca="false">MID(A20,9,30)</f>
        <v>Bovans Blanca</v>
      </c>
      <c r="C20" s="0" t="s">
        <v>168</v>
      </c>
      <c r="D20" s="0" t="s">
        <v>24</v>
      </c>
      <c r="E20" s="0" t="n">
        <v>90</v>
      </c>
      <c r="F20" s="0" t="n">
        <f aca="false">+(E20/10)+17</f>
        <v>26</v>
      </c>
      <c r="G20" s="0" t="str">
        <f aca="false">"Semana "&amp;F20</f>
        <v>Semana 26</v>
      </c>
      <c r="H20" s="42" t="n">
        <f aca="false">+L20</f>
        <v>0</v>
      </c>
      <c r="I20" s="43" t="n">
        <v>0</v>
      </c>
      <c r="K20" s="49" t="n">
        <v>330</v>
      </c>
      <c r="L20" s="53" t="n">
        <f aca="false">+I20/K20</f>
        <v>0</v>
      </c>
      <c r="M20" s="54" t="n">
        <v>41275</v>
      </c>
      <c r="P20" s="55" t="n">
        <f aca="false">+L20</f>
        <v>0</v>
      </c>
      <c r="U20" s="0" t="n">
        <f aca="false">+E20</f>
        <v>90</v>
      </c>
      <c r="V20" s="0" t="n">
        <v>0.0151</v>
      </c>
      <c r="W20" s="45" t="n">
        <f aca="false">+H20*V20</f>
        <v>0</v>
      </c>
      <c r="X20" s="45" t="n">
        <f aca="false">+I20*V20</f>
        <v>0</v>
      </c>
    </row>
    <row r="21" customFormat="false" ht="15" hidden="true" customHeight="false" outlineLevel="0" collapsed="false">
      <c r="A21" s="0" t="s">
        <v>4</v>
      </c>
      <c r="B21" s="0" t="str">
        <f aca="false">MID(A21,9,30)</f>
        <v>Bovans Blanca</v>
      </c>
      <c r="C21" s="0" t="s">
        <v>166</v>
      </c>
      <c r="D21" s="0" t="s">
        <v>11</v>
      </c>
      <c r="E21" s="0" t="n">
        <v>100</v>
      </c>
      <c r="F21" s="0" t="n">
        <f aca="false">+(E21/10)+17</f>
        <v>27</v>
      </c>
      <c r="G21" s="0" t="str">
        <f aca="false">"Semana "&amp;F21</f>
        <v>Semana 27</v>
      </c>
      <c r="H21" s="42" t="n">
        <f aca="false">+L21</f>
        <v>0.00224848484848485</v>
      </c>
      <c r="I21" s="43" t="n">
        <f aca="false">0.106*7</f>
        <v>0.742</v>
      </c>
      <c r="K21" s="49" t="n">
        <v>330</v>
      </c>
      <c r="L21" s="53" t="n">
        <f aca="false">+I21/K21</f>
        <v>0.00224848484848485</v>
      </c>
      <c r="M21" s="54" t="n">
        <v>41275</v>
      </c>
      <c r="P21" s="55" t="n">
        <f aca="false">+L21</f>
        <v>0.00224848484848485</v>
      </c>
      <c r="U21" s="0" t="n">
        <f aca="false">+E21</f>
        <v>100</v>
      </c>
      <c r="V21" s="0" t="n">
        <v>4.9509</v>
      </c>
      <c r="W21" s="45" t="n">
        <f aca="false">+H21*V21</f>
        <v>0.0111320236363636</v>
      </c>
      <c r="X21" s="45" t="n">
        <f aca="false">+I21*V21</f>
        <v>3.6735678</v>
      </c>
    </row>
    <row r="22" customFormat="false" ht="15" hidden="true" customHeight="false" outlineLevel="0" collapsed="false">
      <c r="A22" s="0" t="s">
        <v>4</v>
      </c>
      <c r="B22" s="0" t="str">
        <f aca="false">MID(A22,9,30)</f>
        <v>Bovans Blanca</v>
      </c>
      <c r="C22" s="0" t="s">
        <v>168</v>
      </c>
      <c r="D22" s="0" t="s">
        <v>17</v>
      </c>
      <c r="E22" s="0" t="n">
        <v>100</v>
      </c>
      <c r="F22" s="0" t="n">
        <f aca="false">+(E22/10)+17</f>
        <v>27</v>
      </c>
      <c r="G22" s="0" t="str">
        <f aca="false">"Semana "&amp;F22</f>
        <v>Semana 27</v>
      </c>
      <c r="H22" s="42" t="n">
        <f aca="false">+L22</f>
        <v>0</v>
      </c>
      <c r="I22" s="43" t="n">
        <v>0</v>
      </c>
      <c r="K22" s="49" t="n">
        <v>330</v>
      </c>
      <c r="L22" s="53" t="n">
        <f aca="false">+I22/K22</f>
        <v>0</v>
      </c>
      <c r="M22" s="54" t="n">
        <v>41275</v>
      </c>
      <c r="P22" s="55" t="n">
        <f aca="false">+L22</f>
        <v>0</v>
      </c>
      <c r="U22" s="0" t="n">
        <f aca="false">+E22</f>
        <v>100</v>
      </c>
      <c r="V22" s="0" t="n">
        <v>0.0259</v>
      </c>
      <c r="W22" s="45" t="n">
        <f aca="false">+H22*V22</f>
        <v>0</v>
      </c>
      <c r="X22" s="45" t="n">
        <f aca="false">+I22*V22</f>
        <v>0</v>
      </c>
    </row>
    <row r="23" customFormat="false" ht="15" hidden="true" customHeight="false" outlineLevel="0" collapsed="false">
      <c r="A23" s="0" t="s">
        <v>4</v>
      </c>
      <c r="B23" s="0" t="str">
        <f aca="false">MID(A23,9,30)</f>
        <v>Bovans Blanca</v>
      </c>
      <c r="C23" s="0" t="s">
        <v>168</v>
      </c>
      <c r="D23" s="0" t="s">
        <v>32</v>
      </c>
      <c r="E23" s="0" t="n">
        <v>100</v>
      </c>
      <c r="F23" s="0" t="n">
        <f aca="false">+(E23/10)+17</f>
        <v>27</v>
      </c>
      <c r="G23" s="0" t="str">
        <f aca="false">"Semana "&amp;F23</f>
        <v>Semana 27</v>
      </c>
      <c r="H23" s="42" t="n">
        <f aca="false">+L23</f>
        <v>0</v>
      </c>
      <c r="I23" s="43" t="n">
        <v>0</v>
      </c>
      <c r="K23" s="49" t="n">
        <v>330</v>
      </c>
      <c r="L23" s="53" t="n">
        <f aca="false">+I23/K23</f>
        <v>0</v>
      </c>
      <c r="M23" s="54" t="n">
        <v>41275</v>
      </c>
      <c r="P23" s="55" t="n">
        <f aca="false">+L23</f>
        <v>0</v>
      </c>
      <c r="U23" s="0" t="n">
        <f aca="false">+E23</f>
        <v>100</v>
      </c>
      <c r="V23" s="0" t="n">
        <v>0.0102</v>
      </c>
      <c r="W23" s="45" t="n">
        <f aca="false">+H23*V23</f>
        <v>0</v>
      </c>
      <c r="X23" s="45" t="n">
        <f aca="false">+I23*V23</f>
        <v>0</v>
      </c>
    </row>
    <row r="24" customFormat="false" ht="15" hidden="true" customHeight="false" outlineLevel="0" collapsed="false">
      <c r="A24" s="0" t="s">
        <v>4</v>
      </c>
      <c r="B24" s="0" t="str">
        <f aca="false">MID(A24,9,30)</f>
        <v>Bovans Blanca</v>
      </c>
      <c r="C24" s="0" t="s">
        <v>166</v>
      </c>
      <c r="D24" s="0" t="s">
        <v>11</v>
      </c>
      <c r="E24" s="0" t="n">
        <v>110</v>
      </c>
      <c r="F24" s="0" t="n">
        <f aca="false">+(E24/10)+17</f>
        <v>28</v>
      </c>
      <c r="G24" s="0" t="str">
        <f aca="false">"Semana "&amp;F24</f>
        <v>Semana 28</v>
      </c>
      <c r="H24" s="42" t="n">
        <f aca="false">+L24</f>
        <v>0.00224848484848485</v>
      </c>
      <c r="I24" s="43" t="n">
        <f aca="false">0.106*7</f>
        <v>0.742</v>
      </c>
      <c r="K24" s="49" t="n">
        <v>330</v>
      </c>
      <c r="L24" s="53" t="n">
        <f aca="false">+I24/K24</f>
        <v>0.00224848484848485</v>
      </c>
      <c r="M24" s="54" t="n">
        <v>41275</v>
      </c>
      <c r="P24" s="55" t="n">
        <f aca="false">+L24</f>
        <v>0.00224848484848485</v>
      </c>
      <c r="U24" s="0" t="n">
        <f aca="false">+E24</f>
        <v>110</v>
      </c>
      <c r="V24" s="0" t="n">
        <v>4.9509</v>
      </c>
      <c r="W24" s="45" t="n">
        <f aca="false">+H24*V24</f>
        <v>0.0111320236363636</v>
      </c>
      <c r="X24" s="45" t="n">
        <f aca="false">+I24*V24</f>
        <v>3.6735678</v>
      </c>
    </row>
    <row r="25" customFormat="false" ht="15" hidden="true" customHeight="false" outlineLevel="0" collapsed="false">
      <c r="A25" s="0" t="s">
        <v>4</v>
      </c>
      <c r="B25" s="0" t="str">
        <f aca="false">MID(A25,9,30)</f>
        <v>Bovans Blanca</v>
      </c>
      <c r="C25" s="0" t="s">
        <v>168</v>
      </c>
      <c r="D25" s="0" t="s">
        <v>25</v>
      </c>
      <c r="E25" s="0" t="n">
        <v>110</v>
      </c>
      <c r="F25" s="0" t="n">
        <f aca="false">+(E25/10)+17</f>
        <v>28</v>
      </c>
      <c r="G25" s="0" t="str">
        <f aca="false">"Semana "&amp;F25</f>
        <v>Semana 28</v>
      </c>
      <c r="H25" s="42" t="n">
        <f aca="false">+L25</f>
        <v>0.00303030303030303</v>
      </c>
      <c r="I25" s="43" t="n">
        <v>1</v>
      </c>
      <c r="K25" s="49" t="n">
        <v>330</v>
      </c>
      <c r="L25" s="53" t="n">
        <f aca="false">+I25/K25</f>
        <v>0.00303030303030303</v>
      </c>
      <c r="M25" s="54" t="n">
        <v>41275</v>
      </c>
      <c r="P25" s="55" t="n">
        <f aca="false">+L25</f>
        <v>0.00303030303030303</v>
      </c>
      <c r="U25" s="0" t="n">
        <f aca="false">+E25</f>
        <v>110</v>
      </c>
      <c r="V25" s="0" t="n">
        <v>0.285</v>
      </c>
      <c r="W25" s="45" t="n">
        <f aca="false">+H25*V25</f>
        <v>0.000863636363636364</v>
      </c>
      <c r="X25" s="45" t="n">
        <f aca="false">+I25*V25</f>
        <v>0.285</v>
      </c>
    </row>
    <row r="26" customFormat="false" ht="15" hidden="true" customHeight="false" outlineLevel="0" collapsed="false">
      <c r="A26" s="0" t="s">
        <v>4</v>
      </c>
      <c r="B26" s="0" t="str">
        <f aca="false">MID(A26,9,30)</f>
        <v>Bovans Blanca</v>
      </c>
      <c r="C26" s="0" t="s">
        <v>166</v>
      </c>
      <c r="D26" s="0" t="s">
        <v>11</v>
      </c>
      <c r="E26" s="0" t="n">
        <v>120</v>
      </c>
      <c r="F26" s="0" t="n">
        <f aca="false">+(E26/10)+17</f>
        <v>29</v>
      </c>
      <c r="G26" s="0" t="str">
        <f aca="false">"Semana "&amp;F26</f>
        <v>Semana 29</v>
      </c>
      <c r="H26" s="42" t="n">
        <f aca="false">+L26</f>
        <v>0.00226969696969697</v>
      </c>
      <c r="I26" s="43" t="n">
        <f aca="false">0.107*7</f>
        <v>0.749</v>
      </c>
      <c r="K26" s="49" t="n">
        <v>330</v>
      </c>
      <c r="L26" s="53" t="n">
        <f aca="false">+I26/K26</f>
        <v>0.00226969696969697</v>
      </c>
      <c r="M26" s="54" t="n">
        <v>41275</v>
      </c>
      <c r="P26" s="55" t="n">
        <f aca="false">+L26</f>
        <v>0.00226969696969697</v>
      </c>
      <c r="U26" s="0" t="n">
        <f aca="false">+E26</f>
        <v>120</v>
      </c>
      <c r="V26" s="0" t="n">
        <v>4.9509</v>
      </c>
      <c r="W26" s="45" t="n">
        <f aca="false">+H26*V26</f>
        <v>0.0112370427272727</v>
      </c>
      <c r="X26" s="45" t="n">
        <f aca="false">+I26*V26</f>
        <v>3.7082241</v>
      </c>
    </row>
    <row r="27" customFormat="false" ht="15" hidden="true" customHeight="false" outlineLevel="0" collapsed="false">
      <c r="A27" s="0" t="s">
        <v>4</v>
      </c>
      <c r="B27" s="0" t="str">
        <f aca="false">MID(A27,9,30)</f>
        <v>Bovans Blanca</v>
      </c>
      <c r="C27" s="0" t="s">
        <v>166</v>
      </c>
      <c r="D27" s="0" t="s">
        <v>11</v>
      </c>
      <c r="E27" s="0" t="n">
        <v>130</v>
      </c>
      <c r="F27" s="0" t="n">
        <f aca="false">+(E27/10)+17</f>
        <v>30</v>
      </c>
      <c r="G27" s="0" t="str">
        <f aca="false">"Semana "&amp;F27</f>
        <v>Semana 30</v>
      </c>
      <c r="H27" s="42" t="n">
        <f aca="false">+L27</f>
        <v>0.00226969696969697</v>
      </c>
      <c r="I27" s="43" t="n">
        <f aca="false">0.107*7</f>
        <v>0.749</v>
      </c>
      <c r="K27" s="49" t="n">
        <v>330</v>
      </c>
      <c r="L27" s="53" t="n">
        <f aca="false">+I27/K27</f>
        <v>0.00226969696969697</v>
      </c>
      <c r="M27" s="54" t="n">
        <v>41275</v>
      </c>
      <c r="P27" s="55" t="n">
        <f aca="false">+L27</f>
        <v>0.00226969696969697</v>
      </c>
      <c r="U27" s="0" t="n">
        <f aca="false">+E27</f>
        <v>130</v>
      </c>
      <c r="V27" s="0" t="n">
        <v>4.9509</v>
      </c>
      <c r="W27" s="45" t="n">
        <f aca="false">+H27*V27</f>
        <v>0.0112370427272727</v>
      </c>
      <c r="X27" s="45" t="n">
        <f aca="false">+I27*V27</f>
        <v>3.7082241</v>
      </c>
    </row>
    <row r="28" customFormat="false" ht="15" hidden="true" customHeight="false" outlineLevel="0" collapsed="false">
      <c r="A28" s="0" t="s">
        <v>4</v>
      </c>
      <c r="B28" s="0" t="str">
        <f aca="false">MID(A28,9,30)</f>
        <v>Bovans Blanca</v>
      </c>
      <c r="C28" s="0" t="s">
        <v>168</v>
      </c>
      <c r="D28" s="0" t="s">
        <v>32</v>
      </c>
      <c r="E28" s="0" t="n">
        <v>130</v>
      </c>
      <c r="F28" s="0" t="n">
        <f aca="false">+(E28/10)+17</f>
        <v>30</v>
      </c>
      <c r="G28" s="0" t="str">
        <f aca="false">"Semana "&amp;F28</f>
        <v>Semana 30</v>
      </c>
      <c r="H28" s="42" t="n">
        <f aca="false">+L28</f>
        <v>0</v>
      </c>
      <c r="I28" s="43" t="n">
        <v>0</v>
      </c>
      <c r="K28" s="49" t="n">
        <v>330</v>
      </c>
      <c r="L28" s="53" t="n">
        <f aca="false">+I28/K28</f>
        <v>0</v>
      </c>
      <c r="M28" s="54" t="n">
        <v>41275</v>
      </c>
      <c r="P28" s="55" t="n">
        <f aca="false">+L28</f>
        <v>0</v>
      </c>
      <c r="U28" s="0" t="n">
        <f aca="false">+E28</f>
        <v>130</v>
      </c>
      <c r="V28" s="0" t="n">
        <v>0.0102</v>
      </c>
      <c r="W28" s="45" t="n">
        <f aca="false">+H28*V28</f>
        <v>0</v>
      </c>
      <c r="X28" s="45" t="n">
        <f aca="false">+I28*V28</f>
        <v>0</v>
      </c>
    </row>
    <row r="29" customFormat="false" ht="15" hidden="true" customHeight="false" outlineLevel="0" collapsed="false">
      <c r="A29" s="0" t="s">
        <v>4</v>
      </c>
      <c r="B29" s="0" t="str">
        <f aca="false">MID(A29,9,30)</f>
        <v>Bovans Blanca</v>
      </c>
      <c r="C29" s="0" t="s">
        <v>168</v>
      </c>
      <c r="D29" s="0" t="s">
        <v>24</v>
      </c>
      <c r="E29" s="0" t="n">
        <v>130</v>
      </c>
      <c r="F29" s="0" t="n">
        <f aca="false">+(E29/10)+17</f>
        <v>30</v>
      </c>
      <c r="G29" s="0" t="str">
        <f aca="false">"Semana "&amp;F29</f>
        <v>Semana 30</v>
      </c>
      <c r="H29" s="42" t="n">
        <f aca="false">+L29</f>
        <v>0.00454545454545455</v>
      </c>
      <c r="I29" s="43" t="n">
        <v>1.5</v>
      </c>
      <c r="K29" s="49" t="n">
        <v>330</v>
      </c>
      <c r="L29" s="53" t="n">
        <f aca="false">+I29/K29</f>
        <v>0.00454545454545455</v>
      </c>
      <c r="M29" s="54" t="n">
        <v>41275</v>
      </c>
      <c r="P29" s="55" t="n">
        <f aca="false">+L29</f>
        <v>0.00454545454545455</v>
      </c>
      <c r="U29" s="0" t="n">
        <f aca="false">+E29</f>
        <v>130</v>
      </c>
      <c r="V29" s="0" t="n">
        <v>0.0151</v>
      </c>
      <c r="W29" s="45" t="n">
        <f aca="false">+H29*V29</f>
        <v>6.86363636363636E-005</v>
      </c>
      <c r="X29" s="45" t="n">
        <f aca="false">+I29*V29</f>
        <v>0.02265</v>
      </c>
    </row>
    <row r="30" customFormat="false" ht="15" hidden="true" customHeight="false" outlineLevel="0" collapsed="false">
      <c r="A30" s="0" t="s">
        <v>4</v>
      </c>
      <c r="B30" s="0" t="str">
        <f aca="false">MID(A30,9,30)</f>
        <v>Bovans Blanca</v>
      </c>
      <c r="C30" s="0" t="s">
        <v>166</v>
      </c>
      <c r="D30" s="0" t="s">
        <v>45</v>
      </c>
      <c r="E30" s="0" t="n">
        <v>140</v>
      </c>
      <c r="F30" s="0" t="n">
        <f aca="false">+(E30/10)+17</f>
        <v>31</v>
      </c>
      <c r="G30" s="0" t="str">
        <f aca="false">"Semana "&amp;F30</f>
        <v>Semana 31</v>
      </c>
      <c r="H30" s="42" t="n">
        <f aca="false">+L30</f>
        <v>0.00226969696969697</v>
      </c>
      <c r="I30" s="43" t="n">
        <f aca="false">0.107*7</f>
        <v>0.749</v>
      </c>
      <c r="K30" s="49" t="n">
        <v>330</v>
      </c>
      <c r="L30" s="53" t="n">
        <f aca="false">+I30/K30</f>
        <v>0.00226969696969697</v>
      </c>
      <c r="M30" s="54" t="n">
        <v>41275</v>
      </c>
      <c r="P30" s="55" t="n">
        <f aca="false">+L30</f>
        <v>0.00226969696969697</v>
      </c>
      <c r="U30" s="0" t="n">
        <f aca="false">+E30</f>
        <v>140</v>
      </c>
      <c r="V30" s="0" t="n">
        <v>4.1787</v>
      </c>
      <c r="W30" s="45" t="n">
        <f aca="false">+H30*V30</f>
        <v>0.00948438272727273</v>
      </c>
      <c r="X30" s="45" t="n">
        <f aca="false">+I30*V30</f>
        <v>3.1298463</v>
      </c>
    </row>
    <row r="31" customFormat="false" ht="15" hidden="true" customHeight="false" outlineLevel="0" collapsed="false">
      <c r="A31" s="0" t="s">
        <v>4</v>
      </c>
      <c r="B31" s="0" t="str">
        <f aca="false">MID(A31,9,30)</f>
        <v>Bovans Blanca</v>
      </c>
      <c r="C31" s="0" t="s">
        <v>168</v>
      </c>
      <c r="D31" s="0" t="s">
        <v>17</v>
      </c>
      <c r="E31" s="0" t="n">
        <v>140</v>
      </c>
      <c r="F31" s="0" t="n">
        <f aca="false">+(E31/10)+17</f>
        <v>31</v>
      </c>
      <c r="G31" s="0" t="str">
        <f aca="false">"Semana "&amp;F31</f>
        <v>Semana 31</v>
      </c>
      <c r="H31" s="42" t="n">
        <f aca="false">+L31</f>
        <v>0.00303030303030303</v>
      </c>
      <c r="I31" s="43" t="n">
        <v>1</v>
      </c>
      <c r="K31" s="49" t="n">
        <v>330</v>
      </c>
      <c r="L31" s="53" t="n">
        <f aca="false">+I31/K31</f>
        <v>0.00303030303030303</v>
      </c>
      <c r="M31" s="54" t="n">
        <v>41275</v>
      </c>
      <c r="P31" s="55" t="n">
        <f aca="false">+L31</f>
        <v>0.00303030303030303</v>
      </c>
      <c r="U31" s="0" t="n">
        <f aca="false">+E31</f>
        <v>140</v>
      </c>
      <c r="V31" s="0" t="n">
        <v>0.0259</v>
      </c>
      <c r="W31" s="45" t="n">
        <f aca="false">+H31*V31</f>
        <v>7.84848484848485E-005</v>
      </c>
      <c r="X31" s="45" t="n">
        <f aca="false">+I31*V31</f>
        <v>0.0259</v>
      </c>
    </row>
    <row r="32" customFormat="false" ht="15" hidden="true" customHeight="false" outlineLevel="0" collapsed="false">
      <c r="A32" s="0" t="s">
        <v>4</v>
      </c>
      <c r="B32" s="0" t="str">
        <f aca="false">MID(A32,9,30)</f>
        <v>Bovans Blanca</v>
      </c>
      <c r="C32" s="0" t="s">
        <v>166</v>
      </c>
      <c r="D32" s="0" t="s">
        <v>45</v>
      </c>
      <c r="E32" s="0" t="n">
        <v>150</v>
      </c>
      <c r="F32" s="0" t="n">
        <f aca="false">+(E32/10)+17</f>
        <v>32</v>
      </c>
      <c r="G32" s="0" t="str">
        <f aca="false">"Semana "&amp;F32</f>
        <v>Semana 32</v>
      </c>
      <c r="H32" s="42" t="n">
        <f aca="false">+L32</f>
        <v>0.00226969696969697</v>
      </c>
      <c r="I32" s="43" t="n">
        <f aca="false">0.107*7</f>
        <v>0.749</v>
      </c>
      <c r="K32" s="49" t="n">
        <v>330</v>
      </c>
      <c r="L32" s="53" t="n">
        <f aca="false">+I32/K32</f>
        <v>0.00226969696969697</v>
      </c>
      <c r="M32" s="54" t="n">
        <v>41275</v>
      </c>
      <c r="P32" s="55" t="n">
        <f aca="false">+L32</f>
        <v>0.00226969696969697</v>
      </c>
      <c r="U32" s="0" t="n">
        <f aca="false">+E32</f>
        <v>150</v>
      </c>
      <c r="V32" s="0" t="n">
        <v>4.1787</v>
      </c>
      <c r="W32" s="45" t="n">
        <f aca="false">+H32*V32</f>
        <v>0.00948438272727273</v>
      </c>
      <c r="X32" s="45" t="n">
        <f aca="false">+I32*V32</f>
        <v>3.1298463</v>
      </c>
    </row>
    <row r="33" customFormat="false" ht="15" hidden="true" customHeight="false" outlineLevel="0" collapsed="false">
      <c r="A33" s="0" t="s">
        <v>4</v>
      </c>
      <c r="B33" s="0" t="str">
        <f aca="false">MID(A33,9,30)</f>
        <v>Bovans Blanca</v>
      </c>
      <c r="C33" s="0" t="s">
        <v>166</v>
      </c>
      <c r="D33" s="0" t="s">
        <v>45</v>
      </c>
      <c r="E33" s="0" t="n">
        <v>160</v>
      </c>
      <c r="F33" s="0" t="n">
        <f aca="false">+(E33/10)+17</f>
        <v>33</v>
      </c>
      <c r="G33" s="0" t="str">
        <f aca="false">"Semana "&amp;F33</f>
        <v>Semana 33</v>
      </c>
      <c r="H33" s="42" t="n">
        <f aca="false">+L33</f>
        <v>0.00229090909090909</v>
      </c>
      <c r="I33" s="43" t="n">
        <f aca="false">0.108*7</f>
        <v>0.756</v>
      </c>
      <c r="K33" s="49" t="n">
        <v>330</v>
      </c>
      <c r="L33" s="53" t="n">
        <f aca="false">+I33/K33</f>
        <v>0.00229090909090909</v>
      </c>
      <c r="M33" s="54" t="n">
        <v>41275</v>
      </c>
      <c r="P33" s="55" t="n">
        <f aca="false">+L33</f>
        <v>0.00229090909090909</v>
      </c>
      <c r="U33" s="0" t="n">
        <f aca="false">+E33</f>
        <v>160</v>
      </c>
      <c r="V33" s="0" t="n">
        <v>4.1787</v>
      </c>
      <c r="W33" s="45" t="n">
        <f aca="false">+H33*V33</f>
        <v>0.00957302181818182</v>
      </c>
      <c r="X33" s="45" t="n">
        <f aca="false">+I33*V33</f>
        <v>3.1590972</v>
      </c>
    </row>
    <row r="34" customFormat="false" ht="15" hidden="true" customHeight="false" outlineLevel="0" collapsed="false">
      <c r="A34" s="0" t="s">
        <v>4</v>
      </c>
      <c r="B34" s="0" t="str">
        <f aca="false">MID(A34,9,30)</f>
        <v>Bovans Blanca</v>
      </c>
      <c r="C34" s="0" t="s">
        <v>166</v>
      </c>
      <c r="D34" s="0" t="s">
        <v>45</v>
      </c>
      <c r="E34" s="0" t="n">
        <v>170</v>
      </c>
      <c r="F34" s="0" t="n">
        <f aca="false">+(E34/10)+17</f>
        <v>34</v>
      </c>
      <c r="G34" s="0" t="str">
        <f aca="false">"Semana "&amp;F34</f>
        <v>Semana 34</v>
      </c>
      <c r="H34" s="42" t="n">
        <f aca="false">+L34</f>
        <v>0.00229090909090909</v>
      </c>
      <c r="I34" s="43" t="n">
        <f aca="false">0.108*7</f>
        <v>0.756</v>
      </c>
      <c r="K34" s="49" t="n">
        <v>330</v>
      </c>
      <c r="L34" s="53" t="n">
        <f aca="false">+I34/K34</f>
        <v>0.00229090909090909</v>
      </c>
      <c r="M34" s="54" t="n">
        <v>41275</v>
      </c>
      <c r="P34" s="55" t="n">
        <f aca="false">+L34</f>
        <v>0.00229090909090909</v>
      </c>
      <c r="U34" s="0" t="n">
        <f aca="false">+E34</f>
        <v>170</v>
      </c>
      <c r="V34" s="0" t="n">
        <v>4.1787</v>
      </c>
      <c r="W34" s="45" t="n">
        <f aca="false">+H34*V34</f>
        <v>0.00957302181818182</v>
      </c>
      <c r="X34" s="45" t="n">
        <f aca="false">+I34*V34</f>
        <v>3.1590972</v>
      </c>
    </row>
    <row r="35" customFormat="false" ht="15" hidden="true" customHeight="false" outlineLevel="0" collapsed="false">
      <c r="A35" s="0" t="s">
        <v>4</v>
      </c>
      <c r="B35" s="0" t="str">
        <f aca="false">MID(A35,9,30)</f>
        <v>Bovans Blanca</v>
      </c>
      <c r="C35" s="0" t="s">
        <v>168</v>
      </c>
      <c r="D35" s="0" t="s">
        <v>25</v>
      </c>
      <c r="E35" s="0" t="n">
        <v>170</v>
      </c>
      <c r="F35" s="0" t="n">
        <f aca="false">+(E35/10)+17</f>
        <v>34</v>
      </c>
      <c r="G35" s="0" t="str">
        <f aca="false">"Semana "&amp;F35</f>
        <v>Semana 34</v>
      </c>
      <c r="H35" s="42" t="n">
        <f aca="false">+L35</f>
        <v>0.00303030303030303</v>
      </c>
      <c r="I35" s="43" t="n">
        <v>1</v>
      </c>
      <c r="K35" s="49" t="n">
        <v>330</v>
      </c>
      <c r="L35" s="53" t="n">
        <f aca="false">+I35/K35</f>
        <v>0.00303030303030303</v>
      </c>
      <c r="M35" s="54" t="n">
        <v>41275</v>
      </c>
      <c r="P35" s="55" t="n">
        <f aca="false">+L35</f>
        <v>0.00303030303030303</v>
      </c>
      <c r="U35" s="0" t="n">
        <f aca="false">+E35</f>
        <v>170</v>
      </c>
      <c r="V35" s="0" t="n">
        <v>0.285</v>
      </c>
      <c r="W35" s="45" t="n">
        <f aca="false">+H35*V35</f>
        <v>0.000863636363636364</v>
      </c>
      <c r="X35" s="45" t="n">
        <f aca="false">+I35*V35</f>
        <v>0.285</v>
      </c>
    </row>
    <row r="36" customFormat="false" ht="15" hidden="true" customHeight="false" outlineLevel="0" collapsed="false">
      <c r="A36" s="0" t="s">
        <v>4</v>
      </c>
      <c r="B36" s="0" t="str">
        <f aca="false">MID(A36,9,30)</f>
        <v>Bovans Blanca</v>
      </c>
      <c r="C36" s="0" t="s">
        <v>166</v>
      </c>
      <c r="D36" s="0" t="s">
        <v>45</v>
      </c>
      <c r="E36" s="0" t="n">
        <v>180</v>
      </c>
      <c r="F36" s="0" t="n">
        <f aca="false">+(E36/10)+17</f>
        <v>35</v>
      </c>
      <c r="G36" s="0" t="str">
        <f aca="false">"Semana "&amp;F36</f>
        <v>Semana 35</v>
      </c>
      <c r="H36" s="42" t="n">
        <f aca="false">+L36</f>
        <v>0.00231212121212121</v>
      </c>
      <c r="I36" s="43" t="n">
        <f aca="false">0.109*7</f>
        <v>0.763</v>
      </c>
      <c r="K36" s="49" t="n">
        <v>330</v>
      </c>
      <c r="L36" s="53" t="n">
        <f aca="false">+I36/K36</f>
        <v>0.00231212121212121</v>
      </c>
      <c r="M36" s="54" t="n">
        <v>41275</v>
      </c>
      <c r="P36" s="55" t="n">
        <f aca="false">+L36</f>
        <v>0.00231212121212121</v>
      </c>
      <c r="U36" s="0" t="n">
        <f aca="false">+E36</f>
        <v>180</v>
      </c>
      <c r="V36" s="0" t="n">
        <v>4.1787</v>
      </c>
      <c r="W36" s="45" t="n">
        <f aca="false">+H36*V36</f>
        <v>0.00966166090909091</v>
      </c>
      <c r="X36" s="45" t="n">
        <f aca="false">+I36*V36</f>
        <v>3.1883481</v>
      </c>
    </row>
    <row r="37" customFormat="false" ht="15" hidden="true" customHeight="false" outlineLevel="0" collapsed="false">
      <c r="A37" s="0" t="s">
        <v>4</v>
      </c>
      <c r="B37" s="0" t="str">
        <f aca="false">MID(A37,9,30)</f>
        <v>Bovans Blanca</v>
      </c>
      <c r="C37" s="0" t="s">
        <v>166</v>
      </c>
      <c r="D37" s="0" t="s">
        <v>45</v>
      </c>
      <c r="E37" s="0" t="n">
        <v>190</v>
      </c>
      <c r="F37" s="0" t="n">
        <f aca="false">+(E37/10)+17</f>
        <v>36</v>
      </c>
      <c r="G37" s="0" t="str">
        <f aca="false">"Semana "&amp;F37</f>
        <v>Semana 36</v>
      </c>
      <c r="H37" s="42" t="n">
        <f aca="false">+L37</f>
        <v>0.00231212121212121</v>
      </c>
      <c r="I37" s="43" t="n">
        <f aca="false">0.109*7</f>
        <v>0.763</v>
      </c>
      <c r="K37" s="49" t="n">
        <v>330</v>
      </c>
      <c r="L37" s="53" t="n">
        <f aca="false">+I37/K37</f>
        <v>0.00231212121212121</v>
      </c>
      <c r="M37" s="54" t="n">
        <v>41275</v>
      </c>
      <c r="P37" s="55" t="n">
        <f aca="false">+L37</f>
        <v>0.00231212121212121</v>
      </c>
      <c r="U37" s="0" t="n">
        <f aca="false">+E37</f>
        <v>190</v>
      </c>
      <c r="V37" s="0" t="n">
        <v>4.1787</v>
      </c>
      <c r="W37" s="45" t="n">
        <f aca="false">+H37*V37</f>
        <v>0.00966166090909091</v>
      </c>
      <c r="X37" s="45" t="n">
        <f aca="false">+I37*V37</f>
        <v>3.1883481</v>
      </c>
    </row>
    <row r="38" customFormat="false" ht="15" hidden="true" customHeight="false" outlineLevel="0" collapsed="false">
      <c r="A38" s="0" t="s">
        <v>4</v>
      </c>
      <c r="B38" s="0" t="str">
        <f aca="false">MID(A38,9,30)</f>
        <v>Bovans Blanca</v>
      </c>
      <c r="C38" s="0" t="s">
        <v>166</v>
      </c>
      <c r="D38" s="0" t="s">
        <v>45</v>
      </c>
      <c r="E38" s="0" t="n">
        <v>200</v>
      </c>
      <c r="F38" s="0" t="n">
        <f aca="false">+(E38/10)+17</f>
        <v>37</v>
      </c>
      <c r="G38" s="0" t="str">
        <f aca="false">"Semana "&amp;F38</f>
        <v>Semana 37</v>
      </c>
      <c r="H38" s="42" t="n">
        <f aca="false">+L38</f>
        <v>0.00231212121212121</v>
      </c>
      <c r="I38" s="43" t="n">
        <f aca="false">0.109*7</f>
        <v>0.763</v>
      </c>
      <c r="K38" s="49" t="n">
        <v>330</v>
      </c>
      <c r="L38" s="53" t="n">
        <f aca="false">+I38/K38</f>
        <v>0.00231212121212121</v>
      </c>
      <c r="M38" s="54" t="n">
        <v>41275</v>
      </c>
      <c r="P38" s="55" t="n">
        <f aca="false">+L38</f>
        <v>0.00231212121212121</v>
      </c>
      <c r="U38" s="0" t="n">
        <f aca="false">+E38</f>
        <v>200</v>
      </c>
      <c r="V38" s="0" t="n">
        <v>4.1787</v>
      </c>
      <c r="W38" s="45" t="n">
        <f aca="false">+H38*V38</f>
        <v>0.00966166090909091</v>
      </c>
      <c r="X38" s="45" t="n">
        <f aca="false">+I38*V38</f>
        <v>3.1883481</v>
      </c>
    </row>
    <row r="39" customFormat="false" ht="15" hidden="true" customHeight="false" outlineLevel="0" collapsed="false">
      <c r="A39" s="0" t="s">
        <v>4</v>
      </c>
      <c r="B39" s="0" t="str">
        <f aca="false">MID(A39,9,30)</f>
        <v>Bovans Blanca</v>
      </c>
      <c r="C39" s="0" t="s">
        <v>166</v>
      </c>
      <c r="D39" s="0" t="s">
        <v>45</v>
      </c>
      <c r="E39" s="0" t="n">
        <v>210</v>
      </c>
      <c r="F39" s="0" t="n">
        <f aca="false">+(E39/10)+17</f>
        <v>38</v>
      </c>
      <c r="G39" s="0" t="str">
        <f aca="false">"Semana "&amp;F39</f>
        <v>Semana 38</v>
      </c>
      <c r="H39" s="42" t="n">
        <f aca="false">+L39</f>
        <v>0.00231212121212121</v>
      </c>
      <c r="I39" s="43" t="n">
        <f aca="false">0.109*7</f>
        <v>0.763</v>
      </c>
      <c r="K39" s="49" t="n">
        <v>330</v>
      </c>
      <c r="L39" s="53" t="n">
        <f aca="false">+I39/K39</f>
        <v>0.00231212121212121</v>
      </c>
      <c r="M39" s="54" t="n">
        <v>41275</v>
      </c>
      <c r="P39" s="55" t="n">
        <f aca="false">+L39</f>
        <v>0.00231212121212121</v>
      </c>
      <c r="U39" s="0" t="n">
        <f aca="false">+E39</f>
        <v>210</v>
      </c>
      <c r="V39" s="0" t="n">
        <v>4.1787</v>
      </c>
      <c r="W39" s="45" t="n">
        <f aca="false">+H39*V39</f>
        <v>0.00966166090909091</v>
      </c>
      <c r="X39" s="45" t="n">
        <f aca="false">+I39*V39</f>
        <v>3.1883481</v>
      </c>
    </row>
    <row r="40" customFormat="false" ht="15" hidden="true" customHeight="false" outlineLevel="0" collapsed="false">
      <c r="A40" s="0" t="s">
        <v>4</v>
      </c>
      <c r="B40" s="0" t="str">
        <f aca="false">MID(A40,9,30)</f>
        <v>Bovans Blanca</v>
      </c>
      <c r="C40" s="0" t="s">
        <v>166</v>
      </c>
      <c r="D40" s="0" t="s">
        <v>45</v>
      </c>
      <c r="E40" s="0" t="n">
        <v>220</v>
      </c>
      <c r="F40" s="0" t="n">
        <f aca="false">+(E40/10)+17</f>
        <v>39</v>
      </c>
      <c r="G40" s="0" t="str">
        <f aca="false">"Semana "&amp;F40</f>
        <v>Semana 39</v>
      </c>
      <c r="H40" s="42" t="n">
        <f aca="false">+L40</f>
        <v>0.00233333333333333</v>
      </c>
      <c r="I40" s="43" t="n">
        <f aca="false">0.11*7</f>
        <v>0.77</v>
      </c>
      <c r="K40" s="49" t="n">
        <v>330</v>
      </c>
      <c r="L40" s="53" t="n">
        <f aca="false">+I40/K40</f>
        <v>0.00233333333333333</v>
      </c>
      <c r="M40" s="54" t="n">
        <v>41275</v>
      </c>
      <c r="P40" s="55" t="n">
        <f aca="false">+L40</f>
        <v>0.00233333333333333</v>
      </c>
      <c r="U40" s="0" t="n">
        <f aca="false">+E40</f>
        <v>220</v>
      </c>
      <c r="V40" s="0" t="n">
        <v>4.1787</v>
      </c>
      <c r="W40" s="45" t="n">
        <f aca="false">+H40*V40</f>
        <v>0.0097503</v>
      </c>
      <c r="X40" s="45" t="n">
        <f aca="false">+I40*V40</f>
        <v>3.217599</v>
      </c>
    </row>
    <row r="41" customFormat="false" ht="15" hidden="true" customHeight="false" outlineLevel="0" collapsed="false">
      <c r="A41" s="0" t="s">
        <v>4</v>
      </c>
      <c r="B41" s="0" t="str">
        <f aca="false">MID(A41,9,30)</f>
        <v>Bovans Blanca</v>
      </c>
      <c r="C41" s="0" t="s">
        <v>166</v>
      </c>
      <c r="D41" s="0" t="s">
        <v>45</v>
      </c>
      <c r="E41" s="0" t="n">
        <v>230</v>
      </c>
      <c r="F41" s="0" t="n">
        <f aca="false">+(E41/10)+17</f>
        <v>40</v>
      </c>
      <c r="G41" s="0" t="str">
        <f aca="false">"Semana "&amp;F41</f>
        <v>Semana 40</v>
      </c>
      <c r="H41" s="42" t="n">
        <f aca="false">+L41</f>
        <v>0.00233333333333333</v>
      </c>
      <c r="I41" s="43" t="n">
        <f aca="false">0.11*7</f>
        <v>0.77</v>
      </c>
      <c r="K41" s="49" t="n">
        <v>330</v>
      </c>
      <c r="L41" s="53" t="n">
        <f aca="false">+I41/K41</f>
        <v>0.00233333333333333</v>
      </c>
      <c r="M41" s="54" t="n">
        <v>41275</v>
      </c>
      <c r="P41" s="55" t="n">
        <f aca="false">+L41</f>
        <v>0.00233333333333333</v>
      </c>
      <c r="U41" s="0" t="n">
        <f aca="false">+E41</f>
        <v>230</v>
      </c>
      <c r="V41" s="0" t="n">
        <v>4.1787</v>
      </c>
      <c r="W41" s="45" t="n">
        <f aca="false">+H41*V41</f>
        <v>0.0097503</v>
      </c>
      <c r="X41" s="45" t="n">
        <f aca="false">+I41*V41</f>
        <v>3.217599</v>
      </c>
    </row>
    <row r="42" customFormat="false" ht="15" hidden="true" customHeight="false" outlineLevel="0" collapsed="false">
      <c r="A42" s="0" t="s">
        <v>4</v>
      </c>
      <c r="B42" s="0" t="str">
        <f aca="false">MID(A42,9,30)</f>
        <v>Bovans Blanca</v>
      </c>
      <c r="C42" s="0" t="s">
        <v>168</v>
      </c>
      <c r="D42" s="0" t="s">
        <v>32</v>
      </c>
      <c r="E42" s="0" t="n">
        <v>230</v>
      </c>
      <c r="F42" s="52" t="n">
        <f aca="false">+(E42/10)+17</f>
        <v>40</v>
      </c>
      <c r="G42" s="0" t="str">
        <f aca="false">"Semana "&amp;F42</f>
        <v>Semana 40</v>
      </c>
      <c r="H42" s="42" t="n">
        <f aca="false">+L42</f>
        <v>0</v>
      </c>
      <c r="I42" s="43" t="n">
        <v>0</v>
      </c>
      <c r="K42" s="49" t="n">
        <v>330</v>
      </c>
      <c r="L42" s="53" t="n">
        <f aca="false">+I42/K42</f>
        <v>0</v>
      </c>
      <c r="M42" s="54" t="n">
        <v>41275</v>
      </c>
      <c r="P42" s="55" t="n">
        <f aca="false">+L42</f>
        <v>0</v>
      </c>
      <c r="U42" s="0" t="n">
        <f aca="false">+E42</f>
        <v>230</v>
      </c>
      <c r="V42" s="0" t="n">
        <v>0.0102</v>
      </c>
      <c r="W42" s="45" t="n">
        <f aca="false">+H42*V42</f>
        <v>0</v>
      </c>
      <c r="X42" s="45" t="n">
        <f aca="false">+I42*V42</f>
        <v>0</v>
      </c>
    </row>
    <row r="43" customFormat="false" ht="15" hidden="true" customHeight="false" outlineLevel="0" collapsed="false">
      <c r="A43" s="0" t="s">
        <v>4</v>
      </c>
      <c r="B43" s="0" t="str">
        <f aca="false">MID(A43,9,30)</f>
        <v>Bovans Blanca</v>
      </c>
      <c r="C43" s="0" t="s">
        <v>168</v>
      </c>
      <c r="D43" s="0" t="s">
        <v>24</v>
      </c>
      <c r="E43" s="0" t="n">
        <v>230</v>
      </c>
      <c r="F43" s="0" t="n">
        <f aca="false">+(E43/10)+17</f>
        <v>40</v>
      </c>
      <c r="G43" s="0" t="str">
        <f aca="false">"Semana "&amp;F43</f>
        <v>Semana 40</v>
      </c>
      <c r="H43" s="42" t="n">
        <f aca="false">+L43</f>
        <v>0.00454545454545455</v>
      </c>
      <c r="I43" s="43" t="n">
        <v>1.5</v>
      </c>
      <c r="K43" s="49" t="n">
        <v>330</v>
      </c>
      <c r="L43" s="53" t="n">
        <f aca="false">+I43/K43</f>
        <v>0.00454545454545455</v>
      </c>
      <c r="M43" s="54" t="n">
        <v>41275</v>
      </c>
      <c r="P43" s="55" t="n">
        <f aca="false">+L43</f>
        <v>0.00454545454545455</v>
      </c>
      <c r="U43" s="0" t="n">
        <f aca="false">+E43</f>
        <v>230</v>
      </c>
      <c r="V43" s="0" t="n">
        <v>0.0151</v>
      </c>
      <c r="W43" s="45" t="n">
        <f aca="false">+H43*V43</f>
        <v>6.86363636363636E-005</v>
      </c>
      <c r="X43" s="45" t="n">
        <f aca="false">+I43*V43</f>
        <v>0.02265</v>
      </c>
    </row>
    <row r="44" customFormat="false" ht="15" hidden="true" customHeight="false" outlineLevel="0" collapsed="false">
      <c r="A44" s="0" t="s">
        <v>4</v>
      </c>
      <c r="B44" s="0" t="str">
        <f aca="false">MID(A44,9,30)</f>
        <v>Bovans Blanca</v>
      </c>
      <c r="C44" s="0" t="s">
        <v>166</v>
      </c>
      <c r="D44" s="0" t="s">
        <v>45</v>
      </c>
      <c r="E44" s="0" t="n">
        <v>240</v>
      </c>
      <c r="F44" s="0" t="n">
        <f aca="false">+(E44/10)+17</f>
        <v>41</v>
      </c>
      <c r="G44" s="0" t="str">
        <f aca="false">"Semana "&amp;F44</f>
        <v>Semana 41</v>
      </c>
      <c r="H44" s="42" t="n">
        <f aca="false">+L44</f>
        <v>0.00233333333333333</v>
      </c>
      <c r="I44" s="43" t="n">
        <f aca="false">0.11*7</f>
        <v>0.77</v>
      </c>
      <c r="K44" s="49" t="n">
        <v>330</v>
      </c>
      <c r="L44" s="53" t="n">
        <f aca="false">+I44/K44</f>
        <v>0.00233333333333333</v>
      </c>
      <c r="M44" s="54" t="n">
        <v>41275</v>
      </c>
      <c r="P44" s="55" t="n">
        <f aca="false">+L44</f>
        <v>0.00233333333333333</v>
      </c>
      <c r="U44" s="0" t="n">
        <f aca="false">+E44</f>
        <v>240</v>
      </c>
      <c r="V44" s="0" t="n">
        <v>4.1787</v>
      </c>
      <c r="W44" s="45" t="n">
        <f aca="false">+H44*V44</f>
        <v>0.0097503</v>
      </c>
      <c r="X44" s="45" t="n">
        <f aca="false">+I44*V44</f>
        <v>3.217599</v>
      </c>
    </row>
    <row r="45" customFormat="false" ht="15" hidden="true" customHeight="false" outlineLevel="0" collapsed="false">
      <c r="A45" s="0" t="s">
        <v>4</v>
      </c>
      <c r="B45" s="0" t="str">
        <f aca="false">MID(A45,9,30)</f>
        <v>Bovans Blanca</v>
      </c>
      <c r="C45" s="0" t="s">
        <v>168</v>
      </c>
      <c r="D45" s="0" t="s">
        <v>17</v>
      </c>
      <c r="E45" s="0" t="n">
        <v>240</v>
      </c>
      <c r="F45" s="0" t="n">
        <f aca="false">+(E45/10)+17</f>
        <v>41</v>
      </c>
      <c r="G45" s="0" t="str">
        <f aca="false">"Semana "&amp;F45</f>
        <v>Semana 41</v>
      </c>
      <c r="H45" s="42" t="n">
        <f aca="false">+L45</f>
        <v>0.00303030303030303</v>
      </c>
      <c r="I45" s="43" t="n">
        <v>1</v>
      </c>
      <c r="K45" s="49" t="n">
        <v>330</v>
      </c>
      <c r="L45" s="53" t="n">
        <f aca="false">+I45/K45</f>
        <v>0.00303030303030303</v>
      </c>
      <c r="M45" s="54" t="n">
        <v>41275</v>
      </c>
      <c r="P45" s="55" t="n">
        <f aca="false">+L45</f>
        <v>0.00303030303030303</v>
      </c>
      <c r="U45" s="0" t="n">
        <f aca="false">+E45</f>
        <v>240</v>
      </c>
      <c r="V45" s="0" t="n">
        <v>0.0259</v>
      </c>
      <c r="W45" s="45" t="n">
        <f aca="false">+H45*V45</f>
        <v>7.84848484848485E-005</v>
      </c>
      <c r="X45" s="45" t="n">
        <f aca="false">+I45*V45</f>
        <v>0.0259</v>
      </c>
    </row>
    <row r="46" customFormat="false" ht="15" hidden="true" customHeight="false" outlineLevel="0" collapsed="false">
      <c r="A46" s="0" t="s">
        <v>4</v>
      </c>
      <c r="B46" s="0" t="str">
        <f aca="false">MID(A46,9,30)</f>
        <v>Bovans Blanca</v>
      </c>
      <c r="C46" s="0" t="s">
        <v>166</v>
      </c>
      <c r="D46" s="0" t="s">
        <v>45</v>
      </c>
      <c r="E46" s="0" t="n">
        <v>250</v>
      </c>
      <c r="F46" s="0" t="n">
        <f aca="false">+(E46/10)+17</f>
        <v>42</v>
      </c>
      <c r="G46" s="0" t="str">
        <f aca="false">"Semana "&amp;F46</f>
        <v>Semana 42</v>
      </c>
      <c r="H46" s="42" t="n">
        <f aca="false">+L46</f>
        <v>0.00233333333333333</v>
      </c>
      <c r="I46" s="43" t="n">
        <f aca="false">0.11*7</f>
        <v>0.77</v>
      </c>
      <c r="K46" s="49" t="n">
        <v>330</v>
      </c>
      <c r="L46" s="53" t="n">
        <f aca="false">+I46/K46</f>
        <v>0.00233333333333333</v>
      </c>
      <c r="M46" s="54" t="n">
        <v>41275</v>
      </c>
      <c r="P46" s="55" t="n">
        <f aca="false">+L46</f>
        <v>0.00233333333333333</v>
      </c>
      <c r="U46" s="0" t="n">
        <f aca="false">+E46</f>
        <v>250</v>
      </c>
      <c r="V46" s="0" t="n">
        <v>4.1787</v>
      </c>
      <c r="W46" s="45" t="n">
        <f aca="false">+H46*V46</f>
        <v>0.0097503</v>
      </c>
      <c r="X46" s="45" t="n">
        <f aca="false">+I46*V46</f>
        <v>3.217599</v>
      </c>
    </row>
    <row r="47" customFormat="false" ht="15" hidden="true" customHeight="false" outlineLevel="0" collapsed="false">
      <c r="A47" s="0" t="s">
        <v>4</v>
      </c>
      <c r="B47" s="0" t="str">
        <f aca="false">MID(A47,9,30)</f>
        <v>Bovans Blanca</v>
      </c>
      <c r="C47" s="0" t="s">
        <v>168</v>
      </c>
      <c r="D47" s="0" t="s">
        <v>25</v>
      </c>
      <c r="E47" s="0" t="n">
        <v>250</v>
      </c>
      <c r="F47" s="0" t="n">
        <f aca="false">+(E47/10)+17</f>
        <v>42</v>
      </c>
      <c r="G47" s="0" t="str">
        <f aca="false">"Semana "&amp;F47</f>
        <v>Semana 42</v>
      </c>
      <c r="H47" s="42" t="n">
        <f aca="false">+L47</f>
        <v>0.00303030303030303</v>
      </c>
      <c r="I47" s="43" t="n">
        <v>1</v>
      </c>
      <c r="K47" s="49" t="n">
        <v>330</v>
      </c>
      <c r="L47" s="53" t="n">
        <f aca="false">+I47/K47</f>
        <v>0.00303030303030303</v>
      </c>
      <c r="M47" s="54" t="n">
        <v>41275</v>
      </c>
      <c r="P47" s="55" t="n">
        <f aca="false">+L47</f>
        <v>0.00303030303030303</v>
      </c>
      <c r="U47" s="0" t="n">
        <f aca="false">+E47</f>
        <v>250</v>
      </c>
      <c r="V47" s="0" t="n">
        <v>0.285</v>
      </c>
      <c r="W47" s="45" t="n">
        <f aca="false">+H47*V47</f>
        <v>0.000863636363636364</v>
      </c>
      <c r="X47" s="45" t="n">
        <f aca="false">+I47*V47</f>
        <v>0.285</v>
      </c>
    </row>
    <row r="48" customFormat="false" ht="15" hidden="true" customHeight="false" outlineLevel="0" collapsed="false">
      <c r="A48" s="0" t="s">
        <v>4</v>
      </c>
      <c r="B48" s="0" t="str">
        <f aca="false">MID(A48,9,30)</f>
        <v>Bovans Blanca</v>
      </c>
      <c r="C48" s="0" t="s">
        <v>166</v>
      </c>
      <c r="D48" s="0" t="s">
        <v>45</v>
      </c>
      <c r="E48" s="0" t="n">
        <v>260</v>
      </c>
      <c r="F48" s="0" t="n">
        <f aca="false">+(E48/10)+17</f>
        <v>43</v>
      </c>
      <c r="G48" s="0" t="str">
        <f aca="false">"Semana "&amp;F48</f>
        <v>Semana 43</v>
      </c>
      <c r="H48" s="42" t="n">
        <f aca="false">+L48</f>
        <v>0.00233333333333333</v>
      </c>
      <c r="I48" s="43" t="n">
        <f aca="false">0.11*7</f>
        <v>0.77</v>
      </c>
      <c r="K48" s="49" t="n">
        <v>330</v>
      </c>
      <c r="L48" s="53" t="n">
        <f aca="false">+I48/K48</f>
        <v>0.00233333333333333</v>
      </c>
      <c r="M48" s="54" t="n">
        <v>41275</v>
      </c>
      <c r="P48" s="55" t="n">
        <f aca="false">+L48</f>
        <v>0.00233333333333333</v>
      </c>
      <c r="U48" s="0" t="n">
        <f aca="false">+E48</f>
        <v>260</v>
      </c>
      <c r="V48" s="0" t="n">
        <v>4.1787</v>
      </c>
      <c r="W48" s="45" t="n">
        <f aca="false">+H48*V48</f>
        <v>0.0097503</v>
      </c>
      <c r="X48" s="45" t="n">
        <f aca="false">+I48*V48</f>
        <v>3.217599</v>
      </c>
    </row>
    <row r="49" customFormat="false" ht="15" hidden="true" customHeight="false" outlineLevel="0" collapsed="false">
      <c r="A49" s="0" t="s">
        <v>4</v>
      </c>
      <c r="B49" s="0" t="str">
        <f aca="false">MID(A49,9,30)</f>
        <v>Bovans Blanca</v>
      </c>
      <c r="C49" s="0" t="s">
        <v>166</v>
      </c>
      <c r="D49" s="0" t="s">
        <v>45</v>
      </c>
      <c r="E49" s="0" t="n">
        <v>270</v>
      </c>
      <c r="F49" s="0" t="n">
        <f aca="false">+(E49/10)+17</f>
        <v>44</v>
      </c>
      <c r="G49" s="0" t="str">
        <f aca="false">"Semana "&amp;F49</f>
        <v>Semana 44</v>
      </c>
      <c r="H49" s="42" t="n">
        <f aca="false">+L49</f>
        <v>0.00233333333333333</v>
      </c>
      <c r="I49" s="43" t="n">
        <f aca="false">0.11*7</f>
        <v>0.77</v>
      </c>
      <c r="K49" s="49" t="n">
        <v>330</v>
      </c>
      <c r="L49" s="53" t="n">
        <f aca="false">+I49/K49</f>
        <v>0.00233333333333333</v>
      </c>
      <c r="M49" s="54" t="n">
        <v>41275</v>
      </c>
      <c r="P49" s="55" t="n">
        <f aca="false">+L49</f>
        <v>0.00233333333333333</v>
      </c>
      <c r="U49" s="0" t="n">
        <f aca="false">+E49</f>
        <v>270</v>
      </c>
      <c r="V49" s="0" t="n">
        <v>4.1787</v>
      </c>
      <c r="W49" s="45" t="n">
        <f aca="false">+H49*V49</f>
        <v>0.0097503</v>
      </c>
      <c r="X49" s="45" t="n">
        <f aca="false">+I49*V49</f>
        <v>3.217599</v>
      </c>
    </row>
    <row r="50" customFormat="false" ht="15" hidden="true" customHeight="false" outlineLevel="0" collapsed="false">
      <c r="A50" s="0" t="s">
        <v>4</v>
      </c>
      <c r="B50" s="0" t="str">
        <f aca="false">MID(A50,9,30)</f>
        <v>Bovans Blanca</v>
      </c>
      <c r="C50" s="0" t="s">
        <v>166</v>
      </c>
      <c r="D50" s="0" t="s">
        <v>45</v>
      </c>
      <c r="E50" s="0" t="n">
        <v>280</v>
      </c>
      <c r="F50" s="0" t="n">
        <f aca="false">+(E50/10)+17</f>
        <v>45</v>
      </c>
      <c r="G50" s="0" t="str">
        <f aca="false">"Semana "&amp;F50</f>
        <v>Semana 45</v>
      </c>
      <c r="H50" s="42" t="n">
        <f aca="false">+L50</f>
        <v>0.00233333333333333</v>
      </c>
      <c r="I50" s="43" t="n">
        <f aca="false">0.11*7</f>
        <v>0.77</v>
      </c>
      <c r="K50" s="49" t="n">
        <v>330</v>
      </c>
      <c r="L50" s="53" t="n">
        <f aca="false">+I50/K50</f>
        <v>0.00233333333333333</v>
      </c>
      <c r="M50" s="54" t="n">
        <v>41275</v>
      </c>
      <c r="P50" s="55" t="n">
        <f aca="false">+L50</f>
        <v>0.00233333333333333</v>
      </c>
      <c r="U50" s="0" t="n">
        <f aca="false">+E50</f>
        <v>280</v>
      </c>
      <c r="V50" s="0" t="n">
        <v>4.1787</v>
      </c>
      <c r="W50" s="45" t="n">
        <f aca="false">+H50*V50</f>
        <v>0.0097503</v>
      </c>
      <c r="X50" s="45" t="n">
        <f aca="false">+I50*V50</f>
        <v>3.217599</v>
      </c>
    </row>
    <row r="51" customFormat="false" ht="15" hidden="true" customHeight="false" outlineLevel="0" collapsed="false">
      <c r="A51" s="0" t="s">
        <v>4</v>
      </c>
      <c r="B51" s="0" t="str">
        <f aca="false">MID(A51,9,30)</f>
        <v>Bovans Blanca</v>
      </c>
      <c r="C51" s="0" t="s">
        <v>166</v>
      </c>
      <c r="D51" s="0" t="s">
        <v>76</v>
      </c>
      <c r="E51" s="0" t="n">
        <v>290</v>
      </c>
      <c r="F51" s="0" t="n">
        <f aca="false">+(E51/10)+17</f>
        <v>46</v>
      </c>
      <c r="G51" s="0" t="str">
        <f aca="false">"Semana "&amp;F51</f>
        <v>Semana 46</v>
      </c>
      <c r="H51" s="42" t="n">
        <f aca="false">+L51</f>
        <v>0.00233333333333333</v>
      </c>
      <c r="I51" s="43" t="n">
        <f aca="false">0.11*7</f>
        <v>0.77</v>
      </c>
      <c r="K51" s="49" t="n">
        <v>330</v>
      </c>
      <c r="L51" s="53" t="n">
        <f aca="false">+I51/K51</f>
        <v>0.00233333333333333</v>
      </c>
      <c r="M51" s="54" t="n">
        <v>41275</v>
      </c>
      <c r="P51" s="55" t="n">
        <f aca="false">+L51</f>
        <v>0.00233333333333333</v>
      </c>
      <c r="U51" s="0" t="n">
        <f aca="false">+E51</f>
        <v>290</v>
      </c>
      <c r="V51" s="0" t="n">
        <v>4.2787</v>
      </c>
      <c r="W51" s="45" t="n">
        <f aca="false">+H51*V51</f>
        <v>0.00998363333333333</v>
      </c>
      <c r="X51" s="45" t="n">
        <f aca="false">+I51*V51</f>
        <v>3.294599</v>
      </c>
    </row>
    <row r="52" customFormat="false" ht="15" hidden="true" customHeight="false" outlineLevel="0" collapsed="false">
      <c r="A52" s="0" t="s">
        <v>4</v>
      </c>
      <c r="B52" s="0" t="str">
        <f aca="false">MID(A52,9,30)</f>
        <v>Bovans Blanca</v>
      </c>
      <c r="C52" s="0" t="s">
        <v>166</v>
      </c>
      <c r="D52" s="0" t="s">
        <v>76</v>
      </c>
      <c r="E52" s="0" t="n">
        <v>300</v>
      </c>
      <c r="F52" s="0" t="n">
        <f aca="false">+(E52/10)+17</f>
        <v>47</v>
      </c>
      <c r="G52" s="0" t="str">
        <f aca="false">"Semana "&amp;F52</f>
        <v>Semana 47</v>
      </c>
      <c r="H52" s="42" t="n">
        <f aca="false">+L52</f>
        <v>0.00233333333333333</v>
      </c>
      <c r="I52" s="43" t="n">
        <f aca="false">0.11*7</f>
        <v>0.77</v>
      </c>
      <c r="K52" s="49" t="n">
        <v>330</v>
      </c>
      <c r="L52" s="53" t="n">
        <f aca="false">+I52/K52</f>
        <v>0.00233333333333333</v>
      </c>
      <c r="M52" s="54" t="n">
        <v>41275</v>
      </c>
      <c r="P52" s="55" t="n">
        <f aca="false">+L52</f>
        <v>0.00233333333333333</v>
      </c>
      <c r="U52" s="0" t="n">
        <f aca="false">+E52</f>
        <v>300</v>
      </c>
      <c r="V52" s="0" t="n">
        <v>4.2787</v>
      </c>
      <c r="W52" s="45" t="n">
        <f aca="false">+H52*V52</f>
        <v>0.00998363333333333</v>
      </c>
      <c r="X52" s="45" t="n">
        <f aca="false">+I52*V52</f>
        <v>3.294599</v>
      </c>
    </row>
    <row r="53" customFormat="false" ht="15" hidden="true" customHeight="false" outlineLevel="0" collapsed="false">
      <c r="A53" s="0" t="s">
        <v>4</v>
      </c>
      <c r="B53" s="0" t="str">
        <f aca="false">MID(A53,9,30)</f>
        <v>Bovans Blanca</v>
      </c>
      <c r="C53" s="0" t="s">
        <v>166</v>
      </c>
      <c r="D53" s="0" t="s">
        <v>76</v>
      </c>
      <c r="E53" s="0" t="n">
        <v>310</v>
      </c>
      <c r="F53" s="0" t="n">
        <f aca="false">+(E53/10)+17</f>
        <v>48</v>
      </c>
      <c r="G53" s="0" t="str">
        <f aca="false">"Semana "&amp;F53</f>
        <v>Semana 48</v>
      </c>
      <c r="H53" s="42" t="n">
        <f aca="false">+L53</f>
        <v>0.00233333333333333</v>
      </c>
      <c r="I53" s="43" t="n">
        <f aca="false">0.11*7</f>
        <v>0.77</v>
      </c>
      <c r="K53" s="49" t="n">
        <v>330</v>
      </c>
      <c r="L53" s="53" t="n">
        <f aca="false">+I53/K53</f>
        <v>0.00233333333333333</v>
      </c>
      <c r="M53" s="54" t="n">
        <v>41275</v>
      </c>
      <c r="P53" s="55" t="n">
        <f aca="false">+L53</f>
        <v>0.00233333333333333</v>
      </c>
      <c r="U53" s="0" t="n">
        <f aca="false">+E53</f>
        <v>310</v>
      </c>
      <c r="V53" s="0" t="n">
        <v>4.2787</v>
      </c>
      <c r="W53" s="45" t="n">
        <f aca="false">+H53*V53</f>
        <v>0.00998363333333333</v>
      </c>
      <c r="X53" s="45" t="n">
        <f aca="false">+I53*V53</f>
        <v>3.294599</v>
      </c>
    </row>
    <row r="54" customFormat="false" ht="15" hidden="true" customHeight="false" outlineLevel="0" collapsed="false">
      <c r="A54" s="0" t="s">
        <v>4</v>
      </c>
      <c r="B54" s="0" t="str">
        <f aca="false">MID(A54,9,30)</f>
        <v>Bovans Blanca</v>
      </c>
      <c r="C54" s="0" t="s">
        <v>168</v>
      </c>
      <c r="D54" s="0" t="s">
        <v>25</v>
      </c>
      <c r="E54" s="0" t="n">
        <v>310</v>
      </c>
      <c r="F54" s="0" t="n">
        <f aca="false">+(E54/10)+17</f>
        <v>48</v>
      </c>
      <c r="G54" s="0" t="str">
        <f aca="false">"Semana "&amp;F54</f>
        <v>Semana 48</v>
      </c>
      <c r="H54" s="42" t="n">
        <f aca="false">+L54</f>
        <v>0.00303030303030303</v>
      </c>
      <c r="I54" s="43" t="n">
        <v>1</v>
      </c>
      <c r="K54" s="49" t="n">
        <v>330</v>
      </c>
      <c r="L54" s="53" t="n">
        <f aca="false">+I54/K54</f>
        <v>0.00303030303030303</v>
      </c>
      <c r="M54" s="54" t="n">
        <v>41275</v>
      </c>
      <c r="P54" s="55" t="n">
        <f aca="false">+L54</f>
        <v>0.00303030303030303</v>
      </c>
      <c r="U54" s="0" t="n">
        <f aca="false">+E54</f>
        <v>310</v>
      </c>
      <c r="V54" s="0" t="n">
        <v>0.285</v>
      </c>
      <c r="W54" s="45" t="n">
        <f aca="false">+H54*V54</f>
        <v>0.000863636363636364</v>
      </c>
      <c r="X54" s="45" t="n">
        <f aca="false">+I54*V54</f>
        <v>0.285</v>
      </c>
    </row>
    <row r="55" customFormat="false" ht="15" hidden="true" customHeight="false" outlineLevel="0" collapsed="false">
      <c r="A55" s="0" t="s">
        <v>4</v>
      </c>
      <c r="B55" s="0" t="str">
        <f aca="false">MID(A55,9,30)</f>
        <v>Bovans Blanca</v>
      </c>
      <c r="C55" s="0" t="s">
        <v>166</v>
      </c>
      <c r="D55" s="0" t="s">
        <v>76</v>
      </c>
      <c r="E55" s="0" t="n">
        <v>320</v>
      </c>
      <c r="F55" s="0" t="n">
        <f aca="false">+(E55/10)+17</f>
        <v>49</v>
      </c>
      <c r="G55" s="0" t="str">
        <f aca="false">"Semana "&amp;F55</f>
        <v>Semana 49</v>
      </c>
      <c r="H55" s="42" t="n">
        <f aca="false">+L55</f>
        <v>0.00233333333333333</v>
      </c>
      <c r="I55" s="43" t="n">
        <f aca="false">0.11*7</f>
        <v>0.77</v>
      </c>
      <c r="K55" s="49" t="n">
        <v>330</v>
      </c>
      <c r="L55" s="53" t="n">
        <f aca="false">+I55/K55</f>
        <v>0.00233333333333333</v>
      </c>
      <c r="M55" s="54" t="n">
        <v>41275</v>
      </c>
      <c r="P55" s="55" t="n">
        <f aca="false">+L55</f>
        <v>0.00233333333333333</v>
      </c>
      <c r="U55" s="0" t="n">
        <f aca="false">+E55</f>
        <v>320</v>
      </c>
      <c r="V55" s="0" t="n">
        <v>4.2787</v>
      </c>
      <c r="W55" s="45" t="n">
        <f aca="false">+H55*V55</f>
        <v>0.00998363333333333</v>
      </c>
      <c r="X55" s="45" t="n">
        <f aca="false">+I55*V55</f>
        <v>3.294599</v>
      </c>
    </row>
    <row r="56" customFormat="false" ht="15" hidden="true" customHeight="false" outlineLevel="0" collapsed="false">
      <c r="A56" s="0" t="s">
        <v>4</v>
      </c>
      <c r="B56" s="0" t="str">
        <f aca="false">MID(A56,9,30)</f>
        <v>Bovans Blanca</v>
      </c>
      <c r="C56" s="0" t="s">
        <v>166</v>
      </c>
      <c r="D56" s="0" t="s">
        <v>76</v>
      </c>
      <c r="E56" s="0" t="n">
        <v>330</v>
      </c>
      <c r="F56" s="0" t="n">
        <f aca="false">+(E56/10)+17</f>
        <v>50</v>
      </c>
      <c r="G56" s="0" t="str">
        <f aca="false">"Semana "&amp;F56</f>
        <v>Semana 50</v>
      </c>
      <c r="H56" s="42" t="n">
        <f aca="false">+L56</f>
        <v>0.00233333333333333</v>
      </c>
      <c r="I56" s="43" t="n">
        <f aca="false">0.11*7</f>
        <v>0.77</v>
      </c>
      <c r="K56" s="49" t="n">
        <v>330</v>
      </c>
      <c r="L56" s="53" t="n">
        <f aca="false">+I56/K56</f>
        <v>0.00233333333333333</v>
      </c>
      <c r="M56" s="54" t="n">
        <v>41275</v>
      </c>
      <c r="P56" s="55" t="n">
        <f aca="false">+L56</f>
        <v>0.00233333333333333</v>
      </c>
      <c r="U56" s="0" t="n">
        <f aca="false">+E56</f>
        <v>330</v>
      </c>
      <c r="V56" s="0" t="n">
        <v>4.2787</v>
      </c>
      <c r="W56" s="45" t="n">
        <f aca="false">+H56*V56</f>
        <v>0.00998363333333333</v>
      </c>
      <c r="X56" s="45" t="n">
        <f aca="false">+I56*V56</f>
        <v>3.294599</v>
      </c>
    </row>
    <row r="57" customFormat="false" ht="15" hidden="true" customHeight="false" outlineLevel="0" collapsed="false">
      <c r="A57" s="0" t="s">
        <v>4</v>
      </c>
      <c r="B57" s="0" t="str">
        <f aca="false">MID(A57,9,30)</f>
        <v>Bovans Blanca</v>
      </c>
      <c r="C57" s="0" t="s">
        <v>168</v>
      </c>
      <c r="D57" s="0" t="s">
        <v>32</v>
      </c>
      <c r="E57" s="0" t="n">
        <v>330</v>
      </c>
      <c r="F57" s="0" t="n">
        <f aca="false">+(E57/10)+17</f>
        <v>50</v>
      </c>
      <c r="G57" s="0" t="str">
        <f aca="false">"Semana "&amp;F57</f>
        <v>Semana 50</v>
      </c>
      <c r="H57" s="42" t="n">
        <f aca="false">+L57</f>
        <v>0</v>
      </c>
      <c r="I57" s="43" t="n">
        <v>0</v>
      </c>
      <c r="K57" s="49" t="n">
        <v>330</v>
      </c>
      <c r="L57" s="53" t="n">
        <f aca="false">+I57/K57</f>
        <v>0</v>
      </c>
      <c r="M57" s="54" t="n">
        <v>41275</v>
      </c>
      <c r="P57" s="55" t="n">
        <f aca="false">+L57</f>
        <v>0</v>
      </c>
      <c r="U57" s="0" t="n">
        <f aca="false">+E57</f>
        <v>330</v>
      </c>
      <c r="V57" s="0" t="n">
        <v>0.0102</v>
      </c>
      <c r="W57" s="45" t="n">
        <f aca="false">+H57*V57</f>
        <v>0</v>
      </c>
      <c r="X57" s="45" t="n">
        <f aca="false">+I57*V57</f>
        <v>0</v>
      </c>
    </row>
    <row r="58" customFormat="false" ht="15" hidden="true" customHeight="false" outlineLevel="0" collapsed="false">
      <c r="A58" s="0" t="s">
        <v>4</v>
      </c>
      <c r="B58" s="0" t="str">
        <f aca="false">MID(A58,9,30)</f>
        <v>Bovans Blanca</v>
      </c>
      <c r="C58" s="0" t="s">
        <v>168</v>
      </c>
      <c r="D58" s="0" t="s">
        <v>24</v>
      </c>
      <c r="E58" s="0" t="n">
        <v>330</v>
      </c>
      <c r="F58" s="0" t="n">
        <f aca="false">+(E58/10)+17</f>
        <v>50</v>
      </c>
      <c r="G58" s="0" t="str">
        <f aca="false">"Semana "&amp;F58</f>
        <v>Semana 50</v>
      </c>
      <c r="H58" s="42" t="n">
        <f aca="false">+L58</f>
        <v>0.00454545454545455</v>
      </c>
      <c r="I58" s="43" t="n">
        <v>1.5</v>
      </c>
      <c r="K58" s="49" t="n">
        <v>330</v>
      </c>
      <c r="L58" s="53" t="n">
        <f aca="false">+I58/K58</f>
        <v>0.00454545454545455</v>
      </c>
      <c r="M58" s="54" t="n">
        <v>41275</v>
      </c>
      <c r="P58" s="55" t="n">
        <f aca="false">+L58</f>
        <v>0.00454545454545455</v>
      </c>
      <c r="U58" s="0" t="n">
        <f aca="false">+E58</f>
        <v>330</v>
      </c>
      <c r="V58" s="0" t="n">
        <v>0.0151</v>
      </c>
      <c r="W58" s="45" t="n">
        <f aca="false">+H58*V58</f>
        <v>6.86363636363636E-005</v>
      </c>
      <c r="X58" s="45" t="n">
        <f aca="false">+I58*V58</f>
        <v>0.02265</v>
      </c>
    </row>
    <row r="59" customFormat="false" ht="15" hidden="true" customHeight="false" outlineLevel="0" collapsed="false">
      <c r="A59" s="0" t="s">
        <v>4</v>
      </c>
      <c r="B59" s="0" t="str">
        <f aca="false">MID(A59,9,30)</f>
        <v>Bovans Blanca</v>
      </c>
      <c r="C59" s="0" t="s">
        <v>166</v>
      </c>
      <c r="D59" s="0" t="s">
        <v>76</v>
      </c>
      <c r="E59" s="0" t="n">
        <v>340</v>
      </c>
      <c r="F59" s="0" t="n">
        <f aca="false">+(E59/10)+17</f>
        <v>51</v>
      </c>
      <c r="G59" s="0" t="str">
        <f aca="false">"Semana "&amp;F59</f>
        <v>Semana 51</v>
      </c>
      <c r="H59" s="42" t="n">
        <f aca="false">+L59</f>
        <v>0.00233333333333333</v>
      </c>
      <c r="I59" s="43" t="n">
        <f aca="false">0.11*7</f>
        <v>0.77</v>
      </c>
      <c r="K59" s="49" t="n">
        <v>330</v>
      </c>
      <c r="L59" s="53" t="n">
        <f aca="false">+I59/K59</f>
        <v>0.00233333333333333</v>
      </c>
      <c r="M59" s="54" t="n">
        <v>41275</v>
      </c>
      <c r="P59" s="55" t="n">
        <f aca="false">+L59</f>
        <v>0.00233333333333333</v>
      </c>
      <c r="U59" s="0" t="n">
        <f aca="false">+E59</f>
        <v>340</v>
      </c>
      <c r="V59" s="0" t="n">
        <v>4.2787</v>
      </c>
      <c r="W59" s="45" t="n">
        <f aca="false">+H59*V59</f>
        <v>0.00998363333333333</v>
      </c>
      <c r="X59" s="45" t="n">
        <f aca="false">+I59*V59</f>
        <v>3.294599</v>
      </c>
    </row>
    <row r="60" customFormat="false" ht="15" hidden="true" customHeight="false" outlineLevel="0" collapsed="false">
      <c r="A60" s="0" t="s">
        <v>4</v>
      </c>
      <c r="B60" s="0" t="str">
        <f aca="false">MID(A60,9,30)</f>
        <v>Bovans Blanca</v>
      </c>
      <c r="C60" s="0" t="s">
        <v>168</v>
      </c>
      <c r="D60" s="0" t="s">
        <v>17</v>
      </c>
      <c r="E60" s="0" t="n">
        <v>340</v>
      </c>
      <c r="F60" s="0" t="n">
        <f aca="false">+(E60/10)+17</f>
        <v>51</v>
      </c>
      <c r="G60" s="0" t="str">
        <f aca="false">"Semana "&amp;F60</f>
        <v>Semana 51</v>
      </c>
      <c r="H60" s="42" t="n">
        <f aca="false">+L60</f>
        <v>0.00303030303030303</v>
      </c>
      <c r="I60" s="43" t="n">
        <v>1</v>
      </c>
      <c r="K60" s="49" t="n">
        <v>330</v>
      </c>
      <c r="L60" s="53" t="n">
        <f aca="false">+I60/K60</f>
        <v>0.00303030303030303</v>
      </c>
      <c r="M60" s="54" t="n">
        <v>41275</v>
      </c>
      <c r="P60" s="55" t="n">
        <f aca="false">+L60</f>
        <v>0.00303030303030303</v>
      </c>
      <c r="U60" s="0" t="n">
        <f aca="false">+E60</f>
        <v>340</v>
      </c>
      <c r="V60" s="0" t="n">
        <v>0.0259</v>
      </c>
      <c r="W60" s="45" t="n">
        <f aca="false">+H60*V60</f>
        <v>7.84848484848485E-005</v>
      </c>
      <c r="X60" s="45" t="n">
        <f aca="false">+I60*V60</f>
        <v>0.0259</v>
      </c>
    </row>
    <row r="61" customFormat="false" ht="15" hidden="true" customHeight="false" outlineLevel="0" collapsed="false">
      <c r="A61" s="0" t="s">
        <v>4</v>
      </c>
      <c r="B61" s="0" t="str">
        <f aca="false">MID(A61,9,30)</f>
        <v>Bovans Blanca</v>
      </c>
      <c r="C61" s="0" t="s">
        <v>166</v>
      </c>
      <c r="D61" s="0" t="s">
        <v>76</v>
      </c>
      <c r="E61" s="0" t="n">
        <v>350</v>
      </c>
      <c r="F61" s="0" t="n">
        <f aca="false">+(E61/10)+17</f>
        <v>52</v>
      </c>
      <c r="G61" s="0" t="str">
        <f aca="false">"Semana "&amp;F61</f>
        <v>Semana 52</v>
      </c>
      <c r="H61" s="42" t="n">
        <f aca="false">+L61</f>
        <v>0.00233333333333333</v>
      </c>
      <c r="I61" s="43" t="n">
        <f aca="false">0.11*7</f>
        <v>0.77</v>
      </c>
      <c r="K61" s="49" t="n">
        <v>330</v>
      </c>
      <c r="L61" s="53" t="n">
        <f aca="false">+I61/K61</f>
        <v>0.00233333333333333</v>
      </c>
      <c r="M61" s="54" t="n">
        <v>41275</v>
      </c>
      <c r="P61" s="55" t="n">
        <f aca="false">+L61</f>
        <v>0.00233333333333333</v>
      </c>
      <c r="U61" s="0" t="n">
        <f aca="false">+E61</f>
        <v>350</v>
      </c>
      <c r="V61" s="0" t="n">
        <v>4.2787</v>
      </c>
      <c r="W61" s="45" t="n">
        <f aca="false">+H61*V61</f>
        <v>0.00998363333333333</v>
      </c>
      <c r="X61" s="45" t="n">
        <f aca="false">+I61*V61</f>
        <v>3.294599</v>
      </c>
    </row>
    <row r="62" customFormat="false" ht="15" hidden="true" customHeight="false" outlineLevel="0" collapsed="false">
      <c r="A62" s="0" t="s">
        <v>4</v>
      </c>
      <c r="B62" s="0" t="str">
        <f aca="false">MID(A62,9,30)</f>
        <v>Bovans Blanca</v>
      </c>
      <c r="C62" s="0" t="s">
        <v>166</v>
      </c>
      <c r="D62" s="0" t="s">
        <v>76</v>
      </c>
      <c r="E62" s="0" t="n">
        <v>360</v>
      </c>
      <c r="F62" s="0" t="n">
        <f aca="false">+(E62/10)+17</f>
        <v>53</v>
      </c>
      <c r="G62" s="0" t="str">
        <f aca="false">"Semana "&amp;F62</f>
        <v>Semana 53</v>
      </c>
      <c r="H62" s="42" t="n">
        <f aca="false">+L62</f>
        <v>0.00233333333333333</v>
      </c>
      <c r="I62" s="43" t="n">
        <f aca="false">0.11*7</f>
        <v>0.77</v>
      </c>
      <c r="K62" s="49" t="n">
        <v>330</v>
      </c>
      <c r="L62" s="53" t="n">
        <f aca="false">+I62/K62</f>
        <v>0.00233333333333333</v>
      </c>
      <c r="M62" s="54" t="n">
        <v>41275</v>
      </c>
      <c r="P62" s="55" t="n">
        <f aca="false">+L62</f>
        <v>0.00233333333333333</v>
      </c>
      <c r="U62" s="0" t="n">
        <f aca="false">+E62</f>
        <v>360</v>
      </c>
      <c r="V62" s="0" t="n">
        <v>4.2787</v>
      </c>
      <c r="W62" s="45" t="n">
        <f aca="false">+H62*V62</f>
        <v>0.00998363333333333</v>
      </c>
      <c r="X62" s="45" t="n">
        <f aca="false">+I62*V62</f>
        <v>3.294599</v>
      </c>
    </row>
    <row r="63" customFormat="false" ht="15" hidden="true" customHeight="false" outlineLevel="0" collapsed="false">
      <c r="A63" s="0" t="s">
        <v>4</v>
      </c>
      <c r="B63" s="0" t="str">
        <f aca="false">MID(A63,9,30)</f>
        <v>Bovans Blanca</v>
      </c>
      <c r="C63" s="0" t="s">
        <v>166</v>
      </c>
      <c r="D63" s="0" t="s">
        <v>76</v>
      </c>
      <c r="E63" s="0" t="n">
        <v>370</v>
      </c>
      <c r="F63" s="0" t="n">
        <f aca="false">+(E63/10)+17</f>
        <v>54</v>
      </c>
      <c r="G63" s="0" t="str">
        <f aca="false">"Semana "&amp;F63</f>
        <v>Semana 54</v>
      </c>
      <c r="H63" s="42" t="n">
        <f aca="false">+L63</f>
        <v>0.00233333333333333</v>
      </c>
      <c r="I63" s="43" t="n">
        <f aca="false">0.11*7</f>
        <v>0.77</v>
      </c>
      <c r="K63" s="49" t="n">
        <v>330</v>
      </c>
      <c r="L63" s="53" t="n">
        <f aca="false">+I63/K63</f>
        <v>0.00233333333333333</v>
      </c>
      <c r="M63" s="54" t="n">
        <v>41275</v>
      </c>
      <c r="P63" s="55" t="n">
        <f aca="false">+L63</f>
        <v>0.00233333333333333</v>
      </c>
      <c r="U63" s="0" t="n">
        <f aca="false">+E63</f>
        <v>370</v>
      </c>
      <c r="V63" s="0" t="n">
        <v>4.2787</v>
      </c>
      <c r="W63" s="45" t="n">
        <f aca="false">+H63*V63</f>
        <v>0.00998363333333333</v>
      </c>
      <c r="X63" s="45" t="n">
        <f aca="false">+I63*V63</f>
        <v>3.294599</v>
      </c>
    </row>
    <row r="64" customFormat="false" ht="15" hidden="true" customHeight="false" outlineLevel="0" collapsed="false">
      <c r="A64" s="0" t="s">
        <v>4</v>
      </c>
      <c r="B64" s="0" t="str">
        <f aca="false">MID(A64,9,30)</f>
        <v>Bovans Blanca</v>
      </c>
      <c r="C64" s="0" t="s">
        <v>168</v>
      </c>
      <c r="D64" s="0" t="s">
        <v>25</v>
      </c>
      <c r="E64" s="0" t="n">
        <v>370</v>
      </c>
      <c r="F64" s="0" t="n">
        <f aca="false">+(E64/10)+17</f>
        <v>54</v>
      </c>
      <c r="G64" s="0" t="str">
        <f aca="false">"Semana "&amp;F64</f>
        <v>Semana 54</v>
      </c>
      <c r="H64" s="42" t="n">
        <f aca="false">+L64</f>
        <v>0.00303030303030303</v>
      </c>
      <c r="I64" s="43" t="n">
        <v>1</v>
      </c>
      <c r="K64" s="49" t="n">
        <v>330</v>
      </c>
      <c r="L64" s="53" t="n">
        <f aca="false">+I64/K64</f>
        <v>0.00303030303030303</v>
      </c>
      <c r="M64" s="54" t="n">
        <v>41275</v>
      </c>
      <c r="P64" s="55" t="n">
        <f aca="false">+L64</f>
        <v>0.00303030303030303</v>
      </c>
      <c r="U64" s="0" t="n">
        <f aca="false">+E64</f>
        <v>370</v>
      </c>
      <c r="V64" s="0" t="n">
        <v>0.285</v>
      </c>
      <c r="W64" s="45" t="n">
        <f aca="false">+H64*V64</f>
        <v>0.000863636363636364</v>
      </c>
      <c r="X64" s="45" t="n">
        <f aca="false">+I64*V64</f>
        <v>0.285</v>
      </c>
    </row>
    <row r="65" customFormat="false" ht="15" hidden="true" customHeight="false" outlineLevel="0" collapsed="false">
      <c r="A65" s="0" t="s">
        <v>4</v>
      </c>
      <c r="B65" s="0" t="str">
        <f aca="false">MID(A65,9,30)</f>
        <v>Bovans Blanca</v>
      </c>
      <c r="C65" s="0" t="s">
        <v>166</v>
      </c>
      <c r="D65" s="0" t="s">
        <v>76</v>
      </c>
      <c r="E65" s="0" t="n">
        <v>380</v>
      </c>
      <c r="F65" s="0" t="n">
        <f aca="false">+(E65/10)+17</f>
        <v>55</v>
      </c>
      <c r="G65" s="0" t="str">
        <f aca="false">"Semana "&amp;F65</f>
        <v>Semana 55</v>
      </c>
      <c r="H65" s="42" t="n">
        <f aca="false">+L65</f>
        <v>0.00233333333333333</v>
      </c>
      <c r="I65" s="43" t="n">
        <f aca="false">0.11*7</f>
        <v>0.77</v>
      </c>
      <c r="K65" s="49" t="n">
        <v>330</v>
      </c>
      <c r="L65" s="53" t="n">
        <f aca="false">+I65/K65</f>
        <v>0.00233333333333333</v>
      </c>
      <c r="M65" s="54" t="n">
        <v>41275</v>
      </c>
      <c r="P65" s="55" t="n">
        <f aca="false">+L65</f>
        <v>0.00233333333333333</v>
      </c>
      <c r="U65" s="0" t="n">
        <f aca="false">+E65</f>
        <v>380</v>
      </c>
      <c r="V65" s="0" t="n">
        <v>4.2787</v>
      </c>
      <c r="W65" s="45" t="n">
        <f aca="false">+H65*V65</f>
        <v>0.00998363333333333</v>
      </c>
      <c r="X65" s="45" t="n">
        <f aca="false">+I65*V65</f>
        <v>3.294599</v>
      </c>
    </row>
    <row r="66" customFormat="false" ht="15" hidden="true" customHeight="false" outlineLevel="0" collapsed="false">
      <c r="A66" s="0" t="s">
        <v>4</v>
      </c>
      <c r="B66" s="0" t="str">
        <f aca="false">MID(A66,9,30)</f>
        <v>Bovans Blanca</v>
      </c>
      <c r="C66" s="0" t="s">
        <v>166</v>
      </c>
      <c r="D66" s="0" t="s">
        <v>97</v>
      </c>
      <c r="E66" s="0" t="n">
        <v>390</v>
      </c>
      <c r="F66" s="0" t="n">
        <f aca="false">+(E66/10)+17</f>
        <v>56</v>
      </c>
      <c r="G66" s="0" t="str">
        <f aca="false">"Semana "&amp;F66</f>
        <v>Semana 56</v>
      </c>
      <c r="H66" s="42" t="n">
        <f aca="false">+L66</f>
        <v>0.00233333333333333</v>
      </c>
      <c r="I66" s="43" t="n">
        <f aca="false">0.11*7</f>
        <v>0.77</v>
      </c>
      <c r="K66" s="49" t="n">
        <v>330</v>
      </c>
      <c r="L66" s="53" t="n">
        <f aca="false">+I66/K66</f>
        <v>0.00233333333333333</v>
      </c>
      <c r="M66" s="54" t="n">
        <v>41275</v>
      </c>
      <c r="P66" s="55" t="n">
        <f aca="false">+L66</f>
        <v>0.00233333333333333</v>
      </c>
      <c r="U66" s="0" t="n">
        <f aca="false">+E66</f>
        <v>390</v>
      </c>
      <c r="V66" s="0" t="n">
        <v>4.7797</v>
      </c>
      <c r="W66" s="45" t="n">
        <f aca="false">+H66*V66</f>
        <v>0.0111526333333333</v>
      </c>
      <c r="X66" s="45" t="n">
        <f aca="false">+I66*V66</f>
        <v>3.680369</v>
      </c>
    </row>
    <row r="67" customFormat="false" ht="15" hidden="true" customHeight="false" outlineLevel="0" collapsed="false">
      <c r="A67" s="0" t="s">
        <v>4</v>
      </c>
      <c r="B67" s="0" t="str">
        <f aca="false">MID(A67,9,30)</f>
        <v>Bovans Blanca</v>
      </c>
      <c r="C67" s="0" t="s">
        <v>166</v>
      </c>
      <c r="D67" s="0" t="s">
        <v>97</v>
      </c>
      <c r="E67" s="0" t="n">
        <v>400</v>
      </c>
      <c r="F67" s="0" t="n">
        <f aca="false">+(E67/10)+17</f>
        <v>57</v>
      </c>
      <c r="G67" s="0" t="str">
        <f aca="false">"Semana "&amp;F67</f>
        <v>Semana 57</v>
      </c>
      <c r="H67" s="42" t="n">
        <f aca="false">+L67</f>
        <v>0.00233333333333333</v>
      </c>
      <c r="I67" s="43" t="n">
        <f aca="false">0.11*7</f>
        <v>0.77</v>
      </c>
      <c r="K67" s="49" t="n">
        <v>330</v>
      </c>
      <c r="L67" s="53" t="n">
        <f aca="false">+I67/K67</f>
        <v>0.00233333333333333</v>
      </c>
      <c r="M67" s="54" t="n">
        <v>41275</v>
      </c>
      <c r="P67" s="55" t="n">
        <f aca="false">+L67</f>
        <v>0.00233333333333333</v>
      </c>
      <c r="U67" s="0" t="n">
        <f aca="false">+E67</f>
        <v>400</v>
      </c>
      <c r="V67" s="0" t="n">
        <v>4.7797</v>
      </c>
      <c r="W67" s="45" t="n">
        <f aca="false">+H67*V67</f>
        <v>0.0111526333333333</v>
      </c>
      <c r="X67" s="45" t="n">
        <f aca="false">+I67*V67</f>
        <v>3.680369</v>
      </c>
    </row>
    <row r="68" customFormat="false" ht="15" hidden="true" customHeight="false" outlineLevel="0" collapsed="false">
      <c r="A68" s="0" t="s">
        <v>4</v>
      </c>
      <c r="B68" s="0" t="str">
        <f aca="false">MID(A68,9,30)</f>
        <v>Bovans Blanca</v>
      </c>
      <c r="C68" s="0" t="s">
        <v>166</v>
      </c>
      <c r="D68" s="0" t="s">
        <v>97</v>
      </c>
      <c r="E68" s="0" t="n">
        <v>410</v>
      </c>
      <c r="F68" s="0" t="n">
        <f aca="false">+(E68/10)+17</f>
        <v>58</v>
      </c>
      <c r="G68" s="0" t="str">
        <f aca="false">"Semana "&amp;F68</f>
        <v>Semana 58</v>
      </c>
      <c r="H68" s="42" t="n">
        <f aca="false">+L68</f>
        <v>0.00233333333333333</v>
      </c>
      <c r="I68" s="43" t="n">
        <f aca="false">0.11*7</f>
        <v>0.77</v>
      </c>
      <c r="K68" s="49" t="n">
        <v>330</v>
      </c>
      <c r="L68" s="53" t="n">
        <f aca="false">+I68/K68</f>
        <v>0.00233333333333333</v>
      </c>
      <c r="M68" s="54" t="n">
        <v>41275</v>
      </c>
      <c r="P68" s="55" t="n">
        <f aca="false">+L68</f>
        <v>0.00233333333333333</v>
      </c>
      <c r="U68" s="0" t="n">
        <f aca="false">+E68</f>
        <v>410</v>
      </c>
      <c r="V68" s="0" t="n">
        <v>4.7797</v>
      </c>
      <c r="W68" s="45" t="n">
        <f aca="false">+H68*V68</f>
        <v>0.0111526333333333</v>
      </c>
      <c r="X68" s="45" t="n">
        <f aca="false">+I68*V68</f>
        <v>3.680369</v>
      </c>
    </row>
    <row r="69" customFormat="false" ht="15" hidden="true" customHeight="false" outlineLevel="0" collapsed="false">
      <c r="A69" s="0" t="s">
        <v>4</v>
      </c>
      <c r="B69" s="0" t="str">
        <f aca="false">MID(A69,9,30)</f>
        <v>Bovans Blanca</v>
      </c>
      <c r="C69" s="0" t="s">
        <v>166</v>
      </c>
      <c r="D69" s="0" t="s">
        <v>97</v>
      </c>
      <c r="E69" s="0" t="n">
        <v>420</v>
      </c>
      <c r="F69" s="0" t="n">
        <f aca="false">+(E69/10)+17</f>
        <v>59</v>
      </c>
      <c r="G69" s="0" t="str">
        <f aca="false">"Semana "&amp;F69</f>
        <v>Semana 59</v>
      </c>
      <c r="H69" s="42" t="n">
        <f aca="false">+L69</f>
        <v>0.00233333333333333</v>
      </c>
      <c r="I69" s="43" t="n">
        <f aca="false">0.11*7</f>
        <v>0.77</v>
      </c>
      <c r="K69" s="49" t="n">
        <v>330</v>
      </c>
      <c r="L69" s="53" t="n">
        <f aca="false">+I69/K69</f>
        <v>0.00233333333333333</v>
      </c>
      <c r="M69" s="54" t="n">
        <v>41275</v>
      </c>
      <c r="P69" s="55" t="n">
        <f aca="false">+L69</f>
        <v>0.00233333333333333</v>
      </c>
      <c r="U69" s="0" t="n">
        <f aca="false">+E69</f>
        <v>420</v>
      </c>
      <c r="V69" s="0" t="n">
        <v>4.7797</v>
      </c>
      <c r="W69" s="45" t="n">
        <f aca="false">+H69*V69</f>
        <v>0.0111526333333333</v>
      </c>
      <c r="X69" s="45" t="n">
        <f aca="false">+I69*V69</f>
        <v>3.680369</v>
      </c>
    </row>
    <row r="70" customFormat="false" ht="15" hidden="true" customHeight="false" outlineLevel="0" collapsed="false">
      <c r="A70" s="0" t="s">
        <v>4</v>
      </c>
      <c r="B70" s="0" t="str">
        <f aca="false">MID(A70,9,30)</f>
        <v>Bovans Blanca</v>
      </c>
      <c r="C70" s="0" t="s">
        <v>166</v>
      </c>
      <c r="D70" s="0" t="s">
        <v>97</v>
      </c>
      <c r="E70" s="0" t="n">
        <v>430</v>
      </c>
      <c r="F70" s="0" t="n">
        <f aca="false">+(E70/10)+17</f>
        <v>60</v>
      </c>
      <c r="G70" s="0" t="str">
        <f aca="false">"Semana "&amp;F70</f>
        <v>Semana 60</v>
      </c>
      <c r="H70" s="42" t="n">
        <f aca="false">+L70</f>
        <v>0.00233333333333333</v>
      </c>
      <c r="I70" s="43" t="n">
        <f aca="false">0.11*7</f>
        <v>0.77</v>
      </c>
      <c r="K70" s="49" t="n">
        <v>330</v>
      </c>
      <c r="L70" s="53" t="n">
        <f aca="false">+I70/K70</f>
        <v>0.00233333333333333</v>
      </c>
      <c r="M70" s="54" t="n">
        <v>41275</v>
      </c>
      <c r="P70" s="55" t="n">
        <f aca="false">+L70</f>
        <v>0.00233333333333333</v>
      </c>
      <c r="U70" s="0" t="n">
        <f aca="false">+E70</f>
        <v>430</v>
      </c>
      <c r="V70" s="0" t="n">
        <v>4.7797</v>
      </c>
      <c r="W70" s="45" t="n">
        <f aca="false">+H70*V70</f>
        <v>0.0111526333333333</v>
      </c>
      <c r="X70" s="45" t="n">
        <f aca="false">+I70*V70</f>
        <v>3.680369</v>
      </c>
    </row>
    <row r="71" customFormat="false" ht="15" hidden="true" customHeight="false" outlineLevel="0" collapsed="false">
      <c r="A71" s="0" t="s">
        <v>4</v>
      </c>
      <c r="B71" s="0" t="str">
        <f aca="false">MID(A71,9,30)</f>
        <v>Bovans Blanca</v>
      </c>
      <c r="C71" s="0" t="s">
        <v>168</v>
      </c>
      <c r="D71" s="0" t="s">
        <v>24</v>
      </c>
      <c r="E71" s="0" t="n">
        <v>430</v>
      </c>
      <c r="F71" s="0" t="n">
        <f aca="false">+(E71/10)+17</f>
        <v>60</v>
      </c>
      <c r="G71" s="0" t="str">
        <f aca="false">"Semana "&amp;F71</f>
        <v>Semana 60</v>
      </c>
      <c r="H71" s="42" t="n">
        <f aca="false">+L71</f>
        <v>0.00454545454545455</v>
      </c>
      <c r="I71" s="43" t="n">
        <v>1.5</v>
      </c>
      <c r="K71" s="49" t="n">
        <v>330</v>
      </c>
      <c r="L71" s="53" t="n">
        <f aca="false">+I71/K71</f>
        <v>0.00454545454545455</v>
      </c>
      <c r="M71" s="54" t="n">
        <v>41275</v>
      </c>
      <c r="P71" s="55" t="n">
        <f aca="false">+L71</f>
        <v>0.00454545454545455</v>
      </c>
      <c r="U71" s="0" t="n">
        <f aca="false">+E71</f>
        <v>430</v>
      </c>
      <c r="V71" s="0" t="n">
        <v>0.0151</v>
      </c>
      <c r="W71" s="45" t="n">
        <f aca="false">+H71*V71</f>
        <v>6.86363636363636E-005</v>
      </c>
      <c r="X71" s="45" t="n">
        <f aca="false">+I71*V71</f>
        <v>0.02265</v>
      </c>
    </row>
    <row r="72" customFormat="false" ht="15" hidden="true" customHeight="false" outlineLevel="0" collapsed="false">
      <c r="A72" s="0" t="s">
        <v>4</v>
      </c>
      <c r="B72" s="0" t="str">
        <f aca="false">MID(A72,9,30)</f>
        <v>Bovans Blanca</v>
      </c>
      <c r="C72" s="0" t="s">
        <v>166</v>
      </c>
      <c r="D72" s="0" t="s">
        <v>97</v>
      </c>
      <c r="E72" s="0" t="n">
        <v>440</v>
      </c>
      <c r="F72" s="0" t="n">
        <f aca="false">+(E72/10)+17</f>
        <v>61</v>
      </c>
      <c r="G72" s="0" t="str">
        <f aca="false">"Semana "&amp;F72</f>
        <v>Semana 61</v>
      </c>
      <c r="H72" s="42" t="n">
        <f aca="false">+L72</f>
        <v>0.00235454545454545</v>
      </c>
      <c r="I72" s="43" t="n">
        <f aca="false">0.111*7</f>
        <v>0.777</v>
      </c>
      <c r="K72" s="49" t="n">
        <v>330</v>
      </c>
      <c r="L72" s="53" t="n">
        <f aca="false">+I72/K72</f>
        <v>0.00235454545454545</v>
      </c>
      <c r="M72" s="54" t="n">
        <v>41275</v>
      </c>
      <c r="P72" s="55" t="n">
        <f aca="false">+L72</f>
        <v>0.00235454545454545</v>
      </c>
      <c r="U72" s="0" t="n">
        <f aca="false">+E72</f>
        <v>440</v>
      </c>
      <c r="V72" s="0" t="n">
        <v>4.7797</v>
      </c>
      <c r="W72" s="45" t="n">
        <f aca="false">+H72*V72</f>
        <v>0.0112540209090909</v>
      </c>
      <c r="X72" s="45" t="n">
        <f aca="false">+I72*V72</f>
        <v>3.7138269</v>
      </c>
    </row>
    <row r="73" customFormat="false" ht="15" hidden="true" customHeight="false" outlineLevel="0" collapsed="false">
      <c r="A73" s="0" t="s">
        <v>4</v>
      </c>
      <c r="B73" s="0" t="str">
        <f aca="false">MID(A73,9,30)</f>
        <v>Bovans Blanca</v>
      </c>
      <c r="C73" s="0" t="s">
        <v>168</v>
      </c>
      <c r="D73" s="0" t="s">
        <v>25</v>
      </c>
      <c r="E73" s="0" t="n">
        <v>430</v>
      </c>
      <c r="F73" s="0" t="n">
        <f aca="false">+(E73/10)+17</f>
        <v>60</v>
      </c>
      <c r="G73" s="0" t="str">
        <f aca="false">"Semana "&amp;F73</f>
        <v>Semana 60</v>
      </c>
      <c r="H73" s="42" t="n">
        <f aca="false">+L73</f>
        <v>0.00303030303030303</v>
      </c>
      <c r="I73" s="43" t="n">
        <v>1</v>
      </c>
      <c r="K73" s="49" t="n">
        <v>330</v>
      </c>
      <c r="L73" s="53" t="n">
        <f aca="false">+I73/K73</f>
        <v>0.00303030303030303</v>
      </c>
      <c r="M73" s="54" t="n">
        <v>41275</v>
      </c>
      <c r="P73" s="55" t="n">
        <f aca="false">+L73</f>
        <v>0.00303030303030303</v>
      </c>
      <c r="U73" s="0" t="n">
        <f aca="false">+E73</f>
        <v>430</v>
      </c>
      <c r="V73" s="0" t="n">
        <v>0.285</v>
      </c>
      <c r="W73" s="45" t="n">
        <f aca="false">+H73*V73</f>
        <v>0.000863636363636364</v>
      </c>
      <c r="X73" s="45" t="n">
        <f aca="false">+I73*V73</f>
        <v>0.285</v>
      </c>
    </row>
    <row r="74" customFormat="false" ht="15" hidden="true" customHeight="false" outlineLevel="0" collapsed="false">
      <c r="A74" s="0" t="s">
        <v>4</v>
      </c>
      <c r="B74" s="0" t="str">
        <f aca="false">MID(A74,9,30)</f>
        <v>Bovans Blanca</v>
      </c>
      <c r="C74" s="0" t="s">
        <v>168</v>
      </c>
      <c r="D74" s="0" t="s">
        <v>32</v>
      </c>
      <c r="E74" s="52" t="n">
        <v>430</v>
      </c>
      <c r="F74" s="52" t="n">
        <f aca="false">+(E74/10)+17</f>
        <v>60</v>
      </c>
      <c r="G74" s="52" t="str">
        <f aca="false">"Semana "&amp;F74</f>
        <v>Semana 60</v>
      </c>
      <c r="H74" s="42" t="n">
        <f aca="false">+L74</f>
        <v>0</v>
      </c>
      <c r="I74" s="43" t="n">
        <v>0</v>
      </c>
      <c r="K74" s="49" t="n">
        <v>330</v>
      </c>
      <c r="L74" s="53" t="n">
        <f aca="false">+I74/K74</f>
        <v>0</v>
      </c>
      <c r="M74" s="54" t="n">
        <v>41275</v>
      </c>
      <c r="P74" s="55" t="n">
        <f aca="false">+L74</f>
        <v>0</v>
      </c>
      <c r="U74" s="0" t="n">
        <f aca="false">+E74</f>
        <v>430</v>
      </c>
      <c r="V74" s="0" t="n">
        <v>0.0102</v>
      </c>
      <c r="W74" s="45" t="n">
        <f aca="false">+H74*V74</f>
        <v>0</v>
      </c>
      <c r="X74" s="45" t="n">
        <f aca="false">+I74*V74</f>
        <v>0</v>
      </c>
    </row>
    <row r="75" customFormat="false" ht="15" hidden="true" customHeight="false" outlineLevel="0" collapsed="false">
      <c r="A75" s="0" t="s">
        <v>4</v>
      </c>
      <c r="B75" s="0" t="str">
        <f aca="false">MID(A75,9,30)</f>
        <v>Bovans Blanca</v>
      </c>
      <c r="C75" s="0" t="s">
        <v>166</v>
      </c>
      <c r="D75" s="0" t="s">
        <v>97</v>
      </c>
      <c r="E75" s="0" t="n">
        <v>450</v>
      </c>
      <c r="F75" s="0" t="n">
        <f aca="false">+(E75/10)+17</f>
        <v>62</v>
      </c>
      <c r="G75" s="0" t="str">
        <f aca="false">"Semana "&amp;F75</f>
        <v>Semana 62</v>
      </c>
      <c r="H75" s="42" t="n">
        <f aca="false">+L75</f>
        <v>0.00235454545454545</v>
      </c>
      <c r="I75" s="43" t="n">
        <f aca="false">0.111*7</f>
        <v>0.777</v>
      </c>
      <c r="K75" s="49" t="n">
        <v>330</v>
      </c>
      <c r="L75" s="53" t="n">
        <f aca="false">+I75/K75</f>
        <v>0.00235454545454545</v>
      </c>
      <c r="M75" s="54" t="n">
        <v>41275</v>
      </c>
      <c r="P75" s="55" t="n">
        <f aca="false">+L75</f>
        <v>0.00235454545454545</v>
      </c>
      <c r="U75" s="0" t="n">
        <f aca="false">+E75</f>
        <v>450</v>
      </c>
      <c r="V75" s="0" t="n">
        <v>4.7797</v>
      </c>
      <c r="W75" s="45" t="n">
        <f aca="false">+H75*V75</f>
        <v>0.0112540209090909</v>
      </c>
      <c r="X75" s="45" t="n">
        <f aca="false">+I75*V75</f>
        <v>3.7138269</v>
      </c>
    </row>
    <row r="76" customFormat="false" ht="15" hidden="true" customHeight="false" outlineLevel="0" collapsed="false">
      <c r="A76" s="0" t="s">
        <v>4</v>
      </c>
      <c r="B76" s="0" t="str">
        <f aca="false">MID(A76,9,30)</f>
        <v>Bovans Blanca</v>
      </c>
      <c r="C76" s="0" t="s">
        <v>166</v>
      </c>
      <c r="D76" s="0" t="s">
        <v>97</v>
      </c>
      <c r="E76" s="0" t="n">
        <v>460</v>
      </c>
      <c r="F76" s="0" t="n">
        <f aca="false">+(E76/10)+17</f>
        <v>63</v>
      </c>
      <c r="G76" s="0" t="str">
        <f aca="false">"Semana "&amp;F76</f>
        <v>Semana 63</v>
      </c>
      <c r="H76" s="42" t="n">
        <f aca="false">+L76</f>
        <v>0.00235454545454545</v>
      </c>
      <c r="I76" s="43" t="n">
        <f aca="false">0.111*7</f>
        <v>0.777</v>
      </c>
      <c r="K76" s="49" t="n">
        <v>330</v>
      </c>
      <c r="L76" s="53" t="n">
        <f aca="false">+I76/K76</f>
        <v>0.00235454545454545</v>
      </c>
      <c r="M76" s="54" t="n">
        <v>41275</v>
      </c>
      <c r="P76" s="55" t="n">
        <f aca="false">+L76</f>
        <v>0.00235454545454545</v>
      </c>
      <c r="U76" s="0" t="n">
        <f aca="false">+E76</f>
        <v>460</v>
      </c>
      <c r="V76" s="0" t="n">
        <v>4.7797</v>
      </c>
      <c r="W76" s="45" t="n">
        <f aca="false">+H76*V76</f>
        <v>0.0112540209090909</v>
      </c>
      <c r="X76" s="45" t="n">
        <f aca="false">+I76*V76</f>
        <v>3.7138269</v>
      </c>
    </row>
    <row r="77" customFormat="false" ht="15" hidden="true" customHeight="false" outlineLevel="0" collapsed="false">
      <c r="A77" s="0" t="s">
        <v>4</v>
      </c>
      <c r="B77" s="0" t="str">
        <f aca="false">MID(A77,9,30)</f>
        <v>Bovans Blanca</v>
      </c>
      <c r="C77" s="0" t="s">
        <v>168</v>
      </c>
      <c r="D77" s="0" t="s">
        <v>17</v>
      </c>
      <c r="E77" s="0" t="n">
        <v>440</v>
      </c>
      <c r="F77" s="0" t="n">
        <f aca="false">+(E77/10)+17</f>
        <v>61</v>
      </c>
      <c r="G77" s="0" t="str">
        <f aca="false">"Semana "&amp;F77</f>
        <v>Semana 61</v>
      </c>
      <c r="H77" s="42" t="n">
        <f aca="false">+L77</f>
        <v>0.00303030303030303</v>
      </c>
      <c r="I77" s="43" t="n">
        <v>1</v>
      </c>
      <c r="K77" s="49" t="n">
        <v>330</v>
      </c>
      <c r="L77" s="53" t="n">
        <f aca="false">+I77/K77</f>
        <v>0.00303030303030303</v>
      </c>
      <c r="M77" s="54" t="n">
        <v>41275</v>
      </c>
      <c r="P77" s="55" t="n">
        <f aca="false">+L77</f>
        <v>0.00303030303030303</v>
      </c>
      <c r="U77" s="0" t="n">
        <f aca="false">+E77</f>
        <v>440</v>
      </c>
      <c r="V77" s="0" t="n">
        <v>0.0259</v>
      </c>
      <c r="W77" s="45" t="n">
        <f aca="false">+H77*V77</f>
        <v>7.84848484848485E-005</v>
      </c>
      <c r="X77" s="45" t="n">
        <f aca="false">+I77*V77</f>
        <v>0.0259</v>
      </c>
    </row>
    <row r="78" customFormat="false" ht="15" hidden="true" customHeight="false" outlineLevel="0" collapsed="false">
      <c r="A78" s="0" t="s">
        <v>4</v>
      </c>
      <c r="B78" s="0" t="str">
        <f aca="false">MID(A78,9,30)</f>
        <v>Bovans Blanca</v>
      </c>
      <c r="C78" s="0" t="s">
        <v>166</v>
      </c>
      <c r="D78" s="0" t="s">
        <v>97</v>
      </c>
      <c r="E78" s="0" t="n">
        <v>470</v>
      </c>
      <c r="F78" s="0" t="n">
        <f aca="false">+(E78/10)+17</f>
        <v>64</v>
      </c>
      <c r="G78" s="0" t="str">
        <f aca="false">"Semana "&amp;F78</f>
        <v>Semana 64</v>
      </c>
      <c r="H78" s="42" t="n">
        <f aca="false">+L78</f>
        <v>0.00235454545454545</v>
      </c>
      <c r="I78" s="43" t="n">
        <f aca="false">0.111*7</f>
        <v>0.777</v>
      </c>
      <c r="K78" s="49" t="n">
        <v>330</v>
      </c>
      <c r="L78" s="53" t="n">
        <f aca="false">+I78/K78</f>
        <v>0.00235454545454545</v>
      </c>
      <c r="M78" s="54" t="n">
        <v>41275</v>
      </c>
      <c r="P78" s="55" t="n">
        <f aca="false">+L78</f>
        <v>0.00235454545454545</v>
      </c>
      <c r="U78" s="0" t="n">
        <f aca="false">+E78</f>
        <v>470</v>
      </c>
      <c r="V78" s="0" t="n">
        <v>4.7797</v>
      </c>
      <c r="W78" s="45" t="n">
        <f aca="false">+H78*V78</f>
        <v>0.0112540209090909</v>
      </c>
      <c r="X78" s="45" t="n">
        <f aca="false">+I78*V78</f>
        <v>3.7138269</v>
      </c>
    </row>
    <row r="79" customFormat="false" ht="15" hidden="true" customHeight="false" outlineLevel="0" collapsed="false">
      <c r="A79" s="0" t="s">
        <v>4</v>
      </c>
      <c r="B79" s="0" t="str">
        <f aca="false">MID(A79,9,30)</f>
        <v>Bovans Blanca</v>
      </c>
      <c r="C79" s="0" t="s">
        <v>166</v>
      </c>
      <c r="D79" s="0" t="s">
        <v>97</v>
      </c>
      <c r="E79" s="0" t="n">
        <v>480</v>
      </c>
      <c r="F79" s="0" t="n">
        <f aca="false">+(E79/10)+17</f>
        <v>65</v>
      </c>
      <c r="G79" s="0" t="str">
        <f aca="false">"Semana "&amp;F79</f>
        <v>Semana 65</v>
      </c>
      <c r="H79" s="42" t="n">
        <f aca="false">+L79</f>
        <v>0.00235454545454545</v>
      </c>
      <c r="I79" s="43" t="n">
        <f aca="false">0.111*7</f>
        <v>0.777</v>
      </c>
      <c r="K79" s="49" t="n">
        <v>330</v>
      </c>
      <c r="L79" s="53" t="n">
        <f aca="false">+I79/K79</f>
        <v>0.00235454545454545</v>
      </c>
      <c r="M79" s="54" t="n">
        <v>41275</v>
      </c>
      <c r="P79" s="55" t="n">
        <f aca="false">+L79</f>
        <v>0.00235454545454545</v>
      </c>
      <c r="U79" s="0" t="n">
        <f aca="false">+E79</f>
        <v>480</v>
      </c>
      <c r="V79" s="0" t="n">
        <v>4.7797</v>
      </c>
      <c r="W79" s="45" t="n">
        <f aca="false">+H79*V79</f>
        <v>0.0112540209090909</v>
      </c>
      <c r="X79" s="45" t="n">
        <f aca="false">+I79*V79</f>
        <v>3.7138269</v>
      </c>
    </row>
    <row r="80" customFormat="false" ht="15" hidden="true" customHeight="false" outlineLevel="0" collapsed="false">
      <c r="A80" s="0" t="s">
        <v>4</v>
      </c>
      <c r="B80" s="0" t="str">
        <f aca="false">MID(A80,9,30)</f>
        <v>Bovans Blanca</v>
      </c>
      <c r="C80" s="0" t="s">
        <v>166</v>
      </c>
      <c r="D80" s="0" t="s">
        <v>118</v>
      </c>
      <c r="E80" s="0" t="n">
        <v>490</v>
      </c>
      <c r="F80" s="0" t="n">
        <f aca="false">+(E80/10)+17</f>
        <v>66</v>
      </c>
      <c r="G80" s="0" t="str">
        <f aca="false">"Semana "&amp;F80</f>
        <v>Semana 66</v>
      </c>
      <c r="H80" s="42" t="n">
        <f aca="false">+L80</f>
        <v>0.00235454545454545</v>
      </c>
      <c r="I80" s="43" t="n">
        <f aca="false">0.111*7</f>
        <v>0.777</v>
      </c>
      <c r="K80" s="49" t="n">
        <v>330</v>
      </c>
      <c r="L80" s="53" t="n">
        <f aca="false">+I80/K80</f>
        <v>0.00235454545454545</v>
      </c>
      <c r="M80" s="54" t="n">
        <v>41275</v>
      </c>
      <c r="P80" s="55" t="n">
        <f aca="false">+L80</f>
        <v>0.00235454545454545</v>
      </c>
      <c r="U80" s="0" t="n">
        <f aca="false">+E80</f>
        <v>490</v>
      </c>
      <c r="V80" s="0" t="n">
        <v>4.7062</v>
      </c>
      <c r="W80" s="45" t="n">
        <f aca="false">+H80*V80</f>
        <v>0.0110809618181818</v>
      </c>
      <c r="X80" s="45" t="n">
        <f aca="false">+I80*V80</f>
        <v>3.6567174</v>
      </c>
    </row>
    <row r="81" customFormat="false" ht="15" hidden="true" customHeight="false" outlineLevel="0" collapsed="false">
      <c r="A81" s="0" t="s">
        <v>4</v>
      </c>
      <c r="B81" s="0" t="str">
        <f aca="false">MID(A81,9,30)</f>
        <v>Bovans Blanca</v>
      </c>
      <c r="C81" s="0" t="s">
        <v>166</v>
      </c>
      <c r="D81" s="0" t="s">
        <v>118</v>
      </c>
      <c r="E81" s="0" t="n">
        <v>500</v>
      </c>
      <c r="F81" s="0" t="n">
        <f aca="false">+(E81/10)+17</f>
        <v>67</v>
      </c>
      <c r="G81" s="0" t="str">
        <f aca="false">"Semana "&amp;F81</f>
        <v>Semana 67</v>
      </c>
      <c r="H81" s="42" t="n">
        <f aca="false">+L81</f>
        <v>0.00235454545454545</v>
      </c>
      <c r="I81" s="43" t="n">
        <f aca="false">0.111*7</f>
        <v>0.777</v>
      </c>
      <c r="K81" s="49" t="n">
        <v>330</v>
      </c>
      <c r="L81" s="53" t="n">
        <f aca="false">+I81/K81</f>
        <v>0.00235454545454545</v>
      </c>
      <c r="M81" s="54" t="n">
        <v>41275</v>
      </c>
      <c r="P81" s="55" t="n">
        <f aca="false">+L81</f>
        <v>0.00235454545454545</v>
      </c>
      <c r="U81" s="0" t="n">
        <f aca="false">+E81</f>
        <v>500</v>
      </c>
      <c r="V81" s="0" t="n">
        <v>4.7062</v>
      </c>
      <c r="W81" s="45" t="n">
        <f aca="false">+H81*V81</f>
        <v>0.0110809618181818</v>
      </c>
      <c r="X81" s="45" t="n">
        <f aca="false">+I81*V81</f>
        <v>3.6567174</v>
      </c>
    </row>
    <row r="82" customFormat="false" ht="15" hidden="true" customHeight="false" outlineLevel="0" collapsed="false">
      <c r="A82" s="0" t="s">
        <v>4</v>
      </c>
      <c r="B82" s="0" t="str">
        <f aca="false">MID(A82,9,30)</f>
        <v>Bovans Blanca</v>
      </c>
      <c r="C82" s="0" t="s">
        <v>166</v>
      </c>
      <c r="D82" s="0" t="s">
        <v>118</v>
      </c>
      <c r="E82" s="0" t="n">
        <v>510</v>
      </c>
      <c r="F82" s="0" t="n">
        <f aca="false">+(E82/10)+17</f>
        <v>68</v>
      </c>
      <c r="G82" s="0" t="str">
        <f aca="false">"Semana "&amp;F82</f>
        <v>Semana 68</v>
      </c>
      <c r="H82" s="42" t="n">
        <f aca="false">+L82</f>
        <v>0.00235454545454545</v>
      </c>
      <c r="I82" s="43" t="n">
        <f aca="false">0.111*7</f>
        <v>0.777</v>
      </c>
      <c r="K82" s="49" t="n">
        <v>330</v>
      </c>
      <c r="L82" s="53" t="n">
        <f aca="false">+I82/K82</f>
        <v>0.00235454545454545</v>
      </c>
      <c r="M82" s="54" t="n">
        <v>41275</v>
      </c>
      <c r="P82" s="55" t="n">
        <f aca="false">+L82</f>
        <v>0.00235454545454545</v>
      </c>
      <c r="U82" s="0" t="n">
        <f aca="false">+E82</f>
        <v>510</v>
      </c>
      <c r="V82" s="0" t="n">
        <v>4.7062</v>
      </c>
      <c r="W82" s="45" t="n">
        <f aca="false">+H82*V82</f>
        <v>0.0110809618181818</v>
      </c>
      <c r="X82" s="45" t="n">
        <f aca="false">+I82*V82</f>
        <v>3.6567174</v>
      </c>
    </row>
    <row r="83" customFormat="false" ht="15" hidden="true" customHeight="false" outlineLevel="0" collapsed="false">
      <c r="A83" s="0" t="s">
        <v>4</v>
      </c>
      <c r="B83" s="0" t="str">
        <f aca="false">MID(A83,9,30)</f>
        <v>Bovans Blanca</v>
      </c>
      <c r="C83" s="0" t="s">
        <v>168</v>
      </c>
      <c r="D83" s="0" t="s">
        <v>25</v>
      </c>
      <c r="E83" s="0" t="n">
        <v>490</v>
      </c>
      <c r="F83" s="0" t="n">
        <f aca="false">+(E83/10)+17</f>
        <v>66</v>
      </c>
      <c r="G83" s="0" t="str">
        <f aca="false">"Semana "&amp;F83</f>
        <v>Semana 66</v>
      </c>
      <c r="H83" s="42" t="n">
        <f aca="false">+L83</f>
        <v>0.00303030303030303</v>
      </c>
      <c r="I83" s="43" t="n">
        <v>1</v>
      </c>
      <c r="K83" s="49" t="n">
        <v>330</v>
      </c>
      <c r="L83" s="53" t="n">
        <f aca="false">+I83/K83</f>
        <v>0.00303030303030303</v>
      </c>
      <c r="M83" s="54" t="n">
        <v>41275</v>
      </c>
      <c r="P83" s="55" t="n">
        <f aca="false">+L83</f>
        <v>0.00303030303030303</v>
      </c>
      <c r="U83" s="0" t="n">
        <f aca="false">+E83</f>
        <v>490</v>
      </c>
      <c r="V83" s="0" t="n">
        <v>0.285</v>
      </c>
      <c r="W83" s="45" t="n">
        <f aca="false">+H83*V83</f>
        <v>0.000863636363636364</v>
      </c>
      <c r="X83" s="45" t="n">
        <f aca="false">+I83*V83</f>
        <v>0.285</v>
      </c>
    </row>
    <row r="84" customFormat="false" ht="15" hidden="true" customHeight="false" outlineLevel="0" collapsed="false">
      <c r="A84" s="0" t="s">
        <v>4</v>
      </c>
      <c r="B84" s="0" t="str">
        <f aca="false">MID(A84,9,30)</f>
        <v>Bovans Blanca</v>
      </c>
      <c r="C84" s="0" t="s">
        <v>166</v>
      </c>
      <c r="D84" s="0" t="s">
        <v>118</v>
      </c>
      <c r="E84" s="0" t="n">
        <v>520</v>
      </c>
      <c r="F84" s="0" t="n">
        <f aca="false">+(E84/10)+17</f>
        <v>69</v>
      </c>
      <c r="G84" s="0" t="str">
        <f aca="false">"Semana "&amp;F84</f>
        <v>Semana 69</v>
      </c>
      <c r="H84" s="42" t="n">
        <f aca="false">+L84</f>
        <v>0.00235454545454545</v>
      </c>
      <c r="I84" s="43" t="n">
        <f aca="false">0.111*7</f>
        <v>0.777</v>
      </c>
      <c r="K84" s="49" t="n">
        <v>330</v>
      </c>
      <c r="L84" s="53" t="n">
        <f aca="false">+I84/K84</f>
        <v>0.00235454545454545</v>
      </c>
      <c r="M84" s="54" t="n">
        <v>41275</v>
      </c>
      <c r="P84" s="55" t="n">
        <f aca="false">+L84</f>
        <v>0.00235454545454545</v>
      </c>
      <c r="U84" s="0" t="n">
        <f aca="false">+E84</f>
        <v>520</v>
      </c>
      <c r="V84" s="0" t="n">
        <v>4.7062</v>
      </c>
      <c r="W84" s="45" t="n">
        <f aca="false">+H84*V84</f>
        <v>0.0110809618181818</v>
      </c>
      <c r="X84" s="45" t="n">
        <f aca="false">+I84*V84</f>
        <v>3.6567174</v>
      </c>
    </row>
    <row r="85" customFormat="false" ht="15" hidden="true" customHeight="false" outlineLevel="0" collapsed="false">
      <c r="A85" s="0" t="s">
        <v>4</v>
      </c>
      <c r="B85" s="0" t="str">
        <f aca="false">MID(A85,9,30)</f>
        <v>Bovans Blanca</v>
      </c>
      <c r="C85" s="0" t="s">
        <v>166</v>
      </c>
      <c r="D85" s="0" t="s">
        <v>118</v>
      </c>
      <c r="E85" s="0" t="n">
        <v>530</v>
      </c>
      <c r="F85" s="0" t="n">
        <f aca="false">+(E85/10)+17</f>
        <v>70</v>
      </c>
      <c r="G85" s="0" t="str">
        <f aca="false">"Semana "&amp;F85</f>
        <v>Semana 70</v>
      </c>
      <c r="H85" s="42" t="n">
        <f aca="false">+L85</f>
        <v>0.00235454545454545</v>
      </c>
      <c r="I85" s="43" t="n">
        <f aca="false">0.111*7</f>
        <v>0.777</v>
      </c>
      <c r="K85" s="49" t="n">
        <v>330</v>
      </c>
      <c r="L85" s="53" t="n">
        <f aca="false">+I85/K85</f>
        <v>0.00235454545454545</v>
      </c>
      <c r="M85" s="54" t="n">
        <v>41275</v>
      </c>
      <c r="P85" s="55" t="n">
        <f aca="false">+L85</f>
        <v>0.00235454545454545</v>
      </c>
      <c r="U85" s="0" t="n">
        <f aca="false">+E85</f>
        <v>530</v>
      </c>
      <c r="V85" s="0" t="n">
        <v>4.7062</v>
      </c>
      <c r="W85" s="45" t="n">
        <f aca="false">+H85*V85</f>
        <v>0.0110809618181818</v>
      </c>
      <c r="X85" s="45" t="n">
        <f aca="false">+I85*V85</f>
        <v>3.6567174</v>
      </c>
    </row>
    <row r="86" customFormat="false" ht="15" hidden="true" customHeight="false" outlineLevel="0" collapsed="false">
      <c r="A86" s="0" t="s">
        <v>4</v>
      </c>
      <c r="B86" s="0" t="str">
        <f aca="false">MID(A86,9,30)</f>
        <v>Bovans Blanca</v>
      </c>
      <c r="C86" s="0" t="s">
        <v>166</v>
      </c>
      <c r="D86" s="0" t="s">
        <v>118</v>
      </c>
      <c r="E86" s="0" t="n">
        <v>540</v>
      </c>
      <c r="F86" s="0" t="n">
        <f aca="false">+(E86/10)+17</f>
        <v>71</v>
      </c>
      <c r="G86" s="0" t="str">
        <f aca="false">"Semana "&amp;F86</f>
        <v>Semana 71</v>
      </c>
      <c r="H86" s="42" t="n">
        <f aca="false">+L86</f>
        <v>0.00237575757575758</v>
      </c>
      <c r="I86" s="43" t="n">
        <f aca="false">0.112*7</f>
        <v>0.784</v>
      </c>
      <c r="K86" s="49" t="n">
        <v>330</v>
      </c>
      <c r="L86" s="53" t="n">
        <f aca="false">+I86/K86</f>
        <v>0.00237575757575758</v>
      </c>
      <c r="M86" s="54" t="n">
        <v>41275</v>
      </c>
      <c r="P86" s="55" t="n">
        <f aca="false">+L86</f>
        <v>0.00237575757575758</v>
      </c>
      <c r="U86" s="0" t="n">
        <f aca="false">+E86</f>
        <v>540</v>
      </c>
      <c r="V86" s="0" t="n">
        <v>4.7062</v>
      </c>
      <c r="W86" s="45" t="n">
        <f aca="false">+H86*V86</f>
        <v>0.0111807903030303</v>
      </c>
      <c r="X86" s="45" t="n">
        <f aca="false">+I86*V86</f>
        <v>3.6896608</v>
      </c>
    </row>
    <row r="87" customFormat="false" ht="15" hidden="true" customHeight="false" outlineLevel="0" collapsed="false">
      <c r="A87" s="0" t="s">
        <v>4</v>
      </c>
      <c r="B87" s="0" t="str">
        <f aca="false">MID(A87,9,30)</f>
        <v>Bovans Blanca</v>
      </c>
      <c r="C87" s="0" t="s">
        <v>168</v>
      </c>
      <c r="D87" s="0" t="s">
        <v>32</v>
      </c>
      <c r="E87" s="0" t="n">
        <v>530</v>
      </c>
      <c r="F87" s="0" t="n">
        <f aca="false">+(E87/10)+17</f>
        <v>70</v>
      </c>
      <c r="G87" s="0" t="str">
        <f aca="false">"Semana "&amp;F87</f>
        <v>Semana 70</v>
      </c>
      <c r="H87" s="42" t="n">
        <f aca="false">+L87</f>
        <v>0</v>
      </c>
      <c r="I87" s="43" t="n">
        <v>0</v>
      </c>
      <c r="K87" s="49" t="n">
        <v>330</v>
      </c>
      <c r="L87" s="53" t="n">
        <f aca="false">+I87/K87</f>
        <v>0</v>
      </c>
      <c r="M87" s="54" t="n">
        <v>41275</v>
      </c>
      <c r="P87" s="55" t="n">
        <f aca="false">+L87</f>
        <v>0</v>
      </c>
      <c r="U87" s="0" t="n">
        <f aca="false">+E87</f>
        <v>530</v>
      </c>
      <c r="V87" s="0" t="n">
        <v>0.0102</v>
      </c>
      <c r="W87" s="45" t="n">
        <f aca="false">+H87*V87</f>
        <v>0</v>
      </c>
      <c r="X87" s="45" t="n">
        <f aca="false">+I87*V87</f>
        <v>0</v>
      </c>
    </row>
    <row r="88" customFormat="false" ht="15" hidden="true" customHeight="false" outlineLevel="0" collapsed="false">
      <c r="A88" s="0" t="s">
        <v>4</v>
      </c>
      <c r="B88" s="0" t="str">
        <f aca="false">MID(A88,9,30)</f>
        <v>Bovans Blanca</v>
      </c>
      <c r="C88" s="0" t="s">
        <v>168</v>
      </c>
      <c r="D88" s="0" t="s">
        <v>24</v>
      </c>
      <c r="E88" s="0" t="n">
        <v>530</v>
      </c>
      <c r="F88" s="0" t="n">
        <f aca="false">+(E88/10)+17</f>
        <v>70</v>
      </c>
      <c r="G88" s="0" t="str">
        <f aca="false">"Semana "&amp;F88</f>
        <v>Semana 70</v>
      </c>
      <c r="H88" s="42" t="n">
        <f aca="false">+L88</f>
        <v>0.00454545454545455</v>
      </c>
      <c r="I88" s="43" t="n">
        <v>1.5</v>
      </c>
      <c r="K88" s="49" t="n">
        <v>330</v>
      </c>
      <c r="L88" s="53" t="n">
        <f aca="false">+I88/K88</f>
        <v>0.00454545454545455</v>
      </c>
      <c r="M88" s="54" t="n">
        <v>41275</v>
      </c>
      <c r="P88" s="55" t="n">
        <f aca="false">+L88</f>
        <v>0.00454545454545455</v>
      </c>
      <c r="U88" s="0" t="n">
        <f aca="false">+E88</f>
        <v>530</v>
      </c>
      <c r="V88" s="0" t="n">
        <v>0.0151</v>
      </c>
      <c r="W88" s="45" t="n">
        <f aca="false">+H88*V88</f>
        <v>6.86363636363636E-005</v>
      </c>
      <c r="X88" s="45" t="n">
        <f aca="false">+I88*V88</f>
        <v>0.02265</v>
      </c>
    </row>
    <row r="89" customFormat="false" ht="15" hidden="true" customHeight="false" outlineLevel="0" collapsed="false">
      <c r="A89" s="0" t="s">
        <v>4</v>
      </c>
      <c r="B89" s="0" t="str">
        <f aca="false">MID(A89,9,30)</f>
        <v>Bovans Blanca</v>
      </c>
      <c r="C89" s="0" t="s">
        <v>166</v>
      </c>
      <c r="D89" s="0" t="s">
        <v>118</v>
      </c>
      <c r="E89" s="0" t="n">
        <v>550</v>
      </c>
      <c r="F89" s="0" t="n">
        <f aca="false">+(E89/10)+17</f>
        <v>72</v>
      </c>
      <c r="G89" s="0" t="str">
        <f aca="false">"Semana "&amp;F89</f>
        <v>Semana 72</v>
      </c>
      <c r="H89" s="42" t="n">
        <f aca="false">+L89</f>
        <v>0.00237575757575758</v>
      </c>
      <c r="I89" s="43" t="n">
        <f aca="false">0.112*7</f>
        <v>0.784</v>
      </c>
      <c r="K89" s="49" t="n">
        <v>330</v>
      </c>
      <c r="L89" s="53" t="n">
        <f aca="false">+I89/K89</f>
        <v>0.00237575757575758</v>
      </c>
      <c r="M89" s="54" t="n">
        <v>41275</v>
      </c>
      <c r="P89" s="55" t="n">
        <f aca="false">+L89</f>
        <v>0.00237575757575758</v>
      </c>
      <c r="U89" s="0" t="n">
        <f aca="false">+E89</f>
        <v>550</v>
      </c>
      <c r="V89" s="0" t="n">
        <v>4.7062</v>
      </c>
      <c r="W89" s="45" t="n">
        <f aca="false">+H89*V89</f>
        <v>0.0111807903030303</v>
      </c>
      <c r="X89" s="45" t="n">
        <f aca="false">+I89*V89</f>
        <v>3.6896608</v>
      </c>
    </row>
    <row r="90" customFormat="false" ht="15" hidden="true" customHeight="false" outlineLevel="0" collapsed="false">
      <c r="A90" s="0" t="s">
        <v>4</v>
      </c>
      <c r="B90" s="0" t="str">
        <f aca="false">MID(A90,9,30)</f>
        <v>Bovans Blanca</v>
      </c>
      <c r="C90" s="0" t="s">
        <v>166</v>
      </c>
      <c r="D90" s="0" t="s">
        <v>118</v>
      </c>
      <c r="E90" s="0" t="n">
        <v>560</v>
      </c>
      <c r="F90" s="0" t="n">
        <f aca="false">+(E90/10)+17</f>
        <v>73</v>
      </c>
      <c r="G90" s="0" t="str">
        <f aca="false">"Semana "&amp;F90</f>
        <v>Semana 73</v>
      </c>
      <c r="H90" s="42" t="n">
        <f aca="false">+L90</f>
        <v>0.00237575757575758</v>
      </c>
      <c r="I90" s="43" t="n">
        <f aca="false">0.112*7</f>
        <v>0.784</v>
      </c>
      <c r="K90" s="49" t="n">
        <v>330</v>
      </c>
      <c r="L90" s="53" t="n">
        <f aca="false">+I90/K90</f>
        <v>0.00237575757575758</v>
      </c>
      <c r="M90" s="54" t="n">
        <v>41275</v>
      </c>
      <c r="P90" s="55" t="n">
        <f aca="false">+L90</f>
        <v>0.00237575757575758</v>
      </c>
      <c r="U90" s="0" t="n">
        <f aca="false">+E90</f>
        <v>560</v>
      </c>
      <c r="V90" s="0" t="n">
        <v>4.7062</v>
      </c>
      <c r="W90" s="45" t="n">
        <f aca="false">+H90*V90</f>
        <v>0.0111807903030303</v>
      </c>
      <c r="X90" s="45" t="n">
        <f aca="false">+I90*V90</f>
        <v>3.6896608</v>
      </c>
    </row>
    <row r="91" customFormat="false" ht="15" hidden="true" customHeight="false" outlineLevel="0" collapsed="false">
      <c r="A91" s="0" t="s">
        <v>4</v>
      </c>
      <c r="B91" s="0" t="str">
        <f aca="false">MID(A91,9,30)</f>
        <v>Bovans Blanca</v>
      </c>
      <c r="C91" s="0" t="s">
        <v>166</v>
      </c>
      <c r="D91" s="0" t="s">
        <v>118</v>
      </c>
      <c r="E91" s="0" t="n">
        <v>570</v>
      </c>
      <c r="F91" s="0" t="n">
        <f aca="false">+(E91/10)+17</f>
        <v>74</v>
      </c>
      <c r="G91" s="0" t="str">
        <f aca="false">"Semana "&amp;F91</f>
        <v>Semana 74</v>
      </c>
      <c r="H91" s="42" t="n">
        <f aca="false">+L91</f>
        <v>0.00237575757575758</v>
      </c>
      <c r="I91" s="43" t="n">
        <f aca="false">0.112*7</f>
        <v>0.784</v>
      </c>
      <c r="K91" s="49" t="n">
        <v>330</v>
      </c>
      <c r="L91" s="53" t="n">
        <f aca="false">+I91/K91</f>
        <v>0.00237575757575758</v>
      </c>
      <c r="M91" s="54" t="n">
        <v>41275</v>
      </c>
      <c r="P91" s="55" t="n">
        <f aca="false">+L91</f>
        <v>0.00237575757575758</v>
      </c>
      <c r="U91" s="0" t="n">
        <f aca="false">+E91</f>
        <v>570</v>
      </c>
      <c r="V91" s="0" t="n">
        <v>4.7062</v>
      </c>
      <c r="W91" s="45" t="n">
        <f aca="false">+H91*V91</f>
        <v>0.0111807903030303</v>
      </c>
      <c r="X91" s="45" t="n">
        <f aca="false">+I91*V91</f>
        <v>3.6896608</v>
      </c>
    </row>
    <row r="92" customFormat="false" ht="15" hidden="true" customHeight="false" outlineLevel="0" collapsed="false">
      <c r="A92" s="0" t="s">
        <v>4</v>
      </c>
      <c r="B92" s="0" t="str">
        <f aca="false">MID(A92,9,30)</f>
        <v>Bovans Blanca</v>
      </c>
      <c r="C92" s="0" t="s">
        <v>166</v>
      </c>
      <c r="D92" s="0" t="s">
        <v>118</v>
      </c>
      <c r="E92" s="0" t="n">
        <v>580</v>
      </c>
      <c r="F92" s="0" t="n">
        <f aca="false">+(E92/10)+17</f>
        <v>75</v>
      </c>
      <c r="G92" s="0" t="str">
        <f aca="false">"Semana "&amp;F92</f>
        <v>Semana 75</v>
      </c>
      <c r="H92" s="42" t="n">
        <f aca="false">+L92</f>
        <v>0.00237575757575758</v>
      </c>
      <c r="I92" s="43" t="n">
        <f aca="false">0.112*7</f>
        <v>0.784</v>
      </c>
      <c r="K92" s="49" t="n">
        <v>330</v>
      </c>
      <c r="L92" s="53" t="n">
        <f aca="false">+I92/K92</f>
        <v>0.00237575757575758</v>
      </c>
      <c r="M92" s="54" t="n">
        <v>41275</v>
      </c>
      <c r="P92" s="55" t="n">
        <f aca="false">+L92</f>
        <v>0.00237575757575758</v>
      </c>
      <c r="U92" s="0" t="n">
        <f aca="false">+E92</f>
        <v>580</v>
      </c>
      <c r="V92" s="0" t="n">
        <v>4.7062</v>
      </c>
      <c r="W92" s="45" t="n">
        <f aca="false">+H92*V92</f>
        <v>0.0111807903030303</v>
      </c>
      <c r="X92" s="45" t="n">
        <f aca="false">+I92*V92</f>
        <v>3.6896608</v>
      </c>
    </row>
    <row r="93" customFormat="false" ht="15" hidden="true" customHeight="false" outlineLevel="0" collapsed="false">
      <c r="A93" s="0" t="s">
        <v>4</v>
      </c>
      <c r="B93" s="0" t="str">
        <f aca="false">MID(A93,9,30)</f>
        <v>Bovans Blanca</v>
      </c>
      <c r="C93" s="0" t="s">
        <v>166</v>
      </c>
      <c r="D93" s="0" t="s">
        <v>118</v>
      </c>
      <c r="E93" s="0" t="n">
        <v>590</v>
      </c>
      <c r="F93" s="0" t="n">
        <f aca="false">+(E93/10)+17</f>
        <v>76</v>
      </c>
      <c r="G93" s="0" t="str">
        <f aca="false">"Semana "&amp;F93</f>
        <v>Semana 76</v>
      </c>
      <c r="H93" s="42" t="n">
        <f aca="false">+L93</f>
        <v>0.00237575757575758</v>
      </c>
      <c r="I93" s="43" t="n">
        <f aca="false">0.112*7</f>
        <v>0.784</v>
      </c>
      <c r="K93" s="49" t="n">
        <v>330</v>
      </c>
      <c r="L93" s="53" t="n">
        <f aca="false">+I93/K93</f>
        <v>0.00237575757575758</v>
      </c>
      <c r="M93" s="54" t="n">
        <v>41275</v>
      </c>
      <c r="P93" s="55" t="n">
        <f aca="false">+L93</f>
        <v>0.00237575757575758</v>
      </c>
      <c r="U93" s="0" t="n">
        <f aca="false">+E93</f>
        <v>590</v>
      </c>
      <c r="V93" s="0" t="n">
        <v>4.7062</v>
      </c>
      <c r="W93" s="45" t="n">
        <f aca="false">+H93*V93</f>
        <v>0.0111807903030303</v>
      </c>
      <c r="X93" s="45" t="n">
        <f aca="false">+I93*V93</f>
        <v>3.6896608</v>
      </c>
    </row>
    <row r="94" customFormat="false" ht="15" hidden="true" customHeight="false" outlineLevel="0" collapsed="false">
      <c r="A94" s="0" t="s">
        <v>4</v>
      </c>
      <c r="B94" s="0" t="str">
        <f aca="false">MID(A94,9,30)</f>
        <v>Bovans Blanca</v>
      </c>
      <c r="C94" s="0" t="s">
        <v>166</v>
      </c>
      <c r="D94" s="0" t="s">
        <v>118</v>
      </c>
      <c r="E94" s="0" t="n">
        <v>600</v>
      </c>
      <c r="F94" s="0" t="n">
        <f aca="false">+(E94/10)+17</f>
        <v>77</v>
      </c>
      <c r="G94" s="0" t="str">
        <f aca="false">"Semana "&amp;F94</f>
        <v>Semana 77</v>
      </c>
      <c r="H94" s="42" t="n">
        <f aca="false">+L94</f>
        <v>0.00237575757575758</v>
      </c>
      <c r="I94" s="43" t="n">
        <f aca="false">0.112*7</f>
        <v>0.784</v>
      </c>
      <c r="K94" s="49" t="n">
        <v>330</v>
      </c>
      <c r="L94" s="53" t="n">
        <f aca="false">+I94/K94</f>
        <v>0.00237575757575758</v>
      </c>
      <c r="M94" s="54" t="n">
        <v>41275</v>
      </c>
      <c r="P94" s="55" t="n">
        <f aca="false">+L94</f>
        <v>0.00237575757575758</v>
      </c>
      <c r="U94" s="0" t="n">
        <f aca="false">+E94</f>
        <v>600</v>
      </c>
      <c r="V94" s="0" t="n">
        <v>4.7062</v>
      </c>
      <c r="W94" s="45" t="n">
        <f aca="false">+H94*V94</f>
        <v>0.0111807903030303</v>
      </c>
      <c r="X94" s="45" t="n">
        <f aca="false">+I94*V94</f>
        <v>3.6896608</v>
      </c>
    </row>
    <row r="95" customFormat="false" ht="15" hidden="true" customHeight="false" outlineLevel="0" collapsed="false">
      <c r="A95" s="0" t="s">
        <v>4</v>
      </c>
      <c r="B95" s="0" t="str">
        <f aca="false">MID(A95,9,30)</f>
        <v>Bovans Blanca</v>
      </c>
      <c r="C95" s="0" t="s">
        <v>166</v>
      </c>
      <c r="D95" s="0" t="s">
        <v>118</v>
      </c>
      <c r="E95" s="0" t="n">
        <v>610</v>
      </c>
      <c r="F95" s="0" t="n">
        <f aca="false">+(E95/10)+17</f>
        <v>78</v>
      </c>
      <c r="G95" s="0" t="str">
        <f aca="false">"Semana "&amp;F95</f>
        <v>Semana 78</v>
      </c>
      <c r="H95" s="42" t="n">
        <f aca="false">+L95</f>
        <v>0.00237575757575758</v>
      </c>
      <c r="I95" s="43" t="n">
        <f aca="false">0.112*7</f>
        <v>0.784</v>
      </c>
      <c r="K95" s="49" t="n">
        <v>330</v>
      </c>
      <c r="L95" s="53" t="n">
        <f aca="false">+I95/K95</f>
        <v>0.00237575757575758</v>
      </c>
      <c r="M95" s="54" t="n">
        <v>41275</v>
      </c>
      <c r="P95" s="55" t="n">
        <f aca="false">+L95</f>
        <v>0.00237575757575758</v>
      </c>
      <c r="U95" s="0" t="n">
        <f aca="false">+E95</f>
        <v>610</v>
      </c>
      <c r="V95" s="0" t="n">
        <v>4.7062</v>
      </c>
      <c r="W95" s="45" t="n">
        <f aca="false">+H95*V95</f>
        <v>0.0111807903030303</v>
      </c>
      <c r="X95" s="45" t="n">
        <f aca="false">+I95*V95</f>
        <v>3.6896608</v>
      </c>
    </row>
    <row r="96" customFormat="false" ht="15" hidden="true" customHeight="false" outlineLevel="0" collapsed="false">
      <c r="A96" s="0" t="s">
        <v>4</v>
      </c>
      <c r="B96" s="0" t="str">
        <f aca="false">MID(A96,9,30)</f>
        <v>Bovans Blanca</v>
      </c>
      <c r="C96" s="0" t="s">
        <v>166</v>
      </c>
      <c r="D96" s="0" t="s">
        <v>118</v>
      </c>
      <c r="E96" s="0" t="n">
        <v>620</v>
      </c>
      <c r="F96" s="0" t="n">
        <f aca="false">+(E96/10)+17</f>
        <v>79</v>
      </c>
      <c r="G96" s="0" t="str">
        <f aca="false">"Semana "&amp;F96</f>
        <v>Semana 79</v>
      </c>
      <c r="H96" s="42" t="n">
        <f aca="false">+L96</f>
        <v>0.00237575757575758</v>
      </c>
      <c r="I96" s="43" t="n">
        <f aca="false">0.112*7</f>
        <v>0.784</v>
      </c>
      <c r="K96" s="49" t="n">
        <v>330</v>
      </c>
      <c r="L96" s="53" t="n">
        <f aca="false">+I96/K96</f>
        <v>0.00237575757575758</v>
      </c>
      <c r="M96" s="54" t="n">
        <v>41275</v>
      </c>
      <c r="P96" s="55" t="n">
        <f aca="false">+L96</f>
        <v>0.00237575757575758</v>
      </c>
      <c r="U96" s="0" t="n">
        <f aca="false">+E96</f>
        <v>620</v>
      </c>
      <c r="V96" s="0" t="n">
        <v>4.7062</v>
      </c>
      <c r="W96" s="45" t="n">
        <f aca="false">+H96*V96</f>
        <v>0.0111807903030303</v>
      </c>
      <c r="X96" s="45" t="n">
        <f aca="false">+I96*V96</f>
        <v>3.6896608</v>
      </c>
    </row>
    <row r="97" customFormat="false" ht="15" hidden="true" customHeight="false" outlineLevel="0" collapsed="false">
      <c r="A97" s="0" t="s">
        <v>4</v>
      </c>
      <c r="B97" s="0" t="str">
        <f aca="false">MID(A97,9,30)</f>
        <v>Bovans Blanca</v>
      </c>
      <c r="C97" s="0" t="s">
        <v>166</v>
      </c>
      <c r="D97" s="0" t="s">
        <v>118</v>
      </c>
      <c r="E97" s="0" t="n">
        <v>630</v>
      </c>
      <c r="F97" s="0" t="n">
        <f aca="false">+(E97/10)+17</f>
        <v>80</v>
      </c>
      <c r="G97" s="0" t="str">
        <f aca="false">"Semana "&amp;F97</f>
        <v>Semana 80</v>
      </c>
      <c r="H97" s="42" t="n">
        <f aca="false">+L97</f>
        <v>0.00237575757575758</v>
      </c>
      <c r="I97" s="43" t="n">
        <f aca="false">0.112*7</f>
        <v>0.784</v>
      </c>
      <c r="K97" s="49" t="n">
        <v>330</v>
      </c>
      <c r="L97" s="53" t="n">
        <f aca="false">+I97/K97</f>
        <v>0.00237575757575758</v>
      </c>
      <c r="M97" s="54" t="n">
        <v>41275</v>
      </c>
      <c r="P97" s="55" t="n">
        <f aca="false">+L97</f>
        <v>0.00237575757575758</v>
      </c>
      <c r="U97" s="0" t="n">
        <f aca="false">+E97</f>
        <v>630</v>
      </c>
      <c r="V97" s="0" t="n">
        <v>4.7062</v>
      </c>
      <c r="W97" s="45" t="n">
        <f aca="false">+H97*V97</f>
        <v>0.0111807903030303</v>
      </c>
      <c r="X97" s="45" t="n">
        <f aca="false">+I97*V97</f>
        <v>3.6896608</v>
      </c>
    </row>
    <row r="98" customFormat="false" ht="15" hidden="false" customHeight="false" outlineLevel="0" collapsed="false">
      <c r="A98" s="0" t="s">
        <v>4</v>
      </c>
      <c r="B98" s="0" t="str">
        <f aca="false">MID(A98,9,30)</f>
        <v>Bovans Blanca</v>
      </c>
      <c r="C98" s="0" t="s">
        <v>165</v>
      </c>
      <c r="D98" s="0" t="s">
        <v>12</v>
      </c>
      <c r="E98" s="0" t="n">
        <v>630</v>
      </c>
      <c r="F98" s="0" t="n">
        <f aca="false">+(E98/10)+17</f>
        <v>80</v>
      </c>
      <c r="G98" s="0" t="str">
        <f aca="false">"Semana "&amp;F98</f>
        <v>Semana 80</v>
      </c>
      <c r="H98" s="42" t="n">
        <f aca="false">+L98</f>
        <v>-0.00303030303030303</v>
      </c>
      <c r="I98" s="43" t="n">
        <v>-1</v>
      </c>
      <c r="K98" s="49" t="n">
        <v>330</v>
      </c>
      <c r="L98" s="53" t="n">
        <f aca="false">+I98/K98</f>
        <v>-0.00303030303030303</v>
      </c>
      <c r="M98" s="54" t="n">
        <v>41275</v>
      </c>
      <c r="P98" s="55" t="n">
        <f aca="false">+L98</f>
        <v>-0.00303030303030303</v>
      </c>
      <c r="U98" s="0" t="n">
        <f aca="false">+E98</f>
        <v>630</v>
      </c>
      <c r="V98" s="0" t="n">
        <v>45.6022</v>
      </c>
      <c r="W98" s="45" t="n">
        <f aca="false">+H98*V98</f>
        <v>-0.138188484848485</v>
      </c>
      <c r="X98" s="45" t="n">
        <f aca="false">+I98*V98</f>
        <v>-45.6022</v>
      </c>
    </row>
  </sheetData>
  <autoFilter ref="A1:X98">
    <filterColumn colId="2">
      <customFilters and="true">
        <customFilter operator="equal" val="501 Aves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>
    <row r="1" customFormat="false" ht="12.8" hidden="false" customHeight="false" outlineLevel="0" collapsed="false">
      <c r="A1" s="0" t="s">
        <v>2</v>
      </c>
      <c r="B1" s="0" t="s">
        <v>149</v>
      </c>
      <c r="C1" s="0" t="s">
        <v>150</v>
      </c>
      <c r="D1" s="0" t="s">
        <v>169</v>
      </c>
      <c r="E1" s="0" t="s">
        <v>5</v>
      </c>
      <c r="F1" s="0" t="s">
        <v>151</v>
      </c>
      <c r="G1" s="0" t="s">
        <v>6</v>
      </c>
      <c r="H1" s="0" t="s">
        <v>152</v>
      </c>
      <c r="I1" s="0" t="s">
        <v>153</v>
      </c>
      <c r="J1" s="0" t="s">
        <v>154</v>
      </c>
      <c r="K1" s="0" t="s">
        <v>155</v>
      </c>
      <c r="L1" s="0" t="s">
        <v>156</v>
      </c>
      <c r="M1" s="0" t="s">
        <v>0</v>
      </c>
      <c r="N1" s="0" t="s">
        <v>7</v>
      </c>
      <c r="O1" s="0" t="s">
        <v>170</v>
      </c>
      <c r="P1" s="0" t="s">
        <v>171</v>
      </c>
      <c r="Q1" s="0" t="s">
        <v>157</v>
      </c>
      <c r="R1" s="0" t="s">
        <v>158</v>
      </c>
      <c r="S1" s="0" t="s">
        <v>159</v>
      </c>
      <c r="T1" s="0" t="s">
        <v>160</v>
      </c>
      <c r="U1" s="0" t="s">
        <v>172</v>
      </c>
      <c r="V1" s="0" t="s">
        <v>173</v>
      </c>
      <c r="W1" s="0" t="s">
        <v>174</v>
      </c>
      <c r="X1" s="0" t="s">
        <v>175</v>
      </c>
      <c r="Y1" s="0" t="s">
        <v>161</v>
      </c>
      <c r="Z1" s="0" t="s">
        <v>176</v>
      </c>
      <c r="AA1" s="0" t="s">
        <v>162</v>
      </c>
      <c r="AB1" s="0" t="s">
        <v>163</v>
      </c>
      <c r="AC1" s="0" t="s">
        <v>164</v>
      </c>
    </row>
    <row r="2" customFormat="false" ht="12.8" hidden="false" customHeight="false" outlineLevel="0" collapsed="false">
      <c r="A2" s="0" t="s">
        <v>4</v>
      </c>
      <c r="B2" s="0" t="s">
        <v>177</v>
      </c>
      <c r="C2" s="0" t="s">
        <v>165</v>
      </c>
      <c r="D2" s="0" t="s">
        <v>12</v>
      </c>
      <c r="E2" s="0" t="n">
        <v>10</v>
      </c>
      <c r="F2" s="0" t="n">
        <v>18</v>
      </c>
      <c r="G2" s="0" t="s">
        <v>10</v>
      </c>
      <c r="H2" s="0" t="n">
        <v>0.00303030303030303</v>
      </c>
      <c r="I2" s="0" t="n">
        <v>1</v>
      </c>
      <c r="K2" s="0" t="n">
        <v>330</v>
      </c>
      <c r="L2" s="0" t="n">
        <v>0.00303030303030303</v>
      </c>
      <c r="N2" s="0" t="s">
        <v>12</v>
      </c>
      <c r="O2" s="0" t="s">
        <v>178</v>
      </c>
      <c r="Q2" s="56" t="n">
        <v>41275</v>
      </c>
      <c r="T2" s="0" t="n">
        <v>0.00303030303030303</v>
      </c>
      <c r="Y2" s="0" t="n">
        <v>10</v>
      </c>
      <c r="Z2" s="0" t="s">
        <v>12</v>
      </c>
      <c r="AA2" s="0" t="n">
        <v>45.6022</v>
      </c>
      <c r="AB2" s="0" t="n">
        <v>0.138188484848485</v>
      </c>
      <c r="AC2" s="0" t="n">
        <v>45.6022</v>
      </c>
    </row>
    <row r="3" customFormat="false" ht="12.8" hidden="false" customHeight="false" outlineLevel="0" collapsed="false">
      <c r="A3" s="0" t="s">
        <v>4</v>
      </c>
      <c r="B3" s="0" t="s">
        <v>177</v>
      </c>
      <c r="C3" s="0" t="s">
        <v>166</v>
      </c>
      <c r="D3" s="0" t="s">
        <v>11</v>
      </c>
      <c r="E3" s="0" t="n">
        <v>10</v>
      </c>
      <c r="F3" s="0" t="n">
        <v>18</v>
      </c>
      <c r="G3" s="0" t="s">
        <v>10</v>
      </c>
      <c r="H3" s="0" t="n">
        <v>0.00184545454545455</v>
      </c>
      <c r="I3" s="0" t="n">
        <v>0.609</v>
      </c>
      <c r="K3" s="0" t="n">
        <v>330</v>
      </c>
      <c r="L3" s="0" t="n">
        <v>0.00184545454545455</v>
      </c>
      <c r="N3" s="0" t="s">
        <v>11</v>
      </c>
      <c r="O3" s="0" t="s">
        <v>178</v>
      </c>
      <c r="Q3" s="56" t="n">
        <v>41275</v>
      </c>
      <c r="T3" s="0" t="n">
        <v>0.00184545454545455</v>
      </c>
      <c r="Y3" s="0" t="n">
        <v>10</v>
      </c>
      <c r="Z3" s="0" t="s">
        <v>11</v>
      </c>
      <c r="AA3" s="0" t="n">
        <v>4.9509</v>
      </c>
      <c r="AB3" s="0" t="n">
        <v>0.00913666090909091</v>
      </c>
      <c r="AC3" s="0" t="n">
        <v>3.0150981</v>
      </c>
    </row>
    <row r="4" customFormat="false" ht="12.8" hidden="false" customHeight="false" outlineLevel="0" collapsed="false">
      <c r="A4" s="0" t="s">
        <v>4</v>
      </c>
      <c r="B4" s="0" t="s">
        <v>177</v>
      </c>
      <c r="C4" s="0" t="s">
        <v>165</v>
      </c>
      <c r="D4" s="0" t="s">
        <v>13</v>
      </c>
      <c r="E4" s="0" t="n">
        <v>10</v>
      </c>
      <c r="F4" s="0" t="n">
        <v>18</v>
      </c>
      <c r="G4" s="0" t="s">
        <v>10</v>
      </c>
      <c r="H4" s="0" t="n">
        <v>0.00303030303030303</v>
      </c>
      <c r="I4" s="0" t="n">
        <v>1</v>
      </c>
      <c r="K4" s="0" t="n">
        <v>330</v>
      </c>
      <c r="L4" s="0" t="n">
        <v>0.00303030303030303</v>
      </c>
      <c r="N4" s="0" t="s">
        <v>13</v>
      </c>
      <c r="O4" s="0" t="s">
        <v>178</v>
      </c>
      <c r="Q4" s="56" t="n">
        <v>41275</v>
      </c>
      <c r="T4" s="0" t="n">
        <v>0.00303030303030303</v>
      </c>
      <c r="Y4" s="0" t="n">
        <v>10</v>
      </c>
      <c r="Z4" s="0" t="s">
        <v>13</v>
      </c>
      <c r="AA4" s="0" t="n">
        <v>47.6022</v>
      </c>
      <c r="AB4" s="0" t="n">
        <v>0.144249090909091</v>
      </c>
      <c r="AC4" s="0" t="n">
        <v>47.6022</v>
      </c>
    </row>
    <row r="5" customFormat="false" ht="12.8" hidden="false" customHeight="false" outlineLevel="0" collapsed="false">
      <c r="A5" s="0" t="s">
        <v>4</v>
      </c>
      <c r="B5" s="0" t="s">
        <v>177</v>
      </c>
      <c r="C5" s="0" t="s">
        <v>167</v>
      </c>
      <c r="D5" s="0" t="s">
        <v>14</v>
      </c>
      <c r="E5" s="0" t="n">
        <v>10</v>
      </c>
      <c r="F5" s="0" t="n">
        <v>18</v>
      </c>
      <c r="G5" s="0" t="s">
        <v>10</v>
      </c>
      <c r="H5" s="0" t="n">
        <v>0</v>
      </c>
      <c r="I5" s="0" t="n">
        <v>0.609</v>
      </c>
      <c r="K5" s="0" t="n">
        <v>330</v>
      </c>
      <c r="L5" s="0" t="n">
        <v>0</v>
      </c>
      <c r="N5" s="0" t="s">
        <v>14</v>
      </c>
      <c r="O5" s="0" t="s">
        <v>178</v>
      </c>
      <c r="Q5" s="56" t="n">
        <v>41275</v>
      </c>
      <c r="T5" s="0" t="n">
        <v>0</v>
      </c>
      <c r="Y5" s="0" t="n">
        <v>10</v>
      </c>
      <c r="Z5" s="0" t="s">
        <v>14</v>
      </c>
      <c r="AA5" s="0" t="n">
        <v>688.83</v>
      </c>
      <c r="AB5" s="0" t="n">
        <v>0</v>
      </c>
      <c r="AC5" s="0" t="n">
        <v>419.49747</v>
      </c>
    </row>
    <row r="6" customFormat="false" ht="12.8" hidden="false" customHeight="false" outlineLevel="0" collapsed="false">
      <c r="A6" s="0" t="s">
        <v>4</v>
      </c>
      <c r="B6" s="0" t="s">
        <v>177</v>
      </c>
      <c r="C6" s="0" t="s">
        <v>166</v>
      </c>
      <c r="D6" s="0" t="s">
        <v>11</v>
      </c>
      <c r="E6" s="0" t="n">
        <v>20</v>
      </c>
      <c r="F6" s="0" t="n">
        <v>19</v>
      </c>
      <c r="G6" s="0" t="s">
        <v>16</v>
      </c>
      <c r="H6" s="0" t="n">
        <v>0.00184545454545455</v>
      </c>
      <c r="I6" s="0" t="n">
        <v>0.609</v>
      </c>
      <c r="K6" s="0" t="n">
        <v>330</v>
      </c>
      <c r="L6" s="0" t="n">
        <v>0.00184545454545455</v>
      </c>
      <c r="N6" s="0" t="s">
        <v>11</v>
      </c>
      <c r="O6" s="0" t="s">
        <v>178</v>
      </c>
      <c r="Q6" s="56" t="n">
        <v>41275</v>
      </c>
      <c r="T6" s="0" t="n">
        <v>0.00184545454545455</v>
      </c>
      <c r="Y6" s="0" t="n">
        <v>20</v>
      </c>
      <c r="Z6" s="0" t="s">
        <v>11</v>
      </c>
      <c r="AA6" s="0" t="n">
        <v>4.9509</v>
      </c>
      <c r="AB6" s="0" t="n">
        <v>0.00913666090909091</v>
      </c>
      <c r="AC6" s="0" t="n">
        <v>3.0150981</v>
      </c>
    </row>
    <row r="7" customFormat="false" ht="12.8" hidden="false" customHeight="false" outlineLevel="0" collapsed="false">
      <c r="A7" s="0" t="s">
        <v>4</v>
      </c>
      <c r="B7" s="0" t="s">
        <v>177</v>
      </c>
      <c r="C7" s="0" t="s">
        <v>168</v>
      </c>
      <c r="D7" s="0" t="s">
        <v>17</v>
      </c>
      <c r="E7" s="0" t="n">
        <v>20</v>
      </c>
      <c r="F7" s="0" t="n">
        <v>19</v>
      </c>
      <c r="G7" s="0" t="s">
        <v>16</v>
      </c>
      <c r="H7" s="0" t="n">
        <v>0.00303030303030303</v>
      </c>
      <c r="I7" s="0" t="n">
        <v>1</v>
      </c>
      <c r="K7" s="0" t="n">
        <v>330</v>
      </c>
      <c r="L7" s="0" t="n">
        <v>0.00303030303030303</v>
      </c>
      <c r="N7" s="0" t="s">
        <v>17</v>
      </c>
      <c r="O7" s="0" t="s">
        <v>178</v>
      </c>
      <c r="Q7" s="56" t="n">
        <v>41275</v>
      </c>
      <c r="T7" s="0" t="n">
        <v>0.00303030303030303</v>
      </c>
      <c r="Y7" s="0" t="n">
        <v>20</v>
      </c>
      <c r="Z7" s="0" t="s">
        <v>17</v>
      </c>
      <c r="AA7" s="0" t="n">
        <v>0.0259</v>
      </c>
      <c r="AB7" s="0" t="n">
        <v>7.84848484848485E-005</v>
      </c>
      <c r="AC7" s="0" t="n">
        <v>0.0259</v>
      </c>
    </row>
    <row r="8" customFormat="false" ht="12.8" hidden="false" customHeight="false" outlineLevel="0" collapsed="false">
      <c r="A8" s="0" t="s">
        <v>4</v>
      </c>
      <c r="B8" s="0" t="s">
        <v>177</v>
      </c>
      <c r="C8" s="0" t="s">
        <v>166</v>
      </c>
      <c r="D8" s="0" t="s">
        <v>11</v>
      </c>
      <c r="E8" s="0" t="n">
        <v>30</v>
      </c>
      <c r="F8" s="0" t="n">
        <v>20</v>
      </c>
      <c r="G8" s="0" t="s">
        <v>19</v>
      </c>
      <c r="H8" s="0" t="n">
        <v>0.00186666666666667</v>
      </c>
      <c r="I8" s="0" t="n">
        <v>0.616</v>
      </c>
      <c r="K8" s="0" t="n">
        <v>330</v>
      </c>
      <c r="L8" s="0" t="n">
        <v>0.00186666666666667</v>
      </c>
      <c r="N8" s="0" t="s">
        <v>11</v>
      </c>
      <c r="O8" s="0" t="s">
        <v>178</v>
      </c>
      <c r="Q8" s="56" t="n">
        <v>41275</v>
      </c>
      <c r="T8" s="0" t="n">
        <v>0.00186666666666667</v>
      </c>
      <c r="Y8" s="0" t="n">
        <v>30</v>
      </c>
      <c r="Z8" s="0" t="s">
        <v>11</v>
      </c>
      <c r="AA8" s="0" t="n">
        <v>4.9509</v>
      </c>
      <c r="AB8" s="0" t="n">
        <v>0.00924168</v>
      </c>
      <c r="AC8" s="0" t="n">
        <v>3.0497544</v>
      </c>
    </row>
    <row r="9" customFormat="false" ht="12.8" hidden="false" customHeight="false" outlineLevel="0" collapsed="false">
      <c r="A9" s="0" t="s">
        <v>4</v>
      </c>
      <c r="B9" s="0" t="s">
        <v>177</v>
      </c>
      <c r="C9" s="0" t="s">
        <v>166</v>
      </c>
      <c r="D9" s="0" t="s">
        <v>11</v>
      </c>
      <c r="E9" s="0" t="n">
        <v>40</v>
      </c>
      <c r="F9" s="0" t="n">
        <v>21</v>
      </c>
      <c r="G9" s="0" t="s">
        <v>21</v>
      </c>
      <c r="H9" s="0" t="n">
        <v>0.00195151515151515</v>
      </c>
      <c r="I9" s="0" t="n">
        <v>0.644</v>
      </c>
      <c r="K9" s="0" t="n">
        <v>330</v>
      </c>
      <c r="L9" s="0" t="n">
        <v>0.00195151515151515</v>
      </c>
      <c r="N9" s="0" t="s">
        <v>11</v>
      </c>
      <c r="O9" s="0" t="s">
        <v>178</v>
      </c>
      <c r="Q9" s="56" t="n">
        <v>41275</v>
      </c>
      <c r="T9" s="0" t="n">
        <v>0.00195151515151515</v>
      </c>
      <c r="Y9" s="0" t="n">
        <v>40</v>
      </c>
      <c r="Z9" s="0" t="s">
        <v>11</v>
      </c>
      <c r="AA9" s="0" t="n">
        <v>4.9509</v>
      </c>
      <c r="AB9" s="0" t="n">
        <v>0.00966175636363636</v>
      </c>
      <c r="AC9" s="0" t="n">
        <v>3.1883796</v>
      </c>
    </row>
    <row r="10" customFormat="false" ht="12.8" hidden="false" customHeight="false" outlineLevel="0" collapsed="false">
      <c r="A10" s="0" t="s">
        <v>4</v>
      </c>
      <c r="B10" s="0" t="s">
        <v>177</v>
      </c>
      <c r="C10" s="0" t="s">
        <v>166</v>
      </c>
      <c r="D10" s="0" t="s">
        <v>11</v>
      </c>
      <c r="E10" s="0" t="n">
        <v>50</v>
      </c>
      <c r="F10" s="0" t="n">
        <v>22</v>
      </c>
      <c r="G10" s="0" t="s">
        <v>23</v>
      </c>
      <c r="H10" s="0" t="n">
        <v>0.00201515151515152</v>
      </c>
      <c r="I10" s="0" t="n">
        <v>0.665</v>
      </c>
      <c r="K10" s="0" t="n">
        <v>330</v>
      </c>
      <c r="L10" s="0" t="n">
        <v>0.00201515151515152</v>
      </c>
      <c r="N10" s="0" t="s">
        <v>11</v>
      </c>
      <c r="O10" s="0" t="s">
        <v>178</v>
      </c>
      <c r="Q10" s="56" t="n">
        <v>41275</v>
      </c>
      <c r="T10" s="0" t="n">
        <v>0.00201515151515152</v>
      </c>
      <c r="Y10" s="0" t="n">
        <v>50</v>
      </c>
      <c r="Z10" s="0" t="s">
        <v>11</v>
      </c>
      <c r="AA10" s="0" t="n">
        <v>4.9509</v>
      </c>
      <c r="AB10" s="0" t="n">
        <v>0.00997681363636364</v>
      </c>
      <c r="AC10" s="0" t="n">
        <v>3.2923485</v>
      </c>
    </row>
    <row r="11" customFormat="false" ht="12.8" hidden="false" customHeight="false" outlineLevel="0" collapsed="false">
      <c r="A11" s="0" t="s">
        <v>4</v>
      </c>
      <c r="B11" s="0" t="s">
        <v>177</v>
      </c>
      <c r="C11" s="0" t="s">
        <v>168</v>
      </c>
      <c r="D11" s="0" t="s">
        <v>25</v>
      </c>
      <c r="E11" s="0" t="n">
        <v>50</v>
      </c>
      <c r="F11" s="0" t="n">
        <v>22</v>
      </c>
      <c r="G11" s="0" t="s">
        <v>23</v>
      </c>
      <c r="H11" s="0" t="n">
        <v>0.00303030303030303</v>
      </c>
      <c r="I11" s="0" t="n">
        <v>1</v>
      </c>
      <c r="K11" s="0" t="n">
        <v>330</v>
      </c>
      <c r="L11" s="0" t="n">
        <v>0.00303030303030303</v>
      </c>
      <c r="N11" s="0" t="s">
        <v>25</v>
      </c>
      <c r="O11" s="0" t="s">
        <v>178</v>
      </c>
      <c r="Q11" s="56" t="n">
        <v>41275</v>
      </c>
      <c r="T11" s="0" t="n">
        <v>0.00303030303030303</v>
      </c>
      <c r="Y11" s="0" t="n">
        <v>50</v>
      </c>
      <c r="Z11" s="0" t="s">
        <v>25</v>
      </c>
      <c r="AA11" s="0" t="n">
        <v>0.285</v>
      </c>
      <c r="AB11" s="0" t="n">
        <v>0.000863636363636364</v>
      </c>
      <c r="AC11" s="0" t="n">
        <v>0.285</v>
      </c>
    </row>
    <row r="12" customFormat="false" ht="12.8" hidden="false" customHeight="false" outlineLevel="0" collapsed="false">
      <c r="A12" s="0" t="s">
        <v>4</v>
      </c>
      <c r="B12" s="0" t="s">
        <v>177</v>
      </c>
      <c r="C12" s="0" t="s">
        <v>168</v>
      </c>
      <c r="D12" s="0" t="s">
        <v>24</v>
      </c>
      <c r="E12" s="0" t="n">
        <v>50</v>
      </c>
      <c r="F12" s="0" t="n">
        <v>22</v>
      </c>
      <c r="G12" s="0" t="s">
        <v>23</v>
      </c>
      <c r="H12" s="0" t="n">
        <v>0.00454545454545455</v>
      </c>
      <c r="I12" s="0" t="n">
        <v>1.5</v>
      </c>
      <c r="K12" s="0" t="n">
        <v>330</v>
      </c>
      <c r="L12" s="0" t="n">
        <v>0.00454545454545455</v>
      </c>
      <c r="N12" s="0" t="s">
        <v>24</v>
      </c>
      <c r="O12" s="0" t="s">
        <v>178</v>
      </c>
      <c r="Q12" s="56" t="n">
        <v>41275</v>
      </c>
      <c r="T12" s="0" t="n">
        <v>0.00454545454545455</v>
      </c>
      <c r="Y12" s="0" t="n">
        <v>50</v>
      </c>
      <c r="Z12" s="0" t="s">
        <v>24</v>
      </c>
      <c r="AA12" s="0" t="n">
        <v>0.0151</v>
      </c>
      <c r="AB12" s="0" t="n">
        <v>6.86363636363637E-005</v>
      </c>
      <c r="AC12" s="0" t="n">
        <v>0.02265</v>
      </c>
    </row>
    <row r="13" customFormat="false" ht="12.8" hidden="false" customHeight="false" outlineLevel="0" collapsed="false">
      <c r="A13" s="0" t="s">
        <v>4</v>
      </c>
      <c r="B13" s="0" t="s">
        <v>177</v>
      </c>
      <c r="C13" s="0" t="s">
        <v>166</v>
      </c>
      <c r="D13" s="0" t="s">
        <v>11</v>
      </c>
      <c r="E13" s="0" t="n">
        <v>60</v>
      </c>
      <c r="F13" s="0" t="n">
        <v>23</v>
      </c>
      <c r="G13" s="0" t="s">
        <v>27</v>
      </c>
      <c r="H13" s="0" t="n">
        <v>0.00205757575757576</v>
      </c>
      <c r="I13" s="0" t="n">
        <v>0.679</v>
      </c>
      <c r="K13" s="0" t="n">
        <v>330</v>
      </c>
      <c r="L13" s="0" t="n">
        <v>0.00205757575757576</v>
      </c>
      <c r="N13" s="0" t="s">
        <v>11</v>
      </c>
      <c r="O13" s="0" t="s">
        <v>178</v>
      </c>
      <c r="Q13" s="56" t="n">
        <v>41275</v>
      </c>
      <c r="T13" s="0" t="n">
        <v>0.00205757575757576</v>
      </c>
      <c r="Y13" s="0" t="n">
        <v>60</v>
      </c>
      <c r="Z13" s="0" t="s">
        <v>11</v>
      </c>
      <c r="AA13" s="0" t="n">
        <v>4.9509</v>
      </c>
      <c r="AB13" s="0" t="n">
        <v>0.0101868518181818</v>
      </c>
      <c r="AC13" s="0" t="n">
        <v>3.3616611</v>
      </c>
    </row>
    <row r="14" customFormat="false" ht="12.8" hidden="false" customHeight="false" outlineLevel="0" collapsed="false">
      <c r="A14" s="0" t="s">
        <v>4</v>
      </c>
      <c r="B14" s="0" t="s">
        <v>177</v>
      </c>
      <c r="C14" s="0" t="s">
        <v>166</v>
      </c>
      <c r="D14" s="0" t="s">
        <v>11</v>
      </c>
      <c r="E14" s="0" t="n">
        <v>70</v>
      </c>
      <c r="F14" s="0" t="n">
        <v>24</v>
      </c>
      <c r="G14" s="0" t="s">
        <v>29</v>
      </c>
      <c r="H14" s="0" t="n">
        <v>0.00212121212121212</v>
      </c>
      <c r="I14" s="0" t="n">
        <v>0.7</v>
      </c>
      <c r="K14" s="0" t="n">
        <v>330</v>
      </c>
      <c r="L14" s="0" t="n">
        <v>0.00212121212121212</v>
      </c>
      <c r="N14" s="0" t="s">
        <v>11</v>
      </c>
      <c r="O14" s="0" t="s">
        <v>178</v>
      </c>
      <c r="Q14" s="56" t="n">
        <v>41275</v>
      </c>
      <c r="T14" s="0" t="n">
        <v>0.00212121212121212</v>
      </c>
      <c r="Y14" s="0" t="n">
        <v>70</v>
      </c>
      <c r="Z14" s="0" t="s">
        <v>11</v>
      </c>
      <c r="AA14" s="0" t="n">
        <v>4.9509</v>
      </c>
      <c r="AB14" s="0" t="n">
        <v>0.0105019090909091</v>
      </c>
      <c r="AC14" s="0" t="n">
        <v>3.46563</v>
      </c>
    </row>
    <row r="15" customFormat="false" ht="12.8" hidden="false" customHeight="false" outlineLevel="0" collapsed="false">
      <c r="A15" s="0" t="s">
        <v>4</v>
      </c>
      <c r="B15" s="0" t="s">
        <v>177</v>
      </c>
      <c r="C15" s="0" t="s">
        <v>166</v>
      </c>
      <c r="D15" s="0" t="s">
        <v>11</v>
      </c>
      <c r="E15" s="0" t="n">
        <v>80</v>
      </c>
      <c r="F15" s="0" t="n">
        <v>25</v>
      </c>
      <c r="G15" s="0" t="s">
        <v>31</v>
      </c>
      <c r="H15" s="0" t="n">
        <v>0.00222727272727273</v>
      </c>
      <c r="I15" s="0" t="n">
        <v>0.735</v>
      </c>
      <c r="K15" s="0" t="n">
        <v>330</v>
      </c>
      <c r="L15" s="0" t="n">
        <v>0.00222727272727273</v>
      </c>
      <c r="N15" s="0" t="s">
        <v>11</v>
      </c>
      <c r="O15" s="0" t="s">
        <v>178</v>
      </c>
      <c r="Q15" s="56" t="n">
        <v>41275</v>
      </c>
      <c r="T15" s="0" t="n">
        <v>0.00222727272727273</v>
      </c>
      <c r="Y15" s="0" t="n">
        <v>80</v>
      </c>
      <c r="Z15" s="0" t="s">
        <v>11</v>
      </c>
      <c r="AA15" s="0" t="n">
        <v>4.9509</v>
      </c>
      <c r="AB15" s="0" t="n">
        <v>0.0110270045454545</v>
      </c>
      <c r="AC15" s="0" t="n">
        <v>3.6389115</v>
      </c>
    </row>
    <row r="16" customFormat="false" ht="12.8" hidden="false" customHeight="false" outlineLevel="0" collapsed="false">
      <c r="A16" s="0" t="s">
        <v>4</v>
      </c>
      <c r="B16" s="0" t="s">
        <v>177</v>
      </c>
      <c r="C16" s="0" t="s">
        <v>168</v>
      </c>
      <c r="D16" s="0" t="s">
        <v>32</v>
      </c>
      <c r="E16" s="0" t="n">
        <v>80</v>
      </c>
      <c r="F16" s="0" t="n">
        <v>25</v>
      </c>
      <c r="G16" s="0" t="s">
        <v>31</v>
      </c>
      <c r="H16" s="0" t="n">
        <v>0.00454545454545455</v>
      </c>
      <c r="I16" s="0" t="n">
        <v>1.5</v>
      </c>
      <c r="K16" s="0" t="n">
        <v>330</v>
      </c>
      <c r="L16" s="0" t="n">
        <v>0.00454545454545455</v>
      </c>
      <c r="N16" s="0" t="s">
        <v>32</v>
      </c>
      <c r="O16" s="0" t="s">
        <v>178</v>
      </c>
      <c r="Q16" s="56" t="n">
        <v>41275</v>
      </c>
      <c r="T16" s="0" t="n">
        <v>0.00454545454545455</v>
      </c>
      <c r="Y16" s="0" t="n">
        <v>80</v>
      </c>
      <c r="Z16" s="0" t="s">
        <v>32</v>
      </c>
      <c r="AA16" s="0" t="n">
        <v>0.0102</v>
      </c>
      <c r="AB16" s="0" t="n">
        <v>4.63636363636364E-005</v>
      </c>
      <c r="AC16" s="0" t="n">
        <v>0.0153</v>
      </c>
    </row>
    <row r="17" customFormat="false" ht="12.8" hidden="false" customHeight="false" outlineLevel="0" collapsed="false">
      <c r="A17" s="0" t="s">
        <v>4</v>
      </c>
      <c r="B17" s="0" t="s">
        <v>177</v>
      </c>
      <c r="C17" s="0" t="s">
        <v>168</v>
      </c>
      <c r="D17" s="0" t="s">
        <v>24</v>
      </c>
      <c r="E17" s="0" t="n">
        <v>80</v>
      </c>
      <c r="F17" s="0" t="n">
        <v>25</v>
      </c>
      <c r="G17" s="0" t="s">
        <v>31</v>
      </c>
      <c r="H17" s="0" t="n">
        <v>0.00454545454545455</v>
      </c>
      <c r="I17" s="0" t="n">
        <v>1.5</v>
      </c>
      <c r="K17" s="0" t="n">
        <v>330</v>
      </c>
      <c r="L17" s="0" t="n">
        <v>0.00454545454545455</v>
      </c>
      <c r="N17" s="0" t="s">
        <v>24</v>
      </c>
      <c r="O17" s="0" t="s">
        <v>178</v>
      </c>
      <c r="Q17" s="56" t="n">
        <v>41275</v>
      </c>
      <c r="T17" s="0" t="n">
        <v>0.00454545454545455</v>
      </c>
      <c r="Y17" s="0" t="n">
        <v>80</v>
      </c>
      <c r="Z17" s="0" t="s">
        <v>24</v>
      </c>
      <c r="AA17" s="0" t="n">
        <v>0.0151</v>
      </c>
      <c r="AB17" s="0" t="n">
        <v>6.86363636363637E-005</v>
      </c>
      <c r="AC17" s="0" t="n">
        <v>0.02265</v>
      </c>
    </row>
    <row r="18" customFormat="false" ht="12.8" hidden="false" customHeight="false" outlineLevel="0" collapsed="false">
      <c r="A18" s="0" t="s">
        <v>4</v>
      </c>
      <c r="B18" s="0" t="s">
        <v>177</v>
      </c>
      <c r="C18" s="0" t="s">
        <v>166</v>
      </c>
      <c r="D18" s="0" t="s">
        <v>11</v>
      </c>
      <c r="E18" s="0" t="n">
        <v>90</v>
      </c>
      <c r="F18" s="0" t="n">
        <v>26</v>
      </c>
      <c r="G18" s="0" t="s">
        <v>34</v>
      </c>
      <c r="H18" s="0" t="n">
        <v>0.00224848484848485</v>
      </c>
      <c r="I18" s="0" t="n">
        <v>0.742</v>
      </c>
      <c r="K18" s="0" t="n">
        <v>330</v>
      </c>
      <c r="L18" s="0" t="n">
        <v>0.00224848484848485</v>
      </c>
      <c r="N18" s="0" t="s">
        <v>11</v>
      </c>
      <c r="O18" s="0" t="s">
        <v>178</v>
      </c>
      <c r="Q18" s="56" t="n">
        <v>41275</v>
      </c>
      <c r="T18" s="0" t="n">
        <v>0.00224848484848485</v>
      </c>
      <c r="Y18" s="0" t="n">
        <v>90</v>
      </c>
      <c r="Z18" s="0" t="s">
        <v>11</v>
      </c>
      <c r="AA18" s="0" t="n">
        <v>4.9509</v>
      </c>
      <c r="AB18" s="0" t="n">
        <v>0.0111320236363636</v>
      </c>
      <c r="AC18" s="0" t="n">
        <v>3.6735678</v>
      </c>
    </row>
    <row r="19" customFormat="false" ht="12.8" hidden="false" customHeight="false" outlineLevel="0" collapsed="false">
      <c r="A19" s="0" t="s">
        <v>4</v>
      </c>
      <c r="B19" s="0" t="s">
        <v>177</v>
      </c>
      <c r="C19" s="0" t="s">
        <v>168</v>
      </c>
      <c r="D19" s="0" t="s">
        <v>17</v>
      </c>
      <c r="E19" s="0" t="n">
        <v>90</v>
      </c>
      <c r="F19" s="0" t="n">
        <v>26</v>
      </c>
      <c r="G19" s="0" t="s">
        <v>34</v>
      </c>
      <c r="H19" s="0" t="n">
        <v>0.00303030303030303</v>
      </c>
      <c r="I19" s="0" t="n">
        <v>1</v>
      </c>
      <c r="K19" s="0" t="n">
        <v>330</v>
      </c>
      <c r="L19" s="0" t="n">
        <v>0.00303030303030303</v>
      </c>
      <c r="N19" s="0" t="s">
        <v>17</v>
      </c>
      <c r="O19" s="0" t="s">
        <v>178</v>
      </c>
      <c r="Q19" s="56" t="n">
        <v>41275</v>
      </c>
      <c r="T19" s="0" t="n">
        <v>0.00303030303030303</v>
      </c>
      <c r="Y19" s="0" t="n">
        <v>90</v>
      </c>
      <c r="Z19" s="0" t="s">
        <v>17</v>
      </c>
      <c r="AA19" s="0" t="n">
        <v>0.0259</v>
      </c>
      <c r="AB19" s="0" t="n">
        <v>7.84848484848485E-005</v>
      </c>
      <c r="AC19" s="0" t="n">
        <v>0.0259</v>
      </c>
    </row>
    <row r="20" customFormat="false" ht="12.8" hidden="false" customHeight="false" outlineLevel="0" collapsed="false">
      <c r="A20" s="0" t="s">
        <v>4</v>
      </c>
      <c r="B20" s="0" t="s">
        <v>177</v>
      </c>
      <c r="C20" s="0" t="s">
        <v>168</v>
      </c>
      <c r="D20" s="0" t="s">
        <v>24</v>
      </c>
      <c r="E20" s="0" t="n">
        <v>90</v>
      </c>
      <c r="F20" s="0" t="n">
        <v>26</v>
      </c>
      <c r="G20" s="0" t="s">
        <v>34</v>
      </c>
      <c r="H20" s="0" t="n">
        <v>0</v>
      </c>
      <c r="I20" s="0" t="n">
        <v>0</v>
      </c>
      <c r="K20" s="0" t="n">
        <v>330</v>
      </c>
      <c r="L20" s="0" t="n">
        <v>0</v>
      </c>
      <c r="N20" s="0" t="s">
        <v>24</v>
      </c>
      <c r="O20" s="0" t="s">
        <v>178</v>
      </c>
      <c r="Q20" s="56" t="n">
        <v>41275</v>
      </c>
      <c r="T20" s="0" t="n">
        <v>0</v>
      </c>
      <c r="Y20" s="0" t="n">
        <v>90</v>
      </c>
      <c r="Z20" s="0" t="s">
        <v>24</v>
      </c>
      <c r="AA20" s="0" t="n">
        <v>0.0151</v>
      </c>
      <c r="AB20" s="0" t="n">
        <v>0</v>
      </c>
      <c r="AC20" s="0" t="n">
        <v>0</v>
      </c>
    </row>
    <row r="21" customFormat="false" ht="12.8" hidden="false" customHeight="false" outlineLevel="0" collapsed="false">
      <c r="A21" s="0" t="s">
        <v>4</v>
      </c>
      <c r="B21" s="0" t="s">
        <v>177</v>
      </c>
      <c r="C21" s="0" t="s">
        <v>166</v>
      </c>
      <c r="D21" s="0" t="s">
        <v>11</v>
      </c>
      <c r="E21" s="0" t="n">
        <v>100</v>
      </c>
      <c r="F21" s="0" t="n">
        <v>27</v>
      </c>
      <c r="G21" s="0" t="s">
        <v>36</v>
      </c>
      <c r="H21" s="0" t="n">
        <v>0.00224848484848485</v>
      </c>
      <c r="I21" s="0" t="n">
        <v>0.742</v>
      </c>
      <c r="K21" s="0" t="n">
        <v>330</v>
      </c>
      <c r="L21" s="0" t="n">
        <v>0.00224848484848485</v>
      </c>
      <c r="N21" s="0" t="s">
        <v>11</v>
      </c>
      <c r="O21" s="0" t="s">
        <v>178</v>
      </c>
      <c r="Q21" s="56" t="n">
        <v>41275</v>
      </c>
      <c r="T21" s="0" t="n">
        <v>0.00224848484848485</v>
      </c>
      <c r="Y21" s="0" t="n">
        <v>100</v>
      </c>
      <c r="Z21" s="0" t="s">
        <v>11</v>
      </c>
      <c r="AA21" s="0" t="n">
        <v>4.9509</v>
      </c>
      <c r="AB21" s="0" t="n">
        <v>0.0111320236363636</v>
      </c>
      <c r="AC21" s="0" t="n">
        <v>3.6735678</v>
      </c>
    </row>
    <row r="22" customFormat="false" ht="12.8" hidden="false" customHeight="false" outlineLevel="0" collapsed="false">
      <c r="A22" s="0" t="s">
        <v>4</v>
      </c>
      <c r="B22" s="0" t="s">
        <v>177</v>
      </c>
      <c r="C22" s="0" t="s">
        <v>168</v>
      </c>
      <c r="D22" s="0" t="s">
        <v>17</v>
      </c>
      <c r="E22" s="0" t="n">
        <v>100</v>
      </c>
      <c r="F22" s="0" t="n">
        <v>27</v>
      </c>
      <c r="G22" s="0" t="s">
        <v>36</v>
      </c>
      <c r="H22" s="0" t="n">
        <v>0</v>
      </c>
      <c r="I22" s="0" t="n">
        <v>0</v>
      </c>
      <c r="K22" s="0" t="n">
        <v>330</v>
      </c>
      <c r="L22" s="0" t="n">
        <v>0</v>
      </c>
      <c r="N22" s="0" t="s">
        <v>17</v>
      </c>
      <c r="O22" s="0" t="s">
        <v>178</v>
      </c>
      <c r="Q22" s="56" t="n">
        <v>41275</v>
      </c>
      <c r="T22" s="0" t="n">
        <v>0</v>
      </c>
      <c r="Y22" s="0" t="n">
        <v>100</v>
      </c>
      <c r="Z22" s="0" t="s">
        <v>17</v>
      </c>
      <c r="AA22" s="0" t="n">
        <v>0.0259</v>
      </c>
      <c r="AB22" s="0" t="n">
        <v>0</v>
      </c>
      <c r="AC22" s="0" t="n">
        <v>0</v>
      </c>
    </row>
    <row r="23" customFormat="false" ht="12.8" hidden="false" customHeight="false" outlineLevel="0" collapsed="false">
      <c r="A23" s="0" t="s">
        <v>4</v>
      </c>
      <c r="B23" s="0" t="s">
        <v>177</v>
      </c>
      <c r="C23" s="0" t="s">
        <v>168</v>
      </c>
      <c r="D23" s="0" t="s">
        <v>32</v>
      </c>
      <c r="E23" s="0" t="n">
        <v>100</v>
      </c>
      <c r="F23" s="0" t="n">
        <v>27</v>
      </c>
      <c r="G23" s="0" t="s">
        <v>36</v>
      </c>
      <c r="H23" s="0" t="n">
        <v>0</v>
      </c>
      <c r="I23" s="0" t="n">
        <v>0</v>
      </c>
      <c r="K23" s="0" t="n">
        <v>330</v>
      </c>
      <c r="L23" s="0" t="n">
        <v>0</v>
      </c>
      <c r="N23" s="0" t="s">
        <v>32</v>
      </c>
      <c r="O23" s="0" t="s">
        <v>178</v>
      </c>
      <c r="Q23" s="56" t="n">
        <v>41275</v>
      </c>
      <c r="T23" s="0" t="n">
        <v>0</v>
      </c>
      <c r="Y23" s="0" t="n">
        <v>100</v>
      </c>
      <c r="Z23" s="0" t="s">
        <v>32</v>
      </c>
      <c r="AA23" s="0" t="n">
        <v>0.0102</v>
      </c>
      <c r="AB23" s="0" t="n">
        <v>0</v>
      </c>
      <c r="AC23" s="0" t="n">
        <v>0</v>
      </c>
    </row>
    <row r="24" customFormat="false" ht="12.8" hidden="false" customHeight="false" outlineLevel="0" collapsed="false">
      <c r="A24" s="0" t="s">
        <v>4</v>
      </c>
      <c r="B24" s="0" t="s">
        <v>177</v>
      </c>
      <c r="C24" s="0" t="s">
        <v>166</v>
      </c>
      <c r="D24" s="0" t="s">
        <v>11</v>
      </c>
      <c r="E24" s="0" t="n">
        <v>110</v>
      </c>
      <c r="F24" s="0" t="n">
        <v>28</v>
      </c>
      <c r="G24" s="0" t="s">
        <v>38</v>
      </c>
      <c r="H24" s="0" t="n">
        <v>0.00224848484848485</v>
      </c>
      <c r="I24" s="0" t="n">
        <v>0.742</v>
      </c>
      <c r="K24" s="0" t="n">
        <v>330</v>
      </c>
      <c r="L24" s="0" t="n">
        <v>0.00224848484848485</v>
      </c>
      <c r="N24" s="0" t="s">
        <v>11</v>
      </c>
      <c r="O24" s="0" t="s">
        <v>178</v>
      </c>
      <c r="Q24" s="56" t="n">
        <v>41275</v>
      </c>
      <c r="T24" s="0" t="n">
        <v>0.00224848484848485</v>
      </c>
      <c r="Y24" s="0" t="n">
        <v>110</v>
      </c>
      <c r="Z24" s="0" t="s">
        <v>11</v>
      </c>
      <c r="AA24" s="0" t="n">
        <v>4.9509</v>
      </c>
      <c r="AB24" s="0" t="n">
        <v>0.0111320236363636</v>
      </c>
      <c r="AC24" s="0" t="n">
        <v>3.6735678</v>
      </c>
    </row>
    <row r="25" customFormat="false" ht="12.8" hidden="false" customHeight="false" outlineLevel="0" collapsed="false">
      <c r="A25" s="0" t="s">
        <v>4</v>
      </c>
      <c r="B25" s="0" t="s">
        <v>177</v>
      </c>
      <c r="C25" s="0" t="s">
        <v>168</v>
      </c>
      <c r="D25" s="0" t="s">
        <v>25</v>
      </c>
      <c r="E25" s="0" t="n">
        <v>110</v>
      </c>
      <c r="F25" s="0" t="n">
        <v>28</v>
      </c>
      <c r="G25" s="0" t="s">
        <v>38</v>
      </c>
      <c r="H25" s="0" t="n">
        <v>0.00303030303030303</v>
      </c>
      <c r="I25" s="0" t="n">
        <v>1</v>
      </c>
      <c r="K25" s="0" t="n">
        <v>330</v>
      </c>
      <c r="L25" s="0" t="n">
        <v>0.00303030303030303</v>
      </c>
      <c r="N25" s="0" t="s">
        <v>25</v>
      </c>
      <c r="O25" s="0" t="s">
        <v>178</v>
      </c>
      <c r="Q25" s="56" t="n">
        <v>41275</v>
      </c>
      <c r="T25" s="0" t="n">
        <v>0.00303030303030303</v>
      </c>
      <c r="Y25" s="0" t="n">
        <v>110</v>
      </c>
      <c r="Z25" s="0" t="s">
        <v>25</v>
      </c>
      <c r="AA25" s="0" t="n">
        <v>0.285</v>
      </c>
      <c r="AB25" s="0" t="n">
        <v>0.000863636363636364</v>
      </c>
      <c r="AC25" s="0" t="n">
        <v>0.285</v>
      </c>
    </row>
    <row r="26" customFormat="false" ht="12.8" hidden="false" customHeight="false" outlineLevel="0" collapsed="false">
      <c r="A26" s="0" t="s">
        <v>4</v>
      </c>
      <c r="B26" s="0" t="s">
        <v>177</v>
      </c>
      <c r="C26" s="0" t="s">
        <v>166</v>
      </c>
      <c r="D26" s="0" t="s">
        <v>11</v>
      </c>
      <c r="E26" s="0" t="n">
        <v>120</v>
      </c>
      <c r="F26" s="0" t="n">
        <v>29</v>
      </c>
      <c r="G26" s="0" t="s">
        <v>40</v>
      </c>
      <c r="H26" s="0" t="n">
        <v>0.00226969696969697</v>
      </c>
      <c r="I26" s="0" t="n">
        <v>0.749</v>
      </c>
      <c r="K26" s="0" t="n">
        <v>330</v>
      </c>
      <c r="L26" s="0" t="n">
        <v>0.00226969696969697</v>
      </c>
      <c r="N26" s="0" t="s">
        <v>11</v>
      </c>
      <c r="O26" s="0" t="s">
        <v>178</v>
      </c>
      <c r="Q26" s="56" t="n">
        <v>41275</v>
      </c>
      <c r="T26" s="0" t="n">
        <v>0.00226969696969697</v>
      </c>
      <c r="Y26" s="0" t="n">
        <v>120</v>
      </c>
      <c r="Z26" s="0" t="s">
        <v>11</v>
      </c>
      <c r="AA26" s="0" t="n">
        <v>4.9509</v>
      </c>
      <c r="AB26" s="0" t="n">
        <v>0.0112370427272727</v>
      </c>
      <c r="AC26" s="0" t="n">
        <v>3.7082241</v>
      </c>
    </row>
    <row r="27" customFormat="false" ht="12.8" hidden="false" customHeight="false" outlineLevel="0" collapsed="false">
      <c r="A27" s="0" t="s">
        <v>4</v>
      </c>
      <c r="B27" s="0" t="s">
        <v>177</v>
      </c>
      <c r="C27" s="0" t="s">
        <v>166</v>
      </c>
      <c r="D27" s="0" t="s">
        <v>11</v>
      </c>
      <c r="E27" s="0" t="n">
        <v>130</v>
      </c>
      <c r="F27" s="0" t="n">
        <v>30</v>
      </c>
      <c r="G27" s="0" t="s">
        <v>42</v>
      </c>
      <c r="H27" s="0" t="n">
        <v>0.00226969696969697</v>
      </c>
      <c r="I27" s="0" t="n">
        <v>0.749</v>
      </c>
      <c r="K27" s="0" t="n">
        <v>330</v>
      </c>
      <c r="L27" s="0" t="n">
        <v>0.00226969696969697</v>
      </c>
      <c r="N27" s="0" t="s">
        <v>11</v>
      </c>
      <c r="O27" s="0" t="s">
        <v>178</v>
      </c>
      <c r="Q27" s="56" t="n">
        <v>41275</v>
      </c>
      <c r="T27" s="0" t="n">
        <v>0.00226969696969697</v>
      </c>
      <c r="Y27" s="0" t="n">
        <v>130</v>
      </c>
      <c r="Z27" s="0" t="s">
        <v>11</v>
      </c>
      <c r="AA27" s="0" t="n">
        <v>4.9509</v>
      </c>
      <c r="AB27" s="0" t="n">
        <v>0.0112370427272727</v>
      </c>
      <c r="AC27" s="0" t="n">
        <v>3.7082241</v>
      </c>
    </row>
    <row r="28" customFormat="false" ht="12.8" hidden="false" customHeight="false" outlineLevel="0" collapsed="false">
      <c r="A28" s="0" t="s">
        <v>4</v>
      </c>
      <c r="B28" s="0" t="s">
        <v>177</v>
      </c>
      <c r="C28" s="0" t="s">
        <v>168</v>
      </c>
      <c r="D28" s="0" t="s">
        <v>32</v>
      </c>
      <c r="E28" s="0" t="n">
        <v>130</v>
      </c>
      <c r="F28" s="0" t="n">
        <v>30</v>
      </c>
      <c r="G28" s="0" t="s">
        <v>42</v>
      </c>
      <c r="H28" s="0" t="n">
        <v>0</v>
      </c>
      <c r="I28" s="0" t="n">
        <v>0</v>
      </c>
      <c r="K28" s="0" t="n">
        <v>330</v>
      </c>
      <c r="L28" s="0" t="n">
        <v>0</v>
      </c>
      <c r="N28" s="0" t="s">
        <v>32</v>
      </c>
      <c r="O28" s="0" t="s">
        <v>178</v>
      </c>
      <c r="Q28" s="56" t="n">
        <v>41275</v>
      </c>
      <c r="T28" s="0" t="n">
        <v>0</v>
      </c>
      <c r="Y28" s="0" t="n">
        <v>130</v>
      </c>
      <c r="Z28" s="0" t="s">
        <v>32</v>
      </c>
      <c r="AA28" s="0" t="n">
        <v>0.0102</v>
      </c>
      <c r="AB28" s="0" t="n">
        <v>0</v>
      </c>
      <c r="AC28" s="0" t="n">
        <v>0</v>
      </c>
    </row>
    <row r="29" customFormat="false" ht="12.8" hidden="false" customHeight="false" outlineLevel="0" collapsed="false">
      <c r="A29" s="0" t="s">
        <v>4</v>
      </c>
      <c r="B29" s="0" t="s">
        <v>177</v>
      </c>
      <c r="C29" s="0" t="s">
        <v>168</v>
      </c>
      <c r="D29" s="0" t="s">
        <v>24</v>
      </c>
      <c r="E29" s="0" t="n">
        <v>130</v>
      </c>
      <c r="F29" s="0" t="n">
        <v>30</v>
      </c>
      <c r="G29" s="0" t="s">
        <v>42</v>
      </c>
      <c r="H29" s="0" t="n">
        <v>0.00454545454545455</v>
      </c>
      <c r="I29" s="0" t="n">
        <v>1.5</v>
      </c>
      <c r="K29" s="0" t="n">
        <v>330</v>
      </c>
      <c r="L29" s="0" t="n">
        <v>0.00454545454545455</v>
      </c>
      <c r="N29" s="0" t="s">
        <v>24</v>
      </c>
      <c r="O29" s="0" t="s">
        <v>178</v>
      </c>
      <c r="Q29" s="56" t="n">
        <v>41275</v>
      </c>
      <c r="T29" s="0" t="n">
        <v>0.00454545454545455</v>
      </c>
      <c r="Y29" s="0" t="n">
        <v>130</v>
      </c>
      <c r="Z29" s="0" t="s">
        <v>24</v>
      </c>
      <c r="AA29" s="0" t="n">
        <v>0.0151</v>
      </c>
      <c r="AB29" s="0" t="n">
        <v>6.86363636363637E-005</v>
      </c>
      <c r="AC29" s="0" t="n">
        <v>0.02265</v>
      </c>
    </row>
    <row r="30" customFormat="false" ht="12.8" hidden="false" customHeight="false" outlineLevel="0" collapsed="false">
      <c r="A30" s="0" t="s">
        <v>4</v>
      </c>
      <c r="B30" s="0" t="s">
        <v>177</v>
      </c>
      <c r="C30" s="0" t="s">
        <v>166</v>
      </c>
      <c r="D30" s="0" t="s">
        <v>45</v>
      </c>
      <c r="E30" s="0" t="n">
        <v>140</v>
      </c>
      <c r="F30" s="0" t="n">
        <v>31</v>
      </c>
      <c r="G30" s="0" t="s">
        <v>44</v>
      </c>
      <c r="H30" s="0" t="n">
        <v>0.00226969696969697</v>
      </c>
      <c r="I30" s="0" t="n">
        <v>0.749</v>
      </c>
      <c r="K30" s="0" t="n">
        <v>330</v>
      </c>
      <c r="L30" s="0" t="n">
        <v>0.00226969696969697</v>
      </c>
      <c r="N30" s="0" t="s">
        <v>45</v>
      </c>
      <c r="O30" s="0" t="s">
        <v>178</v>
      </c>
      <c r="Q30" s="56" t="n">
        <v>41275</v>
      </c>
      <c r="T30" s="0" t="n">
        <v>0.00226969696969697</v>
      </c>
      <c r="Y30" s="0" t="n">
        <v>140</v>
      </c>
      <c r="Z30" s="0" t="s">
        <v>45</v>
      </c>
      <c r="AA30" s="0" t="n">
        <v>4.1787</v>
      </c>
      <c r="AB30" s="0" t="n">
        <v>0.00948438272727273</v>
      </c>
      <c r="AC30" s="0" t="n">
        <v>3.1298463</v>
      </c>
    </row>
    <row r="31" customFormat="false" ht="12.8" hidden="false" customHeight="false" outlineLevel="0" collapsed="false">
      <c r="A31" s="0" t="s">
        <v>4</v>
      </c>
      <c r="B31" s="0" t="s">
        <v>177</v>
      </c>
      <c r="C31" s="0" t="s">
        <v>168</v>
      </c>
      <c r="D31" s="0" t="s">
        <v>17</v>
      </c>
      <c r="E31" s="0" t="n">
        <v>140</v>
      </c>
      <c r="F31" s="0" t="n">
        <v>31</v>
      </c>
      <c r="G31" s="0" t="s">
        <v>44</v>
      </c>
      <c r="H31" s="0" t="n">
        <v>0.00303030303030303</v>
      </c>
      <c r="I31" s="0" t="n">
        <v>1</v>
      </c>
      <c r="K31" s="0" t="n">
        <v>330</v>
      </c>
      <c r="L31" s="0" t="n">
        <v>0.00303030303030303</v>
      </c>
      <c r="N31" s="0" t="s">
        <v>17</v>
      </c>
      <c r="O31" s="0" t="s">
        <v>178</v>
      </c>
      <c r="Q31" s="56" t="n">
        <v>41275</v>
      </c>
      <c r="T31" s="0" t="n">
        <v>0.00303030303030303</v>
      </c>
      <c r="Y31" s="0" t="n">
        <v>140</v>
      </c>
      <c r="Z31" s="0" t="s">
        <v>17</v>
      </c>
      <c r="AA31" s="0" t="n">
        <v>0.0259</v>
      </c>
      <c r="AB31" s="0" t="n">
        <v>7.84848484848485E-005</v>
      </c>
      <c r="AC31" s="0" t="n">
        <v>0.0259</v>
      </c>
    </row>
    <row r="32" customFormat="false" ht="12.8" hidden="false" customHeight="false" outlineLevel="0" collapsed="false">
      <c r="A32" s="0" t="s">
        <v>4</v>
      </c>
      <c r="B32" s="0" t="s">
        <v>177</v>
      </c>
      <c r="C32" s="0" t="s">
        <v>166</v>
      </c>
      <c r="D32" s="0" t="s">
        <v>45</v>
      </c>
      <c r="E32" s="0" t="n">
        <v>150</v>
      </c>
      <c r="F32" s="0" t="n">
        <v>32</v>
      </c>
      <c r="G32" s="0" t="s">
        <v>47</v>
      </c>
      <c r="H32" s="0" t="n">
        <v>0.00226969696969697</v>
      </c>
      <c r="I32" s="0" t="n">
        <v>0.749</v>
      </c>
      <c r="K32" s="0" t="n">
        <v>330</v>
      </c>
      <c r="L32" s="0" t="n">
        <v>0.00226969696969697</v>
      </c>
      <c r="N32" s="0" t="s">
        <v>45</v>
      </c>
      <c r="O32" s="0" t="s">
        <v>178</v>
      </c>
      <c r="Q32" s="56" t="n">
        <v>41275</v>
      </c>
      <c r="T32" s="0" t="n">
        <v>0.00226969696969697</v>
      </c>
      <c r="Y32" s="0" t="n">
        <v>150</v>
      </c>
      <c r="Z32" s="0" t="s">
        <v>45</v>
      </c>
      <c r="AA32" s="0" t="n">
        <v>4.1787</v>
      </c>
      <c r="AB32" s="0" t="n">
        <v>0.00948438272727273</v>
      </c>
      <c r="AC32" s="0" t="n">
        <v>3.1298463</v>
      </c>
    </row>
    <row r="33" customFormat="false" ht="12.8" hidden="false" customHeight="false" outlineLevel="0" collapsed="false">
      <c r="A33" s="0" t="s">
        <v>4</v>
      </c>
      <c r="B33" s="0" t="s">
        <v>177</v>
      </c>
      <c r="C33" s="0" t="s">
        <v>166</v>
      </c>
      <c r="D33" s="0" t="s">
        <v>45</v>
      </c>
      <c r="E33" s="0" t="n">
        <v>160</v>
      </c>
      <c r="F33" s="0" t="n">
        <v>33</v>
      </c>
      <c r="G33" s="0" t="s">
        <v>49</v>
      </c>
      <c r="H33" s="0" t="n">
        <v>0.00229090909090909</v>
      </c>
      <c r="I33" s="0" t="n">
        <v>0.756</v>
      </c>
      <c r="K33" s="0" t="n">
        <v>330</v>
      </c>
      <c r="L33" s="0" t="n">
        <v>0.00229090909090909</v>
      </c>
      <c r="N33" s="0" t="s">
        <v>45</v>
      </c>
      <c r="O33" s="0" t="s">
        <v>178</v>
      </c>
      <c r="Q33" s="56" t="n">
        <v>41275</v>
      </c>
      <c r="T33" s="0" t="n">
        <v>0.00229090909090909</v>
      </c>
      <c r="Y33" s="0" t="n">
        <v>160</v>
      </c>
      <c r="Z33" s="0" t="s">
        <v>45</v>
      </c>
      <c r="AA33" s="0" t="n">
        <v>4.1787</v>
      </c>
      <c r="AB33" s="0" t="n">
        <v>0.00957302181818182</v>
      </c>
      <c r="AC33" s="0" t="n">
        <v>3.1590972</v>
      </c>
    </row>
    <row r="34" customFormat="false" ht="12.8" hidden="false" customHeight="false" outlineLevel="0" collapsed="false">
      <c r="A34" s="0" t="s">
        <v>4</v>
      </c>
      <c r="B34" s="0" t="s">
        <v>177</v>
      </c>
      <c r="C34" s="0" t="s">
        <v>166</v>
      </c>
      <c r="D34" s="0" t="s">
        <v>45</v>
      </c>
      <c r="E34" s="0" t="n">
        <v>170</v>
      </c>
      <c r="F34" s="0" t="n">
        <v>34</v>
      </c>
      <c r="G34" s="0" t="s">
        <v>51</v>
      </c>
      <c r="H34" s="0" t="n">
        <v>0.00229090909090909</v>
      </c>
      <c r="I34" s="0" t="n">
        <v>0.756</v>
      </c>
      <c r="K34" s="0" t="n">
        <v>330</v>
      </c>
      <c r="L34" s="0" t="n">
        <v>0.00229090909090909</v>
      </c>
      <c r="N34" s="0" t="s">
        <v>45</v>
      </c>
      <c r="O34" s="0" t="s">
        <v>178</v>
      </c>
      <c r="Q34" s="56" t="n">
        <v>41275</v>
      </c>
      <c r="T34" s="0" t="n">
        <v>0.00229090909090909</v>
      </c>
      <c r="Y34" s="0" t="n">
        <v>170</v>
      </c>
      <c r="Z34" s="0" t="s">
        <v>45</v>
      </c>
      <c r="AA34" s="0" t="n">
        <v>4.1787</v>
      </c>
      <c r="AB34" s="0" t="n">
        <v>0.00957302181818182</v>
      </c>
      <c r="AC34" s="0" t="n">
        <v>3.1590972</v>
      </c>
    </row>
    <row r="35" customFormat="false" ht="12.8" hidden="false" customHeight="false" outlineLevel="0" collapsed="false">
      <c r="A35" s="0" t="s">
        <v>4</v>
      </c>
      <c r="B35" s="0" t="s">
        <v>177</v>
      </c>
      <c r="C35" s="0" t="s">
        <v>168</v>
      </c>
      <c r="D35" s="0" t="s">
        <v>25</v>
      </c>
      <c r="E35" s="0" t="n">
        <v>170</v>
      </c>
      <c r="F35" s="0" t="n">
        <v>34</v>
      </c>
      <c r="G35" s="0" t="s">
        <v>51</v>
      </c>
      <c r="H35" s="0" t="n">
        <v>0.00303030303030303</v>
      </c>
      <c r="I35" s="0" t="n">
        <v>1</v>
      </c>
      <c r="K35" s="0" t="n">
        <v>330</v>
      </c>
      <c r="L35" s="0" t="n">
        <v>0.00303030303030303</v>
      </c>
      <c r="N35" s="0" t="s">
        <v>25</v>
      </c>
      <c r="O35" s="0" t="s">
        <v>178</v>
      </c>
      <c r="Q35" s="56" t="n">
        <v>41275</v>
      </c>
      <c r="T35" s="0" t="n">
        <v>0.00303030303030303</v>
      </c>
      <c r="Y35" s="0" t="n">
        <v>170</v>
      </c>
      <c r="Z35" s="0" t="s">
        <v>25</v>
      </c>
      <c r="AA35" s="0" t="n">
        <v>0.285</v>
      </c>
      <c r="AB35" s="0" t="n">
        <v>0.000863636363636364</v>
      </c>
      <c r="AC35" s="0" t="n">
        <v>0.285</v>
      </c>
    </row>
    <row r="36" customFormat="false" ht="12.8" hidden="false" customHeight="false" outlineLevel="0" collapsed="false">
      <c r="A36" s="0" t="s">
        <v>4</v>
      </c>
      <c r="B36" s="0" t="s">
        <v>177</v>
      </c>
      <c r="C36" s="0" t="s">
        <v>166</v>
      </c>
      <c r="D36" s="0" t="s">
        <v>45</v>
      </c>
      <c r="E36" s="0" t="n">
        <v>180</v>
      </c>
      <c r="F36" s="0" t="n">
        <v>35</v>
      </c>
      <c r="G36" s="0" t="s">
        <v>53</v>
      </c>
      <c r="H36" s="0" t="n">
        <v>0.00231212121212121</v>
      </c>
      <c r="I36" s="0" t="n">
        <v>0.763</v>
      </c>
      <c r="K36" s="0" t="n">
        <v>330</v>
      </c>
      <c r="L36" s="0" t="n">
        <v>0.00231212121212121</v>
      </c>
      <c r="N36" s="0" t="s">
        <v>45</v>
      </c>
      <c r="O36" s="0" t="s">
        <v>178</v>
      </c>
      <c r="Q36" s="56" t="n">
        <v>41275</v>
      </c>
      <c r="T36" s="0" t="n">
        <v>0.00231212121212121</v>
      </c>
      <c r="Y36" s="0" t="n">
        <v>180</v>
      </c>
      <c r="Z36" s="0" t="s">
        <v>45</v>
      </c>
      <c r="AA36" s="0" t="n">
        <v>4.1787</v>
      </c>
      <c r="AB36" s="0" t="n">
        <v>0.00966166090909091</v>
      </c>
      <c r="AC36" s="0" t="n">
        <v>3.1883481</v>
      </c>
    </row>
    <row r="37" customFormat="false" ht="12.8" hidden="false" customHeight="false" outlineLevel="0" collapsed="false">
      <c r="A37" s="0" t="s">
        <v>4</v>
      </c>
      <c r="B37" s="0" t="s">
        <v>177</v>
      </c>
      <c r="C37" s="0" t="s">
        <v>166</v>
      </c>
      <c r="D37" s="0" t="s">
        <v>45</v>
      </c>
      <c r="E37" s="0" t="n">
        <v>190</v>
      </c>
      <c r="F37" s="0" t="n">
        <v>36</v>
      </c>
      <c r="G37" s="0" t="s">
        <v>55</v>
      </c>
      <c r="H37" s="0" t="n">
        <v>0.00231212121212121</v>
      </c>
      <c r="I37" s="0" t="n">
        <v>0.763</v>
      </c>
      <c r="K37" s="0" t="n">
        <v>330</v>
      </c>
      <c r="L37" s="0" t="n">
        <v>0.00231212121212121</v>
      </c>
      <c r="N37" s="0" t="s">
        <v>45</v>
      </c>
      <c r="O37" s="0" t="s">
        <v>178</v>
      </c>
      <c r="Q37" s="56" t="n">
        <v>41275</v>
      </c>
      <c r="T37" s="0" t="n">
        <v>0.00231212121212121</v>
      </c>
      <c r="Y37" s="0" t="n">
        <v>190</v>
      </c>
      <c r="Z37" s="0" t="s">
        <v>45</v>
      </c>
      <c r="AA37" s="0" t="n">
        <v>4.1787</v>
      </c>
      <c r="AB37" s="0" t="n">
        <v>0.00966166090909091</v>
      </c>
      <c r="AC37" s="0" t="n">
        <v>3.1883481</v>
      </c>
    </row>
    <row r="38" customFormat="false" ht="12.8" hidden="false" customHeight="false" outlineLevel="0" collapsed="false">
      <c r="A38" s="0" t="s">
        <v>4</v>
      </c>
      <c r="B38" s="0" t="s">
        <v>177</v>
      </c>
      <c r="C38" s="0" t="s">
        <v>166</v>
      </c>
      <c r="D38" s="0" t="s">
        <v>45</v>
      </c>
      <c r="E38" s="0" t="n">
        <v>200</v>
      </c>
      <c r="F38" s="0" t="n">
        <v>37</v>
      </c>
      <c r="G38" s="0" t="s">
        <v>57</v>
      </c>
      <c r="H38" s="0" t="n">
        <v>0.00231212121212121</v>
      </c>
      <c r="I38" s="0" t="n">
        <v>0.763</v>
      </c>
      <c r="K38" s="0" t="n">
        <v>330</v>
      </c>
      <c r="L38" s="0" t="n">
        <v>0.00231212121212121</v>
      </c>
      <c r="N38" s="0" t="s">
        <v>45</v>
      </c>
      <c r="O38" s="0" t="s">
        <v>178</v>
      </c>
      <c r="Q38" s="56" t="n">
        <v>41275</v>
      </c>
      <c r="T38" s="0" t="n">
        <v>0.00231212121212121</v>
      </c>
      <c r="Y38" s="0" t="n">
        <v>200</v>
      </c>
      <c r="Z38" s="0" t="s">
        <v>45</v>
      </c>
      <c r="AA38" s="0" t="n">
        <v>4.1787</v>
      </c>
      <c r="AB38" s="0" t="n">
        <v>0.00966166090909091</v>
      </c>
      <c r="AC38" s="0" t="n">
        <v>3.1883481</v>
      </c>
    </row>
    <row r="39" customFormat="false" ht="12.8" hidden="false" customHeight="false" outlineLevel="0" collapsed="false">
      <c r="A39" s="0" t="s">
        <v>4</v>
      </c>
      <c r="B39" s="0" t="s">
        <v>177</v>
      </c>
      <c r="C39" s="0" t="s">
        <v>166</v>
      </c>
      <c r="D39" s="0" t="s">
        <v>45</v>
      </c>
      <c r="E39" s="0" t="n">
        <v>210</v>
      </c>
      <c r="F39" s="0" t="n">
        <v>38</v>
      </c>
      <c r="G39" s="0" t="s">
        <v>59</v>
      </c>
      <c r="H39" s="0" t="n">
        <v>0.00231212121212121</v>
      </c>
      <c r="I39" s="0" t="n">
        <v>0.763</v>
      </c>
      <c r="K39" s="0" t="n">
        <v>330</v>
      </c>
      <c r="L39" s="0" t="n">
        <v>0.00231212121212121</v>
      </c>
      <c r="N39" s="0" t="s">
        <v>45</v>
      </c>
      <c r="O39" s="0" t="s">
        <v>178</v>
      </c>
      <c r="Q39" s="56" t="n">
        <v>41275</v>
      </c>
      <c r="T39" s="0" t="n">
        <v>0.00231212121212121</v>
      </c>
      <c r="Y39" s="0" t="n">
        <v>210</v>
      </c>
      <c r="Z39" s="0" t="s">
        <v>45</v>
      </c>
      <c r="AA39" s="0" t="n">
        <v>4.1787</v>
      </c>
      <c r="AB39" s="0" t="n">
        <v>0.00966166090909091</v>
      </c>
      <c r="AC39" s="0" t="n">
        <v>3.1883481</v>
      </c>
    </row>
    <row r="40" customFormat="false" ht="12.8" hidden="false" customHeight="false" outlineLevel="0" collapsed="false">
      <c r="A40" s="0" t="s">
        <v>4</v>
      </c>
      <c r="B40" s="0" t="s">
        <v>177</v>
      </c>
      <c r="C40" s="0" t="s">
        <v>166</v>
      </c>
      <c r="D40" s="0" t="s">
        <v>45</v>
      </c>
      <c r="E40" s="0" t="n">
        <v>220</v>
      </c>
      <c r="F40" s="0" t="n">
        <v>39</v>
      </c>
      <c r="G40" s="0" t="s">
        <v>61</v>
      </c>
      <c r="H40" s="0" t="n">
        <v>0.00233333333333333</v>
      </c>
      <c r="I40" s="0" t="n">
        <v>0.77</v>
      </c>
      <c r="K40" s="0" t="n">
        <v>330</v>
      </c>
      <c r="L40" s="0" t="n">
        <v>0.00233333333333333</v>
      </c>
      <c r="N40" s="0" t="s">
        <v>45</v>
      </c>
      <c r="O40" s="0" t="s">
        <v>178</v>
      </c>
      <c r="Q40" s="56" t="n">
        <v>41275</v>
      </c>
      <c r="T40" s="0" t="n">
        <v>0.00233333333333333</v>
      </c>
      <c r="Y40" s="0" t="n">
        <v>220</v>
      </c>
      <c r="Z40" s="0" t="s">
        <v>45</v>
      </c>
      <c r="AA40" s="0" t="n">
        <v>4.1787</v>
      </c>
      <c r="AB40" s="0" t="n">
        <v>0.0097503</v>
      </c>
      <c r="AC40" s="0" t="n">
        <v>3.217599</v>
      </c>
    </row>
    <row r="41" customFormat="false" ht="12.8" hidden="false" customHeight="false" outlineLevel="0" collapsed="false">
      <c r="A41" s="0" t="s">
        <v>4</v>
      </c>
      <c r="B41" s="0" t="s">
        <v>177</v>
      </c>
      <c r="C41" s="0" t="s">
        <v>166</v>
      </c>
      <c r="D41" s="0" t="s">
        <v>45</v>
      </c>
      <c r="E41" s="0" t="n">
        <v>230</v>
      </c>
      <c r="F41" s="0" t="n">
        <v>40</v>
      </c>
      <c r="G41" s="0" t="s">
        <v>63</v>
      </c>
      <c r="H41" s="0" t="n">
        <v>0.00233333333333333</v>
      </c>
      <c r="I41" s="0" t="n">
        <v>0.77</v>
      </c>
      <c r="K41" s="0" t="n">
        <v>330</v>
      </c>
      <c r="L41" s="0" t="n">
        <v>0.00233333333333333</v>
      </c>
      <c r="N41" s="0" t="s">
        <v>45</v>
      </c>
      <c r="O41" s="0" t="s">
        <v>178</v>
      </c>
      <c r="Q41" s="56" t="n">
        <v>41275</v>
      </c>
      <c r="T41" s="0" t="n">
        <v>0.00233333333333333</v>
      </c>
      <c r="Y41" s="0" t="n">
        <v>230</v>
      </c>
      <c r="Z41" s="0" t="s">
        <v>45</v>
      </c>
      <c r="AA41" s="0" t="n">
        <v>4.1787</v>
      </c>
      <c r="AB41" s="0" t="n">
        <v>0.0097503</v>
      </c>
      <c r="AC41" s="0" t="n">
        <v>3.217599</v>
      </c>
    </row>
    <row r="42" customFormat="false" ht="12.8" hidden="false" customHeight="false" outlineLevel="0" collapsed="false">
      <c r="A42" s="0" t="s">
        <v>4</v>
      </c>
      <c r="B42" s="0" t="s">
        <v>177</v>
      </c>
      <c r="C42" s="0" t="s">
        <v>168</v>
      </c>
      <c r="D42" s="0" t="s">
        <v>32</v>
      </c>
      <c r="E42" s="0" t="n">
        <v>230</v>
      </c>
      <c r="F42" s="0" t="n">
        <v>40</v>
      </c>
      <c r="G42" s="0" t="s">
        <v>63</v>
      </c>
      <c r="H42" s="0" t="n">
        <v>0</v>
      </c>
      <c r="I42" s="0" t="n">
        <v>0</v>
      </c>
      <c r="K42" s="0" t="n">
        <v>330</v>
      </c>
      <c r="L42" s="0" t="n">
        <v>0</v>
      </c>
      <c r="N42" s="0" t="s">
        <v>32</v>
      </c>
      <c r="O42" s="0" t="s">
        <v>178</v>
      </c>
      <c r="Q42" s="56" t="n">
        <v>41275</v>
      </c>
      <c r="T42" s="0" t="n">
        <v>0</v>
      </c>
      <c r="Y42" s="0" t="n">
        <v>230</v>
      </c>
      <c r="Z42" s="0" t="s">
        <v>32</v>
      </c>
      <c r="AA42" s="0" t="n">
        <v>0.0102</v>
      </c>
      <c r="AB42" s="0" t="n">
        <v>0</v>
      </c>
      <c r="AC42" s="0" t="n">
        <v>0</v>
      </c>
    </row>
    <row r="43" customFormat="false" ht="12.8" hidden="false" customHeight="false" outlineLevel="0" collapsed="false">
      <c r="A43" s="0" t="s">
        <v>4</v>
      </c>
      <c r="B43" s="0" t="s">
        <v>177</v>
      </c>
      <c r="C43" s="0" t="s">
        <v>168</v>
      </c>
      <c r="D43" s="0" t="s">
        <v>24</v>
      </c>
      <c r="E43" s="0" t="n">
        <v>230</v>
      </c>
      <c r="F43" s="0" t="n">
        <v>40</v>
      </c>
      <c r="G43" s="0" t="s">
        <v>63</v>
      </c>
      <c r="H43" s="0" t="n">
        <v>0.00454545454545455</v>
      </c>
      <c r="I43" s="0" t="n">
        <v>1.5</v>
      </c>
      <c r="K43" s="0" t="n">
        <v>330</v>
      </c>
      <c r="L43" s="0" t="n">
        <v>0.00454545454545455</v>
      </c>
      <c r="N43" s="0" t="s">
        <v>24</v>
      </c>
      <c r="O43" s="0" t="s">
        <v>178</v>
      </c>
      <c r="Q43" s="56" t="n">
        <v>41275</v>
      </c>
      <c r="T43" s="0" t="n">
        <v>0.00454545454545455</v>
      </c>
      <c r="Y43" s="0" t="n">
        <v>230</v>
      </c>
      <c r="Z43" s="0" t="s">
        <v>24</v>
      </c>
      <c r="AA43" s="0" t="n">
        <v>0.0151</v>
      </c>
      <c r="AB43" s="0" t="n">
        <v>6.86363636363637E-005</v>
      </c>
      <c r="AC43" s="0" t="n">
        <v>0.02265</v>
      </c>
    </row>
    <row r="44" customFormat="false" ht="12.8" hidden="false" customHeight="false" outlineLevel="0" collapsed="false">
      <c r="A44" s="0" t="s">
        <v>4</v>
      </c>
      <c r="B44" s="0" t="s">
        <v>177</v>
      </c>
      <c r="C44" s="0" t="s">
        <v>166</v>
      </c>
      <c r="D44" s="0" t="s">
        <v>45</v>
      </c>
      <c r="E44" s="0" t="n">
        <v>240</v>
      </c>
      <c r="F44" s="0" t="n">
        <v>41</v>
      </c>
      <c r="G44" s="0" t="s">
        <v>65</v>
      </c>
      <c r="H44" s="0" t="n">
        <v>0.00233333333333333</v>
      </c>
      <c r="I44" s="0" t="n">
        <v>0.77</v>
      </c>
      <c r="K44" s="0" t="n">
        <v>330</v>
      </c>
      <c r="L44" s="0" t="n">
        <v>0.00233333333333333</v>
      </c>
      <c r="N44" s="0" t="s">
        <v>45</v>
      </c>
      <c r="O44" s="0" t="s">
        <v>178</v>
      </c>
      <c r="Q44" s="56" t="n">
        <v>41275</v>
      </c>
      <c r="T44" s="0" t="n">
        <v>0.00233333333333333</v>
      </c>
      <c r="Y44" s="0" t="n">
        <v>240</v>
      </c>
      <c r="Z44" s="0" t="s">
        <v>45</v>
      </c>
      <c r="AA44" s="0" t="n">
        <v>4.1787</v>
      </c>
      <c r="AB44" s="0" t="n">
        <v>0.0097503</v>
      </c>
      <c r="AC44" s="0" t="n">
        <v>3.217599</v>
      </c>
    </row>
    <row r="45" customFormat="false" ht="12.8" hidden="false" customHeight="false" outlineLevel="0" collapsed="false">
      <c r="A45" s="0" t="s">
        <v>4</v>
      </c>
      <c r="B45" s="0" t="s">
        <v>177</v>
      </c>
      <c r="C45" s="0" t="s">
        <v>168</v>
      </c>
      <c r="D45" s="0" t="s">
        <v>17</v>
      </c>
      <c r="E45" s="0" t="n">
        <v>240</v>
      </c>
      <c r="F45" s="0" t="n">
        <v>41</v>
      </c>
      <c r="G45" s="0" t="s">
        <v>65</v>
      </c>
      <c r="H45" s="0" t="n">
        <v>0.00303030303030303</v>
      </c>
      <c r="I45" s="0" t="n">
        <v>1</v>
      </c>
      <c r="K45" s="0" t="n">
        <v>330</v>
      </c>
      <c r="L45" s="0" t="n">
        <v>0.00303030303030303</v>
      </c>
      <c r="N45" s="0" t="s">
        <v>17</v>
      </c>
      <c r="O45" s="0" t="s">
        <v>178</v>
      </c>
      <c r="Q45" s="56" t="n">
        <v>41275</v>
      </c>
      <c r="T45" s="0" t="n">
        <v>0.00303030303030303</v>
      </c>
      <c r="Y45" s="0" t="n">
        <v>240</v>
      </c>
      <c r="Z45" s="0" t="s">
        <v>17</v>
      </c>
      <c r="AA45" s="0" t="n">
        <v>0.0259</v>
      </c>
      <c r="AB45" s="0" t="n">
        <v>7.84848484848485E-005</v>
      </c>
      <c r="AC45" s="0" t="n">
        <v>0.0259</v>
      </c>
    </row>
    <row r="46" customFormat="false" ht="12.8" hidden="false" customHeight="false" outlineLevel="0" collapsed="false">
      <c r="A46" s="0" t="s">
        <v>4</v>
      </c>
      <c r="B46" s="0" t="s">
        <v>177</v>
      </c>
      <c r="C46" s="0" t="s">
        <v>166</v>
      </c>
      <c r="D46" s="0" t="s">
        <v>45</v>
      </c>
      <c r="E46" s="0" t="n">
        <v>250</v>
      </c>
      <c r="F46" s="0" t="n">
        <v>42</v>
      </c>
      <c r="G46" s="0" t="s">
        <v>67</v>
      </c>
      <c r="H46" s="0" t="n">
        <v>0.00233333333333333</v>
      </c>
      <c r="I46" s="0" t="n">
        <v>0.77</v>
      </c>
      <c r="K46" s="0" t="n">
        <v>330</v>
      </c>
      <c r="L46" s="0" t="n">
        <v>0.00233333333333333</v>
      </c>
      <c r="N46" s="0" t="s">
        <v>45</v>
      </c>
      <c r="O46" s="0" t="s">
        <v>178</v>
      </c>
      <c r="Q46" s="56" t="n">
        <v>41275</v>
      </c>
      <c r="T46" s="0" t="n">
        <v>0.00233333333333333</v>
      </c>
      <c r="Y46" s="0" t="n">
        <v>250</v>
      </c>
      <c r="Z46" s="0" t="s">
        <v>45</v>
      </c>
      <c r="AA46" s="0" t="n">
        <v>4.1787</v>
      </c>
      <c r="AB46" s="0" t="n">
        <v>0.0097503</v>
      </c>
      <c r="AC46" s="0" t="n">
        <v>3.217599</v>
      </c>
    </row>
    <row r="47" customFormat="false" ht="12.8" hidden="false" customHeight="false" outlineLevel="0" collapsed="false">
      <c r="A47" s="0" t="s">
        <v>4</v>
      </c>
      <c r="B47" s="0" t="s">
        <v>177</v>
      </c>
      <c r="C47" s="0" t="s">
        <v>168</v>
      </c>
      <c r="D47" s="0" t="s">
        <v>25</v>
      </c>
      <c r="E47" s="0" t="n">
        <v>250</v>
      </c>
      <c r="F47" s="0" t="n">
        <v>42</v>
      </c>
      <c r="G47" s="0" t="s">
        <v>67</v>
      </c>
      <c r="H47" s="0" t="n">
        <v>0.00303030303030303</v>
      </c>
      <c r="I47" s="0" t="n">
        <v>1</v>
      </c>
      <c r="K47" s="0" t="n">
        <v>330</v>
      </c>
      <c r="L47" s="0" t="n">
        <v>0.00303030303030303</v>
      </c>
      <c r="N47" s="0" t="s">
        <v>25</v>
      </c>
      <c r="O47" s="0" t="s">
        <v>178</v>
      </c>
      <c r="Q47" s="56" t="n">
        <v>41275</v>
      </c>
      <c r="T47" s="0" t="n">
        <v>0.00303030303030303</v>
      </c>
      <c r="Y47" s="0" t="n">
        <v>250</v>
      </c>
      <c r="Z47" s="0" t="s">
        <v>25</v>
      </c>
      <c r="AA47" s="0" t="n">
        <v>0.285</v>
      </c>
      <c r="AB47" s="0" t="n">
        <v>0.000863636363636364</v>
      </c>
      <c r="AC47" s="0" t="n">
        <v>0.285</v>
      </c>
    </row>
    <row r="48" customFormat="false" ht="12.8" hidden="false" customHeight="false" outlineLevel="0" collapsed="false">
      <c r="A48" s="0" t="s">
        <v>4</v>
      </c>
      <c r="B48" s="0" t="s">
        <v>177</v>
      </c>
      <c r="C48" s="0" t="s">
        <v>166</v>
      </c>
      <c r="D48" s="0" t="s">
        <v>45</v>
      </c>
      <c r="E48" s="0" t="n">
        <v>260</v>
      </c>
      <c r="F48" s="0" t="n">
        <v>43</v>
      </c>
      <c r="G48" s="0" t="s">
        <v>69</v>
      </c>
      <c r="H48" s="0" t="n">
        <v>0.00233333333333333</v>
      </c>
      <c r="I48" s="0" t="n">
        <v>0.77</v>
      </c>
      <c r="K48" s="0" t="n">
        <v>330</v>
      </c>
      <c r="L48" s="0" t="n">
        <v>0.00233333333333333</v>
      </c>
      <c r="N48" s="0" t="s">
        <v>45</v>
      </c>
      <c r="O48" s="0" t="s">
        <v>178</v>
      </c>
      <c r="Q48" s="56" t="n">
        <v>41275</v>
      </c>
      <c r="T48" s="0" t="n">
        <v>0.00233333333333333</v>
      </c>
      <c r="Y48" s="0" t="n">
        <v>260</v>
      </c>
      <c r="Z48" s="0" t="s">
        <v>45</v>
      </c>
      <c r="AA48" s="0" t="n">
        <v>4.1787</v>
      </c>
      <c r="AB48" s="0" t="n">
        <v>0.0097503</v>
      </c>
      <c r="AC48" s="0" t="n">
        <v>3.217599</v>
      </c>
    </row>
    <row r="49" customFormat="false" ht="12.8" hidden="false" customHeight="false" outlineLevel="0" collapsed="false">
      <c r="A49" s="0" t="s">
        <v>4</v>
      </c>
      <c r="B49" s="0" t="s">
        <v>177</v>
      </c>
      <c r="C49" s="0" t="s">
        <v>166</v>
      </c>
      <c r="D49" s="0" t="s">
        <v>45</v>
      </c>
      <c r="E49" s="0" t="n">
        <v>270</v>
      </c>
      <c r="F49" s="0" t="n">
        <v>44</v>
      </c>
      <c r="G49" s="0" t="s">
        <v>71</v>
      </c>
      <c r="H49" s="0" t="n">
        <v>0.00233333333333333</v>
      </c>
      <c r="I49" s="0" t="n">
        <v>0.77</v>
      </c>
      <c r="K49" s="0" t="n">
        <v>330</v>
      </c>
      <c r="L49" s="0" t="n">
        <v>0.00233333333333333</v>
      </c>
      <c r="N49" s="0" t="s">
        <v>45</v>
      </c>
      <c r="O49" s="0" t="s">
        <v>178</v>
      </c>
      <c r="Q49" s="56" t="n">
        <v>41275</v>
      </c>
      <c r="T49" s="0" t="n">
        <v>0.00233333333333333</v>
      </c>
      <c r="Y49" s="0" t="n">
        <v>270</v>
      </c>
      <c r="Z49" s="0" t="s">
        <v>45</v>
      </c>
      <c r="AA49" s="0" t="n">
        <v>4.1787</v>
      </c>
      <c r="AB49" s="0" t="n">
        <v>0.0097503</v>
      </c>
      <c r="AC49" s="0" t="n">
        <v>3.217599</v>
      </c>
    </row>
    <row r="50" customFormat="false" ht="12.8" hidden="false" customHeight="false" outlineLevel="0" collapsed="false">
      <c r="A50" s="0" t="s">
        <v>4</v>
      </c>
      <c r="B50" s="0" t="s">
        <v>177</v>
      </c>
      <c r="C50" s="0" t="s">
        <v>166</v>
      </c>
      <c r="D50" s="0" t="s">
        <v>45</v>
      </c>
      <c r="E50" s="0" t="n">
        <v>280</v>
      </c>
      <c r="F50" s="0" t="n">
        <v>45</v>
      </c>
      <c r="G50" s="0" t="s">
        <v>73</v>
      </c>
      <c r="H50" s="0" t="n">
        <v>0.00233333333333333</v>
      </c>
      <c r="I50" s="0" t="n">
        <v>0.77</v>
      </c>
      <c r="K50" s="0" t="n">
        <v>330</v>
      </c>
      <c r="L50" s="0" t="n">
        <v>0.00233333333333333</v>
      </c>
      <c r="N50" s="0" t="s">
        <v>45</v>
      </c>
      <c r="O50" s="0" t="s">
        <v>178</v>
      </c>
      <c r="Q50" s="56" t="n">
        <v>41275</v>
      </c>
      <c r="T50" s="0" t="n">
        <v>0.00233333333333333</v>
      </c>
      <c r="Y50" s="0" t="n">
        <v>280</v>
      </c>
      <c r="Z50" s="0" t="s">
        <v>45</v>
      </c>
      <c r="AA50" s="0" t="n">
        <v>4.1787</v>
      </c>
      <c r="AB50" s="0" t="n">
        <v>0.0097503</v>
      </c>
      <c r="AC50" s="0" t="n">
        <v>3.217599</v>
      </c>
    </row>
    <row r="51" customFormat="false" ht="12.8" hidden="false" customHeight="false" outlineLevel="0" collapsed="false">
      <c r="A51" s="0" t="s">
        <v>4</v>
      </c>
      <c r="B51" s="0" t="s">
        <v>177</v>
      </c>
      <c r="C51" s="0" t="s">
        <v>166</v>
      </c>
      <c r="D51" s="0" t="s">
        <v>76</v>
      </c>
      <c r="E51" s="0" t="n">
        <v>290</v>
      </c>
      <c r="F51" s="0" t="n">
        <v>46</v>
      </c>
      <c r="G51" s="0" t="s">
        <v>75</v>
      </c>
      <c r="H51" s="0" t="n">
        <v>0.00233333333333333</v>
      </c>
      <c r="I51" s="0" t="n">
        <v>0.77</v>
      </c>
      <c r="K51" s="0" t="n">
        <v>330</v>
      </c>
      <c r="L51" s="0" t="n">
        <v>0.00233333333333333</v>
      </c>
      <c r="N51" s="0" t="s">
        <v>76</v>
      </c>
      <c r="O51" s="0" t="s">
        <v>178</v>
      </c>
      <c r="Q51" s="56" t="n">
        <v>41275</v>
      </c>
      <c r="T51" s="0" t="n">
        <v>0.00233333333333333</v>
      </c>
      <c r="Y51" s="0" t="n">
        <v>290</v>
      </c>
      <c r="Z51" s="0" t="s">
        <v>76</v>
      </c>
      <c r="AA51" s="0" t="n">
        <v>4.2787</v>
      </c>
      <c r="AB51" s="0" t="n">
        <v>0.00998363333333333</v>
      </c>
      <c r="AC51" s="0" t="n">
        <v>3.294599</v>
      </c>
    </row>
    <row r="52" customFormat="false" ht="12.8" hidden="false" customHeight="false" outlineLevel="0" collapsed="false">
      <c r="A52" s="0" t="s">
        <v>4</v>
      </c>
      <c r="B52" s="0" t="s">
        <v>177</v>
      </c>
      <c r="C52" s="0" t="s">
        <v>166</v>
      </c>
      <c r="D52" s="0" t="s">
        <v>76</v>
      </c>
      <c r="E52" s="0" t="n">
        <v>300</v>
      </c>
      <c r="F52" s="0" t="n">
        <v>47</v>
      </c>
      <c r="G52" s="0" t="s">
        <v>78</v>
      </c>
      <c r="H52" s="0" t="n">
        <v>0.00233333333333333</v>
      </c>
      <c r="I52" s="0" t="n">
        <v>0.77</v>
      </c>
      <c r="K52" s="0" t="n">
        <v>330</v>
      </c>
      <c r="L52" s="0" t="n">
        <v>0.00233333333333333</v>
      </c>
      <c r="N52" s="0" t="s">
        <v>76</v>
      </c>
      <c r="O52" s="0" t="s">
        <v>178</v>
      </c>
      <c r="Q52" s="56" t="n">
        <v>41275</v>
      </c>
      <c r="T52" s="0" t="n">
        <v>0.00233333333333333</v>
      </c>
      <c r="Y52" s="0" t="n">
        <v>300</v>
      </c>
      <c r="Z52" s="0" t="s">
        <v>76</v>
      </c>
      <c r="AA52" s="0" t="n">
        <v>4.2787</v>
      </c>
      <c r="AB52" s="0" t="n">
        <v>0.00998363333333333</v>
      </c>
      <c r="AC52" s="0" t="n">
        <v>3.294599</v>
      </c>
    </row>
    <row r="53" customFormat="false" ht="12.8" hidden="false" customHeight="false" outlineLevel="0" collapsed="false">
      <c r="A53" s="0" t="s">
        <v>4</v>
      </c>
      <c r="B53" s="0" t="s">
        <v>177</v>
      </c>
      <c r="C53" s="0" t="s">
        <v>166</v>
      </c>
      <c r="D53" s="0" t="s">
        <v>76</v>
      </c>
      <c r="E53" s="0" t="n">
        <v>310</v>
      </c>
      <c r="F53" s="0" t="n">
        <v>48</v>
      </c>
      <c r="G53" s="0" t="s">
        <v>80</v>
      </c>
      <c r="H53" s="0" t="n">
        <v>0.00233333333333333</v>
      </c>
      <c r="I53" s="0" t="n">
        <v>0.77</v>
      </c>
      <c r="K53" s="0" t="n">
        <v>330</v>
      </c>
      <c r="L53" s="0" t="n">
        <v>0.00233333333333333</v>
      </c>
      <c r="N53" s="0" t="s">
        <v>76</v>
      </c>
      <c r="O53" s="0" t="s">
        <v>178</v>
      </c>
      <c r="Q53" s="56" t="n">
        <v>41275</v>
      </c>
      <c r="T53" s="0" t="n">
        <v>0.00233333333333333</v>
      </c>
      <c r="Y53" s="0" t="n">
        <v>310</v>
      </c>
      <c r="Z53" s="0" t="s">
        <v>76</v>
      </c>
      <c r="AA53" s="0" t="n">
        <v>4.2787</v>
      </c>
      <c r="AB53" s="0" t="n">
        <v>0.00998363333333333</v>
      </c>
      <c r="AC53" s="0" t="n">
        <v>3.294599</v>
      </c>
    </row>
    <row r="54" customFormat="false" ht="12.8" hidden="false" customHeight="false" outlineLevel="0" collapsed="false">
      <c r="A54" s="0" t="s">
        <v>4</v>
      </c>
      <c r="B54" s="0" t="s">
        <v>177</v>
      </c>
      <c r="C54" s="0" t="s">
        <v>168</v>
      </c>
      <c r="D54" s="0" t="s">
        <v>25</v>
      </c>
      <c r="E54" s="0" t="n">
        <v>310</v>
      </c>
      <c r="F54" s="0" t="n">
        <v>48</v>
      </c>
      <c r="G54" s="0" t="s">
        <v>80</v>
      </c>
      <c r="H54" s="0" t="n">
        <v>0.00303030303030303</v>
      </c>
      <c r="I54" s="0" t="n">
        <v>1</v>
      </c>
      <c r="K54" s="0" t="n">
        <v>330</v>
      </c>
      <c r="L54" s="0" t="n">
        <v>0.00303030303030303</v>
      </c>
      <c r="N54" s="0" t="s">
        <v>25</v>
      </c>
      <c r="O54" s="0" t="s">
        <v>178</v>
      </c>
      <c r="Q54" s="56" t="n">
        <v>41275</v>
      </c>
      <c r="T54" s="0" t="n">
        <v>0.00303030303030303</v>
      </c>
      <c r="Y54" s="0" t="n">
        <v>310</v>
      </c>
      <c r="Z54" s="0" t="s">
        <v>25</v>
      </c>
      <c r="AA54" s="0" t="n">
        <v>0.285</v>
      </c>
      <c r="AB54" s="0" t="n">
        <v>0.000863636363636364</v>
      </c>
      <c r="AC54" s="0" t="n">
        <v>0.285</v>
      </c>
    </row>
    <row r="55" customFormat="false" ht="12.8" hidden="false" customHeight="false" outlineLevel="0" collapsed="false">
      <c r="A55" s="0" t="s">
        <v>4</v>
      </c>
      <c r="B55" s="0" t="s">
        <v>177</v>
      </c>
      <c r="C55" s="0" t="s">
        <v>166</v>
      </c>
      <c r="D55" s="0" t="s">
        <v>76</v>
      </c>
      <c r="E55" s="0" t="n">
        <v>320</v>
      </c>
      <c r="F55" s="0" t="n">
        <v>49</v>
      </c>
      <c r="G55" s="0" t="s">
        <v>82</v>
      </c>
      <c r="H55" s="0" t="n">
        <v>0.00233333333333333</v>
      </c>
      <c r="I55" s="0" t="n">
        <v>0.77</v>
      </c>
      <c r="K55" s="0" t="n">
        <v>330</v>
      </c>
      <c r="L55" s="0" t="n">
        <v>0.00233333333333333</v>
      </c>
      <c r="N55" s="0" t="s">
        <v>76</v>
      </c>
      <c r="O55" s="0" t="s">
        <v>178</v>
      </c>
      <c r="Q55" s="56" t="n">
        <v>41275</v>
      </c>
      <c r="T55" s="0" t="n">
        <v>0.00233333333333333</v>
      </c>
      <c r="Y55" s="0" t="n">
        <v>320</v>
      </c>
      <c r="Z55" s="0" t="s">
        <v>76</v>
      </c>
      <c r="AA55" s="0" t="n">
        <v>4.2787</v>
      </c>
      <c r="AB55" s="0" t="n">
        <v>0.00998363333333333</v>
      </c>
      <c r="AC55" s="0" t="n">
        <v>3.294599</v>
      </c>
    </row>
    <row r="56" customFormat="false" ht="12.8" hidden="false" customHeight="false" outlineLevel="0" collapsed="false">
      <c r="A56" s="0" t="s">
        <v>4</v>
      </c>
      <c r="B56" s="0" t="s">
        <v>177</v>
      </c>
      <c r="C56" s="0" t="s">
        <v>166</v>
      </c>
      <c r="D56" s="0" t="s">
        <v>76</v>
      </c>
      <c r="E56" s="0" t="n">
        <v>330</v>
      </c>
      <c r="F56" s="0" t="n">
        <v>50</v>
      </c>
      <c r="G56" s="0" t="s">
        <v>84</v>
      </c>
      <c r="H56" s="0" t="n">
        <v>0.00233333333333333</v>
      </c>
      <c r="I56" s="0" t="n">
        <v>0.77</v>
      </c>
      <c r="K56" s="0" t="n">
        <v>330</v>
      </c>
      <c r="L56" s="0" t="n">
        <v>0.00233333333333333</v>
      </c>
      <c r="N56" s="0" t="s">
        <v>76</v>
      </c>
      <c r="O56" s="0" t="s">
        <v>178</v>
      </c>
      <c r="Q56" s="56" t="n">
        <v>41275</v>
      </c>
      <c r="T56" s="0" t="n">
        <v>0.00233333333333333</v>
      </c>
      <c r="Y56" s="0" t="n">
        <v>330</v>
      </c>
      <c r="Z56" s="0" t="s">
        <v>76</v>
      </c>
      <c r="AA56" s="0" t="n">
        <v>4.2787</v>
      </c>
      <c r="AB56" s="0" t="n">
        <v>0.00998363333333333</v>
      </c>
      <c r="AC56" s="0" t="n">
        <v>3.294599</v>
      </c>
    </row>
    <row r="57" customFormat="false" ht="12.8" hidden="false" customHeight="false" outlineLevel="0" collapsed="false">
      <c r="A57" s="0" t="s">
        <v>4</v>
      </c>
      <c r="B57" s="0" t="s">
        <v>177</v>
      </c>
      <c r="C57" s="0" t="s">
        <v>168</v>
      </c>
      <c r="D57" s="0" t="s">
        <v>32</v>
      </c>
      <c r="E57" s="0" t="n">
        <v>330</v>
      </c>
      <c r="F57" s="0" t="n">
        <v>50</v>
      </c>
      <c r="G57" s="0" t="s">
        <v>84</v>
      </c>
      <c r="H57" s="0" t="n">
        <v>0</v>
      </c>
      <c r="I57" s="0" t="n">
        <v>0</v>
      </c>
      <c r="K57" s="0" t="n">
        <v>330</v>
      </c>
      <c r="L57" s="0" t="n">
        <v>0</v>
      </c>
      <c r="N57" s="0" t="s">
        <v>32</v>
      </c>
      <c r="O57" s="0" t="s">
        <v>178</v>
      </c>
      <c r="Q57" s="56" t="n">
        <v>41275</v>
      </c>
      <c r="T57" s="0" t="n">
        <v>0</v>
      </c>
      <c r="Y57" s="0" t="n">
        <v>330</v>
      </c>
      <c r="Z57" s="0" t="s">
        <v>32</v>
      </c>
      <c r="AA57" s="0" t="n">
        <v>0.0102</v>
      </c>
      <c r="AB57" s="0" t="n">
        <v>0</v>
      </c>
      <c r="AC57" s="0" t="n">
        <v>0</v>
      </c>
    </row>
    <row r="58" customFormat="false" ht="12.8" hidden="false" customHeight="false" outlineLevel="0" collapsed="false">
      <c r="A58" s="0" t="s">
        <v>4</v>
      </c>
      <c r="B58" s="0" t="s">
        <v>177</v>
      </c>
      <c r="C58" s="0" t="s">
        <v>168</v>
      </c>
      <c r="D58" s="0" t="s">
        <v>24</v>
      </c>
      <c r="E58" s="0" t="n">
        <v>330</v>
      </c>
      <c r="F58" s="0" t="n">
        <v>50</v>
      </c>
      <c r="G58" s="0" t="s">
        <v>84</v>
      </c>
      <c r="H58" s="0" t="n">
        <v>0.00454545454545455</v>
      </c>
      <c r="I58" s="0" t="n">
        <v>1.5</v>
      </c>
      <c r="K58" s="0" t="n">
        <v>330</v>
      </c>
      <c r="L58" s="0" t="n">
        <v>0.00454545454545455</v>
      </c>
      <c r="N58" s="0" t="s">
        <v>24</v>
      </c>
      <c r="O58" s="0" t="s">
        <v>178</v>
      </c>
      <c r="Q58" s="56" t="n">
        <v>41275</v>
      </c>
      <c r="T58" s="0" t="n">
        <v>0.00454545454545455</v>
      </c>
      <c r="Y58" s="0" t="n">
        <v>330</v>
      </c>
      <c r="Z58" s="0" t="s">
        <v>24</v>
      </c>
      <c r="AA58" s="0" t="n">
        <v>0.0151</v>
      </c>
      <c r="AB58" s="0" t="n">
        <v>6.86363636363637E-005</v>
      </c>
      <c r="AC58" s="0" t="n">
        <v>0.02265</v>
      </c>
    </row>
    <row r="59" customFormat="false" ht="12.8" hidden="false" customHeight="false" outlineLevel="0" collapsed="false">
      <c r="A59" s="0" t="s">
        <v>4</v>
      </c>
      <c r="B59" s="0" t="s">
        <v>177</v>
      </c>
      <c r="C59" s="0" t="s">
        <v>166</v>
      </c>
      <c r="D59" s="0" t="s">
        <v>76</v>
      </c>
      <c r="E59" s="0" t="n">
        <v>340</v>
      </c>
      <c r="F59" s="0" t="n">
        <v>51</v>
      </c>
      <c r="G59" s="0" t="s">
        <v>86</v>
      </c>
      <c r="H59" s="0" t="n">
        <v>0.00233333333333333</v>
      </c>
      <c r="I59" s="0" t="n">
        <v>0.77</v>
      </c>
      <c r="K59" s="0" t="n">
        <v>330</v>
      </c>
      <c r="L59" s="0" t="n">
        <v>0.00233333333333333</v>
      </c>
      <c r="N59" s="0" t="s">
        <v>76</v>
      </c>
      <c r="O59" s="0" t="s">
        <v>178</v>
      </c>
      <c r="Q59" s="56" t="n">
        <v>41275</v>
      </c>
      <c r="T59" s="0" t="n">
        <v>0.00233333333333333</v>
      </c>
      <c r="Y59" s="0" t="n">
        <v>340</v>
      </c>
      <c r="Z59" s="0" t="s">
        <v>76</v>
      </c>
      <c r="AA59" s="0" t="n">
        <v>4.2787</v>
      </c>
      <c r="AB59" s="0" t="n">
        <v>0.00998363333333333</v>
      </c>
      <c r="AC59" s="0" t="n">
        <v>3.294599</v>
      </c>
    </row>
    <row r="60" customFormat="false" ht="12.8" hidden="false" customHeight="false" outlineLevel="0" collapsed="false">
      <c r="A60" s="0" t="s">
        <v>4</v>
      </c>
      <c r="B60" s="0" t="s">
        <v>177</v>
      </c>
      <c r="C60" s="0" t="s">
        <v>168</v>
      </c>
      <c r="D60" s="0" t="s">
        <v>17</v>
      </c>
      <c r="E60" s="0" t="n">
        <v>340</v>
      </c>
      <c r="F60" s="0" t="n">
        <v>51</v>
      </c>
      <c r="G60" s="0" t="s">
        <v>86</v>
      </c>
      <c r="H60" s="0" t="n">
        <v>0.00303030303030303</v>
      </c>
      <c r="I60" s="0" t="n">
        <v>1</v>
      </c>
      <c r="K60" s="0" t="n">
        <v>330</v>
      </c>
      <c r="L60" s="0" t="n">
        <v>0.00303030303030303</v>
      </c>
      <c r="N60" s="0" t="s">
        <v>17</v>
      </c>
      <c r="O60" s="0" t="s">
        <v>178</v>
      </c>
      <c r="Q60" s="56" t="n">
        <v>41275</v>
      </c>
      <c r="T60" s="0" t="n">
        <v>0.00303030303030303</v>
      </c>
      <c r="Y60" s="0" t="n">
        <v>340</v>
      </c>
      <c r="Z60" s="0" t="s">
        <v>17</v>
      </c>
      <c r="AA60" s="0" t="n">
        <v>0.0259</v>
      </c>
      <c r="AB60" s="0" t="n">
        <v>7.84848484848485E-005</v>
      </c>
      <c r="AC60" s="0" t="n">
        <v>0.0259</v>
      </c>
    </row>
    <row r="61" customFormat="false" ht="12.8" hidden="false" customHeight="false" outlineLevel="0" collapsed="false">
      <c r="A61" s="0" t="s">
        <v>4</v>
      </c>
      <c r="B61" s="0" t="s">
        <v>177</v>
      </c>
      <c r="C61" s="0" t="s">
        <v>166</v>
      </c>
      <c r="D61" s="0" t="s">
        <v>76</v>
      </c>
      <c r="E61" s="0" t="n">
        <v>350</v>
      </c>
      <c r="F61" s="0" t="n">
        <v>52</v>
      </c>
      <c r="G61" s="0" t="s">
        <v>88</v>
      </c>
      <c r="H61" s="0" t="n">
        <v>0.00233333333333333</v>
      </c>
      <c r="I61" s="0" t="n">
        <v>0.77</v>
      </c>
      <c r="K61" s="0" t="n">
        <v>330</v>
      </c>
      <c r="L61" s="0" t="n">
        <v>0.00233333333333333</v>
      </c>
      <c r="N61" s="0" t="s">
        <v>76</v>
      </c>
      <c r="O61" s="0" t="s">
        <v>178</v>
      </c>
      <c r="Q61" s="56" t="n">
        <v>41275</v>
      </c>
      <c r="T61" s="0" t="n">
        <v>0.00233333333333333</v>
      </c>
      <c r="Y61" s="0" t="n">
        <v>350</v>
      </c>
      <c r="Z61" s="0" t="s">
        <v>76</v>
      </c>
      <c r="AA61" s="0" t="n">
        <v>4.2787</v>
      </c>
      <c r="AB61" s="0" t="n">
        <v>0.00998363333333333</v>
      </c>
      <c r="AC61" s="0" t="n">
        <v>3.294599</v>
      </c>
    </row>
    <row r="62" customFormat="false" ht="12.8" hidden="false" customHeight="false" outlineLevel="0" collapsed="false">
      <c r="A62" s="0" t="s">
        <v>4</v>
      </c>
      <c r="B62" s="0" t="s">
        <v>177</v>
      </c>
      <c r="C62" s="0" t="s">
        <v>166</v>
      </c>
      <c r="D62" s="0" t="s">
        <v>76</v>
      </c>
      <c r="E62" s="0" t="n">
        <v>360</v>
      </c>
      <c r="F62" s="0" t="n">
        <v>53</v>
      </c>
      <c r="G62" s="0" t="s">
        <v>90</v>
      </c>
      <c r="H62" s="0" t="n">
        <v>0.00233333333333333</v>
      </c>
      <c r="I62" s="0" t="n">
        <v>0.77</v>
      </c>
      <c r="K62" s="0" t="n">
        <v>330</v>
      </c>
      <c r="L62" s="0" t="n">
        <v>0.00233333333333333</v>
      </c>
      <c r="N62" s="0" t="s">
        <v>76</v>
      </c>
      <c r="O62" s="0" t="s">
        <v>178</v>
      </c>
      <c r="Q62" s="56" t="n">
        <v>41275</v>
      </c>
      <c r="T62" s="0" t="n">
        <v>0.00233333333333333</v>
      </c>
      <c r="Y62" s="0" t="n">
        <v>360</v>
      </c>
      <c r="Z62" s="0" t="s">
        <v>76</v>
      </c>
      <c r="AA62" s="0" t="n">
        <v>4.2787</v>
      </c>
      <c r="AB62" s="0" t="n">
        <v>0.00998363333333333</v>
      </c>
      <c r="AC62" s="0" t="n">
        <v>3.294599</v>
      </c>
    </row>
    <row r="63" customFormat="false" ht="12.8" hidden="false" customHeight="false" outlineLevel="0" collapsed="false">
      <c r="A63" s="0" t="s">
        <v>4</v>
      </c>
      <c r="B63" s="0" t="s">
        <v>177</v>
      </c>
      <c r="C63" s="0" t="s">
        <v>166</v>
      </c>
      <c r="D63" s="0" t="s">
        <v>76</v>
      </c>
      <c r="E63" s="0" t="n">
        <v>370</v>
      </c>
      <c r="F63" s="0" t="n">
        <v>54</v>
      </c>
      <c r="G63" s="0" t="s">
        <v>92</v>
      </c>
      <c r="H63" s="0" t="n">
        <v>0.00233333333333333</v>
      </c>
      <c r="I63" s="0" t="n">
        <v>0.77</v>
      </c>
      <c r="K63" s="0" t="n">
        <v>330</v>
      </c>
      <c r="L63" s="0" t="n">
        <v>0.00233333333333333</v>
      </c>
      <c r="N63" s="0" t="s">
        <v>76</v>
      </c>
      <c r="O63" s="0" t="s">
        <v>178</v>
      </c>
      <c r="Q63" s="56" t="n">
        <v>41275</v>
      </c>
      <c r="T63" s="0" t="n">
        <v>0.00233333333333333</v>
      </c>
      <c r="Y63" s="0" t="n">
        <v>370</v>
      </c>
      <c r="Z63" s="0" t="s">
        <v>76</v>
      </c>
      <c r="AA63" s="0" t="n">
        <v>4.2787</v>
      </c>
      <c r="AB63" s="0" t="n">
        <v>0.00998363333333333</v>
      </c>
      <c r="AC63" s="0" t="n">
        <v>3.294599</v>
      </c>
    </row>
    <row r="64" customFormat="false" ht="12.8" hidden="false" customHeight="false" outlineLevel="0" collapsed="false">
      <c r="A64" s="0" t="s">
        <v>4</v>
      </c>
      <c r="B64" s="0" t="s">
        <v>177</v>
      </c>
      <c r="C64" s="0" t="s">
        <v>168</v>
      </c>
      <c r="D64" s="0" t="s">
        <v>25</v>
      </c>
      <c r="E64" s="0" t="n">
        <v>370</v>
      </c>
      <c r="F64" s="0" t="n">
        <v>54</v>
      </c>
      <c r="G64" s="0" t="s">
        <v>92</v>
      </c>
      <c r="H64" s="0" t="n">
        <v>0.00303030303030303</v>
      </c>
      <c r="I64" s="0" t="n">
        <v>1</v>
      </c>
      <c r="K64" s="0" t="n">
        <v>330</v>
      </c>
      <c r="L64" s="0" t="n">
        <v>0.00303030303030303</v>
      </c>
      <c r="N64" s="0" t="s">
        <v>25</v>
      </c>
      <c r="O64" s="0" t="s">
        <v>178</v>
      </c>
      <c r="Q64" s="56" t="n">
        <v>41275</v>
      </c>
      <c r="T64" s="0" t="n">
        <v>0.00303030303030303</v>
      </c>
      <c r="Y64" s="0" t="n">
        <v>370</v>
      </c>
      <c r="Z64" s="0" t="s">
        <v>25</v>
      </c>
      <c r="AA64" s="0" t="n">
        <v>0.285</v>
      </c>
      <c r="AB64" s="0" t="n">
        <v>0.000863636363636364</v>
      </c>
      <c r="AC64" s="0" t="n">
        <v>0.285</v>
      </c>
    </row>
    <row r="65" customFormat="false" ht="12.8" hidden="false" customHeight="false" outlineLevel="0" collapsed="false">
      <c r="A65" s="0" t="s">
        <v>4</v>
      </c>
      <c r="B65" s="0" t="s">
        <v>177</v>
      </c>
      <c r="C65" s="0" t="s">
        <v>166</v>
      </c>
      <c r="D65" s="0" t="s">
        <v>76</v>
      </c>
      <c r="E65" s="0" t="n">
        <v>380</v>
      </c>
      <c r="F65" s="0" t="n">
        <v>55</v>
      </c>
      <c r="G65" s="0" t="s">
        <v>94</v>
      </c>
      <c r="H65" s="0" t="n">
        <v>0.00233333333333333</v>
      </c>
      <c r="I65" s="0" t="n">
        <v>0.77</v>
      </c>
      <c r="K65" s="0" t="n">
        <v>330</v>
      </c>
      <c r="L65" s="0" t="n">
        <v>0.00233333333333333</v>
      </c>
      <c r="N65" s="0" t="s">
        <v>76</v>
      </c>
      <c r="O65" s="0" t="s">
        <v>178</v>
      </c>
      <c r="Q65" s="56" t="n">
        <v>41275</v>
      </c>
      <c r="T65" s="0" t="n">
        <v>0.00233333333333333</v>
      </c>
      <c r="Y65" s="0" t="n">
        <v>380</v>
      </c>
      <c r="Z65" s="0" t="s">
        <v>76</v>
      </c>
      <c r="AA65" s="0" t="n">
        <v>4.2787</v>
      </c>
      <c r="AB65" s="0" t="n">
        <v>0.00998363333333333</v>
      </c>
      <c r="AC65" s="0" t="n">
        <v>3.294599</v>
      </c>
    </row>
    <row r="66" customFormat="false" ht="12.8" hidden="false" customHeight="false" outlineLevel="0" collapsed="false">
      <c r="A66" s="0" t="s">
        <v>4</v>
      </c>
      <c r="B66" s="0" t="s">
        <v>177</v>
      </c>
      <c r="C66" s="0" t="s">
        <v>166</v>
      </c>
      <c r="D66" s="0" t="s">
        <v>97</v>
      </c>
      <c r="E66" s="0" t="n">
        <v>390</v>
      </c>
      <c r="F66" s="0" t="n">
        <v>56</v>
      </c>
      <c r="G66" s="0" t="s">
        <v>96</v>
      </c>
      <c r="H66" s="0" t="n">
        <v>0.00233333333333333</v>
      </c>
      <c r="I66" s="0" t="n">
        <v>0.77</v>
      </c>
      <c r="K66" s="0" t="n">
        <v>330</v>
      </c>
      <c r="L66" s="0" t="n">
        <v>0.00233333333333333</v>
      </c>
      <c r="N66" s="0" t="s">
        <v>97</v>
      </c>
      <c r="O66" s="0" t="s">
        <v>178</v>
      </c>
      <c r="Q66" s="56" t="n">
        <v>41275</v>
      </c>
      <c r="T66" s="0" t="n">
        <v>0.00233333333333333</v>
      </c>
      <c r="Y66" s="0" t="n">
        <v>390</v>
      </c>
      <c r="Z66" s="0" t="s">
        <v>97</v>
      </c>
      <c r="AA66" s="0" t="n">
        <v>4.7797</v>
      </c>
      <c r="AB66" s="0" t="n">
        <v>0.0111526333333333</v>
      </c>
      <c r="AC66" s="0" t="n">
        <v>3.680369</v>
      </c>
    </row>
    <row r="67" customFormat="false" ht="12.8" hidden="false" customHeight="false" outlineLevel="0" collapsed="false">
      <c r="A67" s="0" t="s">
        <v>4</v>
      </c>
      <c r="B67" s="0" t="s">
        <v>177</v>
      </c>
      <c r="C67" s="0" t="s">
        <v>166</v>
      </c>
      <c r="D67" s="0" t="s">
        <v>97</v>
      </c>
      <c r="E67" s="0" t="n">
        <v>400</v>
      </c>
      <c r="F67" s="0" t="n">
        <v>57</v>
      </c>
      <c r="G67" s="0" t="s">
        <v>99</v>
      </c>
      <c r="H67" s="0" t="n">
        <v>0.00233333333333333</v>
      </c>
      <c r="I67" s="0" t="n">
        <v>0.77</v>
      </c>
      <c r="K67" s="0" t="n">
        <v>330</v>
      </c>
      <c r="L67" s="0" t="n">
        <v>0.00233333333333333</v>
      </c>
      <c r="N67" s="0" t="s">
        <v>97</v>
      </c>
      <c r="O67" s="0" t="s">
        <v>178</v>
      </c>
      <c r="Q67" s="56" t="n">
        <v>41275</v>
      </c>
      <c r="T67" s="0" t="n">
        <v>0.00233333333333333</v>
      </c>
      <c r="Y67" s="0" t="n">
        <v>400</v>
      </c>
      <c r="Z67" s="0" t="s">
        <v>97</v>
      </c>
      <c r="AA67" s="0" t="n">
        <v>4.7797</v>
      </c>
      <c r="AB67" s="0" t="n">
        <v>0.0111526333333333</v>
      </c>
      <c r="AC67" s="0" t="n">
        <v>3.680369</v>
      </c>
    </row>
    <row r="68" customFormat="false" ht="12.8" hidden="false" customHeight="false" outlineLevel="0" collapsed="false">
      <c r="A68" s="0" t="s">
        <v>4</v>
      </c>
      <c r="B68" s="0" t="s">
        <v>177</v>
      </c>
      <c r="C68" s="0" t="s">
        <v>166</v>
      </c>
      <c r="D68" s="0" t="s">
        <v>97</v>
      </c>
      <c r="E68" s="0" t="n">
        <v>410</v>
      </c>
      <c r="F68" s="0" t="n">
        <v>58</v>
      </c>
      <c r="G68" s="0" t="s">
        <v>101</v>
      </c>
      <c r="H68" s="0" t="n">
        <v>0.00233333333333333</v>
      </c>
      <c r="I68" s="0" t="n">
        <v>0.77</v>
      </c>
      <c r="K68" s="0" t="n">
        <v>330</v>
      </c>
      <c r="L68" s="0" t="n">
        <v>0.00233333333333333</v>
      </c>
      <c r="N68" s="0" t="s">
        <v>97</v>
      </c>
      <c r="O68" s="0" t="s">
        <v>178</v>
      </c>
      <c r="Q68" s="56" t="n">
        <v>41275</v>
      </c>
      <c r="T68" s="0" t="n">
        <v>0.00233333333333333</v>
      </c>
      <c r="Y68" s="0" t="n">
        <v>410</v>
      </c>
      <c r="Z68" s="0" t="s">
        <v>97</v>
      </c>
      <c r="AA68" s="0" t="n">
        <v>4.7797</v>
      </c>
      <c r="AB68" s="0" t="n">
        <v>0.0111526333333333</v>
      </c>
      <c r="AC68" s="0" t="n">
        <v>3.680369</v>
      </c>
    </row>
    <row r="69" customFormat="false" ht="12.8" hidden="false" customHeight="false" outlineLevel="0" collapsed="false">
      <c r="A69" s="0" t="s">
        <v>4</v>
      </c>
      <c r="B69" s="0" t="s">
        <v>177</v>
      </c>
      <c r="C69" s="0" t="s">
        <v>166</v>
      </c>
      <c r="D69" s="0" t="s">
        <v>97</v>
      </c>
      <c r="E69" s="0" t="n">
        <v>420</v>
      </c>
      <c r="F69" s="0" t="n">
        <v>59</v>
      </c>
      <c r="G69" s="0" t="s">
        <v>103</v>
      </c>
      <c r="H69" s="0" t="n">
        <v>0.00233333333333333</v>
      </c>
      <c r="I69" s="0" t="n">
        <v>0.77</v>
      </c>
      <c r="K69" s="0" t="n">
        <v>330</v>
      </c>
      <c r="L69" s="0" t="n">
        <v>0.00233333333333333</v>
      </c>
      <c r="N69" s="0" t="s">
        <v>97</v>
      </c>
      <c r="O69" s="0" t="s">
        <v>178</v>
      </c>
      <c r="Q69" s="56" t="n">
        <v>41275</v>
      </c>
      <c r="T69" s="0" t="n">
        <v>0.00233333333333333</v>
      </c>
      <c r="Y69" s="0" t="n">
        <v>420</v>
      </c>
      <c r="Z69" s="0" t="s">
        <v>97</v>
      </c>
      <c r="AA69" s="0" t="n">
        <v>4.7797</v>
      </c>
      <c r="AB69" s="0" t="n">
        <v>0.0111526333333333</v>
      </c>
      <c r="AC69" s="0" t="n">
        <v>3.680369</v>
      </c>
    </row>
    <row r="70" customFormat="false" ht="12.8" hidden="false" customHeight="false" outlineLevel="0" collapsed="false">
      <c r="A70" s="0" t="s">
        <v>4</v>
      </c>
      <c r="B70" s="0" t="s">
        <v>177</v>
      </c>
      <c r="C70" s="0" t="s">
        <v>166</v>
      </c>
      <c r="D70" s="0" t="s">
        <v>97</v>
      </c>
      <c r="E70" s="0" t="n">
        <v>430</v>
      </c>
      <c r="F70" s="0" t="n">
        <v>60</v>
      </c>
      <c r="G70" s="0" t="s">
        <v>105</v>
      </c>
      <c r="H70" s="0" t="n">
        <v>0.00233333333333333</v>
      </c>
      <c r="I70" s="0" t="n">
        <v>0.77</v>
      </c>
      <c r="K70" s="0" t="n">
        <v>330</v>
      </c>
      <c r="L70" s="0" t="n">
        <v>0.00233333333333333</v>
      </c>
      <c r="N70" s="0" t="s">
        <v>97</v>
      </c>
      <c r="O70" s="0" t="s">
        <v>178</v>
      </c>
      <c r="Q70" s="56" t="n">
        <v>41275</v>
      </c>
      <c r="T70" s="0" t="n">
        <v>0.00233333333333333</v>
      </c>
      <c r="Y70" s="0" t="n">
        <v>430</v>
      </c>
      <c r="Z70" s="0" t="s">
        <v>97</v>
      </c>
      <c r="AA70" s="0" t="n">
        <v>4.7797</v>
      </c>
      <c r="AB70" s="0" t="n">
        <v>0.0111526333333333</v>
      </c>
      <c r="AC70" s="0" t="n">
        <v>3.680369</v>
      </c>
    </row>
    <row r="71" customFormat="false" ht="12.8" hidden="false" customHeight="false" outlineLevel="0" collapsed="false">
      <c r="A71" s="0" t="s">
        <v>4</v>
      </c>
      <c r="B71" s="0" t="s">
        <v>177</v>
      </c>
      <c r="C71" s="0" t="s">
        <v>168</v>
      </c>
      <c r="D71" s="0" t="s">
        <v>24</v>
      </c>
      <c r="E71" s="0" t="n">
        <v>430</v>
      </c>
      <c r="F71" s="0" t="n">
        <v>60</v>
      </c>
      <c r="G71" s="0" t="s">
        <v>105</v>
      </c>
      <c r="H71" s="0" t="n">
        <v>0.00454545454545455</v>
      </c>
      <c r="I71" s="0" t="n">
        <v>1.5</v>
      </c>
      <c r="K71" s="0" t="n">
        <v>330</v>
      </c>
      <c r="L71" s="0" t="n">
        <v>0.00454545454545455</v>
      </c>
      <c r="N71" s="0" t="s">
        <v>24</v>
      </c>
      <c r="O71" s="0" t="s">
        <v>178</v>
      </c>
      <c r="Q71" s="56" t="n">
        <v>41275</v>
      </c>
      <c r="T71" s="0" t="n">
        <v>0.00454545454545455</v>
      </c>
      <c r="Y71" s="0" t="n">
        <v>430</v>
      </c>
      <c r="Z71" s="0" t="s">
        <v>24</v>
      </c>
      <c r="AA71" s="0" t="n">
        <v>0.0151</v>
      </c>
      <c r="AB71" s="0" t="n">
        <v>6.86363636363637E-005</v>
      </c>
      <c r="AC71" s="0" t="n">
        <v>0.02265</v>
      </c>
    </row>
    <row r="72" customFormat="false" ht="12.8" hidden="false" customHeight="false" outlineLevel="0" collapsed="false">
      <c r="A72" s="0" t="s">
        <v>4</v>
      </c>
      <c r="B72" s="0" t="s">
        <v>177</v>
      </c>
      <c r="C72" s="0" t="s">
        <v>166</v>
      </c>
      <c r="D72" s="0" t="s">
        <v>97</v>
      </c>
      <c r="E72" s="0" t="n">
        <v>440</v>
      </c>
      <c r="F72" s="0" t="n">
        <v>61</v>
      </c>
      <c r="G72" s="0" t="s">
        <v>107</v>
      </c>
      <c r="H72" s="0" t="n">
        <v>0.00235454545454545</v>
      </c>
      <c r="I72" s="0" t="n">
        <v>0.777</v>
      </c>
      <c r="K72" s="0" t="n">
        <v>330</v>
      </c>
      <c r="L72" s="0" t="n">
        <v>0.00235454545454545</v>
      </c>
      <c r="N72" s="0" t="s">
        <v>97</v>
      </c>
      <c r="O72" s="0" t="s">
        <v>178</v>
      </c>
      <c r="Q72" s="56" t="n">
        <v>41275</v>
      </c>
      <c r="T72" s="0" t="n">
        <v>0.00235454545454545</v>
      </c>
      <c r="Y72" s="0" t="n">
        <v>440</v>
      </c>
      <c r="Z72" s="0" t="s">
        <v>97</v>
      </c>
      <c r="AA72" s="0" t="n">
        <v>4.7797</v>
      </c>
      <c r="AB72" s="0" t="n">
        <v>0.0112540209090909</v>
      </c>
      <c r="AC72" s="0" t="n">
        <v>3.7138269</v>
      </c>
    </row>
    <row r="73" customFormat="false" ht="12.8" hidden="false" customHeight="false" outlineLevel="0" collapsed="false">
      <c r="A73" s="0" t="s">
        <v>4</v>
      </c>
      <c r="B73" s="0" t="s">
        <v>177</v>
      </c>
      <c r="C73" s="0" t="s">
        <v>168</v>
      </c>
      <c r="D73" s="0" t="s">
        <v>25</v>
      </c>
      <c r="E73" s="0" t="n">
        <v>430</v>
      </c>
      <c r="F73" s="0" t="n">
        <v>60</v>
      </c>
      <c r="G73" s="0" t="s">
        <v>105</v>
      </c>
      <c r="H73" s="0" t="n">
        <v>0.00303030303030303</v>
      </c>
      <c r="I73" s="0" t="n">
        <v>1</v>
      </c>
      <c r="K73" s="0" t="n">
        <v>330</v>
      </c>
      <c r="L73" s="0" t="n">
        <v>0.00303030303030303</v>
      </c>
      <c r="N73" s="0" t="s">
        <v>25</v>
      </c>
      <c r="O73" s="0" t="s">
        <v>178</v>
      </c>
      <c r="Q73" s="56" t="n">
        <v>41275</v>
      </c>
      <c r="T73" s="0" t="n">
        <v>0.00303030303030303</v>
      </c>
      <c r="Y73" s="0" t="n">
        <v>430</v>
      </c>
      <c r="Z73" s="0" t="s">
        <v>25</v>
      </c>
      <c r="AA73" s="0" t="n">
        <v>0.285</v>
      </c>
      <c r="AB73" s="0" t="n">
        <v>0.000863636363636364</v>
      </c>
      <c r="AC73" s="0" t="n">
        <v>0.285</v>
      </c>
    </row>
    <row r="74" customFormat="false" ht="12.8" hidden="false" customHeight="false" outlineLevel="0" collapsed="false">
      <c r="A74" s="0" t="s">
        <v>4</v>
      </c>
      <c r="B74" s="0" t="s">
        <v>177</v>
      </c>
      <c r="C74" s="0" t="s">
        <v>168</v>
      </c>
      <c r="D74" s="0" t="s">
        <v>32</v>
      </c>
      <c r="E74" s="0" t="n">
        <v>430</v>
      </c>
      <c r="F74" s="0" t="n">
        <v>60</v>
      </c>
      <c r="G74" s="0" t="s">
        <v>105</v>
      </c>
      <c r="H74" s="0" t="n">
        <v>0</v>
      </c>
      <c r="I74" s="0" t="n">
        <v>0</v>
      </c>
      <c r="K74" s="0" t="n">
        <v>330</v>
      </c>
      <c r="L74" s="0" t="n">
        <v>0</v>
      </c>
      <c r="N74" s="0" t="s">
        <v>32</v>
      </c>
      <c r="O74" s="0" t="s">
        <v>178</v>
      </c>
      <c r="Q74" s="56" t="n">
        <v>41275</v>
      </c>
      <c r="T74" s="0" t="n">
        <v>0</v>
      </c>
      <c r="Y74" s="0" t="n">
        <v>430</v>
      </c>
      <c r="Z74" s="0" t="s">
        <v>32</v>
      </c>
      <c r="AA74" s="0" t="n">
        <v>0.0102</v>
      </c>
      <c r="AB74" s="0" t="n">
        <v>0</v>
      </c>
      <c r="AC74" s="0" t="n">
        <v>0</v>
      </c>
    </row>
    <row r="75" customFormat="false" ht="12.8" hidden="false" customHeight="false" outlineLevel="0" collapsed="false">
      <c r="A75" s="0" t="s">
        <v>4</v>
      </c>
      <c r="B75" s="0" t="s">
        <v>177</v>
      </c>
      <c r="C75" s="0" t="s">
        <v>166</v>
      </c>
      <c r="D75" s="0" t="s">
        <v>97</v>
      </c>
      <c r="E75" s="0" t="n">
        <v>450</v>
      </c>
      <c r="F75" s="0" t="n">
        <v>62</v>
      </c>
      <c r="G75" s="0" t="s">
        <v>109</v>
      </c>
      <c r="H75" s="0" t="n">
        <v>0.00235454545454545</v>
      </c>
      <c r="I75" s="0" t="n">
        <v>0.777</v>
      </c>
      <c r="K75" s="0" t="n">
        <v>330</v>
      </c>
      <c r="L75" s="0" t="n">
        <v>0.00235454545454545</v>
      </c>
      <c r="N75" s="0" t="s">
        <v>97</v>
      </c>
      <c r="O75" s="0" t="s">
        <v>178</v>
      </c>
      <c r="Q75" s="56" t="n">
        <v>41275</v>
      </c>
      <c r="T75" s="0" t="n">
        <v>0.00235454545454545</v>
      </c>
      <c r="Y75" s="0" t="n">
        <v>450</v>
      </c>
      <c r="Z75" s="0" t="s">
        <v>97</v>
      </c>
      <c r="AA75" s="0" t="n">
        <v>4.7797</v>
      </c>
      <c r="AB75" s="0" t="n">
        <v>0.0112540209090909</v>
      </c>
      <c r="AC75" s="0" t="n">
        <v>3.7138269</v>
      </c>
    </row>
    <row r="76" customFormat="false" ht="12.8" hidden="false" customHeight="false" outlineLevel="0" collapsed="false">
      <c r="A76" s="0" t="s">
        <v>4</v>
      </c>
      <c r="B76" s="0" t="s">
        <v>177</v>
      </c>
      <c r="C76" s="0" t="s">
        <v>166</v>
      </c>
      <c r="D76" s="0" t="s">
        <v>97</v>
      </c>
      <c r="E76" s="0" t="n">
        <v>460</v>
      </c>
      <c r="F76" s="0" t="n">
        <v>63</v>
      </c>
      <c r="G76" s="0" t="s">
        <v>111</v>
      </c>
      <c r="H76" s="0" t="n">
        <v>0.00235454545454545</v>
      </c>
      <c r="I76" s="0" t="n">
        <v>0.777</v>
      </c>
      <c r="K76" s="0" t="n">
        <v>330</v>
      </c>
      <c r="L76" s="0" t="n">
        <v>0.00235454545454545</v>
      </c>
      <c r="N76" s="0" t="s">
        <v>97</v>
      </c>
      <c r="O76" s="0" t="s">
        <v>178</v>
      </c>
      <c r="Q76" s="56" t="n">
        <v>41275</v>
      </c>
      <c r="T76" s="0" t="n">
        <v>0.00235454545454545</v>
      </c>
      <c r="Y76" s="0" t="n">
        <v>460</v>
      </c>
      <c r="Z76" s="0" t="s">
        <v>97</v>
      </c>
      <c r="AA76" s="0" t="n">
        <v>4.7797</v>
      </c>
      <c r="AB76" s="0" t="n">
        <v>0.0112540209090909</v>
      </c>
      <c r="AC76" s="0" t="n">
        <v>3.7138269</v>
      </c>
    </row>
    <row r="77" customFormat="false" ht="12.8" hidden="false" customHeight="false" outlineLevel="0" collapsed="false">
      <c r="A77" s="0" t="s">
        <v>4</v>
      </c>
      <c r="B77" s="0" t="s">
        <v>177</v>
      </c>
      <c r="C77" s="0" t="s">
        <v>168</v>
      </c>
      <c r="D77" s="0" t="s">
        <v>17</v>
      </c>
      <c r="E77" s="0" t="n">
        <v>440</v>
      </c>
      <c r="F77" s="0" t="n">
        <v>61</v>
      </c>
      <c r="G77" s="0" t="s">
        <v>107</v>
      </c>
      <c r="H77" s="0" t="n">
        <v>0.00303030303030303</v>
      </c>
      <c r="I77" s="0" t="n">
        <v>1</v>
      </c>
      <c r="K77" s="0" t="n">
        <v>330</v>
      </c>
      <c r="L77" s="0" t="n">
        <v>0.00303030303030303</v>
      </c>
      <c r="N77" s="0" t="s">
        <v>17</v>
      </c>
      <c r="O77" s="0" t="s">
        <v>178</v>
      </c>
      <c r="Q77" s="56" t="n">
        <v>41275</v>
      </c>
      <c r="T77" s="0" t="n">
        <v>0.00303030303030303</v>
      </c>
      <c r="Y77" s="0" t="n">
        <v>440</v>
      </c>
      <c r="Z77" s="0" t="s">
        <v>17</v>
      </c>
      <c r="AA77" s="0" t="n">
        <v>0.0259</v>
      </c>
      <c r="AB77" s="0" t="n">
        <v>7.84848484848485E-005</v>
      </c>
      <c r="AC77" s="0" t="n">
        <v>0.0259</v>
      </c>
    </row>
    <row r="78" customFormat="false" ht="12.8" hidden="false" customHeight="false" outlineLevel="0" collapsed="false">
      <c r="A78" s="0" t="s">
        <v>4</v>
      </c>
      <c r="B78" s="0" t="s">
        <v>177</v>
      </c>
      <c r="C78" s="0" t="s">
        <v>166</v>
      </c>
      <c r="D78" s="0" t="s">
        <v>97</v>
      </c>
      <c r="E78" s="0" t="n">
        <v>470</v>
      </c>
      <c r="F78" s="0" t="n">
        <v>64</v>
      </c>
      <c r="G78" s="0" t="s">
        <v>113</v>
      </c>
      <c r="H78" s="0" t="n">
        <v>0.00235454545454545</v>
      </c>
      <c r="I78" s="0" t="n">
        <v>0.777</v>
      </c>
      <c r="K78" s="0" t="n">
        <v>330</v>
      </c>
      <c r="L78" s="0" t="n">
        <v>0.00235454545454545</v>
      </c>
      <c r="N78" s="0" t="s">
        <v>97</v>
      </c>
      <c r="O78" s="0" t="s">
        <v>178</v>
      </c>
      <c r="Q78" s="56" t="n">
        <v>41275</v>
      </c>
      <c r="T78" s="0" t="n">
        <v>0.00235454545454545</v>
      </c>
      <c r="Y78" s="0" t="n">
        <v>470</v>
      </c>
      <c r="Z78" s="0" t="s">
        <v>97</v>
      </c>
      <c r="AA78" s="0" t="n">
        <v>4.7797</v>
      </c>
      <c r="AB78" s="0" t="n">
        <v>0.0112540209090909</v>
      </c>
      <c r="AC78" s="0" t="n">
        <v>3.7138269</v>
      </c>
    </row>
    <row r="79" customFormat="false" ht="12.8" hidden="false" customHeight="false" outlineLevel="0" collapsed="false">
      <c r="A79" s="0" t="s">
        <v>4</v>
      </c>
      <c r="B79" s="0" t="s">
        <v>177</v>
      </c>
      <c r="C79" s="0" t="s">
        <v>166</v>
      </c>
      <c r="D79" s="0" t="s">
        <v>97</v>
      </c>
      <c r="E79" s="0" t="n">
        <v>480</v>
      </c>
      <c r="F79" s="0" t="n">
        <v>65</v>
      </c>
      <c r="G79" s="0" t="s">
        <v>115</v>
      </c>
      <c r="H79" s="0" t="n">
        <v>0.00235454545454545</v>
      </c>
      <c r="I79" s="0" t="n">
        <v>0.777</v>
      </c>
      <c r="K79" s="0" t="n">
        <v>330</v>
      </c>
      <c r="L79" s="0" t="n">
        <v>0.00235454545454545</v>
      </c>
      <c r="N79" s="0" t="s">
        <v>97</v>
      </c>
      <c r="O79" s="0" t="s">
        <v>178</v>
      </c>
      <c r="Q79" s="56" t="n">
        <v>41275</v>
      </c>
      <c r="T79" s="0" t="n">
        <v>0.00235454545454545</v>
      </c>
      <c r="Y79" s="0" t="n">
        <v>480</v>
      </c>
      <c r="Z79" s="0" t="s">
        <v>97</v>
      </c>
      <c r="AA79" s="0" t="n">
        <v>4.7797</v>
      </c>
      <c r="AB79" s="0" t="n">
        <v>0.0112540209090909</v>
      </c>
      <c r="AC79" s="0" t="n">
        <v>3.7138269</v>
      </c>
    </row>
    <row r="80" customFormat="false" ht="12.8" hidden="false" customHeight="false" outlineLevel="0" collapsed="false">
      <c r="A80" s="0" t="s">
        <v>4</v>
      </c>
      <c r="B80" s="0" t="s">
        <v>177</v>
      </c>
      <c r="C80" s="0" t="s">
        <v>166</v>
      </c>
      <c r="D80" s="0" t="s">
        <v>118</v>
      </c>
      <c r="E80" s="0" t="n">
        <v>490</v>
      </c>
      <c r="F80" s="0" t="n">
        <v>66</v>
      </c>
      <c r="G80" s="0" t="s">
        <v>117</v>
      </c>
      <c r="H80" s="0" t="n">
        <v>0.00235454545454545</v>
      </c>
      <c r="I80" s="0" t="n">
        <v>0.777</v>
      </c>
      <c r="K80" s="0" t="n">
        <v>330</v>
      </c>
      <c r="L80" s="0" t="n">
        <v>0.00235454545454545</v>
      </c>
      <c r="N80" s="0" t="s">
        <v>118</v>
      </c>
      <c r="O80" s="0" t="s">
        <v>178</v>
      </c>
      <c r="Q80" s="56" t="n">
        <v>41275</v>
      </c>
      <c r="T80" s="0" t="n">
        <v>0.00235454545454545</v>
      </c>
      <c r="Y80" s="0" t="n">
        <v>490</v>
      </c>
      <c r="Z80" s="0" t="s">
        <v>118</v>
      </c>
      <c r="AA80" s="0" t="n">
        <v>4.7062</v>
      </c>
      <c r="AB80" s="0" t="n">
        <v>0.0110809618181818</v>
      </c>
      <c r="AC80" s="0" t="n">
        <v>3.6567174</v>
      </c>
    </row>
    <row r="81" customFormat="false" ht="12.8" hidden="false" customHeight="false" outlineLevel="0" collapsed="false">
      <c r="A81" s="0" t="s">
        <v>4</v>
      </c>
      <c r="B81" s="0" t="s">
        <v>177</v>
      </c>
      <c r="C81" s="0" t="s">
        <v>166</v>
      </c>
      <c r="D81" s="0" t="s">
        <v>118</v>
      </c>
      <c r="E81" s="0" t="n">
        <v>500</v>
      </c>
      <c r="F81" s="0" t="n">
        <v>67</v>
      </c>
      <c r="G81" s="0" t="s">
        <v>120</v>
      </c>
      <c r="H81" s="0" t="n">
        <v>0.00235454545454545</v>
      </c>
      <c r="I81" s="0" t="n">
        <v>0.777</v>
      </c>
      <c r="K81" s="0" t="n">
        <v>330</v>
      </c>
      <c r="L81" s="0" t="n">
        <v>0.00235454545454545</v>
      </c>
      <c r="N81" s="0" t="s">
        <v>118</v>
      </c>
      <c r="O81" s="0" t="s">
        <v>178</v>
      </c>
      <c r="Q81" s="56" t="n">
        <v>41275</v>
      </c>
      <c r="T81" s="0" t="n">
        <v>0.00235454545454545</v>
      </c>
      <c r="Y81" s="0" t="n">
        <v>500</v>
      </c>
      <c r="Z81" s="0" t="s">
        <v>118</v>
      </c>
      <c r="AA81" s="0" t="n">
        <v>4.7062</v>
      </c>
      <c r="AB81" s="0" t="n">
        <v>0.0110809618181818</v>
      </c>
      <c r="AC81" s="0" t="n">
        <v>3.6567174</v>
      </c>
    </row>
    <row r="82" customFormat="false" ht="12.8" hidden="false" customHeight="false" outlineLevel="0" collapsed="false">
      <c r="A82" s="0" t="s">
        <v>4</v>
      </c>
      <c r="B82" s="0" t="s">
        <v>177</v>
      </c>
      <c r="C82" s="0" t="s">
        <v>166</v>
      </c>
      <c r="D82" s="0" t="s">
        <v>118</v>
      </c>
      <c r="E82" s="0" t="n">
        <v>510</v>
      </c>
      <c r="F82" s="0" t="n">
        <v>68</v>
      </c>
      <c r="G82" s="0" t="s">
        <v>122</v>
      </c>
      <c r="H82" s="0" t="n">
        <v>0.00235454545454545</v>
      </c>
      <c r="I82" s="0" t="n">
        <v>0.777</v>
      </c>
      <c r="K82" s="0" t="n">
        <v>330</v>
      </c>
      <c r="L82" s="0" t="n">
        <v>0.00235454545454545</v>
      </c>
      <c r="N82" s="0" t="s">
        <v>118</v>
      </c>
      <c r="O82" s="0" t="s">
        <v>178</v>
      </c>
      <c r="Q82" s="56" t="n">
        <v>41275</v>
      </c>
      <c r="T82" s="0" t="n">
        <v>0.00235454545454545</v>
      </c>
      <c r="Y82" s="0" t="n">
        <v>510</v>
      </c>
      <c r="Z82" s="0" t="s">
        <v>118</v>
      </c>
      <c r="AA82" s="0" t="n">
        <v>4.7062</v>
      </c>
      <c r="AB82" s="0" t="n">
        <v>0.0110809618181818</v>
      </c>
      <c r="AC82" s="0" t="n">
        <v>3.6567174</v>
      </c>
    </row>
    <row r="83" customFormat="false" ht="12.8" hidden="false" customHeight="false" outlineLevel="0" collapsed="false">
      <c r="A83" s="0" t="s">
        <v>4</v>
      </c>
      <c r="B83" s="0" t="s">
        <v>177</v>
      </c>
      <c r="C83" s="0" t="s">
        <v>168</v>
      </c>
      <c r="D83" s="0" t="s">
        <v>25</v>
      </c>
      <c r="E83" s="0" t="n">
        <v>490</v>
      </c>
      <c r="F83" s="0" t="n">
        <v>66</v>
      </c>
      <c r="G83" s="0" t="s">
        <v>117</v>
      </c>
      <c r="H83" s="0" t="n">
        <v>0.00303030303030303</v>
      </c>
      <c r="I83" s="0" t="n">
        <v>1</v>
      </c>
      <c r="K83" s="0" t="n">
        <v>330</v>
      </c>
      <c r="L83" s="0" t="n">
        <v>0.00303030303030303</v>
      </c>
      <c r="N83" s="0" t="s">
        <v>25</v>
      </c>
      <c r="O83" s="0" t="s">
        <v>178</v>
      </c>
      <c r="Q83" s="56" t="n">
        <v>41275</v>
      </c>
      <c r="T83" s="0" t="n">
        <v>0.00303030303030303</v>
      </c>
      <c r="Y83" s="0" t="n">
        <v>490</v>
      </c>
      <c r="Z83" s="0" t="s">
        <v>25</v>
      </c>
      <c r="AA83" s="0" t="n">
        <v>0.285</v>
      </c>
      <c r="AB83" s="0" t="n">
        <v>0.000863636363636364</v>
      </c>
      <c r="AC83" s="0" t="n">
        <v>0.285</v>
      </c>
    </row>
    <row r="84" customFormat="false" ht="12.8" hidden="false" customHeight="false" outlineLevel="0" collapsed="false">
      <c r="A84" s="0" t="s">
        <v>4</v>
      </c>
      <c r="B84" s="0" t="s">
        <v>177</v>
      </c>
      <c r="C84" s="0" t="s">
        <v>166</v>
      </c>
      <c r="D84" s="0" t="s">
        <v>118</v>
      </c>
      <c r="E84" s="0" t="n">
        <v>520</v>
      </c>
      <c r="F84" s="0" t="n">
        <v>69</v>
      </c>
      <c r="G84" s="0" t="s">
        <v>124</v>
      </c>
      <c r="H84" s="0" t="n">
        <v>0.00235454545454545</v>
      </c>
      <c r="I84" s="0" t="n">
        <v>0.777</v>
      </c>
      <c r="K84" s="0" t="n">
        <v>330</v>
      </c>
      <c r="L84" s="0" t="n">
        <v>0.00235454545454545</v>
      </c>
      <c r="N84" s="0" t="s">
        <v>118</v>
      </c>
      <c r="O84" s="0" t="s">
        <v>178</v>
      </c>
      <c r="Q84" s="56" t="n">
        <v>41275</v>
      </c>
      <c r="T84" s="0" t="n">
        <v>0.00235454545454545</v>
      </c>
      <c r="Y84" s="0" t="n">
        <v>520</v>
      </c>
      <c r="Z84" s="0" t="s">
        <v>118</v>
      </c>
      <c r="AA84" s="0" t="n">
        <v>4.7062</v>
      </c>
      <c r="AB84" s="0" t="n">
        <v>0.0110809618181818</v>
      </c>
      <c r="AC84" s="0" t="n">
        <v>3.6567174</v>
      </c>
    </row>
    <row r="85" customFormat="false" ht="12.8" hidden="false" customHeight="false" outlineLevel="0" collapsed="false">
      <c r="A85" s="0" t="s">
        <v>4</v>
      </c>
      <c r="B85" s="0" t="s">
        <v>177</v>
      </c>
      <c r="C85" s="0" t="s">
        <v>166</v>
      </c>
      <c r="D85" s="0" t="s">
        <v>118</v>
      </c>
      <c r="E85" s="0" t="n">
        <v>530</v>
      </c>
      <c r="F85" s="0" t="n">
        <v>70</v>
      </c>
      <c r="G85" s="0" t="s">
        <v>126</v>
      </c>
      <c r="H85" s="0" t="n">
        <v>0.00235454545454545</v>
      </c>
      <c r="I85" s="0" t="n">
        <v>0.777</v>
      </c>
      <c r="K85" s="0" t="n">
        <v>330</v>
      </c>
      <c r="L85" s="0" t="n">
        <v>0.00235454545454545</v>
      </c>
      <c r="N85" s="0" t="s">
        <v>118</v>
      </c>
      <c r="O85" s="0" t="s">
        <v>178</v>
      </c>
      <c r="Q85" s="56" t="n">
        <v>41275</v>
      </c>
      <c r="T85" s="0" t="n">
        <v>0.00235454545454545</v>
      </c>
      <c r="Y85" s="0" t="n">
        <v>530</v>
      </c>
      <c r="Z85" s="0" t="s">
        <v>118</v>
      </c>
      <c r="AA85" s="0" t="n">
        <v>4.7062</v>
      </c>
      <c r="AB85" s="0" t="n">
        <v>0.0110809618181818</v>
      </c>
      <c r="AC85" s="0" t="n">
        <v>3.6567174</v>
      </c>
    </row>
    <row r="86" customFormat="false" ht="12.8" hidden="false" customHeight="false" outlineLevel="0" collapsed="false">
      <c r="A86" s="0" t="s">
        <v>4</v>
      </c>
      <c r="B86" s="0" t="s">
        <v>177</v>
      </c>
      <c r="C86" s="0" t="s">
        <v>166</v>
      </c>
      <c r="D86" s="0" t="s">
        <v>118</v>
      </c>
      <c r="E86" s="0" t="n">
        <v>540</v>
      </c>
      <c r="F86" s="0" t="n">
        <v>71</v>
      </c>
      <c r="G86" s="0" t="s">
        <v>128</v>
      </c>
      <c r="H86" s="0" t="n">
        <v>0.00237575757575758</v>
      </c>
      <c r="I86" s="0" t="n">
        <v>0.784</v>
      </c>
      <c r="K86" s="0" t="n">
        <v>330</v>
      </c>
      <c r="L86" s="0" t="n">
        <v>0.00237575757575758</v>
      </c>
      <c r="N86" s="0" t="s">
        <v>118</v>
      </c>
      <c r="O86" s="0" t="s">
        <v>178</v>
      </c>
      <c r="Q86" s="56" t="n">
        <v>41275</v>
      </c>
      <c r="T86" s="0" t="n">
        <v>0.00237575757575758</v>
      </c>
      <c r="Y86" s="0" t="n">
        <v>540</v>
      </c>
      <c r="Z86" s="0" t="s">
        <v>118</v>
      </c>
      <c r="AA86" s="0" t="n">
        <v>4.7062</v>
      </c>
      <c r="AB86" s="0" t="n">
        <v>0.0111807903030303</v>
      </c>
      <c r="AC86" s="0" t="n">
        <v>3.6896608</v>
      </c>
    </row>
    <row r="87" customFormat="false" ht="12.8" hidden="false" customHeight="false" outlineLevel="0" collapsed="false">
      <c r="A87" s="0" t="s">
        <v>4</v>
      </c>
      <c r="B87" s="0" t="s">
        <v>177</v>
      </c>
      <c r="C87" s="0" t="s">
        <v>168</v>
      </c>
      <c r="D87" s="0" t="s">
        <v>32</v>
      </c>
      <c r="E87" s="0" t="n">
        <v>530</v>
      </c>
      <c r="F87" s="0" t="n">
        <v>70</v>
      </c>
      <c r="G87" s="0" t="s">
        <v>126</v>
      </c>
      <c r="H87" s="0" t="n">
        <v>0</v>
      </c>
      <c r="I87" s="0" t="n">
        <v>0</v>
      </c>
      <c r="K87" s="0" t="n">
        <v>330</v>
      </c>
      <c r="L87" s="0" t="n">
        <v>0</v>
      </c>
      <c r="N87" s="0" t="s">
        <v>32</v>
      </c>
      <c r="O87" s="0" t="s">
        <v>178</v>
      </c>
      <c r="Q87" s="56" t="n">
        <v>41275</v>
      </c>
      <c r="T87" s="0" t="n">
        <v>0</v>
      </c>
      <c r="Y87" s="0" t="n">
        <v>530</v>
      </c>
      <c r="Z87" s="0" t="s">
        <v>32</v>
      </c>
      <c r="AA87" s="0" t="n">
        <v>0.0102</v>
      </c>
      <c r="AB87" s="0" t="n">
        <v>0</v>
      </c>
      <c r="AC87" s="0" t="n">
        <v>0</v>
      </c>
    </row>
    <row r="88" customFormat="false" ht="12.8" hidden="false" customHeight="false" outlineLevel="0" collapsed="false">
      <c r="A88" s="0" t="s">
        <v>4</v>
      </c>
      <c r="B88" s="0" t="s">
        <v>177</v>
      </c>
      <c r="C88" s="0" t="s">
        <v>168</v>
      </c>
      <c r="D88" s="0" t="s">
        <v>24</v>
      </c>
      <c r="E88" s="0" t="n">
        <v>530</v>
      </c>
      <c r="F88" s="0" t="n">
        <v>70</v>
      </c>
      <c r="G88" s="0" t="s">
        <v>126</v>
      </c>
      <c r="H88" s="0" t="n">
        <v>0.00454545454545455</v>
      </c>
      <c r="I88" s="0" t="n">
        <v>1.5</v>
      </c>
      <c r="K88" s="0" t="n">
        <v>330</v>
      </c>
      <c r="L88" s="0" t="n">
        <v>0.00454545454545455</v>
      </c>
      <c r="N88" s="0" t="s">
        <v>24</v>
      </c>
      <c r="O88" s="0" t="s">
        <v>178</v>
      </c>
      <c r="Q88" s="56" t="n">
        <v>41275</v>
      </c>
      <c r="T88" s="0" t="n">
        <v>0.00454545454545455</v>
      </c>
      <c r="Y88" s="0" t="n">
        <v>530</v>
      </c>
      <c r="Z88" s="0" t="s">
        <v>24</v>
      </c>
      <c r="AA88" s="0" t="n">
        <v>0.0151</v>
      </c>
      <c r="AB88" s="0" t="n">
        <v>6.86363636363637E-005</v>
      </c>
      <c r="AC88" s="0" t="n">
        <v>0.02265</v>
      </c>
    </row>
    <row r="89" customFormat="false" ht="12.8" hidden="false" customHeight="false" outlineLevel="0" collapsed="false">
      <c r="A89" s="0" t="s">
        <v>4</v>
      </c>
      <c r="B89" s="0" t="s">
        <v>177</v>
      </c>
      <c r="C89" s="0" t="s">
        <v>166</v>
      </c>
      <c r="D89" s="0" t="s">
        <v>118</v>
      </c>
      <c r="E89" s="0" t="n">
        <v>550</v>
      </c>
      <c r="F89" s="0" t="n">
        <v>72</v>
      </c>
      <c r="G89" s="0" t="s">
        <v>130</v>
      </c>
      <c r="H89" s="0" t="n">
        <v>0.00237575757575758</v>
      </c>
      <c r="I89" s="0" t="n">
        <v>0.784</v>
      </c>
      <c r="K89" s="0" t="n">
        <v>330</v>
      </c>
      <c r="L89" s="0" t="n">
        <v>0.00237575757575758</v>
      </c>
      <c r="N89" s="0" t="s">
        <v>118</v>
      </c>
      <c r="O89" s="0" t="s">
        <v>178</v>
      </c>
      <c r="Q89" s="56" t="n">
        <v>41275</v>
      </c>
      <c r="T89" s="0" t="n">
        <v>0.00237575757575758</v>
      </c>
      <c r="Y89" s="0" t="n">
        <v>550</v>
      </c>
      <c r="Z89" s="0" t="s">
        <v>118</v>
      </c>
      <c r="AA89" s="0" t="n">
        <v>4.7062</v>
      </c>
      <c r="AB89" s="0" t="n">
        <v>0.0111807903030303</v>
      </c>
      <c r="AC89" s="0" t="n">
        <v>3.6896608</v>
      </c>
    </row>
    <row r="90" customFormat="false" ht="12.8" hidden="false" customHeight="false" outlineLevel="0" collapsed="false">
      <c r="A90" s="0" t="s">
        <v>4</v>
      </c>
      <c r="B90" s="0" t="s">
        <v>177</v>
      </c>
      <c r="C90" s="0" t="s">
        <v>166</v>
      </c>
      <c r="D90" s="0" t="s">
        <v>118</v>
      </c>
      <c r="E90" s="0" t="n">
        <v>560</v>
      </c>
      <c r="F90" s="0" t="n">
        <v>73</v>
      </c>
      <c r="G90" s="0" t="s">
        <v>132</v>
      </c>
      <c r="H90" s="0" t="n">
        <v>0.00237575757575758</v>
      </c>
      <c r="I90" s="0" t="n">
        <v>0.784</v>
      </c>
      <c r="K90" s="0" t="n">
        <v>330</v>
      </c>
      <c r="L90" s="0" t="n">
        <v>0.00237575757575758</v>
      </c>
      <c r="N90" s="0" t="s">
        <v>118</v>
      </c>
      <c r="O90" s="0" t="s">
        <v>178</v>
      </c>
      <c r="Q90" s="56" t="n">
        <v>41275</v>
      </c>
      <c r="T90" s="0" t="n">
        <v>0.00237575757575758</v>
      </c>
      <c r="Y90" s="0" t="n">
        <v>560</v>
      </c>
      <c r="Z90" s="0" t="s">
        <v>118</v>
      </c>
      <c r="AA90" s="0" t="n">
        <v>4.7062</v>
      </c>
      <c r="AB90" s="0" t="n">
        <v>0.0111807903030303</v>
      </c>
      <c r="AC90" s="0" t="n">
        <v>3.6896608</v>
      </c>
    </row>
    <row r="91" customFormat="false" ht="12.8" hidden="false" customHeight="false" outlineLevel="0" collapsed="false">
      <c r="A91" s="0" t="s">
        <v>4</v>
      </c>
      <c r="B91" s="0" t="s">
        <v>177</v>
      </c>
      <c r="C91" s="0" t="s">
        <v>166</v>
      </c>
      <c r="D91" s="0" t="s">
        <v>118</v>
      </c>
      <c r="E91" s="0" t="n">
        <v>570</v>
      </c>
      <c r="F91" s="0" t="n">
        <v>74</v>
      </c>
      <c r="G91" s="0" t="s">
        <v>134</v>
      </c>
      <c r="H91" s="0" t="n">
        <v>0.00237575757575758</v>
      </c>
      <c r="I91" s="0" t="n">
        <v>0.784</v>
      </c>
      <c r="K91" s="0" t="n">
        <v>330</v>
      </c>
      <c r="L91" s="0" t="n">
        <v>0.00237575757575758</v>
      </c>
      <c r="N91" s="0" t="s">
        <v>118</v>
      </c>
      <c r="O91" s="0" t="s">
        <v>178</v>
      </c>
      <c r="Q91" s="56" t="n">
        <v>41275</v>
      </c>
      <c r="T91" s="0" t="n">
        <v>0.00237575757575758</v>
      </c>
      <c r="Y91" s="0" t="n">
        <v>570</v>
      </c>
      <c r="Z91" s="0" t="s">
        <v>118</v>
      </c>
      <c r="AA91" s="0" t="n">
        <v>4.7062</v>
      </c>
      <c r="AB91" s="0" t="n">
        <v>0.0111807903030303</v>
      </c>
      <c r="AC91" s="0" t="n">
        <v>3.6896608</v>
      </c>
    </row>
    <row r="92" customFormat="false" ht="12.8" hidden="false" customHeight="false" outlineLevel="0" collapsed="false">
      <c r="A92" s="0" t="s">
        <v>4</v>
      </c>
      <c r="B92" s="0" t="s">
        <v>177</v>
      </c>
      <c r="C92" s="0" t="s">
        <v>166</v>
      </c>
      <c r="D92" s="0" t="s">
        <v>118</v>
      </c>
      <c r="E92" s="0" t="n">
        <v>580</v>
      </c>
      <c r="F92" s="0" t="n">
        <v>75</v>
      </c>
      <c r="G92" s="0" t="s">
        <v>136</v>
      </c>
      <c r="H92" s="0" t="n">
        <v>0.00237575757575758</v>
      </c>
      <c r="I92" s="0" t="n">
        <v>0.784</v>
      </c>
      <c r="K92" s="0" t="n">
        <v>330</v>
      </c>
      <c r="L92" s="0" t="n">
        <v>0.00237575757575758</v>
      </c>
      <c r="N92" s="0" t="s">
        <v>118</v>
      </c>
      <c r="O92" s="0" t="s">
        <v>178</v>
      </c>
      <c r="Q92" s="56" t="n">
        <v>41275</v>
      </c>
      <c r="T92" s="0" t="n">
        <v>0.00237575757575758</v>
      </c>
      <c r="Y92" s="0" t="n">
        <v>580</v>
      </c>
      <c r="Z92" s="0" t="s">
        <v>118</v>
      </c>
      <c r="AA92" s="0" t="n">
        <v>4.7062</v>
      </c>
      <c r="AB92" s="0" t="n">
        <v>0.0111807903030303</v>
      </c>
      <c r="AC92" s="0" t="n">
        <v>3.6896608</v>
      </c>
    </row>
    <row r="93" customFormat="false" ht="12.8" hidden="false" customHeight="false" outlineLevel="0" collapsed="false">
      <c r="A93" s="0" t="s">
        <v>4</v>
      </c>
      <c r="B93" s="0" t="s">
        <v>177</v>
      </c>
      <c r="C93" s="0" t="s">
        <v>166</v>
      </c>
      <c r="D93" s="0" t="s">
        <v>118</v>
      </c>
      <c r="E93" s="0" t="n">
        <v>590</v>
      </c>
      <c r="F93" s="0" t="n">
        <v>76</v>
      </c>
      <c r="G93" s="0" t="s">
        <v>138</v>
      </c>
      <c r="H93" s="0" t="n">
        <v>0.00237575757575758</v>
      </c>
      <c r="I93" s="0" t="n">
        <v>0.784</v>
      </c>
      <c r="K93" s="0" t="n">
        <v>330</v>
      </c>
      <c r="L93" s="0" t="n">
        <v>0.00237575757575758</v>
      </c>
      <c r="N93" s="0" t="s">
        <v>118</v>
      </c>
      <c r="O93" s="0" t="s">
        <v>178</v>
      </c>
      <c r="Q93" s="56" t="n">
        <v>41275</v>
      </c>
      <c r="T93" s="0" t="n">
        <v>0.00237575757575758</v>
      </c>
      <c r="Y93" s="0" t="n">
        <v>590</v>
      </c>
      <c r="Z93" s="0" t="s">
        <v>118</v>
      </c>
      <c r="AA93" s="0" t="n">
        <v>4.7062</v>
      </c>
      <c r="AB93" s="0" t="n">
        <v>0.0111807903030303</v>
      </c>
      <c r="AC93" s="0" t="n">
        <v>3.6896608</v>
      </c>
    </row>
    <row r="94" customFormat="false" ht="12.8" hidden="false" customHeight="false" outlineLevel="0" collapsed="false">
      <c r="A94" s="0" t="s">
        <v>4</v>
      </c>
      <c r="B94" s="0" t="s">
        <v>177</v>
      </c>
      <c r="C94" s="0" t="s">
        <v>166</v>
      </c>
      <c r="D94" s="0" t="s">
        <v>118</v>
      </c>
      <c r="E94" s="0" t="n">
        <v>600</v>
      </c>
      <c r="F94" s="0" t="n">
        <v>77</v>
      </c>
      <c r="G94" s="0" t="s">
        <v>140</v>
      </c>
      <c r="H94" s="0" t="n">
        <v>0.00237575757575758</v>
      </c>
      <c r="I94" s="0" t="n">
        <v>0.784</v>
      </c>
      <c r="K94" s="0" t="n">
        <v>330</v>
      </c>
      <c r="L94" s="0" t="n">
        <v>0.00237575757575758</v>
      </c>
      <c r="N94" s="0" t="s">
        <v>118</v>
      </c>
      <c r="O94" s="0" t="s">
        <v>178</v>
      </c>
      <c r="Q94" s="56" t="n">
        <v>41275</v>
      </c>
      <c r="T94" s="0" t="n">
        <v>0.00237575757575758</v>
      </c>
      <c r="Y94" s="0" t="n">
        <v>600</v>
      </c>
      <c r="Z94" s="0" t="s">
        <v>118</v>
      </c>
      <c r="AA94" s="0" t="n">
        <v>4.7062</v>
      </c>
      <c r="AB94" s="0" t="n">
        <v>0.0111807903030303</v>
      </c>
      <c r="AC94" s="0" t="n">
        <v>3.6896608</v>
      </c>
    </row>
    <row r="95" customFormat="false" ht="12.8" hidden="false" customHeight="false" outlineLevel="0" collapsed="false">
      <c r="A95" s="0" t="s">
        <v>4</v>
      </c>
      <c r="B95" s="0" t="s">
        <v>177</v>
      </c>
      <c r="C95" s="0" t="s">
        <v>166</v>
      </c>
      <c r="D95" s="0" t="s">
        <v>118</v>
      </c>
      <c r="E95" s="0" t="n">
        <v>610</v>
      </c>
      <c r="F95" s="0" t="n">
        <v>78</v>
      </c>
      <c r="G95" s="0" t="s">
        <v>142</v>
      </c>
      <c r="H95" s="0" t="n">
        <v>0.00237575757575758</v>
      </c>
      <c r="I95" s="0" t="n">
        <v>0.784</v>
      </c>
      <c r="K95" s="0" t="n">
        <v>330</v>
      </c>
      <c r="L95" s="0" t="n">
        <v>0.00237575757575758</v>
      </c>
      <c r="N95" s="0" t="s">
        <v>118</v>
      </c>
      <c r="O95" s="0" t="s">
        <v>178</v>
      </c>
      <c r="Q95" s="56" t="n">
        <v>41275</v>
      </c>
      <c r="T95" s="0" t="n">
        <v>0.00237575757575758</v>
      </c>
      <c r="Y95" s="0" t="n">
        <v>610</v>
      </c>
      <c r="Z95" s="0" t="s">
        <v>118</v>
      </c>
      <c r="AA95" s="0" t="n">
        <v>4.7062</v>
      </c>
      <c r="AB95" s="0" t="n">
        <v>0.0111807903030303</v>
      </c>
      <c r="AC95" s="0" t="n">
        <v>3.6896608</v>
      </c>
    </row>
    <row r="96" customFormat="false" ht="12.8" hidden="false" customHeight="false" outlineLevel="0" collapsed="false">
      <c r="A96" s="0" t="s">
        <v>4</v>
      </c>
      <c r="B96" s="0" t="s">
        <v>177</v>
      </c>
      <c r="C96" s="0" t="s">
        <v>166</v>
      </c>
      <c r="D96" s="0" t="s">
        <v>118</v>
      </c>
      <c r="E96" s="0" t="n">
        <v>620</v>
      </c>
      <c r="F96" s="0" t="n">
        <v>79</v>
      </c>
      <c r="G96" s="0" t="s">
        <v>144</v>
      </c>
      <c r="H96" s="0" t="n">
        <v>0.00237575757575758</v>
      </c>
      <c r="I96" s="0" t="n">
        <v>0.784</v>
      </c>
      <c r="K96" s="0" t="n">
        <v>330</v>
      </c>
      <c r="L96" s="0" t="n">
        <v>0.00237575757575758</v>
      </c>
      <c r="N96" s="0" t="s">
        <v>118</v>
      </c>
      <c r="O96" s="0" t="s">
        <v>178</v>
      </c>
      <c r="Q96" s="56" t="n">
        <v>41275</v>
      </c>
      <c r="T96" s="0" t="n">
        <v>0.00237575757575758</v>
      </c>
      <c r="Y96" s="0" t="n">
        <v>620</v>
      </c>
      <c r="Z96" s="0" t="s">
        <v>118</v>
      </c>
      <c r="AA96" s="0" t="n">
        <v>4.7062</v>
      </c>
      <c r="AB96" s="0" t="n">
        <v>0.0111807903030303</v>
      </c>
      <c r="AC96" s="0" t="n">
        <v>3.6896608</v>
      </c>
    </row>
    <row r="97" customFormat="false" ht="12.8" hidden="false" customHeight="false" outlineLevel="0" collapsed="false">
      <c r="A97" s="0" t="s">
        <v>4</v>
      </c>
      <c r="B97" s="0" t="s">
        <v>177</v>
      </c>
      <c r="C97" s="0" t="s">
        <v>166</v>
      </c>
      <c r="D97" s="0" t="s">
        <v>118</v>
      </c>
      <c r="E97" s="0" t="n">
        <v>630</v>
      </c>
      <c r="F97" s="0" t="n">
        <v>80</v>
      </c>
      <c r="G97" s="0" t="s">
        <v>146</v>
      </c>
      <c r="H97" s="0" t="n">
        <v>0.00237575757575758</v>
      </c>
      <c r="I97" s="0" t="n">
        <v>0.784</v>
      </c>
      <c r="K97" s="0" t="n">
        <v>330</v>
      </c>
      <c r="L97" s="0" t="n">
        <v>0.00237575757575758</v>
      </c>
      <c r="N97" s="0" t="s">
        <v>118</v>
      </c>
      <c r="O97" s="0" t="s">
        <v>178</v>
      </c>
      <c r="Q97" s="56" t="n">
        <v>41275</v>
      </c>
      <c r="T97" s="0" t="n">
        <v>0.00237575757575758</v>
      </c>
      <c r="Y97" s="0" t="n">
        <v>630</v>
      </c>
      <c r="Z97" s="0" t="s">
        <v>118</v>
      </c>
      <c r="AA97" s="0" t="n">
        <v>4.7062</v>
      </c>
      <c r="AB97" s="0" t="n">
        <v>0.0111807903030303</v>
      </c>
      <c r="AC97" s="0" t="n">
        <v>3.6896608</v>
      </c>
    </row>
    <row r="98" customFormat="false" ht="12.8" hidden="false" customHeight="false" outlineLevel="0" collapsed="false">
      <c r="A98" s="0" t="s">
        <v>4</v>
      </c>
      <c r="B98" s="0" t="s">
        <v>177</v>
      </c>
      <c r="C98" s="0" t="s">
        <v>165</v>
      </c>
      <c r="D98" s="0" t="s">
        <v>12</v>
      </c>
      <c r="E98" s="0" t="n">
        <v>630</v>
      </c>
      <c r="F98" s="0" t="n">
        <v>80</v>
      </c>
      <c r="G98" s="0" t="s">
        <v>146</v>
      </c>
      <c r="H98" s="0" t="n">
        <v>-0.00303030303030303</v>
      </c>
      <c r="I98" s="0" t="n">
        <v>-1</v>
      </c>
      <c r="K98" s="0" t="n">
        <v>330</v>
      </c>
      <c r="L98" s="0" t="n">
        <v>-0.00303030303030303</v>
      </c>
      <c r="N98" s="0" t="s">
        <v>12</v>
      </c>
      <c r="O98" s="0" t="s">
        <v>178</v>
      </c>
      <c r="Q98" s="56" t="n">
        <v>41275</v>
      </c>
      <c r="T98" s="0" t="n">
        <v>-0.00303030303030303</v>
      </c>
      <c r="Y98" s="0" t="n">
        <v>630</v>
      </c>
      <c r="Z98" s="0" t="s">
        <v>12</v>
      </c>
      <c r="AA98" s="0" t="n">
        <v>45.6022</v>
      </c>
      <c r="AB98" s="0" t="n">
        <v>-0.138188484848485</v>
      </c>
      <c r="AC98" s="0" t="n">
        <v>-45.6022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2017-12-14T18:51:50Z</dcterms:created>
  <dc:creator>Usuario</dc:creator>
  <dc:description/>
  <dc:language>en-US</dc:language>
  <cp:lastModifiedBy/>
  <dcterms:modified xsi:type="dcterms:W3CDTF">2017-12-14T14:23:49Z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