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C:\Users\marcom\Documents\GitHub\sattanelli\LogicDiagram\"/>
    </mc:Choice>
  </mc:AlternateContent>
  <xr:revisionPtr revIDLastSave="0" documentId="13_ncr:1_{CA1BE9D9-22EC-47AF-822F-B889DA71D3F3}" xr6:coauthVersionLast="45" xr6:coauthVersionMax="47" xr10:uidLastSave="{00000000-0000-0000-0000-000000000000}"/>
  <bookViews>
    <workbookView xWindow="22932" yWindow="-108" windowWidth="23256" windowHeight="12720" tabRatio="603" activeTab="2" xr2:uid="{00000000-000D-0000-FFFF-FFFF00000000}"/>
  </bookViews>
  <sheets>
    <sheet name="COVER SHEET" sheetId="47" r:id="rId1"/>
    <sheet name="NOTES" sheetId="35" r:id="rId2"/>
    <sheet name="PLC IO LIST" sheetId="43" r:id="rId3"/>
    <sheet name="Parameter" sheetId="49" r:id="rId4"/>
    <sheet name="CALCOLO SCHEDE" sheetId="48" state="hidden" r:id="rId5"/>
  </sheets>
  <definedNames>
    <definedName name="_Toc415584022" localSheetId="2">'PLC IO LIST'!#REF!</definedName>
    <definedName name="_xlnm.Print_Area" localSheetId="1">NOTES!$A$1:$BQ$53</definedName>
    <definedName name="_xlnm.Print_Area" localSheetId="2">'PLC IO LIST'!$A$2:$S$186</definedName>
    <definedName name="_xlnm.Print_Titles" localSheetId="2">'PLC IO LIST'!$2:$2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43" l="1"/>
  <c r="AB4" i="43"/>
  <c r="X5" i="43"/>
  <c r="AB5" i="43"/>
  <c r="X6" i="43"/>
  <c r="AB6" i="43"/>
  <c r="X7" i="43"/>
  <c r="AB7" i="43"/>
  <c r="X8" i="43"/>
  <c r="AB8" i="43"/>
  <c r="X9" i="43"/>
  <c r="AB9" i="43"/>
  <c r="X10" i="43"/>
  <c r="AB10" i="43"/>
  <c r="X11" i="43"/>
  <c r="AB11" i="43"/>
  <c r="X12" i="43"/>
  <c r="AB12" i="43"/>
  <c r="X13" i="43"/>
  <c r="AB13" i="43"/>
  <c r="X14" i="43"/>
  <c r="AB14" i="43"/>
  <c r="X15" i="43"/>
  <c r="AB15" i="43"/>
  <c r="X16" i="43"/>
  <c r="AB16" i="43"/>
  <c r="X17" i="43"/>
  <c r="AB17" i="43"/>
  <c r="X18" i="43"/>
  <c r="AB18" i="43"/>
  <c r="X19" i="43"/>
  <c r="AB19" i="43"/>
  <c r="X20" i="43"/>
  <c r="AB20" i="43"/>
  <c r="X21" i="43"/>
  <c r="AB21" i="43"/>
  <c r="X22" i="43"/>
  <c r="AB22" i="43"/>
  <c r="X23" i="43"/>
  <c r="AB23" i="43"/>
  <c r="X24" i="43"/>
  <c r="AB24" i="43"/>
  <c r="X25" i="43"/>
  <c r="AB25" i="43"/>
  <c r="X26" i="43"/>
  <c r="AB26" i="43"/>
  <c r="X27" i="43"/>
  <c r="AB27" i="43"/>
  <c r="X28" i="43"/>
  <c r="AB28" i="43"/>
  <c r="X29" i="43"/>
  <c r="AB29" i="43"/>
  <c r="X30" i="43"/>
  <c r="AB30" i="43"/>
  <c r="X31" i="43"/>
  <c r="AB31" i="43"/>
  <c r="X32" i="43"/>
  <c r="AB32" i="43"/>
  <c r="X33" i="43"/>
  <c r="AB33" i="43"/>
  <c r="X34" i="43"/>
  <c r="AB34" i="43"/>
  <c r="X35" i="43"/>
  <c r="AB35" i="43"/>
  <c r="X36" i="43"/>
  <c r="AB36" i="43"/>
  <c r="X37" i="43"/>
  <c r="AB37" i="43"/>
  <c r="X38" i="43"/>
  <c r="AB38" i="43"/>
  <c r="X39" i="43"/>
  <c r="AB39" i="43"/>
  <c r="X40" i="43"/>
  <c r="AB40" i="43"/>
  <c r="X41" i="43"/>
  <c r="AB41" i="43"/>
  <c r="X42" i="43"/>
  <c r="AB42" i="43"/>
  <c r="X43" i="43"/>
  <c r="AB43" i="43"/>
  <c r="X44" i="43"/>
  <c r="AB44" i="43"/>
  <c r="X45" i="43"/>
  <c r="AB45" i="43"/>
  <c r="X46" i="43"/>
  <c r="AB46" i="43"/>
  <c r="X47" i="43"/>
  <c r="AB47" i="43"/>
  <c r="X48" i="43"/>
  <c r="AB48" i="43"/>
  <c r="X49" i="43"/>
  <c r="AB49" i="43"/>
  <c r="X50" i="43"/>
  <c r="AB50" i="43"/>
  <c r="X51" i="43"/>
  <c r="AB51" i="43"/>
  <c r="X52" i="43"/>
  <c r="AB52" i="43"/>
  <c r="X53" i="43"/>
  <c r="AB53" i="43"/>
  <c r="X54" i="43"/>
  <c r="AB54" i="43"/>
  <c r="X55" i="43"/>
  <c r="AB55" i="43"/>
  <c r="X56" i="43"/>
  <c r="AB56" i="43"/>
  <c r="X57" i="43"/>
  <c r="AB57" i="43"/>
  <c r="X58" i="43"/>
  <c r="AB58" i="43"/>
  <c r="X59" i="43"/>
  <c r="AB59" i="43"/>
  <c r="X60" i="43"/>
  <c r="AB60" i="43"/>
  <c r="X61" i="43"/>
  <c r="AB61" i="43"/>
  <c r="X62" i="43"/>
  <c r="AB62" i="43"/>
  <c r="X63" i="43"/>
  <c r="AB63" i="43"/>
  <c r="X64" i="43"/>
  <c r="AB64" i="43"/>
  <c r="X65" i="43"/>
  <c r="AB65" i="43"/>
  <c r="X66" i="43"/>
  <c r="AB66" i="43"/>
  <c r="X67" i="43"/>
  <c r="AB67" i="43"/>
  <c r="X68" i="43"/>
  <c r="AB68" i="43"/>
  <c r="X69" i="43"/>
  <c r="AB69" i="43"/>
  <c r="X70" i="43"/>
  <c r="AB70" i="43"/>
  <c r="X71" i="43"/>
  <c r="AB71" i="43"/>
  <c r="X72" i="43"/>
  <c r="AB72" i="43"/>
  <c r="X73" i="43"/>
  <c r="AB73" i="43"/>
  <c r="X74" i="43"/>
  <c r="AB74" i="43"/>
  <c r="X75" i="43"/>
  <c r="AB75" i="43"/>
  <c r="X76" i="43"/>
  <c r="AB76" i="43"/>
  <c r="X77" i="43"/>
  <c r="AB77" i="43"/>
  <c r="X78" i="43"/>
  <c r="AB78" i="43"/>
  <c r="X79" i="43"/>
  <c r="AB79" i="43"/>
  <c r="X80" i="43"/>
  <c r="AB80" i="43"/>
  <c r="X81" i="43"/>
  <c r="AB81" i="43"/>
  <c r="X82" i="43"/>
  <c r="AB82" i="43"/>
  <c r="X83" i="43"/>
  <c r="AB83" i="43"/>
  <c r="X84" i="43"/>
  <c r="AB84" i="43"/>
  <c r="X85" i="43"/>
  <c r="AB85" i="43"/>
  <c r="X86" i="43"/>
  <c r="AB86" i="43"/>
  <c r="X87" i="43"/>
  <c r="AB87" i="43"/>
  <c r="X88" i="43"/>
  <c r="AB88" i="43"/>
  <c r="X89" i="43"/>
  <c r="AB89" i="43"/>
  <c r="X90" i="43"/>
  <c r="AB90" i="43"/>
  <c r="X91" i="43"/>
  <c r="AB91" i="43"/>
  <c r="X92" i="43"/>
  <c r="AB92" i="43"/>
  <c r="X93" i="43"/>
  <c r="AB93" i="43"/>
  <c r="X94" i="43"/>
  <c r="AB94" i="43"/>
  <c r="X95" i="43"/>
  <c r="AB95" i="43"/>
  <c r="X96" i="43"/>
  <c r="AB96" i="43"/>
  <c r="X97" i="43"/>
  <c r="AB97" i="43"/>
  <c r="X98" i="43"/>
  <c r="AB98" i="43"/>
  <c r="X99" i="43"/>
  <c r="AB99" i="43"/>
  <c r="X100" i="43"/>
  <c r="AB100" i="43"/>
  <c r="X101" i="43"/>
  <c r="AB101" i="43"/>
  <c r="X102" i="43"/>
  <c r="AB102" i="43"/>
  <c r="X103" i="43"/>
  <c r="AB103" i="43"/>
  <c r="X104" i="43"/>
  <c r="AB104" i="43"/>
  <c r="X105" i="43"/>
  <c r="AB105" i="43"/>
  <c r="X106" i="43"/>
  <c r="AB106" i="43"/>
  <c r="X107" i="43"/>
  <c r="AB107" i="43"/>
  <c r="X108" i="43"/>
  <c r="AB108" i="43"/>
  <c r="X109" i="43"/>
  <c r="AB109" i="43"/>
  <c r="X110" i="43"/>
  <c r="AB110" i="43"/>
  <c r="X111" i="43"/>
  <c r="AB111" i="43"/>
  <c r="X112" i="43"/>
  <c r="AB112" i="43"/>
  <c r="X113" i="43"/>
  <c r="AB113" i="43"/>
  <c r="X114" i="43"/>
  <c r="AB114" i="43"/>
  <c r="X115" i="43"/>
  <c r="AB115" i="43"/>
  <c r="X116" i="43"/>
  <c r="AB116" i="43"/>
  <c r="X117" i="43"/>
  <c r="AB117" i="43"/>
  <c r="X118" i="43"/>
  <c r="AB118" i="43"/>
  <c r="X119" i="43"/>
  <c r="AB119" i="43"/>
  <c r="X120" i="43"/>
  <c r="AB120" i="43"/>
  <c r="X121" i="43"/>
  <c r="AB121" i="43"/>
  <c r="X122" i="43"/>
  <c r="AB122" i="43"/>
  <c r="X123" i="43"/>
  <c r="AB123" i="43"/>
  <c r="X124" i="43"/>
  <c r="AB124" i="43"/>
  <c r="X125" i="43"/>
  <c r="AB125" i="43"/>
  <c r="X126" i="43"/>
  <c r="AB126" i="43"/>
  <c r="X127" i="43"/>
  <c r="AB127" i="43"/>
  <c r="X128" i="43"/>
  <c r="AB128" i="43"/>
  <c r="X129" i="43"/>
  <c r="AB129" i="43"/>
  <c r="X130" i="43"/>
  <c r="AB130" i="43"/>
  <c r="X131" i="43"/>
  <c r="AB131" i="43"/>
  <c r="X132" i="43"/>
  <c r="AB132" i="43"/>
  <c r="X133" i="43"/>
  <c r="AB133" i="43"/>
  <c r="X134" i="43"/>
  <c r="AB134" i="43"/>
  <c r="X135" i="43"/>
  <c r="AB135" i="43"/>
  <c r="X136" i="43"/>
  <c r="AB136" i="43"/>
  <c r="X137" i="43"/>
  <c r="AB137" i="43"/>
  <c r="X138" i="43"/>
  <c r="AB138" i="43"/>
  <c r="X139" i="43"/>
  <c r="AB139" i="43"/>
  <c r="X140" i="43"/>
  <c r="AB140" i="43"/>
  <c r="X141" i="43"/>
  <c r="AB141" i="43"/>
  <c r="X142" i="43"/>
  <c r="AB142" i="43"/>
  <c r="X143" i="43"/>
  <c r="AB143" i="43"/>
  <c r="X144" i="43"/>
  <c r="AB144" i="43"/>
  <c r="X145" i="43"/>
  <c r="AB145" i="43"/>
  <c r="X146" i="43"/>
  <c r="AB146" i="43"/>
  <c r="X147" i="43"/>
  <c r="AB147" i="43"/>
  <c r="X148" i="43"/>
  <c r="AB148" i="43"/>
  <c r="X149" i="43"/>
  <c r="AB149" i="43"/>
  <c r="X150" i="43"/>
  <c r="AB150" i="43"/>
  <c r="X151" i="43"/>
  <c r="AB151" i="43"/>
  <c r="X152" i="43"/>
  <c r="AB152" i="43"/>
  <c r="X153" i="43"/>
  <c r="AB153" i="43"/>
  <c r="X154" i="43"/>
  <c r="AB154" i="43"/>
  <c r="X155" i="43"/>
  <c r="AB155" i="43"/>
  <c r="X156" i="43"/>
  <c r="AB156" i="43"/>
  <c r="X157" i="43"/>
  <c r="AB157" i="43"/>
  <c r="X158" i="43"/>
  <c r="AB158" i="43"/>
  <c r="X159" i="43"/>
  <c r="AB159" i="43"/>
  <c r="X160" i="43"/>
  <c r="AB160" i="43"/>
  <c r="X161" i="43"/>
  <c r="AB161" i="43"/>
  <c r="X162" i="43"/>
  <c r="AB162" i="43"/>
  <c r="X163" i="43"/>
  <c r="AB163" i="43"/>
  <c r="X164" i="43"/>
  <c r="AB164" i="43"/>
  <c r="X165" i="43"/>
  <c r="AB165" i="43"/>
  <c r="X166" i="43"/>
  <c r="AB166" i="43"/>
  <c r="X167" i="43"/>
  <c r="AB167" i="43"/>
  <c r="X168" i="43"/>
  <c r="AB168" i="43"/>
  <c r="X169" i="43"/>
  <c r="AB169" i="43"/>
  <c r="X170" i="43"/>
  <c r="AB170" i="43"/>
  <c r="X171" i="43"/>
  <c r="AB171" i="43"/>
  <c r="X172" i="43"/>
  <c r="AB172" i="43"/>
  <c r="X173" i="43"/>
  <c r="AB173" i="43"/>
  <c r="X174" i="43"/>
  <c r="AB174" i="43"/>
  <c r="X175" i="43"/>
  <c r="AB175" i="43"/>
  <c r="X176" i="43"/>
  <c r="AB176" i="43"/>
  <c r="X177" i="43"/>
  <c r="AB177" i="43"/>
  <c r="X178" i="43"/>
  <c r="AB178" i="43"/>
  <c r="X179" i="43"/>
  <c r="AB179" i="43"/>
  <c r="X180" i="43"/>
  <c r="AB180" i="43"/>
  <c r="X181" i="43"/>
  <c r="AB181" i="43"/>
  <c r="X182" i="43"/>
  <c r="AB182" i="43"/>
  <c r="X183" i="43"/>
  <c r="AB183" i="43"/>
  <c r="X184" i="43"/>
  <c r="AB184" i="43"/>
  <c r="X185" i="43"/>
  <c r="AB185" i="43"/>
  <c r="X186" i="43"/>
  <c r="AB186" i="43"/>
  <c r="AB3" i="43"/>
  <c r="X3" i="43"/>
  <c r="A26" i="43" l="1"/>
  <c r="AK7" i="43" l="1"/>
  <c r="AJ7" i="43"/>
  <c r="AL8" i="43"/>
  <c r="AS8" i="43"/>
  <c r="AR8" i="43"/>
  <c r="AQ8" i="43"/>
  <c r="AP8" i="43"/>
  <c r="AO8" i="43"/>
  <c r="AN8" i="43"/>
  <c r="AM8" i="43"/>
  <c r="AK8" i="43"/>
  <c r="A8" i="43"/>
  <c r="AN7" i="43"/>
  <c r="AS81" i="43" l="1"/>
  <c r="AR81" i="43"/>
  <c r="AQ81" i="43"/>
  <c r="AP81" i="43"/>
  <c r="AO81" i="43"/>
  <c r="AN81" i="43"/>
  <c r="AM81" i="43"/>
  <c r="AL81" i="43"/>
  <c r="AK81" i="43"/>
  <c r="AK4" i="43"/>
  <c r="AL4" i="43"/>
  <c r="AM4" i="43"/>
  <c r="AN4" i="43"/>
  <c r="AO4" i="43"/>
  <c r="AP4" i="43"/>
  <c r="AQ4" i="43"/>
  <c r="AR4" i="43"/>
  <c r="AS4" i="43"/>
  <c r="AK5" i="43"/>
  <c r="AL5" i="43"/>
  <c r="AM5" i="43"/>
  <c r="AN5" i="43"/>
  <c r="AO5" i="43"/>
  <c r="AP5" i="43"/>
  <c r="AQ5" i="43"/>
  <c r="AR5" i="43"/>
  <c r="AS5" i="43"/>
  <c r="AK6" i="43"/>
  <c r="AL6" i="43"/>
  <c r="AM6" i="43"/>
  <c r="AN6" i="43"/>
  <c r="AO6" i="43"/>
  <c r="AP6" i="43"/>
  <c r="AQ6" i="43"/>
  <c r="AR6" i="43"/>
  <c r="AS6" i="43"/>
  <c r="AL7" i="43"/>
  <c r="AM7" i="43"/>
  <c r="AO7" i="43"/>
  <c r="AP7" i="43"/>
  <c r="AQ7" i="43"/>
  <c r="AR7" i="43"/>
  <c r="AS7" i="43"/>
  <c r="AK9" i="43"/>
  <c r="AL9" i="43"/>
  <c r="AM9" i="43"/>
  <c r="AN9" i="43"/>
  <c r="AO9" i="43"/>
  <c r="AP9" i="43"/>
  <c r="AQ9" i="43"/>
  <c r="AR9" i="43"/>
  <c r="AS9" i="43"/>
  <c r="AK10" i="43"/>
  <c r="AL10" i="43"/>
  <c r="AM10" i="43"/>
  <c r="AN10" i="43"/>
  <c r="AO10" i="43"/>
  <c r="AP10" i="43"/>
  <c r="AQ10" i="43"/>
  <c r="AR10" i="43"/>
  <c r="AS10" i="43"/>
  <c r="AK11" i="43"/>
  <c r="AL11" i="43"/>
  <c r="AM11" i="43"/>
  <c r="AN11" i="43"/>
  <c r="AO11" i="43"/>
  <c r="AP11" i="43"/>
  <c r="AQ11" i="43"/>
  <c r="AR11" i="43"/>
  <c r="AS11" i="43"/>
  <c r="AK12" i="43"/>
  <c r="AL12" i="43"/>
  <c r="AM12" i="43"/>
  <c r="AN12" i="43"/>
  <c r="AO12" i="43"/>
  <c r="AP12" i="43"/>
  <c r="AQ12" i="43"/>
  <c r="AR12" i="43"/>
  <c r="AS12" i="43"/>
  <c r="AK13" i="43"/>
  <c r="AL13" i="43"/>
  <c r="AM13" i="43"/>
  <c r="AN13" i="43"/>
  <c r="AO13" i="43"/>
  <c r="AP13" i="43"/>
  <c r="AQ13" i="43"/>
  <c r="AR13" i="43"/>
  <c r="AS13" i="43"/>
  <c r="AK14" i="43"/>
  <c r="AL14" i="43"/>
  <c r="AM14" i="43"/>
  <c r="AN14" i="43"/>
  <c r="AO14" i="43"/>
  <c r="AP14" i="43"/>
  <c r="AQ14" i="43"/>
  <c r="AR14" i="43"/>
  <c r="AS14" i="43"/>
  <c r="AK15" i="43"/>
  <c r="AL15" i="43"/>
  <c r="AM15" i="43"/>
  <c r="AN15" i="43"/>
  <c r="AO15" i="43"/>
  <c r="AP15" i="43"/>
  <c r="AQ15" i="43"/>
  <c r="AR15" i="43"/>
  <c r="AS15" i="43"/>
  <c r="AK16" i="43"/>
  <c r="AL16" i="43"/>
  <c r="AM16" i="43"/>
  <c r="AN16" i="43"/>
  <c r="AO16" i="43"/>
  <c r="AP16" i="43"/>
  <c r="AQ16" i="43"/>
  <c r="AR16" i="43"/>
  <c r="AS16" i="43"/>
  <c r="AK17" i="43"/>
  <c r="AL17" i="43"/>
  <c r="AM17" i="43"/>
  <c r="AN17" i="43"/>
  <c r="AO17" i="43"/>
  <c r="AP17" i="43"/>
  <c r="AQ17" i="43"/>
  <c r="AR17" i="43"/>
  <c r="AS17" i="43"/>
  <c r="AK18" i="43"/>
  <c r="AL18" i="43"/>
  <c r="AM18" i="43"/>
  <c r="AN18" i="43"/>
  <c r="AO18" i="43"/>
  <c r="AP18" i="43"/>
  <c r="AQ18" i="43"/>
  <c r="AR18" i="43"/>
  <c r="AS18" i="43"/>
  <c r="AK19" i="43"/>
  <c r="AL19" i="43"/>
  <c r="AM19" i="43"/>
  <c r="AN19" i="43"/>
  <c r="AO19" i="43"/>
  <c r="AP19" i="43"/>
  <c r="AQ19" i="43"/>
  <c r="AR19" i="43"/>
  <c r="AS19" i="43"/>
  <c r="AK20" i="43"/>
  <c r="AL20" i="43"/>
  <c r="AM20" i="43"/>
  <c r="AN20" i="43"/>
  <c r="AO20" i="43"/>
  <c r="AP20" i="43"/>
  <c r="AQ20" i="43"/>
  <c r="AR20" i="43"/>
  <c r="AS20" i="43"/>
  <c r="AK21" i="43"/>
  <c r="AL21" i="43"/>
  <c r="AM21" i="43"/>
  <c r="AN21" i="43"/>
  <c r="AO21" i="43"/>
  <c r="AP21" i="43"/>
  <c r="AQ21" i="43"/>
  <c r="AR21" i="43"/>
  <c r="AS21" i="43"/>
  <c r="AK22" i="43"/>
  <c r="AL22" i="43"/>
  <c r="AM22" i="43"/>
  <c r="AN22" i="43"/>
  <c r="AO22" i="43"/>
  <c r="AP22" i="43"/>
  <c r="AQ22" i="43"/>
  <c r="AR22" i="43"/>
  <c r="AS22" i="43"/>
  <c r="AK23" i="43"/>
  <c r="AL23" i="43"/>
  <c r="AM23" i="43"/>
  <c r="AN23" i="43"/>
  <c r="AO23" i="43"/>
  <c r="AP23" i="43"/>
  <c r="AQ23" i="43"/>
  <c r="AR23" i="43"/>
  <c r="AS23" i="43"/>
  <c r="AK24" i="43"/>
  <c r="AL24" i="43"/>
  <c r="AM24" i="43"/>
  <c r="AN24" i="43"/>
  <c r="AO24" i="43"/>
  <c r="AP24" i="43"/>
  <c r="AQ24" i="43"/>
  <c r="AR24" i="43"/>
  <c r="AS24" i="43"/>
  <c r="AK25" i="43"/>
  <c r="AL25" i="43"/>
  <c r="AM25" i="43"/>
  <c r="AN25" i="43"/>
  <c r="AO25" i="43"/>
  <c r="AP25" i="43"/>
  <c r="AQ25" i="43"/>
  <c r="AR25" i="43"/>
  <c r="AS25" i="43"/>
  <c r="AK26" i="43"/>
  <c r="AL26" i="43"/>
  <c r="AM26" i="43"/>
  <c r="AN26" i="43"/>
  <c r="AO26" i="43"/>
  <c r="AP26" i="43"/>
  <c r="AQ26" i="43"/>
  <c r="AR26" i="43"/>
  <c r="AS26" i="43"/>
  <c r="AK27" i="43"/>
  <c r="AL27" i="43"/>
  <c r="AM27" i="43"/>
  <c r="AN27" i="43"/>
  <c r="AO27" i="43"/>
  <c r="AP27" i="43"/>
  <c r="AQ27" i="43"/>
  <c r="AR27" i="43"/>
  <c r="AS27" i="43"/>
  <c r="AK28" i="43"/>
  <c r="AL28" i="43"/>
  <c r="AM28" i="43"/>
  <c r="AN28" i="43"/>
  <c r="AO28" i="43"/>
  <c r="AP28" i="43"/>
  <c r="AQ28" i="43"/>
  <c r="AR28" i="43"/>
  <c r="AS28" i="43"/>
  <c r="AK29" i="43"/>
  <c r="AL29" i="43"/>
  <c r="AM29" i="43"/>
  <c r="AN29" i="43"/>
  <c r="AO29" i="43"/>
  <c r="AP29" i="43"/>
  <c r="AQ29" i="43"/>
  <c r="AR29" i="43"/>
  <c r="AS29" i="43"/>
  <c r="AK30" i="43"/>
  <c r="AL30" i="43"/>
  <c r="AM30" i="43"/>
  <c r="AN30" i="43"/>
  <c r="AO30" i="43"/>
  <c r="AP30" i="43"/>
  <c r="AQ30" i="43"/>
  <c r="AR30" i="43"/>
  <c r="AS30" i="43"/>
  <c r="AK31" i="43"/>
  <c r="AL31" i="43"/>
  <c r="AM31" i="43"/>
  <c r="AN31" i="43"/>
  <c r="AO31" i="43"/>
  <c r="AP31" i="43"/>
  <c r="AQ31" i="43"/>
  <c r="AR31" i="43"/>
  <c r="AS31" i="43"/>
  <c r="AK32" i="43"/>
  <c r="AL32" i="43"/>
  <c r="AM32" i="43"/>
  <c r="AN32" i="43"/>
  <c r="AO32" i="43"/>
  <c r="AP32" i="43"/>
  <c r="AQ32" i="43"/>
  <c r="AR32" i="43"/>
  <c r="AS32" i="43"/>
  <c r="AK33" i="43"/>
  <c r="AL33" i="43"/>
  <c r="AM33" i="43"/>
  <c r="AN33" i="43"/>
  <c r="AO33" i="43"/>
  <c r="AP33" i="43"/>
  <c r="AQ33" i="43"/>
  <c r="AR33" i="43"/>
  <c r="AS33" i="43"/>
  <c r="AK34" i="43"/>
  <c r="AL34" i="43"/>
  <c r="AM34" i="43"/>
  <c r="AN34" i="43"/>
  <c r="AO34" i="43"/>
  <c r="AP34" i="43"/>
  <c r="AQ34" i="43"/>
  <c r="AR34" i="43"/>
  <c r="AS34" i="43"/>
  <c r="AK35" i="43"/>
  <c r="AL35" i="43"/>
  <c r="AM35" i="43"/>
  <c r="AN35" i="43"/>
  <c r="AO35" i="43"/>
  <c r="AP35" i="43"/>
  <c r="AQ35" i="43"/>
  <c r="AR35" i="43"/>
  <c r="AS35" i="43"/>
  <c r="AK36" i="43"/>
  <c r="AL36" i="43"/>
  <c r="AM36" i="43"/>
  <c r="AN36" i="43"/>
  <c r="AO36" i="43"/>
  <c r="AP36" i="43"/>
  <c r="AQ36" i="43"/>
  <c r="AR36" i="43"/>
  <c r="AS36" i="43"/>
  <c r="AK37" i="43"/>
  <c r="AL37" i="43"/>
  <c r="AM37" i="43"/>
  <c r="AN37" i="43"/>
  <c r="AO37" i="43"/>
  <c r="AP37" i="43"/>
  <c r="AQ37" i="43"/>
  <c r="AR37" i="43"/>
  <c r="AS37" i="43"/>
  <c r="AK38" i="43"/>
  <c r="AL38" i="43"/>
  <c r="AM38" i="43"/>
  <c r="AN38" i="43"/>
  <c r="AO38" i="43"/>
  <c r="AP38" i="43"/>
  <c r="AQ38" i="43"/>
  <c r="AR38" i="43"/>
  <c r="AS38" i="43"/>
  <c r="AK39" i="43"/>
  <c r="AL39" i="43"/>
  <c r="AM39" i="43"/>
  <c r="AN39" i="43"/>
  <c r="AO39" i="43"/>
  <c r="AP39" i="43"/>
  <c r="AQ39" i="43"/>
  <c r="AR39" i="43"/>
  <c r="AS39" i="43"/>
  <c r="AK40" i="43"/>
  <c r="AL40" i="43"/>
  <c r="AM40" i="43"/>
  <c r="AN40" i="43"/>
  <c r="AO40" i="43"/>
  <c r="AP40" i="43"/>
  <c r="AQ40" i="43"/>
  <c r="AR40" i="43"/>
  <c r="AS40" i="43"/>
  <c r="AK41" i="43"/>
  <c r="AL41" i="43"/>
  <c r="AM41" i="43"/>
  <c r="AN41" i="43"/>
  <c r="AO41" i="43"/>
  <c r="AP41" i="43"/>
  <c r="AQ41" i="43"/>
  <c r="AR41" i="43"/>
  <c r="AS41" i="43"/>
  <c r="AK42" i="43"/>
  <c r="AL42" i="43"/>
  <c r="AM42" i="43"/>
  <c r="AN42" i="43"/>
  <c r="AO42" i="43"/>
  <c r="AP42" i="43"/>
  <c r="AQ42" i="43"/>
  <c r="AR42" i="43"/>
  <c r="AS42" i="43"/>
  <c r="AK43" i="43"/>
  <c r="AL43" i="43"/>
  <c r="AM43" i="43"/>
  <c r="AN43" i="43"/>
  <c r="AO43" i="43"/>
  <c r="AP43" i="43"/>
  <c r="AQ43" i="43"/>
  <c r="AR43" i="43"/>
  <c r="AS43" i="43"/>
  <c r="AK44" i="43"/>
  <c r="AL44" i="43"/>
  <c r="AM44" i="43"/>
  <c r="AN44" i="43"/>
  <c r="AO44" i="43"/>
  <c r="AP44" i="43"/>
  <c r="AQ44" i="43"/>
  <c r="AR44" i="43"/>
  <c r="AS44" i="43"/>
  <c r="AK45" i="43"/>
  <c r="AL45" i="43"/>
  <c r="AM45" i="43"/>
  <c r="AN45" i="43"/>
  <c r="AO45" i="43"/>
  <c r="AP45" i="43"/>
  <c r="AQ45" i="43"/>
  <c r="AR45" i="43"/>
  <c r="AS45" i="43"/>
  <c r="AK46" i="43"/>
  <c r="AL46" i="43"/>
  <c r="AM46" i="43"/>
  <c r="AN46" i="43"/>
  <c r="AO46" i="43"/>
  <c r="AP46" i="43"/>
  <c r="AQ46" i="43"/>
  <c r="AR46" i="43"/>
  <c r="AS46" i="43"/>
  <c r="AK47" i="43"/>
  <c r="AL47" i="43"/>
  <c r="AM47" i="43"/>
  <c r="AN47" i="43"/>
  <c r="AO47" i="43"/>
  <c r="AP47" i="43"/>
  <c r="AQ47" i="43"/>
  <c r="AR47" i="43"/>
  <c r="AS47" i="43"/>
  <c r="AK48" i="43"/>
  <c r="AL48" i="43"/>
  <c r="AM48" i="43"/>
  <c r="AN48" i="43"/>
  <c r="AO48" i="43"/>
  <c r="AP48" i="43"/>
  <c r="AQ48" i="43"/>
  <c r="AR48" i="43"/>
  <c r="AS48" i="43"/>
  <c r="AK49" i="43"/>
  <c r="AL49" i="43"/>
  <c r="AM49" i="43"/>
  <c r="AN49" i="43"/>
  <c r="AO49" i="43"/>
  <c r="AP49" i="43"/>
  <c r="AQ49" i="43"/>
  <c r="AR49" i="43"/>
  <c r="AS49" i="43"/>
  <c r="AK50" i="43"/>
  <c r="AL50" i="43"/>
  <c r="AM50" i="43"/>
  <c r="AN50" i="43"/>
  <c r="AO50" i="43"/>
  <c r="AP50" i="43"/>
  <c r="AQ50" i="43"/>
  <c r="AR50" i="43"/>
  <c r="AS50" i="43"/>
  <c r="AK51" i="43"/>
  <c r="AL51" i="43"/>
  <c r="AM51" i="43"/>
  <c r="AN51" i="43"/>
  <c r="AO51" i="43"/>
  <c r="AP51" i="43"/>
  <c r="AQ51" i="43"/>
  <c r="AR51" i="43"/>
  <c r="AS51" i="43"/>
  <c r="AK52" i="43"/>
  <c r="AL52" i="43"/>
  <c r="AM52" i="43"/>
  <c r="AN52" i="43"/>
  <c r="AO52" i="43"/>
  <c r="AP52" i="43"/>
  <c r="AQ52" i="43"/>
  <c r="AR52" i="43"/>
  <c r="AS52" i="43"/>
  <c r="AK53" i="43"/>
  <c r="AL53" i="43"/>
  <c r="AM53" i="43"/>
  <c r="AN53" i="43"/>
  <c r="AO53" i="43"/>
  <c r="AP53" i="43"/>
  <c r="AQ53" i="43"/>
  <c r="AR53" i="43"/>
  <c r="AS53" i="43"/>
  <c r="AK54" i="43"/>
  <c r="AL54" i="43"/>
  <c r="AM54" i="43"/>
  <c r="AN54" i="43"/>
  <c r="AO54" i="43"/>
  <c r="AP54" i="43"/>
  <c r="AQ54" i="43"/>
  <c r="AR54" i="43"/>
  <c r="AS54" i="43"/>
  <c r="AK55" i="43"/>
  <c r="AL55" i="43"/>
  <c r="AM55" i="43"/>
  <c r="AN55" i="43"/>
  <c r="AO55" i="43"/>
  <c r="AP55" i="43"/>
  <c r="AQ55" i="43"/>
  <c r="AR55" i="43"/>
  <c r="AS55" i="43"/>
  <c r="AK56" i="43"/>
  <c r="AL56" i="43"/>
  <c r="AM56" i="43"/>
  <c r="AN56" i="43"/>
  <c r="AO56" i="43"/>
  <c r="AP56" i="43"/>
  <c r="AQ56" i="43"/>
  <c r="AR56" i="43"/>
  <c r="AS56" i="43"/>
  <c r="AK57" i="43"/>
  <c r="AL57" i="43"/>
  <c r="AM57" i="43"/>
  <c r="AN57" i="43"/>
  <c r="AO57" i="43"/>
  <c r="AP57" i="43"/>
  <c r="AQ57" i="43"/>
  <c r="AR57" i="43"/>
  <c r="AS57" i="43"/>
  <c r="AK58" i="43"/>
  <c r="AL58" i="43"/>
  <c r="AM58" i="43"/>
  <c r="AN58" i="43"/>
  <c r="AO58" i="43"/>
  <c r="AP58" i="43"/>
  <c r="AQ58" i="43"/>
  <c r="AR58" i="43"/>
  <c r="AS58" i="43"/>
  <c r="AK59" i="43"/>
  <c r="AL59" i="43"/>
  <c r="AM59" i="43"/>
  <c r="AN59" i="43"/>
  <c r="AO59" i="43"/>
  <c r="AP59" i="43"/>
  <c r="AQ59" i="43"/>
  <c r="AR59" i="43"/>
  <c r="AS59" i="43"/>
  <c r="AK60" i="43"/>
  <c r="AL60" i="43"/>
  <c r="AM60" i="43"/>
  <c r="AN60" i="43"/>
  <c r="AO60" i="43"/>
  <c r="AP60" i="43"/>
  <c r="AQ60" i="43"/>
  <c r="AR60" i="43"/>
  <c r="AS60" i="43"/>
  <c r="AK61" i="43"/>
  <c r="AL61" i="43"/>
  <c r="AM61" i="43"/>
  <c r="AN61" i="43"/>
  <c r="AO61" i="43"/>
  <c r="AP61" i="43"/>
  <c r="AQ61" i="43"/>
  <c r="AR61" i="43"/>
  <c r="AS61" i="43"/>
  <c r="AK62" i="43"/>
  <c r="AL62" i="43"/>
  <c r="AM62" i="43"/>
  <c r="AN62" i="43"/>
  <c r="AO62" i="43"/>
  <c r="AP62" i="43"/>
  <c r="AQ62" i="43"/>
  <c r="AR62" i="43"/>
  <c r="AS62" i="43"/>
  <c r="AK63" i="43"/>
  <c r="AL63" i="43"/>
  <c r="AM63" i="43"/>
  <c r="AN63" i="43"/>
  <c r="AO63" i="43"/>
  <c r="AP63" i="43"/>
  <c r="AQ63" i="43"/>
  <c r="AR63" i="43"/>
  <c r="AS63" i="43"/>
  <c r="AK64" i="43"/>
  <c r="AL64" i="43"/>
  <c r="AM64" i="43"/>
  <c r="AN64" i="43"/>
  <c r="AO64" i="43"/>
  <c r="AP64" i="43"/>
  <c r="AQ64" i="43"/>
  <c r="AR64" i="43"/>
  <c r="AS64" i="43"/>
  <c r="AK65" i="43"/>
  <c r="AL65" i="43"/>
  <c r="AM65" i="43"/>
  <c r="AN65" i="43"/>
  <c r="AO65" i="43"/>
  <c r="AP65" i="43"/>
  <c r="AQ65" i="43"/>
  <c r="AR65" i="43"/>
  <c r="AS65" i="43"/>
  <c r="AK66" i="43"/>
  <c r="AL66" i="43"/>
  <c r="AM66" i="43"/>
  <c r="AN66" i="43"/>
  <c r="AO66" i="43"/>
  <c r="AP66" i="43"/>
  <c r="AQ66" i="43"/>
  <c r="AR66" i="43"/>
  <c r="AS66" i="43"/>
  <c r="AK67" i="43"/>
  <c r="AL67" i="43"/>
  <c r="AM67" i="43"/>
  <c r="AN67" i="43"/>
  <c r="AO67" i="43"/>
  <c r="AP67" i="43"/>
  <c r="AQ67" i="43"/>
  <c r="AR67" i="43"/>
  <c r="AS67" i="43"/>
  <c r="AK68" i="43"/>
  <c r="AL68" i="43"/>
  <c r="AM68" i="43"/>
  <c r="AN68" i="43"/>
  <c r="AO68" i="43"/>
  <c r="AP68" i="43"/>
  <c r="AQ68" i="43"/>
  <c r="AR68" i="43"/>
  <c r="AS68" i="43"/>
  <c r="AK69" i="43"/>
  <c r="AL69" i="43"/>
  <c r="AM69" i="43"/>
  <c r="AN69" i="43"/>
  <c r="AO69" i="43"/>
  <c r="AP69" i="43"/>
  <c r="AQ69" i="43"/>
  <c r="AR69" i="43"/>
  <c r="AS69" i="43"/>
  <c r="AK70" i="43"/>
  <c r="AL70" i="43"/>
  <c r="AM70" i="43"/>
  <c r="AN70" i="43"/>
  <c r="AO70" i="43"/>
  <c r="AP70" i="43"/>
  <c r="AQ70" i="43"/>
  <c r="AR70" i="43"/>
  <c r="AS70" i="43"/>
  <c r="AK71" i="43"/>
  <c r="AL71" i="43"/>
  <c r="AM71" i="43"/>
  <c r="AN71" i="43"/>
  <c r="AO71" i="43"/>
  <c r="AP71" i="43"/>
  <c r="AQ71" i="43"/>
  <c r="AR71" i="43"/>
  <c r="AS71" i="43"/>
  <c r="AK72" i="43"/>
  <c r="AL72" i="43"/>
  <c r="AM72" i="43"/>
  <c r="AN72" i="43"/>
  <c r="AO72" i="43"/>
  <c r="AP72" i="43"/>
  <c r="AQ72" i="43"/>
  <c r="AR72" i="43"/>
  <c r="AS72" i="43"/>
  <c r="AK73" i="43"/>
  <c r="AL73" i="43"/>
  <c r="AM73" i="43"/>
  <c r="AN73" i="43"/>
  <c r="AO73" i="43"/>
  <c r="AP73" i="43"/>
  <c r="AQ73" i="43"/>
  <c r="AR73" i="43"/>
  <c r="AS73" i="43"/>
  <c r="AK74" i="43"/>
  <c r="AL74" i="43"/>
  <c r="AM74" i="43"/>
  <c r="AN74" i="43"/>
  <c r="AO74" i="43"/>
  <c r="AP74" i="43"/>
  <c r="AQ74" i="43"/>
  <c r="AR74" i="43"/>
  <c r="AS74" i="43"/>
  <c r="AK75" i="43"/>
  <c r="AL75" i="43"/>
  <c r="AM75" i="43"/>
  <c r="AN75" i="43"/>
  <c r="AO75" i="43"/>
  <c r="AP75" i="43"/>
  <c r="AQ75" i="43"/>
  <c r="AR75" i="43"/>
  <c r="AS75" i="43"/>
  <c r="AK76" i="43"/>
  <c r="AL76" i="43"/>
  <c r="AM76" i="43"/>
  <c r="AN76" i="43"/>
  <c r="AO76" i="43"/>
  <c r="AP76" i="43"/>
  <c r="AQ76" i="43"/>
  <c r="AR76" i="43"/>
  <c r="AS76" i="43"/>
  <c r="AK77" i="43"/>
  <c r="AL77" i="43"/>
  <c r="AM77" i="43"/>
  <c r="AN77" i="43"/>
  <c r="AO77" i="43"/>
  <c r="AP77" i="43"/>
  <c r="AQ77" i="43"/>
  <c r="AR77" i="43"/>
  <c r="AS77" i="43"/>
  <c r="AK78" i="43"/>
  <c r="AL78" i="43"/>
  <c r="AM78" i="43"/>
  <c r="AN78" i="43"/>
  <c r="AO78" i="43"/>
  <c r="AP78" i="43"/>
  <c r="AQ78" i="43"/>
  <c r="AR78" i="43"/>
  <c r="AS78" i="43"/>
  <c r="AK79" i="43"/>
  <c r="AL79" i="43"/>
  <c r="AM79" i="43"/>
  <c r="AN79" i="43"/>
  <c r="AO79" i="43"/>
  <c r="AP79" i="43"/>
  <c r="AQ79" i="43"/>
  <c r="AR79" i="43"/>
  <c r="AS79" i="43"/>
  <c r="AK80" i="43"/>
  <c r="AL80" i="43"/>
  <c r="AM80" i="43"/>
  <c r="AN80" i="43"/>
  <c r="AO80" i="43"/>
  <c r="AP80" i="43"/>
  <c r="AQ80" i="43"/>
  <c r="AR80" i="43"/>
  <c r="AS80" i="43"/>
  <c r="AS3" i="43"/>
  <c r="AR3" i="43"/>
  <c r="AQ3" i="43"/>
  <c r="AP3" i="43"/>
  <c r="AO3" i="43"/>
  <c r="AN3" i="43"/>
  <c r="AM3" i="43"/>
  <c r="AL3" i="43"/>
  <c r="AK3" i="43"/>
  <c r="A18" i="43"/>
  <c r="A19" i="43"/>
  <c r="A20" i="43"/>
  <c r="A21" i="43"/>
  <c r="A22" i="43"/>
  <c r="A23" i="43"/>
  <c r="A24" i="43"/>
  <c r="A25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4" i="43" l="1"/>
  <c r="A5" i="43"/>
  <c r="A6" i="43"/>
  <c r="A7" i="43"/>
  <c r="A9" i="43"/>
  <c r="A10" i="43"/>
  <c r="A11" i="43"/>
  <c r="A12" i="43"/>
  <c r="A13" i="43"/>
  <c r="A14" i="43"/>
  <c r="A15" i="43"/>
  <c r="A16" i="43"/>
  <c r="A17" i="43"/>
  <c r="A3" i="43"/>
  <c r="AM82" i="43" l="1"/>
  <c r="AL82" i="43"/>
  <c r="AK82" i="43"/>
  <c r="AR82" i="43"/>
  <c r="AS82" i="43"/>
  <c r="AQ82" i="43"/>
  <c r="AP82" i="43"/>
  <c r="AO82" i="43"/>
  <c r="AN82" i="43"/>
  <c r="AK89" i="43" l="1"/>
  <c r="AL89" i="43"/>
  <c r="AM89" i="43"/>
  <c r="AN89" i="43"/>
  <c r="AO89" i="43"/>
  <c r="AP89" i="43"/>
  <c r="AQ89" i="43"/>
  <c r="AR89" i="43"/>
  <c r="AS89" i="43"/>
  <c r="AP90" i="43" l="1"/>
  <c r="AP91" i="43" s="1"/>
  <c r="AP93" i="43" s="1"/>
  <c r="AN90" i="43"/>
  <c r="AN91" i="43" s="1"/>
  <c r="AN92" i="43" s="1"/>
  <c r="AQ90" i="43"/>
  <c r="AQ91" i="43" s="1"/>
  <c r="AQ93" i="43" s="1"/>
  <c r="AO90" i="43"/>
  <c r="AO91" i="43" s="1"/>
  <c r="AO93" i="43" s="1"/>
  <c r="AS90" i="43"/>
  <c r="AS91" i="43" s="1"/>
  <c r="AS92" i="43" s="1"/>
  <c r="AR90" i="43"/>
  <c r="AR91" i="43" s="1"/>
  <c r="AR92" i="43" s="1"/>
  <c r="AM90" i="43"/>
  <c r="AM91" i="43" s="1"/>
  <c r="AM92" i="43" s="1"/>
  <c r="AL90" i="43"/>
  <c r="AL91" i="43" s="1"/>
  <c r="AL92" i="43" s="1"/>
  <c r="AK90" i="43"/>
  <c r="AK91" i="43" s="1"/>
  <c r="AN93" i="43" l="1"/>
  <c r="AO92" i="43"/>
  <c r="AL93" i="43"/>
  <c r="AK93" i="43"/>
  <c r="AK92" i="43"/>
  <c r="AS93" i="43"/>
  <c r="AM93" i="43"/>
  <c r="AP92" i="43"/>
  <c r="AQ92" i="43"/>
  <c r="AR93" i="43"/>
  <c r="R12" i="48" l="1"/>
  <c r="L20" i="48" l="1"/>
  <c r="L21" i="48"/>
  <c r="L22" i="48"/>
  <c r="L23" i="48"/>
  <c r="L24" i="48"/>
  <c r="L25" i="48"/>
  <c r="L26" i="48"/>
  <c r="L27" i="48"/>
  <c r="L28" i="48"/>
  <c r="L19" i="48"/>
  <c r="I19" i="48" l="1"/>
  <c r="A12" i="48"/>
  <c r="C15" i="48"/>
  <c r="G4" i="48"/>
  <c r="G5" i="48"/>
  <c r="G6" i="48"/>
  <c r="G7" i="48"/>
  <c r="G8" i="48"/>
  <c r="G3" i="48"/>
  <c r="G2" i="48"/>
  <c r="B30" i="48" l="1"/>
  <c r="I20" i="48"/>
  <c r="J20" i="48" s="1"/>
  <c r="I21" i="48"/>
  <c r="J21" i="48" s="1"/>
  <c r="I22" i="48"/>
  <c r="J22" i="48" s="1"/>
  <c r="I23" i="48"/>
  <c r="I24" i="48"/>
  <c r="I25" i="48"/>
  <c r="I26" i="48"/>
  <c r="J26" i="48" s="1"/>
  <c r="I27" i="48"/>
  <c r="J27" i="48" s="1"/>
  <c r="I28" i="48"/>
  <c r="J28" i="48" s="1"/>
  <c r="C22" i="48"/>
  <c r="D22" i="48" s="1"/>
  <c r="J23" i="48"/>
  <c r="J24" i="48"/>
  <c r="J25" i="48"/>
  <c r="J19" i="48"/>
  <c r="Y28" i="48" l="1"/>
  <c r="U28" i="48"/>
  <c r="V28" i="48" s="1"/>
  <c r="Y27" i="48"/>
  <c r="U27" i="48"/>
  <c r="V27" i="48" s="1"/>
  <c r="Y26" i="48"/>
  <c r="U26" i="48"/>
  <c r="V26" i="48" s="1"/>
  <c r="Y25" i="48"/>
  <c r="U25" i="48"/>
  <c r="V25" i="48" s="1"/>
  <c r="Y24" i="48"/>
  <c r="V24" i="48"/>
  <c r="U24" i="48"/>
  <c r="Y23" i="48"/>
  <c r="V23" i="48"/>
  <c r="U23" i="48"/>
  <c r="Y21" i="48"/>
  <c r="U21" i="48"/>
  <c r="V21" i="48" s="1"/>
  <c r="T20" i="48"/>
  <c r="U20" i="48" s="1"/>
  <c r="V20" i="48" s="1"/>
  <c r="Y19" i="48"/>
  <c r="U19" i="48"/>
  <c r="V19" i="48" s="1"/>
  <c r="J3" i="48"/>
  <c r="J4" i="48"/>
  <c r="J5" i="48"/>
  <c r="J6" i="48"/>
  <c r="J7" i="48"/>
  <c r="J8" i="48"/>
  <c r="J2" i="48"/>
  <c r="D8" i="48"/>
  <c r="H8" i="48" s="1"/>
  <c r="D7" i="48"/>
  <c r="H7" i="48" s="1"/>
  <c r="D6" i="48"/>
  <c r="H6" i="48" s="1"/>
  <c r="D5" i="48"/>
  <c r="H5" i="48" s="1"/>
  <c r="D4" i="48"/>
  <c r="H4" i="48" s="1"/>
  <c r="D3" i="48"/>
  <c r="H3" i="48" s="1"/>
  <c r="G9" i="48"/>
  <c r="D2" i="48"/>
  <c r="Y20" i="48" l="1"/>
  <c r="J9" i="48"/>
  <c r="H2" i="48"/>
  <c r="O9" i="48" l="1"/>
  <c r="T9" i="48" l="1"/>
  <c r="D23" i="48" l="1"/>
  <c r="C20" i="48"/>
  <c r="D20" i="48" s="1"/>
  <c r="C21" i="48"/>
  <c r="D21" i="48" s="1"/>
  <c r="C23" i="48"/>
  <c r="C24" i="48"/>
  <c r="D24" i="48" s="1"/>
  <c r="C25" i="48"/>
  <c r="D25" i="48" s="1"/>
  <c r="C26" i="48"/>
  <c r="D26" i="48" s="1"/>
  <c r="C27" i="48"/>
  <c r="D27" i="48" s="1"/>
  <c r="C28" i="48"/>
  <c r="D28" i="48" s="1"/>
  <c r="C19" i="48"/>
  <c r="D19" i="48" s="1"/>
  <c r="R2" i="48" l="1"/>
  <c r="R3" i="48"/>
  <c r="R4" i="48"/>
  <c r="R5" i="48"/>
  <c r="R6" i="48"/>
  <c r="R7" i="48"/>
  <c r="R8" i="48"/>
  <c r="R9" i="48" l="1"/>
  <c r="A15" i="48"/>
  <c r="B15" i="48" s="1"/>
  <c r="D15" i="48" s="1"/>
  <c r="X8" i="48" l="1"/>
  <c r="V8" i="48"/>
  <c r="O8" i="48"/>
  <c r="N8" i="48"/>
  <c r="P8" i="48" s="1"/>
  <c r="V7" i="48"/>
  <c r="X7" i="48" s="1"/>
  <c r="N7" i="48"/>
  <c r="P7" i="48" s="1"/>
  <c r="V6" i="48"/>
  <c r="X6" i="48" s="1"/>
  <c r="O6" i="48"/>
  <c r="N6" i="48"/>
  <c r="P6" i="48" s="1"/>
  <c r="V5" i="48"/>
  <c r="X5" i="48" s="1"/>
  <c r="N5" i="48"/>
  <c r="P5" i="48" s="1"/>
  <c r="V4" i="48"/>
  <c r="X4" i="48" s="1"/>
  <c r="N4" i="48"/>
  <c r="P4" i="48" s="1"/>
  <c r="V3" i="48"/>
  <c r="X3" i="48" s="1"/>
  <c r="O3" i="48"/>
  <c r="N3" i="48"/>
  <c r="P3" i="48" s="1"/>
  <c r="V2" i="48"/>
  <c r="X2" i="48" s="1"/>
  <c r="O2" i="48"/>
  <c r="N2" i="48"/>
  <c r="P2" i="4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DA14F190-B822-A240-BCA3-CBC56CF439E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TUTTO MAIUSCOLO
</t>
        </r>
      </text>
    </comment>
  </commentList>
</comments>
</file>

<file path=xl/sharedStrings.xml><?xml version="1.0" encoding="utf-8"?>
<sst xmlns="http://schemas.openxmlformats.org/spreadsheetml/2006/main" count="1454" uniqueCount="701">
  <si>
    <t>Pos.</t>
  </si>
  <si>
    <t>Tag Number</t>
  </si>
  <si>
    <t>Description Service</t>
  </si>
  <si>
    <t>Device</t>
  </si>
  <si>
    <t>AI</t>
  </si>
  <si>
    <t>STATE OFF</t>
  </si>
  <si>
    <t>STATE ON</t>
  </si>
  <si>
    <t>HW</t>
  </si>
  <si>
    <t>SL</t>
  </si>
  <si>
    <t>AO</t>
  </si>
  <si>
    <t>DI</t>
  </si>
  <si>
    <t>FLD</t>
  </si>
  <si>
    <t>DO</t>
  </si>
  <si>
    <t>LEGEND</t>
  </si>
  <si>
    <t>FIELD</t>
  </si>
  <si>
    <t>ANALOG INPUT</t>
  </si>
  <si>
    <t>ANALOG OUTPUT</t>
  </si>
  <si>
    <t>DIGITAL INPUT</t>
  </si>
  <si>
    <t>DIGITAL OUTPUT</t>
  </si>
  <si>
    <t>HARDWIRE LINK</t>
  </si>
  <si>
    <t>SERIAL LINK</t>
  </si>
  <si>
    <t>NIS</t>
  </si>
  <si>
    <t>Notes</t>
  </si>
  <si>
    <t>PRESSURE TRANSMITTER</t>
  </si>
  <si>
    <t>IS</t>
  </si>
  <si>
    <t>Type of
PLC I/O Card</t>
  </si>
  <si>
    <t>UCP</t>
  </si>
  <si>
    <t>UNIT CONTROL PANEL (PLC CABINET)</t>
  </si>
  <si>
    <t>LCP</t>
  </si>
  <si>
    <t>DCS</t>
  </si>
  <si>
    <t>DISTRIBUTED CONTROL SYSTEM (BY CUSTOMER)</t>
  </si>
  <si>
    <t>ESD</t>
  </si>
  <si>
    <t>EMERGENCY SHUT-DOWN</t>
  </si>
  <si>
    <t>LOCAL CONTROL PANEL</t>
  </si>
  <si>
    <t>INTRINSIC SAFE</t>
  </si>
  <si>
    <t>Manufacteur:</t>
  </si>
  <si>
    <t>Contractor / Company:</t>
  </si>
  <si>
    <t>Vendor</t>
  </si>
  <si>
    <t>Document No.</t>
  </si>
  <si>
    <t>P.O. No.</t>
  </si>
  <si>
    <t>Project</t>
  </si>
  <si>
    <t>Rev.</t>
  </si>
  <si>
    <t>Description</t>
  </si>
  <si>
    <t>Prepared</t>
  </si>
  <si>
    <t>Checked</t>
  </si>
  <si>
    <t>Approved</t>
  </si>
  <si>
    <t>Date</t>
  </si>
  <si>
    <t>Client Document No.</t>
  </si>
  <si>
    <t>NIS FC</t>
  </si>
  <si>
    <t>IS FC</t>
  </si>
  <si>
    <t>INTRINSIC SAFE FREE CONTACT</t>
  </si>
  <si>
    <t>First Issue</t>
  </si>
  <si>
    <t>Engineering Unit</t>
  </si>
  <si>
    <t>Low Low Set Point</t>
  </si>
  <si>
    <t>Low Set Point</t>
  </si>
  <si>
    <t>High Set Point</t>
  </si>
  <si>
    <t>High High Set Point</t>
  </si>
  <si>
    <t>Nature Of Signal</t>
  </si>
  <si>
    <t>Sheet 1 of 5</t>
  </si>
  <si>
    <t>M. Romelli</t>
  </si>
  <si>
    <t>NON INTRINSIC SAFE</t>
  </si>
  <si>
    <t>NON INTRINSIC SAFE FREE CONTACT</t>
  </si>
  <si>
    <t>CCB</t>
  </si>
  <si>
    <t>COMMON CONTROL BOX</t>
  </si>
  <si>
    <t>TBD</t>
  </si>
  <si>
    <t>MCC</t>
  </si>
  <si>
    <t>MOTOR CONTROL CENTER</t>
  </si>
  <si>
    <t>DISPONIBILI</t>
  </si>
  <si>
    <t>ATTUALI</t>
  </si>
  <si>
    <t>SPARE</t>
  </si>
  <si>
    <t>SAI</t>
  </si>
  <si>
    <t>SDI</t>
  </si>
  <si>
    <t>SDO</t>
  </si>
  <si>
    <t>sup</t>
  </si>
  <si>
    <t>VECCHIE</t>
  </si>
  <si>
    <t>NUMERO SCHEDE</t>
  </si>
  <si>
    <t>DISPONIBILE</t>
  </si>
  <si>
    <t>SEGNALI AGGIUNTI</t>
  </si>
  <si>
    <t>X-DCS-1</t>
  </si>
  <si>
    <t>X-MCC-1</t>
  </si>
  <si>
    <t>X-AI-1</t>
  </si>
  <si>
    <t>X-AI-SIL-1</t>
  </si>
  <si>
    <t>X-AO-1</t>
  </si>
  <si>
    <t>X-DI-1</t>
  </si>
  <si>
    <t>X-DI-SIL-1</t>
  </si>
  <si>
    <t>X-DO-1</t>
  </si>
  <si>
    <t>X-DO-SIL-1</t>
  </si>
  <si>
    <t>pin vuoti</t>
  </si>
  <si>
    <t>MESSI</t>
  </si>
  <si>
    <t>AI1</t>
  </si>
  <si>
    <t>SAI1</t>
  </si>
  <si>
    <t>AO1</t>
  </si>
  <si>
    <t>DI1</t>
  </si>
  <si>
    <t>SDI1</t>
  </si>
  <si>
    <t>DO1</t>
  </si>
  <si>
    <t>SDO1</t>
  </si>
  <si>
    <t>TOTALE</t>
  </si>
  <si>
    <t>VECCHI</t>
  </si>
  <si>
    <t>X-AI-SIL-SI-1</t>
  </si>
  <si>
    <t>DOPPIO</t>
  </si>
  <si>
    <t>INTERNI AL QUADRO</t>
  </si>
  <si>
    <t>IN</t>
  </si>
  <si>
    <t>N</t>
  </si>
  <si>
    <t>messi</t>
  </si>
  <si>
    <t>da mettere</t>
  </si>
  <si>
    <t>Rev. 0</t>
  </si>
  <si>
    <t>L. Barzasi</t>
  </si>
  <si>
    <t>EN20020IO01</t>
  </si>
  <si>
    <t>461 Daleel</t>
  </si>
  <si>
    <t>Daleel Oil Field Developmet</t>
  </si>
  <si>
    <t>L. Balduzzi</t>
  </si>
  <si>
    <t>I/O Count</t>
  </si>
  <si>
    <t>SAO</t>
  </si>
  <si>
    <t>RTD</t>
  </si>
  <si>
    <t>canali x scheda</t>
  </si>
  <si>
    <t>qty schede</t>
  </si>
  <si>
    <t>Disponibili</t>
  </si>
  <si>
    <t>Usati</t>
  </si>
  <si>
    <t>% SPARE SU SCHEDE</t>
  </si>
  <si>
    <t>% SPARE SU USATI</t>
  </si>
  <si>
    <t>4 ÷ 20mA 2w</t>
  </si>
  <si>
    <t>Location</t>
  </si>
  <si>
    <t>TOTALI</t>
  </si>
  <si>
    <t>FORMULE</t>
  </si>
  <si>
    <t>SAO1</t>
  </si>
  <si>
    <t>PLC Address
(software)</t>
  </si>
  <si>
    <t>Tag1</t>
  </si>
  <si>
    <t>Tag2</t>
  </si>
  <si>
    <t>TAg3</t>
  </si>
  <si>
    <t>Tag4</t>
  </si>
  <si>
    <t>I/O TYPE</t>
  </si>
  <si>
    <t>Transmitter Loop Powered by PLC</t>
  </si>
  <si>
    <t>4 ÷ 20mA 4w</t>
  </si>
  <si>
    <t>Transmitter External powered by other</t>
  </si>
  <si>
    <t>#Pos</t>
  </si>
  <si>
    <t>#TAG</t>
  </si>
  <si>
    <t>#Descr</t>
  </si>
  <si>
    <t>#Device</t>
  </si>
  <si>
    <t>#Type</t>
  </si>
  <si>
    <t>#Location</t>
  </si>
  <si>
    <t>#EU</t>
  </si>
  <si>
    <t>#RangeL</t>
  </si>
  <si>
    <t>#RangeH</t>
  </si>
  <si>
    <t>Range Min</t>
  </si>
  <si>
    <t>Range Max</t>
  </si>
  <si>
    <t>#LL</t>
  </si>
  <si>
    <t>#L</t>
  </si>
  <si>
    <t>#H</t>
  </si>
  <si>
    <t>#HH</t>
  </si>
  <si>
    <t>#OFF</t>
  </si>
  <si>
    <t>#ON</t>
  </si>
  <si>
    <t>#Card</t>
  </si>
  <si>
    <t>#PLCAddr</t>
  </si>
  <si>
    <t>#Notes</t>
  </si>
  <si>
    <t>Tipo Scheda</t>
  </si>
  <si>
    <t>#Tag1</t>
  </si>
  <si>
    <t>#Tag2</t>
  </si>
  <si>
    <t>#Tag3</t>
  </si>
  <si>
    <t>#Tag4</t>
  </si>
  <si>
    <t>Circuit</t>
  </si>
  <si>
    <t>Digital Alarm</t>
  </si>
  <si>
    <t>#Circuit</t>
  </si>
  <si>
    <t>#DigAlarm</t>
  </si>
  <si>
    <t>#Exec</t>
  </si>
  <si>
    <t>WET CONTACT</t>
  </si>
  <si>
    <t>DRY CONTACT</t>
  </si>
  <si>
    <t>24VDC</t>
  </si>
  <si>
    <t>#Tag5</t>
  </si>
  <si>
    <t>Tag5</t>
  </si>
  <si>
    <t>#Tag6</t>
  </si>
  <si>
    <t>Tag6</t>
  </si>
  <si>
    <t>#RedCard</t>
  </si>
  <si>
    <t>#PLCRedAddr</t>
  </si>
  <si>
    <t>AI2</t>
  </si>
  <si>
    <t>Redundant PLC I/O Card</t>
  </si>
  <si>
    <t>Rdundant PLC Address
(software)</t>
  </si>
  <si>
    <t>#LL2</t>
  </si>
  <si>
    <t>#L2</t>
  </si>
  <si>
    <t>#H2</t>
  </si>
  <si>
    <t>#HH2</t>
  </si>
  <si>
    <t>IS/NIS</t>
  </si>
  <si>
    <t>#Tag7</t>
  </si>
  <si>
    <t>#Tag8</t>
  </si>
  <si>
    <t>Tag7</t>
  </si>
  <si>
    <t>Tag8</t>
  </si>
  <si>
    <r>
      <t xml:space="preserve">CABINET HARDWIRED PLC I/O LIST
</t>
    </r>
    <r>
      <rPr>
        <b/>
        <sz val="16"/>
        <rFont val="Tahoma"/>
        <family val="2"/>
      </rPr>
      <t>AP GAS RECOVERY</t>
    </r>
    <r>
      <rPr>
        <b/>
        <sz val="22"/>
        <rFont val="Tahoma"/>
        <family val="2"/>
      </rPr>
      <t xml:space="preserve"> </t>
    </r>
  </si>
  <si>
    <t>Lube Oil Pressure</t>
  </si>
  <si>
    <t>Lube Oil Temperature</t>
  </si>
  <si>
    <t>4 ÷ 20 mA</t>
  </si>
  <si>
    <t>kg/cm2</t>
  </si>
  <si>
    <t>°C</t>
  </si>
  <si>
    <t>%</t>
  </si>
  <si>
    <t>CLOSED</t>
  </si>
  <si>
    <t>OPEN</t>
  </si>
  <si>
    <t>ALARM</t>
  </si>
  <si>
    <t>NORMAL</t>
  </si>
  <si>
    <t>OFF</t>
  </si>
  <si>
    <t>ON</t>
  </si>
  <si>
    <t>NOT ENGAGED</t>
  </si>
  <si>
    <t>RUNNING</t>
  </si>
  <si>
    <t>FAULT</t>
  </si>
  <si>
    <t>Unavailable</t>
  </si>
  <si>
    <t>Available</t>
  </si>
  <si>
    <t>PT100</t>
  </si>
  <si>
    <t>VT-500A</t>
  </si>
  <si>
    <t>LT-1626</t>
  </si>
  <si>
    <t>TE-800A</t>
  </si>
  <si>
    <t>TE-801A</t>
  </si>
  <si>
    <t>TE-802A</t>
  </si>
  <si>
    <t>TE-401A</t>
  </si>
  <si>
    <t>TE-403A</t>
  </si>
  <si>
    <t>TE-404A</t>
  </si>
  <si>
    <t>TE-100A</t>
  </si>
  <si>
    <t>TE-1451A</t>
  </si>
  <si>
    <t>TE-1452A</t>
  </si>
  <si>
    <t>TE-501A</t>
  </si>
  <si>
    <t>TE-500A</t>
  </si>
  <si>
    <t>TE-402A</t>
  </si>
  <si>
    <t>TE-1454A</t>
  </si>
  <si>
    <t>TE-1453A</t>
  </si>
  <si>
    <t>TE-400A</t>
  </si>
  <si>
    <t>TE-600A-1</t>
  </si>
  <si>
    <t>TE-600A-2</t>
  </si>
  <si>
    <t>TE-600A-3</t>
  </si>
  <si>
    <t>PSLL-800A</t>
  </si>
  <si>
    <t>PSLL-400A</t>
  </si>
  <si>
    <t>PSHH-300A</t>
  </si>
  <si>
    <t>LSHH-1627</t>
  </si>
  <si>
    <t>PSLL-100A</t>
  </si>
  <si>
    <t>PSH-300A</t>
  </si>
  <si>
    <t>FSL-400A</t>
  </si>
  <si>
    <t>LSL-400A</t>
  </si>
  <si>
    <t>PSL-800A</t>
  </si>
  <si>
    <t>DPSH-800A</t>
  </si>
  <si>
    <t>LSL-800A</t>
  </si>
  <si>
    <t>TSH-800A</t>
  </si>
  <si>
    <t>TC-800A</t>
  </si>
  <si>
    <t>PSL-400A</t>
  </si>
  <si>
    <t>TC-400A</t>
  </si>
  <si>
    <t>GSH-1A</t>
  </si>
  <si>
    <t>HS-1A</t>
  </si>
  <si>
    <t>HS-2A</t>
  </si>
  <si>
    <t>HS-3A</t>
  </si>
  <si>
    <t>HS-4A-1</t>
  </si>
  <si>
    <t>HS-4A-2</t>
  </si>
  <si>
    <t>HS-5A</t>
  </si>
  <si>
    <t>HS-6A</t>
  </si>
  <si>
    <t>HS-9A</t>
  </si>
  <si>
    <t>HS-10A</t>
  </si>
  <si>
    <t>HS-11A</t>
  </si>
  <si>
    <t>HS-12A</t>
  </si>
  <si>
    <t>HS-13A</t>
  </si>
  <si>
    <t>HS-14A</t>
  </si>
  <si>
    <t>HS-15A</t>
  </si>
  <si>
    <t>HS-16A</t>
  </si>
  <si>
    <t>HS-17A</t>
  </si>
  <si>
    <t>KLO-HFA</t>
  </si>
  <si>
    <t>KCW-HFA</t>
  </si>
  <si>
    <t>KLO-PFA</t>
  </si>
  <si>
    <t>KWP-3A</t>
  </si>
  <si>
    <t>KWP-4A</t>
  </si>
  <si>
    <t>EFP-3A</t>
  </si>
  <si>
    <t>EFP-4A</t>
  </si>
  <si>
    <t>KC-RFA</t>
  </si>
  <si>
    <t>PSL-CUST</t>
  </si>
  <si>
    <t>PSH-CUST</t>
  </si>
  <si>
    <t>HS-14.1</t>
  </si>
  <si>
    <t>HS-18A</t>
  </si>
  <si>
    <t>HS-19A-1</t>
  </si>
  <si>
    <t>HS-19A-2</t>
  </si>
  <si>
    <t>HS-19A-3</t>
  </si>
  <si>
    <t>HS-19A-4</t>
  </si>
  <si>
    <t>PALL-800A</t>
  </si>
  <si>
    <t>TAHH-800A</t>
  </si>
  <si>
    <t>TAHH-801A</t>
  </si>
  <si>
    <t>TAHH-802A</t>
  </si>
  <si>
    <t>PALL-400A</t>
  </si>
  <si>
    <t>TAHH-1454A</t>
  </si>
  <si>
    <t>TAHH-1453A</t>
  </si>
  <si>
    <t>PAHH-300A</t>
  </si>
  <si>
    <t>TAHH-400A</t>
  </si>
  <si>
    <t>TAHH-402A</t>
  </si>
  <si>
    <t>LAHH-1627</t>
  </si>
  <si>
    <t>PALL-100A</t>
  </si>
  <si>
    <t>TAH-1451A</t>
  </si>
  <si>
    <t>TAH-1452A</t>
  </si>
  <si>
    <t>PAH-300A</t>
  </si>
  <si>
    <t>TAH-401A</t>
  </si>
  <si>
    <t>TAH-403A</t>
  </si>
  <si>
    <t>TAL-404A</t>
  </si>
  <si>
    <t>FAL-400A</t>
  </si>
  <si>
    <t>LAL-400A</t>
  </si>
  <si>
    <t>PAL-800A</t>
  </si>
  <si>
    <t>DPAH-800A</t>
  </si>
  <si>
    <t>LAL-800A</t>
  </si>
  <si>
    <t>TAH-801A</t>
  </si>
  <si>
    <t>TAH-802A</t>
  </si>
  <si>
    <t>TAH-500A</t>
  </si>
  <si>
    <t>TAH-501A</t>
  </si>
  <si>
    <t>VAHH-500A</t>
  </si>
  <si>
    <t>TAH-600A</t>
  </si>
  <si>
    <t>LAH-1626</t>
  </si>
  <si>
    <t>TAH-800A</t>
  </si>
  <si>
    <t>TAH-404A</t>
  </si>
  <si>
    <t>H-1A</t>
  </si>
  <si>
    <t>H-2A</t>
  </si>
  <si>
    <t>H-3A</t>
  </si>
  <si>
    <t>H-4A</t>
  </si>
  <si>
    <t>H-5A</t>
  </si>
  <si>
    <t>H-6A</t>
  </si>
  <si>
    <t>H-7A</t>
  </si>
  <si>
    <t>H-8A</t>
  </si>
  <si>
    <t>H-9A</t>
  </si>
  <si>
    <t>H-10A</t>
  </si>
  <si>
    <t>PAL-400A</t>
  </si>
  <si>
    <t>HSV-100A</t>
  </si>
  <si>
    <t>HSV-102A</t>
  </si>
  <si>
    <t>HSV-101A</t>
  </si>
  <si>
    <t>HSV-103A</t>
  </si>
  <si>
    <t>H-14A</t>
  </si>
  <si>
    <t>H15-A</t>
  </si>
  <si>
    <t>READY</t>
  </si>
  <si>
    <t>K-1A</t>
  </si>
  <si>
    <t>K-2A</t>
  </si>
  <si>
    <t>K-3A</t>
  </si>
  <si>
    <t>K-4A</t>
  </si>
  <si>
    <t>K-5A</t>
  </si>
  <si>
    <t>K-6A</t>
  </si>
  <si>
    <t>K-7A</t>
  </si>
  <si>
    <t>K-8A</t>
  </si>
  <si>
    <t>K-9A</t>
  </si>
  <si>
    <t>K-10A</t>
  </si>
  <si>
    <t>K-12A</t>
  </si>
  <si>
    <t>K-11A</t>
  </si>
  <si>
    <t>K-13A</t>
  </si>
  <si>
    <t>K-14A</t>
  </si>
  <si>
    <t>K-15A</t>
  </si>
  <si>
    <t>K-16A</t>
  </si>
  <si>
    <t>K-17A</t>
  </si>
  <si>
    <t>K-18A</t>
  </si>
  <si>
    <t>K-19A</t>
  </si>
  <si>
    <t>K-20A</t>
  </si>
  <si>
    <t>K-21A</t>
  </si>
  <si>
    <t>K-22A</t>
  </si>
  <si>
    <t>Compressor Crankcase Vibration</t>
  </si>
  <si>
    <t>VibrationTransmitter</t>
  </si>
  <si>
    <t>Suction Drum Level (Only Comp. A)</t>
  </si>
  <si>
    <t>Differential Pressure Transmitter</t>
  </si>
  <si>
    <t>Compressor Bearing Temperature 1</t>
  </si>
  <si>
    <t>Compressor Bearing Temperature 2</t>
  </si>
  <si>
    <t>Cyinder 2 Cooling Water Temperature Outlet</t>
  </si>
  <si>
    <t>Cyinder 1 Cooling Water Temperature Outlet</t>
  </si>
  <si>
    <t>Cooling Water Temperature Inlet Manifold</t>
  </si>
  <si>
    <t>Pulsation Damper Suction Temperature</t>
  </si>
  <si>
    <t>Gas Discharge Temperature Cylinder 1</t>
  </si>
  <si>
    <t>Gas Discharge Temperature Cylinder 2</t>
  </si>
  <si>
    <t>lamp blue</t>
  </si>
  <si>
    <t>Piston Rod Packings Temperature Cylinder 1</t>
  </si>
  <si>
    <t>Piston Rod Packings Temperature Cylinder 2</t>
  </si>
  <si>
    <t>Main Motor Winding U Phase Temperature</t>
  </si>
  <si>
    <t>Main Motor Winding V Phase Temperature</t>
  </si>
  <si>
    <t>Main Motor Winding W Phase Temperature</t>
  </si>
  <si>
    <t>Pressure Switch</t>
  </si>
  <si>
    <t>Water Pressure</t>
  </si>
  <si>
    <t>Gas Discharge Pressure</t>
  </si>
  <si>
    <t>Suction Drum Level Switch</t>
  </si>
  <si>
    <t>Level Switch</t>
  </si>
  <si>
    <t>Gas Suction Pressure</t>
  </si>
  <si>
    <t>Cooling Water Flow</t>
  </si>
  <si>
    <t>Flow Switch</t>
  </si>
  <si>
    <t>Cooling Water Level</t>
  </si>
  <si>
    <t>Oil Filter Pressure Drop</t>
  </si>
  <si>
    <t>Differential Pressure Switch</t>
  </si>
  <si>
    <t>Lube Oil Level</t>
  </si>
  <si>
    <t>Lube Oil Heater Safety Temp. Switch</t>
  </si>
  <si>
    <t>Temperature Switch</t>
  </si>
  <si>
    <t>Lube Oil Heater Regulation Temp. Switch</t>
  </si>
  <si>
    <t>Cooling Water Pressure</t>
  </si>
  <si>
    <t>Cooling Water Heater Regulation Temp. Switch</t>
  </si>
  <si>
    <t>Junction Box Gas Detector Alarm</t>
  </si>
  <si>
    <t>Gas Detectior Switch</t>
  </si>
  <si>
    <t>Water &amp; Lube Oil Heaters Diable / Enable</t>
  </si>
  <si>
    <t>2Pos. Selector Switch</t>
  </si>
  <si>
    <t>Lube Oil Pump Start P.B.</t>
  </si>
  <si>
    <t>Green Pushbutton</t>
  </si>
  <si>
    <t>Lube Oil Pump Stop P.B.</t>
  </si>
  <si>
    <t>Red Pushbutton</t>
  </si>
  <si>
    <t>Water Pump Selection PM3-PM4</t>
  </si>
  <si>
    <t>Water Pump PM3-PM4 Start P.B.</t>
  </si>
  <si>
    <t>Water Pump PM3-PM4 Stop P.B.</t>
  </si>
  <si>
    <t>Compressor Motor Start P.B.</t>
  </si>
  <si>
    <t>Compressor Motor Stop P.B.</t>
  </si>
  <si>
    <t>Reset P.B.</t>
  </si>
  <si>
    <t>Black Pushbutton</t>
  </si>
  <si>
    <t>Ack P.B.</t>
  </si>
  <si>
    <t>Test Lamps P.B.</t>
  </si>
  <si>
    <t>Emergency Stop Local P.B.</t>
  </si>
  <si>
    <t>Red Mushroom Pushbutton</t>
  </si>
  <si>
    <t>Nitrogen Bypass</t>
  </si>
  <si>
    <t>Reset Bypass</t>
  </si>
  <si>
    <t>Manual Tank Make-Up</t>
  </si>
  <si>
    <t>Lube Oil Heater Feedback</t>
  </si>
  <si>
    <t>Dry Contact</t>
  </si>
  <si>
    <t>Cooling Water Heater On Feedback</t>
  </si>
  <si>
    <t>Lube Oil Pump On Feedback</t>
  </si>
  <si>
    <t>Water Pump PM3 Feedback</t>
  </si>
  <si>
    <t>Water Pump PM4 Feedback</t>
  </si>
  <si>
    <t>Water Pump PM3 Electric Failure</t>
  </si>
  <si>
    <t>Water Pump PM4 Electric Failure</t>
  </si>
  <si>
    <t>Compressor Running Feedback</t>
  </si>
  <si>
    <t>Pressure Switch Drum Off Customer</t>
  </si>
  <si>
    <t>Pressure Switch Drum On Customer</t>
  </si>
  <si>
    <t>Emergency Shutdown DCS P.B.</t>
  </si>
  <si>
    <t>Capacity Control AUTO / MANUAL</t>
  </si>
  <si>
    <t>Loading Position 25%</t>
  </si>
  <si>
    <t>4Pos. Selector Switch</t>
  </si>
  <si>
    <t>Loading Position 50%</t>
  </si>
  <si>
    <t>Loading Position 75%</t>
  </si>
  <si>
    <t>Loading Position 100%</t>
  </si>
  <si>
    <t>Very Low Lube Oil Pressure</t>
  </si>
  <si>
    <t>Red Lamp</t>
  </si>
  <si>
    <t>Very High Lube Oil Temperature</t>
  </si>
  <si>
    <t>Very High Compressor Bearing Temperature 1</t>
  </si>
  <si>
    <t>Very High Compressor Bearing Temperature 2</t>
  </si>
  <si>
    <t>Very Low Water Pressure</t>
  </si>
  <si>
    <t>Very High Gas Discharge Temp. 1st Stage Cyl. n.2</t>
  </si>
  <si>
    <t>Very High Gas Discharge Temp. 1st Stage Cyl. n.1</t>
  </si>
  <si>
    <t>Very High Gas Discharge Pressure</t>
  </si>
  <si>
    <t>Very High Cooling Water Temp. 1st Stage Cyl. n.2</t>
  </si>
  <si>
    <t>Very High Cooling Water Temp. 1st Stage Cyl. n.1</t>
  </si>
  <si>
    <t>Very high Suction Drum Level</t>
  </si>
  <si>
    <t>Very Low Gas Suction Pressure</t>
  </si>
  <si>
    <t>High Gas Discharge Temp. 1st Stage Cyl. n.1</t>
  </si>
  <si>
    <t>Yellow Lamp</t>
  </si>
  <si>
    <t>High Gas Discharge Temp. 1st Stage Cyl. n.2</t>
  </si>
  <si>
    <t>High Gas Discharge Pressure</t>
  </si>
  <si>
    <t>High Cooling Water Temp. 1st Stage Cyl. n.2</t>
  </si>
  <si>
    <t>High Cooling Water Temp. 1st Stage Cyl. n.1</t>
  </si>
  <si>
    <t>Low Cooling Water Temp. Inlet Manifold</t>
  </si>
  <si>
    <t>Low Cooling Water Flow</t>
  </si>
  <si>
    <t>Low Cooling Water Level</t>
  </si>
  <si>
    <t>Low Lube Oil Pressure</t>
  </si>
  <si>
    <t>High Oil Filter Pressure Drop</t>
  </si>
  <si>
    <t>Low Lube Oil Level</t>
  </si>
  <si>
    <t>Compressor Bearing High Temperature 1</t>
  </si>
  <si>
    <t>Compressor Bearing High Temperature 2</t>
  </si>
  <si>
    <t>Piston Rod Packings High Temperature</t>
  </si>
  <si>
    <t>Very High Compressor Grankcase Vibration</t>
  </si>
  <si>
    <t>High Compressor Motor Winding Temp.</t>
  </si>
  <si>
    <t>High Suction Drum Level</t>
  </si>
  <si>
    <t>Lube Oil Heater High Temperature</t>
  </si>
  <si>
    <t>High Cooling Water Manifold</t>
  </si>
  <si>
    <t>Lube Oil Heater On</t>
  </si>
  <si>
    <t>Green Lamp</t>
  </si>
  <si>
    <t>Cooling Water Heater On</t>
  </si>
  <si>
    <t>Aux. Lube Oil Pump On</t>
  </si>
  <si>
    <t>Aux. Lube Oil Pump Stopped</t>
  </si>
  <si>
    <t>Cooling Water Pump PM3 Running</t>
  </si>
  <si>
    <t>Cooling Water Pump PM3 Stopped</t>
  </si>
  <si>
    <t>Cooling Water Pump PM4 Running</t>
  </si>
  <si>
    <t>Cooling Water Pump PM4 Stopped</t>
  </si>
  <si>
    <t xml:space="preserve">Compressor Running </t>
  </si>
  <si>
    <t>Compressor Stopped Long Time Unloading</t>
  </si>
  <si>
    <t>Low Water Pressure</t>
  </si>
  <si>
    <t>Compressor Loading Cylinder 1 CE</t>
  </si>
  <si>
    <t>Compressor Loading Cylinder 2 HE</t>
  </si>
  <si>
    <t>Compressor Loading Cylinder 1 HE</t>
  </si>
  <si>
    <t>Compressor Loading Cylinder 2 CE</t>
  </si>
  <si>
    <t>Emergency Stop</t>
  </si>
  <si>
    <t>Bypass for PSLL-100 &amp; PSHH-300 &amp; PSH-300</t>
  </si>
  <si>
    <t>White Lamp</t>
  </si>
  <si>
    <t>Ready To Start</t>
  </si>
  <si>
    <t>Lube Oil Heater ON / OFF Command</t>
  </si>
  <si>
    <t>Relay Dry Contact</t>
  </si>
  <si>
    <t>Cooling Water Heater ON / OFF Command</t>
  </si>
  <si>
    <t>Aux Lube Oil Pump OFF / ON Command</t>
  </si>
  <si>
    <t>Cooling Water PM3  OFF / ON Command</t>
  </si>
  <si>
    <t>Fan Cooler Motor OFF / ON Command</t>
  </si>
  <si>
    <t>Cooling Water PM4 OFF / ON Command</t>
  </si>
  <si>
    <t>Stop Compressor Command</t>
  </si>
  <si>
    <t>Start Compressor Command</t>
  </si>
  <si>
    <t>Compressor Motor Heater ON / OFF Command</t>
  </si>
  <si>
    <t>Loading Sol. Valve SV-100 Cyl. n.1 - CE Command</t>
  </si>
  <si>
    <t>Loading Sol. Valve SV-101 Cyl. n.1 - HE Command</t>
  </si>
  <si>
    <t>Loading Sol. Valve SV-102 Cyl. n.2 - HE Command</t>
  </si>
  <si>
    <t>Loading Sol. Valve SV-103 Cyl. n.2 - CE Command</t>
  </si>
  <si>
    <t>Water Solenoid Valve SV- 400 Command</t>
  </si>
  <si>
    <t>Discharge Condensate Sol. Valve PV-100A Command</t>
  </si>
  <si>
    <t>Discharge Condensate Sol. Valve PV-200A Command</t>
  </si>
  <si>
    <t>Discharge Condensate Sol. Valve PV-201A Command</t>
  </si>
  <si>
    <t>Common Alarms</t>
  </si>
  <si>
    <t>Common Trips</t>
  </si>
  <si>
    <t>Horn</t>
  </si>
  <si>
    <t>Compressor Ready to Start</t>
  </si>
  <si>
    <t>Suction Drum Very High Level</t>
  </si>
  <si>
    <t/>
  </si>
  <si>
    <t>AI3</t>
  </si>
  <si>
    <t>AI4</t>
  </si>
  <si>
    <t>AI5</t>
  </si>
  <si>
    <t>DI2</t>
  </si>
  <si>
    <t>DI3</t>
  </si>
  <si>
    <t>DI4</t>
  </si>
  <si>
    <t>DO2</t>
  </si>
  <si>
    <t>DO3</t>
  </si>
  <si>
    <t>DO4</t>
  </si>
  <si>
    <t>DO5</t>
  </si>
  <si>
    <t>DO6</t>
  </si>
  <si>
    <t>EW56</t>
  </si>
  <si>
    <t>EW58</t>
  </si>
  <si>
    <t>EW60</t>
  </si>
  <si>
    <t>EW62</t>
  </si>
  <si>
    <t>EW16</t>
  </si>
  <si>
    <t>EW18</t>
  </si>
  <si>
    <t>EW20</t>
  </si>
  <si>
    <t>EW22</t>
  </si>
  <si>
    <t>EW64</t>
  </si>
  <si>
    <t>EW66</t>
  </si>
  <si>
    <t>EW68</t>
  </si>
  <si>
    <t>EW70</t>
  </si>
  <si>
    <t>EW73</t>
  </si>
  <si>
    <t>EW75</t>
  </si>
  <si>
    <t>EW77</t>
  </si>
  <si>
    <t>EW79</t>
  </si>
  <si>
    <t>EW82</t>
  </si>
  <si>
    <t>EW84</t>
  </si>
  <si>
    <t>EW86</t>
  </si>
  <si>
    <t>EW88</t>
  </si>
  <si>
    <t>EW91</t>
  </si>
  <si>
    <t>EW93</t>
  </si>
  <si>
    <t>EW95</t>
  </si>
  <si>
    <t>EW97</t>
  </si>
  <si>
    <t>E8.0</t>
  </si>
  <si>
    <t>E8.1</t>
  </si>
  <si>
    <t>E8.2</t>
  </si>
  <si>
    <t>E8.3</t>
  </si>
  <si>
    <t>E8.4</t>
  </si>
  <si>
    <t>E8.5</t>
  </si>
  <si>
    <t>E8.6</t>
  </si>
  <si>
    <t>E8.7</t>
  </si>
  <si>
    <t>E9.0</t>
  </si>
  <si>
    <t>E9.1</t>
  </si>
  <si>
    <t>E9.2</t>
  </si>
  <si>
    <t>E9.3</t>
  </si>
  <si>
    <t>E9.4</t>
  </si>
  <si>
    <t>E9.5</t>
  </si>
  <si>
    <t>E9.6</t>
  </si>
  <si>
    <t>E9.7</t>
  </si>
  <si>
    <t>E10.0</t>
  </si>
  <si>
    <t>E10.1</t>
  </si>
  <si>
    <t>E10.2</t>
  </si>
  <si>
    <t>E10.3</t>
  </si>
  <si>
    <t>E10.4</t>
  </si>
  <si>
    <t>E10.5</t>
  </si>
  <si>
    <t>E10.6</t>
  </si>
  <si>
    <t>E10.7</t>
  </si>
  <si>
    <t>E11.0</t>
  </si>
  <si>
    <t>E11.1</t>
  </si>
  <si>
    <t>E11.2</t>
  </si>
  <si>
    <t>E11.3</t>
  </si>
  <si>
    <t>E11.4</t>
  </si>
  <si>
    <t>E11.5</t>
  </si>
  <si>
    <t>E11.6</t>
  </si>
  <si>
    <t>E11.7</t>
  </si>
  <si>
    <t>E12.0</t>
  </si>
  <si>
    <t>E12.1</t>
  </si>
  <si>
    <t>E12.2</t>
  </si>
  <si>
    <t>E12.3</t>
  </si>
  <si>
    <t>E12.4</t>
  </si>
  <si>
    <t>E12.5</t>
  </si>
  <si>
    <t>E12.6</t>
  </si>
  <si>
    <t>E12.7</t>
  </si>
  <si>
    <t>E13.0</t>
  </si>
  <si>
    <t>E13.1</t>
  </si>
  <si>
    <t>E13.2</t>
  </si>
  <si>
    <t>E13.3</t>
  </si>
  <si>
    <t>E13.4</t>
  </si>
  <si>
    <t>E13.5</t>
  </si>
  <si>
    <t>E13.6</t>
  </si>
  <si>
    <t>E13.7</t>
  </si>
  <si>
    <t>E14.0</t>
  </si>
  <si>
    <t>E14.1</t>
  </si>
  <si>
    <t>E14.2</t>
  </si>
  <si>
    <t>E14.3</t>
  </si>
  <si>
    <t>E14.4</t>
  </si>
  <si>
    <t>E14.5</t>
  </si>
  <si>
    <t>E14.6</t>
  </si>
  <si>
    <t>E14.7</t>
  </si>
  <si>
    <t>E15.0</t>
  </si>
  <si>
    <t>E15.1</t>
  </si>
  <si>
    <t>E15.2</t>
  </si>
  <si>
    <t>E15.3</t>
  </si>
  <si>
    <t>E15.4</t>
  </si>
  <si>
    <t>E15.5</t>
  </si>
  <si>
    <t>E15.6</t>
  </si>
  <si>
    <t>E15.7</t>
  </si>
  <si>
    <t>A0.0</t>
  </si>
  <si>
    <t>A0.1</t>
  </si>
  <si>
    <t>A0.2</t>
  </si>
  <si>
    <t>A0.3</t>
  </si>
  <si>
    <t>A0.4</t>
  </si>
  <si>
    <t>A0.5</t>
  </si>
  <si>
    <t>A0.6</t>
  </si>
  <si>
    <t>A0.7</t>
  </si>
  <si>
    <t>A1.0</t>
  </si>
  <si>
    <t>A1.1</t>
  </si>
  <si>
    <t>A1.2</t>
  </si>
  <si>
    <t>A1.3</t>
  </si>
  <si>
    <t>A1.4</t>
  </si>
  <si>
    <t>A1.5</t>
  </si>
  <si>
    <t>A1.6</t>
  </si>
  <si>
    <t>A1.7</t>
  </si>
  <si>
    <t>A2.0</t>
  </si>
  <si>
    <t>A2.1</t>
  </si>
  <si>
    <t>A2.2</t>
  </si>
  <si>
    <t>A2.3</t>
  </si>
  <si>
    <t>A2.4</t>
  </si>
  <si>
    <t>A2.5</t>
  </si>
  <si>
    <t>A2.6</t>
  </si>
  <si>
    <t>A2.7</t>
  </si>
  <si>
    <t>A3.0</t>
  </si>
  <si>
    <t>A3.1</t>
  </si>
  <si>
    <t>A3.2</t>
  </si>
  <si>
    <t>A3.3</t>
  </si>
  <si>
    <t>A3.4</t>
  </si>
  <si>
    <t>A3.5</t>
  </si>
  <si>
    <t>A3.6</t>
  </si>
  <si>
    <t>A3.7</t>
  </si>
  <si>
    <t>A4.0</t>
  </si>
  <si>
    <t>A4.1</t>
  </si>
  <si>
    <t>A4.2</t>
  </si>
  <si>
    <t>A4.3</t>
  </si>
  <si>
    <t>A4.4</t>
  </si>
  <si>
    <t>A4.5</t>
  </si>
  <si>
    <t>A4.6</t>
  </si>
  <si>
    <t>A4.7</t>
  </si>
  <si>
    <t>A5.0</t>
  </si>
  <si>
    <t>A5.1</t>
  </si>
  <si>
    <t>A5.2</t>
  </si>
  <si>
    <t>A5.3</t>
  </si>
  <si>
    <t>A5.4</t>
  </si>
  <si>
    <t>A5.5</t>
  </si>
  <si>
    <t>A5.6</t>
  </si>
  <si>
    <t>A5.7</t>
  </si>
  <si>
    <t>A6.0</t>
  </si>
  <si>
    <t>A6.1</t>
  </si>
  <si>
    <t>A6.2</t>
  </si>
  <si>
    <t>A6.3</t>
  </si>
  <si>
    <t>A6.4</t>
  </si>
  <si>
    <t>A6.5</t>
  </si>
  <si>
    <t>A6.6</t>
  </si>
  <si>
    <t>A6.7</t>
  </si>
  <si>
    <t>A7.0</t>
  </si>
  <si>
    <t>A7.1</t>
  </si>
  <si>
    <t>A7.2</t>
  </si>
  <si>
    <t>A7.3</t>
  </si>
  <si>
    <t>A7.4</t>
  </si>
  <si>
    <t>A7.5</t>
  </si>
  <si>
    <t>A7.6</t>
  </si>
  <si>
    <t>A7.7</t>
  </si>
  <si>
    <t>A8.0</t>
  </si>
  <si>
    <t>A8.1</t>
  </si>
  <si>
    <t>A8.2</t>
  </si>
  <si>
    <t>A8.3</t>
  </si>
  <si>
    <t>A8.4</t>
  </si>
  <si>
    <t>A8.5</t>
  </si>
  <si>
    <t>A8.6</t>
  </si>
  <si>
    <t>A8.7</t>
  </si>
  <si>
    <t>A9.0</t>
  </si>
  <si>
    <t>A9.1</t>
  </si>
  <si>
    <t>A9.2</t>
  </si>
  <si>
    <t>A9.3</t>
  </si>
  <si>
    <t>A9.4</t>
  </si>
  <si>
    <t>A9.5</t>
  </si>
  <si>
    <t>A9.6</t>
  </si>
  <si>
    <t>A9.7</t>
  </si>
  <si>
    <t>A10.0</t>
  </si>
  <si>
    <t>A10.1</t>
  </si>
  <si>
    <t>A10.2</t>
  </si>
  <si>
    <t>A10.3</t>
  </si>
  <si>
    <t>A10.4</t>
  </si>
  <si>
    <t>A10.5</t>
  </si>
  <si>
    <t>A10.6</t>
  </si>
  <si>
    <t>A10.7</t>
  </si>
  <si>
    <t>A11.0</t>
  </si>
  <si>
    <t>A11.1</t>
  </si>
  <si>
    <t>A11.2</t>
  </si>
  <si>
    <t>A11.3</t>
  </si>
  <si>
    <t>A11.4</t>
  </si>
  <si>
    <t>A11.5</t>
  </si>
  <si>
    <t>A11.6</t>
  </si>
  <si>
    <t>A11.7</t>
  </si>
  <si>
    <t>mms</t>
  </si>
  <si>
    <t>gas</t>
  </si>
  <si>
    <t>water</t>
  </si>
  <si>
    <t>oil</t>
  </si>
  <si>
    <t>LL</t>
  </si>
  <si>
    <t>HH</t>
  </si>
  <si>
    <t>H</t>
  </si>
  <si>
    <t>L</t>
  </si>
  <si>
    <t>zz</t>
  </si>
  <si>
    <t>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</si>
</sst>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0.0"/>
  </numFmts>
  <fonts count="3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0"/>
      <color rgb="FF92D050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9"/>
      <name val="Tahoma"/>
      <family val="2"/>
    </font>
    <font>
      <b/>
      <i/>
      <sz val="9"/>
      <name val="Tahoma"/>
      <family val="2"/>
    </font>
    <font>
      <b/>
      <i/>
      <sz val="7"/>
      <name val="Tahoma"/>
      <family val="2"/>
    </font>
    <font>
      <b/>
      <sz val="9"/>
      <color rgb="FF0070C0"/>
      <name val="Tahoma"/>
      <family val="2"/>
    </font>
    <font>
      <sz val="9"/>
      <color rgb="FF0070C0"/>
      <name val="Tahoma"/>
      <family val="2"/>
    </font>
    <font>
      <sz val="9"/>
      <color rgb="FFFF0000"/>
      <name val="Tahoma"/>
      <family val="2"/>
    </font>
    <font>
      <sz val="10"/>
      <name val="Tahoma"/>
      <family val="2"/>
    </font>
    <font>
      <sz val="11"/>
      <name val="Tahoma"/>
      <family val="2"/>
    </font>
    <font>
      <b/>
      <sz val="14"/>
      <name val="Tahoma"/>
      <family val="2"/>
    </font>
    <font>
      <sz val="8"/>
      <name val="Tahoma"/>
      <family val="2"/>
    </font>
    <font>
      <b/>
      <sz val="18"/>
      <name val="Tahoma"/>
      <family val="2"/>
    </font>
    <font>
      <b/>
      <sz val="12"/>
      <name val="Tahoma"/>
      <family val="2"/>
    </font>
    <font>
      <sz val="16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1"/>
      <name val="Tahoma"/>
      <family val="2"/>
    </font>
    <font>
      <b/>
      <sz val="22"/>
      <name val="Tahoma"/>
      <family val="2"/>
    </font>
    <font>
      <b/>
      <sz val="10"/>
      <name val="Tahoma"/>
      <family val="2"/>
    </font>
    <font>
      <b/>
      <u/>
      <sz val="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0" tint="-0.249977111117893"/>
      </top>
      <bottom/>
      <diagonal/>
    </border>
    <border>
      <left style="medium">
        <color auto="1"/>
      </left>
      <right style="medium">
        <color auto="1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auto="1"/>
      </top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</cellStyleXfs>
  <cellXfs count="285">
    <xf numFmtId="0" fontId="0" fillId="0" borderId="0" xfId="0"/>
    <xf numFmtId="0" fontId="0" fillId="0" borderId="0" xfId="0" applyFill="1" applyBorder="1"/>
    <xf numFmtId="0" fontId="1" fillId="0" borderId="17" xfId="0" applyFont="1" applyBorder="1"/>
    <xf numFmtId="0" fontId="1" fillId="0" borderId="20" xfId="0" applyFont="1" applyBorder="1"/>
    <xf numFmtId="9" fontId="0" fillId="0" borderId="33" xfId="0" applyNumberFormat="1" applyBorder="1"/>
    <xf numFmtId="0" fontId="0" fillId="0" borderId="33" xfId="0" applyBorder="1"/>
    <xf numFmtId="0" fontId="0" fillId="0" borderId="45" xfId="0" applyBorder="1"/>
    <xf numFmtId="0" fontId="0" fillId="0" borderId="0" xfId="0" applyBorder="1"/>
    <xf numFmtId="0" fontId="0" fillId="0" borderId="17" xfId="0" applyBorder="1"/>
    <xf numFmtId="0" fontId="0" fillId="0" borderId="24" xfId="0" applyBorder="1"/>
    <xf numFmtId="0" fontId="1" fillId="0" borderId="0" xfId="0" applyFont="1"/>
    <xf numFmtId="0" fontId="1" fillId="0" borderId="33" xfId="0" applyFont="1" applyBorder="1"/>
    <xf numFmtId="0" fontId="1" fillId="0" borderId="45" xfId="0" applyFont="1" applyBorder="1"/>
    <xf numFmtId="0" fontId="1" fillId="0" borderId="45" xfId="0" applyFont="1" applyFill="1" applyBorder="1"/>
    <xf numFmtId="0" fontId="1" fillId="0" borderId="34" xfId="0" applyFont="1" applyFill="1" applyBorder="1"/>
    <xf numFmtId="0" fontId="5" fillId="0" borderId="0" xfId="0" applyFont="1"/>
    <xf numFmtId="165" fontId="0" fillId="0" borderId="33" xfId="0" applyNumberFormat="1" applyBorder="1"/>
    <xf numFmtId="165" fontId="0" fillId="0" borderId="45" xfId="0" applyNumberFormat="1" applyBorder="1"/>
    <xf numFmtId="165" fontId="0" fillId="0" borderId="34" xfId="0" applyNumberFormat="1" applyBorder="1"/>
    <xf numFmtId="0" fontId="0" fillId="0" borderId="51" xfId="0" applyBorder="1"/>
    <xf numFmtId="0" fontId="6" fillId="0" borderId="46" xfId="0" applyFont="1" applyBorder="1"/>
    <xf numFmtId="9" fontId="6" fillId="0" borderId="47" xfId="0" applyNumberFormat="1" applyFont="1" applyBorder="1"/>
    <xf numFmtId="0" fontId="6" fillId="0" borderId="48" xfId="0" applyFont="1" applyBorder="1"/>
    <xf numFmtId="0" fontId="6" fillId="0" borderId="0" xfId="0" applyFont="1"/>
    <xf numFmtId="0" fontId="6" fillId="0" borderId="17" xfId="0" applyFont="1" applyBorder="1"/>
    <xf numFmtId="165" fontId="6" fillId="0" borderId="33" xfId="0" applyNumberFormat="1" applyFont="1" applyBorder="1"/>
    <xf numFmtId="0" fontId="6" fillId="0" borderId="49" xfId="0" applyFont="1" applyBorder="1"/>
    <xf numFmtId="0" fontId="6" fillId="0" borderId="0" xfId="0" applyFont="1" applyBorder="1"/>
    <xf numFmtId="165" fontId="6" fillId="0" borderId="45" xfId="0" applyNumberFormat="1" applyFont="1" applyBorder="1"/>
    <xf numFmtId="0" fontId="6" fillId="0" borderId="50" xfId="0" applyFont="1" applyBorder="1"/>
    <xf numFmtId="0" fontId="6" fillId="0" borderId="0" xfId="0" applyFont="1" applyFill="1" applyBorder="1"/>
    <xf numFmtId="0" fontId="6" fillId="0" borderId="51" xfId="0" applyFont="1" applyBorder="1"/>
    <xf numFmtId="165" fontId="6" fillId="0" borderId="52" xfId="0" applyNumberFormat="1" applyFont="1" applyBorder="1"/>
    <xf numFmtId="0" fontId="6" fillId="0" borderId="53" xfId="0" applyFont="1" applyFill="1" applyBorder="1"/>
    <xf numFmtId="0" fontId="0" fillId="0" borderId="54" xfId="0" applyBorder="1"/>
    <xf numFmtId="0" fontId="0" fillId="0" borderId="44" xfId="0" applyBorder="1"/>
    <xf numFmtId="0" fontId="4" fillId="0" borderId="55" xfId="0" applyFont="1" applyBorder="1"/>
    <xf numFmtId="9" fontId="0" fillId="0" borderId="0" xfId="0" applyNumberFormat="1"/>
    <xf numFmtId="0" fontId="1" fillId="0" borderId="21" xfId="0" applyFont="1" applyBorder="1"/>
    <xf numFmtId="0" fontId="6" fillId="0" borderId="20" xfId="0" applyFont="1" applyBorder="1"/>
    <xf numFmtId="0" fontId="6" fillId="0" borderId="22" xfId="0" applyFont="1" applyBorder="1"/>
    <xf numFmtId="0" fontId="6" fillId="0" borderId="22" xfId="0" applyFont="1" applyFill="1" applyBorder="1"/>
    <xf numFmtId="0" fontId="6" fillId="0" borderId="25" xfId="0" applyFont="1" applyFill="1" applyBorder="1"/>
    <xf numFmtId="0" fontId="4" fillId="2" borderId="33" xfId="0" applyFont="1" applyFill="1" applyBorder="1"/>
    <xf numFmtId="0" fontId="4" fillId="2" borderId="45" xfId="0" applyFont="1" applyFill="1" applyBorder="1"/>
    <xf numFmtId="0" fontId="4" fillId="2" borderId="34" xfId="0" applyFont="1" applyFill="1" applyBorder="1"/>
    <xf numFmtId="0" fontId="6" fillId="0" borderId="35" xfId="0" applyFont="1" applyBorder="1"/>
    <xf numFmtId="0" fontId="0" fillId="2" borderId="0" xfId="0" applyFill="1"/>
    <xf numFmtId="0" fontId="4" fillId="2" borderId="0" xfId="0" applyFont="1" applyFill="1"/>
    <xf numFmtId="0" fontId="6" fillId="0" borderId="33" xfId="0" applyFont="1" applyBorder="1"/>
    <xf numFmtId="9" fontId="6" fillId="0" borderId="33" xfId="0" applyNumberFormat="1" applyFont="1" applyBorder="1"/>
    <xf numFmtId="0" fontId="6" fillId="0" borderId="45" xfId="0" applyFont="1" applyBorder="1"/>
    <xf numFmtId="0" fontId="6" fillId="0" borderId="45" xfId="0" applyFont="1" applyFill="1" applyBorder="1"/>
    <xf numFmtId="0" fontId="6" fillId="0" borderId="34" xfId="0" applyFont="1" applyFill="1" applyBorder="1"/>
    <xf numFmtId="0" fontId="6" fillId="0" borderId="24" xfId="0" applyFont="1" applyBorder="1"/>
    <xf numFmtId="165" fontId="6" fillId="0" borderId="34" xfId="0" applyNumberFormat="1" applyFont="1" applyBorder="1"/>
    <xf numFmtId="165" fontId="0" fillId="0" borderId="0" xfId="0" applyNumberFormat="1"/>
    <xf numFmtId="0" fontId="1" fillId="2" borderId="0" xfId="0" applyFont="1" applyFill="1"/>
    <xf numFmtId="0" fontId="7" fillId="0" borderId="0" xfId="0" applyFont="1"/>
    <xf numFmtId="0" fontId="0" fillId="0" borderId="0" xfId="0" applyFont="1" applyFill="1"/>
    <xf numFmtId="1" fontId="0" fillId="0" borderId="20" xfId="0" applyNumberFormat="1" applyBorder="1"/>
    <xf numFmtId="1" fontId="0" fillId="0" borderId="22" xfId="0" applyNumberFormat="1" applyBorder="1"/>
    <xf numFmtId="1" fontId="0" fillId="0" borderId="25" xfId="0" applyNumberFormat="1" applyBorder="1"/>
    <xf numFmtId="9" fontId="1" fillId="0" borderId="20" xfId="0" applyNumberFormat="1" applyFont="1" applyBorder="1"/>
    <xf numFmtId="0" fontId="4" fillId="0" borderId="33" xfId="0" applyFont="1" applyBorder="1"/>
    <xf numFmtId="0" fontId="4" fillId="0" borderId="45" xfId="0" applyFont="1" applyBorder="1"/>
    <xf numFmtId="0" fontId="4" fillId="0" borderId="34" xfId="0" applyFont="1" applyBorder="1"/>
    <xf numFmtId="2" fontId="0" fillId="0" borderId="0" xfId="0" applyNumberFormat="1"/>
    <xf numFmtId="1" fontId="0" fillId="0" borderId="0" xfId="0" applyNumberFormat="1"/>
    <xf numFmtId="0" fontId="8" fillId="0" borderId="56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2" fillId="0" borderId="19" xfId="0" applyFont="1" applyFill="1" applyBorder="1"/>
    <xf numFmtId="0" fontId="12" fillId="0" borderId="45" xfId="0" applyFont="1" applyFill="1" applyBorder="1" applyAlignment="1">
      <alignment horizontal="left" vertical="center"/>
    </xf>
    <xf numFmtId="0" fontId="12" fillId="0" borderId="45" xfId="0" applyFont="1" applyFill="1" applyBorder="1" applyAlignment="1">
      <alignment horizontal="center" vertical="center"/>
    </xf>
    <xf numFmtId="0" fontId="12" fillId="0" borderId="45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 vertical="center"/>
    </xf>
    <xf numFmtId="0" fontId="12" fillId="0" borderId="0" xfId="0" applyFont="1" applyFill="1" applyBorder="1"/>
    <xf numFmtId="0" fontId="13" fillId="0" borderId="33" xfId="0" applyFont="1" applyFill="1" applyBorder="1" applyAlignment="1">
      <alignment horizontal="center" vertical="center" textRotation="90" wrapText="1"/>
    </xf>
    <xf numFmtId="0" fontId="13" fillId="0" borderId="21" xfId="0" applyFont="1" applyFill="1" applyBorder="1" applyAlignment="1">
      <alignment horizontal="center" vertical="center" textRotation="90" wrapText="1"/>
    </xf>
    <xf numFmtId="0" fontId="13" fillId="0" borderId="21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 textRotation="90" wrapText="1"/>
    </xf>
    <xf numFmtId="0" fontId="13" fillId="0" borderId="16" xfId="0" applyFont="1" applyFill="1" applyBorder="1" applyAlignment="1">
      <alignment horizontal="center" vertical="center" textRotation="90" wrapText="1"/>
    </xf>
    <xf numFmtId="0" fontId="13" fillId="0" borderId="38" xfId="0" applyFont="1" applyFill="1" applyBorder="1" applyAlignment="1">
      <alignment horizontal="center" vertical="center" textRotation="90" wrapText="1"/>
    </xf>
    <xf numFmtId="0" fontId="13" fillId="0" borderId="37" xfId="0" applyFont="1" applyFill="1" applyBorder="1" applyAlignment="1">
      <alignment horizontal="center" vertical="center" textRotation="90" wrapText="1"/>
    </xf>
    <xf numFmtId="164" fontId="13" fillId="0" borderId="33" xfId="1" applyFont="1" applyFill="1" applyBorder="1" applyAlignment="1">
      <alignment horizontal="center" vertical="center" textRotation="90" wrapText="1"/>
    </xf>
    <xf numFmtId="0" fontId="13" fillId="0" borderId="33" xfId="0" applyFont="1" applyFill="1" applyBorder="1" applyAlignment="1">
      <alignment horizontal="center" vertical="center" textRotation="90"/>
    </xf>
    <xf numFmtId="0" fontId="14" fillId="0" borderId="60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textRotation="90"/>
    </xf>
    <xf numFmtId="0" fontId="12" fillId="0" borderId="26" xfId="0" applyFont="1" applyFill="1" applyBorder="1" applyAlignment="1">
      <alignment horizontal="center" vertical="center"/>
    </xf>
    <xf numFmtId="0" fontId="12" fillId="0" borderId="59" xfId="0" applyFont="1" applyFill="1" applyBorder="1" applyAlignment="1">
      <alignment horizontal="left" vertical="center"/>
    </xf>
    <xf numFmtId="0" fontId="12" fillId="0" borderId="57" xfId="0" applyFont="1" applyFill="1" applyBorder="1" applyAlignment="1">
      <alignment horizontal="left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56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60" xfId="0" applyFont="1" applyFill="1" applyBorder="1" applyAlignment="1">
      <alignment horizontal="left" vertical="center"/>
    </xf>
    <xf numFmtId="0" fontId="12" fillId="0" borderId="58" xfId="0" applyFont="1" applyFill="1" applyBorder="1" applyAlignment="1">
      <alignment horizontal="left"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49" fontId="12" fillId="0" borderId="58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vertical="center" wrapText="1"/>
    </xf>
    <xf numFmtId="0" fontId="16" fillId="0" borderId="0" xfId="0" applyFont="1" applyBorder="1" applyAlignment="1">
      <alignment vertical="center"/>
    </xf>
    <xf numFmtId="0" fontId="13" fillId="0" borderId="17" xfId="0" applyFont="1" applyFill="1" applyBorder="1" applyAlignment="1">
      <alignment horizontal="center" vertical="center" textRotation="90" wrapText="1"/>
    </xf>
    <xf numFmtId="49" fontId="12" fillId="0" borderId="62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63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39" xfId="0" applyFont="1" applyFill="1" applyBorder="1" applyAlignment="1">
      <alignment vertical="center"/>
    </xf>
    <xf numFmtId="0" fontId="18" fillId="0" borderId="18" xfId="0" applyFont="1" applyFill="1" applyBorder="1" applyAlignment="1">
      <alignment vertical="center"/>
    </xf>
    <xf numFmtId="0" fontId="18" fillId="0" borderId="0" xfId="0" applyFont="1" applyFill="1"/>
    <xf numFmtId="0" fontId="20" fillId="0" borderId="40" xfId="0" applyFont="1" applyFill="1" applyBorder="1" applyAlignment="1">
      <alignment vertical="center" wrapText="1"/>
    </xf>
    <xf numFmtId="0" fontId="20" fillId="0" borderId="0" xfId="0" applyFont="1" applyFill="1" applyBorder="1" applyAlignment="1"/>
    <xf numFmtId="0" fontId="20" fillId="0" borderId="13" xfId="0" applyFont="1" applyFill="1" applyBorder="1" applyAlignment="1"/>
    <xf numFmtId="0" fontId="20" fillId="0" borderId="40" xfId="0" applyFont="1" applyFill="1" applyBorder="1" applyAlignment="1"/>
    <xf numFmtId="0" fontId="18" fillId="0" borderId="0" xfId="0" applyFont="1" applyFill="1" applyBorder="1"/>
    <xf numFmtId="0" fontId="18" fillId="0" borderId="19" xfId="0" applyFont="1" applyFill="1" applyBorder="1"/>
    <xf numFmtId="0" fontId="18" fillId="0" borderId="31" xfId="0" applyFont="1" applyFill="1" applyBorder="1"/>
    <xf numFmtId="0" fontId="18" fillId="0" borderId="11" xfId="0" applyFont="1" applyFill="1" applyBorder="1"/>
    <xf numFmtId="0" fontId="20" fillId="0" borderId="11" xfId="0" applyFont="1" applyFill="1" applyBorder="1" applyAlignment="1"/>
    <xf numFmtId="0" fontId="18" fillId="0" borderId="19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3" fillId="0" borderId="4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/>
    </xf>
    <xf numFmtId="0" fontId="18" fillId="0" borderId="2" xfId="0" applyFont="1" applyFill="1" applyBorder="1" applyAlignment="1">
      <alignment vertical="center" wrapText="1"/>
    </xf>
    <xf numFmtId="0" fontId="18" fillId="0" borderId="41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9" fillId="0" borderId="19" xfId="0" applyFont="1" applyFill="1" applyBorder="1" applyAlignment="1">
      <alignment horizontal="left" vertical="center"/>
    </xf>
    <xf numFmtId="0" fontId="18" fillId="0" borderId="19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28" fillId="0" borderId="0" xfId="0" applyFont="1" applyFill="1" applyBorder="1" applyAlignment="1">
      <alignment vertical="center" wrapText="1"/>
    </xf>
    <xf numFmtId="0" fontId="28" fillId="0" borderId="22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0" borderId="22" xfId="0" applyFont="1" applyFill="1" applyBorder="1"/>
    <xf numFmtId="0" fontId="18" fillId="0" borderId="19" xfId="0" applyFont="1" applyFill="1" applyBorder="1" applyAlignment="1"/>
    <xf numFmtId="0" fontId="18" fillId="0" borderId="0" xfId="0" applyFont="1" applyFill="1" applyBorder="1" applyAlignment="1"/>
    <xf numFmtId="0" fontId="18" fillId="0" borderId="22" xfId="0" applyFont="1" applyFill="1" applyBorder="1" applyAlignment="1"/>
    <xf numFmtId="0" fontId="28" fillId="0" borderId="31" xfId="0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4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/>
    </xf>
    <xf numFmtId="0" fontId="12" fillId="0" borderId="21" xfId="0" applyFont="1" applyFill="1" applyBorder="1" applyAlignment="1">
      <alignment vertical="center"/>
    </xf>
    <xf numFmtId="0" fontId="12" fillId="0" borderId="17" xfId="0" applyFont="1" applyFill="1" applyBorder="1" applyAlignment="1">
      <alignment vertical="center"/>
    </xf>
    <xf numFmtId="0" fontId="12" fillId="0" borderId="20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22" xfId="0" applyFont="1" applyFill="1" applyBorder="1"/>
    <xf numFmtId="0" fontId="12" fillId="0" borderId="0" xfId="0" applyFont="1" applyFill="1"/>
    <xf numFmtId="0" fontId="30" fillId="0" borderId="0" xfId="0" applyFont="1" applyFill="1" applyBorder="1" applyAlignment="1">
      <alignment vertic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/>
    <xf numFmtId="0" fontId="12" fillId="0" borderId="23" xfId="0" applyFont="1" applyFill="1" applyBorder="1"/>
    <xf numFmtId="0" fontId="12" fillId="0" borderId="24" xfId="0" applyFont="1" applyFill="1" applyBorder="1"/>
    <xf numFmtId="0" fontId="12" fillId="0" borderId="25" xfId="0" applyFont="1" applyFill="1" applyBorder="1"/>
    <xf numFmtId="0" fontId="12" fillId="0" borderId="35" xfId="0" applyFont="1" applyFill="1" applyBorder="1" applyAlignment="1">
      <alignment horizontal="center" vertical="center"/>
    </xf>
    <xf numFmtId="0" fontId="12" fillId="0" borderId="57" xfId="0" applyNumberFormat="1" applyFont="1" applyFill="1" applyBorder="1" applyAlignment="1">
      <alignment horizontal="center" vertical="center"/>
    </xf>
    <xf numFmtId="0" fontId="12" fillId="0" borderId="58" xfId="0" applyNumberFormat="1" applyFont="1" applyFill="1" applyBorder="1" applyAlignment="1">
      <alignment horizontal="center" vertical="center"/>
    </xf>
    <xf numFmtId="49" fontId="12" fillId="0" borderId="63" xfId="0" applyNumberFormat="1" applyFont="1" applyFill="1" applyBorder="1" applyAlignment="1">
      <alignment horizontal="center" vertical="center"/>
    </xf>
    <xf numFmtId="0" fontId="12" fillId="0" borderId="58" xfId="0" quotePrefix="1" applyNumberFormat="1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11" xfId="0" applyFont="1" applyFill="1" applyBorder="1"/>
    <xf numFmtId="0" fontId="12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2" fillId="0" borderId="64" xfId="0" applyFont="1" applyFill="1" applyBorder="1" applyAlignment="1">
      <alignment horizontal="center" vertical="center"/>
    </xf>
    <xf numFmtId="49" fontId="12" fillId="0" borderId="2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0" fontId="12" fillId="0" borderId="64" xfId="0" applyFont="1" applyFill="1" applyBorder="1" applyAlignment="1">
      <alignment horizontal="left" vertical="center"/>
    </xf>
    <xf numFmtId="49" fontId="12" fillId="0" borderId="64" xfId="0" applyNumberFormat="1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6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64" xfId="0" applyNumberFormat="1" applyFont="1" applyFill="1" applyBorder="1" applyAlignment="1">
      <alignment horizontal="center" vertical="center"/>
    </xf>
    <xf numFmtId="0" fontId="12" fillId="0" borderId="42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28" fillId="0" borderId="32" xfId="0" applyFont="1" applyFill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 wrapText="1"/>
    </xf>
    <xf numFmtId="0" fontId="28" fillId="0" borderId="41" xfId="0" applyFont="1" applyFill="1" applyBorder="1" applyAlignment="1">
      <alignment horizontal="center" vertical="center" wrapText="1"/>
    </xf>
    <xf numFmtId="0" fontId="28" fillId="0" borderId="19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/>
    </xf>
    <xf numFmtId="0" fontId="29" fillId="0" borderId="28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left" vertical="center"/>
    </xf>
    <xf numFmtId="0" fontId="29" fillId="0" borderId="2" xfId="0" applyFont="1" applyFill="1" applyBorder="1" applyAlignment="1">
      <alignment horizontal="left" vertical="center"/>
    </xf>
    <xf numFmtId="0" fontId="29" fillId="0" borderId="42" xfId="0" applyFont="1" applyFill="1" applyBorder="1" applyAlignment="1">
      <alignment horizontal="left" vertical="center"/>
    </xf>
    <xf numFmtId="0" fontId="29" fillId="0" borderId="29" xfId="0" applyFont="1" applyFill="1" applyBorder="1" applyAlignment="1">
      <alignment horizontal="left" vertical="center"/>
    </xf>
    <xf numFmtId="0" fontId="29" fillId="0" borderId="24" xfId="0" applyFont="1" applyFill="1" applyBorder="1" applyAlignment="1">
      <alignment horizontal="left" vertical="center"/>
    </xf>
    <xf numFmtId="0" fontId="29" fillId="0" borderId="30" xfId="0" applyFont="1" applyFill="1" applyBorder="1" applyAlignment="1">
      <alignment horizontal="left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29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8" xfId="0" applyFont="1" applyFill="1" applyBorder="1" applyAlignment="1">
      <alignment horizontal="left" vertical="center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14" fontId="18" fillId="0" borderId="15" xfId="0" applyNumberFormat="1" applyFont="1" applyFill="1" applyBorder="1" applyAlignment="1">
      <alignment horizontal="center" vertical="center"/>
    </xf>
    <xf numFmtId="0" fontId="18" fillId="0" borderId="43" xfId="0" applyFont="1" applyFill="1" applyBorder="1" applyAlignment="1">
      <alignment horizontal="center" vertical="center"/>
    </xf>
    <xf numFmtId="0" fontId="18" fillId="0" borderId="42" xfId="0" applyFont="1" applyFill="1" applyBorder="1" applyAlignment="1">
      <alignment horizontal="center" vertical="center"/>
    </xf>
    <xf numFmtId="0" fontId="18" fillId="0" borderId="40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23" fillId="0" borderId="4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0" fontId="18" fillId="0" borderId="20" xfId="0" applyFont="1" applyFill="1" applyBorder="1" applyAlignment="1">
      <alignment vertical="center"/>
    </xf>
    <xf numFmtId="0" fontId="19" fillId="0" borderId="19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14" xfId="0" applyFont="1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24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31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top"/>
    </xf>
    <xf numFmtId="0" fontId="18" fillId="0" borderId="2" xfId="0" applyFont="1" applyFill="1" applyBorder="1" applyAlignment="1">
      <alignment horizontal="center" vertical="top"/>
    </xf>
    <xf numFmtId="0" fontId="18" fillId="0" borderId="42" xfId="0" applyFont="1" applyFill="1" applyBorder="1" applyAlignment="1">
      <alignment horizontal="center" vertical="top"/>
    </xf>
    <xf numFmtId="0" fontId="25" fillId="0" borderId="4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13" xfId="0" applyFont="1" applyFill="1" applyBorder="1" applyAlignment="1">
      <alignment horizontal="center"/>
    </xf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2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0" fontId="15" fillId="0" borderId="0" xfId="0" applyFont="1" applyAlignment="1">
      <alignment horizontal="center" vertical="center"/>
    </xf>
  </cellXfs>
  <cellStyles count="4">
    <cellStyle name="Euro" xfId="1" xr:uid="{00000000-0005-0000-0000-000000000000}"/>
    <cellStyle name="Normal" xfId="0" builtinId="0"/>
    <cellStyle name="Normal 2" xfId="2" xr:uid="{00000000-0005-0000-0000-000001000000}"/>
    <cellStyle name="Normale 2" xfId="3" xr:uid="{00000000-0005-0000-0000-000003000000}"/>
  </cellStyles>
  <dxfs count="17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CC"/>
      <color rgb="FF66FF3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wmf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wmf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34373</xdr:rowOff>
    </xdr:from>
    <xdr:to>
      <xdr:col>3</xdr:col>
      <xdr:colOff>219075</xdr:colOff>
      <xdr:row>5</xdr:row>
      <xdr:rowOff>148673</xdr:rowOff>
    </xdr:to>
    <xdr:pic>
      <xdr:nvPicPr>
        <xdr:cNvPr id="2" name="Immagine 5" descr="SEID_NUOVO_Pieno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200025"/>
          <a:ext cx="1350065" cy="627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257175</xdr:colOff>
          <xdr:row>1</xdr:row>
          <xdr:rowOff>28575</xdr:rowOff>
        </xdr:from>
        <xdr:to>
          <xdr:col>15</xdr:col>
          <xdr:colOff>390525</xdr:colOff>
          <xdr:row>5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5</xdr:col>
      <xdr:colOff>57150</xdr:colOff>
      <xdr:row>1</xdr:row>
      <xdr:rowOff>66676</xdr:rowOff>
    </xdr:from>
    <xdr:to>
      <xdr:col>10</xdr:col>
      <xdr:colOff>381000</xdr:colOff>
      <xdr:row>7</xdr:row>
      <xdr:rowOff>71673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2275" y="228601"/>
          <a:ext cx="3286125" cy="833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pSp>
      <xdr:nvGrpSpPr>
        <xdr:cNvPr id="57764" name="Group 1">
          <a:extLst>
            <a:ext uri="{FF2B5EF4-FFF2-40B4-BE49-F238E27FC236}">
              <a16:creationId xmlns:a16="http://schemas.microsoft.com/office/drawing/2014/main" id="{00000000-0008-0000-0100-0000A4E10000}"/>
            </a:ext>
          </a:extLst>
        </xdr:cNvPr>
        <xdr:cNvGrpSpPr>
          <a:grpSpLocks/>
        </xdr:cNvGrpSpPr>
      </xdr:nvGrpSpPr>
      <xdr:grpSpPr bwMode="auto">
        <a:xfrm>
          <a:off x="0" y="0"/>
          <a:ext cx="0" cy="0"/>
          <a:chOff x="5" y="87"/>
          <a:chExt cx="173" cy="52"/>
        </a:xfrm>
      </xdr:grpSpPr>
      <xdr:pic>
        <xdr:nvPicPr>
          <xdr:cNvPr id="57776" name="Picture 2">
            <a:extLst>
              <a:ext uri="{FF2B5EF4-FFF2-40B4-BE49-F238E27FC236}">
                <a16:creationId xmlns:a16="http://schemas.microsoft.com/office/drawing/2014/main" id="{00000000-0008-0000-0100-0000B0E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5" y="92"/>
            <a:ext cx="51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1987" name="Text Box 3">
            <a:extLst>
              <a:ext uri="{FF2B5EF4-FFF2-40B4-BE49-F238E27FC236}">
                <a16:creationId xmlns:a16="http://schemas.microsoft.com/office/drawing/2014/main" id="{00000000-0008-0000-0100-000003A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it-IT" sz="1200" b="0" i="0" strike="noStrike">
                <a:solidFill>
                  <a:srgbClr val="000000"/>
                </a:solidFill>
                <a:latin typeface="Eni 2"/>
              </a:rPr>
              <a:t>ENI Iran B.V</a:t>
            </a:r>
          </a:p>
          <a:p>
            <a:pPr algn="l" rtl="0">
              <a:defRPr sz="1000"/>
            </a:pPr>
            <a:endParaRPr lang="it-IT" sz="1200" b="0" i="0" strike="noStrike">
              <a:solidFill>
                <a:srgbClr val="000000"/>
              </a:solidFill>
              <a:latin typeface="Eni 2"/>
            </a:endParaRPr>
          </a:p>
          <a:p>
            <a:pPr algn="l" rtl="0">
              <a:defRPr sz="1000"/>
            </a:pPr>
            <a:r>
              <a:rPr lang="it-IT" sz="1200" b="0" i="0" strike="noStrike">
                <a:solidFill>
                  <a:srgbClr val="000000"/>
                </a:solidFill>
                <a:latin typeface="Eni 2"/>
              </a:rPr>
              <a:t>NICO</a:t>
            </a:r>
          </a:p>
          <a:p>
            <a:pPr algn="l" rtl="0">
              <a:defRPr sz="1000"/>
            </a:pPr>
            <a:endParaRPr lang="it-IT" sz="1200" b="0" i="0" strike="noStrike">
              <a:solidFill>
                <a:srgbClr val="000000"/>
              </a:solidFill>
              <a:latin typeface="Eni 2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pSp>
      <xdr:nvGrpSpPr>
        <xdr:cNvPr id="57765" name="Group 4">
          <a:extLst>
            <a:ext uri="{FF2B5EF4-FFF2-40B4-BE49-F238E27FC236}">
              <a16:creationId xmlns:a16="http://schemas.microsoft.com/office/drawing/2014/main" id="{00000000-0008-0000-0100-0000A5E10000}"/>
            </a:ext>
          </a:extLst>
        </xdr:cNvPr>
        <xdr:cNvGrpSpPr>
          <a:grpSpLocks/>
        </xdr:cNvGrpSpPr>
      </xdr:nvGrpSpPr>
      <xdr:grpSpPr bwMode="auto">
        <a:xfrm>
          <a:off x="0" y="0"/>
          <a:ext cx="0" cy="0"/>
          <a:chOff x="411" y="2"/>
          <a:chExt cx="72" cy="74"/>
        </a:xfrm>
      </xdr:grpSpPr>
      <xdr:pic>
        <xdr:nvPicPr>
          <xdr:cNvPr id="57774" name="Picture 5">
            <a:extLst>
              <a:ext uri="{FF2B5EF4-FFF2-40B4-BE49-F238E27FC236}">
                <a16:creationId xmlns:a16="http://schemas.microsoft.com/office/drawing/2014/main" id="{00000000-0008-0000-0100-0000AEE1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12" y="2"/>
            <a:ext cx="69" cy="5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1990" name="Text Box 6">
            <a:extLst>
              <a:ext uri="{FF2B5EF4-FFF2-40B4-BE49-F238E27FC236}">
                <a16:creationId xmlns:a16="http://schemas.microsoft.com/office/drawing/2014/main" id="{00000000-0008-0000-0100-000006A4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it-IT" sz="900" b="0" i="0" strike="noStrike">
                <a:solidFill>
                  <a:srgbClr val="000000"/>
                </a:solidFill>
                <a:latin typeface="Arial"/>
                <a:cs typeface="Arial"/>
              </a:rPr>
              <a:t>P E D E C</a:t>
            </a:r>
          </a:p>
          <a:p>
            <a:pPr algn="ctr" rtl="0">
              <a:defRPr sz="1000"/>
            </a:pPr>
            <a:endParaRPr lang="it-IT" sz="9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12</xdr:col>
      <xdr:colOff>66675</xdr:colOff>
      <xdr:row>0</xdr:row>
      <xdr:rowOff>0</xdr:rowOff>
    </xdr:from>
    <xdr:to>
      <xdr:col>22</xdr:col>
      <xdr:colOff>38100</xdr:colOff>
      <xdr:row>0</xdr:row>
      <xdr:rowOff>0</xdr:rowOff>
    </xdr:to>
    <xdr:pic>
      <xdr:nvPicPr>
        <xdr:cNvPr id="57766" name="Picture 7">
          <a:extLst>
            <a:ext uri="{FF2B5EF4-FFF2-40B4-BE49-F238E27FC236}">
              <a16:creationId xmlns:a16="http://schemas.microsoft.com/office/drawing/2014/main" id="{00000000-0008-0000-0100-0000A6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238375" y="0"/>
          <a:ext cx="1781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</xdr:colOff>
      <xdr:row>0</xdr:row>
      <xdr:rowOff>0</xdr:rowOff>
    </xdr:to>
    <xdr:pic>
      <xdr:nvPicPr>
        <xdr:cNvPr id="57768" name="Picture 9">
          <a:extLst>
            <a:ext uri="{FF2B5EF4-FFF2-40B4-BE49-F238E27FC236}">
              <a16:creationId xmlns:a16="http://schemas.microsoft.com/office/drawing/2014/main" id="{00000000-0008-0000-0100-0000A8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0"/>
          <a:ext cx="11239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57769" name="Picture 10" descr="Logotcm">
          <a:extLst>
            <a:ext uri="{FF2B5EF4-FFF2-40B4-BE49-F238E27FC236}">
              <a16:creationId xmlns:a16="http://schemas.microsoft.com/office/drawing/2014/main" id="{00000000-0008-0000-0100-0000A9E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47625</xdr:colOff>
      <xdr:row>0</xdr:row>
      <xdr:rowOff>0</xdr:rowOff>
    </xdr:from>
    <xdr:to>
      <xdr:col>2</xdr:col>
      <xdr:colOff>133350</xdr:colOff>
      <xdr:row>0</xdr:row>
      <xdr:rowOff>0</xdr:rowOff>
    </xdr:to>
    <xdr:sp macro="" textlink="">
      <xdr:nvSpPr>
        <xdr:cNvPr id="57770" name="Rectangle 11">
          <a:extLst>
            <a:ext uri="{FF2B5EF4-FFF2-40B4-BE49-F238E27FC236}">
              <a16:creationId xmlns:a16="http://schemas.microsoft.com/office/drawing/2014/main" id="{00000000-0008-0000-0100-0000AAE10000}"/>
            </a:ext>
          </a:extLst>
        </xdr:cNvPr>
        <xdr:cNvSpPr>
          <a:spLocks noChangeArrowheads="1"/>
        </xdr:cNvSpPr>
      </xdr:nvSpPr>
      <xdr:spPr bwMode="auto">
        <a:xfrm>
          <a:off x="409575" y="0"/>
          <a:ext cx="85725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</xdr:colOff>
      <xdr:row>0</xdr:row>
      <xdr:rowOff>0</xdr:rowOff>
    </xdr:from>
    <xdr:to>
      <xdr:col>9</xdr:col>
      <xdr:colOff>133350</xdr:colOff>
      <xdr:row>0</xdr:row>
      <xdr:rowOff>0</xdr:rowOff>
    </xdr:to>
    <xdr:sp macro="" textlink="">
      <xdr:nvSpPr>
        <xdr:cNvPr id="57771" name="Rectangle 12">
          <a:extLst>
            <a:ext uri="{FF2B5EF4-FFF2-40B4-BE49-F238E27FC236}">
              <a16:creationId xmlns:a16="http://schemas.microsoft.com/office/drawing/2014/main" id="{00000000-0008-0000-0100-0000ABE10000}"/>
            </a:ext>
          </a:extLst>
        </xdr:cNvPr>
        <xdr:cNvSpPr>
          <a:spLocks noChangeArrowheads="1"/>
        </xdr:cNvSpPr>
      </xdr:nvSpPr>
      <xdr:spPr bwMode="auto">
        <a:xfrm>
          <a:off x="1676400" y="0"/>
          <a:ext cx="85725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47625</xdr:colOff>
      <xdr:row>0</xdr:row>
      <xdr:rowOff>0</xdr:rowOff>
    </xdr:from>
    <xdr:to>
      <xdr:col>14</xdr:col>
      <xdr:colOff>133350</xdr:colOff>
      <xdr:row>0</xdr:row>
      <xdr:rowOff>0</xdr:rowOff>
    </xdr:to>
    <xdr:sp macro="" textlink="">
      <xdr:nvSpPr>
        <xdr:cNvPr id="57772" name="Rectangle 13">
          <a:extLst>
            <a:ext uri="{FF2B5EF4-FFF2-40B4-BE49-F238E27FC236}">
              <a16:creationId xmlns:a16="http://schemas.microsoft.com/office/drawing/2014/main" id="{00000000-0008-0000-0100-0000ACE10000}"/>
            </a:ext>
          </a:extLst>
        </xdr:cNvPr>
        <xdr:cNvSpPr>
          <a:spLocks noChangeArrowheads="1"/>
        </xdr:cNvSpPr>
      </xdr:nvSpPr>
      <xdr:spPr bwMode="auto">
        <a:xfrm>
          <a:off x="2581275" y="0"/>
          <a:ext cx="85725" cy="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47625</xdr:colOff>
      <xdr:row>0</xdr:row>
      <xdr:rowOff>0</xdr:rowOff>
    </xdr:from>
    <xdr:to>
      <xdr:col>19</xdr:col>
      <xdr:colOff>133350</xdr:colOff>
      <xdr:row>0</xdr:row>
      <xdr:rowOff>0</xdr:rowOff>
    </xdr:to>
    <xdr:sp macro="" textlink="">
      <xdr:nvSpPr>
        <xdr:cNvPr id="57773" name="Rectangle 14">
          <a:extLst>
            <a:ext uri="{FF2B5EF4-FFF2-40B4-BE49-F238E27FC236}">
              <a16:creationId xmlns:a16="http://schemas.microsoft.com/office/drawing/2014/main" id="{00000000-0008-0000-0100-0000ADE10000}"/>
            </a:ext>
          </a:extLst>
        </xdr:cNvPr>
        <xdr:cNvSpPr>
          <a:spLocks noChangeArrowheads="1"/>
        </xdr:cNvSpPr>
      </xdr:nvSpPr>
      <xdr:spPr bwMode="auto">
        <a:xfrm>
          <a:off x="3486150" y="0"/>
          <a:ext cx="85725" cy="0"/>
        </a:xfrm>
        <a:prstGeom prst="rect">
          <a:avLst/>
        </a:prstGeom>
        <a:solidFill>
          <a:srgbClr val="00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0</xdr:colOff>
      <xdr:row>1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0" y="152400"/>
          <a:ext cx="1143000" cy="0"/>
          <a:chOff x="5" y="87"/>
          <a:chExt cx="173" cy="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5" y="92"/>
            <a:ext cx="51" cy="4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89045883450" y="0"/>
            <a:ext cx="0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it-IT" sz="1200" b="0" i="0" strike="noStrike">
                <a:solidFill>
                  <a:srgbClr val="000000"/>
                </a:solidFill>
                <a:latin typeface="Eni 2"/>
              </a:rPr>
              <a:t>ENI Iran B.V</a:t>
            </a:r>
          </a:p>
          <a:p>
            <a:pPr algn="l" rtl="0">
              <a:defRPr sz="1000"/>
            </a:pPr>
            <a:endParaRPr lang="it-IT" sz="1200" b="0" i="0" strike="noStrike">
              <a:solidFill>
                <a:srgbClr val="000000"/>
              </a:solidFill>
              <a:latin typeface="Eni 2"/>
            </a:endParaRPr>
          </a:p>
          <a:p>
            <a:pPr algn="l" rtl="0">
              <a:defRPr sz="1000"/>
            </a:pPr>
            <a:r>
              <a:rPr lang="it-IT" sz="1200" b="0" i="0" strike="noStrike">
                <a:solidFill>
                  <a:srgbClr val="000000"/>
                </a:solidFill>
                <a:latin typeface="Eni 2"/>
              </a:rPr>
              <a:t>NICO</a:t>
            </a:r>
          </a:p>
          <a:p>
            <a:pPr algn="l" rtl="0">
              <a:defRPr sz="1000"/>
            </a:pPr>
            <a:endParaRPr lang="it-IT" sz="1200" b="0" i="0" strike="noStrike">
              <a:solidFill>
                <a:srgbClr val="000000"/>
              </a:solidFill>
              <a:latin typeface="Eni 2"/>
            </a:endParaRPr>
          </a:p>
        </xdr:txBody>
      </xdr:sp>
    </xdr:grpSp>
    <xdr:clientData/>
  </xdr:twoCellAnchor>
  <xdr:twoCellAnchor>
    <xdr:from>
      <xdr:col>7</xdr:col>
      <xdr:colOff>0</xdr:colOff>
      <xdr:row>1</xdr:row>
      <xdr:rowOff>0</xdr:rowOff>
    </xdr:from>
    <xdr:to>
      <xdr:col>7</xdr:col>
      <xdr:colOff>0</xdr:colOff>
      <xdr:row>1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pSpPr>
          <a:grpSpLocks/>
        </xdr:cNvGrpSpPr>
      </xdr:nvGrpSpPr>
      <xdr:grpSpPr bwMode="auto">
        <a:xfrm>
          <a:off x="8846820" y="152400"/>
          <a:ext cx="0" cy="0"/>
          <a:chOff x="411" y="2"/>
          <a:chExt cx="72" cy="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12" y="2"/>
            <a:ext cx="69" cy="5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7" name="Text Box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-2412511364361" y="0"/>
            <a:ext cx="72" cy="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it-IT" sz="900" b="0" i="0" strike="noStrike">
                <a:solidFill>
                  <a:srgbClr val="000000"/>
                </a:solidFill>
                <a:latin typeface="Arial"/>
                <a:cs typeface="Arial"/>
              </a:rPr>
              <a:t>P E D E C</a:t>
            </a:r>
          </a:p>
          <a:p>
            <a:pPr algn="ctr" rtl="0">
              <a:defRPr sz="1000"/>
            </a:pPr>
            <a:endParaRPr lang="it-IT" sz="9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view="pageBreakPreview" zoomScaleNormal="100" zoomScaleSheetLayoutView="100" workbookViewId="0">
      <selection activeCell="D21" sqref="D21"/>
    </sheetView>
  </sheetViews>
  <sheetFormatPr defaultColWidth="8.85546875" defaultRowHeight="12.75" x14ac:dyDescent="0.2"/>
  <cols>
    <col min="1" max="2" width="8.85546875" style="128"/>
    <col min="3" max="3" width="5.42578125" style="128" customWidth="1"/>
    <col min="4" max="4" width="10.42578125" style="128" customWidth="1"/>
    <col min="5" max="5" width="10" style="128" customWidth="1"/>
    <col min="6" max="6" width="8.85546875" style="128"/>
    <col min="7" max="7" width="9" style="128" customWidth="1"/>
    <col min="8" max="8" width="8.85546875" style="128" customWidth="1"/>
    <col min="9" max="11" width="8.85546875" style="128"/>
    <col min="12" max="12" width="10" style="128" customWidth="1"/>
    <col min="13" max="258" width="8.85546875" style="128"/>
    <col min="259" max="259" width="5.42578125" style="128" customWidth="1"/>
    <col min="260" max="260" width="10.42578125" style="128" customWidth="1"/>
    <col min="261" max="261" width="10" style="128" customWidth="1"/>
    <col min="262" max="262" width="8.85546875" style="128"/>
    <col min="263" max="263" width="9" style="128" customWidth="1"/>
    <col min="264" max="267" width="8.85546875" style="128"/>
    <col min="268" max="268" width="10" style="128" customWidth="1"/>
    <col min="269" max="514" width="8.85546875" style="128"/>
    <col min="515" max="515" width="5.42578125" style="128" customWidth="1"/>
    <col min="516" max="516" width="10.42578125" style="128" customWidth="1"/>
    <col min="517" max="517" width="10" style="128" customWidth="1"/>
    <col min="518" max="518" width="8.85546875" style="128"/>
    <col min="519" max="519" width="9" style="128" customWidth="1"/>
    <col min="520" max="523" width="8.85546875" style="128"/>
    <col min="524" max="524" width="10" style="128" customWidth="1"/>
    <col min="525" max="770" width="8.85546875" style="128"/>
    <col min="771" max="771" width="5.42578125" style="128" customWidth="1"/>
    <col min="772" max="772" width="10.42578125" style="128" customWidth="1"/>
    <col min="773" max="773" width="10" style="128" customWidth="1"/>
    <col min="774" max="774" width="8.85546875" style="128"/>
    <col min="775" max="775" width="9" style="128" customWidth="1"/>
    <col min="776" max="779" width="8.85546875" style="128"/>
    <col min="780" max="780" width="10" style="128" customWidth="1"/>
    <col min="781" max="1026" width="8.85546875" style="128"/>
    <col min="1027" max="1027" width="5.42578125" style="128" customWidth="1"/>
    <col min="1028" max="1028" width="10.42578125" style="128" customWidth="1"/>
    <col min="1029" max="1029" width="10" style="128" customWidth="1"/>
    <col min="1030" max="1030" width="8.85546875" style="128"/>
    <col min="1031" max="1031" width="9" style="128" customWidth="1"/>
    <col min="1032" max="1035" width="8.85546875" style="128"/>
    <col min="1036" max="1036" width="10" style="128" customWidth="1"/>
    <col min="1037" max="1282" width="8.85546875" style="128"/>
    <col min="1283" max="1283" width="5.42578125" style="128" customWidth="1"/>
    <col min="1284" max="1284" width="10.42578125" style="128" customWidth="1"/>
    <col min="1285" max="1285" width="10" style="128" customWidth="1"/>
    <col min="1286" max="1286" width="8.85546875" style="128"/>
    <col min="1287" max="1287" width="9" style="128" customWidth="1"/>
    <col min="1288" max="1291" width="8.85546875" style="128"/>
    <col min="1292" max="1292" width="10" style="128" customWidth="1"/>
    <col min="1293" max="1538" width="8.85546875" style="128"/>
    <col min="1539" max="1539" width="5.42578125" style="128" customWidth="1"/>
    <col min="1540" max="1540" width="10.42578125" style="128" customWidth="1"/>
    <col min="1541" max="1541" width="10" style="128" customWidth="1"/>
    <col min="1542" max="1542" width="8.85546875" style="128"/>
    <col min="1543" max="1543" width="9" style="128" customWidth="1"/>
    <col min="1544" max="1547" width="8.85546875" style="128"/>
    <col min="1548" max="1548" width="10" style="128" customWidth="1"/>
    <col min="1549" max="1794" width="8.85546875" style="128"/>
    <col min="1795" max="1795" width="5.42578125" style="128" customWidth="1"/>
    <col min="1796" max="1796" width="10.42578125" style="128" customWidth="1"/>
    <col min="1797" max="1797" width="10" style="128" customWidth="1"/>
    <col min="1798" max="1798" width="8.85546875" style="128"/>
    <col min="1799" max="1799" width="9" style="128" customWidth="1"/>
    <col min="1800" max="1803" width="8.85546875" style="128"/>
    <col min="1804" max="1804" width="10" style="128" customWidth="1"/>
    <col min="1805" max="2050" width="8.85546875" style="128"/>
    <col min="2051" max="2051" width="5.42578125" style="128" customWidth="1"/>
    <col min="2052" max="2052" width="10.42578125" style="128" customWidth="1"/>
    <col min="2053" max="2053" width="10" style="128" customWidth="1"/>
    <col min="2054" max="2054" width="8.85546875" style="128"/>
    <col min="2055" max="2055" width="9" style="128" customWidth="1"/>
    <col min="2056" max="2059" width="8.85546875" style="128"/>
    <col min="2060" max="2060" width="10" style="128" customWidth="1"/>
    <col min="2061" max="2306" width="8.85546875" style="128"/>
    <col min="2307" max="2307" width="5.42578125" style="128" customWidth="1"/>
    <col min="2308" max="2308" width="10.42578125" style="128" customWidth="1"/>
    <col min="2309" max="2309" width="10" style="128" customWidth="1"/>
    <col min="2310" max="2310" width="8.85546875" style="128"/>
    <col min="2311" max="2311" width="9" style="128" customWidth="1"/>
    <col min="2312" max="2315" width="8.85546875" style="128"/>
    <col min="2316" max="2316" width="10" style="128" customWidth="1"/>
    <col min="2317" max="2562" width="8.85546875" style="128"/>
    <col min="2563" max="2563" width="5.42578125" style="128" customWidth="1"/>
    <col min="2564" max="2564" width="10.42578125" style="128" customWidth="1"/>
    <col min="2565" max="2565" width="10" style="128" customWidth="1"/>
    <col min="2566" max="2566" width="8.85546875" style="128"/>
    <col min="2567" max="2567" width="9" style="128" customWidth="1"/>
    <col min="2568" max="2571" width="8.85546875" style="128"/>
    <col min="2572" max="2572" width="10" style="128" customWidth="1"/>
    <col min="2573" max="2818" width="8.85546875" style="128"/>
    <col min="2819" max="2819" width="5.42578125" style="128" customWidth="1"/>
    <col min="2820" max="2820" width="10.42578125" style="128" customWidth="1"/>
    <col min="2821" max="2821" width="10" style="128" customWidth="1"/>
    <col min="2822" max="2822" width="8.85546875" style="128"/>
    <col min="2823" max="2823" width="9" style="128" customWidth="1"/>
    <col min="2824" max="2827" width="8.85546875" style="128"/>
    <col min="2828" max="2828" width="10" style="128" customWidth="1"/>
    <col min="2829" max="3074" width="8.85546875" style="128"/>
    <col min="3075" max="3075" width="5.42578125" style="128" customWidth="1"/>
    <col min="3076" max="3076" width="10.42578125" style="128" customWidth="1"/>
    <col min="3077" max="3077" width="10" style="128" customWidth="1"/>
    <col min="3078" max="3078" width="8.85546875" style="128"/>
    <col min="3079" max="3079" width="9" style="128" customWidth="1"/>
    <col min="3080" max="3083" width="8.85546875" style="128"/>
    <col min="3084" max="3084" width="10" style="128" customWidth="1"/>
    <col min="3085" max="3330" width="8.85546875" style="128"/>
    <col min="3331" max="3331" width="5.42578125" style="128" customWidth="1"/>
    <col min="3332" max="3332" width="10.42578125" style="128" customWidth="1"/>
    <col min="3333" max="3333" width="10" style="128" customWidth="1"/>
    <col min="3334" max="3334" width="8.85546875" style="128"/>
    <col min="3335" max="3335" width="9" style="128" customWidth="1"/>
    <col min="3336" max="3339" width="8.85546875" style="128"/>
    <col min="3340" max="3340" width="10" style="128" customWidth="1"/>
    <col min="3341" max="3586" width="8.85546875" style="128"/>
    <col min="3587" max="3587" width="5.42578125" style="128" customWidth="1"/>
    <col min="3588" max="3588" width="10.42578125" style="128" customWidth="1"/>
    <col min="3589" max="3589" width="10" style="128" customWidth="1"/>
    <col min="3590" max="3590" width="8.85546875" style="128"/>
    <col min="3591" max="3591" width="9" style="128" customWidth="1"/>
    <col min="3592" max="3595" width="8.85546875" style="128"/>
    <col min="3596" max="3596" width="10" style="128" customWidth="1"/>
    <col min="3597" max="3842" width="8.85546875" style="128"/>
    <col min="3843" max="3843" width="5.42578125" style="128" customWidth="1"/>
    <col min="3844" max="3844" width="10.42578125" style="128" customWidth="1"/>
    <col min="3845" max="3845" width="10" style="128" customWidth="1"/>
    <col min="3846" max="3846" width="8.85546875" style="128"/>
    <col min="3847" max="3847" width="9" style="128" customWidth="1"/>
    <col min="3848" max="3851" width="8.85546875" style="128"/>
    <col min="3852" max="3852" width="10" style="128" customWidth="1"/>
    <col min="3853" max="4098" width="8.85546875" style="128"/>
    <col min="4099" max="4099" width="5.42578125" style="128" customWidth="1"/>
    <col min="4100" max="4100" width="10.42578125" style="128" customWidth="1"/>
    <col min="4101" max="4101" width="10" style="128" customWidth="1"/>
    <col min="4102" max="4102" width="8.85546875" style="128"/>
    <col min="4103" max="4103" width="9" style="128" customWidth="1"/>
    <col min="4104" max="4107" width="8.85546875" style="128"/>
    <col min="4108" max="4108" width="10" style="128" customWidth="1"/>
    <col min="4109" max="4354" width="8.85546875" style="128"/>
    <col min="4355" max="4355" width="5.42578125" style="128" customWidth="1"/>
    <col min="4356" max="4356" width="10.42578125" style="128" customWidth="1"/>
    <col min="4357" max="4357" width="10" style="128" customWidth="1"/>
    <col min="4358" max="4358" width="8.85546875" style="128"/>
    <col min="4359" max="4359" width="9" style="128" customWidth="1"/>
    <col min="4360" max="4363" width="8.85546875" style="128"/>
    <col min="4364" max="4364" width="10" style="128" customWidth="1"/>
    <col min="4365" max="4610" width="8.85546875" style="128"/>
    <col min="4611" max="4611" width="5.42578125" style="128" customWidth="1"/>
    <col min="4612" max="4612" width="10.42578125" style="128" customWidth="1"/>
    <col min="4613" max="4613" width="10" style="128" customWidth="1"/>
    <col min="4614" max="4614" width="8.85546875" style="128"/>
    <col min="4615" max="4615" width="9" style="128" customWidth="1"/>
    <col min="4616" max="4619" width="8.85546875" style="128"/>
    <col min="4620" max="4620" width="10" style="128" customWidth="1"/>
    <col min="4621" max="4866" width="8.85546875" style="128"/>
    <col min="4867" max="4867" width="5.42578125" style="128" customWidth="1"/>
    <col min="4868" max="4868" width="10.42578125" style="128" customWidth="1"/>
    <col min="4869" max="4869" width="10" style="128" customWidth="1"/>
    <col min="4870" max="4870" width="8.85546875" style="128"/>
    <col min="4871" max="4871" width="9" style="128" customWidth="1"/>
    <col min="4872" max="4875" width="8.85546875" style="128"/>
    <col min="4876" max="4876" width="10" style="128" customWidth="1"/>
    <col min="4877" max="5122" width="8.85546875" style="128"/>
    <col min="5123" max="5123" width="5.42578125" style="128" customWidth="1"/>
    <col min="5124" max="5124" width="10.42578125" style="128" customWidth="1"/>
    <col min="5125" max="5125" width="10" style="128" customWidth="1"/>
    <col min="5126" max="5126" width="8.85546875" style="128"/>
    <col min="5127" max="5127" width="9" style="128" customWidth="1"/>
    <col min="5128" max="5131" width="8.85546875" style="128"/>
    <col min="5132" max="5132" width="10" style="128" customWidth="1"/>
    <col min="5133" max="5378" width="8.85546875" style="128"/>
    <col min="5379" max="5379" width="5.42578125" style="128" customWidth="1"/>
    <col min="5380" max="5380" width="10.42578125" style="128" customWidth="1"/>
    <col min="5381" max="5381" width="10" style="128" customWidth="1"/>
    <col min="5382" max="5382" width="8.85546875" style="128"/>
    <col min="5383" max="5383" width="9" style="128" customWidth="1"/>
    <col min="5384" max="5387" width="8.85546875" style="128"/>
    <col min="5388" max="5388" width="10" style="128" customWidth="1"/>
    <col min="5389" max="5634" width="8.85546875" style="128"/>
    <col min="5635" max="5635" width="5.42578125" style="128" customWidth="1"/>
    <col min="5636" max="5636" width="10.42578125" style="128" customWidth="1"/>
    <col min="5637" max="5637" width="10" style="128" customWidth="1"/>
    <col min="5638" max="5638" width="8.85546875" style="128"/>
    <col min="5639" max="5639" width="9" style="128" customWidth="1"/>
    <col min="5640" max="5643" width="8.85546875" style="128"/>
    <col min="5644" max="5644" width="10" style="128" customWidth="1"/>
    <col min="5645" max="5890" width="8.85546875" style="128"/>
    <col min="5891" max="5891" width="5.42578125" style="128" customWidth="1"/>
    <col min="5892" max="5892" width="10.42578125" style="128" customWidth="1"/>
    <col min="5893" max="5893" width="10" style="128" customWidth="1"/>
    <col min="5894" max="5894" width="8.85546875" style="128"/>
    <col min="5895" max="5895" width="9" style="128" customWidth="1"/>
    <col min="5896" max="5899" width="8.85546875" style="128"/>
    <col min="5900" max="5900" width="10" style="128" customWidth="1"/>
    <col min="5901" max="6146" width="8.85546875" style="128"/>
    <col min="6147" max="6147" width="5.42578125" style="128" customWidth="1"/>
    <col min="6148" max="6148" width="10.42578125" style="128" customWidth="1"/>
    <col min="6149" max="6149" width="10" style="128" customWidth="1"/>
    <col min="6150" max="6150" width="8.85546875" style="128"/>
    <col min="6151" max="6151" width="9" style="128" customWidth="1"/>
    <col min="6152" max="6155" width="8.85546875" style="128"/>
    <col min="6156" max="6156" width="10" style="128" customWidth="1"/>
    <col min="6157" max="6402" width="8.85546875" style="128"/>
    <col min="6403" max="6403" width="5.42578125" style="128" customWidth="1"/>
    <col min="6404" max="6404" width="10.42578125" style="128" customWidth="1"/>
    <col min="6405" max="6405" width="10" style="128" customWidth="1"/>
    <col min="6406" max="6406" width="8.85546875" style="128"/>
    <col min="6407" max="6407" width="9" style="128" customWidth="1"/>
    <col min="6408" max="6411" width="8.85546875" style="128"/>
    <col min="6412" max="6412" width="10" style="128" customWidth="1"/>
    <col min="6413" max="6658" width="8.85546875" style="128"/>
    <col min="6659" max="6659" width="5.42578125" style="128" customWidth="1"/>
    <col min="6660" max="6660" width="10.42578125" style="128" customWidth="1"/>
    <col min="6661" max="6661" width="10" style="128" customWidth="1"/>
    <col min="6662" max="6662" width="8.85546875" style="128"/>
    <col min="6663" max="6663" width="9" style="128" customWidth="1"/>
    <col min="6664" max="6667" width="8.85546875" style="128"/>
    <col min="6668" max="6668" width="10" style="128" customWidth="1"/>
    <col min="6669" max="6914" width="8.85546875" style="128"/>
    <col min="6915" max="6915" width="5.42578125" style="128" customWidth="1"/>
    <col min="6916" max="6916" width="10.42578125" style="128" customWidth="1"/>
    <col min="6917" max="6917" width="10" style="128" customWidth="1"/>
    <col min="6918" max="6918" width="8.85546875" style="128"/>
    <col min="6919" max="6919" width="9" style="128" customWidth="1"/>
    <col min="6920" max="6923" width="8.85546875" style="128"/>
    <col min="6924" max="6924" width="10" style="128" customWidth="1"/>
    <col min="6925" max="7170" width="8.85546875" style="128"/>
    <col min="7171" max="7171" width="5.42578125" style="128" customWidth="1"/>
    <col min="7172" max="7172" width="10.42578125" style="128" customWidth="1"/>
    <col min="7173" max="7173" width="10" style="128" customWidth="1"/>
    <col min="7174" max="7174" width="8.85546875" style="128"/>
    <col min="7175" max="7175" width="9" style="128" customWidth="1"/>
    <col min="7176" max="7179" width="8.85546875" style="128"/>
    <col min="7180" max="7180" width="10" style="128" customWidth="1"/>
    <col min="7181" max="7426" width="8.85546875" style="128"/>
    <col min="7427" max="7427" width="5.42578125" style="128" customWidth="1"/>
    <col min="7428" max="7428" width="10.42578125" style="128" customWidth="1"/>
    <col min="7429" max="7429" width="10" style="128" customWidth="1"/>
    <col min="7430" max="7430" width="8.85546875" style="128"/>
    <col min="7431" max="7431" width="9" style="128" customWidth="1"/>
    <col min="7432" max="7435" width="8.85546875" style="128"/>
    <col min="7436" max="7436" width="10" style="128" customWidth="1"/>
    <col min="7437" max="7682" width="8.85546875" style="128"/>
    <col min="7683" max="7683" width="5.42578125" style="128" customWidth="1"/>
    <col min="7684" max="7684" width="10.42578125" style="128" customWidth="1"/>
    <col min="7685" max="7685" width="10" style="128" customWidth="1"/>
    <col min="7686" max="7686" width="8.85546875" style="128"/>
    <col min="7687" max="7687" width="9" style="128" customWidth="1"/>
    <col min="7688" max="7691" width="8.85546875" style="128"/>
    <col min="7692" max="7692" width="10" style="128" customWidth="1"/>
    <col min="7693" max="7938" width="8.85546875" style="128"/>
    <col min="7939" max="7939" width="5.42578125" style="128" customWidth="1"/>
    <col min="7940" max="7940" width="10.42578125" style="128" customWidth="1"/>
    <col min="7941" max="7941" width="10" style="128" customWidth="1"/>
    <col min="7942" max="7942" width="8.85546875" style="128"/>
    <col min="7943" max="7943" width="9" style="128" customWidth="1"/>
    <col min="7944" max="7947" width="8.85546875" style="128"/>
    <col min="7948" max="7948" width="10" style="128" customWidth="1"/>
    <col min="7949" max="8194" width="8.85546875" style="128"/>
    <col min="8195" max="8195" width="5.42578125" style="128" customWidth="1"/>
    <col min="8196" max="8196" width="10.42578125" style="128" customWidth="1"/>
    <col min="8197" max="8197" width="10" style="128" customWidth="1"/>
    <col min="8198" max="8198" width="8.85546875" style="128"/>
    <col min="8199" max="8199" width="9" style="128" customWidth="1"/>
    <col min="8200" max="8203" width="8.85546875" style="128"/>
    <col min="8204" max="8204" width="10" style="128" customWidth="1"/>
    <col min="8205" max="8450" width="8.85546875" style="128"/>
    <col min="8451" max="8451" width="5.42578125" style="128" customWidth="1"/>
    <col min="8452" max="8452" width="10.42578125" style="128" customWidth="1"/>
    <col min="8453" max="8453" width="10" style="128" customWidth="1"/>
    <col min="8454" max="8454" width="8.85546875" style="128"/>
    <col min="8455" max="8455" width="9" style="128" customWidth="1"/>
    <col min="8456" max="8459" width="8.85546875" style="128"/>
    <col min="8460" max="8460" width="10" style="128" customWidth="1"/>
    <col min="8461" max="8706" width="8.85546875" style="128"/>
    <col min="8707" max="8707" width="5.42578125" style="128" customWidth="1"/>
    <col min="8708" max="8708" width="10.42578125" style="128" customWidth="1"/>
    <col min="8709" max="8709" width="10" style="128" customWidth="1"/>
    <col min="8710" max="8710" width="8.85546875" style="128"/>
    <col min="8711" max="8711" width="9" style="128" customWidth="1"/>
    <col min="8712" max="8715" width="8.85546875" style="128"/>
    <col min="8716" max="8716" width="10" style="128" customWidth="1"/>
    <col min="8717" max="8962" width="8.85546875" style="128"/>
    <col min="8963" max="8963" width="5.42578125" style="128" customWidth="1"/>
    <col min="8964" max="8964" width="10.42578125" style="128" customWidth="1"/>
    <col min="8965" max="8965" width="10" style="128" customWidth="1"/>
    <col min="8966" max="8966" width="8.85546875" style="128"/>
    <col min="8967" max="8967" width="9" style="128" customWidth="1"/>
    <col min="8968" max="8971" width="8.85546875" style="128"/>
    <col min="8972" max="8972" width="10" style="128" customWidth="1"/>
    <col min="8973" max="9218" width="8.85546875" style="128"/>
    <col min="9219" max="9219" width="5.42578125" style="128" customWidth="1"/>
    <col min="9220" max="9220" width="10.42578125" style="128" customWidth="1"/>
    <col min="9221" max="9221" width="10" style="128" customWidth="1"/>
    <col min="9222" max="9222" width="8.85546875" style="128"/>
    <col min="9223" max="9223" width="9" style="128" customWidth="1"/>
    <col min="9224" max="9227" width="8.85546875" style="128"/>
    <col min="9228" max="9228" width="10" style="128" customWidth="1"/>
    <col min="9229" max="9474" width="8.85546875" style="128"/>
    <col min="9475" max="9475" width="5.42578125" style="128" customWidth="1"/>
    <col min="9476" max="9476" width="10.42578125" style="128" customWidth="1"/>
    <col min="9477" max="9477" width="10" style="128" customWidth="1"/>
    <col min="9478" max="9478" width="8.85546875" style="128"/>
    <col min="9479" max="9479" width="9" style="128" customWidth="1"/>
    <col min="9480" max="9483" width="8.85546875" style="128"/>
    <col min="9484" max="9484" width="10" style="128" customWidth="1"/>
    <col min="9485" max="9730" width="8.85546875" style="128"/>
    <col min="9731" max="9731" width="5.42578125" style="128" customWidth="1"/>
    <col min="9732" max="9732" width="10.42578125" style="128" customWidth="1"/>
    <col min="9733" max="9733" width="10" style="128" customWidth="1"/>
    <col min="9734" max="9734" width="8.85546875" style="128"/>
    <col min="9735" max="9735" width="9" style="128" customWidth="1"/>
    <col min="9736" max="9739" width="8.85546875" style="128"/>
    <col min="9740" max="9740" width="10" style="128" customWidth="1"/>
    <col min="9741" max="9986" width="8.85546875" style="128"/>
    <col min="9987" max="9987" width="5.42578125" style="128" customWidth="1"/>
    <col min="9988" max="9988" width="10.42578125" style="128" customWidth="1"/>
    <col min="9989" max="9989" width="10" style="128" customWidth="1"/>
    <col min="9990" max="9990" width="8.85546875" style="128"/>
    <col min="9991" max="9991" width="9" style="128" customWidth="1"/>
    <col min="9992" max="9995" width="8.85546875" style="128"/>
    <col min="9996" max="9996" width="10" style="128" customWidth="1"/>
    <col min="9997" max="10242" width="8.85546875" style="128"/>
    <col min="10243" max="10243" width="5.42578125" style="128" customWidth="1"/>
    <col min="10244" max="10244" width="10.42578125" style="128" customWidth="1"/>
    <col min="10245" max="10245" width="10" style="128" customWidth="1"/>
    <col min="10246" max="10246" width="8.85546875" style="128"/>
    <col min="10247" max="10247" width="9" style="128" customWidth="1"/>
    <col min="10248" max="10251" width="8.85546875" style="128"/>
    <col min="10252" max="10252" width="10" style="128" customWidth="1"/>
    <col min="10253" max="10498" width="8.85546875" style="128"/>
    <col min="10499" max="10499" width="5.42578125" style="128" customWidth="1"/>
    <col min="10500" max="10500" width="10.42578125" style="128" customWidth="1"/>
    <col min="10501" max="10501" width="10" style="128" customWidth="1"/>
    <col min="10502" max="10502" width="8.85546875" style="128"/>
    <col min="10503" max="10503" width="9" style="128" customWidth="1"/>
    <col min="10504" max="10507" width="8.85546875" style="128"/>
    <col min="10508" max="10508" width="10" style="128" customWidth="1"/>
    <col min="10509" max="10754" width="8.85546875" style="128"/>
    <col min="10755" max="10755" width="5.42578125" style="128" customWidth="1"/>
    <col min="10756" max="10756" width="10.42578125" style="128" customWidth="1"/>
    <col min="10757" max="10757" width="10" style="128" customWidth="1"/>
    <col min="10758" max="10758" width="8.85546875" style="128"/>
    <col min="10759" max="10759" width="9" style="128" customWidth="1"/>
    <col min="10760" max="10763" width="8.85546875" style="128"/>
    <col min="10764" max="10764" width="10" style="128" customWidth="1"/>
    <col min="10765" max="11010" width="8.85546875" style="128"/>
    <col min="11011" max="11011" width="5.42578125" style="128" customWidth="1"/>
    <col min="11012" max="11012" width="10.42578125" style="128" customWidth="1"/>
    <col min="11013" max="11013" width="10" style="128" customWidth="1"/>
    <col min="11014" max="11014" width="8.85546875" style="128"/>
    <col min="11015" max="11015" width="9" style="128" customWidth="1"/>
    <col min="11016" max="11019" width="8.85546875" style="128"/>
    <col min="11020" max="11020" width="10" style="128" customWidth="1"/>
    <col min="11021" max="11266" width="8.85546875" style="128"/>
    <col min="11267" max="11267" width="5.42578125" style="128" customWidth="1"/>
    <col min="11268" max="11268" width="10.42578125" style="128" customWidth="1"/>
    <col min="11269" max="11269" width="10" style="128" customWidth="1"/>
    <col min="11270" max="11270" width="8.85546875" style="128"/>
    <col min="11271" max="11271" width="9" style="128" customWidth="1"/>
    <col min="11272" max="11275" width="8.85546875" style="128"/>
    <col min="11276" max="11276" width="10" style="128" customWidth="1"/>
    <col min="11277" max="11522" width="8.85546875" style="128"/>
    <col min="11523" max="11523" width="5.42578125" style="128" customWidth="1"/>
    <col min="11524" max="11524" width="10.42578125" style="128" customWidth="1"/>
    <col min="11525" max="11525" width="10" style="128" customWidth="1"/>
    <col min="11526" max="11526" width="8.85546875" style="128"/>
    <col min="11527" max="11527" width="9" style="128" customWidth="1"/>
    <col min="11528" max="11531" width="8.85546875" style="128"/>
    <col min="11532" max="11532" width="10" style="128" customWidth="1"/>
    <col min="11533" max="11778" width="8.85546875" style="128"/>
    <col min="11779" max="11779" width="5.42578125" style="128" customWidth="1"/>
    <col min="11780" max="11780" width="10.42578125" style="128" customWidth="1"/>
    <col min="11781" max="11781" width="10" style="128" customWidth="1"/>
    <col min="11782" max="11782" width="8.85546875" style="128"/>
    <col min="11783" max="11783" width="9" style="128" customWidth="1"/>
    <col min="11784" max="11787" width="8.85546875" style="128"/>
    <col min="11788" max="11788" width="10" style="128" customWidth="1"/>
    <col min="11789" max="12034" width="8.85546875" style="128"/>
    <col min="12035" max="12035" width="5.42578125" style="128" customWidth="1"/>
    <col min="12036" max="12036" width="10.42578125" style="128" customWidth="1"/>
    <col min="12037" max="12037" width="10" style="128" customWidth="1"/>
    <col min="12038" max="12038" width="8.85546875" style="128"/>
    <col min="12039" max="12039" width="9" style="128" customWidth="1"/>
    <col min="12040" max="12043" width="8.85546875" style="128"/>
    <col min="12044" max="12044" width="10" style="128" customWidth="1"/>
    <col min="12045" max="12290" width="8.85546875" style="128"/>
    <col min="12291" max="12291" width="5.42578125" style="128" customWidth="1"/>
    <col min="12292" max="12292" width="10.42578125" style="128" customWidth="1"/>
    <col min="12293" max="12293" width="10" style="128" customWidth="1"/>
    <col min="12294" max="12294" width="8.85546875" style="128"/>
    <col min="12295" max="12295" width="9" style="128" customWidth="1"/>
    <col min="12296" max="12299" width="8.85546875" style="128"/>
    <col min="12300" max="12300" width="10" style="128" customWidth="1"/>
    <col min="12301" max="12546" width="8.85546875" style="128"/>
    <col min="12547" max="12547" width="5.42578125" style="128" customWidth="1"/>
    <col min="12548" max="12548" width="10.42578125" style="128" customWidth="1"/>
    <col min="12549" max="12549" width="10" style="128" customWidth="1"/>
    <col min="12550" max="12550" width="8.85546875" style="128"/>
    <col min="12551" max="12551" width="9" style="128" customWidth="1"/>
    <col min="12552" max="12555" width="8.85546875" style="128"/>
    <col min="12556" max="12556" width="10" style="128" customWidth="1"/>
    <col min="12557" max="12802" width="8.85546875" style="128"/>
    <col min="12803" max="12803" width="5.42578125" style="128" customWidth="1"/>
    <col min="12804" max="12804" width="10.42578125" style="128" customWidth="1"/>
    <col min="12805" max="12805" width="10" style="128" customWidth="1"/>
    <col min="12806" max="12806" width="8.85546875" style="128"/>
    <col min="12807" max="12807" width="9" style="128" customWidth="1"/>
    <col min="12808" max="12811" width="8.85546875" style="128"/>
    <col min="12812" max="12812" width="10" style="128" customWidth="1"/>
    <col min="12813" max="13058" width="8.85546875" style="128"/>
    <col min="13059" max="13059" width="5.42578125" style="128" customWidth="1"/>
    <col min="13060" max="13060" width="10.42578125" style="128" customWidth="1"/>
    <col min="13061" max="13061" width="10" style="128" customWidth="1"/>
    <col min="13062" max="13062" width="8.85546875" style="128"/>
    <col min="13063" max="13063" width="9" style="128" customWidth="1"/>
    <col min="13064" max="13067" width="8.85546875" style="128"/>
    <col min="13068" max="13068" width="10" style="128" customWidth="1"/>
    <col min="13069" max="13314" width="8.85546875" style="128"/>
    <col min="13315" max="13315" width="5.42578125" style="128" customWidth="1"/>
    <col min="13316" max="13316" width="10.42578125" style="128" customWidth="1"/>
    <col min="13317" max="13317" width="10" style="128" customWidth="1"/>
    <col min="13318" max="13318" width="8.85546875" style="128"/>
    <col min="13319" max="13319" width="9" style="128" customWidth="1"/>
    <col min="13320" max="13323" width="8.85546875" style="128"/>
    <col min="13324" max="13324" width="10" style="128" customWidth="1"/>
    <col min="13325" max="13570" width="8.85546875" style="128"/>
    <col min="13571" max="13571" width="5.42578125" style="128" customWidth="1"/>
    <col min="13572" max="13572" width="10.42578125" style="128" customWidth="1"/>
    <col min="13573" max="13573" width="10" style="128" customWidth="1"/>
    <col min="13574" max="13574" width="8.85546875" style="128"/>
    <col min="13575" max="13575" width="9" style="128" customWidth="1"/>
    <col min="13576" max="13579" width="8.85546875" style="128"/>
    <col min="13580" max="13580" width="10" style="128" customWidth="1"/>
    <col min="13581" max="13826" width="8.85546875" style="128"/>
    <col min="13827" max="13827" width="5.42578125" style="128" customWidth="1"/>
    <col min="13828" max="13828" width="10.42578125" style="128" customWidth="1"/>
    <col min="13829" max="13829" width="10" style="128" customWidth="1"/>
    <col min="13830" max="13830" width="8.85546875" style="128"/>
    <col min="13831" max="13831" width="9" style="128" customWidth="1"/>
    <col min="13832" max="13835" width="8.85546875" style="128"/>
    <col min="13836" max="13836" width="10" style="128" customWidth="1"/>
    <col min="13837" max="14082" width="8.85546875" style="128"/>
    <col min="14083" max="14083" width="5.42578125" style="128" customWidth="1"/>
    <col min="14084" max="14084" width="10.42578125" style="128" customWidth="1"/>
    <col min="14085" max="14085" width="10" style="128" customWidth="1"/>
    <col min="14086" max="14086" width="8.85546875" style="128"/>
    <col min="14087" max="14087" width="9" style="128" customWidth="1"/>
    <col min="14088" max="14091" width="8.85546875" style="128"/>
    <col min="14092" max="14092" width="10" style="128" customWidth="1"/>
    <col min="14093" max="14338" width="8.85546875" style="128"/>
    <col min="14339" max="14339" width="5.42578125" style="128" customWidth="1"/>
    <col min="14340" max="14340" width="10.42578125" style="128" customWidth="1"/>
    <col min="14341" max="14341" width="10" style="128" customWidth="1"/>
    <col min="14342" max="14342" width="8.85546875" style="128"/>
    <col min="14343" max="14343" width="9" style="128" customWidth="1"/>
    <col min="14344" max="14347" width="8.85546875" style="128"/>
    <col min="14348" max="14348" width="10" style="128" customWidth="1"/>
    <col min="14349" max="14594" width="8.85546875" style="128"/>
    <col min="14595" max="14595" width="5.42578125" style="128" customWidth="1"/>
    <col min="14596" max="14596" width="10.42578125" style="128" customWidth="1"/>
    <col min="14597" max="14597" width="10" style="128" customWidth="1"/>
    <col min="14598" max="14598" width="8.85546875" style="128"/>
    <col min="14599" max="14599" width="9" style="128" customWidth="1"/>
    <col min="14600" max="14603" width="8.85546875" style="128"/>
    <col min="14604" max="14604" width="10" style="128" customWidth="1"/>
    <col min="14605" max="14850" width="8.85546875" style="128"/>
    <col min="14851" max="14851" width="5.42578125" style="128" customWidth="1"/>
    <col min="14852" max="14852" width="10.42578125" style="128" customWidth="1"/>
    <col min="14853" max="14853" width="10" style="128" customWidth="1"/>
    <col min="14854" max="14854" width="8.85546875" style="128"/>
    <col min="14855" max="14855" width="9" style="128" customWidth="1"/>
    <col min="14856" max="14859" width="8.85546875" style="128"/>
    <col min="14860" max="14860" width="10" style="128" customWidth="1"/>
    <col min="14861" max="15106" width="8.85546875" style="128"/>
    <col min="15107" max="15107" width="5.42578125" style="128" customWidth="1"/>
    <col min="15108" max="15108" width="10.42578125" style="128" customWidth="1"/>
    <col min="15109" max="15109" width="10" style="128" customWidth="1"/>
    <col min="15110" max="15110" width="8.85546875" style="128"/>
    <col min="15111" max="15111" width="9" style="128" customWidth="1"/>
    <col min="15112" max="15115" width="8.85546875" style="128"/>
    <col min="15116" max="15116" width="10" style="128" customWidth="1"/>
    <col min="15117" max="15362" width="8.85546875" style="128"/>
    <col min="15363" max="15363" width="5.42578125" style="128" customWidth="1"/>
    <col min="15364" max="15364" width="10.42578125" style="128" customWidth="1"/>
    <col min="15365" max="15365" width="10" style="128" customWidth="1"/>
    <col min="15366" max="15366" width="8.85546875" style="128"/>
    <col min="15367" max="15367" width="9" style="128" customWidth="1"/>
    <col min="15368" max="15371" width="8.85546875" style="128"/>
    <col min="15372" max="15372" width="10" style="128" customWidth="1"/>
    <col min="15373" max="15618" width="8.85546875" style="128"/>
    <col min="15619" max="15619" width="5.42578125" style="128" customWidth="1"/>
    <col min="15620" max="15620" width="10.42578125" style="128" customWidth="1"/>
    <col min="15621" max="15621" width="10" style="128" customWidth="1"/>
    <col min="15622" max="15622" width="8.85546875" style="128"/>
    <col min="15623" max="15623" width="9" style="128" customWidth="1"/>
    <col min="15624" max="15627" width="8.85546875" style="128"/>
    <col min="15628" max="15628" width="10" style="128" customWidth="1"/>
    <col min="15629" max="15874" width="8.85546875" style="128"/>
    <col min="15875" max="15875" width="5.42578125" style="128" customWidth="1"/>
    <col min="15876" max="15876" width="10.42578125" style="128" customWidth="1"/>
    <col min="15877" max="15877" width="10" style="128" customWidth="1"/>
    <col min="15878" max="15878" width="8.85546875" style="128"/>
    <col min="15879" max="15879" width="9" style="128" customWidth="1"/>
    <col min="15880" max="15883" width="8.85546875" style="128"/>
    <col min="15884" max="15884" width="10" style="128" customWidth="1"/>
    <col min="15885" max="16130" width="8.85546875" style="128"/>
    <col min="16131" max="16131" width="5.42578125" style="128" customWidth="1"/>
    <col min="16132" max="16132" width="10.42578125" style="128" customWidth="1"/>
    <col min="16133" max="16133" width="10" style="128" customWidth="1"/>
    <col min="16134" max="16134" width="8.85546875" style="128"/>
    <col min="16135" max="16135" width="9" style="128" customWidth="1"/>
    <col min="16136" max="16139" width="8.85546875" style="128"/>
    <col min="16140" max="16140" width="10" style="128" customWidth="1"/>
    <col min="16141" max="16384" width="8.85546875" style="128"/>
  </cols>
  <sheetData>
    <row r="1" spans="1:16" x14ac:dyDescent="0.2">
      <c r="A1" s="124" t="s">
        <v>35</v>
      </c>
      <c r="B1" s="125"/>
      <c r="C1" s="125"/>
      <c r="D1" s="125"/>
      <c r="E1" s="126" t="s">
        <v>36</v>
      </c>
      <c r="F1" s="125"/>
      <c r="G1" s="125"/>
      <c r="H1" s="125"/>
      <c r="I1" s="125"/>
      <c r="J1" s="125"/>
      <c r="K1" s="125"/>
      <c r="L1" s="127"/>
      <c r="M1" s="237" t="s">
        <v>37</v>
      </c>
      <c r="N1" s="238"/>
      <c r="O1" s="238"/>
      <c r="P1" s="239"/>
    </row>
    <row r="2" spans="1:16" ht="12.75" customHeight="1" x14ac:dyDescent="0.25">
      <c r="A2" s="240"/>
      <c r="B2" s="241"/>
      <c r="C2" s="241"/>
      <c r="D2" s="242"/>
      <c r="E2" s="129"/>
      <c r="F2" s="130"/>
      <c r="G2" s="130"/>
      <c r="H2" s="130"/>
      <c r="I2" s="130"/>
      <c r="J2" s="130"/>
      <c r="K2" s="130"/>
      <c r="L2" s="131"/>
      <c r="M2" s="130"/>
      <c r="N2" s="243"/>
      <c r="O2" s="243"/>
      <c r="P2" s="244"/>
    </row>
    <row r="3" spans="1:16" ht="1.5" customHeight="1" x14ac:dyDescent="0.25">
      <c r="A3" s="240"/>
      <c r="B3" s="241"/>
      <c r="C3" s="241"/>
      <c r="D3" s="242"/>
      <c r="E3" s="132"/>
      <c r="F3" s="130"/>
      <c r="G3" s="130"/>
      <c r="H3" s="130"/>
      <c r="I3" s="130"/>
      <c r="J3" s="130"/>
      <c r="K3" s="130"/>
      <c r="L3" s="131"/>
      <c r="M3" s="130"/>
      <c r="N3" s="243"/>
      <c r="O3" s="243"/>
      <c r="P3" s="244"/>
    </row>
    <row r="4" spans="1:16" ht="12.75" customHeight="1" x14ac:dyDescent="0.25">
      <c r="A4" s="240"/>
      <c r="B4" s="241"/>
      <c r="C4" s="241"/>
      <c r="D4" s="242"/>
      <c r="E4" s="132"/>
      <c r="F4" s="130"/>
      <c r="G4" s="130"/>
      <c r="H4" s="130"/>
      <c r="I4" s="130"/>
      <c r="J4" s="133"/>
      <c r="K4" s="130"/>
      <c r="L4" s="131"/>
      <c r="M4" s="130"/>
      <c r="N4" s="243"/>
      <c r="O4" s="243"/>
      <c r="P4" s="244"/>
    </row>
    <row r="5" spans="1:16" ht="12.75" customHeight="1" x14ac:dyDescent="0.25">
      <c r="A5" s="134"/>
      <c r="B5" s="133"/>
      <c r="C5" s="133"/>
      <c r="D5" s="133"/>
      <c r="E5" s="247"/>
      <c r="F5" s="248"/>
      <c r="G5" s="248"/>
      <c r="H5" s="248"/>
      <c r="I5" s="248"/>
      <c r="J5" s="248"/>
      <c r="K5" s="248"/>
      <c r="L5" s="249"/>
      <c r="M5" s="130"/>
      <c r="N5" s="243"/>
      <c r="O5" s="243"/>
      <c r="P5" s="244"/>
    </row>
    <row r="6" spans="1:16" ht="12.75" customHeight="1" x14ac:dyDescent="0.25">
      <c r="A6" s="135"/>
      <c r="B6" s="136"/>
      <c r="C6" s="136"/>
      <c r="D6" s="136"/>
      <c r="E6" s="132"/>
      <c r="F6" s="130"/>
      <c r="G6" s="133"/>
      <c r="H6" s="130"/>
      <c r="I6" s="130"/>
      <c r="J6" s="130"/>
      <c r="K6" s="130"/>
      <c r="L6" s="131"/>
      <c r="M6" s="137"/>
      <c r="N6" s="245"/>
      <c r="O6" s="245"/>
      <c r="P6" s="246"/>
    </row>
    <row r="7" spans="1:16" ht="12.75" customHeight="1" x14ac:dyDescent="0.2">
      <c r="A7" s="138" t="s">
        <v>38</v>
      </c>
      <c r="B7" s="139"/>
      <c r="C7" s="139"/>
      <c r="D7" s="139"/>
      <c r="E7" s="140"/>
      <c r="F7" s="141"/>
      <c r="G7" s="141"/>
      <c r="H7" s="133"/>
      <c r="I7" s="141"/>
      <c r="J7" s="141"/>
      <c r="K7" s="141"/>
      <c r="L7" s="142"/>
      <c r="M7" s="143" t="s">
        <v>39</v>
      </c>
      <c r="N7" s="144"/>
      <c r="O7" s="144"/>
      <c r="P7" s="145"/>
    </row>
    <row r="8" spans="1:16" ht="12.75" customHeight="1" x14ac:dyDescent="0.2">
      <c r="A8" s="250" t="s">
        <v>107</v>
      </c>
      <c r="B8" s="251"/>
      <c r="C8" s="251"/>
      <c r="D8" s="252"/>
      <c r="E8" s="272" t="s">
        <v>109</v>
      </c>
      <c r="F8" s="273"/>
      <c r="G8" s="273"/>
      <c r="H8" s="273"/>
      <c r="I8" s="273"/>
      <c r="J8" s="273"/>
      <c r="K8" s="273"/>
      <c r="L8" s="274"/>
      <c r="M8" s="256"/>
      <c r="N8" s="257"/>
      <c r="O8" s="257"/>
      <c r="P8" s="258"/>
    </row>
    <row r="9" spans="1:16" ht="12.75" customHeight="1" x14ac:dyDescent="0.2">
      <c r="A9" s="253"/>
      <c r="B9" s="254"/>
      <c r="C9" s="254"/>
      <c r="D9" s="255"/>
      <c r="E9" s="275"/>
      <c r="F9" s="276"/>
      <c r="G9" s="276"/>
      <c r="H9" s="276"/>
      <c r="I9" s="276"/>
      <c r="J9" s="276"/>
      <c r="K9" s="276"/>
      <c r="L9" s="277"/>
      <c r="M9" s="259"/>
      <c r="N9" s="260"/>
      <c r="O9" s="260"/>
      <c r="P9" s="261"/>
    </row>
    <row r="10" spans="1:16" ht="12.75" customHeight="1" x14ac:dyDescent="0.2">
      <c r="A10" s="269" t="s">
        <v>47</v>
      </c>
      <c r="B10" s="270"/>
      <c r="C10" s="270"/>
      <c r="D10" s="271"/>
      <c r="E10" s="222" t="s">
        <v>40</v>
      </c>
      <c r="F10" s="268"/>
      <c r="G10" s="268"/>
      <c r="H10" s="268"/>
      <c r="I10" s="268"/>
      <c r="J10" s="268"/>
      <c r="K10" s="268"/>
      <c r="L10" s="223"/>
      <c r="M10" s="222" t="s">
        <v>58</v>
      </c>
      <c r="N10" s="223"/>
      <c r="O10" s="222" t="s">
        <v>105</v>
      </c>
      <c r="P10" s="228"/>
    </row>
    <row r="11" spans="1:16" ht="12.75" customHeight="1" x14ac:dyDescent="0.2">
      <c r="A11" s="262"/>
      <c r="B11" s="263"/>
      <c r="C11" s="263"/>
      <c r="D11" s="264"/>
      <c r="E11" s="231" t="s">
        <v>108</v>
      </c>
      <c r="F11" s="232"/>
      <c r="G11" s="232"/>
      <c r="H11" s="232"/>
      <c r="I11" s="232"/>
      <c r="J11" s="232"/>
      <c r="K11" s="232"/>
      <c r="L11" s="233"/>
      <c r="M11" s="224"/>
      <c r="N11" s="225"/>
      <c r="O11" s="224"/>
      <c r="P11" s="229"/>
    </row>
    <row r="12" spans="1:16" ht="24.75" customHeight="1" x14ac:dyDescent="0.2">
      <c r="A12" s="265"/>
      <c r="B12" s="266"/>
      <c r="C12" s="266"/>
      <c r="D12" s="267"/>
      <c r="E12" s="234"/>
      <c r="F12" s="235"/>
      <c r="G12" s="235"/>
      <c r="H12" s="235"/>
      <c r="I12" s="235"/>
      <c r="J12" s="235"/>
      <c r="K12" s="235"/>
      <c r="L12" s="236"/>
      <c r="M12" s="226"/>
      <c r="N12" s="227"/>
      <c r="O12" s="226"/>
      <c r="P12" s="230"/>
    </row>
    <row r="13" spans="1:16" ht="24.75" customHeight="1" x14ac:dyDescent="0.2">
      <c r="A13" s="196" t="s">
        <v>185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8"/>
    </row>
    <row r="14" spans="1:16" ht="24" customHeight="1" x14ac:dyDescent="0.2">
      <c r="A14" s="199"/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1"/>
    </row>
    <row r="15" spans="1:16" ht="43.5" customHeight="1" x14ac:dyDescent="0.2">
      <c r="A15" s="199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1"/>
    </row>
    <row r="16" spans="1:16" ht="12" customHeight="1" x14ac:dyDescent="0.2">
      <c r="A16" s="199"/>
      <c r="B16" s="200"/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1"/>
    </row>
    <row r="17" spans="1:16" ht="12" customHeight="1" x14ac:dyDescent="0.2">
      <c r="A17" s="134"/>
      <c r="B17" s="146"/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7"/>
    </row>
    <row r="18" spans="1:16" ht="12" customHeight="1" x14ac:dyDescent="0.2">
      <c r="A18" s="148"/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7"/>
    </row>
    <row r="19" spans="1:16" ht="12" customHeight="1" x14ac:dyDescent="0.2">
      <c r="A19" s="149"/>
      <c r="B19" s="133"/>
      <c r="C19" s="150"/>
      <c r="D19" s="150"/>
      <c r="E19" s="150"/>
      <c r="F19" s="150"/>
      <c r="G19" s="150"/>
      <c r="H19" s="150"/>
      <c r="I19" s="150"/>
      <c r="J19" s="150"/>
      <c r="K19" s="151"/>
      <c r="L19" s="151"/>
      <c r="M19" s="151"/>
      <c r="N19" s="151"/>
      <c r="O19" s="151"/>
      <c r="P19" s="152"/>
    </row>
    <row r="20" spans="1:16" ht="12" customHeight="1" x14ac:dyDescent="0.2">
      <c r="A20" s="148"/>
      <c r="B20" s="133"/>
      <c r="C20" s="153"/>
      <c r="D20" s="153"/>
      <c r="E20" s="153"/>
      <c r="F20" s="153"/>
      <c r="G20" s="153"/>
      <c r="H20" s="153"/>
      <c r="I20" s="153"/>
      <c r="J20" s="153"/>
      <c r="K20" s="151"/>
      <c r="L20" s="151"/>
      <c r="M20" s="151"/>
      <c r="N20" s="151"/>
      <c r="O20" s="151"/>
      <c r="P20" s="152"/>
    </row>
    <row r="21" spans="1:16" ht="12" customHeight="1" x14ac:dyDescent="0.2">
      <c r="A21" s="149"/>
      <c r="B21" s="133"/>
      <c r="C21" s="150"/>
      <c r="D21" s="150"/>
      <c r="E21" s="150"/>
      <c r="F21" s="150"/>
      <c r="G21" s="150"/>
      <c r="H21" s="150"/>
      <c r="I21" s="150"/>
      <c r="J21" s="150"/>
      <c r="K21" s="151"/>
      <c r="L21" s="151"/>
      <c r="M21" s="151"/>
      <c r="N21" s="151"/>
      <c r="O21" s="151"/>
      <c r="P21" s="152"/>
    </row>
    <row r="22" spans="1:16" ht="12" customHeight="1" x14ac:dyDescent="0.2">
      <c r="A22" s="149"/>
      <c r="B22" s="133"/>
      <c r="C22" s="153"/>
      <c r="D22" s="153"/>
      <c r="E22" s="153"/>
      <c r="F22" s="153"/>
      <c r="G22" s="153"/>
      <c r="H22" s="153"/>
      <c r="I22" s="153"/>
      <c r="J22" s="153"/>
      <c r="K22" s="151"/>
      <c r="L22" s="151"/>
      <c r="M22" s="151"/>
      <c r="N22" s="151"/>
      <c r="O22" s="151"/>
      <c r="P22" s="152"/>
    </row>
    <row r="23" spans="1:16" ht="12" customHeight="1" x14ac:dyDescent="0.2">
      <c r="A23" s="149"/>
      <c r="B23" s="133"/>
      <c r="C23" s="153"/>
      <c r="D23" s="153"/>
      <c r="E23" s="153"/>
      <c r="F23" s="153"/>
      <c r="G23" s="153"/>
      <c r="H23" s="153"/>
      <c r="I23" s="153"/>
      <c r="J23" s="153"/>
      <c r="K23" s="151"/>
      <c r="L23" s="151"/>
      <c r="M23" s="151"/>
      <c r="N23" s="151"/>
      <c r="O23" s="151"/>
      <c r="P23" s="154"/>
    </row>
    <row r="24" spans="1:16" s="133" customFormat="1" ht="12" customHeight="1" x14ac:dyDescent="0.2">
      <c r="A24" s="149"/>
      <c r="C24" s="153"/>
      <c r="D24" s="153"/>
      <c r="E24" s="153"/>
      <c r="F24" s="153"/>
      <c r="G24" s="153"/>
      <c r="H24" s="153"/>
      <c r="I24" s="153"/>
      <c r="J24" s="153"/>
      <c r="K24" s="151"/>
      <c r="L24" s="151"/>
      <c r="M24" s="151"/>
      <c r="N24" s="151"/>
      <c r="O24" s="151"/>
      <c r="P24" s="154"/>
    </row>
    <row r="25" spans="1:16" s="156" customFormat="1" ht="12" customHeight="1" x14ac:dyDescent="0.2">
      <c r="A25" s="155"/>
      <c r="C25" s="153"/>
      <c r="D25" s="153"/>
      <c r="E25" s="153"/>
      <c r="F25" s="153"/>
      <c r="G25" s="153"/>
      <c r="H25" s="153"/>
      <c r="I25" s="153"/>
      <c r="J25" s="153"/>
      <c r="K25" s="151"/>
      <c r="L25" s="151"/>
      <c r="M25" s="151"/>
      <c r="N25" s="151"/>
      <c r="O25" s="151"/>
      <c r="P25" s="157"/>
    </row>
    <row r="26" spans="1:16" s="156" customFormat="1" ht="12" customHeight="1" x14ac:dyDescent="0.2">
      <c r="A26" s="158"/>
      <c r="K26" s="159"/>
      <c r="L26" s="159"/>
      <c r="M26" s="159"/>
      <c r="N26" s="159"/>
      <c r="O26" s="159"/>
      <c r="P26" s="160"/>
    </row>
    <row r="27" spans="1:16" s="133" customFormat="1" ht="18.75" customHeight="1" x14ac:dyDescent="0.2">
      <c r="A27" s="161"/>
      <c r="B27" s="214"/>
      <c r="C27" s="215"/>
      <c r="D27" s="215"/>
      <c r="E27" s="215"/>
      <c r="F27" s="215"/>
      <c r="G27" s="215"/>
      <c r="H27" s="216"/>
      <c r="I27" s="217"/>
      <c r="J27" s="218"/>
      <c r="K27" s="217"/>
      <c r="L27" s="218"/>
      <c r="M27" s="217"/>
      <c r="N27" s="218"/>
      <c r="O27" s="217"/>
      <c r="P27" s="221"/>
    </row>
    <row r="28" spans="1:16" ht="18" customHeight="1" x14ac:dyDescent="0.2">
      <c r="A28" s="161"/>
      <c r="B28" s="214"/>
      <c r="C28" s="215"/>
      <c r="D28" s="215"/>
      <c r="E28" s="215"/>
      <c r="F28" s="215"/>
      <c r="G28" s="215"/>
      <c r="H28" s="216"/>
      <c r="I28" s="217"/>
      <c r="J28" s="218"/>
      <c r="K28" s="217"/>
      <c r="L28" s="218"/>
      <c r="M28" s="217"/>
      <c r="N28" s="218"/>
      <c r="O28" s="217"/>
      <c r="P28" s="221"/>
    </row>
    <row r="29" spans="1:16" ht="18" customHeight="1" x14ac:dyDescent="0.2">
      <c r="A29" s="161"/>
      <c r="B29" s="214"/>
      <c r="C29" s="215"/>
      <c r="D29" s="215"/>
      <c r="E29" s="215"/>
      <c r="F29" s="215"/>
      <c r="G29" s="215"/>
      <c r="H29" s="216"/>
      <c r="I29" s="217"/>
      <c r="J29" s="218"/>
      <c r="K29" s="217"/>
      <c r="L29" s="218"/>
      <c r="M29" s="217"/>
      <c r="N29" s="218"/>
      <c r="O29" s="217"/>
      <c r="P29" s="221"/>
    </row>
    <row r="30" spans="1:16" ht="18" customHeight="1" x14ac:dyDescent="0.2">
      <c r="A30" s="161"/>
      <c r="B30" s="214"/>
      <c r="C30" s="215"/>
      <c r="D30" s="215"/>
      <c r="E30" s="215"/>
      <c r="F30" s="215"/>
      <c r="G30" s="215"/>
      <c r="H30" s="216"/>
      <c r="I30" s="217"/>
      <c r="J30" s="218"/>
      <c r="K30" s="217"/>
      <c r="L30" s="218"/>
      <c r="M30" s="217"/>
      <c r="N30" s="218"/>
      <c r="O30" s="217"/>
      <c r="P30" s="221"/>
    </row>
    <row r="31" spans="1:16" ht="18" customHeight="1" x14ac:dyDescent="0.2">
      <c r="A31" s="161"/>
      <c r="B31" s="214"/>
      <c r="C31" s="215"/>
      <c r="D31" s="215"/>
      <c r="E31" s="215"/>
      <c r="F31" s="215"/>
      <c r="G31" s="215"/>
      <c r="H31" s="216"/>
      <c r="I31" s="217"/>
      <c r="J31" s="218"/>
      <c r="K31" s="217"/>
      <c r="L31" s="218"/>
      <c r="M31" s="217"/>
      <c r="N31" s="218"/>
      <c r="O31" s="217"/>
      <c r="P31" s="221"/>
    </row>
    <row r="32" spans="1:16" ht="18" customHeight="1" x14ac:dyDescent="0.2">
      <c r="A32" s="161">
        <v>0</v>
      </c>
      <c r="B32" s="214" t="s">
        <v>51</v>
      </c>
      <c r="C32" s="215"/>
      <c r="D32" s="215"/>
      <c r="E32" s="215"/>
      <c r="F32" s="215"/>
      <c r="G32" s="215"/>
      <c r="H32" s="216"/>
      <c r="I32" s="217" t="s">
        <v>106</v>
      </c>
      <c r="J32" s="218"/>
      <c r="K32" s="217" t="s">
        <v>110</v>
      </c>
      <c r="L32" s="218"/>
      <c r="M32" s="217" t="s">
        <v>59</v>
      </c>
      <c r="N32" s="218"/>
      <c r="O32" s="217">
        <v>44215</v>
      </c>
      <c r="P32" s="221"/>
    </row>
    <row r="33" spans="1:16" ht="10.5" customHeight="1" x14ac:dyDescent="0.2">
      <c r="A33" s="202" t="s">
        <v>41</v>
      </c>
      <c r="B33" s="204" t="s">
        <v>42</v>
      </c>
      <c r="C33" s="205"/>
      <c r="D33" s="205"/>
      <c r="E33" s="205"/>
      <c r="F33" s="205"/>
      <c r="G33" s="205"/>
      <c r="H33" s="206"/>
      <c r="I33" s="210" t="s">
        <v>43</v>
      </c>
      <c r="J33" s="211"/>
      <c r="K33" s="210" t="s">
        <v>44</v>
      </c>
      <c r="L33" s="211"/>
      <c r="M33" s="210" t="s">
        <v>45</v>
      </c>
      <c r="N33" s="211"/>
      <c r="O33" s="210" t="s">
        <v>46</v>
      </c>
      <c r="P33" s="219"/>
    </row>
    <row r="34" spans="1:16" ht="9" customHeight="1" thickBot="1" x14ac:dyDescent="0.25">
      <c r="A34" s="203"/>
      <c r="B34" s="207"/>
      <c r="C34" s="208"/>
      <c r="D34" s="208"/>
      <c r="E34" s="208"/>
      <c r="F34" s="208"/>
      <c r="G34" s="208"/>
      <c r="H34" s="209"/>
      <c r="I34" s="212"/>
      <c r="J34" s="213"/>
      <c r="K34" s="212"/>
      <c r="L34" s="213"/>
      <c r="M34" s="212"/>
      <c r="N34" s="213"/>
      <c r="O34" s="212"/>
      <c r="P34" s="220"/>
    </row>
  </sheetData>
  <mergeCells count="50">
    <mergeCell ref="M10:N12"/>
    <mergeCell ref="O10:P12"/>
    <mergeCell ref="E11:L12"/>
    <mergeCell ref="M1:P1"/>
    <mergeCell ref="A2:D4"/>
    <mergeCell ref="N2:P6"/>
    <mergeCell ref="E5:L5"/>
    <mergeCell ref="A8:D9"/>
    <mergeCell ref="M8:P9"/>
    <mergeCell ref="A11:D12"/>
    <mergeCell ref="E10:L10"/>
    <mergeCell ref="A10:D10"/>
    <mergeCell ref="E8:L9"/>
    <mergeCell ref="M27:N27"/>
    <mergeCell ref="O27:P27"/>
    <mergeCell ref="B28:H28"/>
    <mergeCell ref="I28:J28"/>
    <mergeCell ref="K28:L28"/>
    <mergeCell ref="M28:N28"/>
    <mergeCell ref="O28:P28"/>
    <mergeCell ref="B27:H27"/>
    <mergeCell ref="I27:J27"/>
    <mergeCell ref="M29:N29"/>
    <mergeCell ref="O29:P29"/>
    <mergeCell ref="B30:H30"/>
    <mergeCell ref="I30:J30"/>
    <mergeCell ref="K30:L30"/>
    <mergeCell ref="M30:N30"/>
    <mergeCell ref="O30:P30"/>
    <mergeCell ref="B32:H32"/>
    <mergeCell ref="I32:J32"/>
    <mergeCell ref="K32:L32"/>
    <mergeCell ref="M32:N32"/>
    <mergeCell ref="O32:P32"/>
    <mergeCell ref="A13:P16"/>
    <mergeCell ref="A33:A34"/>
    <mergeCell ref="B33:H34"/>
    <mergeCell ref="I33:J34"/>
    <mergeCell ref="K33:L34"/>
    <mergeCell ref="B29:H29"/>
    <mergeCell ref="I29:J29"/>
    <mergeCell ref="K29:L29"/>
    <mergeCell ref="K27:L27"/>
    <mergeCell ref="M33:N34"/>
    <mergeCell ref="O33:P34"/>
    <mergeCell ref="B31:H31"/>
    <mergeCell ref="I31:J31"/>
    <mergeCell ref="K31:L31"/>
    <mergeCell ref="M31:N31"/>
    <mergeCell ref="O31:P31"/>
  </mergeCells>
  <printOptions horizontalCentered="1" verticalCentered="1"/>
  <pageMargins left="0.19685039370078741" right="0.19685039370078741" top="0.19685039370078741" bottom="0.78740157480314965" header="0.31496062992125984" footer="0.31496062992125984"/>
  <pageSetup paperSize="8" scale="147" orientation="landscape" r:id="rId1"/>
  <headerFooter scaleWithDoc="0" alignWithMargins="0">
    <oddFooter>&amp;L&amp;F&amp;C&amp;A&amp;RSh. &amp;P of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>
              <from>
                <xdr:col>12</xdr:col>
                <xdr:colOff>257175</xdr:colOff>
                <xdr:row>1</xdr:row>
                <xdr:rowOff>28575</xdr:rowOff>
              </from>
              <to>
                <xdr:col>15</xdr:col>
                <xdr:colOff>390525</xdr:colOff>
                <xdr:row>5</xdr:row>
                <xdr:rowOff>142875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60"/>
  <sheetViews>
    <sheetView view="pageBreakPreview" zoomScaleSheetLayoutView="100" workbookViewId="0">
      <selection activeCell="V5" sqref="V5"/>
    </sheetView>
  </sheetViews>
  <sheetFormatPr defaultColWidth="2.7109375" defaultRowHeight="11.25" x14ac:dyDescent="0.15"/>
  <cols>
    <col min="1" max="16384" width="2.7109375" style="168"/>
  </cols>
  <sheetData>
    <row r="1" spans="1:74" s="166" customFormat="1" ht="14.1" customHeight="1" x14ac:dyDescent="0.2">
      <c r="A1" s="162"/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  <c r="BM1" s="163"/>
      <c r="BN1" s="163"/>
      <c r="BO1" s="163"/>
      <c r="BP1" s="163"/>
      <c r="BQ1" s="164"/>
      <c r="BR1" s="163"/>
      <c r="BS1" s="165"/>
      <c r="BT1" s="165"/>
      <c r="BU1" s="165"/>
      <c r="BV1" s="165"/>
    </row>
    <row r="2" spans="1:74" x14ac:dyDescent="0.15">
      <c r="A2" s="75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167"/>
      <c r="BR2" s="83"/>
      <c r="BS2" s="83"/>
      <c r="BT2" s="83"/>
      <c r="BU2" s="83"/>
      <c r="BV2" s="83"/>
    </row>
    <row r="3" spans="1:74" x14ac:dyDescent="0.15">
      <c r="A3" s="75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167"/>
      <c r="BR3" s="83"/>
      <c r="BS3" s="83"/>
      <c r="BT3" s="83"/>
      <c r="BU3" s="83"/>
      <c r="BV3" s="83"/>
    </row>
    <row r="4" spans="1:74" x14ac:dyDescent="0.15">
      <c r="A4" s="75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167"/>
      <c r="BR4" s="83"/>
      <c r="BS4" s="83"/>
      <c r="BT4" s="83"/>
      <c r="BU4" s="83"/>
      <c r="BV4" s="83"/>
    </row>
    <row r="5" spans="1:74" ht="16.5" customHeight="1" x14ac:dyDescent="0.15">
      <c r="A5" s="75"/>
      <c r="B5" s="83"/>
      <c r="C5" s="169" t="s">
        <v>13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169" t="s">
        <v>130</v>
      </c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167"/>
      <c r="BR5" s="83"/>
      <c r="BS5" s="83"/>
      <c r="BT5" s="83"/>
      <c r="BU5" s="83"/>
      <c r="BV5" s="83"/>
    </row>
    <row r="6" spans="1:74" s="170" customFormat="1" x14ac:dyDescent="0.15">
      <c r="A6" s="79"/>
      <c r="B6" s="81"/>
      <c r="C6" s="280" t="s">
        <v>11</v>
      </c>
      <c r="D6" s="278"/>
      <c r="E6" s="278"/>
      <c r="F6" s="279"/>
      <c r="G6" s="278" t="s">
        <v>14</v>
      </c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9"/>
      <c r="AC6" s="81"/>
      <c r="AD6" s="81"/>
      <c r="AE6" s="81"/>
      <c r="AF6" s="81"/>
      <c r="AG6" s="280" t="s">
        <v>120</v>
      </c>
      <c r="AH6" s="278"/>
      <c r="AI6" s="278"/>
      <c r="AJ6" s="279"/>
      <c r="AK6" s="278" t="s">
        <v>131</v>
      </c>
      <c r="AL6" s="278"/>
      <c r="AM6" s="278"/>
      <c r="AN6" s="278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8"/>
      <c r="BA6" s="278"/>
      <c r="BB6" s="278"/>
      <c r="BC6" s="278"/>
      <c r="BD6" s="278"/>
      <c r="BE6" s="278"/>
      <c r="BF6" s="279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0"/>
      <c r="BR6" s="81"/>
      <c r="BS6" s="81"/>
      <c r="BT6" s="81"/>
      <c r="BU6" s="81"/>
      <c r="BV6" s="81"/>
    </row>
    <row r="7" spans="1:74" ht="12.75" customHeight="1" x14ac:dyDescent="0.15">
      <c r="A7" s="75"/>
      <c r="B7" s="83"/>
      <c r="C7" s="280" t="s">
        <v>28</v>
      </c>
      <c r="D7" s="278"/>
      <c r="E7" s="278"/>
      <c r="F7" s="279"/>
      <c r="G7" s="278" t="s">
        <v>33</v>
      </c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9"/>
      <c r="AC7" s="83"/>
      <c r="AD7" s="83"/>
      <c r="AE7" s="83"/>
      <c r="AF7" s="83"/>
      <c r="AG7" s="280" t="s">
        <v>132</v>
      </c>
      <c r="AH7" s="278"/>
      <c r="AI7" s="278"/>
      <c r="AJ7" s="279"/>
      <c r="AK7" s="278" t="s">
        <v>133</v>
      </c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8"/>
      <c r="AX7" s="278"/>
      <c r="AY7" s="278"/>
      <c r="AZ7" s="278"/>
      <c r="BA7" s="278"/>
      <c r="BB7" s="278"/>
      <c r="BC7" s="278"/>
      <c r="BD7" s="278"/>
      <c r="BE7" s="278"/>
      <c r="BF7" s="279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167"/>
      <c r="BR7" s="83"/>
      <c r="BS7" s="83"/>
      <c r="BT7" s="83"/>
      <c r="BU7" s="83"/>
      <c r="BV7" s="83"/>
    </row>
    <row r="8" spans="1:74" x14ac:dyDescent="0.15">
      <c r="A8" s="75"/>
      <c r="B8" s="83"/>
      <c r="C8" s="280" t="s">
        <v>65</v>
      </c>
      <c r="D8" s="278"/>
      <c r="E8" s="278"/>
      <c r="F8" s="279"/>
      <c r="G8" s="278" t="s">
        <v>66</v>
      </c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9"/>
      <c r="AC8" s="83"/>
      <c r="AD8" s="83"/>
      <c r="AE8" s="83"/>
      <c r="AF8" s="83"/>
      <c r="AG8" s="280"/>
      <c r="AH8" s="278"/>
      <c r="AI8" s="278"/>
      <c r="AJ8" s="279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  <c r="BA8" s="278"/>
      <c r="BB8" s="278"/>
      <c r="BC8" s="278"/>
      <c r="BD8" s="278"/>
      <c r="BE8" s="278"/>
      <c r="BF8" s="279"/>
      <c r="BG8" s="83"/>
      <c r="BH8" s="83"/>
      <c r="BI8" s="83"/>
      <c r="BJ8" s="83"/>
      <c r="BK8" s="83"/>
      <c r="BL8" s="83"/>
      <c r="BM8" s="83"/>
      <c r="BN8" s="83"/>
      <c r="BO8" s="83"/>
      <c r="BP8" s="83"/>
      <c r="BQ8" s="167"/>
      <c r="BR8" s="83"/>
      <c r="BS8" s="83"/>
      <c r="BT8" s="83"/>
      <c r="BU8" s="83"/>
      <c r="BV8" s="83"/>
    </row>
    <row r="9" spans="1:74" x14ac:dyDescent="0.15">
      <c r="A9" s="75"/>
      <c r="B9" s="83"/>
      <c r="C9" s="280" t="s">
        <v>29</v>
      </c>
      <c r="D9" s="278"/>
      <c r="E9" s="278"/>
      <c r="F9" s="279"/>
      <c r="G9" s="278" t="s">
        <v>30</v>
      </c>
      <c r="H9" s="278"/>
      <c r="I9" s="278"/>
      <c r="J9" s="278"/>
      <c r="K9" s="278"/>
      <c r="L9" s="278"/>
      <c r="M9" s="278"/>
      <c r="N9" s="278"/>
      <c r="O9" s="278"/>
      <c r="P9" s="278"/>
      <c r="Q9" s="278"/>
      <c r="R9" s="278"/>
      <c r="S9" s="278"/>
      <c r="T9" s="278"/>
      <c r="U9" s="278"/>
      <c r="V9" s="278"/>
      <c r="W9" s="278"/>
      <c r="X9" s="278"/>
      <c r="Y9" s="278"/>
      <c r="Z9" s="278"/>
      <c r="AA9" s="278"/>
      <c r="AB9" s="279"/>
      <c r="AC9" s="83"/>
      <c r="AD9" s="83"/>
      <c r="AE9" s="83"/>
      <c r="AF9" s="83"/>
      <c r="AG9" s="280"/>
      <c r="AH9" s="278"/>
      <c r="AI9" s="278"/>
      <c r="AJ9" s="279"/>
      <c r="AK9" s="278"/>
      <c r="AL9" s="278"/>
      <c r="AM9" s="278"/>
      <c r="AN9" s="278"/>
      <c r="AO9" s="278"/>
      <c r="AP9" s="278"/>
      <c r="AQ9" s="278"/>
      <c r="AR9" s="278"/>
      <c r="AS9" s="278"/>
      <c r="AT9" s="278"/>
      <c r="AU9" s="278"/>
      <c r="AV9" s="278"/>
      <c r="AW9" s="278"/>
      <c r="AX9" s="278"/>
      <c r="AY9" s="278"/>
      <c r="AZ9" s="278"/>
      <c r="BA9" s="278"/>
      <c r="BB9" s="278"/>
      <c r="BC9" s="278"/>
      <c r="BD9" s="278"/>
      <c r="BE9" s="278"/>
      <c r="BF9" s="279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167"/>
      <c r="BR9" s="83"/>
      <c r="BS9" s="83"/>
      <c r="BT9" s="83"/>
      <c r="BU9" s="83"/>
      <c r="BV9" s="83"/>
    </row>
    <row r="10" spans="1:74" x14ac:dyDescent="0.15">
      <c r="A10" s="75"/>
      <c r="B10" s="83"/>
      <c r="C10" s="280" t="s">
        <v>26</v>
      </c>
      <c r="D10" s="278"/>
      <c r="E10" s="278"/>
      <c r="F10" s="279"/>
      <c r="G10" s="278" t="s">
        <v>27</v>
      </c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9"/>
      <c r="AC10" s="83"/>
      <c r="AD10" s="83"/>
      <c r="AE10" s="83"/>
      <c r="AF10" s="83"/>
      <c r="AG10" s="280"/>
      <c r="AH10" s="278"/>
      <c r="AI10" s="278"/>
      <c r="AJ10" s="279"/>
      <c r="AK10" s="278"/>
      <c r="AL10" s="278"/>
      <c r="AM10" s="278"/>
      <c r="AN10" s="278"/>
      <c r="AO10" s="278"/>
      <c r="AP10" s="278"/>
      <c r="AQ10" s="278"/>
      <c r="AR10" s="278"/>
      <c r="AS10" s="278"/>
      <c r="AT10" s="278"/>
      <c r="AU10" s="278"/>
      <c r="AV10" s="278"/>
      <c r="AW10" s="278"/>
      <c r="AX10" s="278"/>
      <c r="AY10" s="278"/>
      <c r="AZ10" s="278"/>
      <c r="BA10" s="278"/>
      <c r="BB10" s="278"/>
      <c r="BC10" s="278"/>
      <c r="BD10" s="278"/>
      <c r="BE10" s="278"/>
      <c r="BF10" s="279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167"/>
      <c r="BR10" s="83"/>
      <c r="BS10" s="83"/>
      <c r="BT10" s="83"/>
      <c r="BU10" s="83"/>
      <c r="BV10" s="83"/>
    </row>
    <row r="11" spans="1:74" x14ac:dyDescent="0.15">
      <c r="A11" s="75"/>
      <c r="B11" s="83"/>
      <c r="C11" s="280" t="s">
        <v>31</v>
      </c>
      <c r="D11" s="278"/>
      <c r="E11" s="278"/>
      <c r="F11" s="279"/>
      <c r="G11" s="278" t="s">
        <v>32</v>
      </c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9"/>
      <c r="AC11" s="83"/>
      <c r="AD11" s="83"/>
      <c r="AE11" s="83"/>
      <c r="AF11" s="83"/>
      <c r="AG11" s="280"/>
      <c r="AH11" s="278"/>
      <c r="AI11" s="278"/>
      <c r="AJ11" s="279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8"/>
      <c r="BD11" s="278"/>
      <c r="BE11" s="278"/>
      <c r="BF11" s="279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167"/>
      <c r="BR11" s="83"/>
      <c r="BS11" s="83"/>
      <c r="BT11" s="83"/>
      <c r="BU11" s="83"/>
      <c r="BV11" s="83"/>
    </row>
    <row r="12" spans="1:74" x14ac:dyDescent="0.15">
      <c r="A12" s="75"/>
      <c r="B12" s="83"/>
      <c r="C12" s="280" t="s">
        <v>4</v>
      </c>
      <c r="D12" s="278"/>
      <c r="E12" s="278"/>
      <c r="F12" s="279"/>
      <c r="G12" s="278" t="s">
        <v>15</v>
      </c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9"/>
      <c r="AC12" s="83"/>
      <c r="AD12" s="83"/>
      <c r="AE12" s="83"/>
      <c r="AF12" s="83"/>
      <c r="AG12" s="280"/>
      <c r="AH12" s="278"/>
      <c r="AI12" s="278"/>
      <c r="AJ12" s="279"/>
      <c r="AK12" s="278"/>
      <c r="AL12" s="278"/>
      <c r="AM12" s="278"/>
      <c r="AN12" s="278"/>
      <c r="AO12" s="278"/>
      <c r="AP12" s="278"/>
      <c r="AQ12" s="278"/>
      <c r="AR12" s="278"/>
      <c r="AS12" s="278"/>
      <c r="AT12" s="278"/>
      <c r="AU12" s="278"/>
      <c r="AV12" s="278"/>
      <c r="AW12" s="278"/>
      <c r="AX12" s="278"/>
      <c r="AY12" s="278"/>
      <c r="AZ12" s="278"/>
      <c r="BA12" s="278"/>
      <c r="BB12" s="278"/>
      <c r="BC12" s="278"/>
      <c r="BD12" s="278"/>
      <c r="BE12" s="278"/>
      <c r="BF12" s="279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167"/>
      <c r="BR12" s="83"/>
      <c r="BS12" s="83"/>
      <c r="BT12" s="83"/>
      <c r="BU12" s="83"/>
      <c r="BV12" s="83"/>
    </row>
    <row r="13" spans="1:74" x14ac:dyDescent="0.15">
      <c r="A13" s="75"/>
      <c r="B13" s="83"/>
      <c r="C13" s="280" t="s">
        <v>9</v>
      </c>
      <c r="D13" s="278"/>
      <c r="E13" s="278"/>
      <c r="F13" s="279"/>
      <c r="G13" s="278" t="s">
        <v>16</v>
      </c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9"/>
      <c r="AC13" s="83"/>
      <c r="AD13" s="83"/>
      <c r="AE13" s="83"/>
      <c r="AF13" s="83"/>
      <c r="AG13" s="280"/>
      <c r="AH13" s="278"/>
      <c r="AI13" s="278"/>
      <c r="AJ13" s="279"/>
      <c r="AK13" s="278"/>
      <c r="AL13" s="278"/>
      <c r="AM13" s="278"/>
      <c r="AN13" s="278"/>
      <c r="AO13" s="278"/>
      <c r="AP13" s="278"/>
      <c r="AQ13" s="278"/>
      <c r="AR13" s="278"/>
      <c r="AS13" s="278"/>
      <c r="AT13" s="278"/>
      <c r="AU13" s="278"/>
      <c r="AV13" s="278"/>
      <c r="AW13" s="278"/>
      <c r="AX13" s="278"/>
      <c r="AY13" s="278"/>
      <c r="AZ13" s="278"/>
      <c r="BA13" s="278"/>
      <c r="BB13" s="278"/>
      <c r="BC13" s="278"/>
      <c r="BD13" s="278"/>
      <c r="BE13" s="278"/>
      <c r="BF13" s="279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167"/>
      <c r="BR13" s="83"/>
      <c r="BS13" s="83"/>
      <c r="BT13" s="83"/>
      <c r="BU13" s="83"/>
      <c r="BV13" s="83"/>
    </row>
    <row r="14" spans="1:74" x14ac:dyDescent="0.15">
      <c r="A14" s="75"/>
      <c r="B14" s="83"/>
      <c r="C14" s="280" t="s">
        <v>10</v>
      </c>
      <c r="D14" s="278"/>
      <c r="E14" s="278"/>
      <c r="F14" s="279"/>
      <c r="G14" s="278" t="s">
        <v>17</v>
      </c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9"/>
      <c r="AC14" s="83"/>
      <c r="AD14" s="83"/>
      <c r="AE14" s="83"/>
      <c r="AF14" s="83"/>
      <c r="AG14" s="280"/>
      <c r="AH14" s="278"/>
      <c r="AI14" s="278"/>
      <c r="AJ14" s="279"/>
      <c r="AK14" s="278"/>
      <c r="AL14" s="278"/>
      <c r="AM14" s="278"/>
      <c r="AN14" s="278"/>
      <c r="AO14" s="278"/>
      <c r="AP14" s="278"/>
      <c r="AQ14" s="278"/>
      <c r="AR14" s="278"/>
      <c r="AS14" s="278"/>
      <c r="AT14" s="278"/>
      <c r="AU14" s="278"/>
      <c r="AV14" s="278"/>
      <c r="AW14" s="278"/>
      <c r="AX14" s="278"/>
      <c r="AY14" s="278"/>
      <c r="AZ14" s="278"/>
      <c r="BA14" s="278"/>
      <c r="BB14" s="278"/>
      <c r="BC14" s="278"/>
      <c r="BD14" s="278"/>
      <c r="BE14" s="278"/>
      <c r="BF14" s="279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167"/>
      <c r="BR14" s="83"/>
      <c r="BS14" s="83"/>
      <c r="BT14" s="83"/>
      <c r="BU14" s="83"/>
      <c r="BV14" s="83"/>
    </row>
    <row r="15" spans="1:74" x14ac:dyDescent="0.15">
      <c r="A15" s="75"/>
      <c r="B15" s="83"/>
      <c r="C15" s="280" t="s">
        <v>12</v>
      </c>
      <c r="D15" s="278"/>
      <c r="E15" s="278"/>
      <c r="F15" s="279"/>
      <c r="G15" s="278" t="s">
        <v>18</v>
      </c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9"/>
      <c r="AC15" s="83"/>
      <c r="AD15" s="83"/>
      <c r="AE15" s="83"/>
      <c r="AF15" s="83"/>
      <c r="AG15" s="280"/>
      <c r="AH15" s="278"/>
      <c r="AI15" s="278"/>
      <c r="AJ15" s="279"/>
      <c r="AK15" s="278"/>
      <c r="AL15" s="278"/>
      <c r="AM15" s="278"/>
      <c r="AN15" s="278"/>
      <c r="AO15" s="278"/>
      <c r="AP15" s="278"/>
      <c r="AQ15" s="278"/>
      <c r="AR15" s="278"/>
      <c r="AS15" s="278"/>
      <c r="AT15" s="278"/>
      <c r="AU15" s="278"/>
      <c r="AV15" s="278"/>
      <c r="AW15" s="278"/>
      <c r="AX15" s="278"/>
      <c r="AY15" s="278"/>
      <c r="AZ15" s="278"/>
      <c r="BA15" s="278"/>
      <c r="BB15" s="278"/>
      <c r="BC15" s="278"/>
      <c r="BD15" s="278"/>
      <c r="BE15" s="278"/>
      <c r="BF15" s="279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167"/>
      <c r="BR15" s="83"/>
      <c r="BS15" s="83"/>
      <c r="BT15" s="83"/>
      <c r="BU15" s="83"/>
      <c r="BV15" s="83"/>
    </row>
    <row r="16" spans="1:74" x14ac:dyDescent="0.15">
      <c r="A16" s="75"/>
      <c r="B16" s="83"/>
      <c r="C16" s="280" t="s">
        <v>7</v>
      </c>
      <c r="D16" s="278"/>
      <c r="E16" s="278"/>
      <c r="F16" s="279"/>
      <c r="G16" s="278" t="s">
        <v>19</v>
      </c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9"/>
      <c r="AC16" s="83"/>
      <c r="AD16" s="83"/>
      <c r="AE16" s="83"/>
      <c r="AF16" s="83"/>
      <c r="AG16" s="280"/>
      <c r="AH16" s="278"/>
      <c r="AI16" s="278"/>
      <c r="AJ16" s="279"/>
      <c r="AK16" s="278"/>
      <c r="AL16" s="278"/>
      <c r="AM16" s="278"/>
      <c r="AN16" s="278"/>
      <c r="AO16" s="278"/>
      <c r="AP16" s="278"/>
      <c r="AQ16" s="278"/>
      <c r="AR16" s="278"/>
      <c r="AS16" s="278"/>
      <c r="AT16" s="278"/>
      <c r="AU16" s="278"/>
      <c r="AV16" s="278"/>
      <c r="AW16" s="278"/>
      <c r="AX16" s="278"/>
      <c r="AY16" s="278"/>
      <c r="AZ16" s="278"/>
      <c r="BA16" s="278"/>
      <c r="BB16" s="278"/>
      <c r="BC16" s="278"/>
      <c r="BD16" s="278"/>
      <c r="BE16" s="278"/>
      <c r="BF16" s="279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167"/>
      <c r="BR16" s="83"/>
      <c r="BS16" s="83"/>
      <c r="BT16" s="83"/>
      <c r="BU16" s="83"/>
      <c r="BV16" s="83"/>
    </row>
    <row r="17" spans="1:74" x14ac:dyDescent="0.15">
      <c r="A17" s="75"/>
      <c r="B17" s="83"/>
      <c r="C17" s="280" t="s">
        <v>8</v>
      </c>
      <c r="D17" s="278"/>
      <c r="E17" s="278"/>
      <c r="F17" s="279"/>
      <c r="G17" s="278" t="s">
        <v>20</v>
      </c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9"/>
      <c r="AC17" s="83"/>
      <c r="AD17" s="83"/>
      <c r="AE17" s="83"/>
      <c r="AF17" s="83"/>
      <c r="AG17" s="280"/>
      <c r="AH17" s="278"/>
      <c r="AI17" s="278"/>
      <c r="AJ17" s="279"/>
      <c r="AK17" s="278"/>
      <c r="AL17" s="278"/>
      <c r="AM17" s="278"/>
      <c r="AN17" s="278"/>
      <c r="AO17" s="278"/>
      <c r="AP17" s="278"/>
      <c r="AQ17" s="278"/>
      <c r="AR17" s="278"/>
      <c r="AS17" s="278"/>
      <c r="AT17" s="278"/>
      <c r="AU17" s="278"/>
      <c r="AV17" s="278"/>
      <c r="AW17" s="278"/>
      <c r="AX17" s="278"/>
      <c r="AY17" s="278"/>
      <c r="AZ17" s="278"/>
      <c r="BA17" s="278"/>
      <c r="BB17" s="278"/>
      <c r="BC17" s="278"/>
      <c r="BD17" s="278"/>
      <c r="BE17" s="278"/>
      <c r="BF17" s="279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167"/>
      <c r="BR17" s="83"/>
      <c r="BS17" s="83"/>
      <c r="BT17" s="83"/>
      <c r="BU17" s="83"/>
      <c r="BV17" s="83"/>
    </row>
    <row r="18" spans="1:74" x14ac:dyDescent="0.15">
      <c r="A18" s="75"/>
      <c r="B18" s="83"/>
      <c r="C18" s="280" t="s">
        <v>24</v>
      </c>
      <c r="D18" s="278"/>
      <c r="E18" s="278"/>
      <c r="F18" s="279"/>
      <c r="G18" s="278" t="s">
        <v>34</v>
      </c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9"/>
      <c r="AC18" s="83"/>
      <c r="AD18" s="83"/>
      <c r="AE18" s="83"/>
      <c r="AF18" s="83"/>
      <c r="AG18" s="280"/>
      <c r="AH18" s="278"/>
      <c r="AI18" s="278"/>
      <c r="AJ18" s="279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9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167"/>
      <c r="BR18" s="83"/>
      <c r="BS18" s="83"/>
      <c r="BT18" s="83"/>
      <c r="BU18" s="83"/>
      <c r="BV18" s="83"/>
    </row>
    <row r="19" spans="1:74" x14ac:dyDescent="0.15">
      <c r="A19" s="75"/>
      <c r="B19" s="83"/>
      <c r="C19" s="280" t="s">
        <v>21</v>
      </c>
      <c r="D19" s="278"/>
      <c r="E19" s="278"/>
      <c r="F19" s="279"/>
      <c r="G19" s="278" t="s">
        <v>60</v>
      </c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8"/>
      <c r="S19" s="278"/>
      <c r="T19" s="278"/>
      <c r="U19" s="278"/>
      <c r="V19" s="278"/>
      <c r="W19" s="278"/>
      <c r="X19" s="278"/>
      <c r="Y19" s="278"/>
      <c r="Z19" s="278"/>
      <c r="AA19" s="278"/>
      <c r="AB19" s="279"/>
      <c r="AC19" s="83"/>
      <c r="AD19" s="83"/>
      <c r="AE19" s="83"/>
      <c r="AF19" s="83"/>
      <c r="AG19" s="280"/>
      <c r="AH19" s="278"/>
      <c r="AI19" s="278"/>
      <c r="AJ19" s="279"/>
      <c r="AK19" s="278"/>
      <c r="AL19" s="278"/>
      <c r="AM19" s="278"/>
      <c r="AN19" s="278"/>
      <c r="AO19" s="278"/>
      <c r="AP19" s="278"/>
      <c r="AQ19" s="278"/>
      <c r="AR19" s="278"/>
      <c r="AS19" s="278"/>
      <c r="AT19" s="278"/>
      <c r="AU19" s="278"/>
      <c r="AV19" s="278"/>
      <c r="AW19" s="278"/>
      <c r="AX19" s="278"/>
      <c r="AY19" s="278"/>
      <c r="AZ19" s="278"/>
      <c r="BA19" s="278"/>
      <c r="BB19" s="278"/>
      <c r="BC19" s="278"/>
      <c r="BD19" s="278"/>
      <c r="BE19" s="278"/>
      <c r="BF19" s="279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167"/>
      <c r="BR19" s="83"/>
      <c r="BS19" s="83"/>
      <c r="BT19" s="83"/>
      <c r="BU19" s="83"/>
      <c r="BV19" s="83"/>
    </row>
    <row r="20" spans="1:74" x14ac:dyDescent="0.15">
      <c r="A20" s="75"/>
      <c r="B20" s="83"/>
      <c r="C20" s="280" t="s">
        <v>49</v>
      </c>
      <c r="D20" s="278"/>
      <c r="E20" s="278"/>
      <c r="F20" s="279"/>
      <c r="G20" s="278" t="s">
        <v>50</v>
      </c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8"/>
      <c r="S20" s="278"/>
      <c r="T20" s="278"/>
      <c r="U20" s="278"/>
      <c r="V20" s="278"/>
      <c r="W20" s="278"/>
      <c r="X20" s="278"/>
      <c r="Y20" s="278"/>
      <c r="Z20" s="278"/>
      <c r="AA20" s="278"/>
      <c r="AB20" s="279"/>
      <c r="AC20" s="83"/>
      <c r="AD20" s="83"/>
      <c r="AE20" s="83"/>
      <c r="AF20" s="83"/>
      <c r="AG20" s="280"/>
      <c r="AH20" s="278"/>
      <c r="AI20" s="278"/>
      <c r="AJ20" s="279"/>
      <c r="AK20" s="278"/>
      <c r="AL20" s="278"/>
      <c r="AM20" s="278"/>
      <c r="AN20" s="278"/>
      <c r="AO20" s="278"/>
      <c r="AP20" s="278"/>
      <c r="AQ20" s="278"/>
      <c r="AR20" s="278"/>
      <c r="AS20" s="278"/>
      <c r="AT20" s="278"/>
      <c r="AU20" s="278"/>
      <c r="AV20" s="278"/>
      <c r="AW20" s="278"/>
      <c r="AX20" s="278"/>
      <c r="AY20" s="278"/>
      <c r="AZ20" s="278"/>
      <c r="BA20" s="278"/>
      <c r="BB20" s="278"/>
      <c r="BC20" s="278"/>
      <c r="BD20" s="278"/>
      <c r="BE20" s="278"/>
      <c r="BF20" s="279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167"/>
      <c r="BR20" s="83"/>
      <c r="BS20" s="83"/>
      <c r="BT20" s="83"/>
      <c r="BU20" s="83"/>
      <c r="BV20" s="83"/>
    </row>
    <row r="21" spans="1:74" x14ac:dyDescent="0.15">
      <c r="A21" s="75"/>
      <c r="B21" s="83"/>
      <c r="C21" s="280" t="s">
        <v>48</v>
      </c>
      <c r="D21" s="278"/>
      <c r="E21" s="278"/>
      <c r="F21" s="279"/>
      <c r="G21" s="278" t="s">
        <v>61</v>
      </c>
      <c r="H21" s="278"/>
      <c r="I21" s="278"/>
      <c r="J21" s="278"/>
      <c r="K21" s="278"/>
      <c r="L21" s="278"/>
      <c r="M21" s="278"/>
      <c r="N21" s="278"/>
      <c r="O21" s="278"/>
      <c r="P21" s="278"/>
      <c r="Q21" s="278"/>
      <c r="R21" s="278"/>
      <c r="S21" s="278"/>
      <c r="T21" s="278"/>
      <c r="U21" s="278"/>
      <c r="V21" s="278"/>
      <c r="W21" s="278"/>
      <c r="X21" s="278"/>
      <c r="Y21" s="278"/>
      <c r="Z21" s="278"/>
      <c r="AA21" s="278"/>
      <c r="AB21" s="279"/>
      <c r="AC21" s="83"/>
      <c r="AD21" s="83"/>
      <c r="AE21" s="83"/>
      <c r="AF21" s="83"/>
      <c r="AG21" s="280"/>
      <c r="AH21" s="278"/>
      <c r="AI21" s="278"/>
      <c r="AJ21" s="279"/>
      <c r="AK21" s="278"/>
      <c r="AL21" s="278"/>
      <c r="AM21" s="278"/>
      <c r="AN21" s="278"/>
      <c r="AO21" s="278"/>
      <c r="AP21" s="278"/>
      <c r="AQ21" s="278"/>
      <c r="AR21" s="278"/>
      <c r="AS21" s="278"/>
      <c r="AT21" s="278"/>
      <c r="AU21" s="278"/>
      <c r="AV21" s="278"/>
      <c r="AW21" s="278"/>
      <c r="AX21" s="278"/>
      <c r="AY21" s="278"/>
      <c r="AZ21" s="278"/>
      <c r="BA21" s="278"/>
      <c r="BB21" s="278"/>
      <c r="BC21" s="278"/>
      <c r="BD21" s="278"/>
      <c r="BE21" s="278"/>
      <c r="BF21" s="279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167"/>
      <c r="BR21" s="83"/>
      <c r="BS21" s="83"/>
      <c r="BT21" s="83"/>
      <c r="BU21" s="83"/>
      <c r="BV21" s="83"/>
    </row>
    <row r="22" spans="1:74" ht="12.75" customHeight="1" x14ac:dyDescent="0.15">
      <c r="A22" s="75"/>
      <c r="B22" s="83"/>
      <c r="C22" s="280" t="s">
        <v>62</v>
      </c>
      <c r="D22" s="278"/>
      <c r="E22" s="278"/>
      <c r="F22" s="279"/>
      <c r="G22" s="278" t="s">
        <v>63</v>
      </c>
      <c r="H22" s="278"/>
      <c r="I22" s="278"/>
      <c r="J22" s="278"/>
      <c r="K22" s="278"/>
      <c r="L22" s="278"/>
      <c r="M22" s="278"/>
      <c r="N22" s="278"/>
      <c r="O22" s="278"/>
      <c r="P22" s="278"/>
      <c r="Q22" s="278"/>
      <c r="R22" s="278"/>
      <c r="S22" s="278"/>
      <c r="T22" s="278"/>
      <c r="U22" s="278"/>
      <c r="V22" s="278"/>
      <c r="W22" s="278"/>
      <c r="X22" s="278"/>
      <c r="Y22" s="278"/>
      <c r="Z22" s="278"/>
      <c r="AA22" s="278"/>
      <c r="AB22" s="279"/>
      <c r="AC22" s="83"/>
      <c r="AD22" s="83"/>
      <c r="AE22" s="83"/>
      <c r="AF22" s="83"/>
      <c r="AG22" s="280"/>
      <c r="AH22" s="278"/>
      <c r="AI22" s="278"/>
      <c r="AJ22" s="279"/>
      <c r="AK22" s="278"/>
      <c r="AL22" s="278"/>
      <c r="AM22" s="278"/>
      <c r="AN22" s="278"/>
      <c r="AO22" s="278"/>
      <c r="AP22" s="278"/>
      <c r="AQ22" s="278"/>
      <c r="AR22" s="278"/>
      <c r="AS22" s="278"/>
      <c r="AT22" s="278"/>
      <c r="AU22" s="278"/>
      <c r="AV22" s="278"/>
      <c r="AW22" s="278"/>
      <c r="AX22" s="278"/>
      <c r="AY22" s="278"/>
      <c r="AZ22" s="278"/>
      <c r="BA22" s="278"/>
      <c r="BB22" s="278"/>
      <c r="BC22" s="278"/>
      <c r="BD22" s="278"/>
      <c r="BE22" s="278"/>
      <c r="BF22" s="279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167"/>
      <c r="BR22" s="83"/>
      <c r="BS22" s="83"/>
      <c r="BT22" s="83"/>
      <c r="BU22" s="83"/>
      <c r="BV22" s="83"/>
    </row>
    <row r="23" spans="1:74" x14ac:dyDescent="0.15">
      <c r="A23" s="75"/>
      <c r="B23" s="83"/>
      <c r="C23" s="280"/>
      <c r="D23" s="278"/>
      <c r="E23" s="278"/>
      <c r="F23" s="279"/>
      <c r="G23" s="278"/>
      <c r="H23" s="278"/>
      <c r="I23" s="278"/>
      <c r="J23" s="278"/>
      <c r="K23" s="278"/>
      <c r="L23" s="278"/>
      <c r="M23" s="278"/>
      <c r="N23" s="278"/>
      <c r="O23" s="278"/>
      <c r="P23" s="278"/>
      <c r="Q23" s="278"/>
      <c r="R23" s="278"/>
      <c r="S23" s="278"/>
      <c r="T23" s="278"/>
      <c r="U23" s="278"/>
      <c r="V23" s="278"/>
      <c r="W23" s="278"/>
      <c r="X23" s="278"/>
      <c r="Y23" s="278"/>
      <c r="Z23" s="278"/>
      <c r="AA23" s="278"/>
      <c r="AB23" s="279"/>
      <c r="AC23" s="83"/>
      <c r="AD23" s="83"/>
      <c r="AE23" s="83"/>
      <c r="AF23" s="83"/>
      <c r="AG23" s="280"/>
      <c r="AH23" s="278"/>
      <c r="AI23" s="278"/>
      <c r="AJ23" s="279"/>
      <c r="AK23" s="278"/>
      <c r="AL23" s="278"/>
      <c r="AM23" s="278"/>
      <c r="AN23" s="278"/>
      <c r="AO23" s="278"/>
      <c r="AP23" s="278"/>
      <c r="AQ23" s="278"/>
      <c r="AR23" s="278"/>
      <c r="AS23" s="278"/>
      <c r="AT23" s="278"/>
      <c r="AU23" s="278"/>
      <c r="AV23" s="278"/>
      <c r="AW23" s="278"/>
      <c r="AX23" s="278"/>
      <c r="AY23" s="278"/>
      <c r="AZ23" s="278"/>
      <c r="BA23" s="278"/>
      <c r="BB23" s="278"/>
      <c r="BC23" s="278"/>
      <c r="BD23" s="278"/>
      <c r="BE23" s="278"/>
      <c r="BF23" s="279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167"/>
      <c r="BR23" s="83"/>
      <c r="BS23" s="83"/>
      <c r="BT23" s="83"/>
      <c r="BU23" s="83"/>
      <c r="BV23" s="83"/>
    </row>
    <row r="24" spans="1:74" x14ac:dyDescent="0.15">
      <c r="A24" s="75"/>
      <c r="B24" s="83"/>
      <c r="C24" s="280"/>
      <c r="D24" s="278"/>
      <c r="E24" s="278"/>
      <c r="F24" s="279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9"/>
      <c r="AC24" s="83"/>
      <c r="AD24" s="83"/>
      <c r="AE24" s="83"/>
      <c r="AF24" s="83"/>
      <c r="AG24" s="280"/>
      <c r="AH24" s="278"/>
      <c r="AI24" s="278"/>
      <c r="AJ24" s="279"/>
      <c r="AK24" s="278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8"/>
      <c r="AX24" s="278"/>
      <c r="AY24" s="278"/>
      <c r="AZ24" s="278"/>
      <c r="BA24" s="278"/>
      <c r="BB24" s="278"/>
      <c r="BC24" s="278"/>
      <c r="BD24" s="278"/>
      <c r="BE24" s="278"/>
      <c r="BF24" s="279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167"/>
      <c r="BR24" s="83"/>
      <c r="BS24" s="83"/>
      <c r="BT24" s="83"/>
      <c r="BU24" s="83"/>
      <c r="BV24" s="83"/>
    </row>
    <row r="25" spans="1:74" x14ac:dyDescent="0.15">
      <c r="A25" s="75"/>
      <c r="B25" s="83"/>
      <c r="C25" s="281"/>
      <c r="D25" s="282"/>
      <c r="E25" s="282"/>
      <c r="F25" s="283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282"/>
      <c r="AA25" s="282"/>
      <c r="AB25" s="283"/>
      <c r="AC25" s="83"/>
      <c r="AD25" s="83"/>
      <c r="AE25" s="83"/>
      <c r="AF25" s="83"/>
      <c r="AG25" s="281"/>
      <c r="AH25" s="282"/>
      <c r="AI25" s="282"/>
      <c r="AJ25" s="283"/>
      <c r="AK25" s="282"/>
      <c r="AL25" s="282"/>
      <c r="AM25" s="282"/>
      <c r="AN25" s="282"/>
      <c r="AO25" s="282"/>
      <c r="AP25" s="282"/>
      <c r="AQ25" s="282"/>
      <c r="AR25" s="282"/>
      <c r="AS25" s="282"/>
      <c r="AT25" s="282"/>
      <c r="AU25" s="282"/>
      <c r="AV25" s="282"/>
      <c r="AW25" s="282"/>
      <c r="AX25" s="282"/>
      <c r="AY25" s="282"/>
      <c r="AZ25" s="282"/>
      <c r="BA25" s="282"/>
      <c r="BB25" s="282"/>
      <c r="BC25" s="282"/>
      <c r="BD25" s="282"/>
      <c r="BE25" s="282"/>
      <c r="BF25" s="2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167"/>
      <c r="BR25" s="83"/>
      <c r="BS25" s="83"/>
      <c r="BT25" s="83"/>
      <c r="BU25" s="83"/>
      <c r="BV25" s="83"/>
    </row>
    <row r="26" spans="1:74" x14ac:dyDescent="0.15">
      <c r="A26" s="75"/>
      <c r="B26" s="83"/>
      <c r="C26" s="281"/>
      <c r="D26" s="282"/>
      <c r="E26" s="282"/>
      <c r="F26" s="283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82"/>
      <c r="AB26" s="283"/>
      <c r="AC26" s="83"/>
      <c r="AD26" s="83"/>
      <c r="AE26" s="83"/>
      <c r="AF26" s="83"/>
      <c r="AG26" s="281"/>
      <c r="AH26" s="282"/>
      <c r="AI26" s="282"/>
      <c r="AJ26" s="283"/>
      <c r="AK26" s="282"/>
      <c r="AL26" s="282"/>
      <c r="AM26" s="282"/>
      <c r="AN26" s="282"/>
      <c r="AO26" s="282"/>
      <c r="AP26" s="282"/>
      <c r="AQ26" s="282"/>
      <c r="AR26" s="282"/>
      <c r="AS26" s="282"/>
      <c r="AT26" s="282"/>
      <c r="AU26" s="282"/>
      <c r="AV26" s="282"/>
      <c r="AW26" s="282"/>
      <c r="AX26" s="282"/>
      <c r="AY26" s="282"/>
      <c r="AZ26" s="282"/>
      <c r="BA26" s="282"/>
      <c r="BB26" s="282"/>
      <c r="BC26" s="282"/>
      <c r="BD26" s="282"/>
      <c r="BE26" s="282"/>
      <c r="BF26" s="2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167"/>
      <c r="BR26" s="83"/>
      <c r="BS26" s="83"/>
      <c r="BT26" s="83"/>
      <c r="BU26" s="83"/>
      <c r="BV26" s="83"/>
    </row>
    <row r="27" spans="1:74" x14ac:dyDescent="0.15">
      <c r="A27" s="75"/>
      <c r="B27" s="83"/>
      <c r="C27" s="281"/>
      <c r="D27" s="282"/>
      <c r="E27" s="282"/>
      <c r="F27" s="283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3"/>
      <c r="AC27" s="83"/>
      <c r="AD27" s="83"/>
      <c r="AE27" s="83"/>
      <c r="AF27" s="83"/>
      <c r="AG27" s="281"/>
      <c r="AH27" s="282"/>
      <c r="AI27" s="282"/>
      <c r="AJ27" s="283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282"/>
      <c r="BE27" s="282"/>
      <c r="BF27" s="2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167"/>
      <c r="BR27" s="83"/>
      <c r="BS27" s="83"/>
      <c r="BT27" s="83"/>
      <c r="BU27" s="83"/>
      <c r="BV27" s="83"/>
    </row>
    <row r="28" spans="1:74" x14ac:dyDescent="0.15">
      <c r="A28" s="75"/>
      <c r="B28" s="83"/>
      <c r="C28" s="281"/>
      <c r="D28" s="282"/>
      <c r="E28" s="282"/>
      <c r="F28" s="283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2"/>
      <c r="R28" s="282"/>
      <c r="S28" s="282"/>
      <c r="T28" s="282"/>
      <c r="U28" s="282"/>
      <c r="V28" s="282"/>
      <c r="W28" s="282"/>
      <c r="X28" s="282"/>
      <c r="Y28" s="282"/>
      <c r="Z28" s="282"/>
      <c r="AA28" s="282"/>
      <c r="AB28" s="283"/>
      <c r="AC28" s="83"/>
      <c r="AD28" s="83"/>
      <c r="AE28" s="83"/>
      <c r="AF28" s="83"/>
      <c r="AG28" s="281"/>
      <c r="AH28" s="282"/>
      <c r="AI28" s="282"/>
      <c r="AJ28" s="283"/>
      <c r="AK28" s="282"/>
      <c r="AL28" s="282"/>
      <c r="AM28" s="282"/>
      <c r="AN28" s="282"/>
      <c r="AO28" s="282"/>
      <c r="AP28" s="282"/>
      <c r="AQ28" s="282"/>
      <c r="AR28" s="282"/>
      <c r="AS28" s="282"/>
      <c r="AT28" s="282"/>
      <c r="AU28" s="282"/>
      <c r="AV28" s="282"/>
      <c r="AW28" s="282"/>
      <c r="AX28" s="282"/>
      <c r="AY28" s="282"/>
      <c r="AZ28" s="282"/>
      <c r="BA28" s="282"/>
      <c r="BB28" s="282"/>
      <c r="BC28" s="282"/>
      <c r="BD28" s="282"/>
      <c r="BE28" s="282"/>
      <c r="BF28" s="2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167"/>
      <c r="BR28" s="83"/>
      <c r="BS28" s="83"/>
      <c r="BT28" s="83"/>
      <c r="BU28" s="83"/>
      <c r="BV28" s="83"/>
    </row>
    <row r="29" spans="1:74" x14ac:dyDescent="0.15">
      <c r="A29" s="75"/>
      <c r="B29" s="83"/>
      <c r="C29" s="171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167"/>
      <c r="BR29" s="83"/>
      <c r="BS29" s="83"/>
      <c r="BT29" s="83"/>
      <c r="BU29" s="83"/>
      <c r="BV29" s="83"/>
    </row>
    <row r="30" spans="1:74" x14ac:dyDescent="0.15">
      <c r="A30" s="75"/>
      <c r="B30" s="83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167"/>
      <c r="BR30" s="83"/>
      <c r="BS30" s="83"/>
      <c r="BT30" s="83"/>
      <c r="BU30" s="83"/>
      <c r="BV30" s="83"/>
    </row>
    <row r="31" spans="1:74" x14ac:dyDescent="0.15">
      <c r="A31" s="75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83"/>
      <c r="AZ31" s="83"/>
      <c r="BA31" s="83"/>
      <c r="BB31" s="83"/>
      <c r="BC31" s="83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167"/>
      <c r="BR31" s="83"/>
      <c r="BS31" s="83"/>
      <c r="BT31" s="83"/>
      <c r="BU31" s="83"/>
      <c r="BV31" s="83"/>
    </row>
    <row r="32" spans="1:74" x14ac:dyDescent="0.15">
      <c r="A32" s="75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167"/>
      <c r="BR32" s="83"/>
      <c r="BS32" s="83"/>
      <c r="BT32" s="83"/>
      <c r="BU32" s="83"/>
      <c r="BV32" s="83"/>
    </row>
    <row r="33" spans="1:74" ht="16.5" customHeight="1" x14ac:dyDescent="0.15">
      <c r="A33" s="75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2"/>
      <c r="AD33" s="172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167"/>
      <c r="BR33" s="83"/>
      <c r="BS33" s="83"/>
      <c r="BT33" s="83"/>
      <c r="BU33" s="83"/>
      <c r="BV33" s="83"/>
    </row>
    <row r="34" spans="1:74" ht="12.75" customHeight="1" x14ac:dyDescent="0.15">
      <c r="A34" s="75"/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167"/>
      <c r="BR34" s="83"/>
      <c r="BS34" s="83"/>
      <c r="BT34" s="83"/>
      <c r="BU34" s="83"/>
      <c r="BV34" s="83"/>
    </row>
    <row r="35" spans="1:74" x14ac:dyDescent="0.15">
      <c r="A35" s="75"/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167"/>
      <c r="BR35" s="83"/>
      <c r="BS35" s="83"/>
      <c r="BT35" s="83"/>
      <c r="BU35" s="83"/>
      <c r="BV35" s="83"/>
    </row>
    <row r="36" spans="1:74" x14ac:dyDescent="0.15">
      <c r="A36" s="75"/>
      <c r="B36" s="172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167"/>
      <c r="BR36" s="83"/>
      <c r="BS36" s="83"/>
      <c r="BT36" s="83"/>
      <c r="BU36" s="83"/>
      <c r="BV36" s="83"/>
    </row>
    <row r="37" spans="1:74" x14ac:dyDescent="0.15">
      <c r="A37" s="75"/>
      <c r="B37" s="172"/>
      <c r="C37" s="172"/>
      <c r="D37" s="172"/>
      <c r="E37" s="172"/>
      <c r="F37" s="172"/>
      <c r="G37" s="172"/>
      <c r="H37" s="172"/>
      <c r="I37" s="172"/>
      <c r="J37" s="172"/>
      <c r="K37" s="172"/>
      <c r="L37" s="172"/>
      <c r="M37" s="172"/>
      <c r="N37" s="172"/>
      <c r="O37" s="172"/>
      <c r="P37" s="172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167"/>
      <c r="BR37" s="83"/>
      <c r="BS37" s="83"/>
      <c r="BT37" s="83"/>
      <c r="BU37" s="83"/>
      <c r="BV37" s="83"/>
    </row>
    <row r="38" spans="1:74" x14ac:dyDescent="0.15">
      <c r="A38" s="75"/>
      <c r="B38" s="172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167"/>
      <c r="BR38" s="83"/>
      <c r="BS38" s="83"/>
      <c r="BT38" s="83"/>
      <c r="BU38" s="83"/>
      <c r="BV38" s="83"/>
    </row>
    <row r="39" spans="1:74" ht="12.75" customHeight="1" x14ac:dyDescent="0.15">
      <c r="A39" s="75"/>
      <c r="B39" s="172"/>
      <c r="C39" s="172"/>
      <c r="D39" s="172"/>
      <c r="E39" s="172"/>
      <c r="F39" s="172"/>
      <c r="G39" s="172"/>
      <c r="H39" s="172"/>
      <c r="I39" s="172"/>
      <c r="J39" s="172"/>
      <c r="K39" s="172"/>
      <c r="L39" s="172"/>
      <c r="M39" s="172"/>
      <c r="N39" s="172"/>
      <c r="O39" s="172"/>
      <c r="P39" s="172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167"/>
      <c r="BR39" s="83"/>
      <c r="BS39" s="83"/>
      <c r="BT39" s="83"/>
      <c r="BU39" s="83"/>
      <c r="BV39" s="83"/>
    </row>
    <row r="40" spans="1:74" ht="12.75" customHeight="1" x14ac:dyDescent="0.15">
      <c r="A40" s="75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167"/>
      <c r="BR40" s="83"/>
      <c r="BS40" s="83"/>
      <c r="BT40" s="83"/>
      <c r="BU40" s="83"/>
      <c r="BV40" s="83"/>
    </row>
    <row r="41" spans="1:74" ht="12.75" customHeight="1" x14ac:dyDescent="0.15">
      <c r="A41" s="75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167"/>
      <c r="BR41" s="83"/>
      <c r="BS41" s="83"/>
      <c r="BT41" s="83"/>
      <c r="BU41" s="83"/>
      <c r="BV41" s="83"/>
    </row>
    <row r="42" spans="1:74" ht="12.75" customHeight="1" x14ac:dyDescent="0.15">
      <c r="A42" s="75"/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167"/>
      <c r="BR42" s="83"/>
      <c r="BS42" s="83"/>
      <c r="BT42" s="83"/>
      <c r="BU42" s="83"/>
      <c r="BV42" s="83"/>
    </row>
    <row r="43" spans="1:74" ht="12.75" customHeight="1" x14ac:dyDescent="0.15">
      <c r="A43" s="75"/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2"/>
      <c r="AB43" s="172"/>
      <c r="AC43" s="172"/>
      <c r="AD43" s="172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167"/>
      <c r="BR43" s="83"/>
      <c r="BS43" s="83"/>
      <c r="BT43" s="83"/>
      <c r="BU43" s="83"/>
      <c r="BV43" s="83"/>
    </row>
    <row r="44" spans="1:74" ht="12.75" customHeight="1" x14ac:dyDescent="0.15">
      <c r="A44" s="75"/>
      <c r="B44" s="172"/>
      <c r="C44" s="172"/>
      <c r="D44" s="172"/>
      <c r="E44" s="172"/>
      <c r="F44" s="172"/>
      <c r="G44" s="172"/>
      <c r="H44" s="172"/>
      <c r="I44" s="172"/>
      <c r="J44" s="172"/>
      <c r="K44" s="172"/>
      <c r="L44" s="172"/>
      <c r="M44" s="172"/>
      <c r="N44" s="172"/>
      <c r="O44" s="172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2"/>
      <c r="AB44" s="172"/>
      <c r="AC44" s="172"/>
      <c r="AD44" s="172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167"/>
      <c r="BR44" s="83"/>
      <c r="BS44" s="83"/>
      <c r="BT44" s="83"/>
      <c r="BU44" s="83"/>
      <c r="BV44" s="83"/>
    </row>
    <row r="45" spans="1:74" ht="12.75" customHeight="1" x14ac:dyDescent="0.15">
      <c r="A45" s="75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167"/>
      <c r="BR45" s="83"/>
      <c r="BS45" s="83"/>
      <c r="BT45" s="83"/>
      <c r="BU45" s="83"/>
      <c r="BV45" s="83"/>
    </row>
    <row r="46" spans="1:74" ht="11.25" customHeight="1" x14ac:dyDescent="0.15">
      <c r="A46" s="75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167"/>
      <c r="BR46" s="83"/>
      <c r="BS46" s="83"/>
      <c r="BT46" s="83"/>
      <c r="BU46" s="83"/>
      <c r="BV46" s="83"/>
    </row>
    <row r="47" spans="1:74" x14ac:dyDescent="0.15">
      <c r="A47" s="75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167"/>
      <c r="BR47" s="83"/>
      <c r="BS47" s="83"/>
      <c r="BT47" s="83"/>
      <c r="BU47" s="83"/>
      <c r="BV47" s="83"/>
    </row>
    <row r="48" spans="1:74" x14ac:dyDescent="0.15">
      <c r="A48" s="75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167"/>
      <c r="BR48" s="83"/>
      <c r="BS48" s="83"/>
      <c r="BT48" s="83"/>
      <c r="BU48" s="83"/>
      <c r="BV48" s="83"/>
    </row>
    <row r="49" spans="1:74" x14ac:dyDescent="0.15">
      <c r="A49" s="75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167"/>
      <c r="BR49" s="83"/>
      <c r="BS49" s="83"/>
      <c r="BT49" s="83"/>
      <c r="BU49" s="83"/>
      <c r="BV49" s="83"/>
    </row>
    <row r="50" spans="1:74" x14ac:dyDescent="0.15">
      <c r="A50" s="75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167"/>
      <c r="BR50" s="83"/>
      <c r="BS50" s="83"/>
      <c r="BT50" s="83"/>
      <c r="BU50" s="83"/>
      <c r="BV50" s="83"/>
    </row>
    <row r="51" spans="1:74" x14ac:dyDescent="0.15">
      <c r="A51" s="75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167"/>
      <c r="BR51" s="83"/>
      <c r="BS51" s="83"/>
      <c r="BT51" s="83"/>
      <c r="BU51" s="83"/>
      <c r="BV51" s="83"/>
    </row>
    <row r="52" spans="1:74" x14ac:dyDescent="0.15">
      <c r="A52" s="75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167"/>
      <c r="BR52" s="83"/>
      <c r="BS52" s="83"/>
      <c r="BT52" s="83"/>
      <c r="BU52" s="83"/>
      <c r="BV52" s="83"/>
    </row>
    <row r="53" spans="1:74" ht="12" thickBot="1" x14ac:dyDescent="0.2">
      <c r="A53" s="173"/>
      <c r="B53" s="174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4"/>
      <c r="AT53" s="174"/>
      <c r="AU53" s="174"/>
      <c r="AV53" s="174"/>
      <c r="AW53" s="174"/>
      <c r="AX53" s="174"/>
      <c r="AY53" s="174"/>
      <c r="AZ53" s="174"/>
      <c r="BA53" s="174"/>
      <c r="BB53" s="174"/>
      <c r="BC53" s="174"/>
      <c r="BD53" s="174"/>
      <c r="BE53" s="174"/>
      <c r="BF53" s="174"/>
      <c r="BG53" s="174"/>
      <c r="BH53" s="174"/>
      <c r="BI53" s="174"/>
      <c r="BJ53" s="174"/>
      <c r="BK53" s="174"/>
      <c r="BL53" s="174"/>
      <c r="BM53" s="174"/>
      <c r="BN53" s="174"/>
      <c r="BO53" s="174"/>
      <c r="BP53" s="174"/>
      <c r="BQ53" s="175"/>
      <c r="BR53" s="83"/>
      <c r="BS53" s="83"/>
      <c r="BT53" s="83"/>
      <c r="BU53" s="83"/>
      <c r="BV53" s="83"/>
    </row>
    <row r="54" spans="1:74" x14ac:dyDescent="0.1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</row>
    <row r="55" spans="1:74" x14ac:dyDescent="0.1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</row>
    <row r="56" spans="1:74" x14ac:dyDescent="0.1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</row>
    <row r="57" spans="1:74" x14ac:dyDescent="0.1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</row>
    <row r="58" spans="1:74" x14ac:dyDescent="0.1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</row>
    <row r="59" spans="1:74" x14ac:dyDescent="0.1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</row>
    <row r="60" spans="1:74" x14ac:dyDescent="0.1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  <c r="AF60" s="8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</row>
  </sheetData>
  <mergeCells count="92">
    <mergeCell ref="AG27:AJ27"/>
    <mergeCell ref="AK27:BF27"/>
    <mergeCell ref="AG28:AJ28"/>
    <mergeCell ref="AK28:BF28"/>
    <mergeCell ref="AG24:AJ24"/>
    <mergeCell ref="AK24:BF24"/>
    <mergeCell ref="AG25:AJ25"/>
    <mergeCell ref="AK25:BF25"/>
    <mergeCell ref="AG26:AJ26"/>
    <mergeCell ref="AK26:BF26"/>
    <mergeCell ref="AG21:AJ21"/>
    <mergeCell ref="AK21:BF21"/>
    <mergeCell ref="AG22:AJ22"/>
    <mergeCell ref="AK22:BF22"/>
    <mergeCell ref="AG23:AJ23"/>
    <mergeCell ref="AK23:BF23"/>
    <mergeCell ref="AG18:AJ18"/>
    <mergeCell ref="AK18:BF18"/>
    <mergeCell ref="AG19:AJ19"/>
    <mergeCell ref="AK19:BF19"/>
    <mergeCell ref="AG20:AJ20"/>
    <mergeCell ref="AK20:BF20"/>
    <mergeCell ref="AG15:AJ15"/>
    <mergeCell ref="AK15:BF15"/>
    <mergeCell ref="AG16:AJ16"/>
    <mergeCell ref="AK16:BF16"/>
    <mergeCell ref="AG17:AJ17"/>
    <mergeCell ref="AK17:BF17"/>
    <mergeCell ref="AG12:AJ12"/>
    <mergeCell ref="AK12:BF12"/>
    <mergeCell ref="AG13:AJ13"/>
    <mergeCell ref="AK13:BF13"/>
    <mergeCell ref="AG14:AJ14"/>
    <mergeCell ref="AK14:BF14"/>
    <mergeCell ref="AG9:AJ9"/>
    <mergeCell ref="AK9:BF9"/>
    <mergeCell ref="AG10:AJ10"/>
    <mergeCell ref="AK10:BF10"/>
    <mergeCell ref="AG11:AJ11"/>
    <mergeCell ref="AK11:BF11"/>
    <mergeCell ref="AG6:AJ6"/>
    <mergeCell ref="AK6:BF6"/>
    <mergeCell ref="AG7:AJ7"/>
    <mergeCell ref="AK7:BF7"/>
    <mergeCell ref="AG8:AJ8"/>
    <mergeCell ref="AK8:BF8"/>
    <mergeCell ref="C11:F11"/>
    <mergeCell ref="G11:AB11"/>
    <mergeCell ref="C14:F14"/>
    <mergeCell ref="G14:AB14"/>
    <mergeCell ref="C15:F15"/>
    <mergeCell ref="G15:AB15"/>
    <mergeCell ref="C13:F13"/>
    <mergeCell ref="G13:AB13"/>
    <mergeCell ref="C12:F12"/>
    <mergeCell ref="G12:AB12"/>
    <mergeCell ref="C17:F17"/>
    <mergeCell ref="G17:AB17"/>
    <mergeCell ref="C25:F25"/>
    <mergeCell ref="G25:AB25"/>
    <mergeCell ref="C16:F16"/>
    <mergeCell ref="G16:AB16"/>
    <mergeCell ref="C18:F18"/>
    <mergeCell ref="G18:AB18"/>
    <mergeCell ref="C24:F24"/>
    <mergeCell ref="G24:AB24"/>
    <mergeCell ref="C20:F20"/>
    <mergeCell ref="G20:AB20"/>
    <mergeCell ref="C19:F19"/>
    <mergeCell ref="G19:AB19"/>
    <mergeCell ref="C22:F22"/>
    <mergeCell ref="G22:AB22"/>
    <mergeCell ref="C21:F21"/>
    <mergeCell ref="G21:AB21"/>
    <mergeCell ref="C28:F28"/>
    <mergeCell ref="G28:AB28"/>
    <mergeCell ref="C27:F27"/>
    <mergeCell ref="G27:AB27"/>
    <mergeCell ref="C26:F26"/>
    <mergeCell ref="G26:AB26"/>
    <mergeCell ref="C23:F23"/>
    <mergeCell ref="G23:AB23"/>
    <mergeCell ref="G6:AB6"/>
    <mergeCell ref="C6:F6"/>
    <mergeCell ref="C7:F7"/>
    <mergeCell ref="G7:AB7"/>
    <mergeCell ref="C10:F10"/>
    <mergeCell ref="G10:AB10"/>
    <mergeCell ref="C8:F8"/>
    <mergeCell ref="G8:AB8"/>
    <mergeCell ref="C9:F9"/>
    <mergeCell ref="G9:AB9"/>
  </mergeCells>
  <phoneticPr fontId="0" type="noConversion"/>
  <printOptions horizontalCentered="1"/>
  <pageMargins left="0.19685039370078741" right="0.19685039370078741" top="0.19685039370078741" bottom="0.78740157480314965" header="0.31496062992125984" footer="0.31496062992125984"/>
  <pageSetup paperSize="8" scale="112" orientation="landscape" r:id="rId1"/>
  <headerFooter scaleWithDoc="0" alignWithMargins="0">
    <oddFooter>&amp;L&amp;F&amp;CNOTES&amp;RSh.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S380"/>
  <sheetViews>
    <sheetView tabSelected="1" view="pageBreakPreview" zoomScaleNormal="100" zoomScaleSheetLayoutView="100" workbookViewId="0">
      <pane xSplit="3" ySplit="2" topLeftCell="K3" activePane="bottomRight" state="frozen"/>
      <selection pane="topRight" activeCell="D1" sqref="D1"/>
      <selection pane="bottomLeft" activeCell="A2" sqref="A2"/>
      <selection pane="bottomRight" activeCell="V10" sqref="V10"/>
    </sheetView>
  </sheetViews>
  <sheetFormatPr defaultColWidth="8.85546875" defaultRowHeight="11.25" x14ac:dyDescent="0.15"/>
  <cols>
    <col min="1" max="1" width="3.42578125" style="110" customWidth="1"/>
    <col min="2" max="2" width="13.7109375" style="96" customWidth="1"/>
    <col min="3" max="3" width="50.42578125" style="75" bestFit="1" customWidth="1"/>
    <col min="4" max="4" width="37" style="76" bestFit="1" customWidth="1"/>
    <col min="5" max="5" width="13.7109375" style="77" customWidth="1"/>
    <col min="6" max="7" width="7.140625" style="78" customWidth="1"/>
    <col min="8" max="8" width="9.7109375" style="78" bestFit="1" customWidth="1"/>
    <col min="9" max="9" width="7.140625" style="79" bestFit="1" customWidth="1"/>
    <col min="10" max="10" width="7.28515625" style="80" bestFit="1" customWidth="1"/>
    <col min="11" max="11" width="5" style="79" customWidth="1"/>
    <col min="12" max="13" width="5" style="81" customWidth="1"/>
    <col min="14" max="14" width="5" style="80" customWidth="1"/>
    <col min="15" max="15" width="14.42578125" style="79" customWidth="1"/>
    <col min="16" max="16" width="14.140625" style="80" customWidth="1"/>
    <col min="17" max="17" width="5.7109375" style="82" customWidth="1"/>
    <col min="18" max="18" width="14.140625" style="78" customWidth="1"/>
    <col min="19" max="19" width="16.85546875" style="78" customWidth="1"/>
    <col min="20" max="20" width="5.7109375" style="82" customWidth="1"/>
    <col min="21" max="21" width="14.140625" style="78" customWidth="1"/>
    <col min="22" max="22" width="9.7109375" style="81" customWidth="1"/>
    <col min="23" max="31" width="9.7109375" style="83" customWidth="1"/>
    <col min="32" max="32" width="5" style="79" customWidth="1"/>
    <col min="33" max="34" width="5" style="81" customWidth="1"/>
    <col min="35" max="35" width="5" style="80" customWidth="1"/>
    <col min="36" max="36" width="14.85546875" style="83" customWidth="1"/>
    <col min="37" max="41" width="8.85546875" style="83"/>
    <col min="42" max="42" width="8.85546875" style="83" customWidth="1"/>
    <col min="43" max="16384" width="8.85546875" style="83"/>
  </cols>
  <sheetData>
    <row r="1" spans="1:45" ht="12" thickBot="1" x14ac:dyDescent="0.2">
      <c r="A1" s="121" t="s">
        <v>134</v>
      </c>
      <c r="B1" s="96" t="s">
        <v>135</v>
      </c>
      <c r="C1" s="75" t="s">
        <v>136</v>
      </c>
      <c r="D1" s="76" t="s">
        <v>137</v>
      </c>
      <c r="E1" s="77" t="s">
        <v>138</v>
      </c>
      <c r="F1" s="78" t="s">
        <v>163</v>
      </c>
      <c r="G1" s="78" t="s">
        <v>139</v>
      </c>
      <c r="H1" s="78" t="s">
        <v>140</v>
      </c>
      <c r="I1" s="79" t="s">
        <v>141</v>
      </c>
      <c r="J1" s="80" t="s">
        <v>142</v>
      </c>
      <c r="K1" s="79" t="s">
        <v>145</v>
      </c>
      <c r="L1" s="81" t="s">
        <v>146</v>
      </c>
      <c r="M1" s="81" t="s">
        <v>147</v>
      </c>
      <c r="N1" s="80" t="s">
        <v>148</v>
      </c>
      <c r="O1" s="79" t="s">
        <v>149</v>
      </c>
      <c r="P1" s="80" t="s">
        <v>150</v>
      </c>
      <c r="Q1" s="82" t="s">
        <v>151</v>
      </c>
      <c r="R1" s="78" t="s">
        <v>152</v>
      </c>
      <c r="S1" s="78" t="s">
        <v>153</v>
      </c>
      <c r="T1" s="82" t="s">
        <v>171</v>
      </c>
      <c r="U1" s="78" t="s">
        <v>172</v>
      </c>
      <c r="V1" s="81" t="s">
        <v>161</v>
      </c>
      <c r="W1" s="83" t="s">
        <v>162</v>
      </c>
      <c r="X1" s="83" t="s">
        <v>155</v>
      </c>
      <c r="Y1" s="83" t="s">
        <v>156</v>
      </c>
      <c r="Z1" s="83" t="s">
        <v>157</v>
      </c>
      <c r="AA1" s="83" t="s">
        <v>158</v>
      </c>
      <c r="AB1" s="83" t="s">
        <v>167</v>
      </c>
      <c r="AC1" s="83" t="s">
        <v>169</v>
      </c>
      <c r="AD1" s="83" t="s">
        <v>181</v>
      </c>
      <c r="AE1" s="83" t="s">
        <v>182</v>
      </c>
      <c r="AF1" s="79" t="s">
        <v>176</v>
      </c>
      <c r="AG1" s="81" t="s">
        <v>177</v>
      </c>
      <c r="AH1" s="81" t="s">
        <v>178</v>
      </c>
      <c r="AI1" s="80" t="s">
        <v>179</v>
      </c>
    </row>
    <row r="2" spans="1:45" s="96" customFormat="1" ht="85.5" thickBot="1" x14ac:dyDescent="0.25">
      <c r="A2" s="123" t="s">
        <v>0</v>
      </c>
      <c r="B2" s="118" t="s">
        <v>1</v>
      </c>
      <c r="C2" s="86" t="s">
        <v>2</v>
      </c>
      <c r="D2" s="87" t="s">
        <v>3</v>
      </c>
      <c r="E2" s="123" t="s">
        <v>57</v>
      </c>
      <c r="F2" s="88" t="s">
        <v>180</v>
      </c>
      <c r="G2" s="88" t="s">
        <v>121</v>
      </c>
      <c r="H2" s="84" t="s">
        <v>52</v>
      </c>
      <c r="I2" s="85" t="s">
        <v>143</v>
      </c>
      <c r="J2" s="85" t="s">
        <v>144</v>
      </c>
      <c r="K2" s="89" t="s">
        <v>53</v>
      </c>
      <c r="L2" s="90" t="s">
        <v>54</v>
      </c>
      <c r="M2" s="90" t="s">
        <v>55</v>
      </c>
      <c r="N2" s="91" t="s">
        <v>56</v>
      </c>
      <c r="O2" s="89" t="s">
        <v>5</v>
      </c>
      <c r="P2" s="91" t="s">
        <v>6</v>
      </c>
      <c r="Q2" s="92" t="s">
        <v>25</v>
      </c>
      <c r="R2" s="84" t="s">
        <v>125</v>
      </c>
      <c r="S2" s="93" t="s">
        <v>22</v>
      </c>
      <c r="T2" s="92" t="s">
        <v>174</v>
      </c>
      <c r="U2" s="84" t="s">
        <v>175</v>
      </c>
      <c r="V2" s="94" t="s">
        <v>159</v>
      </c>
      <c r="W2" s="95" t="s">
        <v>160</v>
      </c>
      <c r="X2" s="96" t="s">
        <v>126</v>
      </c>
      <c r="Y2" s="96" t="s">
        <v>127</v>
      </c>
      <c r="Z2" s="96" t="s">
        <v>128</v>
      </c>
      <c r="AA2" s="96" t="s">
        <v>129</v>
      </c>
      <c r="AB2" s="96" t="s">
        <v>168</v>
      </c>
      <c r="AC2" s="96" t="s">
        <v>170</v>
      </c>
      <c r="AD2" s="96" t="s">
        <v>183</v>
      </c>
      <c r="AE2" s="96" t="s">
        <v>184</v>
      </c>
      <c r="AF2" s="89" t="s">
        <v>53</v>
      </c>
      <c r="AG2" s="90" t="s">
        <v>54</v>
      </c>
      <c r="AH2" s="90" t="s">
        <v>55</v>
      </c>
      <c r="AI2" s="91" t="s">
        <v>56</v>
      </c>
      <c r="AJ2" s="97"/>
      <c r="AK2" s="284" t="s">
        <v>111</v>
      </c>
      <c r="AL2" s="284"/>
      <c r="AM2" s="284"/>
      <c r="AN2" s="284"/>
      <c r="AO2" s="284"/>
      <c r="AP2" s="284"/>
      <c r="AQ2" s="284"/>
      <c r="AR2" s="284"/>
      <c r="AS2" s="284"/>
    </row>
    <row r="3" spans="1:45" ht="12" customHeight="1" thickBot="1" x14ac:dyDescent="0.2">
      <c r="A3" s="122">
        <f>ROW()-2</f>
        <v>1</v>
      </c>
      <c r="B3" s="119" t="s">
        <v>204</v>
      </c>
      <c r="C3" s="99" t="s">
        <v>344</v>
      </c>
      <c r="D3" s="100" t="s">
        <v>345</v>
      </c>
      <c r="E3" s="179" t="s">
        <v>188</v>
      </c>
      <c r="F3" s="101" t="s">
        <v>24</v>
      </c>
      <c r="G3" s="101" t="s">
        <v>11</v>
      </c>
      <c r="H3" s="101" t="s">
        <v>189</v>
      </c>
      <c r="I3" s="98">
        <v>-0.5</v>
      </c>
      <c r="J3" s="102">
        <v>1.5</v>
      </c>
      <c r="K3" s="98"/>
      <c r="L3" s="103"/>
      <c r="M3" s="103">
        <v>0.5</v>
      </c>
      <c r="N3" s="102"/>
      <c r="O3" s="98"/>
      <c r="P3" s="102"/>
      <c r="Q3" s="176" t="s">
        <v>89</v>
      </c>
      <c r="R3" s="177" t="s">
        <v>507</v>
      </c>
      <c r="S3" s="101"/>
      <c r="T3" s="102"/>
      <c r="U3" s="101"/>
      <c r="V3" s="104" t="s">
        <v>691</v>
      </c>
      <c r="W3" s="102"/>
      <c r="X3" s="96" t="str">
        <f>IFERROR(MID(B3,1,FIND("-",B3)-1),"")</f>
        <v>VT</v>
      </c>
      <c r="Y3" s="96" t="s">
        <v>699</v>
      </c>
      <c r="Z3" s="96" t="s">
        <v>700</v>
      </c>
      <c r="AA3" s="96"/>
      <c r="AB3" s="96" t="str">
        <f>IFERROR(MID(B3,FIND("-",B3)+1,LEN(B3)),"")</f>
        <v>500A</v>
      </c>
      <c r="AC3" s="96" t="s">
        <v>699</v>
      </c>
      <c r="AD3" s="96"/>
      <c r="AE3" s="96"/>
      <c r="AF3" s="98">
        <v>-0.1</v>
      </c>
      <c r="AG3" s="103" t="s">
        <v>64</v>
      </c>
      <c r="AH3" s="103" t="s">
        <v>64</v>
      </c>
      <c r="AI3" s="102">
        <v>0.3</v>
      </c>
      <c r="AJ3" s="105"/>
      <c r="AK3" s="106">
        <f>IF(LEFT(Q3,3)="SAI",IF($B3="",0,1),0)</f>
        <v>0</v>
      </c>
      <c r="AL3" s="106">
        <f>IF(LEFT(Q3,3)="SAO",IF($B3="",0,1),0)</f>
        <v>0</v>
      </c>
      <c r="AM3" s="106">
        <f>IF(LEFT(Q3,3)="SDI",IF($B3="",0,1),0)</f>
        <v>0</v>
      </c>
      <c r="AN3" s="106">
        <f>IF(LEFT(Q3,3)="SDO",IF($B3="",0,1),0)</f>
        <v>0</v>
      </c>
      <c r="AO3" s="106">
        <f>IF(LEFT(Q3,3)="RTD",IF($B3="",0,1),0)</f>
        <v>0</v>
      </c>
      <c r="AP3" s="106">
        <f>IF(LEFT(Q3,2)="AI",IF($B3="",0,1),0)</f>
        <v>1</v>
      </c>
      <c r="AQ3" s="106">
        <f>IF(LEFT(Q3,2)="AO",IF($B3="",0,1),0)</f>
        <v>0</v>
      </c>
      <c r="AR3" s="106">
        <f>IF(LEFT(Q3,2)="DI",IF($B3="",0,1),0)</f>
        <v>0</v>
      </c>
      <c r="AS3" s="106">
        <f>IF(LEFT(Q3,2)="DO",IF($B3="",0,1),0)</f>
        <v>0</v>
      </c>
    </row>
    <row r="4" spans="1:45" ht="12" customHeight="1" thickBot="1" x14ac:dyDescent="0.2">
      <c r="A4" s="110">
        <f t="shared" ref="A4:A67" si="0">ROW()-2</f>
        <v>2</v>
      </c>
      <c r="B4" s="120" t="s">
        <v>205</v>
      </c>
      <c r="C4" s="108" t="s">
        <v>346</v>
      </c>
      <c r="D4" s="109" t="s">
        <v>347</v>
      </c>
      <c r="E4" s="114" t="s">
        <v>188</v>
      </c>
      <c r="F4" s="110" t="s">
        <v>24</v>
      </c>
      <c r="G4" s="110" t="s">
        <v>11</v>
      </c>
      <c r="H4" s="110" t="s">
        <v>189</v>
      </c>
      <c r="I4" s="107">
        <v>0</v>
      </c>
      <c r="J4" s="111">
        <v>60</v>
      </c>
      <c r="K4" s="107"/>
      <c r="L4" s="112">
        <v>40.4</v>
      </c>
      <c r="M4" s="112">
        <v>43.8</v>
      </c>
      <c r="N4" s="111"/>
      <c r="O4" s="107"/>
      <c r="P4" s="111"/>
      <c r="Q4" s="176" t="s">
        <v>89</v>
      </c>
      <c r="R4" s="178" t="s">
        <v>508</v>
      </c>
      <c r="S4" s="110"/>
      <c r="T4" s="111"/>
      <c r="U4" s="110"/>
      <c r="V4" s="113" t="s">
        <v>693</v>
      </c>
      <c r="W4" s="111"/>
      <c r="X4" s="96" t="str">
        <f t="shared" ref="X4:X67" si="1">IFERROR(MID(B4,1,FIND("-",B4)-1),"")</f>
        <v>LT</v>
      </c>
      <c r="Y4" s="96"/>
      <c r="Z4" s="96"/>
      <c r="AA4" s="96"/>
      <c r="AB4" s="96" t="str">
        <f t="shared" ref="AB4:AB67" si="2">IFERROR(MID(B4,FIND("-",B4)+1,LEN(B4)),"")</f>
        <v>1626</v>
      </c>
      <c r="AC4" s="96"/>
      <c r="AD4" s="96"/>
      <c r="AE4" s="96"/>
      <c r="AF4" s="107"/>
      <c r="AG4" s="112"/>
      <c r="AH4" s="112"/>
      <c r="AI4" s="111"/>
      <c r="AJ4" s="105"/>
      <c r="AK4" s="106">
        <f t="shared" ref="AJ4:AK67" si="3">IF(LEFT(Q4,3)="SAI",IF($B4="",0,1),0)</f>
        <v>0</v>
      </c>
      <c r="AL4" s="106">
        <f t="shared" ref="AL4:AL67" si="4">IF(LEFT(Q4,3)="SAO",IF($B4="",0,1),0)</f>
        <v>0</v>
      </c>
      <c r="AM4" s="106">
        <f t="shared" ref="AM4:AM67" si="5">IF(LEFT(Q4,3)="SDI",IF($B4="",0,1),0)</f>
        <v>0</v>
      </c>
      <c r="AN4" s="106">
        <f t="shared" ref="AN4:AN67" si="6">IF(LEFT(Q4,3)="SDO",IF($B4="",0,1),0)</f>
        <v>0</v>
      </c>
      <c r="AO4" s="106">
        <f t="shared" ref="AO4:AO67" si="7">IF(LEFT(Q4,3)="RTD",IF($B4="",0,1),0)</f>
        <v>0</v>
      </c>
      <c r="AP4" s="106">
        <f t="shared" ref="AP4:AP67" si="8">IF(LEFT(Q4,2)="AI",IF($B4="",0,1),0)</f>
        <v>1</v>
      </c>
      <c r="AQ4" s="106">
        <f t="shared" ref="AQ4:AQ67" si="9">IF(LEFT(Q4,2)="AO",IF($B4="",0,1),0)</f>
        <v>0</v>
      </c>
      <c r="AR4" s="106">
        <f t="shared" ref="AR4:AR67" si="10">IF(LEFT(Q4,2)="DI",IF($B4="",0,1),0)</f>
        <v>0</v>
      </c>
      <c r="AS4" s="106">
        <f t="shared" ref="AS4:AS67" si="11">IF(LEFT(Q4,2)="DO",IF($B4="",0,1),0)</f>
        <v>0</v>
      </c>
    </row>
    <row r="5" spans="1:45" ht="12" customHeight="1" thickBot="1" x14ac:dyDescent="0.2">
      <c r="A5" s="110">
        <f t="shared" si="0"/>
        <v>3</v>
      </c>
      <c r="B5" s="120"/>
      <c r="C5" s="108" t="s">
        <v>69</v>
      </c>
      <c r="D5" s="109"/>
      <c r="E5" s="114" t="s">
        <v>188</v>
      </c>
      <c r="F5" s="110" t="s">
        <v>24</v>
      </c>
      <c r="G5" s="110" t="s">
        <v>11</v>
      </c>
      <c r="H5" s="110" t="s">
        <v>190</v>
      </c>
      <c r="I5" s="107">
        <v>0</v>
      </c>
      <c r="J5" s="111">
        <v>100</v>
      </c>
      <c r="K5" s="107"/>
      <c r="L5" s="112"/>
      <c r="M5" s="112">
        <v>90</v>
      </c>
      <c r="N5" s="111"/>
      <c r="O5" s="107"/>
      <c r="P5" s="111"/>
      <c r="Q5" s="176" t="s">
        <v>89</v>
      </c>
      <c r="R5" s="178" t="s">
        <v>509</v>
      </c>
      <c r="S5" s="110"/>
      <c r="T5" s="111"/>
      <c r="U5" s="110"/>
      <c r="V5" s="113" t="s">
        <v>693</v>
      </c>
      <c r="W5" s="111"/>
      <c r="X5" s="96" t="str">
        <f t="shared" si="1"/>
        <v/>
      </c>
      <c r="Y5" s="96"/>
      <c r="Z5" s="96"/>
      <c r="AA5" s="96"/>
      <c r="AB5" s="96" t="str">
        <f t="shared" si="2"/>
        <v/>
      </c>
      <c r="AC5" s="96"/>
      <c r="AD5" s="96"/>
      <c r="AE5" s="96"/>
      <c r="AF5" s="107"/>
      <c r="AG5" s="112"/>
      <c r="AH5" s="112"/>
      <c r="AI5" s="111"/>
      <c r="AJ5" s="105"/>
      <c r="AK5" s="106">
        <f t="shared" si="3"/>
        <v>0</v>
      </c>
      <c r="AL5" s="106">
        <f t="shared" si="4"/>
        <v>0</v>
      </c>
      <c r="AM5" s="106">
        <f t="shared" si="5"/>
        <v>0</v>
      </c>
      <c r="AN5" s="106">
        <f t="shared" si="6"/>
        <v>0</v>
      </c>
      <c r="AO5" s="106">
        <f t="shared" si="7"/>
        <v>0</v>
      </c>
      <c r="AP5" s="106">
        <f t="shared" si="8"/>
        <v>0</v>
      </c>
      <c r="AQ5" s="106">
        <f t="shared" si="9"/>
        <v>0</v>
      </c>
      <c r="AR5" s="106">
        <f t="shared" si="10"/>
        <v>0</v>
      </c>
      <c r="AS5" s="106">
        <f t="shared" si="11"/>
        <v>0</v>
      </c>
    </row>
    <row r="6" spans="1:45" ht="12" customHeight="1" thickBot="1" x14ac:dyDescent="0.2">
      <c r="A6" s="110">
        <f t="shared" si="0"/>
        <v>4</v>
      </c>
      <c r="B6" s="120"/>
      <c r="C6" s="108" t="s">
        <v>69</v>
      </c>
      <c r="D6" s="109"/>
      <c r="E6" s="114" t="s">
        <v>188</v>
      </c>
      <c r="F6" s="110" t="s">
        <v>24</v>
      </c>
      <c r="G6" s="110" t="s">
        <v>11</v>
      </c>
      <c r="H6" s="110" t="s">
        <v>189</v>
      </c>
      <c r="I6" s="107">
        <v>0</v>
      </c>
      <c r="J6" s="111">
        <v>100</v>
      </c>
      <c r="K6" s="107"/>
      <c r="L6" s="112"/>
      <c r="M6" s="112">
        <v>65</v>
      </c>
      <c r="N6" s="111"/>
      <c r="O6" s="107"/>
      <c r="P6" s="111"/>
      <c r="Q6" s="176" t="s">
        <v>89</v>
      </c>
      <c r="R6" s="178" t="s">
        <v>510</v>
      </c>
      <c r="S6" s="110"/>
      <c r="T6" s="111"/>
      <c r="U6" s="110"/>
      <c r="V6" s="113" t="s">
        <v>691</v>
      </c>
      <c r="W6" s="111"/>
      <c r="X6" s="96" t="str">
        <f t="shared" si="1"/>
        <v/>
      </c>
      <c r="Y6" s="96"/>
      <c r="Z6" s="96"/>
      <c r="AA6" s="96"/>
      <c r="AB6" s="96" t="str">
        <f t="shared" si="2"/>
        <v/>
      </c>
      <c r="AC6" s="96"/>
      <c r="AD6" s="96"/>
      <c r="AE6" s="96"/>
      <c r="AF6" s="107"/>
      <c r="AG6" s="112"/>
      <c r="AH6" s="112"/>
      <c r="AI6" s="111"/>
      <c r="AJ6" s="105"/>
      <c r="AK6" s="106">
        <f t="shared" si="3"/>
        <v>0</v>
      </c>
      <c r="AL6" s="106">
        <f t="shared" si="4"/>
        <v>0</v>
      </c>
      <c r="AM6" s="106">
        <f t="shared" si="5"/>
        <v>0</v>
      </c>
      <c r="AN6" s="106">
        <f t="shared" si="6"/>
        <v>0</v>
      </c>
      <c r="AO6" s="106">
        <f t="shared" si="7"/>
        <v>0</v>
      </c>
      <c r="AP6" s="106">
        <f t="shared" si="8"/>
        <v>0</v>
      </c>
      <c r="AQ6" s="106">
        <f t="shared" si="9"/>
        <v>0</v>
      </c>
      <c r="AR6" s="106">
        <f t="shared" si="10"/>
        <v>0</v>
      </c>
      <c r="AS6" s="106">
        <f t="shared" si="11"/>
        <v>0</v>
      </c>
    </row>
    <row r="7" spans="1:45" ht="12" customHeight="1" thickBot="1" x14ac:dyDescent="0.2">
      <c r="A7" s="110">
        <f t="shared" si="0"/>
        <v>5</v>
      </c>
      <c r="B7" s="120" t="s">
        <v>206</v>
      </c>
      <c r="C7" s="108" t="s">
        <v>187</v>
      </c>
      <c r="D7" s="109" t="s">
        <v>203</v>
      </c>
      <c r="E7" s="114" t="s">
        <v>113</v>
      </c>
      <c r="F7" s="110" t="s">
        <v>24</v>
      </c>
      <c r="G7" s="110" t="s">
        <v>11</v>
      </c>
      <c r="H7" s="110" t="s">
        <v>190</v>
      </c>
      <c r="I7" s="107">
        <v>0</v>
      </c>
      <c r="J7" s="111">
        <v>200</v>
      </c>
      <c r="K7" s="107"/>
      <c r="L7" s="112"/>
      <c r="M7" s="112">
        <v>140</v>
      </c>
      <c r="N7" s="111">
        <v>230</v>
      </c>
      <c r="O7" s="107"/>
      <c r="P7" s="111"/>
      <c r="Q7" s="176" t="s">
        <v>173</v>
      </c>
      <c r="R7" s="178" t="s">
        <v>511</v>
      </c>
      <c r="S7" s="110"/>
      <c r="T7" s="111"/>
      <c r="U7" s="110"/>
      <c r="V7" s="113" t="s">
        <v>691</v>
      </c>
      <c r="W7" s="111"/>
      <c r="X7" s="96" t="str">
        <f t="shared" si="1"/>
        <v>TE</v>
      </c>
      <c r="Y7" s="96"/>
      <c r="Z7" s="96"/>
      <c r="AA7" s="96"/>
      <c r="AB7" s="96" t="str">
        <f t="shared" si="2"/>
        <v>800A</v>
      </c>
      <c r="AC7" s="96"/>
      <c r="AD7" s="96"/>
      <c r="AE7" s="96"/>
      <c r="AF7" s="107"/>
      <c r="AG7" s="112"/>
      <c r="AH7" s="112"/>
      <c r="AI7" s="111"/>
      <c r="AJ7" s="106">
        <f t="shared" si="3"/>
        <v>0</v>
      </c>
      <c r="AK7" s="106">
        <f>IF(LEFT(Q7,3)="SAI",IF($B7="",0,1),0)</f>
        <v>0</v>
      </c>
      <c r="AL7" s="106">
        <f t="shared" si="4"/>
        <v>0</v>
      </c>
      <c r="AM7" s="106">
        <f t="shared" si="5"/>
        <v>0</v>
      </c>
      <c r="AN7" s="106">
        <f>IF(LEFT(Q7,3)="SDO",IF($B7="",0,1),0)</f>
        <v>0</v>
      </c>
      <c r="AO7" s="106">
        <f t="shared" si="7"/>
        <v>0</v>
      </c>
      <c r="AP7" s="106">
        <f t="shared" si="8"/>
        <v>1</v>
      </c>
      <c r="AQ7" s="106">
        <f t="shared" si="9"/>
        <v>0</v>
      </c>
      <c r="AR7" s="106">
        <f t="shared" si="10"/>
        <v>0</v>
      </c>
      <c r="AS7" s="106">
        <f t="shared" si="11"/>
        <v>0</v>
      </c>
    </row>
    <row r="8" spans="1:45" ht="12" customHeight="1" thickBot="1" x14ac:dyDescent="0.2">
      <c r="A8" s="110">
        <f t="shared" si="0"/>
        <v>6</v>
      </c>
      <c r="B8" s="120" t="s">
        <v>207</v>
      </c>
      <c r="C8" s="108" t="s">
        <v>348</v>
      </c>
      <c r="D8" s="109" t="s">
        <v>203</v>
      </c>
      <c r="E8" s="114" t="s">
        <v>113</v>
      </c>
      <c r="F8" s="110" t="s">
        <v>24</v>
      </c>
      <c r="G8" s="110" t="s">
        <v>11</v>
      </c>
      <c r="H8" s="110" t="s">
        <v>190</v>
      </c>
      <c r="I8" s="107">
        <v>0</v>
      </c>
      <c r="J8" s="111">
        <v>200</v>
      </c>
      <c r="K8" s="107"/>
      <c r="L8" s="112"/>
      <c r="M8" s="112">
        <v>140</v>
      </c>
      <c r="N8" s="111"/>
      <c r="O8" s="107"/>
      <c r="P8" s="111"/>
      <c r="Q8" s="176" t="s">
        <v>173</v>
      </c>
      <c r="R8" s="178" t="s">
        <v>512</v>
      </c>
      <c r="S8" s="110"/>
      <c r="T8" s="111"/>
      <c r="U8" s="110"/>
      <c r="V8" s="113" t="s">
        <v>691</v>
      </c>
      <c r="W8" s="111"/>
      <c r="X8" s="96" t="str">
        <f t="shared" si="1"/>
        <v>TE</v>
      </c>
      <c r="Y8" s="96"/>
      <c r="Z8" s="96"/>
      <c r="AA8" s="96"/>
      <c r="AB8" s="96" t="str">
        <f t="shared" si="2"/>
        <v>801A</v>
      </c>
      <c r="AC8" s="96"/>
      <c r="AD8" s="96"/>
      <c r="AE8" s="96"/>
      <c r="AF8" s="107"/>
      <c r="AG8" s="112"/>
      <c r="AH8" s="112"/>
      <c r="AI8" s="111"/>
      <c r="AJ8" s="105"/>
      <c r="AK8" s="106">
        <f t="shared" ref="AK8" si="12">IF(LEFT(Q8,3)="SAI",IF($B8="",0,1),0)</f>
        <v>0</v>
      </c>
      <c r="AL8" s="106">
        <f>IF(LEFT(Q8,3)="SAO",IF($B8="",0,1),0)</f>
        <v>0</v>
      </c>
      <c r="AM8" s="106">
        <f t="shared" ref="AM8" si="13">IF(LEFT(Q8,3)="SDI",IF($B8="",0,1),0)</f>
        <v>0</v>
      </c>
      <c r="AN8" s="106">
        <f t="shared" ref="AN8" si="14">IF(LEFT(Q8,3)="SDO",IF($B8="",0,1),0)</f>
        <v>0</v>
      </c>
      <c r="AO8" s="106">
        <f t="shared" ref="AO8" si="15">IF(LEFT(Q8,3)="RTD",IF($B8="",0,1),0)</f>
        <v>0</v>
      </c>
      <c r="AP8" s="106">
        <f t="shared" ref="AP8" si="16">IF(LEFT(Q8,2)="AI",IF($B8="",0,1),0)</f>
        <v>1</v>
      </c>
      <c r="AQ8" s="106">
        <f t="shared" ref="AQ8" si="17">IF(LEFT(Q8,2)="AO",IF($B8="",0,1),0)</f>
        <v>0</v>
      </c>
      <c r="AR8" s="106">
        <f t="shared" ref="AR8" si="18">IF(LEFT(Q8,2)="DI",IF($B8="",0,1),0)</f>
        <v>0</v>
      </c>
      <c r="AS8" s="106">
        <f t="shared" ref="AS8" si="19">IF(LEFT(Q8,2)="DO",IF($B8="",0,1),0)</f>
        <v>0</v>
      </c>
    </row>
    <row r="9" spans="1:45" ht="12" customHeight="1" thickBot="1" x14ac:dyDescent="0.2">
      <c r="A9" s="110">
        <f t="shared" si="0"/>
        <v>7</v>
      </c>
      <c r="B9" s="120" t="s">
        <v>208</v>
      </c>
      <c r="C9" s="108" t="s">
        <v>349</v>
      </c>
      <c r="D9" s="109" t="s">
        <v>203</v>
      </c>
      <c r="E9" s="114" t="s">
        <v>113</v>
      </c>
      <c r="F9" s="110" t="s">
        <v>24</v>
      </c>
      <c r="G9" s="110" t="s">
        <v>11</v>
      </c>
      <c r="H9" s="110" t="s">
        <v>191</v>
      </c>
      <c r="I9" s="107">
        <v>0</v>
      </c>
      <c r="J9" s="111">
        <v>100</v>
      </c>
      <c r="K9" s="107"/>
      <c r="L9" s="112">
        <v>30</v>
      </c>
      <c r="M9" s="112">
        <v>70</v>
      </c>
      <c r="N9" s="111"/>
      <c r="O9" s="107"/>
      <c r="P9" s="111"/>
      <c r="Q9" s="176" t="s">
        <v>173</v>
      </c>
      <c r="R9" s="178" t="s">
        <v>513</v>
      </c>
      <c r="S9" s="110"/>
      <c r="T9" s="111"/>
      <c r="U9" s="110"/>
      <c r="V9" s="113" t="s">
        <v>691</v>
      </c>
      <c r="W9" s="111"/>
      <c r="X9" s="96" t="str">
        <f t="shared" si="1"/>
        <v>TE</v>
      </c>
      <c r="Y9" s="96"/>
      <c r="Z9" s="96"/>
      <c r="AA9" s="96"/>
      <c r="AB9" s="96" t="str">
        <f t="shared" si="2"/>
        <v>802A</v>
      </c>
      <c r="AC9" s="96"/>
      <c r="AD9" s="96"/>
      <c r="AE9" s="96"/>
      <c r="AF9" s="107"/>
      <c r="AG9" s="112"/>
      <c r="AH9" s="112"/>
      <c r="AI9" s="111"/>
      <c r="AJ9" s="105"/>
      <c r="AK9" s="106">
        <f t="shared" si="3"/>
        <v>0</v>
      </c>
      <c r="AL9" s="106">
        <f t="shared" si="4"/>
        <v>0</v>
      </c>
      <c r="AM9" s="106">
        <f t="shared" si="5"/>
        <v>0</v>
      </c>
      <c r="AN9" s="106">
        <f t="shared" si="6"/>
        <v>0</v>
      </c>
      <c r="AO9" s="106">
        <f t="shared" si="7"/>
        <v>0</v>
      </c>
      <c r="AP9" s="106">
        <f t="shared" si="8"/>
        <v>1</v>
      </c>
      <c r="AQ9" s="106">
        <f t="shared" si="9"/>
        <v>0</v>
      </c>
      <c r="AR9" s="106">
        <f t="shared" si="10"/>
        <v>0</v>
      </c>
      <c r="AS9" s="106">
        <f t="shared" si="11"/>
        <v>0</v>
      </c>
    </row>
    <row r="10" spans="1:45" ht="12" customHeight="1" thickBot="1" x14ac:dyDescent="0.2">
      <c r="A10" s="110">
        <f t="shared" si="0"/>
        <v>8</v>
      </c>
      <c r="B10" s="120" t="s">
        <v>209</v>
      </c>
      <c r="C10" s="108" t="s">
        <v>350</v>
      </c>
      <c r="D10" s="109" t="s">
        <v>203</v>
      </c>
      <c r="E10" s="114" t="s">
        <v>113</v>
      </c>
      <c r="F10" s="110" t="s">
        <v>24</v>
      </c>
      <c r="G10" s="110" t="s">
        <v>11</v>
      </c>
      <c r="H10" s="110" t="s">
        <v>189</v>
      </c>
      <c r="I10" s="107">
        <v>0</v>
      </c>
      <c r="J10" s="111">
        <v>10</v>
      </c>
      <c r="K10" s="107"/>
      <c r="L10" s="112">
        <v>2.5</v>
      </c>
      <c r="M10" s="112">
        <v>4</v>
      </c>
      <c r="N10" s="111"/>
      <c r="O10" s="107"/>
      <c r="P10" s="111"/>
      <c r="Q10" s="176" t="s">
        <v>173</v>
      </c>
      <c r="R10" s="178" t="s">
        <v>514</v>
      </c>
      <c r="S10" s="110"/>
      <c r="T10" s="111"/>
      <c r="U10" s="110"/>
      <c r="V10" s="113" t="s">
        <v>691</v>
      </c>
      <c r="W10" s="111"/>
      <c r="X10" s="96" t="str">
        <f t="shared" si="1"/>
        <v>TE</v>
      </c>
      <c r="Y10" s="96"/>
      <c r="Z10" s="96"/>
      <c r="AA10" s="96"/>
      <c r="AB10" s="96" t="str">
        <f t="shared" si="2"/>
        <v>401A</v>
      </c>
      <c r="AC10" s="96"/>
      <c r="AD10" s="96"/>
      <c r="AE10" s="96"/>
      <c r="AF10" s="107"/>
      <c r="AG10" s="112"/>
      <c r="AH10" s="112"/>
      <c r="AI10" s="111"/>
      <c r="AJ10" s="105"/>
      <c r="AK10" s="106">
        <f t="shared" si="3"/>
        <v>0</v>
      </c>
      <c r="AL10" s="106">
        <f t="shared" si="4"/>
        <v>0</v>
      </c>
      <c r="AM10" s="106">
        <f t="shared" si="5"/>
        <v>0</v>
      </c>
      <c r="AN10" s="106">
        <f t="shared" si="6"/>
        <v>0</v>
      </c>
      <c r="AO10" s="106">
        <f t="shared" si="7"/>
        <v>0</v>
      </c>
      <c r="AP10" s="106">
        <f t="shared" si="8"/>
        <v>1</v>
      </c>
      <c r="AQ10" s="106">
        <f t="shared" si="9"/>
        <v>0</v>
      </c>
      <c r="AR10" s="106">
        <f t="shared" si="10"/>
        <v>0</v>
      </c>
      <c r="AS10" s="106">
        <f t="shared" si="11"/>
        <v>0</v>
      </c>
    </row>
    <row r="11" spans="1:45" ht="12" customHeight="1" thickBot="1" x14ac:dyDescent="0.2">
      <c r="A11" s="110">
        <f t="shared" si="0"/>
        <v>9</v>
      </c>
      <c r="B11" s="120" t="s">
        <v>210</v>
      </c>
      <c r="C11" s="108" t="s">
        <v>351</v>
      </c>
      <c r="D11" s="109" t="s">
        <v>203</v>
      </c>
      <c r="E11" s="114" t="s">
        <v>113</v>
      </c>
      <c r="F11" s="110" t="s">
        <v>24</v>
      </c>
      <c r="G11" s="110" t="s">
        <v>11</v>
      </c>
      <c r="H11" s="110" t="s">
        <v>190</v>
      </c>
      <c r="I11" s="107">
        <v>0</v>
      </c>
      <c r="J11" s="111">
        <v>100</v>
      </c>
      <c r="K11" s="107"/>
      <c r="L11" s="112">
        <v>45</v>
      </c>
      <c r="M11" s="112"/>
      <c r="N11" s="111"/>
      <c r="O11" s="107"/>
      <c r="P11" s="111"/>
      <c r="Q11" s="176" t="s">
        <v>496</v>
      </c>
      <c r="R11" s="178" t="s">
        <v>515</v>
      </c>
      <c r="S11" s="110"/>
      <c r="T11" s="111"/>
      <c r="U11" s="110"/>
      <c r="V11" s="113" t="s">
        <v>691</v>
      </c>
      <c r="W11" s="111"/>
      <c r="X11" s="96" t="str">
        <f t="shared" si="1"/>
        <v>TE</v>
      </c>
      <c r="Y11" s="96"/>
      <c r="Z11" s="96"/>
      <c r="AA11" s="96"/>
      <c r="AB11" s="96" t="str">
        <f t="shared" si="2"/>
        <v>403A</v>
      </c>
      <c r="AC11" s="115"/>
      <c r="AD11" s="115"/>
      <c r="AE11" s="115"/>
      <c r="AF11" s="107"/>
      <c r="AG11" s="112"/>
      <c r="AH11" s="112"/>
      <c r="AI11" s="111"/>
      <c r="AJ11" s="105"/>
      <c r="AK11" s="106">
        <f t="shared" si="3"/>
        <v>0</v>
      </c>
      <c r="AL11" s="106">
        <f t="shared" si="4"/>
        <v>0</v>
      </c>
      <c r="AM11" s="106">
        <f t="shared" si="5"/>
        <v>0</v>
      </c>
      <c r="AN11" s="106">
        <f t="shared" si="6"/>
        <v>0</v>
      </c>
      <c r="AO11" s="106">
        <f t="shared" si="7"/>
        <v>0</v>
      </c>
      <c r="AP11" s="106">
        <f t="shared" si="8"/>
        <v>1</v>
      </c>
      <c r="AQ11" s="106">
        <f t="shared" si="9"/>
        <v>0</v>
      </c>
      <c r="AR11" s="106">
        <f t="shared" si="10"/>
        <v>0</v>
      </c>
      <c r="AS11" s="106">
        <f t="shared" si="11"/>
        <v>0</v>
      </c>
    </row>
    <row r="12" spans="1:45" ht="12" customHeight="1" thickBot="1" x14ac:dyDescent="0.2">
      <c r="A12" s="110">
        <f t="shared" si="0"/>
        <v>10</v>
      </c>
      <c r="B12" s="120" t="s">
        <v>211</v>
      </c>
      <c r="C12" s="108" t="s">
        <v>352</v>
      </c>
      <c r="D12" s="109" t="s">
        <v>203</v>
      </c>
      <c r="E12" s="114" t="s">
        <v>113</v>
      </c>
      <c r="F12" s="110" t="s">
        <v>24</v>
      </c>
      <c r="G12" s="110" t="s">
        <v>11</v>
      </c>
      <c r="H12" s="110"/>
      <c r="I12" s="107"/>
      <c r="J12" s="111"/>
      <c r="K12" s="107"/>
      <c r="L12" s="112">
        <v>5</v>
      </c>
      <c r="M12" s="112">
        <v>5</v>
      </c>
      <c r="N12" s="111"/>
      <c r="O12" s="107"/>
      <c r="P12" s="111"/>
      <c r="Q12" s="176" t="s">
        <v>496</v>
      </c>
      <c r="R12" s="178" t="s">
        <v>516</v>
      </c>
      <c r="S12" s="110"/>
      <c r="T12" s="111"/>
      <c r="U12" s="110"/>
      <c r="V12" s="113" t="s">
        <v>693</v>
      </c>
      <c r="W12" s="111"/>
      <c r="X12" s="96" t="str">
        <f t="shared" si="1"/>
        <v>TE</v>
      </c>
      <c r="Y12" s="96"/>
      <c r="Z12" s="96"/>
      <c r="AA12" s="96"/>
      <c r="AB12" s="96" t="str">
        <f t="shared" si="2"/>
        <v>404A</v>
      </c>
      <c r="AF12" s="107"/>
      <c r="AG12" s="112"/>
      <c r="AH12" s="112"/>
      <c r="AI12" s="111"/>
      <c r="AJ12" s="105"/>
      <c r="AK12" s="106">
        <f t="shared" si="3"/>
        <v>0</v>
      </c>
      <c r="AL12" s="106">
        <f t="shared" si="4"/>
        <v>0</v>
      </c>
      <c r="AM12" s="106">
        <f t="shared" si="5"/>
        <v>0</v>
      </c>
      <c r="AN12" s="106">
        <f t="shared" si="6"/>
        <v>0</v>
      </c>
      <c r="AO12" s="106">
        <f t="shared" si="7"/>
        <v>0</v>
      </c>
      <c r="AP12" s="106">
        <f t="shared" si="8"/>
        <v>1</v>
      </c>
      <c r="AQ12" s="106">
        <f t="shared" si="9"/>
        <v>0</v>
      </c>
      <c r="AR12" s="106">
        <f t="shared" si="10"/>
        <v>0</v>
      </c>
      <c r="AS12" s="106">
        <f t="shared" si="11"/>
        <v>0</v>
      </c>
    </row>
    <row r="13" spans="1:45" ht="12" customHeight="1" thickBot="1" x14ac:dyDescent="0.2">
      <c r="A13" s="110">
        <f t="shared" si="0"/>
        <v>11</v>
      </c>
      <c r="B13" s="120" t="s">
        <v>212</v>
      </c>
      <c r="C13" s="108" t="s">
        <v>353</v>
      </c>
      <c r="D13" s="109" t="s">
        <v>203</v>
      </c>
      <c r="E13" s="114" t="s">
        <v>113</v>
      </c>
      <c r="F13" s="110" t="s">
        <v>24</v>
      </c>
      <c r="G13" s="110" t="s">
        <v>11</v>
      </c>
      <c r="H13" s="110"/>
      <c r="I13" s="107"/>
      <c r="J13" s="111"/>
      <c r="K13" s="107"/>
      <c r="L13" s="112">
        <v>5</v>
      </c>
      <c r="M13" s="112"/>
      <c r="N13" s="111"/>
      <c r="O13" s="107"/>
      <c r="P13" s="111"/>
      <c r="Q13" s="176" t="s">
        <v>496</v>
      </c>
      <c r="R13" s="178" t="s">
        <v>517</v>
      </c>
      <c r="S13" s="110"/>
      <c r="T13" s="111"/>
      <c r="U13" s="110"/>
      <c r="V13" s="113" t="s">
        <v>693</v>
      </c>
      <c r="W13" s="111"/>
      <c r="X13" s="96" t="str">
        <f t="shared" si="1"/>
        <v>TE</v>
      </c>
      <c r="Y13" s="96"/>
      <c r="Z13" s="96"/>
      <c r="AA13" s="96"/>
      <c r="AB13" s="96" t="str">
        <f t="shared" si="2"/>
        <v>100A</v>
      </c>
      <c r="AF13" s="107"/>
      <c r="AG13" s="112"/>
      <c r="AH13" s="112"/>
      <c r="AI13" s="111"/>
      <c r="AJ13" s="105"/>
      <c r="AK13" s="106">
        <f t="shared" si="3"/>
        <v>0</v>
      </c>
      <c r="AL13" s="106">
        <f t="shared" si="4"/>
        <v>0</v>
      </c>
      <c r="AM13" s="106">
        <f t="shared" si="5"/>
        <v>0</v>
      </c>
      <c r="AN13" s="106">
        <f t="shared" si="6"/>
        <v>0</v>
      </c>
      <c r="AO13" s="106">
        <f t="shared" si="7"/>
        <v>0</v>
      </c>
      <c r="AP13" s="106">
        <f t="shared" si="8"/>
        <v>1</v>
      </c>
      <c r="AQ13" s="106">
        <f t="shared" si="9"/>
        <v>0</v>
      </c>
      <c r="AR13" s="106">
        <f t="shared" si="10"/>
        <v>0</v>
      </c>
      <c r="AS13" s="106">
        <f t="shared" si="11"/>
        <v>0</v>
      </c>
    </row>
    <row r="14" spans="1:45" ht="12" customHeight="1" thickBot="1" x14ac:dyDescent="0.2">
      <c r="A14" s="110">
        <f t="shared" si="0"/>
        <v>12</v>
      </c>
      <c r="B14" s="120"/>
      <c r="C14" s="108" t="s">
        <v>69</v>
      </c>
      <c r="D14" s="109"/>
      <c r="E14" s="114" t="s">
        <v>113</v>
      </c>
      <c r="F14" s="110" t="s">
        <v>24</v>
      </c>
      <c r="G14" s="110" t="s">
        <v>11</v>
      </c>
      <c r="H14" s="110"/>
      <c r="I14" s="107"/>
      <c r="J14" s="111"/>
      <c r="K14" s="107"/>
      <c r="L14" s="112"/>
      <c r="M14" s="112"/>
      <c r="N14" s="111"/>
      <c r="O14" s="107"/>
      <c r="P14" s="111"/>
      <c r="Q14" s="176" t="s">
        <v>496</v>
      </c>
      <c r="R14" s="178" t="s">
        <v>518</v>
      </c>
      <c r="S14" s="116"/>
      <c r="T14" s="111"/>
      <c r="U14" s="110"/>
      <c r="V14" s="113" t="s">
        <v>691</v>
      </c>
      <c r="W14" s="111"/>
      <c r="X14" s="96" t="str">
        <f t="shared" si="1"/>
        <v/>
      </c>
      <c r="Y14" s="96"/>
      <c r="Z14" s="96"/>
      <c r="AA14" s="96"/>
      <c r="AB14" s="96" t="str">
        <f t="shared" si="2"/>
        <v/>
      </c>
      <c r="AF14" s="107"/>
      <c r="AG14" s="112"/>
      <c r="AH14" s="112"/>
      <c r="AI14" s="111"/>
      <c r="AJ14" s="105"/>
      <c r="AK14" s="106">
        <f t="shared" si="3"/>
        <v>0</v>
      </c>
      <c r="AL14" s="106">
        <f t="shared" si="4"/>
        <v>0</v>
      </c>
      <c r="AM14" s="106">
        <f t="shared" si="5"/>
        <v>0</v>
      </c>
      <c r="AN14" s="106">
        <f t="shared" si="6"/>
        <v>0</v>
      </c>
      <c r="AO14" s="106">
        <f t="shared" si="7"/>
        <v>0</v>
      </c>
      <c r="AP14" s="106">
        <f t="shared" si="8"/>
        <v>0</v>
      </c>
      <c r="AQ14" s="106">
        <f t="shared" si="9"/>
        <v>0</v>
      </c>
      <c r="AR14" s="106">
        <f t="shared" si="10"/>
        <v>0</v>
      </c>
      <c r="AS14" s="106">
        <f t="shared" si="11"/>
        <v>0</v>
      </c>
    </row>
    <row r="15" spans="1:45" ht="12" customHeight="1" thickBot="1" x14ac:dyDescent="0.2">
      <c r="A15" s="110">
        <f t="shared" si="0"/>
        <v>13</v>
      </c>
      <c r="B15" s="120" t="s">
        <v>213</v>
      </c>
      <c r="C15" s="108" t="s">
        <v>354</v>
      </c>
      <c r="D15" s="109" t="s">
        <v>203</v>
      </c>
      <c r="E15" s="114" t="s">
        <v>113</v>
      </c>
      <c r="F15" s="110" t="s">
        <v>24</v>
      </c>
      <c r="G15" s="110" t="s">
        <v>11</v>
      </c>
      <c r="H15" s="110" t="s">
        <v>189</v>
      </c>
      <c r="I15" s="107">
        <v>0</v>
      </c>
      <c r="J15" s="111">
        <v>10</v>
      </c>
      <c r="K15" s="107"/>
      <c r="L15" s="112">
        <v>3.5</v>
      </c>
      <c r="M15" s="112"/>
      <c r="N15" s="111"/>
      <c r="O15" s="107"/>
      <c r="P15" s="111"/>
      <c r="Q15" s="176" t="s">
        <v>497</v>
      </c>
      <c r="R15" s="178" t="s">
        <v>519</v>
      </c>
      <c r="S15" s="110"/>
      <c r="T15" s="111"/>
      <c r="U15" s="110"/>
      <c r="V15" s="113" t="s">
        <v>694</v>
      </c>
      <c r="W15" s="111"/>
      <c r="X15" s="96" t="str">
        <f t="shared" si="1"/>
        <v>TE</v>
      </c>
      <c r="Y15" s="96"/>
      <c r="Z15" s="96"/>
      <c r="AA15" s="96"/>
      <c r="AB15" s="96" t="str">
        <f t="shared" si="2"/>
        <v>1451A</v>
      </c>
      <c r="AF15" s="107"/>
      <c r="AG15" s="112"/>
      <c r="AH15" s="112"/>
      <c r="AI15" s="111"/>
      <c r="AJ15" s="105"/>
      <c r="AK15" s="106">
        <f t="shared" si="3"/>
        <v>0</v>
      </c>
      <c r="AL15" s="106">
        <f t="shared" si="4"/>
        <v>0</v>
      </c>
      <c r="AM15" s="106">
        <f t="shared" si="5"/>
        <v>0</v>
      </c>
      <c r="AN15" s="106">
        <f t="shared" si="6"/>
        <v>0</v>
      </c>
      <c r="AO15" s="106">
        <f t="shared" si="7"/>
        <v>0</v>
      </c>
      <c r="AP15" s="106">
        <f t="shared" si="8"/>
        <v>1</v>
      </c>
      <c r="AQ15" s="106">
        <f t="shared" si="9"/>
        <v>0</v>
      </c>
      <c r="AR15" s="106">
        <f t="shared" si="10"/>
        <v>0</v>
      </c>
      <c r="AS15" s="106">
        <f t="shared" si="11"/>
        <v>0</v>
      </c>
    </row>
    <row r="16" spans="1:45" ht="12" customHeight="1" thickBot="1" x14ac:dyDescent="0.2">
      <c r="A16" s="110">
        <f t="shared" si="0"/>
        <v>14</v>
      </c>
      <c r="B16" s="120" t="s">
        <v>214</v>
      </c>
      <c r="C16" s="108" t="s">
        <v>355</v>
      </c>
      <c r="D16" s="109" t="s">
        <v>356</v>
      </c>
      <c r="E16" s="114" t="s">
        <v>113</v>
      </c>
      <c r="F16" s="110" t="s">
        <v>24</v>
      </c>
      <c r="G16" s="110" t="s">
        <v>11</v>
      </c>
      <c r="H16" s="110" t="s">
        <v>190</v>
      </c>
      <c r="I16" s="107">
        <v>0</v>
      </c>
      <c r="J16" s="111">
        <v>100</v>
      </c>
      <c r="K16" s="107"/>
      <c r="L16" s="112">
        <v>15</v>
      </c>
      <c r="M16" s="112">
        <v>60</v>
      </c>
      <c r="N16" s="111"/>
      <c r="O16" s="107"/>
      <c r="P16" s="111"/>
      <c r="Q16" s="176" t="s">
        <v>497</v>
      </c>
      <c r="R16" s="178" t="s">
        <v>520</v>
      </c>
      <c r="S16" s="110"/>
      <c r="T16" s="111"/>
      <c r="U16" s="110"/>
      <c r="V16" s="113" t="s">
        <v>694</v>
      </c>
      <c r="W16" s="111"/>
      <c r="X16" s="96" t="str">
        <f t="shared" si="1"/>
        <v>TE</v>
      </c>
      <c r="Y16" s="96"/>
      <c r="Z16" s="96"/>
      <c r="AA16" s="96"/>
      <c r="AB16" s="96" t="str">
        <f t="shared" si="2"/>
        <v>1452A</v>
      </c>
      <c r="AF16" s="107"/>
      <c r="AG16" s="112"/>
      <c r="AH16" s="112"/>
      <c r="AI16" s="111"/>
      <c r="AJ16" s="105"/>
      <c r="AK16" s="106">
        <f t="shared" si="3"/>
        <v>0</v>
      </c>
      <c r="AL16" s="106">
        <f t="shared" si="4"/>
        <v>0</v>
      </c>
      <c r="AM16" s="106">
        <f t="shared" si="5"/>
        <v>0</v>
      </c>
      <c r="AN16" s="106">
        <f t="shared" si="6"/>
        <v>0</v>
      </c>
      <c r="AO16" s="106">
        <f t="shared" si="7"/>
        <v>0</v>
      </c>
      <c r="AP16" s="106">
        <f t="shared" si="8"/>
        <v>1</v>
      </c>
      <c r="AQ16" s="106">
        <f t="shared" si="9"/>
        <v>0</v>
      </c>
      <c r="AR16" s="106">
        <f t="shared" si="10"/>
        <v>0</v>
      </c>
      <c r="AS16" s="106">
        <f t="shared" si="11"/>
        <v>0</v>
      </c>
    </row>
    <row r="17" spans="1:45" ht="12" customHeight="1" thickBot="1" x14ac:dyDescent="0.2">
      <c r="A17" s="110">
        <f t="shared" si="0"/>
        <v>15</v>
      </c>
      <c r="B17" s="120" t="s">
        <v>215</v>
      </c>
      <c r="C17" s="108" t="s">
        <v>357</v>
      </c>
      <c r="D17" s="109" t="s">
        <v>203</v>
      </c>
      <c r="E17" s="114" t="s">
        <v>113</v>
      </c>
      <c r="F17" s="110" t="s">
        <v>24</v>
      </c>
      <c r="G17" s="110" t="s">
        <v>11</v>
      </c>
      <c r="H17" s="110" t="s">
        <v>189</v>
      </c>
      <c r="I17" s="107">
        <v>0</v>
      </c>
      <c r="J17" s="111">
        <v>2.5</v>
      </c>
      <c r="K17" s="107"/>
      <c r="L17" s="112"/>
      <c r="M17" s="112">
        <v>0.5</v>
      </c>
      <c r="N17" s="111"/>
      <c r="O17" s="107"/>
      <c r="P17" s="111"/>
      <c r="Q17" s="176" t="s">
        <v>497</v>
      </c>
      <c r="R17" s="178" t="s">
        <v>521</v>
      </c>
      <c r="S17" s="110"/>
      <c r="T17" s="111"/>
      <c r="U17" s="110"/>
      <c r="V17" s="113" t="s">
        <v>691</v>
      </c>
      <c r="W17" s="111"/>
      <c r="X17" s="96" t="str">
        <f t="shared" si="1"/>
        <v>TE</v>
      </c>
      <c r="Y17" s="96"/>
      <c r="Z17" s="96"/>
      <c r="AA17" s="96"/>
      <c r="AB17" s="96" t="str">
        <f t="shared" si="2"/>
        <v>501A</v>
      </c>
      <c r="AF17" s="107"/>
      <c r="AG17" s="112"/>
      <c r="AH17" s="112"/>
      <c r="AI17" s="111"/>
      <c r="AJ17" s="105"/>
      <c r="AK17" s="106">
        <f t="shared" si="3"/>
        <v>0</v>
      </c>
      <c r="AL17" s="106">
        <f t="shared" si="4"/>
        <v>0</v>
      </c>
      <c r="AM17" s="106">
        <f t="shared" si="5"/>
        <v>0</v>
      </c>
      <c r="AN17" s="106">
        <f t="shared" si="6"/>
        <v>0</v>
      </c>
      <c r="AO17" s="106">
        <f t="shared" si="7"/>
        <v>0</v>
      </c>
      <c r="AP17" s="106">
        <f t="shared" si="8"/>
        <v>1</v>
      </c>
      <c r="AQ17" s="106">
        <f t="shared" si="9"/>
        <v>0</v>
      </c>
      <c r="AR17" s="106">
        <f t="shared" si="10"/>
        <v>0</v>
      </c>
      <c r="AS17" s="106">
        <f t="shared" si="11"/>
        <v>0</v>
      </c>
    </row>
    <row r="18" spans="1:45" ht="12" customHeight="1" thickBot="1" x14ac:dyDescent="0.2">
      <c r="A18" s="110">
        <f t="shared" si="0"/>
        <v>16</v>
      </c>
      <c r="B18" s="120" t="s">
        <v>216</v>
      </c>
      <c r="C18" s="108" t="s">
        <v>358</v>
      </c>
      <c r="D18" s="109" t="s">
        <v>203</v>
      </c>
      <c r="E18" s="114" t="s">
        <v>113</v>
      </c>
      <c r="F18" s="110" t="s">
        <v>24</v>
      </c>
      <c r="G18" s="110" t="s">
        <v>11</v>
      </c>
      <c r="H18" s="110" t="s">
        <v>190</v>
      </c>
      <c r="I18" s="107">
        <v>0</v>
      </c>
      <c r="J18" s="111">
        <v>100</v>
      </c>
      <c r="K18" s="107"/>
      <c r="L18" s="112"/>
      <c r="M18" s="112">
        <v>85</v>
      </c>
      <c r="N18" s="111"/>
      <c r="O18" s="107"/>
      <c r="P18" s="111"/>
      <c r="Q18" s="176" t="s">
        <v>497</v>
      </c>
      <c r="R18" s="178" t="s">
        <v>522</v>
      </c>
      <c r="S18" s="110"/>
      <c r="T18" s="111"/>
      <c r="U18" s="110"/>
      <c r="V18" s="113" t="s">
        <v>691</v>
      </c>
      <c r="W18" s="111"/>
      <c r="X18" s="96" t="str">
        <f t="shared" si="1"/>
        <v>TE</v>
      </c>
      <c r="Y18" s="96"/>
      <c r="Z18" s="96"/>
      <c r="AA18" s="96"/>
      <c r="AB18" s="96" t="str">
        <f t="shared" si="2"/>
        <v>500A</v>
      </c>
      <c r="AF18" s="107"/>
      <c r="AG18" s="112"/>
      <c r="AH18" s="112"/>
      <c r="AI18" s="111"/>
      <c r="AJ18" s="105"/>
      <c r="AK18" s="106">
        <f t="shared" si="3"/>
        <v>0</v>
      </c>
      <c r="AL18" s="106">
        <f t="shared" si="4"/>
        <v>0</v>
      </c>
      <c r="AM18" s="106">
        <f t="shared" si="5"/>
        <v>0</v>
      </c>
      <c r="AN18" s="106">
        <f t="shared" si="6"/>
        <v>0</v>
      </c>
      <c r="AO18" s="106">
        <f t="shared" si="7"/>
        <v>0</v>
      </c>
      <c r="AP18" s="106">
        <f t="shared" si="8"/>
        <v>1</v>
      </c>
      <c r="AQ18" s="106">
        <f t="shared" si="9"/>
        <v>0</v>
      </c>
      <c r="AR18" s="106">
        <f t="shared" si="10"/>
        <v>0</v>
      </c>
      <c r="AS18" s="106">
        <f t="shared" si="11"/>
        <v>0</v>
      </c>
    </row>
    <row r="19" spans="1:45" ht="12" customHeight="1" thickBot="1" x14ac:dyDescent="0.2">
      <c r="A19" s="110">
        <f t="shared" si="0"/>
        <v>17</v>
      </c>
      <c r="B19" s="120" t="s">
        <v>217</v>
      </c>
      <c r="C19" s="108" t="s">
        <v>351</v>
      </c>
      <c r="D19" s="109" t="s">
        <v>203</v>
      </c>
      <c r="E19" s="114" t="s">
        <v>113</v>
      </c>
      <c r="F19" s="110" t="s">
        <v>24</v>
      </c>
      <c r="G19" s="110" t="s">
        <v>11</v>
      </c>
      <c r="H19" s="110"/>
      <c r="I19" s="107"/>
      <c r="J19" s="111"/>
      <c r="K19" s="107"/>
      <c r="L19" s="112"/>
      <c r="M19" s="112"/>
      <c r="N19" s="111"/>
      <c r="O19" s="107"/>
      <c r="P19" s="111" t="s">
        <v>192</v>
      </c>
      <c r="Q19" s="176" t="s">
        <v>498</v>
      </c>
      <c r="R19" s="178" t="s">
        <v>523</v>
      </c>
      <c r="S19" s="110"/>
      <c r="T19" s="111"/>
      <c r="U19" s="180"/>
      <c r="V19" s="113" t="s">
        <v>691</v>
      </c>
      <c r="W19" s="111"/>
      <c r="X19" s="96" t="str">
        <f t="shared" si="1"/>
        <v>TE</v>
      </c>
      <c r="Y19" s="96"/>
      <c r="Z19" s="96"/>
      <c r="AA19" s="96"/>
      <c r="AB19" s="96" t="str">
        <f t="shared" si="2"/>
        <v>402A</v>
      </c>
      <c r="AF19" s="107"/>
      <c r="AG19" s="112"/>
      <c r="AH19" s="112"/>
      <c r="AI19" s="111"/>
      <c r="AJ19" s="105"/>
      <c r="AK19" s="106">
        <f t="shared" si="3"/>
        <v>0</v>
      </c>
      <c r="AL19" s="106">
        <f t="shared" si="4"/>
        <v>0</v>
      </c>
      <c r="AM19" s="106">
        <f t="shared" si="5"/>
        <v>0</v>
      </c>
      <c r="AN19" s="106">
        <f t="shared" si="6"/>
        <v>0</v>
      </c>
      <c r="AO19" s="106">
        <f t="shared" si="7"/>
        <v>0</v>
      </c>
      <c r="AP19" s="106">
        <f t="shared" si="8"/>
        <v>1</v>
      </c>
      <c r="AQ19" s="106">
        <f t="shared" si="9"/>
        <v>0</v>
      </c>
      <c r="AR19" s="106">
        <f t="shared" si="10"/>
        <v>0</v>
      </c>
      <c r="AS19" s="106">
        <f t="shared" si="11"/>
        <v>0</v>
      </c>
    </row>
    <row r="20" spans="1:45" ht="12" customHeight="1" thickBot="1" x14ac:dyDescent="0.2">
      <c r="A20" s="110">
        <f t="shared" si="0"/>
        <v>18</v>
      </c>
      <c r="B20" s="120" t="s">
        <v>218</v>
      </c>
      <c r="C20" s="108" t="s">
        <v>355</v>
      </c>
      <c r="D20" s="109" t="s">
        <v>203</v>
      </c>
      <c r="E20" s="114" t="s">
        <v>113</v>
      </c>
      <c r="F20" s="110" t="s">
        <v>24</v>
      </c>
      <c r="G20" s="110" t="s">
        <v>11</v>
      </c>
      <c r="H20" s="110"/>
      <c r="I20" s="107"/>
      <c r="J20" s="111"/>
      <c r="K20" s="107"/>
      <c r="L20" s="112"/>
      <c r="M20" s="112"/>
      <c r="N20" s="111"/>
      <c r="O20" s="107"/>
      <c r="P20" s="111" t="s">
        <v>193</v>
      </c>
      <c r="Q20" s="176" t="s">
        <v>498</v>
      </c>
      <c r="R20" s="178" t="s">
        <v>524</v>
      </c>
      <c r="S20" s="110"/>
      <c r="T20" s="111"/>
      <c r="U20" s="178"/>
      <c r="V20" s="113" t="s">
        <v>691</v>
      </c>
      <c r="W20" s="111"/>
      <c r="X20" s="96" t="str">
        <f t="shared" si="1"/>
        <v>TE</v>
      </c>
      <c r="Y20" s="96"/>
      <c r="Z20" s="96"/>
      <c r="AA20" s="96"/>
      <c r="AB20" s="96" t="str">
        <f t="shared" si="2"/>
        <v>1454A</v>
      </c>
      <c r="AF20" s="107"/>
      <c r="AG20" s="112"/>
      <c r="AH20" s="112"/>
      <c r="AI20" s="111"/>
      <c r="AJ20" s="105"/>
      <c r="AK20" s="106">
        <f t="shared" si="3"/>
        <v>0</v>
      </c>
      <c r="AL20" s="106">
        <f t="shared" si="4"/>
        <v>0</v>
      </c>
      <c r="AM20" s="106">
        <f t="shared" si="5"/>
        <v>0</v>
      </c>
      <c r="AN20" s="106">
        <f t="shared" si="6"/>
        <v>0</v>
      </c>
      <c r="AO20" s="106">
        <f t="shared" si="7"/>
        <v>0</v>
      </c>
      <c r="AP20" s="106">
        <f t="shared" si="8"/>
        <v>1</v>
      </c>
      <c r="AQ20" s="106">
        <f t="shared" si="9"/>
        <v>0</v>
      </c>
      <c r="AR20" s="106">
        <f t="shared" si="10"/>
        <v>0</v>
      </c>
      <c r="AS20" s="106">
        <f t="shared" si="11"/>
        <v>0</v>
      </c>
    </row>
    <row r="21" spans="1:45" ht="12" customHeight="1" thickBot="1" x14ac:dyDescent="0.2">
      <c r="A21" s="110">
        <f t="shared" si="0"/>
        <v>19</v>
      </c>
      <c r="B21" s="120" t="s">
        <v>219</v>
      </c>
      <c r="C21" s="108" t="s">
        <v>354</v>
      </c>
      <c r="D21" s="109" t="s">
        <v>203</v>
      </c>
      <c r="E21" s="114" t="s">
        <v>113</v>
      </c>
      <c r="F21" s="110" t="s">
        <v>24</v>
      </c>
      <c r="G21" s="110" t="s">
        <v>11</v>
      </c>
      <c r="H21" s="110"/>
      <c r="I21" s="107"/>
      <c r="J21" s="111"/>
      <c r="K21" s="107"/>
      <c r="L21" s="112"/>
      <c r="M21" s="112"/>
      <c r="N21" s="111"/>
      <c r="O21" s="107"/>
      <c r="P21" s="111" t="s">
        <v>192</v>
      </c>
      <c r="Q21" s="176" t="s">
        <v>498</v>
      </c>
      <c r="R21" s="178" t="s">
        <v>525</v>
      </c>
      <c r="S21" s="110"/>
      <c r="T21" s="111"/>
      <c r="U21" s="178"/>
      <c r="V21" s="113" t="s">
        <v>692</v>
      </c>
      <c r="W21" s="111"/>
      <c r="X21" s="96" t="str">
        <f t="shared" si="1"/>
        <v>TE</v>
      </c>
      <c r="Y21" s="96"/>
      <c r="Z21" s="96"/>
      <c r="AA21" s="96"/>
      <c r="AB21" s="96" t="str">
        <f t="shared" si="2"/>
        <v>1453A</v>
      </c>
      <c r="AF21" s="107"/>
      <c r="AG21" s="112"/>
      <c r="AH21" s="112"/>
      <c r="AI21" s="111"/>
      <c r="AJ21" s="105"/>
      <c r="AK21" s="106">
        <f t="shared" si="3"/>
        <v>0</v>
      </c>
      <c r="AL21" s="106">
        <f t="shared" si="4"/>
        <v>0</v>
      </c>
      <c r="AM21" s="106">
        <f t="shared" si="5"/>
        <v>0</v>
      </c>
      <c r="AN21" s="106">
        <f t="shared" si="6"/>
        <v>0</v>
      </c>
      <c r="AO21" s="106">
        <f t="shared" si="7"/>
        <v>0</v>
      </c>
      <c r="AP21" s="106">
        <f t="shared" si="8"/>
        <v>1</v>
      </c>
      <c r="AQ21" s="106">
        <f t="shared" si="9"/>
        <v>0</v>
      </c>
      <c r="AR21" s="106">
        <f t="shared" si="10"/>
        <v>0</v>
      </c>
      <c r="AS21" s="106">
        <f t="shared" si="11"/>
        <v>0</v>
      </c>
    </row>
    <row r="22" spans="1:45" ht="12" customHeight="1" thickBot="1" x14ac:dyDescent="0.2">
      <c r="A22" s="110">
        <f t="shared" si="0"/>
        <v>20</v>
      </c>
      <c r="B22" s="120"/>
      <c r="C22" s="108" t="s">
        <v>69</v>
      </c>
      <c r="D22" s="109"/>
      <c r="E22" s="114" t="s">
        <v>113</v>
      </c>
      <c r="F22" s="110" t="s">
        <v>24</v>
      </c>
      <c r="G22" s="110" t="s">
        <v>11</v>
      </c>
      <c r="H22" s="110"/>
      <c r="I22" s="107"/>
      <c r="J22" s="111"/>
      <c r="K22" s="107"/>
      <c r="L22" s="112"/>
      <c r="M22" s="112"/>
      <c r="N22" s="111"/>
      <c r="O22" s="107"/>
      <c r="P22" s="111" t="s">
        <v>193</v>
      </c>
      <c r="Q22" s="176" t="s">
        <v>498</v>
      </c>
      <c r="R22" s="178" t="s">
        <v>526</v>
      </c>
      <c r="S22" s="110"/>
      <c r="T22" s="111"/>
      <c r="U22" s="178"/>
      <c r="V22" s="113" t="s">
        <v>691</v>
      </c>
      <c r="W22" s="111"/>
      <c r="X22" s="96" t="str">
        <f t="shared" si="1"/>
        <v/>
      </c>
      <c r="Y22" s="96"/>
      <c r="Z22" s="96"/>
      <c r="AA22" s="96"/>
      <c r="AB22" s="96" t="str">
        <f t="shared" si="2"/>
        <v/>
      </c>
      <c r="AF22" s="107"/>
      <c r="AG22" s="112"/>
      <c r="AH22" s="112"/>
      <c r="AI22" s="111"/>
      <c r="AJ22" s="105"/>
      <c r="AK22" s="106">
        <f t="shared" si="3"/>
        <v>0</v>
      </c>
      <c r="AL22" s="106">
        <f t="shared" si="4"/>
        <v>0</v>
      </c>
      <c r="AM22" s="106">
        <f t="shared" si="5"/>
        <v>0</v>
      </c>
      <c r="AN22" s="106">
        <f t="shared" si="6"/>
        <v>0</v>
      </c>
      <c r="AO22" s="106">
        <f t="shared" si="7"/>
        <v>0</v>
      </c>
      <c r="AP22" s="106">
        <f t="shared" si="8"/>
        <v>0</v>
      </c>
      <c r="AQ22" s="106">
        <f t="shared" si="9"/>
        <v>0</v>
      </c>
      <c r="AR22" s="106">
        <f t="shared" si="10"/>
        <v>0</v>
      </c>
      <c r="AS22" s="106">
        <f t="shared" si="11"/>
        <v>0</v>
      </c>
    </row>
    <row r="23" spans="1:45" ht="12" customHeight="1" thickBot="1" x14ac:dyDescent="0.2">
      <c r="A23" s="110">
        <f t="shared" si="0"/>
        <v>21</v>
      </c>
      <c r="B23" s="120" t="s">
        <v>220</v>
      </c>
      <c r="C23" s="108" t="s">
        <v>350</v>
      </c>
      <c r="D23" s="109" t="s">
        <v>203</v>
      </c>
      <c r="E23" s="114" t="s">
        <v>113</v>
      </c>
      <c r="F23" s="110" t="s">
        <v>24</v>
      </c>
      <c r="G23" s="110" t="s">
        <v>11</v>
      </c>
      <c r="H23" s="110"/>
      <c r="I23" s="107"/>
      <c r="J23" s="111"/>
      <c r="K23" s="107"/>
      <c r="L23" s="112"/>
      <c r="M23" s="112"/>
      <c r="N23" s="111"/>
      <c r="O23" s="107"/>
      <c r="P23" s="111"/>
      <c r="Q23" s="176" t="s">
        <v>497</v>
      </c>
      <c r="R23" s="178" t="s">
        <v>527</v>
      </c>
      <c r="S23" s="110"/>
      <c r="T23" s="111"/>
      <c r="U23" s="178"/>
      <c r="V23" s="113" t="s">
        <v>694</v>
      </c>
      <c r="W23" s="111"/>
      <c r="X23" s="96" t="str">
        <f t="shared" si="1"/>
        <v>TE</v>
      </c>
      <c r="Y23" s="96"/>
      <c r="Z23" s="96"/>
      <c r="AA23" s="96"/>
      <c r="AB23" s="96" t="str">
        <f t="shared" si="2"/>
        <v>400A</v>
      </c>
      <c r="AF23" s="107"/>
      <c r="AG23" s="112"/>
      <c r="AH23" s="112"/>
      <c r="AI23" s="111"/>
      <c r="AJ23" s="105"/>
      <c r="AK23" s="106">
        <f t="shared" si="3"/>
        <v>0</v>
      </c>
      <c r="AL23" s="106">
        <f t="shared" si="4"/>
        <v>0</v>
      </c>
      <c r="AM23" s="106">
        <f t="shared" si="5"/>
        <v>0</v>
      </c>
      <c r="AN23" s="106">
        <f t="shared" si="6"/>
        <v>0</v>
      </c>
      <c r="AO23" s="106">
        <f t="shared" si="7"/>
        <v>0</v>
      </c>
      <c r="AP23" s="106">
        <f t="shared" si="8"/>
        <v>1</v>
      </c>
      <c r="AQ23" s="106">
        <f t="shared" si="9"/>
        <v>0</v>
      </c>
      <c r="AR23" s="106">
        <f t="shared" si="10"/>
        <v>0</v>
      </c>
      <c r="AS23" s="106">
        <f t="shared" si="11"/>
        <v>0</v>
      </c>
    </row>
    <row r="24" spans="1:45" ht="12" customHeight="1" thickBot="1" x14ac:dyDescent="0.2">
      <c r="A24" s="110">
        <f t="shared" si="0"/>
        <v>22</v>
      </c>
      <c r="B24" s="120" t="s">
        <v>221</v>
      </c>
      <c r="C24" s="108" t="s">
        <v>359</v>
      </c>
      <c r="D24" s="109" t="s">
        <v>203</v>
      </c>
      <c r="E24" s="114" t="s">
        <v>113</v>
      </c>
      <c r="F24" s="110" t="s">
        <v>24</v>
      </c>
      <c r="G24" s="110" t="s">
        <v>11</v>
      </c>
      <c r="H24" s="110"/>
      <c r="I24" s="107"/>
      <c r="J24" s="111"/>
      <c r="K24" s="107"/>
      <c r="L24" s="112"/>
      <c r="M24" s="112"/>
      <c r="N24" s="111"/>
      <c r="O24" s="107"/>
      <c r="P24" s="111"/>
      <c r="Q24" s="176" t="s">
        <v>497</v>
      </c>
      <c r="R24" s="178" t="s">
        <v>528</v>
      </c>
      <c r="S24" s="116"/>
      <c r="T24" s="111"/>
      <c r="U24" s="178"/>
      <c r="V24" s="113" t="s">
        <v>691</v>
      </c>
      <c r="W24" s="111"/>
      <c r="X24" s="96" t="str">
        <f t="shared" si="1"/>
        <v>TE</v>
      </c>
      <c r="Y24" s="96"/>
      <c r="Z24" s="96"/>
      <c r="AA24" s="96"/>
      <c r="AB24" s="96" t="str">
        <f t="shared" si="2"/>
        <v>600A-1</v>
      </c>
      <c r="AF24" s="107"/>
      <c r="AG24" s="112"/>
      <c r="AH24" s="112"/>
      <c r="AI24" s="111"/>
      <c r="AJ24" s="105"/>
      <c r="AK24" s="106">
        <f t="shared" si="3"/>
        <v>0</v>
      </c>
      <c r="AL24" s="106">
        <f t="shared" si="4"/>
        <v>0</v>
      </c>
      <c r="AM24" s="106">
        <f t="shared" si="5"/>
        <v>0</v>
      </c>
      <c r="AN24" s="106">
        <f t="shared" si="6"/>
        <v>0</v>
      </c>
      <c r="AO24" s="106">
        <f t="shared" si="7"/>
        <v>0</v>
      </c>
      <c r="AP24" s="106">
        <f t="shared" si="8"/>
        <v>1</v>
      </c>
      <c r="AQ24" s="106">
        <f t="shared" si="9"/>
        <v>0</v>
      </c>
      <c r="AR24" s="106">
        <f t="shared" si="10"/>
        <v>0</v>
      </c>
      <c r="AS24" s="106">
        <f t="shared" si="11"/>
        <v>0</v>
      </c>
    </row>
    <row r="25" spans="1:45" ht="12" customHeight="1" thickBot="1" x14ac:dyDescent="0.2">
      <c r="A25" s="185">
        <f t="shared" si="0"/>
        <v>23</v>
      </c>
      <c r="B25" s="186" t="s">
        <v>222</v>
      </c>
      <c r="C25" s="187" t="s">
        <v>360</v>
      </c>
      <c r="D25" s="188" t="s">
        <v>203</v>
      </c>
      <c r="E25" s="189" t="s">
        <v>113</v>
      </c>
      <c r="F25" s="185" t="s">
        <v>24</v>
      </c>
      <c r="G25" s="185" t="s">
        <v>11</v>
      </c>
      <c r="H25" s="185"/>
      <c r="I25" s="190"/>
      <c r="J25" s="191"/>
      <c r="K25" s="190"/>
      <c r="L25" s="192"/>
      <c r="M25" s="192"/>
      <c r="N25" s="191"/>
      <c r="O25" s="190" t="s">
        <v>194</v>
      </c>
      <c r="P25" s="191" t="s">
        <v>195</v>
      </c>
      <c r="Q25" s="121" t="s">
        <v>497</v>
      </c>
      <c r="R25" s="193" t="s">
        <v>529</v>
      </c>
      <c r="S25" s="185"/>
      <c r="T25" s="191"/>
      <c r="U25" s="193"/>
      <c r="V25" s="194" t="s">
        <v>691</v>
      </c>
      <c r="W25" s="191"/>
      <c r="X25" s="96" t="str">
        <f t="shared" si="1"/>
        <v>TE</v>
      </c>
      <c r="Y25" s="96"/>
      <c r="Z25" s="96"/>
      <c r="AA25" s="96"/>
      <c r="AB25" s="96" t="str">
        <f t="shared" si="2"/>
        <v>600A-2</v>
      </c>
      <c r="AF25" s="190"/>
      <c r="AG25" s="192"/>
      <c r="AH25" s="192"/>
      <c r="AI25" s="191"/>
      <c r="AJ25" s="105"/>
      <c r="AK25" s="106">
        <f t="shared" si="3"/>
        <v>0</v>
      </c>
      <c r="AL25" s="106">
        <f t="shared" si="4"/>
        <v>0</v>
      </c>
      <c r="AM25" s="106">
        <f t="shared" si="5"/>
        <v>0</v>
      </c>
      <c r="AN25" s="106">
        <f t="shared" si="6"/>
        <v>0</v>
      </c>
      <c r="AO25" s="106">
        <f t="shared" si="7"/>
        <v>0</v>
      </c>
      <c r="AP25" s="106">
        <f t="shared" si="8"/>
        <v>1</v>
      </c>
      <c r="AQ25" s="106">
        <f t="shared" si="9"/>
        <v>0</v>
      </c>
      <c r="AR25" s="106">
        <f t="shared" si="10"/>
        <v>0</v>
      </c>
      <c r="AS25" s="106">
        <f t="shared" si="11"/>
        <v>0</v>
      </c>
    </row>
    <row r="26" spans="1:45" ht="12" customHeight="1" thickBot="1" x14ac:dyDescent="0.2">
      <c r="A26" s="185">
        <f t="shared" si="0"/>
        <v>24</v>
      </c>
      <c r="B26" s="186" t="s">
        <v>223</v>
      </c>
      <c r="C26" s="187" t="s">
        <v>361</v>
      </c>
      <c r="D26" s="188" t="s">
        <v>203</v>
      </c>
      <c r="E26" s="189" t="s">
        <v>113</v>
      </c>
      <c r="F26" s="185" t="s">
        <v>24</v>
      </c>
      <c r="G26" s="185" t="s">
        <v>11</v>
      </c>
      <c r="H26" s="185"/>
      <c r="I26" s="190"/>
      <c r="J26" s="191"/>
      <c r="K26" s="190"/>
      <c r="L26" s="192"/>
      <c r="M26" s="192"/>
      <c r="N26" s="191"/>
      <c r="O26" s="190" t="s">
        <v>194</v>
      </c>
      <c r="P26" s="191" t="s">
        <v>195</v>
      </c>
      <c r="Q26" s="121" t="s">
        <v>497</v>
      </c>
      <c r="R26" s="193" t="s">
        <v>530</v>
      </c>
      <c r="S26" s="185"/>
      <c r="T26" s="191"/>
      <c r="U26" s="193"/>
      <c r="V26" s="194" t="s">
        <v>694</v>
      </c>
      <c r="W26" s="191"/>
      <c r="X26" s="96" t="str">
        <f t="shared" si="1"/>
        <v>TE</v>
      </c>
      <c r="Y26" s="96"/>
      <c r="Z26" s="96"/>
      <c r="AA26" s="96"/>
      <c r="AB26" s="96" t="str">
        <f t="shared" si="2"/>
        <v>600A-3</v>
      </c>
      <c r="AF26" s="190"/>
      <c r="AG26" s="192"/>
      <c r="AH26" s="192"/>
      <c r="AI26" s="191"/>
      <c r="AJ26" s="195"/>
      <c r="AK26" s="117">
        <f t="shared" si="3"/>
        <v>0</v>
      </c>
      <c r="AL26" s="117">
        <f t="shared" si="4"/>
        <v>0</v>
      </c>
      <c r="AM26" s="117">
        <f t="shared" si="5"/>
        <v>0</v>
      </c>
      <c r="AN26" s="117">
        <f t="shared" si="6"/>
        <v>0</v>
      </c>
      <c r="AO26" s="117">
        <f t="shared" si="7"/>
        <v>0</v>
      </c>
      <c r="AP26" s="117">
        <f t="shared" si="8"/>
        <v>1</v>
      </c>
      <c r="AQ26" s="117">
        <f t="shared" si="9"/>
        <v>0</v>
      </c>
      <c r="AR26" s="117">
        <f t="shared" si="10"/>
        <v>0</v>
      </c>
      <c r="AS26" s="117">
        <f t="shared" si="11"/>
        <v>0</v>
      </c>
    </row>
    <row r="27" spans="1:45" ht="12" customHeight="1" thickBot="1" x14ac:dyDescent="0.2">
      <c r="A27" s="110">
        <f t="shared" si="0"/>
        <v>25</v>
      </c>
      <c r="B27" s="120" t="s">
        <v>224</v>
      </c>
      <c r="C27" s="108" t="s">
        <v>186</v>
      </c>
      <c r="D27" s="109" t="s">
        <v>362</v>
      </c>
      <c r="E27" s="110" t="s">
        <v>166</v>
      </c>
      <c r="F27" s="110" t="s">
        <v>24</v>
      </c>
      <c r="G27" s="110" t="s">
        <v>11</v>
      </c>
      <c r="H27" s="110"/>
      <c r="I27" s="107"/>
      <c r="J27" s="111"/>
      <c r="K27" s="107"/>
      <c r="L27" s="112"/>
      <c r="M27" s="112"/>
      <c r="N27" s="111"/>
      <c r="O27" s="107" t="s">
        <v>196</v>
      </c>
      <c r="P27" s="111" t="s">
        <v>197</v>
      </c>
      <c r="Q27" s="176" t="s">
        <v>92</v>
      </c>
      <c r="R27" s="178" t="s">
        <v>531</v>
      </c>
      <c r="S27" s="110"/>
      <c r="T27" s="111"/>
      <c r="U27" s="178"/>
      <c r="V27" s="113" t="s">
        <v>691</v>
      </c>
      <c r="W27" s="111" t="s">
        <v>695</v>
      </c>
      <c r="X27" s="96" t="str">
        <f t="shared" si="1"/>
        <v>PSLL</v>
      </c>
      <c r="Y27" s="96"/>
      <c r="Z27" s="96"/>
      <c r="AA27" s="96"/>
      <c r="AB27" s="96" t="str">
        <f t="shared" si="2"/>
        <v>800A</v>
      </c>
      <c r="AF27" s="107"/>
      <c r="AG27" s="112"/>
      <c r="AH27" s="112"/>
      <c r="AI27" s="111"/>
      <c r="AJ27" s="105"/>
      <c r="AK27" s="106">
        <f t="shared" si="3"/>
        <v>0</v>
      </c>
      <c r="AL27" s="106">
        <f t="shared" si="4"/>
        <v>0</v>
      </c>
      <c r="AM27" s="106">
        <f t="shared" si="5"/>
        <v>0</v>
      </c>
      <c r="AN27" s="106">
        <f t="shared" si="6"/>
        <v>0</v>
      </c>
      <c r="AO27" s="106">
        <f t="shared" si="7"/>
        <v>0</v>
      </c>
      <c r="AP27" s="106">
        <f t="shared" si="8"/>
        <v>0</v>
      </c>
      <c r="AQ27" s="106">
        <f t="shared" si="9"/>
        <v>0</v>
      </c>
      <c r="AR27" s="106">
        <f t="shared" si="10"/>
        <v>1</v>
      </c>
      <c r="AS27" s="106">
        <f t="shared" si="11"/>
        <v>0</v>
      </c>
    </row>
    <row r="28" spans="1:45" ht="12" customHeight="1" thickBot="1" x14ac:dyDescent="0.2">
      <c r="A28" s="110">
        <f t="shared" si="0"/>
        <v>26</v>
      </c>
      <c r="B28" s="120" t="s">
        <v>225</v>
      </c>
      <c r="C28" s="108" t="s">
        <v>363</v>
      </c>
      <c r="D28" s="109" t="s">
        <v>362</v>
      </c>
      <c r="E28" s="110" t="s">
        <v>166</v>
      </c>
      <c r="F28" s="110" t="s">
        <v>24</v>
      </c>
      <c r="G28" s="110" t="s">
        <v>11</v>
      </c>
      <c r="H28" s="110"/>
      <c r="I28" s="107"/>
      <c r="J28" s="111"/>
      <c r="K28" s="107"/>
      <c r="L28" s="112"/>
      <c r="M28" s="112"/>
      <c r="N28" s="111"/>
      <c r="O28" s="107" t="s">
        <v>194</v>
      </c>
      <c r="P28" s="111" t="s">
        <v>195</v>
      </c>
      <c r="Q28" s="176" t="s">
        <v>92</v>
      </c>
      <c r="R28" s="178" t="s">
        <v>532</v>
      </c>
      <c r="S28" s="110"/>
      <c r="T28" s="111"/>
      <c r="U28" s="178"/>
      <c r="V28" s="113" t="s">
        <v>692</v>
      </c>
      <c r="W28" s="111" t="s">
        <v>695</v>
      </c>
      <c r="X28" s="96" t="str">
        <f t="shared" si="1"/>
        <v>PSLL</v>
      </c>
      <c r="Y28" s="96"/>
      <c r="Z28" s="96"/>
      <c r="AA28" s="96"/>
      <c r="AB28" s="96" t="str">
        <f t="shared" si="2"/>
        <v>400A</v>
      </c>
      <c r="AF28" s="107"/>
      <c r="AG28" s="112"/>
      <c r="AH28" s="112"/>
      <c r="AI28" s="111"/>
      <c r="AJ28" s="105"/>
      <c r="AK28" s="106">
        <f t="shared" si="3"/>
        <v>0</v>
      </c>
      <c r="AL28" s="106">
        <f t="shared" si="4"/>
        <v>0</v>
      </c>
      <c r="AM28" s="106">
        <f t="shared" si="5"/>
        <v>0</v>
      </c>
      <c r="AN28" s="106">
        <f t="shared" si="6"/>
        <v>0</v>
      </c>
      <c r="AO28" s="106">
        <f t="shared" si="7"/>
        <v>0</v>
      </c>
      <c r="AP28" s="106">
        <f t="shared" si="8"/>
        <v>0</v>
      </c>
      <c r="AQ28" s="106">
        <f t="shared" si="9"/>
        <v>0</v>
      </c>
      <c r="AR28" s="106">
        <f t="shared" si="10"/>
        <v>1</v>
      </c>
      <c r="AS28" s="106">
        <f t="shared" si="11"/>
        <v>0</v>
      </c>
    </row>
    <row r="29" spans="1:45" ht="12" customHeight="1" thickBot="1" x14ac:dyDescent="0.2">
      <c r="A29" s="110">
        <f t="shared" si="0"/>
        <v>27</v>
      </c>
      <c r="B29" s="120" t="s">
        <v>226</v>
      </c>
      <c r="C29" s="108" t="s">
        <v>364</v>
      </c>
      <c r="D29" s="109" t="s">
        <v>362</v>
      </c>
      <c r="E29" s="110" t="s">
        <v>166</v>
      </c>
      <c r="F29" s="110" t="s">
        <v>24</v>
      </c>
      <c r="G29" s="110" t="s">
        <v>11</v>
      </c>
      <c r="H29" s="110"/>
      <c r="I29" s="107"/>
      <c r="J29" s="111"/>
      <c r="K29" s="107"/>
      <c r="L29" s="112"/>
      <c r="M29" s="112"/>
      <c r="N29" s="111"/>
      <c r="O29" s="107" t="s">
        <v>196</v>
      </c>
      <c r="P29" s="111" t="s">
        <v>197</v>
      </c>
      <c r="Q29" s="176" t="s">
        <v>92</v>
      </c>
      <c r="R29" s="178" t="s">
        <v>533</v>
      </c>
      <c r="S29" s="110"/>
      <c r="T29" s="111"/>
      <c r="U29" s="178"/>
      <c r="V29" s="113" t="s">
        <v>691</v>
      </c>
      <c r="W29" s="111" t="s">
        <v>696</v>
      </c>
      <c r="X29" s="96" t="str">
        <f t="shared" si="1"/>
        <v>PSHH</v>
      </c>
      <c r="Y29" s="96"/>
      <c r="Z29" s="96"/>
      <c r="AA29" s="96"/>
      <c r="AB29" s="96" t="str">
        <f t="shared" si="2"/>
        <v>300A</v>
      </c>
      <c r="AF29" s="107"/>
      <c r="AG29" s="112"/>
      <c r="AH29" s="112"/>
      <c r="AI29" s="111"/>
      <c r="AJ29" s="105"/>
      <c r="AK29" s="106">
        <f t="shared" si="3"/>
        <v>0</v>
      </c>
      <c r="AL29" s="106">
        <f t="shared" si="4"/>
        <v>0</v>
      </c>
      <c r="AM29" s="106">
        <f t="shared" si="5"/>
        <v>0</v>
      </c>
      <c r="AN29" s="106">
        <f t="shared" si="6"/>
        <v>0</v>
      </c>
      <c r="AO29" s="106">
        <f t="shared" si="7"/>
        <v>0</v>
      </c>
      <c r="AP29" s="106">
        <f t="shared" si="8"/>
        <v>0</v>
      </c>
      <c r="AQ29" s="106">
        <f t="shared" si="9"/>
        <v>0</v>
      </c>
      <c r="AR29" s="106">
        <f t="shared" si="10"/>
        <v>1</v>
      </c>
      <c r="AS29" s="106">
        <f t="shared" si="11"/>
        <v>0</v>
      </c>
    </row>
    <row r="30" spans="1:45" ht="12" customHeight="1" thickBot="1" x14ac:dyDescent="0.2">
      <c r="A30" s="110">
        <f t="shared" si="0"/>
        <v>28</v>
      </c>
      <c r="B30" s="120" t="s">
        <v>227</v>
      </c>
      <c r="C30" s="108" t="s">
        <v>365</v>
      </c>
      <c r="D30" s="109" t="s">
        <v>366</v>
      </c>
      <c r="E30" s="110" t="s">
        <v>166</v>
      </c>
      <c r="F30" s="110" t="s">
        <v>24</v>
      </c>
      <c r="G30" s="110" t="s">
        <v>11</v>
      </c>
      <c r="H30" s="110"/>
      <c r="I30" s="107"/>
      <c r="J30" s="111"/>
      <c r="K30" s="107"/>
      <c r="L30" s="112"/>
      <c r="M30" s="112"/>
      <c r="N30" s="111"/>
      <c r="O30" s="107" t="s">
        <v>194</v>
      </c>
      <c r="P30" s="111" t="s">
        <v>198</v>
      </c>
      <c r="Q30" s="176" t="s">
        <v>92</v>
      </c>
      <c r="R30" s="178" t="s">
        <v>534</v>
      </c>
      <c r="S30" s="110"/>
      <c r="T30" s="111"/>
      <c r="U30" s="178"/>
      <c r="V30" s="113" t="s">
        <v>694</v>
      </c>
      <c r="W30" s="111" t="s">
        <v>696</v>
      </c>
      <c r="X30" s="96" t="str">
        <f t="shared" si="1"/>
        <v>LSHH</v>
      </c>
      <c r="Y30" s="96"/>
      <c r="Z30" s="96"/>
      <c r="AA30" s="96"/>
      <c r="AB30" s="96" t="str">
        <f t="shared" si="2"/>
        <v>1627</v>
      </c>
      <c r="AF30" s="107"/>
      <c r="AG30" s="112"/>
      <c r="AH30" s="112"/>
      <c r="AI30" s="111"/>
      <c r="AJ30" s="105"/>
      <c r="AK30" s="106">
        <f t="shared" si="3"/>
        <v>0</v>
      </c>
      <c r="AL30" s="106">
        <f t="shared" si="4"/>
        <v>0</v>
      </c>
      <c r="AM30" s="106">
        <f t="shared" si="5"/>
        <v>0</v>
      </c>
      <c r="AN30" s="106">
        <f t="shared" si="6"/>
        <v>0</v>
      </c>
      <c r="AO30" s="106">
        <f t="shared" si="7"/>
        <v>0</v>
      </c>
      <c r="AP30" s="106">
        <f t="shared" si="8"/>
        <v>0</v>
      </c>
      <c r="AQ30" s="106">
        <f t="shared" si="9"/>
        <v>0</v>
      </c>
      <c r="AR30" s="106">
        <f t="shared" si="10"/>
        <v>1</v>
      </c>
      <c r="AS30" s="106">
        <f t="shared" si="11"/>
        <v>0</v>
      </c>
    </row>
    <row r="31" spans="1:45" ht="12" customHeight="1" thickBot="1" x14ac:dyDescent="0.2">
      <c r="A31" s="110">
        <f t="shared" si="0"/>
        <v>29</v>
      </c>
      <c r="B31" s="120" t="s">
        <v>228</v>
      </c>
      <c r="C31" s="108" t="s">
        <v>367</v>
      </c>
      <c r="D31" s="109" t="s">
        <v>362</v>
      </c>
      <c r="E31" s="110" t="s">
        <v>166</v>
      </c>
      <c r="F31" s="110" t="s">
        <v>24</v>
      </c>
      <c r="G31" s="110" t="s">
        <v>11</v>
      </c>
      <c r="H31" s="110"/>
      <c r="I31" s="107"/>
      <c r="J31" s="111"/>
      <c r="K31" s="107"/>
      <c r="L31" s="112"/>
      <c r="M31" s="112"/>
      <c r="N31" s="111"/>
      <c r="O31" s="107"/>
      <c r="P31" s="111"/>
      <c r="Q31" s="176" t="s">
        <v>92</v>
      </c>
      <c r="R31" s="178" t="s">
        <v>535</v>
      </c>
      <c r="S31" s="110"/>
      <c r="T31" s="111"/>
      <c r="U31" s="178"/>
      <c r="V31" s="113" t="s">
        <v>693</v>
      </c>
      <c r="W31" s="111" t="s">
        <v>695</v>
      </c>
      <c r="X31" s="96" t="str">
        <f t="shared" si="1"/>
        <v>PSLL</v>
      </c>
      <c r="Y31" s="96"/>
      <c r="Z31" s="96"/>
      <c r="AA31" s="96"/>
      <c r="AB31" s="96" t="str">
        <f t="shared" si="2"/>
        <v>100A</v>
      </c>
      <c r="AF31" s="107"/>
      <c r="AG31" s="112"/>
      <c r="AH31" s="112"/>
      <c r="AI31" s="111"/>
      <c r="AJ31" s="105"/>
      <c r="AK31" s="106">
        <f t="shared" si="3"/>
        <v>0</v>
      </c>
      <c r="AL31" s="106">
        <f t="shared" si="4"/>
        <v>0</v>
      </c>
      <c r="AM31" s="106">
        <f t="shared" si="5"/>
        <v>0</v>
      </c>
      <c r="AN31" s="106">
        <f t="shared" si="6"/>
        <v>0</v>
      </c>
      <c r="AO31" s="106">
        <f t="shared" si="7"/>
        <v>0</v>
      </c>
      <c r="AP31" s="106">
        <f t="shared" si="8"/>
        <v>0</v>
      </c>
      <c r="AQ31" s="106">
        <f t="shared" si="9"/>
        <v>0</v>
      </c>
      <c r="AR31" s="106">
        <f t="shared" si="10"/>
        <v>1</v>
      </c>
      <c r="AS31" s="106">
        <f t="shared" si="11"/>
        <v>0</v>
      </c>
    </row>
    <row r="32" spans="1:45" ht="12" customHeight="1" thickBot="1" x14ac:dyDescent="0.2">
      <c r="A32" s="110">
        <f t="shared" si="0"/>
        <v>30</v>
      </c>
      <c r="B32" s="120" t="s">
        <v>229</v>
      </c>
      <c r="C32" s="108" t="s">
        <v>364</v>
      </c>
      <c r="D32" s="109" t="s">
        <v>362</v>
      </c>
      <c r="E32" s="114" t="s">
        <v>166</v>
      </c>
      <c r="F32" s="110" t="s">
        <v>24</v>
      </c>
      <c r="G32" s="110" t="s">
        <v>11</v>
      </c>
      <c r="H32" s="110"/>
      <c r="I32" s="107"/>
      <c r="J32" s="111"/>
      <c r="K32" s="107"/>
      <c r="L32" s="112"/>
      <c r="M32" s="112"/>
      <c r="N32" s="111"/>
      <c r="O32" s="107"/>
      <c r="P32" s="111"/>
      <c r="Q32" s="176" t="s">
        <v>92</v>
      </c>
      <c r="R32" s="178" t="s">
        <v>536</v>
      </c>
      <c r="S32" s="110"/>
      <c r="T32" s="111"/>
      <c r="U32" s="178"/>
      <c r="V32" s="113" t="s">
        <v>691</v>
      </c>
      <c r="W32" s="111" t="s">
        <v>697</v>
      </c>
      <c r="X32" s="96" t="str">
        <f t="shared" si="1"/>
        <v>PSH</v>
      </c>
      <c r="Y32" s="96"/>
      <c r="Z32" s="96"/>
      <c r="AA32" s="96"/>
      <c r="AB32" s="96" t="str">
        <f t="shared" si="2"/>
        <v>300A</v>
      </c>
      <c r="AF32" s="107"/>
      <c r="AG32" s="112"/>
      <c r="AH32" s="112"/>
      <c r="AI32" s="111"/>
      <c r="AJ32" s="105"/>
      <c r="AK32" s="106">
        <f t="shared" si="3"/>
        <v>0</v>
      </c>
      <c r="AL32" s="106">
        <f t="shared" si="4"/>
        <v>0</v>
      </c>
      <c r="AM32" s="106">
        <f t="shared" si="5"/>
        <v>0</v>
      </c>
      <c r="AN32" s="106">
        <f t="shared" si="6"/>
        <v>0</v>
      </c>
      <c r="AO32" s="106">
        <f t="shared" si="7"/>
        <v>0</v>
      </c>
      <c r="AP32" s="106">
        <f t="shared" si="8"/>
        <v>0</v>
      </c>
      <c r="AQ32" s="106">
        <f t="shared" si="9"/>
        <v>0</v>
      </c>
      <c r="AR32" s="106">
        <f t="shared" si="10"/>
        <v>1</v>
      </c>
      <c r="AS32" s="106">
        <f t="shared" si="11"/>
        <v>0</v>
      </c>
    </row>
    <row r="33" spans="1:45" ht="12" customHeight="1" thickBot="1" x14ac:dyDescent="0.2">
      <c r="A33" s="110">
        <f t="shared" si="0"/>
        <v>31</v>
      </c>
      <c r="B33" s="120" t="s">
        <v>230</v>
      </c>
      <c r="C33" s="108" t="s">
        <v>368</v>
      </c>
      <c r="D33" s="109" t="s">
        <v>369</v>
      </c>
      <c r="E33" s="114" t="s">
        <v>166</v>
      </c>
      <c r="F33" s="110" t="s">
        <v>21</v>
      </c>
      <c r="G33" s="110" t="s">
        <v>65</v>
      </c>
      <c r="H33" s="110"/>
      <c r="I33" s="107"/>
      <c r="J33" s="111"/>
      <c r="K33" s="107"/>
      <c r="L33" s="112"/>
      <c r="M33" s="112"/>
      <c r="N33" s="111"/>
      <c r="O33" s="107"/>
      <c r="P33" s="111" t="s">
        <v>199</v>
      </c>
      <c r="Q33" s="176" t="s">
        <v>92</v>
      </c>
      <c r="R33" s="178" t="s">
        <v>537</v>
      </c>
      <c r="S33" s="110"/>
      <c r="T33" s="111"/>
      <c r="U33" s="178"/>
      <c r="V33" s="113" t="s">
        <v>692</v>
      </c>
      <c r="W33" s="111" t="s">
        <v>698</v>
      </c>
      <c r="X33" s="96" t="str">
        <f t="shared" si="1"/>
        <v>FSL</v>
      </c>
      <c r="Y33" s="96"/>
      <c r="Z33" s="96"/>
      <c r="AA33" s="96"/>
      <c r="AB33" s="96" t="str">
        <f t="shared" si="2"/>
        <v>400A</v>
      </c>
      <c r="AF33" s="107"/>
      <c r="AG33" s="112"/>
      <c r="AH33" s="112"/>
      <c r="AI33" s="111"/>
      <c r="AJ33" s="105"/>
      <c r="AK33" s="106">
        <f t="shared" si="3"/>
        <v>0</v>
      </c>
      <c r="AL33" s="106">
        <f t="shared" si="4"/>
        <v>0</v>
      </c>
      <c r="AM33" s="106">
        <f t="shared" si="5"/>
        <v>0</v>
      </c>
      <c r="AN33" s="106">
        <f t="shared" si="6"/>
        <v>0</v>
      </c>
      <c r="AO33" s="106">
        <f t="shared" si="7"/>
        <v>0</v>
      </c>
      <c r="AP33" s="106">
        <f t="shared" si="8"/>
        <v>0</v>
      </c>
      <c r="AQ33" s="106">
        <f t="shared" si="9"/>
        <v>0</v>
      </c>
      <c r="AR33" s="106">
        <f t="shared" si="10"/>
        <v>1</v>
      </c>
      <c r="AS33" s="106">
        <f t="shared" si="11"/>
        <v>0</v>
      </c>
    </row>
    <row r="34" spans="1:45" ht="12" customHeight="1" thickBot="1" x14ac:dyDescent="0.2">
      <c r="A34" s="110">
        <f t="shared" si="0"/>
        <v>32</v>
      </c>
      <c r="B34" s="120" t="s">
        <v>231</v>
      </c>
      <c r="C34" s="108" t="s">
        <v>370</v>
      </c>
      <c r="D34" s="109" t="s">
        <v>366</v>
      </c>
      <c r="E34" s="114" t="s">
        <v>166</v>
      </c>
      <c r="F34" s="110" t="s">
        <v>21</v>
      </c>
      <c r="G34" s="110" t="s">
        <v>65</v>
      </c>
      <c r="H34" s="110"/>
      <c r="I34" s="107"/>
      <c r="J34" s="111"/>
      <c r="K34" s="107"/>
      <c r="L34" s="112"/>
      <c r="M34" s="112"/>
      <c r="N34" s="111"/>
      <c r="O34" s="107" t="s">
        <v>200</v>
      </c>
      <c r="P34" s="111"/>
      <c r="Q34" s="176" t="s">
        <v>92</v>
      </c>
      <c r="R34" s="178" t="s">
        <v>538</v>
      </c>
      <c r="S34" s="110"/>
      <c r="T34" s="111"/>
      <c r="U34" s="178"/>
      <c r="V34" s="113" t="s">
        <v>691</v>
      </c>
      <c r="W34" s="111" t="s">
        <v>698</v>
      </c>
      <c r="X34" s="96" t="str">
        <f t="shared" si="1"/>
        <v>LSL</v>
      </c>
      <c r="Y34" s="96"/>
      <c r="Z34" s="96"/>
      <c r="AA34" s="96"/>
      <c r="AB34" s="96" t="str">
        <f t="shared" si="2"/>
        <v>400A</v>
      </c>
      <c r="AF34" s="107"/>
      <c r="AG34" s="112"/>
      <c r="AH34" s="112"/>
      <c r="AI34" s="111"/>
      <c r="AJ34" s="105"/>
      <c r="AK34" s="106">
        <f t="shared" si="3"/>
        <v>0</v>
      </c>
      <c r="AL34" s="106">
        <f t="shared" si="4"/>
        <v>0</v>
      </c>
      <c r="AM34" s="106">
        <f t="shared" si="5"/>
        <v>0</v>
      </c>
      <c r="AN34" s="106">
        <f t="shared" si="6"/>
        <v>0</v>
      </c>
      <c r="AO34" s="106">
        <f t="shared" si="7"/>
        <v>0</v>
      </c>
      <c r="AP34" s="106">
        <f t="shared" si="8"/>
        <v>0</v>
      </c>
      <c r="AQ34" s="106">
        <f t="shared" si="9"/>
        <v>0</v>
      </c>
      <c r="AR34" s="106">
        <f t="shared" si="10"/>
        <v>1</v>
      </c>
      <c r="AS34" s="106">
        <f t="shared" si="11"/>
        <v>0</v>
      </c>
    </row>
    <row r="35" spans="1:45" ht="12" customHeight="1" thickBot="1" x14ac:dyDescent="0.2">
      <c r="A35" s="110">
        <f t="shared" si="0"/>
        <v>33</v>
      </c>
      <c r="B35" s="120" t="s">
        <v>232</v>
      </c>
      <c r="C35" s="108" t="s">
        <v>186</v>
      </c>
      <c r="D35" s="109" t="s">
        <v>362</v>
      </c>
      <c r="E35" s="114" t="s">
        <v>166</v>
      </c>
      <c r="F35" s="110" t="s">
        <v>21</v>
      </c>
      <c r="G35" s="110" t="s">
        <v>65</v>
      </c>
      <c r="H35" s="110"/>
      <c r="I35" s="107"/>
      <c r="J35" s="111"/>
      <c r="K35" s="107"/>
      <c r="L35" s="112"/>
      <c r="M35" s="112"/>
      <c r="N35" s="111"/>
      <c r="O35" s="107" t="s">
        <v>201</v>
      </c>
      <c r="P35" s="111" t="s">
        <v>202</v>
      </c>
      <c r="Q35" s="176" t="s">
        <v>92</v>
      </c>
      <c r="R35" s="178" t="s">
        <v>539</v>
      </c>
      <c r="S35" s="116"/>
      <c r="T35" s="111"/>
      <c r="U35" s="180"/>
      <c r="V35" s="113" t="s">
        <v>693</v>
      </c>
      <c r="W35" s="111" t="s">
        <v>698</v>
      </c>
      <c r="X35" s="96" t="str">
        <f t="shared" si="1"/>
        <v>PSL</v>
      </c>
      <c r="Y35" s="96"/>
      <c r="Z35" s="96"/>
      <c r="AA35" s="96"/>
      <c r="AB35" s="96" t="str">
        <f t="shared" si="2"/>
        <v>800A</v>
      </c>
      <c r="AF35" s="107"/>
      <c r="AG35" s="112"/>
      <c r="AH35" s="112"/>
      <c r="AI35" s="111"/>
      <c r="AJ35" s="105"/>
      <c r="AK35" s="106">
        <f t="shared" si="3"/>
        <v>0</v>
      </c>
      <c r="AL35" s="106">
        <f t="shared" si="4"/>
        <v>0</v>
      </c>
      <c r="AM35" s="106">
        <f t="shared" si="5"/>
        <v>0</v>
      </c>
      <c r="AN35" s="106">
        <f t="shared" si="6"/>
        <v>0</v>
      </c>
      <c r="AO35" s="106">
        <f t="shared" si="7"/>
        <v>0</v>
      </c>
      <c r="AP35" s="106">
        <f t="shared" si="8"/>
        <v>0</v>
      </c>
      <c r="AQ35" s="106">
        <f t="shared" si="9"/>
        <v>0</v>
      </c>
      <c r="AR35" s="106">
        <f t="shared" si="10"/>
        <v>1</v>
      </c>
      <c r="AS35" s="106">
        <f t="shared" si="11"/>
        <v>0</v>
      </c>
    </row>
    <row r="36" spans="1:45" ht="12" customHeight="1" thickBot="1" x14ac:dyDescent="0.2">
      <c r="A36" s="110">
        <f t="shared" si="0"/>
        <v>34</v>
      </c>
      <c r="B36" s="120" t="s">
        <v>233</v>
      </c>
      <c r="C36" s="108" t="s">
        <v>371</v>
      </c>
      <c r="D36" s="109" t="s">
        <v>372</v>
      </c>
      <c r="E36" s="110" t="s">
        <v>166</v>
      </c>
      <c r="F36" s="110" t="s">
        <v>21</v>
      </c>
      <c r="G36" s="110" t="s">
        <v>65</v>
      </c>
      <c r="H36" s="110"/>
      <c r="I36" s="107"/>
      <c r="J36" s="111"/>
      <c r="K36" s="107"/>
      <c r="L36" s="112"/>
      <c r="M36" s="112"/>
      <c r="N36" s="111"/>
      <c r="O36" s="107"/>
      <c r="P36" s="111" t="s">
        <v>197</v>
      </c>
      <c r="Q36" s="176" t="s">
        <v>92</v>
      </c>
      <c r="R36" s="178" t="s">
        <v>540</v>
      </c>
      <c r="S36" s="110"/>
      <c r="T36" s="111"/>
      <c r="U36" s="178"/>
      <c r="V36" s="113" t="s">
        <v>693</v>
      </c>
      <c r="W36" s="111" t="s">
        <v>697</v>
      </c>
      <c r="X36" s="96" t="str">
        <f t="shared" si="1"/>
        <v>DPSH</v>
      </c>
      <c r="Y36" s="96"/>
      <c r="Z36" s="96"/>
      <c r="AA36" s="96"/>
      <c r="AB36" s="96" t="str">
        <f t="shared" si="2"/>
        <v>800A</v>
      </c>
      <c r="AF36" s="107"/>
      <c r="AG36" s="112"/>
      <c r="AH36" s="112"/>
      <c r="AI36" s="111"/>
      <c r="AJ36" s="105"/>
      <c r="AK36" s="106">
        <f t="shared" si="3"/>
        <v>0</v>
      </c>
      <c r="AL36" s="106">
        <f t="shared" si="4"/>
        <v>0</v>
      </c>
      <c r="AM36" s="106">
        <f t="shared" si="5"/>
        <v>0</v>
      </c>
      <c r="AN36" s="106">
        <f t="shared" si="6"/>
        <v>0</v>
      </c>
      <c r="AO36" s="106">
        <f t="shared" si="7"/>
        <v>0</v>
      </c>
      <c r="AP36" s="106">
        <f t="shared" si="8"/>
        <v>0</v>
      </c>
      <c r="AQ36" s="106">
        <f t="shared" si="9"/>
        <v>0</v>
      </c>
      <c r="AR36" s="106">
        <f t="shared" si="10"/>
        <v>1</v>
      </c>
      <c r="AS36" s="106">
        <f t="shared" si="11"/>
        <v>0</v>
      </c>
    </row>
    <row r="37" spans="1:45" ht="12" customHeight="1" thickBot="1" x14ac:dyDescent="0.2">
      <c r="A37" s="110">
        <f t="shared" si="0"/>
        <v>35</v>
      </c>
      <c r="B37" s="120" t="s">
        <v>234</v>
      </c>
      <c r="C37" s="108" t="s">
        <v>373</v>
      </c>
      <c r="D37" s="109" t="s">
        <v>366</v>
      </c>
      <c r="E37" s="110" t="s">
        <v>166</v>
      </c>
      <c r="F37" s="110" t="s">
        <v>21</v>
      </c>
      <c r="G37" s="110" t="s">
        <v>65</v>
      </c>
      <c r="H37" s="110"/>
      <c r="I37" s="107"/>
      <c r="J37" s="111"/>
      <c r="K37" s="107"/>
      <c r="L37" s="112"/>
      <c r="M37" s="112"/>
      <c r="N37" s="111"/>
      <c r="O37" s="107" t="s">
        <v>200</v>
      </c>
      <c r="P37" s="111"/>
      <c r="Q37" s="176" t="s">
        <v>92</v>
      </c>
      <c r="R37" s="178" t="s">
        <v>541</v>
      </c>
      <c r="S37" s="110"/>
      <c r="T37" s="111"/>
      <c r="U37" s="178"/>
      <c r="V37" s="113" t="s">
        <v>693</v>
      </c>
      <c r="W37" s="111" t="s">
        <v>698</v>
      </c>
      <c r="X37" s="96" t="str">
        <f t="shared" si="1"/>
        <v>LSL</v>
      </c>
      <c r="Y37" s="96"/>
      <c r="Z37" s="96"/>
      <c r="AA37" s="96"/>
      <c r="AB37" s="96" t="str">
        <f t="shared" si="2"/>
        <v>800A</v>
      </c>
      <c r="AF37" s="107"/>
      <c r="AG37" s="112"/>
      <c r="AH37" s="112"/>
      <c r="AI37" s="111"/>
      <c r="AJ37" s="105"/>
      <c r="AK37" s="106">
        <f t="shared" si="3"/>
        <v>0</v>
      </c>
      <c r="AL37" s="106">
        <f t="shared" si="4"/>
        <v>0</v>
      </c>
      <c r="AM37" s="106">
        <f t="shared" si="5"/>
        <v>0</v>
      </c>
      <c r="AN37" s="106">
        <f t="shared" si="6"/>
        <v>0</v>
      </c>
      <c r="AO37" s="106">
        <f t="shared" si="7"/>
        <v>0</v>
      </c>
      <c r="AP37" s="106">
        <f t="shared" si="8"/>
        <v>0</v>
      </c>
      <c r="AQ37" s="106">
        <f t="shared" si="9"/>
        <v>0</v>
      </c>
      <c r="AR37" s="106">
        <f t="shared" si="10"/>
        <v>1</v>
      </c>
      <c r="AS37" s="106">
        <f t="shared" si="11"/>
        <v>0</v>
      </c>
    </row>
    <row r="38" spans="1:45" ht="12" customHeight="1" thickBot="1" x14ac:dyDescent="0.2">
      <c r="A38" s="110">
        <f t="shared" si="0"/>
        <v>36</v>
      </c>
      <c r="B38" s="120" t="s">
        <v>235</v>
      </c>
      <c r="C38" s="108" t="s">
        <v>374</v>
      </c>
      <c r="D38" s="109" t="s">
        <v>375</v>
      </c>
      <c r="E38" s="110" t="s">
        <v>166</v>
      </c>
      <c r="F38" s="110" t="s">
        <v>21</v>
      </c>
      <c r="G38" s="110" t="s">
        <v>65</v>
      </c>
      <c r="H38" s="110"/>
      <c r="I38" s="107"/>
      <c r="J38" s="111"/>
      <c r="K38" s="107"/>
      <c r="L38" s="112"/>
      <c r="M38" s="112"/>
      <c r="N38" s="111"/>
      <c r="O38" s="107" t="s">
        <v>201</v>
      </c>
      <c r="P38" s="111" t="s">
        <v>202</v>
      </c>
      <c r="Q38" s="176" t="s">
        <v>92</v>
      </c>
      <c r="R38" s="178" t="s">
        <v>542</v>
      </c>
      <c r="S38" s="110"/>
      <c r="T38" s="111"/>
      <c r="U38" s="178"/>
      <c r="V38" s="113" t="s">
        <v>691</v>
      </c>
      <c r="W38" s="111" t="s">
        <v>697</v>
      </c>
      <c r="X38" s="96" t="str">
        <f t="shared" si="1"/>
        <v>TSH</v>
      </c>
      <c r="Y38" s="96"/>
      <c r="Z38" s="96"/>
      <c r="AA38" s="96"/>
      <c r="AB38" s="96" t="str">
        <f t="shared" si="2"/>
        <v>800A</v>
      </c>
      <c r="AF38" s="107"/>
      <c r="AG38" s="112"/>
      <c r="AH38" s="112"/>
      <c r="AI38" s="111"/>
      <c r="AJ38" s="105"/>
      <c r="AK38" s="106">
        <f t="shared" si="3"/>
        <v>0</v>
      </c>
      <c r="AL38" s="106">
        <f t="shared" si="4"/>
        <v>0</v>
      </c>
      <c r="AM38" s="106">
        <f t="shared" si="5"/>
        <v>0</v>
      </c>
      <c r="AN38" s="106">
        <f t="shared" si="6"/>
        <v>0</v>
      </c>
      <c r="AO38" s="106">
        <f t="shared" si="7"/>
        <v>0</v>
      </c>
      <c r="AP38" s="106">
        <f t="shared" si="8"/>
        <v>0</v>
      </c>
      <c r="AQ38" s="106">
        <f t="shared" si="9"/>
        <v>0</v>
      </c>
      <c r="AR38" s="106">
        <f t="shared" si="10"/>
        <v>1</v>
      </c>
      <c r="AS38" s="106">
        <f t="shared" si="11"/>
        <v>0</v>
      </c>
    </row>
    <row r="39" spans="1:45" ht="12" customHeight="1" thickBot="1" x14ac:dyDescent="0.2">
      <c r="A39" s="110">
        <f t="shared" si="0"/>
        <v>37</v>
      </c>
      <c r="B39" s="120" t="s">
        <v>236</v>
      </c>
      <c r="C39" s="108" t="s">
        <v>376</v>
      </c>
      <c r="D39" s="109" t="s">
        <v>375</v>
      </c>
      <c r="E39" s="110" t="s">
        <v>166</v>
      </c>
      <c r="F39" s="110" t="s">
        <v>21</v>
      </c>
      <c r="G39" s="110" t="s">
        <v>65</v>
      </c>
      <c r="H39" s="110"/>
      <c r="I39" s="107"/>
      <c r="J39" s="111"/>
      <c r="K39" s="107"/>
      <c r="L39" s="112"/>
      <c r="M39" s="112"/>
      <c r="N39" s="111"/>
      <c r="O39" s="107"/>
      <c r="P39" s="111"/>
      <c r="Q39" s="176" t="s">
        <v>92</v>
      </c>
      <c r="R39" s="178" t="s">
        <v>543</v>
      </c>
      <c r="S39" s="110"/>
      <c r="T39" s="111"/>
      <c r="U39" s="178"/>
      <c r="V39" s="113"/>
      <c r="W39" s="111"/>
      <c r="X39" s="96" t="str">
        <f t="shared" si="1"/>
        <v>TC</v>
      </c>
      <c r="Y39" s="96"/>
      <c r="Z39" s="96"/>
      <c r="AA39" s="96"/>
      <c r="AB39" s="96" t="str">
        <f t="shared" si="2"/>
        <v>800A</v>
      </c>
      <c r="AF39" s="107"/>
      <c r="AG39" s="112"/>
      <c r="AH39" s="112"/>
      <c r="AI39" s="111"/>
      <c r="AJ39" s="105"/>
      <c r="AK39" s="106">
        <f t="shared" si="3"/>
        <v>0</v>
      </c>
      <c r="AL39" s="106">
        <f t="shared" si="4"/>
        <v>0</v>
      </c>
      <c r="AM39" s="106">
        <f t="shared" si="5"/>
        <v>0</v>
      </c>
      <c r="AN39" s="106">
        <f t="shared" si="6"/>
        <v>0</v>
      </c>
      <c r="AO39" s="106">
        <f t="shared" si="7"/>
        <v>0</v>
      </c>
      <c r="AP39" s="106">
        <f t="shared" si="8"/>
        <v>0</v>
      </c>
      <c r="AQ39" s="106">
        <f t="shared" si="9"/>
        <v>0</v>
      </c>
      <c r="AR39" s="106">
        <f t="shared" si="10"/>
        <v>1</v>
      </c>
      <c r="AS39" s="106">
        <f t="shared" si="11"/>
        <v>0</v>
      </c>
    </row>
    <row r="40" spans="1:45" ht="12" customHeight="1" thickBot="1" x14ac:dyDescent="0.2">
      <c r="A40" s="110">
        <f t="shared" si="0"/>
        <v>38</v>
      </c>
      <c r="B40" s="120" t="s">
        <v>237</v>
      </c>
      <c r="C40" s="108" t="s">
        <v>377</v>
      </c>
      <c r="D40" s="109" t="s">
        <v>362</v>
      </c>
      <c r="E40" s="110" t="s">
        <v>166</v>
      </c>
      <c r="F40" s="110" t="s">
        <v>21</v>
      </c>
      <c r="G40" s="110" t="s">
        <v>65</v>
      </c>
      <c r="H40" s="110"/>
      <c r="I40" s="107"/>
      <c r="J40" s="111"/>
      <c r="K40" s="107"/>
      <c r="L40" s="112"/>
      <c r="M40" s="112"/>
      <c r="N40" s="111"/>
      <c r="O40" s="107"/>
      <c r="P40" s="111"/>
      <c r="Q40" s="176" t="s">
        <v>92</v>
      </c>
      <c r="R40" s="178" t="s">
        <v>544</v>
      </c>
      <c r="S40" s="110"/>
      <c r="T40" s="111"/>
      <c r="U40" s="178"/>
      <c r="V40" s="113" t="s">
        <v>694</v>
      </c>
      <c r="W40" s="111" t="s">
        <v>698</v>
      </c>
      <c r="X40" s="96" t="str">
        <f t="shared" si="1"/>
        <v>PSL</v>
      </c>
      <c r="Y40" s="96"/>
      <c r="Z40" s="96"/>
      <c r="AA40" s="96"/>
      <c r="AB40" s="96" t="str">
        <f t="shared" si="2"/>
        <v>400A</v>
      </c>
      <c r="AF40" s="107"/>
      <c r="AG40" s="112"/>
      <c r="AH40" s="112"/>
      <c r="AI40" s="111"/>
      <c r="AJ40" s="105"/>
      <c r="AK40" s="106">
        <f t="shared" si="3"/>
        <v>0</v>
      </c>
      <c r="AL40" s="106">
        <f t="shared" si="4"/>
        <v>0</v>
      </c>
      <c r="AM40" s="106">
        <f t="shared" si="5"/>
        <v>0</v>
      </c>
      <c r="AN40" s="106">
        <f t="shared" si="6"/>
        <v>0</v>
      </c>
      <c r="AO40" s="106">
        <f t="shared" si="7"/>
        <v>0</v>
      </c>
      <c r="AP40" s="106">
        <f t="shared" si="8"/>
        <v>0</v>
      </c>
      <c r="AQ40" s="106">
        <f t="shared" si="9"/>
        <v>0</v>
      </c>
      <c r="AR40" s="106">
        <f t="shared" si="10"/>
        <v>1</v>
      </c>
      <c r="AS40" s="106">
        <f t="shared" si="11"/>
        <v>0</v>
      </c>
    </row>
    <row r="41" spans="1:45" ht="12" customHeight="1" thickBot="1" x14ac:dyDescent="0.2">
      <c r="A41" s="110">
        <f t="shared" si="0"/>
        <v>39</v>
      </c>
      <c r="B41" s="120" t="s">
        <v>238</v>
      </c>
      <c r="C41" s="108" t="s">
        <v>378</v>
      </c>
      <c r="D41" s="109" t="s">
        <v>375</v>
      </c>
      <c r="E41" s="110" t="s">
        <v>166</v>
      </c>
      <c r="F41" s="110" t="s">
        <v>21</v>
      </c>
      <c r="G41" s="110" t="s">
        <v>65</v>
      </c>
      <c r="H41" s="110"/>
      <c r="I41" s="107"/>
      <c r="J41" s="111"/>
      <c r="K41" s="107"/>
      <c r="L41" s="112"/>
      <c r="M41" s="112"/>
      <c r="N41" s="111"/>
      <c r="O41" s="107"/>
      <c r="P41" s="111" t="s">
        <v>199</v>
      </c>
      <c r="Q41" s="176" t="s">
        <v>92</v>
      </c>
      <c r="R41" s="178" t="s">
        <v>545</v>
      </c>
      <c r="S41" s="110"/>
      <c r="T41" s="111"/>
      <c r="U41" s="178"/>
      <c r="V41" s="113"/>
      <c r="W41" s="111"/>
      <c r="X41" s="96" t="str">
        <f t="shared" si="1"/>
        <v>TC</v>
      </c>
      <c r="Y41" s="96"/>
      <c r="Z41" s="96"/>
      <c r="AA41" s="96"/>
      <c r="AB41" s="96" t="str">
        <f t="shared" si="2"/>
        <v>400A</v>
      </c>
      <c r="AF41" s="107"/>
      <c r="AG41" s="112"/>
      <c r="AH41" s="112"/>
      <c r="AI41" s="111"/>
      <c r="AJ41" s="105"/>
      <c r="AK41" s="106">
        <f t="shared" si="3"/>
        <v>0</v>
      </c>
      <c r="AL41" s="106">
        <f t="shared" si="4"/>
        <v>0</v>
      </c>
      <c r="AM41" s="106">
        <f t="shared" si="5"/>
        <v>0</v>
      </c>
      <c r="AN41" s="106">
        <f t="shared" si="6"/>
        <v>0</v>
      </c>
      <c r="AO41" s="106">
        <f t="shared" si="7"/>
        <v>0</v>
      </c>
      <c r="AP41" s="106">
        <f t="shared" si="8"/>
        <v>0</v>
      </c>
      <c r="AQ41" s="106">
        <f t="shared" si="9"/>
        <v>0</v>
      </c>
      <c r="AR41" s="106">
        <f t="shared" si="10"/>
        <v>1</v>
      </c>
      <c r="AS41" s="106">
        <f t="shared" si="11"/>
        <v>0</v>
      </c>
    </row>
    <row r="42" spans="1:45" ht="12" customHeight="1" thickBot="1" x14ac:dyDescent="0.2">
      <c r="A42" s="110">
        <f t="shared" si="0"/>
        <v>40</v>
      </c>
      <c r="B42" s="120" t="s">
        <v>239</v>
      </c>
      <c r="C42" s="108" t="s">
        <v>379</v>
      </c>
      <c r="D42" s="109" t="s">
        <v>380</v>
      </c>
      <c r="E42" s="114" t="s">
        <v>166</v>
      </c>
      <c r="F42" s="110" t="s">
        <v>21</v>
      </c>
      <c r="G42" s="110" t="s">
        <v>65</v>
      </c>
      <c r="H42" s="110"/>
      <c r="I42" s="107"/>
      <c r="J42" s="111"/>
      <c r="K42" s="107"/>
      <c r="L42" s="112"/>
      <c r="M42" s="112"/>
      <c r="N42" s="111"/>
      <c r="O42" s="107" t="s">
        <v>200</v>
      </c>
      <c r="P42" s="111"/>
      <c r="Q42" s="176" t="s">
        <v>92</v>
      </c>
      <c r="R42" s="178" t="s">
        <v>546</v>
      </c>
      <c r="S42" s="110"/>
      <c r="T42" s="111"/>
      <c r="U42" s="178"/>
      <c r="V42" s="113" t="s">
        <v>691</v>
      </c>
      <c r="W42" s="111" t="s">
        <v>697</v>
      </c>
      <c r="X42" s="96" t="str">
        <f t="shared" si="1"/>
        <v>GSH</v>
      </c>
      <c r="Y42" s="96"/>
      <c r="Z42" s="96"/>
      <c r="AA42" s="96"/>
      <c r="AB42" s="96" t="str">
        <f t="shared" si="2"/>
        <v>1A</v>
      </c>
      <c r="AF42" s="107"/>
      <c r="AG42" s="112"/>
      <c r="AH42" s="112"/>
      <c r="AI42" s="111"/>
      <c r="AJ42" s="105"/>
      <c r="AK42" s="106">
        <f t="shared" si="3"/>
        <v>0</v>
      </c>
      <c r="AL42" s="106">
        <f t="shared" si="4"/>
        <v>0</v>
      </c>
      <c r="AM42" s="106">
        <f t="shared" si="5"/>
        <v>0</v>
      </c>
      <c r="AN42" s="106">
        <f t="shared" si="6"/>
        <v>0</v>
      </c>
      <c r="AO42" s="106">
        <f t="shared" si="7"/>
        <v>0</v>
      </c>
      <c r="AP42" s="106">
        <f t="shared" si="8"/>
        <v>0</v>
      </c>
      <c r="AQ42" s="106">
        <f t="shared" si="9"/>
        <v>0</v>
      </c>
      <c r="AR42" s="106">
        <f t="shared" si="10"/>
        <v>1</v>
      </c>
      <c r="AS42" s="106">
        <f t="shared" si="11"/>
        <v>0</v>
      </c>
    </row>
    <row r="43" spans="1:45" ht="12" customHeight="1" thickBot="1" x14ac:dyDescent="0.2">
      <c r="A43" s="110">
        <f t="shared" si="0"/>
        <v>41</v>
      </c>
      <c r="B43" s="120"/>
      <c r="C43" s="108" t="s">
        <v>69</v>
      </c>
      <c r="D43" s="109"/>
      <c r="E43" s="114" t="s">
        <v>166</v>
      </c>
      <c r="F43" s="110" t="s">
        <v>21</v>
      </c>
      <c r="G43" s="110" t="s">
        <v>65</v>
      </c>
      <c r="H43" s="110"/>
      <c r="I43" s="107"/>
      <c r="J43" s="111"/>
      <c r="K43" s="107"/>
      <c r="L43" s="112"/>
      <c r="M43" s="112"/>
      <c r="N43" s="111"/>
      <c r="O43" s="107" t="s">
        <v>201</v>
      </c>
      <c r="P43" s="111" t="s">
        <v>202</v>
      </c>
      <c r="Q43" s="181" t="s">
        <v>499</v>
      </c>
      <c r="R43" s="178" t="s">
        <v>547</v>
      </c>
      <c r="S43" s="110"/>
      <c r="T43" s="111"/>
      <c r="U43" s="180"/>
      <c r="V43" s="113"/>
      <c r="W43" s="111"/>
      <c r="X43" s="96" t="str">
        <f t="shared" si="1"/>
        <v/>
      </c>
      <c r="Y43" s="96"/>
      <c r="Z43" s="96"/>
      <c r="AA43" s="96"/>
      <c r="AB43" s="96" t="str">
        <f t="shared" si="2"/>
        <v/>
      </c>
      <c r="AF43" s="107"/>
      <c r="AG43" s="112"/>
      <c r="AH43" s="112"/>
      <c r="AI43" s="111"/>
      <c r="AJ43" s="105"/>
      <c r="AK43" s="106">
        <f t="shared" si="3"/>
        <v>0</v>
      </c>
      <c r="AL43" s="106">
        <f t="shared" si="4"/>
        <v>0</v>
      </c>
      <c r="AM43" s="106">
        <f t="shared" si="5"/>
        <v>0</v>
      </c>
      <c r="AN43" s="106">
        <f t="shared" si="6"/>
        <v>0</v>
      </c>
      <c r="AO43" s="106">
        <f t="shared" si="7"/>
        <v>0</v>
      </c>
      <c r="AP43" s="106">
        <f t="shared" si="8"/>
        <v>0</v>
      </c>
      <c r="AQ43" s="106">
        <f t="shared" si="9"/>
        <v>0</v>
      </c>
      <c r="AR43" s="106">
        <f t="shared" si="10"/>
        <v>0</v>
      </c>
      <c r="AS43" s="106">
        <f t="shared" si="11"/>
        <v>0</v>
      </c>
    </row>
    <row r="44" spans="1:45" ht="12" customHeight="1" thickBot="1" x14ac:dyDescent="0.2">
      <c r="A44" s="110">
        <f t="shared" si="0"/>
        <v>42</v>
      </c>
      <c r="B44" s="120"/>
      <c r="C44" s="108" t="s">
        <v>69</v>
      </c>
      <c r="D44" s="109"/>
      <c r="E44" s="114" t="s">
        <v>166</v>
      </c>
      <c r="F44" s="110" t="s">
        <v>21</v>
      </c>
      <c r="G44" s="110" t="s">
        <v>65</v>
      </c>
      <c r="H44" s="110"/>
      <c r="I44" s="107"/>
      <c r="J44" s="111"/>
      <c r="K44" s="107"/>
      <c r="L44" s="112"/>
      <c r="M44" s="112"/>
      <c r="N44" s="111"/>
      <c r="O44" s="107"/>
      <c r="P44" s="111" t="s">
        <v>197</v>
      </c>
      <c r="Q44" s="181" t="s">
        <v>499</v>
      </c>
      <c r="R44" s="178" t="s">
        <v>548</v>
      </c>
      <c r="S44" s="110"/>
      <c r="T44" s="111"/>
      <c r="U44" s="178"/>
      <c r="V44" s="113"/>
      <c r="W44" s="111"/>
      <c r="X44" s="96" t="str">
        <f t="shared" si="1"/>
        <v/>
      </c>
      <c r="Y44" s="96"/>
      <c r="Z44" s="96"/>
      <c r="AA44" s="96"/>
      <c r="AB44" s="96" t="str">
        <f t="shared" si="2"/>
        <v/>
      </c>
      <c r="AF44" s="107"/>
      <c r="AG44" s="112"/>
      <c r="AH44" s="112"/>
      <c r="AI44" s="111"/>
      <c r="AJ44" s="105"/>
      <c r="AK44" s="106">
        <f t="shared" si="3"/>
        <v>0</v>
      </c>
      <c r="AL44" s="106">
        <f t="shared" si="4"/>
        <v>0</v>
      </c>
      <c r="AM44" s="106">
        <f t="shared" si="5"/>
        <v>0</v>
      </c>
      <c r="AN44" s="106">
        <f t="shared" si="6"/>
        <v>0</v>
      </c>
      <c r="AO44" s="106">
        <f t="shared" si="7"/>
        <v>0</v>
      </c>
      <c r="AP44" s="106">
        <f t="shared" si="8"/>
        <v>0</v>
      </c>
      <c r="AQ44" s="106">
        <f t="shared" si="9"/>
        <v>0</v>
      </c>
      <c r="AR44" s="106">
        <f t="shared" si="10"/>
        <v>0</v>
      </c>
      <c r="AS44" s="106">
        <f t="shared" si="11"/>
        <v>0</v>
      </c>
    </row>
    <row r="45" spans="1:45" ht="12" customHeight="1" thickBot="1" x14ac:dyDescent="0.2">
      <c r="A45" s="110">
        <f t="shared" si="0"/>
        <v>43</v>
      </c>
      <c r="B45" s="120"/>
      <c r="C45" s="108" t="s">
        <v>69</v>
      </c>
      <c r="D45" s="109"/>
      <c r="E45" s="114" t="s">
        <v>166</v>
      </c>
      <c r="F45" s="110" t="s">
        <v>21</v>
      </c>
      <c r="G45" s="110" t="s">
        <v>65</v>
      </c>
      <c r="H45" s="110"/>
      <c r="I45" s="107"/>
      <c r="J45" s="111"/>
      <c r="K45" s="107"/>
      <c r="L45" s="112"/>
      <c r="M45" s="112"/>
      <c r="N45" s="111"/>
      <c r="O45" s="107" t="s">
        <v>200</v>
      </c>
      <c r="P45" s="111"/>
      <c r="Q45" s="181" t="s">
        <v>499</v>
      </c>
      <c r="R45" s="178" t="s">
        <v>549</v>
      </c>
      <c r="S45" s="116"/>
      <c r="T45" s="111"/>
      <c r="U45" s="178"/>
      <c r="V45" s="113"/>
      <c r="W45" s="111"/>
      <c r="X45" s="96" t="str">
        <f t="shared" si="1"/>
        <v/>
      </c>
      <c r="Y45" s="96"/>
      <c r="Z45" s="96"/>
      <c r="AA45" s="96"/>
      <c r="AB45" s="96" t="str">
        <f t="shared" si="2"/>
        <v/>
      </c>
      <c r="AF45" s="107"/>
      <c r="AG45" s="112"/>
      <c r="AH45" s="112"/>
      <c r="AI45" s="111"/>
      <c r="AJ45" s="105"/>
      <c r="AK45" s="106">
        <f t="shared" si="3"/>
        <v>0</v>
      </c>
      <c r="AL45" s="106">
        <f t="shared" si="4"/>
        <v>0</v>
      </c>
      <c r="AM45" s="106">
        <f t="shared" si="5"/>
        <v>0</v>
      </c>
      <c r="AN45" s="106">
        <f t="shared" si="6"/>
        <v>0</v>
      </c>
      <c r="AO45" s="106">
        <f t="shared" si="7"/>
        <v>0</v>
      </c>
      <c r="AP45" s="106">
        <f t="shared" si="8"/>
        <v>0</v>
      </c>
      <c r="AQ45" s="106">
        <f t="shared" si="9"/>
        <v>0</v>
      </c>
      <c r="AR45" s="106">
        <f t="shared" si="10"/>
        <v>0</v>
      </c>
      <c r="AS45" s="106">
        <f t="shared" si="11"/>
        <v>0</v>
      </c>
    </row>
    <row r="46" spans="1:45" ht="12" customHeight="1" thickBot="1" x14ac:dyDescent="0.2">
      <c r="A46" s="110">
        <f t="shared" si="0"/>
        <v>44</v>
      </c>
      <c r="B46" s="120"/>
      <c r="C46" s="108" t="s">
        <v>69</v>
      </c>
      <c r="D46" s="109"/>
      <c r="E46" s="110" t="s">
        <v>166</v>
      </c>
      <c r="F46" s="110" t="s">
        <v>21</v>
      </c>
      <c r="G46" s="110" t="s">
        <v>65</v>
      </c>
      <c r="H46" s="110"/>
      <c r="I46" s="107"/>
      <c r="J46" s="111"/>
      <c r="K46" s="107"/>
      <c r="L46" s="112"/>
      <c r="M46" s="112"/>
      <c r="N46" s="111"/>
      <c r="O46" s="107" t="s">
        <v>201</v>
      </c>
      <c r="P46" s="111" t="s">
        <v>202</v>
      </c>
      <c r="Q46" s="181" t="s">
        <v>499</v>
      </c>
      <c r="R46" s="178" t="s">
        <v>550</v>
      </c>
      <c r="S46" s="110"/>
      <c r="T46" s="111"/>
      <c r="U46" s="178"/>
      <c r="V46" s="113"/>
      <c r="W46" s="111"/>
      <c r="X46" s="96" t="str">
        <f t="shared" si="1"/>
        <v/>
      </c>
      <c r="Y46" s="96"/>
      <c r="Z46" s="96"/>
      <c r="AA46" s="96"/>
      <c r="AB46" s="96" t="str">
        <f t="shared" si="2"/>
        <v/>
      </c>
      <c r="AF46" s="107"/>
      <c r="AG46" s="112"/>
      <c r="AH46" s="112"/>
      <c r="AI46" s="111"/>
      <c r="AJ46" s="105"/>
      <c r="AK46" s="106">
        <f t="shared" si="3"/>
        <v>0</v>
      </c>
      <c r="AL46" s="106">
        <f t="shared" si="4"/>
        <v>0</v>
      </c>
      <c r="AM46" s="106">
        <f t="shared" si="5"/>
        <v>0</v>
      </c>
      <c r="AN46" s="106">
        <f t="shared" si="6"/>
        <v>0</v>
      </c>
      <c r="AO46" s="106">
        <f t="shared" si="7"/>
        <v>0</v>
      </c>
      <c r="AP46" s="106">
        <f t="shared" si="8"/>
        <v>0</v>
      </c>
      <c r="AQ46" s="106">
        <f t="shared" si="9"/>
        <v>0</v>
      </c>
      <c r="AR46" s="106">
        <f t="shared" si="10"/>
        <v>0</v>
      </c>
      <c r="AS46" s="106">
        <f t="shared" si="11"/>
        <v>0</v>
      </c>
    </row>
    <row r="47" spans="1:45" ht="12" customHeight="1" thickBot="1" x14ac:dyDescent="0.2">
      <c r="A47" s="110">
        <f t="shared" si="0"/>
        <v>45</v>
      </c>
      <c r="B47" s="120"/>
      <c r="C47" s="108" t="s">
        <v>69</v>
      </c>
      <c r="D47" s="109"/>
      <c r="E47" s="110" t="s">
        <v>166</v>
      </c>
      <c r="F47" s="110" t="s">
        <v>21</v>
      </c>
      <c r="G47" s="110" t="s">
        <v>65</v>
      </c>
      <c r="H47" s="110"/>
      <c r="I47" s="107"/>
      <c r="J47" s="111"/>
      <c r="K47" s="107"/>
      <c r="L47" s="112"/>
      <c r="M47" s="112"/>
      <c r="N47" s="111"/>
      <c r="O47" s="107"/>
      <c r="P47" s="111" t="s">
        <v>199</v>
      </c>
      <c r="Q47" s="181" t="s">
        <v>499</v>
      </c>
      <c r="R47" s="178" t="s">
        <v>551</v>
      </c>
      <c r="S47" s="110"/>
      <c r="T47" s="111"/>
      <c r="U47" s="178"/>
      <c r="V47" s="113"/>
      <c r="W47" s="111"/>
      <c r="X47" s="96" t="str">
        <f t="shared" si="1"/>
        <v/>
      </c>
      <c r="Y47" s="96"/>
      <c r="Z47" s="96"/>
      <c r="AA47" s="96"/>
      <c r="AB47" s="96" t="str">
        <f t="shared" si="2"/>
        <v/>
      </c>
      <c r="AF47" s="107"/>
      <c r="AG47" s="112"/>
      <c r="AH47" s="112"/>
      <c r="AI47" s="111"/>
      <c r="AJ47" s="105"/>
      <c r="AK47" s="106">
        <f t="shared" si="3"/>
        <v>0</v>
      </c>
      <c r="AL47" s="106">
        <f t="shared" si="4"/>
        <v>0</v>
      </c>
      <c r="AM47" s="106">
        <f t="shared" si="5"/>
        <v>0</v>
      </c>
      <c r="AN47" s="106">
        <f t="shared" si="6"/>
        <v>0</v>
      </c>
      <c r="AO47" s="106">
        <f t="shared" si="7"/>
        <v>0</v>
      </c>
      <c r="AP47" s="106">
        <f t="shared" si="8"/>
        <v>0</v>
      </c>
      <c r="AQ47" s="106">
        <f t="shared" si="9"/>
        <v>0</v>
      </c>
      <c r="AR47" s="106">
        <f t="shared" si="10"/>
        <v>0</v>
      </c>
      <c r="AS47" s="106">
        <f t="shared" si="11"/>
        <v>0</v>
      </c>
    </row>
    <row r="48" spans="1:45" ht="12" customHeight="1" thickBot="1" x14ac:dyDescent="0.2">
      <c r="A48" s="110">
        <f t="shared" si="0"/>
        <v>46</v>
      </c>
      <c r="B48" s="120" t="s">
        <v>240</v>
      </c>
      <c r="C48" s="108" t="s">
        <v>381</v>
      </c>
      <c r="D48" s="109" t="s">
        <v>382</v>
      </c>
      <c r="E48" s="110" t="s">
        <v>166</v>
      </c>
      <c r="F48" s="110" t="s">
        <v>21</v>
      </c>
      <c r="G48" s="110" t="s">
        <v>65</v>
      </c>
      <c r="H48" s="110"/>
      <c r="I48" s="107"/>
      <c r="J48" s="111"/>
      <c r="K48" s="107"/>
      <c r="L48" s="112"/>
      <c r="M48" s="112"/>
      <c r="N48" s="111"/>
      <c r="O48" s="107" t="s">
        <v>201</v>
      </c>
      <c r="P48" s="111" t="s">
        <v>202</v>
      </c>
      <c r="Q48" s="181" t="s">
        <v>499</v>
      </c>
      <c r="R48" s="178" t="s">
        <v>552</v>
      </c>
      <c r="S48" s="110"/>
      <c r="T48" s="111"/>
      <c r="U48" s="178"/>
      <c r="V48" s="113"/>
      <c r="W48" s="111"/>
      <c r="X48" s="96" t="str">
        <f t="shared" si="1"/>
        <v>HS</v>
      </c>
      <c r="Y48" s="96"/>
      <c r="Z48" s="96"/>
      <c r="AA48" s="96"/>
      <c r="AB48" s="96" t="str">
        <f t="shared" si="2"/>
        <v>1A</v>
      </c>
      <c r="AF48" s="107"/>
      <c r="AG48" s="112"/>
      <c r="AH48" s="112"/>
      <c r="AI48" s="111"/>
      <c r="AJ48" s="105"/>
      <c r="AK48" s="106">
        <f t="shared" si="3"/>
        <v>0</v>
      </c>
      <c r="AL48" s="106">
        <f t="shared" si="4"/>
        <v>0</v>
      </c>
      <c r="AM48" s="106">
        <f t="shared" si="5"/>
        <v>0</v>
      </c>
      <c r="AN48" s="106">
        <f t="shared" si="6"/>
        <v>0</v>
      </c>
      <c r="AO48" s="106">
        <f t="shared" si="7"/>
        <v>0</v>
      </c>
      <c r="AP48" s="106">
        <f t="shared" si="8"/>
        <v>0</v>
      </c>
      <c r="AQ48" s="106">
        <f t="shared" si="9"/>
        <v>0</v>
      </c>
      <c r="AR48" s="106">
        <f t="shared" si="10"/>
        <v>1</v>
      </c>
      <c r="AS48" s="106">
        <f t="shared" si="11"/>
        <v>0</v>
      </c>
    </row>
    <row r="49" spans="1:45" ht="12" customHeight="1" thickBot="1" x14ac:dyDescent="0.2">
      <c r="A49" s="110">
        <f t="shared" si="0"/>
        <v>47</v>
      </c>
      <c r="B49" s="120" t="s">
        <v>241</v>
      </c>
      <c r="C49" s="108" t="s">
        <v>383</v>
      </c>
      <c r="D49" s="109" t="s">
        <v>384</v>
      </c>
      <c r="E49" s="110" t="s">
        <v>166</v>
      </c>
      <c r="F49" s="110" t="s">
        <v>21</v>
      </c>
      <c r="G49" s="110" t="s">
        <v>65</v>
      </c>
      <c r="H49" s="110"/>
      <c r="I49" s="107"/>
      <c r="J49" s="111"/>
      <c r="K49" s="107"/>
      <c r="L49" s="112"/>
      <c r="M49" s="112"/>
      <c r="N49" s="111"/>
      <c r="O49" s="107"/>
      <c r="P49" s="111"/>
      <c r="Q49" s="181" t="s">
        <v>499</v>
      </c>
      <c r="R49" s="178" t="s">
        <v>553</v>
      </c>
      <c r="S49" s="110"/>
      <c r="T49" s="111"/>
      <c r="U49" s="178"/>
      <c r="V49" s="113"/>
      <c r="W49" s="111"/>
      <c r="X49" s="96" t="str">
        <f t="shared" si="1"/>
        <v>HS</v>
      </c>
      <c r="Y49" s="96"/>
      <c r="Z49" s="96"/>
      <c r="AA49" s="96"/>
      <c r="AB49" s="96" t="str">
        <f t="shared" si="2"/>
        <v>2A</v>
      </c>
      <c r="AF49" s="107"/>
      <c r="AG49" s="112"/>
      <c r="AH49" s="112"/>
      <c r="AI49" s="111"/>
      <c r="AJ49" s="105"/>
      <c r="AK49" s="106">
        <f t="shared" si="3"/>
        <v>0</v>
      </c>
      <c r="AL49" s="106">
        <f t="shared" si="4"/>
        <v>0</v>
      </c>
      <c r="AM49" s="106">
        <f t="shared" si="5"/>
        <v>0</v>
      </c>
      <c r="AN49" s="106">
        <f t="shared" si="6"/>
        <v>0</v>
      </c>
      <c r="AO49" s="106">
        <f t="shared" si="7"/>
        <v>0</v>
      </c>
      <c r="AP49" s="106">
        <f t="shared" si="8"/>
        <v>0</v>
      </c>
      <c r="AQ49" s="106">
        <f t="shared" si="9"/>
        <v>0</v>
      </c>
      <c r="AR49" s="106">
        <f t="shared" si="10"/>
        <v>1</v>
      </c>
      <c r="AS49" s="106">
        <f t="shared" si="11"/>
        <v>0</v>
      </c>
    </row>
    <row r="50" spans="1:45" ht="12" customHeight="1" thickBot="1" x14ac:dyDescent="0.2">
      <c r="A50" s="110">
        <f t="shared" si="0"/>
        <v>48</v>
      </c>
      <c r="B50" s="120" t="s">
        <v>242</v>
      </c>
      <c r="C50" s="108" t="s">
        <v>385</v>
      </c>
      <c r="D50" s="109" t="s">
        <v>386</v>
      </c>
      <c r="E50" s="110" t="s">
        <v>166</v>
      </c>
      <c r="F50" s="110" t="s">
        <v>21</v>
      </c>
      <c r="G50" s="110" t="s">
        <v>65</v>
      </c>
      <c r="H50" s="110"/>
      <c r="I50" s="107"/>
      <c r="J50" s="111"/>
      <c r="K50" s="107"/>
      <c r="L50" s="112"/>
      <c r="M50" s="112"/>
      <c r="N50" s="111"/>
      <c r="O50" s="107"/>
      <c r="P50" s="111"/>
      <c r="Q50" s="181" t="s">
        <v>499</v>
      </c>
      <c r="R50" s="178" t="s">
        <v>554</v>
      </c>
      <c r="S50" s="110"/>
      <c r="T50" s="111"/>
      <c r="U50" s="178"/>
      <c r="V50" s="113"/>
      <c r="W50" s="111"/>
      <c r="X50" s="96" t="str">
        <f t="shared" si="1"/>
        <v>HS</v>
      </c>
      <c r="Y50" s="96"/>
      <c r="Z50" s="96"/>
      <c r="AA50" s="96"/>
      <c r="AB50" s="96" t="str">
        <f t="shared" si="2"/>
        <v>3A</v>
      </c>
      <c r="AF50" s="107"/>
      <c r="AG50" s="112"/>
      <c r="AH50" s="112"/>
      <c r="AI50" s="111"/>
      <c r="AJ50" s="105"/>
      <c r="AK50" s="106">
        <f t="shared" si="3"/>
        <v>0</v>
      </c>
      <c r="AL50" s="106">
        <f t="shared" si="4"/>
        <v>0</v>
      </c>
      <c r="AM50" s="106">
        <f t="shared" si="5"/>
        <v>0</v>
      </c>
      <c r="AN50" s="106">
        <f t="shared" si="6"/>
        <v>0</v>
      </c>
      <c r="AO50" s="106">
        <f t="shared" si="7"/>
        <v>0</v>
      </c>
      <c r="AP50" s="106">
        <f t="shared" si="8"/>
        <v>0</v>
      </c>
      <c r="AQ50" s="106">
        <f t="shared" si="9"/>
        <v>0</v>
      </c>
      <c r="AR50" s="106">
        <f t="shared" si="10"/>
        <v>1</v>
      </c>
      <c r="AS50" s="106">
        <f t="shared" si="11"/>
        <v>0</v>
      </c>
    </row>
    <row r="51" spans="1:45" ht="12" customHeight="1" thickBot="1" x14ac:dyDescent="0.2">
      <c r="A51" s="110">
        <f t="shared" si="0"/>
        <v>49</v>
      </c>
      <c r="B51" s="120" t="s">
        <v>243</v>
      </c>
      <c r="C51" s="108" t="s">
        <v>387</v>
      </c>
      <c r="D51" s="109" t="s">
        <v>382</v>
      </c>
      <c r="E51" s="114" t="s">
        <v>166</v>
      </c>
      <c r="F51" s="110" t="s">
        <v>24</v>
      </c>
      <c r="G51" s="110" t="s">
        <v>11</v>
      </c>
      <c r="H51" s="110" t="s">
        <v>190</v>
      </c>
      <c r="I51" s="107">
        <v>0</v>
      </c>
      <c r="J51" s="111">
        <v>200</v>
      </c>
      <c r="K51" s="107"/>
      <c r="L51" s="112"/>
      <c r="M51" s="112">
        <v>140</v>
      </c>
      <c r="N51" s="111"/>
      <c r="O51" s="107"/>
      <c r="P51" s="111"/>
      <c r="Q51" s="181" t="s">
        <v>499</v>
      </c>
      <c r="R51" s="110" t="s">
        <v>555</v>
      </c>
      <c r="S51" s="110"/>
      <c r="T51" s="111"/>
      <c r="U51" s="110"/>
      <c r="V51" s="113"/>
      <c r="W51" s="111"/>
      <c r="X51" s="96" t="str">
        <f t="shared" si="1"/>
        <v>HS</v>
      </c>
      <c r="Y51" s="96"/>
      <c r="Z51" s="96"/>
      <c r="AA51" s="96"/>
      <c r="AB51" s="96" t="str">
        <f t="shared" si="2"/>
        <v>4A-1</v>
      </c>
      <c r="AF51" s="107"/>
      <c r="AG51" s="112"/>
      <c r="AH51" s="112"/>
      <c r="AI51" s="111"/>
      <c r="AJ51" s="105"/>
      <c r="AK51" s="106">
        <f t="shared" si="3"/>
        <v>0</v>
      </c>
      <c r="AL51" s="106">
        <f t="shared" si="4"/>
        <v>0</v>
      </c>
      <c r="AM51" s="106">
        <f t="shared" si="5"/>
        <v>0</v>
      </c>
      <c r="AN51" s="106">
        <f t="shared" si="6"/>
        <v>0</v>
      </c>
      <c r="AO51" s="106">
        <f t="shared" si="7"/>
        <v>0</v>
      </c>
      <c r="AP51" s="106">
        <f t="shared" si="8"/>
        <v>0</v>
      </c>
      <c r="AQ51" s="106">
        <f t="shared" si="9"/>
        <v>0</v>
      </c>
      <c r="AR51" s="106">
        <f t="shared" si="10"/>
        <v>1</v>
      </c>
      <c r="AS51" s="106">
        <f t="shared" si="11"/>
        <v>0</v>
      </c>
    </row>
    <row r="52" spans="1:45" ht="12" customHeight="1" thickBot="1" x14ac:dyDescent="0.2">
      <c r="A52" s="110">
        <f t="shared" si="0"/>
        <v>50</v>
      </c>
      <c r="B52" s="120" t="s">
        <v>244</v>
      </c>
      <c r="C52" s="108" t="s">
        <v>387</v>
      </c>
      <c r="D52" s="109"/>
      <c r="E52" s="114" t="s">
        <v>166</v>
      </c>
      <c r="F52" s="110" t="s">
        <v>24</v>
      </c>
      <c r="G52" s="110" t="s">
        <v>11</v>
      </c>
      <c r="H52" s="110" t="s">
        <v>190</v>
      </c>
      <c r="I52" s="107">
        <v>0</v>
      </c>
      <c r="J52" s="111">
        <v>200</v>
      </c>
      <c r="K52" s="107"/>
      <c r="L52" s="112"/>
      <c r="M52" s="112">
        <v>140</v>
      </c>
      <c r="N52" s="111"/>
      <c r="O52" s="107"/>
      <c r="P52" s="111"/>
      <c r="Q52" s="181" t="s">
        <v>499</v>
      </c>
      <c r="R52" s="110" t="s">
        <v>556</v>
      </c>
      <c r="S52" s="110"/>
      <c r="T52" s="111"/>
      <c r="U52" s="110"/>
      <c r="V52" s="113"/>
      <c r="W52" s="111"/>
      <c r="X52" s="96" t="str">
        <f t="shared" si="1"/>
        <v>HS</v>
      </c>
      <c r="Y52" s="96"/>
      <c r="Z52" s="96"/>
      <c r="AA52" s="96"/>
      <c r="AB52" s="96" t="str">
        <f t="shared" si="2"/>
        <v>4A-2</v>
      </c>
      <c r="AF52" s="107"/>
      <c r="AG52" s="112"/>
      <c r="AH52" s="112"/>
      <c r="AI52" s="111"/>
      <c r="AJ52" s="105"/>
      <c r="AK52" s="106">
        <f t="shared" si="3"/>
        <v>0</v>
      </c>
      <c r="AL52" s="106">
        <f t="shared" si="4"/>
        <v>0</v>
      </c>
      <c r="AM52" s="106">
        <f t="shared" si="5"/>
        <v>0</v>
      </c>
      <c r="AN52" s="106">
        <f t="shared" si="6"/>
        <v>0</v>
      </c>
      <c r="AO52" s="106">
        <f t="shared" si="7"/>
        <v>0</v>
      </c>
      <c r="AP52" s="106">
        <f t="shared" si="8"/>
        <v>0</v>
      </c>
      <c r="AQ52" s="106">
        <f t="shared" si="9"/>
        <v>0</v>
      </c>
      <c r="AR52" s="106">
        <f t="shared" si="10"/>
        <v>1</v>
      </c>
      <c r="AS52" s="106">
        <f t="shared" si="11"/>
        <v>0</v>
      </c>
    </row>
    <row r="53" spans="1:45" ht="12" customHeight="1" thickBot="1" x14ac:dyDescent="0.2">
      <c r="A53" s="110">
        <f t="shared" si="0"/>
        <v>51</v>
      </c>
      <c r="B53" s="120" t="s">
        <v>245</v>
      </c>
      <c r="C53" s="108" t="s">
        <v>388</v>
      </c>
      <c r="D53" s="109" t="s">
        <v>384</v>
      </c>
      <c r="E53" s="114" t="s">
        <v>166</v>
      </c>
      <c r="F53" s="110" t="s">
        <v>24</v>
      </c>
      <c r="G53" s="110" t="s">
        <v>11</v>
      </c>
      <c r="H53" s="110" t="s">
        <v>190</v>
      </c>
      <c r="I53" s="107">
        <v>0</v>
      </c>
      <c r="J53" s="111">
        <v>200</v>
      </c>
      <c r="K53" s="107"/>
      <c r="L53" s="112"/>
      <c r="M53" s="112">
        <v>140</v>
      </c>
      <c r="N53" s="111"/>
      <c r="O53" s="107"/>
      <c r="P53" s="111"/>
      <c r="Q53" s="181" t="s">
        <v>499</v>
      </c>
      <c r="R53" s="110" t="s">
        <v>557</v>
      </c>
      <c r="S53" s="110"/>
      <c r="T53" s="111"/>
      <c r="U53" s="110"/>
      <c r="V53" s="113"/>
      <c r="W53" s="111"/>
      <c r="X53" s="96" t="str">
        <f t="shared" si="1"/>
        <v>HS</v>
      </c>
      <c r="Y53" s="96"/>
      <c r="Z53" s="96"/>
      <c r="AA53" s="96"/>
      <c r="AB53" s="96" t="str">
        <f t="shared" si="2"/>
        <v>5A</v>
      </c>
      <c r="AF53" s="107"/>
      <c r="AG53" s="112"/>
      <c r="AH53" s="112"/>
      <c r="AI53" s="111"/>
      <c r="AJ53" s="105"/>
      <c r="AK53" s="106">
        <f t="shared" si="3"/>
        <v>0</v>
      </c>
      <c r="AL53" s="106">
        <f t="shared" si="4"/>
        <v>0</v>
      </c>
      <c r="AM53" s="106">
        <f t="shared" si="5"/>
        <v>0</v>
      </c>
      <c r="AN53" s="106">
        <f t="shared" si="6"/>
        <v>0</v>
      </c>
      <c r="AO53" s="106">
        <f t="shared" si="7"/>
        <v>0</v>
      </c>
      <c r="AP53" s="106">
        <f t="shared" si="8"/>
        <v>0</v>
      </c>
      <c r="AQ53" s="106">
        <f t="shared" si="9"/>
        <v>0</v>
      </c>
      <c r="AR53" s="106">
        <f t="shared" si="10"/>
        <v>1</v>
      </c>
      <c r="AS53" s="106">
        <f t="shared" si="11"/>
        <v>0</v>
      </c>
    </row>
    <row r="54" spans="1:45" ht="12" customHeight="1" thickBot="1" x14ac:dyDescent="0.2">
      <c r="A54" s="110">
        <f t="shared" si="0"/>
        <v>52</v>
      </c>
      <c r="B54" s="120" t="s">
        <v>246</v>
      </c>
      <c r="C54" s="108" t="s">
        <v>389</v>
      </c>
      <c r="D54" s="109" t="s">
        <v>386</v>
      </c>
      <c r="E54" s="114" t="s">
        <v>166</v>
      </c>
      <c r="F54" s="110" t="s">
        <v>24</v>
      </c>
      <c r="G54" s="110" t="s">
        <v>11</v>
      </c>
      <c r="H54" s="110" t="s">
        <v>190</v>
      </c>
      <c r="I54" s="107">
        <v>0</v>
      </c>
      <c r="J54" s="111">
        <v>200</v>
      </c>
      <c r="K54" s="107"/>
      <c r="L54" s="112"/>
      <c r="M54" s="112">
        <v>140</v>
      </c>
      <c r="N54" s="111"/>
      <c r="O54" s="107"/>
      <c r="P54" s="111"/>
      <c r="Q54" s="181" t="s">
        <v>499</v>
      </c>
      <c r="R54" s="110" t="s">
        <v>558</v>
      </c>
      <c r="S54" s="110"/>
      <c r="T54" s="111"/>
      <c r="U54" s="110"/>
      <c r="V54" s="113"/>
      <c r="W54" s="111"/>
      <c r="X54" s="96" t="str">
        <f t="shared" si="1"/>
        <v>HS</v>
      </c>
      <c r="Y54" s="96"/>
      <c r="Z54" s="96"/>
      <c r="AA54" s="96"/>
      <c r="AB54" s="96" t="str">
        <f t="shared" si="2"/>
        <v>6A</v>
      </c>
      <c r="AF54" s="107"/>
      <c r="AG54" s="112"/>
      <c r="AH54" s="112"/>
      <c r="AI54" s="111"/>
      <c r="AJ54" s="105"/>
      <c r="AK54" s="106">
        <f t="shared" si="3"/>
        <v>0</v>
      </c>
      <c r="AL54" s="106">
        <f t="shared" si="4"/>
        <v>0</v>
      </c>
      <c r="AM54" s="106">
        <f t="shared" si="5"/>
        <v>0</v>
      </c>
      <c r="AN54" s="106">
        <f t="shared" si="6"/>
        <v>0</v>
      </c>
      <c r="AO54" s="106">
        <f t="shared" si="7"/>
        <v>0</v>
      </c>
      <c r="AP54" s="106">
        <f t="shared" si="8"/>
        <v>0</v>
      </c>
      <c r="AQ54" s="106">
        <f t="shared" si="9"/>
        <v>0</v>
      </c>
      <c r="AR54" s="106">
        <f t="shared" si="10"/>
        <v>1</v>
      </c>
      <c r="AS54" s="106">
        <f t="shared" si="11"/>
        <v>0</v>
      </c>
    </row>
    <row r="55" spans="1:45" ht="12" customHeight="1" thickBot="1" x14ac:dyDescent="0.2">
      <c r="A55" s="110">
        <f t="shared" si="0"/>
        <v>53</v>
      </c>
      <c r="B55" s="120" t="s">
        <v>247</v>
      </c>
      <c r="C55" s="108" t="s">
        <v>390</v>
      </c>
      <c r="D55" s="109" t="s">
        <v>384</v>
      </c>
      <c r="E55" s="114" t="s">
        <v>166</v>
      </c>
      <c r="F55" s="110"/>
      <c r="G55" s="110"/>
      <c r="H55" s="110"/>
      <c r="I55" s="107"/>
      <c r="J55" s="111"/>
      <c r="K55" s="107"/>
      <c r="L55" s="112"/>
      <c r="M55" s="112"/>
      <c r="N55" s="111"/>
      <c r="O55" s="107"/>
      <c r="P55" s="111"/>
      <c r="Q55" s="181" t="s">
        <v>499</v>
      </c>
      <c r="R55" s="110" t="s">
        <v>559</v>
      </c>
      <c r="S55" s="116"/>
      <c r="T55" s="111"/>
      <c r="U55" s="110"/>
      <c r="V55" s="113"/>
      <c r="W55" s="111"/>
      <c r="X55" s="96" t="str">
        <f t="shared" si="1"/>
        <v>HS</v>
      </c>
      <c r="Y55" s="96"/>
      <c r="Z55" s="96"/>
      <c r="AA55" s="96"/>
      <c r="AB55" s="96" t="str">
        <f t="shared" si="2"/>
        <v>9A</v>
      </c>
      <c r="AF55" s="107"/>
      <c r="AG55" s="112"/>
      <c r="AH55" s="112"/>
      <c r="AI55" s="111"/>
      <c r="AJ55" s="105"/>
      <c r="AK55" s="106">
        <f t="shared" si="3"/>
        <v>0</v>
      </c>
      <c r="AL55" s="106">
        <f t="shared" si="4"/>
        <v>0</v>
      </c>
      <c r="AM55" s="106">
        <f t="shared" si="5"/>
        <v>0</v>
      </c>
      <c r="AN55" s="106">
        <f t="shared" si="6"/>
        <v>0</v>
      </c>
      <c r="AO55" s="106">
        <f t="shared" si="7"/>
        <v>0</v>
      </c>
      <c r="AP55" s="106">
        <f t="shared" si="8"/>
        <v>0</v>
      </c>
      <c r="AQ55" s="106">
        <f t="shared" si="9"/>
        <v>0</v>
      </c>
      <c r="AR55" s="106">
        <f t="shared" si="10"/>
        <v>1</v>
      </c>
      <c r="AS55" s="106">
        <f t="shared" si="11"/>
        <v>0</v>
      </c>
    </row>
    <row r="56" spans="1:45" ht="12" customHeight="1" thickBot="1" x14ac:dyDescent="0.2">
      <c r="A56" s="110">
        <f t="shared" si="0"/>
        <v>54</v>
      </c>
      <c r="B56" s="120" t="s">
        <v>248</v>
      </c>
      <c r="C56" s="108" t="s">
        <v>391</v>
      </c>
      <c r="D56" s="109" t="s">
        <v>386</v>
      </c>
      <c r="E56" s="114" t="s">
        <v>166</v>
      </c>
      <c r="F56" s="110"/>
      <c r="G56" s="110"/>
      <c r="H56" s="110"/>
      <c r="I56" s="107"/>
      <c r="J56" s="111"/>
      <c r="K56" s="107"/>
      <c r="L56" s="112"/>
      <c r="M56" s="112"/>
      <c r="N56" s="111"/>
      <c r="O56" s="107"/>
      <c r="P56" s="111"/>
      <c r="Q56" s="181" t="s">
        <v>499</v>
      </c>
      <c r="R56" s="110" t="s">
        <v>560</v>
      </c>
      <c r="S56" s="110"/>
      <c r="T56" s="111"/>
      <c r="U56" s="110"/>
      <c r="V56" s="113"/>
      <c r="W56" s="111"/>
      <c r="X56" s="96" t="str">
        <f t="shared" si="1"/>
        <v>HS</v>
      </c>
      <c r="Y56" s="96"/>
      <c r="Z56" s="96"/>
      <c r="AA56" s="96"/>
      <c r="AB56" s="96" t="str">
        <f t="shared" si="2"/>
        <v>10A</v>
      </c>
      <c r="AF56" s="107"/>
      <c r="AG56" s="112"/>
      <c r="AH56" s="112"/>
      <c r="AI56" s="111"/>
      <c r="AJ56" s="105"/>
      <c r="AK56" s="106">
        <f t="shared" si="3"/>
        <v>0</v>
      </c>
      <c r="AL56" s="106">
        <f t="shared" si="4"/>
        <v>0</v>
      </c>
      <c r="AM56" s="106">
        <f t="shared" si="5"/>
        <v>0</v>
      </c>
      <c r="AN56" s="106">
        <f t="shared" si="6"/>
        <v>0</v>
      </c>
      <c r="AO56" s="106">
        <f t="shared" si="7"/>
        <v>0</v>
      </c>
      <c r="AP56" s="106">
        <f t="shared" si="8"/>
        <v>0</v>
      </c>
      <c r="AQ56" s="106">
        <f t="shared" si="9"/>
        <v>0</v>
      </c>
      <c r="AR56" s="106">
        <f t="shared" si="10"/>
        <v>1</v>
      </c>
      <c r="AS56" s="106">
        <f t="shared" si="11"/>
        <v>0</v>
      </c>
    </row>
    <row r="57" spans="1:45" ht="12" customHeight="1" thickBot="1" x14ac:dyDescent="0.2">
      <c r="A57" s="110">
        <f t="shared" si="0"/>
        <v>55</v>
      </c>
      <c r="B57" s="120" t="s">
        <v>249</v>
      </c>
      <c r="C57" s="108" t="s">
        <v>392</v>
      </c>
      <c r="D57" s="109" t="s">
        <v>393</v>
      </c>
      <c r="E57" s="110" t="s">
        <v>166</v>
      </c>
      <c r="F57" s="110"/>
      <c r="G57" s="110"/>
      <c r="H57" s="110"/>
      <c r="I57" s="107"/>
      <c r="J57" s="111"/>
      <c r="K57" s="107"/>
      <c r="L57" s="112"/>
      <c r="M57" s="112"/>
      <c r="N57" s="111"/>
      <c r="O57" s="107"/>
      <c r="P57" s="111"/>
      <c r="Q57" s="181" t="s">
        <v>499</v>
      </c>
      <c r="R57" s="110" t="s">
        <v>561</v>
      </c>
      <c r="S57" s="110"/>
      <c r="T57" s="111"/>
      <c r="U57" s="110"/>
      <c r="V57" s="113"/>
      <c r="W57" s="111"/>
      <c r="X57" s="96" t="str">
        <f t="shared" si="1"/>
        <v>HS</v>
      </c>
      <c r="Y57" s="96"/>
      <c r="Z57" s="96"/>
      <c r="AA57" s="96"/>
      <c r="AB57" s="96" t="str">
        <f t="shared" si="2"/>
        <v>11A</v>
      </c>
      <c r="AF57" s="107"/>
      <c r="AG57" s="112"/>
      <c r="AH57" s="112"/>
      <c r="AI57" s="111"/>
      <c r="AJ57" s="105"/>
      <c r="AK57" s="106">
        <f t="shared" si="3"/>
        <v>0</v>
      </c>
      <c r="AL57" s="106">
        <f t="shared" si="4"/>
        <v>0</v>
      </c>
      <c r="AM57" s="106">
        <f t="shared" si="5"/>
        <v>0</v>
      </c>
      <c r="AN57" s="106">
        <f t="shared" si="6"/>
        <v>0</v>
      </c>
      <c r="AO57" s="106">
        <f t="shared" si="7"/>
        <v>0</v>
      </c>
      <c r="AP57" s="106">
        <f t="shared" si="8"/>
        <v>0</v>
      </c>
      <c r="AQ57" s="106">
        <f t="shared" si="9"/>
        <v>0</v>
      </c>
      <c r="AR57" s="106">
        <f t="shared" si="10"/>
        <v>1</v>
      </c>
      <c r="AS57" s="106">
        <f t="shared" si="11"/>
        <v>0</v>
      </c>
    </row>
    <row r="58" spans="1:45" ht="12" customHeight="1" thickBot="1" x14ac:dyDescent="0.2">
      <c r="A58" s="110">
        <f t="shared" si="0"/>
        <v>56</v>
      </c>
      <c r="B58" s="120" t="s">
        <v>250</v>
      </c>
      <c r="C58" s="108" t="s">
        <v>394</v>
      </c>
      <c r="D58" s="109" t="s">
        <v>393</v>
      </c>
      <c r="E58" s="110" t="s">
        <v>166</v>
      </c>
      <c r="F58" s="110"/>
      <c r="G58" s="110"/>
      <c r="H58" s="110"/>
      <c r="I58" s="107"/>
      <c r="J58" s="111"/>
      <c r="K58" s="107"/>
      <c r="L58" s="112"/>
      <c r="M58" s="112"/>
      <c r="N58" s="111"/>
      <c r="O58" s="107"/>
      <c r="P58" s="111"/>
      <c r="Q58" s="181" t="s">
        <v>499</v>
      </c>
      <c r="R58" s="110" t="s">
        <v>562</v>
      </c>
      <c r="S58" s="110"/>
      <c r="T58" s="111"/>
      <c r="U58" s="110"/>
      <c r="V58" s="113"/>
      <c r="W58" s="111"/>
      <c r="X58" s="96" t="str">
        <f t="shared" si="1"/>
        <v>HS</v>
      </c>
      <c r="Y58" s="96"/>
      <c r="Z58" s="96"/>
      <c r="AA58" s="96"/>
      <c r="AB58" s="96" t="str">
        <f t="shared" si="2"/>
        <v>12A</v>
      </c>
      <c r="AF58" s="107"/>
      <c r="AG58" s="112"/>
      <c r="AH58" s="112"/>
      <c r="AI58" s="111"/>
      <c r="AJ58" s="105"/>
      <c r="AK58" s="106">
        <f t="shared" si="3"/>
        <v>0</v>
      </c>
      <c r="AL58" s="106">
        <f t="shared" si="4"/>
        <v>0</v>
      </c>
      <c r="AM58" s="106">
        <f t="shared" si="5"/>
        <v>0</v>
      </c>
      <c r="AN58" s="106">
        <f t="shared" si="6"/>
        <v>0</v>
      </c>
      <c r="AO58" s="106">
        <f t="shared" si="7"/>
        <v>0</v>
      </c>
      <c r="AP58" s="106">
        <f t="shared" si="8"/>
        <v>0</v>
      </c>
      <c r="AQ58" s="106">
        <f t="shared" si="9"/>
        <v>0</v>
      </c>
      <c r="AR58" s="106">
        <f t="shared" si="10"/>
        <v>1</v>
      </c>
      <c r="AS58" s="106">
        <f t="shared" si="11"/>
        <v>0</v>
      </c>
    </row>
    <row r="59" spans="1:45" ht="12" customHeight="1" thickBot="1" x14ac:dyDescent="0.2">
      <c r="A59" s="110">
        <f t="shared" si="0"/>
        <v>57</v>
      </c>
      <c r="B59" s="120" t="s">
        <v>251</v>
      </c>
      <c r="C59" s="108" t="s">
        <v>395</v>
      </c>
      <c r="D59" s="109" t="s">
        <v>393</v>
      </c>
      <c r="E59" s="110" t="s">
        <v>166</v>
      </c>
      <c r="F59" s="110"/>
      <c r="G59" s="110"/>
      <c r="H59" s="110"/>
      <c r="I59" s="107"/>
      <c r="J59" s="111"/>
      <c r="K59" s="107"/>
      <c r="L59" s="112"/>
      <c r="M59" s="112"/>
      <c r="N59" s="111"/>
      <c r="O59" s="107"/>
      <c r="P59" s="111"/>
      <c r="Q59" s="181" t="s">
        <v>500</v>
      </c>
      <c r="R59" s="110" t="s">
        <v>563</v>
      </c>
      <c r="S59" s="110"/>
      <c r="T59" s="111"/>
      <c r="U59" s="110"/>
      <c r="V59" s="113"/>
      <c r="W59" s="111"/>
      <c r="X59" s="96" t="str">
        <f t="shared" si="1"/>
        <v>HS</v>
      </c>
      <c r="Y59" s="96"/>
      <c r="Z59" s="96"/>
      <c r="AA59" s="96"/>
      <c r="AB59" s="96" t="str">
        <f t="shared" si="2"/>
        <v>13A</v>
      </c>
      <c r="AF59" s="107"/>
      <c r="AG59" s="112"/>
      <c r="AH59" s="112"/>
      <c r="AI59" s="111"/>
      <c r="AJ59" s="105"/>
      <c r="AK59" s="106">
        <f t="shared" si="3"/>
        <v>0</v>
      </c>
      <c r="AL59" s="106">
        <f t="shared" si="4"/>
        <v>0</v>
      </c>
      <c r="AM59" s="106">
        <f t="shared" si="5"/>
        <v>0</v>
      </c>
      <c r="AN59" s="106">
        <f t="shared" si="6"/>
        <v>0</v>
      </c>
      <c r="AO59" s="106">
        <f t="shared" si="7"/>
        <v>0</v>
      </c>
      <c r="AP59" s="106">
        <f t="shared" si="8"/>
        <v>0</v>
      </c>
      <c r="AQ59" s="106">
        <f t="shared" si="9"/>
        <v>0</v>
      </c>
      <c r="AR59" s="106">
        <f t="shared" si="10"/>
        <v>1</v>
      </c>
      <c r="AS59" s="106">
        <f t="shared" si="11"/>
        <v>0</v>
      </c>
    </row>
    <row r="60" spans="1:45" ht="12" customHeight="1" thickBot="1" x14ac:dyDescent="0.2">
      <c r="A60" s="110">
        <f t="shared" si="0"/>
        <v>58</v>
      </c>
      <c r="B60" s="120" t="s">
        <v>252</v>
      </c>
      <c r="C60" s="108" t="s">
        <v>396</v>
      </c>
      <c r="D60" s="109" t="s">
        <v>397</v>
      </c>
      <c r="E60" s="110" t="s">
        <v>166</v>
      </c>
      <c r="F60" s="110"/>
      <c r="G60" s="110"/>
      <c r="H60" s="110"/>
      <c r="I60" s="107"/>
      <c r="J60" s="111"/>
      <c r="K60" s="107"/>
      <c r="L60" s="112"/>
      <c r="M60" s="112"/>
      <c r="N60" s="111"/>
      <c r="O60" s="107"/>
      <c r="P60" s="111"/>
      <c r="Q60" s="181" t="s">
        <v>500</v>
      </c>
      <c r="R60" s="110" t="s">
        <v>564</v>
      </c>
      <c r="S60" s="110"/>
      <c r="T60" s="111"/>
      <c r="U60" s="110"/>
      <c r="V60" s="113" t="s">
        <v>692</v>
      </c>
      <c r="W60" s="111" t="s">
        <v>696</v>
      </c>
      <c r="X60" s="96" t="str">
        <f t="shared" si="1"/>
        <v>HS</v>
      </c>
      <c r="Y60" s="96"/>
      <c r="Z60" s="96"/>
      <c r="AA60" s="96"/>
      <c r="AB60" s="96" t="str">
        <f t="shared" si="2"/>
        <v>14A</v>
      </c>
      <c r="AF60" s="107"/>
      <c r="AG60" s="112"/>
      <c r="AH60" s="112"/>
      <c r="AI60" s="111"/>
      <c r="AJ60" s="105"/>
      <c r="AK60" s="106">
        <f t="shared" si="3"/>
        <v>0</v>
      </c>
      <c r="AL60" s="106">
        <f t="shared" si="4"/>
        <v>0</v>
      </c>
      <c r="AM60" s="106">
        <f t="shared" si="5"/>
        <v>0</v>
      </c>
      <c r="AN60" s="106">
        <f t="shared" si="6"/>
        <v>0</v>
      </c>
      <c r="AO60" s="106">
        <f t="shared" si="7"/>
        <v>0</v>
      </c>
      <c r="AP60" s="106">
        <f t="shared" si="8"/>
        <v>0</v>
      </c>
      <c r="AQ60" s="106">
        <f t="shared" si="9"/>
        <v>0</v>
      </c>
      <c r="AR60" s="106">
        <f t="shared" si="10"/>
        <v>1</v>
      </c>
      <c r="AS60" s="106">
        <f t="shared" si="11"/>
        <v>0</v>
      </c>
    </row>
    <row r="61" spans="1:45" ht="12" customHeight="1" thickBot="1" x14ac:dyDescent="0.2">
      <c r="A61" s="110">
        <f t="shared" si="0"/>
        <v>59</v>
      </c>
      <c r="B61" s="120" t="s">
        <v>253</v>
      </c>
      <c r="C61" s="108" t="s">
        <v>398</v>
      </c>
      <c r="D61" s="109" t="s">
        <v>393</v>
      </c>
      <c r="E61" s="110" t="s">
        <v>166</v>
      </c>
      <c r="F61" s="110"/>
      <c r="G61" s="110"/>
      <c r="H61" s="110"/>
      <c r="I61" s="107"/>
      <c r="J61" s="111"/>
      <c r="K61" s="107"/>
      <c r="L61" s="112"/>
      <c r="M61" s="112"/>
      <c r="N61" s="111"/>
      <c r="O61" s="107"/>
      <c r="P61" s="111"/>
      <c r="Q61" s="181" t="s">
        <v>500</v>
      </c>
      <c r="R61" s="110" t="s">
        <v>565</v>
      </c>
      <c r="S61" s="110"/>
      <c r="T61" s="111"/>
      <c r="U61" s="110"/>
      <c r="V61" s="113"/>
      <c r="W61" s="111"/>
      <c r="X61" s="96" t="str">
        <f t="shared" si="1"/>
        <v>HS</v>
      </c>
      <c r="Y61" s="96"/>
      <c r="Z61" s="96"/>
      <c r="AA61" s="96"/>
      <c r="AB61" s="96" t="str">
        <f t="shared" si="2"/>
        <v>15A</v>
      </c>
      <c r="AF61" s="107"/>
      <c r="AG61" s="112"/>
      <c r="AH61" s="112"/>
      <c r="AI61" s="111"/>
      <c r="AJ61" s="105"/>
      <c r="AK61" s="106">
        <f t="shared" si="3"/>
        <v>0</v>
      </c>
      <c r="AL61" s="106">
        <f t="shared" si="4"/>
        <v>0</v>
      </c>
      <c r="AM61" s="106">
        <f t="shared" si="5"/>
        <v>0</v>
      </c>
      <c r="AN61" s="106">
        <f t="shared" si="6"/>
        <v>0</v>
      </c>
      <c r="AO61" s="106">
        <f t="shared" si="7"/>
        <v>0</v>
      </c>
      <c r="AP61" s="106">
        <f t="shared" si="8"/>
        <v>0</v>
      </c>
      <c r="AQ61" s="106">
        <f t="shared" si="9"/>
        <v>0</v>
      </c>
      <c r="AR61" s="106">
        <f t="shared" si="10"/>
        <v>1</v>
      </c>
      <c r="AS61" s="106">
        <f t="shared" si="11"/>
        <v>0</v>
      </c>
    </row>
    <row r="62" spans="1:45" ht="12" customHeight="1" thickBot="1" x14ac:dyDescent="0.2">
      <c r="A62" s="110">
        <f t="shared" si="0"/>
        <v>60</v>
      </c>
      <c r="B62" s="120" t="s">
        <v>254</v>
      </c>
      <c r="C62" s="108" t="s">
        <v>399</v>
      </c>
      <c r="D62" s="109" t="s">
        <v>393</v>
      </c>
      <c r="E62" s="110" t="s">
        <v>166</v>
      </c>
      <c r="F62" s="110"/>
      <c r="G62" s="110"/>
      <c r="H62" s="110"/>
      <c r="I62" s="107"/>
      <c r="J62" s="111"/>
      <c r="K62" s="107"/>
      <c r="L62" s="112"/>
      <c r="M62" s="112"/>
      <c r="N62" s="111"/>
      <c r="O62" s="107"/>
      <c r="P62" s="111"/>
      <c r="Q62" s="181" t="s">
        <v>500</v>
      </c>
      <c r="R62" s="110" t="s">
        <v>566</v>
      </c>
      <c r="S62" s="110"/>
      <c r="T62" s="111"/>
      <c r="U62" s="110"/>
      <c r="V62" s="113"/>
      <c r="W62" s="111"/>
      <c r="X62" s="96" t="str">
        <f t="shared" si="1"/>
        <v>HS</v>
      </c>
      <c r="Y62" s="96"/>
      <c r="Z62" s="96"/>
      <c r="AA62" s="96"/>
      <c r="AB62" s="96" t="str">
        <f t="shared" si="2"/>
        <v>16A</v>
      </c>
      <c r="AF62" s="107"/>
      <c r="AG62" s="112"/>
      <c r="AH62" s="112"/>
      <c r="AI62" s="111"/>
      <c r="AJ62" s="105"/>
      <c r="AK62" s="106">
        <f t="shared" si="3"/>
        <v>0</v>
      </c>
      <c r="AL62" s="106">
        <f t="shared" si="4"/>
        <v>0</v>
      </c>
      <c r="AM62" s="106">
        <f t="shared" si="5"/>
        <v>0</v>
      </c>
      <c r="AN62" s="106">
        <f t="shared" si="6"/>
        <v>0</v>
      </c>
      <c r="AO62" s="106">
        <f t="shared" si="7"/>
        <v>0</v>
      </c>
      <c r="AP62" s="106">
        <f t="shared" si="8"/>
        <v>0</v>
      </c>
      <c r="AQ62" s="106">
        <f t="shared" si="9"/>
        <v>0</v>
      </c>
      <c r="AR62" s="106">
        <f t="shared" si="10"/>
        <v>1</v>
      </c>
      <c r="AS62" s="106">
        <f t="shared" si="11"/>
        <v>0</v>
      </c>
    </row>
    <row r="63" spans="1:45" ht="12" customHeight="1" thickBot="1" x14ac:dyDescent="0.2">
      <c r="A63" s="110">
        <f t="shared" si="0"/>
        <v>61</v>
      </c>
      <c r="B63" s="120" t="s">
        <v>255</v>
      </c>
      <c r="C63" s="108" t="s">
        <v>400</v>
      </c>
      <c r="D63" s="109" t="s">
        <v>393</v>
      </c>
      <c r="E63" s="114" t="s">
        <v>166</v>
      </c>
      <c r="F63" s="110"/>
      <c r="G63" s="110"/>
      <c r="H63" s="110"/>
      <c r="I63" s="107"/>
      <c r="J63" s="111"/>
      <c r="K63" s="107"/>
      <c r="L63" s="112"/>
      <c r="M63" s="112"/>
      <c r="N63" s="111"/>
      <c r="O63" s="107"/>
      <c r="P63" s="111"/>
      <c r="Q63" s="181" t="s">
        <v>500</v>
      </c>
      <c r="R63" s="110" t="s">
        <v>567</v>
      </c>
      <c r="S63" s="110"/>
      <c r="T63" s="111"/>
      <c r="U63" s="110"/>
      <c r="V63" s="113"/>
      <c r="W63" s="111"/>
      <c r="X63" s="96" t="str">
        <f t="shared" si="1"/>
        <v>HS</v>
      </c>
      <c r="Y63" s="96"/>
      <c r="Z63" s="96"/>
      <c r="AA63" s="96"/>
      <c r="AB63" s="96" t="str">
        <f t="shared" si="2"/>
        <v>17A</v>
      </c>
      <c r="AF63" s="107"/>
      <c r="AG63" s="112"/>
      <c r="AH63" s="112"/>
      <c r="AI63" s="111"/>
      <c r="AJ63" s="105"/>
      <c r="AK63" s="106">
        <f t="shared" si="3"/>
        <v>0</v>
      </c>
      <c r="AL63" s="106">
        <f t="shared" si="4"/>
        <v>0</v>
      </c>
      <c r="AM63" s="106">
        <f t="shared" si="5"/>
        <v>0</v>
      </c>
      <c r="AN63" s="106">
        <f t="shared" si="6"/>
        <v>0</v>
      </c>
      <c r="AO63" s="106">
        <f t="shared" si="7"/>
        <v>0</v>
      </c>
      <c r="AP63" s="106">
        <f t="shared" si="8"/>
        <v>0</v>
      </c>
      <c r="AQ63" s="106">
        <f t="shared" si="9"/>
        <v>0</v>
      </c>
      <c r="AR63" s="106">
        <f t="shared" si="10"/>
        <v>1</v>
      </c>
      <c r="AS63" s="106">
        <f t="shared" si="11"/>
        <v>0</v>
      </c>
    </row>
    <row r="64" spans="1:45" ht="12" customHeight="1" thickBot="1" x14ac:dyDescent="0.2">
      <c r="A64" s="110">
        <f t="shared" si="0"/>
        <v>62</v>
      </c>
      <c r="B64" s="120"/>
      <c r="C64" s="108" t="s">
        <v>69</v>
      </c>
      <c r="D64" s="109"/>
      <c r="E64" s="114" t="s">
        <v>166</v>
      </c>
      <c r="F64" s="110"/>
      <c r="G64" s="110"/>
      <c r="H64" s="110"/>
      <c r="I64" s="107"/>
      <c r="J64" s="111"/>
      <c r="K64" s="107"/>
      <c r="L64" s="112"/>
      <c r="M64" s="112"/>
      <c r="N64" s="111"/>
      <c r="O64" s="107"/>
      <c r="P64" s="111"/>
      <c r="Q64" s="181" t="s">
        <v>500</v>
      </c>
      <c r="R64" s="110" t="s">
        <v>568</v>
      </c>
      <c r="S64" s="110"/>
      <c r="T64" s="111"/>
      <c r="U64" s="110"/>
      <c r="V64" s="113"/>
      <c r="W64" s="111"/>
      <c r="X64" s="96" t="str">
        <f t="shared" si="1"/>
        <v/>
      </c>
      <c r="Y64" s="96"/>
      <c r="Z64" s="96"/>
      <c r="AA64" s="96"/>
      <c r="AB64" s="96" t="str">
        <f t="shared" si="2"/>
        <v/>
      </c>
      <c r="AF64" s="107"/>
      <c r="AG64" s="112"/>
      <c r="AH64" s="112"/>
      <c r="AI64" s="111"/>
      <c r="AJ64" s="105"/>
      <c r="AK64" s="106">
        <f t="shared" si="3"/>
        <v>0</v>
      </c>
      <c r="AL64" s="106">
        <f t="shared" si="4"/>
        <v>0</v>
      </c>
      <c r="AM64" s="106">
        <f t="shared" si="5"/>
        <v>0</v>
      </c>
      <c r="AN64" s="106">
        <f t="shared" si="6"/>
        <v>0</v>
      </c>
      <c r="AO64" s="106">
        <f t="shared" si="7"/>
        <v>0</v>
      </c>
      <c r="AP64" s="106">
        <f t="shared" si="8"/>
        <v>0</v>
      </c>
      <c r="AQ64" s="106">
        <f t="shared" si="9"/>
        <v>0</v>
      </c>
      <c r="AR64" s="106">
        <f t="shared" si="10"/>
        <v>0</v>
      </c>
      <c r="AS64" s="106">
        <f t="shared" si="11"/>
        <v>0</v>
      </c>
    </row>
    <row r="65" spans="1:45" ht="12" customHeight="1" thickBot="1" x14ac:dyDescent="0.2">
      <c r="A65" s="110">
        <f t="shared" si="0"/>
        <v>63</v>
      </c>
      <c r="B65" s="120"/>
      <c r="C65" s="108" t="s">
        <v>69</v>
      </c>
      <c r="D65" s="109"/>
      <c r="E65" s="114" t="s">
        <v>166</v>
      </c>
      <c r="F65" s="110"/>
      <c r="G65" s="110"/>
      <c r="H65" s="110"/>
      <c r="I65" s="107"/>
      <c r="J65" s="111"/>
      <c r="K65" s="107"/>
      <c r="L65" s="112"/>
      <c r="M65" s="112"/>
      <c r="N65" s="111"/>
      <c r="O65" s="107"/>
      <c r="P65" s="111"/>
      <c r="Q65" s="181" t="s">
        <v>500</v>
      </c>
      <c r="R65" s="110" t="s">
        <v>569</v>
      </c>
      <c r="S65" s="110"/>
      <c r="T65" s="111"/>
      <c r="U65" s="110"/>
      <c r="V65" s="113"/>
      <c r="W65" s="111"/>
      <c r="X65" s="96" t="str">
        <f t="shared" si="1"/>
        <v/>
      </c>
      <c r="Y65" s="96"/>
      <c r="Z65" s="96"/>
      <c r="AA65" s="96"/>
      <c r="AB65" s="96" t="str">
        <f t="shared" si="2"/>
        <v/>
      </c>
      <c r="AF65" s="107"/>
      <c r="AG65" s="112"/>
      <c r="AH65" s="112"/>
      <c r="AI65" s="111"/>
      <c r="AJ65" s="105"/>
      <c r="AK65" s="106">
        <f t="shared" si="3"/>
        <v>0</v>
      </c>
      <c r="AL65" s="106">
        <f t="shared" si="4"/>
        <v>0</v>
      </c>
      <c r="AM65" s="106">
        <f t="shared" si="5"/>
        <v>0</v>
      </c>
      <c r="AN65" s="106">
        <f t="shared" si="6"/>
        <v>0</v>
      </c>
      <c r="AO65" s="106">
        <f t="shared" si="7"/>
        <v>0</v>
      </c>
      <c r="AP65" s="106">
        <f t="shared" si="8"/>
        <v>0</v>
      </c>
      <c r="AQ65" s="106">
        <f t="shared" si="9"/>
        <v>0</v>
      </c>
      <c r="AR65" s="106">
        <f t="shared" si="10"/>
        <v>0</v>
      </c>
      <c r="AS65" s="106">
        <f t="shared" si="11"/>
        <v>0</v>
      </c>
    </row>
    <row r="66" spans="1:45" ht="12" customHeight="1" thickBot="1" x14ac:dyDescent="0.2">
      <c r="A66" s="110">
        <f t="shared" si="0"/>
        <v>64</v>
      </c>
      <c r="B66" s="120"/>
      <c r="C66" s="108" t="s">
        <v>69</v>
      </c>
      <c r="D66" s="109"/>
      <c r="E66" s="114" t="s">
        <v>166</v>
      </c>
      <c r="F66" s="110"/>
      <c r="G66" s="110"/>
      <c r="H66" s="110"/>
      <c r="I66" s="107"/>
      <c r="J66" s="111"/>
      <c r="K66" s="107"/>
      <c r="L66" s="112"/>
      <c r="M66" s="112"/>
      <c r="N66" s="111"/>
      <c r="O66" s="107"/>
      <c r="P66" s="111"/>
      <c r="Q66" s="181" t="s">
        <v>500</v>
      </c>
      <c r="R66" s="110" t="s">
        <v>570</v>
      </c>
      <c r="S66" s="116"/>
      <c r="T66" s="111"/>
      <c r="U66" s="110"/>
      <c r="V66" s="113"/>
      <c r="W66" s="111"/>
      <c r="X66" s="96" t="str">
        <f t="shared" si="1"/>
        <v/>
      </c>
      <c r="Y66" s="96"/>
      <c r="Z66" s="96"/>
      <c r="AA66" s="96"/>
      <c r="AB66" s="96" t="str">
        <f t="shared" si="2"/>
        <v/>
      </c>
      <c r="AF66" s="107"/>
      <c r="AG66" s="112"/>
      <c r="AH66" s="112"/>
      <c r="AI66" s="111"/>
      <c r="AJ66" s="105"/>
      <c r="AK66" s="106">
        <f t="shared" si="3"/>
        <v>0</v>
      </c>
      <c r="AL66" s="106">
        <f t="shared" si="4"/>
        <v>0</v>
      </c>
      <c r="AM66" s="106">
        <f t="shared" si="5"/>
        <v>0</v>
      </c>
      <c r="AN66" s="106">
        <f t="shared" si="6"/>
        <v>0</v>
      </c>
      <c r="AO66" s="106">
        <f t="shared" si="7"/>
        <v>0</v>
      </c>
      <c r="AP66" s="106">
        <f t="shared" si="8"/>
        <v>0</v>
      </c>
      <c r="AQ66" s="106">
        <f t="shared" si="9"/>
        <v>0</v>
      </c>
      <c r="AR66" s="106">
        <f t="shared" si="10"/>
        <v>0</v>
      </c>
      <c r="AS66" s="106">
        <f t="shared" si="11"/>
        <v>0</v>
      </c>
    </row>
    <row r="67" spans="1:45" ht="12" customHeight="1" thickBot="1" x14ac:dyDescent="0.2">
      <c r="A67" s="110">
        <f t="shared" si="0"/>
        <v>65</v>
      </c>
      <c r="B67" s="120" t="s">
        <v>256</v>
      </c>
      <c r="C67" s="108" t="s">
        <v>401</v>
      </c>
      <c r="D67" s="109" t="s">
        <v>402</v>
      </c>
      <c r="E67" s="110" t="s">
        <v>166</v>
      </c>
      <c r="F67" s="110"/>
      <c r="G67" s="110"/>
      <c r="H67" s="110"/>
      <c r="I67" s="107"/>
      <c r="J67" s="111"/>
      <c r="K67" s="107"/>
      <c r="L67" s="112"/>
      <c r="M67" s="112"/>
      <c r="N67" s="111"/>
      <c r="O67" s="107"/>
      <c r="P67" s="111"/>
      <c r="Q67" s="181" t="s">
        <v>500</v>
      </c>
      <c r="R67" s="110" t="s">
        <v>571</v>
      </c>
      <c r="S67" s="110"/>
      <c r="T67" s="111"/>
      <c r="U67" s="110"/>
      <c r="V67" s="113"/>
      <c r="W67" s="111"/>
      <c r="X67" s="96" t="str">
        <f t="shared" si="1"/>
        <v>KLO</v>
      </c>
      <c r="Y67" s="96"/>
      <c r="Z67" s="96"/>
      <c r="AA67" s="96"/>
      <c r="AB67" s="96" t="str">
        <f t="shared" si="2"/>
        <v>HFA</v>
      </c>
      <c r="AF67" s="107"/>
      <c r="AG67" s="112"/>
      <c r="AH67" s="112"/>
      <c r="AI67" s="111"/>
      <c r="AJ67" s="105"/>
      <c r="AK67" s="106">
        <f t="shared" si="3"/>
        <v>0</v>
      </c>
      <c r="AL67" s="106">
        <f t="shared" si="4"/>
        <v>0</v>
      </c>
      <c r="AM67" s="106">
        <f t="shared" si="5"/>
        <v>0</v>
      </c>
      <c r="AN67" s="106">
        <f t="shared" si="6"/>
        <v>0</v>
      </c>
      <c r="AO67" s="106">
        <f t="shared" si="7"/>
        <v>0</v>
      </c>
      <c r="AP67" s="106">
        <f t="shared" si="8"/>
        <v>0</v>
      </c>
      <c r="AQ67" s="106">
        <f t="shared" si="9"/>
        <v>0</v>
      </c>
      <c r="AR67" s="106">
        <f t="shared" si="10"/>
        <v>1</v>
      </c>
      <c r="AS67" s="106">
        <f t="shared" si="11"/>
        <v>0</v>
      </c>
    </row>
    <row r="68" spans="1:45" ht="12" customHeight="1" thickBot="1" x14ac:dyDescent="0.2">
      <c r="A68" s="110">
        <f t="shared" ref="A68:A80" si="20">ROW()-2</f>
        <v>66</v>
      </c>
      <c r="B68" s="120" t="s">
        <v>257</v>
      </c>
      <c r="C68" s="108" t="s">
        <v>403</v>
      </c>
      <c r="D68" s="109" t="s">
        <v>402</v>
      </c>
      <c r="E68" s="110" t="s">
        <v>166</v>
      </c>
      <c r="F68" s="110"/>
      <c r="G68" s="110"/>
      <c r="H68" s="110"/>
      <c r="I68" s="107"/>
      <c r="J68" s="111"/>
      <c r="K68" s="107"/>
      <c r="L68" s="112"/>
      <c r="M68" s="112"/>
      <c r="N68" s="111"/>
      <c r="O68" s="107"/>
      <c r="P68" s="111"/>
      <c r="Q68" s="181" t="s">
        <v>500</v>
      </c>
      <c r="R68" s="110" t="s">
        <v>572</v>
      </c>
      <c r="S68" s="110"/>
      <c r="T68" s="111"/>
      <c r="U68" s="110"/>
      <c r="V68" s="113"/>
      <c r="W68" s="111"/>
      <c r="X68" s="96" t="str">
        <f t="shared" ref="X68:X131" si="21">IFERROR(MID(B68,1,FIND("-",B68)-1),"")</f>
        <v>KCW</v>
      </c>
      <c r="Y68" s="96"/>
      <c r="Z68" s="96"/>
      <c r="AA68" s="96"/>
      <c r="AB68" s="96" t="str">
        <f t="shared" ref="AB68:AB131" si="22">IFERROR(MID(B68,FIND("-",B68)+1,LEN(B68)),"")</f>
        <v>HFA</v>
      </c>
      <c r="AF68" s="107"/>
      <c r="AG68" s="112"/>
      <c r="AH68" s="112"/>
      <c r="AI68" s="111"/>
      <c r="AJ68" s="105"/>
      <c r="AK68" s="106">
        <f t="shared" ref="AK68:AK80" si="23">IF(LEFT(Q68,3)="SAI",IF($B68="",0,1),0)</f>
        <v>0</v>
      </c>
      <c r="AL68" s="106">
        <f t="shared" ref="AL68:AL80" si="24">IF(LEFT(Q68,3)="SAO",IF($B68="",0,1),0)</f>
        <v>0</v>
      </c>
      <c r="AM68" s="106">
        <f t="shared" ref="AM68:AM80" si="25">IF(LEFT(Q68,3)="SDI",IF($B68="",0,1),0)</f>
        <v>0</v>
      </c>
      <c r="AN68" s="106">
        <f t="shared" ref="AN68:AN80" si="26">IF(LEFT(Q68,3)="SDO",IF($B68="",0,1),0)</f>
        <v>0</v>
      </c>
      <c r="AO68" s="106">
        <f t="shared" ref="AO68:AO80" si="27">IF(LEFT(Q68,3)="RTD",IF($B68="",0,1),0)</f>
        <v>0</v>
      </c>
      <c r="AP68" s="106">
        <f t="shared" ref="AP68:AP80" si="28">IF(LEFT(Q68,2)="AI",IF($B68="",0,1),0)</f>
        <v>0</v>
      </c>
      <c r="AQ68" s="106">
        <f t="shared" ref="AQ68:AQ80" si="29">IF(LEFT(Q68,2)="AO",IF($B68="",0,1),0)</f>
        <v>0</v>
      </c>
      <c r="AR68" s="106">
        <f t="shared" ref="AR68:AR80" si="30">IF(LEFT(Q68,2)="DI",IF($B68="",0,1),0)</f>
        <v>1</v>
      </c>
      <c r="AS68" s="106">
        <f t="shared" ref="AS68:AS80" si="31">IF(LEFT(Q68,2)="DO",IF($B68="",0,1),0)</f>
        <v>0</v>
      </c>
    </row>
    <row r="69" spans="1:45" ht="12" customHeight="1" thickBot="1" x14ac:dyDescent="0.2">
      <c r="A69" s="110">
        <f t="shared" si="20"/>
        <v>67</v>
      </c>
      <c r="B69" s="120" t="s">
        <v>258</v>
      </c>
      <c r="C69" s="108" t="s">
        <v>404</v>
      </c>
      <c r="D69" s="109" t="s">
        <v>402</v>
      </c>
      <c r="E69" s="110" t="s">
        <v>166</v>
      </c>
      <c r="F69" s="110"/>
      <c r="G69" s="110"/>
      <c r="H69" s="110"/>
      <c r="I69" s="107"/>
      <c r="J69" s="111"/>
      <c r="K69" s="107"/>
      <c r="L69" s="112"/>
      <c r="M69" s="112"/>
      <c r="N69" s="111"/>
      <c r="O69" s="107"/>
      <c r="P69" s="111"/>
      <c r="Q69" s="181" t="s">
        <v>500</v>
      </c>
      <c r="R69" s="110" t="s">
        <v>573</v>
      </c>
      <c r="S69" s="110"/>
      <c r="T69" s="111"/>
      <c r="U69" s="110"/>
      <c r="V69" s="113"/>
      <c r="W69" s="111"/>
      <c r="X69" s="96" t="str">
        <f t="shared" si="21"/>
        <v>KLO</v>
      </c>
      <c r="Y69" s="96"/>
      <c r="Z69" s="96"/>
      <c r="AA69" s="96"/>
      <c r="AB69" s="96" t="str">
        <f t="shared" si="22"/>
        <v>PFA</v>
      </c>
      <c r="AF69" s="107"/>
      <c r="AG69" s="112"/>
      <c r="AH69" s="112"/>
      <c r="AI69" s="111"/>
      <c r="AJ69" s="105"/>
      <c r="AK69" s="106">
        <f t="shared" si="23"/>
        <v>0</v>
      </c>
      <c r="AL69" s="106">
        <f t="shared" si="24"/>
        <v>0</v>
      </c>
      <c r="AM69" s="106">
        <f t="shared" si="25"/>
        <v>0</v>
      </c>
      <c r="AN69" s="106">
        <f t="shared" si="26"/>
        <v>0</v>
      </c>
      <c r="AO69" s="106">
        <f t="shared" si="27"/>
        <v>0</v>
      </c>
      <c r="AP69" s="106">
        <f t="shared" si="28"/>
        <v>0</v>
      </c>
      <c r="AQ69" s="106">
        <f t="shared" si="29"/>
        <v>0</v>
      </c>
      <c r="AR69" s="106">
        <f t="shared" si="30"/>
        <v>1</v>
      </c>
      <c r="AS69" s="106">
        <f t="shared" si="31"/>
        <v>0</v>
      </c>
    </row>
    <row r="70" spans="1:45" ht="12" customHeight="1" thickBot="1" x14ac:dyDescent="0.2">
      <c r="A70" s="110">
        <f t="shared" si="20"/>
        <v>68</v>
      </c>
      <c r="B70" s="120" t="s">
        <v>259</v>
      </c>
      <c r="C70" s="108" t="s">
        <v>405</v>
      </c>
      <c r="D70" s="109" t="s">
        <v>402</v>
      </c>
      <c r="E70" s="110" t="s">
        <v>166</v>
      </c>
      <c r="F70" s="110"/>
      <c r="G70" s="110"/>
      <c r="H70" s="110"/>
      <c r="I70" s="107"/>
      <c r="J70" s="111"/>
      <c r="K70" s="107"/>
      <c r="L70" s="112"/>
      <c r="M70" s="112"/>
      <c r="N70" s="111"/>
      <c r="O70" s="107"/>
      <c r="P70" s="111"/>
      <c r="Q70" s="181" t="s">
        <v>500</v>
      </c>
      <c r="R70" s="110" t="s">
        <v>574</v>
      </c>
      <c r="S70" s="110"/>
      <c r="T70" s="111"/>
      <c r="U70" s="110"/>
      <c r="V70" s="113"/>
      <c r="W70" s="111"/>
      <c r="X70" s="96" t="str">
        <f t="shared" si="21"/>
        <v>KWP</v>
      </c>
      <c r="Y70" s="96"/>
      <c r="Z70" s="96"/>
      <c r="AA70" s="96"/>
      <c r="AB70" s="96" t="str">
        <f t="shared" si="22"/>
        <v>3A</v>
      </c>
      <c r="AF70" s="107"/>
      <c r="AG70" s="112"/>
      <c r="AH70" s="112"/>
      <c r="AI70" s="111"/>
      <c r="AJ70" s="105"/>
      <c r="AK70" s="106">
        <f t="shared" si="23"/>
        <v>0</v>
      </c>
      <c r="AL70" s="106">
        <f t="shared" si="24"/>
        <v>0</v>
      </c>
      <c r="AM70" s="106">
        <f t="shared" si="25"/>
        <v>0</v>
      </c>
      <c r="AN70" s="106">
        <f t="shared" si="26"/>
        <v>0</v>
      </c>
      <c r="AO70" s="106">
        <f t="shared" si="27"/>
        <v>0</v>
      </c>
      <c r="AP70" s="106">
        <f t="shared" si="28"/>
        <v>0</v>
      </c>
      <c r="AQ70" s="106">
        <f t="shared" si="29"/>
        <v>0</v>
      </c>
      <c r="AR70" s="106">
        <f t="shared" si="30"/>
        <v>1</v>
      </c>
      <c r="AS70" s="106">
        <f t="shared" si="31"/>
        <v>0</v>
      </c>
    </row>
    <row r="71" spans="1:45" ht="12" customHeight="1" thickBot="1" x14ac:dyDescent="0.2">
      <c r="A71" s="110">
        <f t="shared" si="20"/>
        <v>69</v>
      </c>
      <c r="B71" s="120" t="s">
        <v>260</v>
      </c>
      <c r="C71" s="108" t="s">
        <v>406</v>
      </c>
      <c r="D71" s="109" t="s">
        <v>402</v>
      </c>
      <c r="E71" s="110" t="s">
        <v>166</v>
      </c>
      <c r="F71" s="110"/>
      <c r="G71" s="110"/>
      <c r="H71" s="110"/>
      <c r="I71" s="107"/>
      <c r="J71" s="111"/>
      <c r="K71" s="107"/>
      <c r="L71" s="112"/>
      <c r="M71" s="112"/>
      <c r="N71" s="111"/>
      <c r="O71" s="107"/>
      <c r="P71" s="111"/>
      <c r="Q71" s="181" t="s">
        <v>500</v>
      </c>
      <c r="R71" s="110" t="s">
        <v>575</v>
      </c>
      <c r="S71" s="110"/>
      <c r="T71" s="111"/>
      <c r="U71" s="110"/>
      <c r="V71" s="113"/>
      <c r="W71" s="111"/>
      <c r="X71" s="96" t="str">
        <f t="shared" si="21"/>
        <v>KWP</v>
      </c>
      <c r="Y71" s="96"/>
      <c r="Z71" s="96"/>
      <c r="AA71" s="96"/>
      <c r="AB71" s="96" t="str">
        <f t="shared" si="22"/>
        <v>4A</v>
      </c>
      <c r="AF71" s="107"/>
      <c r="AG71" s="112"/>
      <c r="AH71" s="112"/>
      <c r="AI71" s="111"/>
      <c r="AJ71" s="105"/>
      <c r="AK71" s="106">
        <f t="shared" si="23"/>
        <v>0</v>
      </c>
      <c r="AL71" s="106">
        <f t="shared" si="24"/>
        <v>0</v>
      </c>
      <c r="AM71" s="106">
        <f t="shared" si="25"/>
        <v>0</v>
      </c>
      <c r="AN71" s="106">
        <f t="shared" si="26"/>
        <v>0</v>
      </c>
      <c r="AO71" s="106">
        <f t="shared" si="27"/>
        <v>0</v>
      </c>
      <c r="AP71" s="106">
        <f t="shared" si="28"/>
        <v>0</v>
      </c>
      <c r="AQ71" s="106">
        <f t="shared" si="29"/>
        <v>0</v>
      </c>
      <c r="AR71" s="106">
        <f t="shared" si="30"/>
        <v>1</v>
      </c>
      <c r="AS71" s="106">
        <f t="shared" si="31"/>
        <v>0</v>
      </c>
    </row>
    <row r="72" spans="1:45" ht="12" customHeight="1" thickBot="1" x14ac:dyDescent="0.2">
      <c r="A72" s="110">
        <f t="shared" si="20"/>
        <v>70</v>
      </c>
      <c r="B72" s="120" t="s">
        <v>261</v>
      </c>
      <c r="C72" s="108" t="s">
        <v>407</v>
      </c>
      <c r="D72" s="109" t="s">
        <v>402</v>
      </c>
      <c r="E72" s="110" t="s">
        <v>166</v>
      </c>
      <c r="F72" s="110"/>
      <c r="G72" s="110"/>
      <c r="H72" s="110"/>
      <c r="I72" s="107"/>
      <c r="J72" s="111"/>
      <c r="K72" s="107"/>
      <c r="L72" s="112"/>
      <c r="M72" s="112"/>
      <c r="N72" s="111"/>
      <c r="O72" s="107"/>
      <c r="P72" s="111"/>
      <c r="Q72" s="181" t="s">
        <v>500</v>
      </c>
      <c r="R72" s="110" t="s">
        <v>576</v>
      </c>
      <c r="S72" s="110"/>
      <c r="T72" s="111"/>
      <c r="U72" s="110"/>
      <c r="V72" s="113" t="s">
        <v>691</v>
      </c>
      <c r="W72" s="111" t="s">
        <v>695</v>
      </c>
      <c r="X72" s="96" t="str">
        <f t="shared" si="21"/>
        <v>EFP</v>
      </c>
      <c r="Y72" s="96"/>
      <c r="Z72" s="96"/>
      <c r="AA72" s="96"/>
      <c r="AB72" s="96" t="str">
        <f t="shared" si="22"/>
        <v>3A</v>
      </c>
      <c r="AF72" s="107"/>
      <c r="AG72" s="112"/>
      <c r="AH72" s="112"/>
      <c r="AI72" s="111"/>
      <c r="AJ72" s="105"/>
      <c r="AK72" s="106">
        <f t="shared" si="23"/>
        <v>0</v>
      </c>
      <c r="AL72" s="106">
        <f t="shared" si="24"/>
        <v>0</v>
      </c>
      <c r="AM72" s="106">
        <f t="shared" si="25"/>
        <v>0</v>
      </c>
      <c r="AN72" s="106">
        <f t="shared" si="26"/>
        <v>0</v>
      </c>
      <c r="AO72" s="106">
        <f t="shared" si="27"/>
        <v>0</v>
      </c>
      <c r="AP72" s="106">
        <f t="shared" si="28"/>
        <v>0</v>
      </c>
      <c r="AQ72" s="106">
        <f t="shared" si="29"/>
        <v>0</v>
      </c>
      <c r="AR72" s="106">
        <f t="shared" si="30"/>
        <v>1</v>
      </c>
      <c r="AS72" s="106">
        <f t="shared" si="31"/>
        <v>0</v>
      </c>
    </row>
    <row r="73" spans="1:45" ht="12" customHeight="1" thickBot="1" x14ac:dyDescent="0.2">
      <c r="A73" s="110">
        <f t="shared" si="20"/>
        <v>71</v>
      </c>
      <c r="B73" s="120" t="s">
        <v>262</v>
      </c>
      <c r="C73" s="108" t="s">
        <v>408</v>
      </c>
      <c r="D73" s="109" t="s">
        <v>402</v>
      </c>
      <c r="E73" s="114" t="s">
        <v>166</v>
      </c>
      <c r="F73" s="110"/>
      <c r="G73" s="110"/>
      <c r="H73" s="110"/>
      <c r="I73" s="107"/>
      <c r="J73" s="111"/>
      <c r="K73" s="107"/>
      <c r="L73" s="112"/>
      <c r="M73" s="112"/>
      <c r="N73" s="111"/>
      <c r="O73" s="107"/>
      <c r="P73" s="111"/>
      <c r="Q73" s="181" t="s">
        <v>500</v>
      </c>
      <c r="R73" s="110" t="s">
        <v>577</v>
      </c>
      <c r="S73" s="110"/>
      <c r="T73" s="111"/>
      <c r="U73" s="110"/>
      <c r="V73" s="113" t="s">
        <v>691</v>
      </c>
      <c r="W73" s="111" t="s">
        <v>695</v>
      </c>
      <c r="X73" s="96" t="str">
        <f t="shared" si="21"/>
        <v>EFP</v>
      </c>
      <c r="Y73" s="96"/>
      <c r="Z73" s="96"/>
      <c r="AA73" s="96"/>
      <c r="AB73" s="96" t="str">
        <f t="shared" si="22"/>
        <v>4A</v>
      </c>
      <c r="AF73" s="107"/>
      <c r="AG73" s="112"/>
      <c r="AH73" s="112"/>
      <c r="AI73" s="111"/>
      <c r="AJ73" s="105"/>
      <c r="AK73" s="106">
        <f t="shared" si="23"/>
        <v>0</v>
      </c>
      <c r="AL73" s="106">
        <f t="shared" si="24"/>
        <v>0</v>
      </c>
      <c r="AM73" s="106">
        <f t="shared" si="25"/>
        <v>0</v>
      </c>
      <c r="AN73" s="106">
        <f t="shared" si="26"/>
        <v>0</v>
      </c>
      <c r="AO73" s="106">
        <f t="shared" si="27"/>
        <v>0</v>
      </c>
      <c r="AP73" s="106">
        <f t="shared" si="28"/>
        <v>0</v>
      </c>
      <c r="AQ73" s="106">
        <f t="shared" si="29"/>
        <v>0</v>
      </c>
      <c r="AR73" s="106">
        <f t="shared" si="30"/>
        <v>1</v>
      </c>
      <c r="AS73" s="106">
        <f t="shared" si="31"/>
        <v>0</v>
      </c>
    </row>
    <row r="74" spans="1:45" ht="12" customHeight="1" thickBot="1" x14ac:dyDescent="0.2">
      <c r="A74" s="110">
        <f t="shared" si="20"/>
        <v>72</v>
      </c>
      <c r="B74" s="120" t="s">
        <v>263</v>
      </c>
      <c r="C74" s="108" t="s">
        <v>409</v>
      </c>
      <c r="D74" s="109" t="s">
        <v>402</v>
      </c>
      <c r="E74" s="114" t="s">
        <v>166</v>
      </c>
      <c r="F74" s="110"/>
      <c r="G74" s="110"/>
      <c r="H74" s="110"/>
      <c r="I74" s="107"/>
      <c r="J74" s="111"/>
      <c r="K74" s="107"/>
      <c r="L74" s="112"/>
      <c r="M74" s="112"/>
      <c r="N74" s="111"/>
      <c r="O74" s="107"/>
      <c r="P74" s="111"/>
      <c r="Q74" s="181" t="s">
        <v>500</v>
      </c>
      <c r="R74" s="110" t="s">
        <v>578</v>
      </c>
      <c r="S74" s="110"/>
      <c r="T74" s="111"/>
      <c r="U74" s="110"/>
      <c r="V74" s="113"/>
      <c r="W74" s="111"/>
      <c r="X74" s="96" t="str">
        <f t="shared" si="21"/>
        <v>KC</v>
      </c>
      <c r="Y74" s="96"/>
      <c r="Z74" s="96"/>
      <c r="AA74" s="96"/>
      <c r="AB74" s="96" t="str">
        <f t="shared" si="22"/>
        <v>RFA</v>
      </c>
      <c r="AF74" s="107"/>
      <c r="AG74" s="112"/>
      <c r="AH74" s="112"/>
      <c r="AI74" s="111"/>
      <c r="AJ74" s="105"/>
      <c r="AK74" s="106">
        <f t="shared" si="23"/>
        <v>0</v>
      </c>
      <c r="AL74" s="106">
        <f t="shared" si="24"/>
        <v>0</v>
      </c>
      <c r="AM74" s="106">
        <f t="shared" si="25"/>
        <v>0</v>
      </c>
      <c r="AN74" s="106">
        <f t="shared" si="26"/>
        <v>0</v>
      </c>
      <c r="AO74" s="106">
        <f t="shared" si="27"/>
        <v>0</v>
      </c>
      <c r="AP74" s="106">
        <f t="shared" si="28"/>
        <v>0</v>
      </c>
      <c r="AQ74" s="106">
        <f t="shared" si="29"/>
        <v>0</v>
      </c>
      <c r="AR74" s="106">
        <f t="shared" si="30"/>
        <v>1</v>
      </c>
      <c r="AS74" s="106">
        <f t="shared" si="31"/>
        <v>0</v>
      </c>
    </row>
    <row r="75" spans="1:45" ht="12" customHeight="1" thickBot="1" x14ac:dyDescent="0.2">
      <c r="A75" s="110">
        <f t="shared" si="20"/>
        <v>73</v>
      </c>
      <c r="B75" s="120" t="s">
        <v>264</v>
      </c>
      <c r="C75" s="108" t="s">
        <v>410</v>
      </c>
      <c r="D75" s="109" t="s">
        <v>362</v>
      </c>
      <c r="E75" s="114" t="s">
        <v>166</v>
      </c>
      <c r="F75" s="110"/>
      <c r="G75" s="110"/>
      <c r="H75" s="110"/>
      <c r="I75" s="107"/>
      <c r="J75" s="111"/>
      <c r="K75" s="107"/>
      <c r="L75" s="112"/>
      <c r="M75" s="112"/>
      <c r="N75" s="111"/>
      <c r="O75" s="107"/>
      <c r="P75" s="111"/>
      <c r="Q75" s="181" t="s">
        <v>501</v>
      </c>
      <c r="R75" s="110" t="s">
        <v>579</v>
      </c>
      <c r="S75" s="110"/>
      <c r="T75" s="111"/>
      <c r="U75" s="110"/>
      <c r="V75" s="113"/>
      <c r="W75" s="111"/>
      <c r="X75" s="96" t="str">
        <f t="shared" si="21"/>
        <v>PSL</v>
      </c>
      <c r="Y75" s="96"/>
      <c r="Z75" s="96"/>
      <c r="AA75" s="96"/>
      <c r="AB75" s="96" t="str">
        <f t="shared" si="22"/>
        <v>CUST</v>
      </c>
      <c r="AF75" s="107"/>
      <c r="AG75" s="112"/>
      <c r="AH75" s="112"/>
      <c r="AI75" s="111"/>
      <c r="AJ75" s="105"/>
      <c r="AK75" s="106">
        <f t="shared" si="23"/>
        <v>0</v>
      </c>
      <c r="AL75" s="106">
        <f t="shared" si="24"/>
        <v>0</v>
      </c>
      <c r="AM75" s="106">
        <f t="shared" si="25"/>
        <v>0</v>
      </c>
      <c r="AN75" s="106">
        <f t="shared" si="26"/>
        <v>0</v>
      </c>
      <c r="AO75" s="106">
        <f t="shared" si="27"/>
        <v>0</v>
      </c>
      <c r="AP75" s="106">
        <f t="shared" si="28"/>
        <v>0</v>
      </c>
      <c r="AQ75" s="106">
        <f t="shared" si="29"/>
        <v>0</v>
      </c>
      <c r="AR75" s="106">
        <f t="shared" si="30"/>
        <v>1</v>
      </c>
      <c r="AS75" s="106">
        <f t="shared" si="31"/>
        <v>0</v>
      </c>
    </row>
    <row r="76" spans="1:45" ht="12" customHeight="1" thickBot="1" x14ac:dyDescent="0.2">
      <c r="A76" s="110">
        <f t="shared" si="20"/>
        <v>74</v>
      </c>
      <c r="B76" s="120" t="s">
        <v>265</v>
      </c>
      <c r="C76" s="108" t="s">
        <v>411</v>
      </c>
      <c r="D76" s="109" t="s">
        <v>362</v>
      </c>
      <c r="E76" s="114" t="s">
        <v>166</v>
      </c>
      <c r="F76" s="110"/>
      <c r="G76" s="110"/>
      <c r="H76" s="110"/>
      <c r="I76" s="107"/>
      <c r="J76" s="111"/>
      <c r="K76" s="107"/>
      <c r="L76" s="112"/>
      <c r="M76" s="112"/>
      <c r="N76" s="111"/>
      <c r="O76" s="107"/>
      <c r="P76" s="111"/>
      <c r="Q76" s="181" t="s">
        <v>501</v>
      </c>
      <c r="R76" s="110" t="s">
        <v>580</v>
      </c>
      <c r="S76" s="116"/>
      <c r="T76" s="111"/>
      <c r="U76" s="110"/>
      <c r="V76" s="113"/>
      <c r="W76" s="111"/>
      <c r="X76" s="96" t="str">
        <f t="shared" si="21"/>
        <v>PSH</v>
      </c>
      <c r="Y76" s="96"/>
      <c r="Z76" s="96"/>
      <c r="AA76" s="96"/>
      <c r="AB76" s="96" t="str">
        <f t="shared" si="22"/>
        <v>CUST</v>
      </c>
      <c r="AF76" s="107"/>
      <c r="AG76" s="112"/>
      <c r="AH76" s="112"/>
      <c r="AI76" s="111"/>
      <c r="AJ76" s="105"/>
      <c r="AK76" s="106">
        <f t="shared" si="23"/>
        <v>0</v>
      </c>
      <c r="AL76" s="106">
        <f t="shared" si="24"/>
        <v>0</v>
      </c>
      <c r="AM76" s="106">
        <f t="shared" si="25"/>
        <v>0</v>
      </c>
      <c r="AN76" s="106">
        <f t="shared" si="26"/>
        <v>0</v>
      </c>
      <c r="AO76" s="106">
        <f t="shared" si="27"/>
        <v>0</v>
      </c>
      <c r="AP76" s="106">
        <f t="shared" si="28"/>
        <v>0</v>
      </c>
      <c r="AQ76" s="106">
        <f t="shared" si="29"/>
        <v>0</v>
      </c>
      <c r="AR76" s="106">
        <f t="shared" si="30"/>
        <v>1</v>
      </c>
      <c r="AS76" s="106">
        <f t="shared" si="31"/>
        <v>0</v>
      </c>
    </row>
    <row r="77" spans="1:45" ht="12" customHeight="1" thickBot="1" x14ac:dyDescent="0.2">
      <c r="A77" s="110">
        <f t="shared" si="20"/>
        <v>75</v>
      </c>
      <c r="B77" s="120" t="s">
        <v>266</v>
      </c>
      <c r="C77" s="108" t="s">
        <v>412</v>
      </c>
      <c r="D77" s="109" t="s">
        <v>397</v>
      </c>
      <c r="E77" s="114" t="s">
        <v>166</v>
      </c>
      <c r="F77" s="110"/>
      <c r="G77" s="110"/>
      <c r="H77" s="110"/>
      <c r="I77" s="107"/>
      <c r="J77" s="111"/>
      <c r="K77" s="107"/>
      <c r="L77" s="112"/>
      <c r="M77" s="112"/>
      <c r="N77" s="111"/>
      <c r="O77" s="107"/>
      <c r="P77" s="111"/>
      <c r="Q77" s="181" t="s">
        <v>501</v>
      </c>
      <c r="R77" s="110" t="s">
        <v>581</v>
      </c>
      <c r="S77" s="110"/>
      <c r="T77" s="111"/>
      <c r="U77" s="110"/>
      <c r="V77" s="113" t="s">
        <v>691</v>
      </c>
      <c r="W77" s="111" t="s">
        <v>696</v>
      </c>
      <c r="X77" s="96" t="str">
        <f t="shared" si="21"/>
        <v>HS</v>
      </c>
      <c r="Y77" s="96"/>
      <c r="Z77" s="96"/>
      <c r="AA77" s="96"/>
      <c r="AB77" s="96" t="str">
        <f t="shared" si="22"/>
        <v>14.1</v>
      </c>
      <c r="AF77" s="107"/>
      <c r="AG77" s="112"/>
      <c r="AH77" s="112"/>
      <c r="AI77" s="111"/>
      <c r="AJ77" s="105"/>
      <c r="AK77" s="106">
        <f t="shared" si="23"/>
        <v>0</v>
      </c>
      <c r="AL77" s="106">
        <f t="shared" si="24"/>
        <v>0</v>
      </c>
      <c r="AM77" s="106">
        <f t="shared" si="25"/>
        <v>0</v>
      </c>
      <c r="AN77" s="106">
        <f t="shared" si="26"/>
        <v>0</v>
      </c>
      <c r="AO77" s="106">
        <f t="shared" si="27"/>
        <v>0</v>
      </c>
      <c r="AP77" s="106">
        <f t="shared" si="28"/>
        <v>0</v>
      </c>
      <c r="AQ77" s="106">
        <f t="shared" si="29"/>
        <v>0</v>
      </c>
      <c r="AR77" s="106">
        <f t="shared" si="30"/>
        <v>1</v>
      </c>
      <c r="AS77" s="106">
        <f t="shared" si="31"/>
        <v>0</v>
      </c>
    </row>
    <row r="78" spans="1:45" ht="12" customHeight="1" thickBot="1" x14ac:dyDescent="0.2">
      <c r="A78" s="110">
        <f t="shared" si="20"/>
        <v>76</v>
      </c>
      <c r="B78" s="120"/>
      <c r="C78" s="108" t="s">
        <v>69</v>
      </c>
      <c r="D78" s="109"/>
      <c r="E78" s="114" t="s">
        <v>166</v>
      </c>
      <c r="F78" s="110"/>
      <c r="G78" s="110"/>
      <c r="H78" s="110"/>
      <c r="I78" s="107"/>
      <c r="J78" s="111"/>
      <c r="K78" s="107"/>
      <c r="L78" s="112"/>
      <c r="M78" s="112"/>
      <c r="N78" s="111"/>
      <c r="O78" s="107"/>
      <c r="P78" s="111"/>
      <c r="Q78" s="181" t="s">
        <v>501</v>
      </c>
      <c r="R78" s="110" t="s">
        <v>582</v>
      </c>
      <c r="S78" s="110"/>
      <c r="T78" s="111"/>
      <c r="U78" s="110"/>
      <c r="V78" s="113"/>
      <c r="W78" s="111"/>
      <c r="X78" s="96" t="str">
        <f t="shared" si="21"/>
        <v/>
      </c>
      <c r="Y78" s="96"/>
      <c r="Z78" s="96"/>
      <c r="AA78" s="96"/>
      <c r="AB78" s="96" t="str">
        <f t="shared" si="22"/>
        <v/>
      </c>
      <c r="AF78" s="107"/>
      <c r="AG78" s="112"/>
      <c r="AH78" s="112"/>
      <c r="AI78" s="111"/>
      <c r="AJ78" s="105"/>
      <c r="AK78" s="106">
        <f t="shared" si="23"/>
        <v>0</v>
      </c>
      <c r="AL78" s="106">
        <f t="shared" si="24"/>
        <v>0</v>
      </c>
      <c r="AM78" s="106">
        <f t="shared" si="25"/>
        <v>0</v>
      </c>
      <c r="AN78" s="106">
        <f t="shared" si="26"/>
        <v>0</v>
      </c>
      <c r="AO78" s="106">
        <f t="shared" si="27"/>
        <v>0</v>
      </c>
      <c r="AP78" s="106">
        <f t="shared" si="28"/>
        <v>0</v>
      </c>
      <c r="AQ78" s="106">
        <f t="shared" si="29"/>
        <v>0</v>
      </c>
      <c r="AR78" s="106">
        <f t="shared" si="30"/>
        <v>0</v>
      </c>
      <c r="AS78" s="106">
        <f t="shared" si="31"/>
        <v>0</v>
      </c>
    </row>
    <row r="79" spans="1:45" ht="12" customHeight="1" thickBot="1" x14ac:dyDescent="0.2">
      <c r="A79" s="110">
        <f t="shared" si="20"/>
        <v>77</v>
      </c>
      <c r="B79" s="120"/>
      <c r="C79" s="108" t="s">
        <v>69</v>
      </c>
      <c r="D79" s="109"/>
      <c r="E79" s="114" t="s">
        <v>166</v>
      </c>
      <c r="F79" s="110"/>
      <c r="G79" s="110"/>
      <c r="H79" s="110"/>
      <c r="I79" s="107"/>
      <c r="J79" s="111"/>
      <c r="K79" s="107"/>
      <c r="L79" s="112"/>
      <c r="M79" s="112"/>
      <c r="N79" s="111"/>
      <c r="O79" s="107"/>
      <c r="P79" s="111"/>
      <c r="Q79" s="181" t="s">
        <v>501</v>
      </c>
      <c r="R79" s="110" t="s">
        <v>583</v>
      </c>
      <c r="S79" s="116"/>
      <c r="T79" s="111"/>
      <c r="U79" s="110"/>
      <c r="V79" s="113"/>
      <c r="W79" s="111"/>
      <c r="X79" s="96" t="str">
        <f t="shared" si="21"/>
        <v/>
      </c>
      <c r="Y79" s="96"/>
      <c r="Z79" s="96"/>
      <c r="AA79" s="96"/>
      <c r="AB79" s="96" t="str">
        <f t="shared" si="22"/>
        <v/>
      </c>
      <c r="AF79" s="107"/>
      <c r="AG79" s="112"/>
      <c r="AH79" s="112"/>
      <c r="AI79" s="111"/>
      <c r="AJ79" s="105"/>
      <c r="AK79" s="106">
        <f t="shared" si="23"/>
        <v>0</v>
      </c>
      <c r="AL79" s="106">
        <f t="shared" si="24"/>
        <v>0</v>
      </c>
      <c r="AM79" s="106">
        <f t="shared" si="25"/>
        <v>0</v>
      </c>
      <c r="AN79" s="106">
        <f t="shared" si="26"/>
        <v>0</v>
      </c>
      <c r="AO79" s="106">
        <f t="shared" si="27"/>
        <v>0</v>
      </c>
      <c r="AP79" s="106">
        <f t="shared" si="28"/>
        <v>0</v>
      </c>
      <c r="AQ79" s="106">
        <f t="shared" si="29"/>
        <v>0</v>
      </c>
      <c r="AR79" s="106">
        <f t="shared" si="30"/>
        <v>0</v>
      </c>
      <c r="AS79" s="106">
        <f t="shared" si="31"/>
        <v>0</v>
      </c>
    </row>
    <row r="80" spans="1:45" s="182" customFormat="1" ht="12" customHeight="1" thickBot="1" x14ac:dyDescent="0.2">
      <c r="A80" s="110">
        <f t="shared" si="20"/>
        <v>78</v>
      </c>
      <c r="B80" s="120"/>
      <c r="C80" s="108" t="s">
        <v>69</v>
      </c>
      <c r="D80" s="109"/>
      <c r="E80" s="114" t="s">
        <v>166</v>
      </c>
      <c r="F80" s="110"/>
      <c r="G80" s="110"/>
      <c r="H80" s="110"/>
      <c r="I80" s="107"/>
      <c r="J80" s="111"/>
      <c r="K80" s="107"/>
      <c r="L80" s="112"/>
      <c r="M80" s="112"/>
      <c r="N80" s="111"/>
      <c r="O80" s="107"/>
      <c r="P80" s="111"/>
      <c r="Q80" s="176" t="s">
        <v>501</v>
      </c>
      <c r="R80" s="110" t="s">
        <v>584</v>
      </c>
      <c r="S80" s="110"/>
      <c r="T80" s="111"/>
      <c r="U80" s="110"/>
      <c r="V80" s="113"/>
      <c r="W80" s="111"/>
      <c r="X80" s="96" t="str">
        <f t="shared" si="21"/>
        <v/>
      </c>
      <c r="Y80" s="96"/>
      <c r="Z80" s="96"/>
      <c r="AA80" s="96"/>
      <c r="AB80" s="96" t="str">
        <f t="shared" si="22"/>
        <v/>
      </c>
      <c r="AF80" s="107"/>
      <c r="AG80" s="112"/>
      <c r="AH80" s="112"/>
      <c r="AI80" s="111"/>
      <c r="AJ80" s="183"/>
      <c r="AK80" s="184">
        <f t="shared" si="23"/>
        <v>0</v>
      </c>
      <c r="AL80" s="184">
        <f t="shared" si="24"/>
        <v>0</v>
      </c>
      <c r="AM80" s="184">
        <f t="shared" si="25"/>
        <v>0</v>
      </c>
      <c r="AN80" s="184">
        <f t="shared" si="26"/>
        <v>0</v>
      </c>
      <c r="AO80" s="184">
        <f t="shared" si="27"/>
        <v>0</v>
      </c>
      <c r="AP80" s="184">
        <f t="shared" si="28"/>
        <v>0</v>
      </c>
      <c r="AQ80" s="184">
        <f t="shared" si="29"/>
        <v>0</v>
      </c>
      <c r="AR80" s="184">
        <f t="shared" si="30"/>
        <v>0</v>
      </c>
      <c r="AS80" s="184">
        <f t="shared" si="31"/>
        <v>0</v>
      </c>
    </row>
    <row r="81" spans="1:45" s="182" customFormat="1" ht="12" customHeight="1" thickBot="1" x14ac:dyDescent="0.2">
      <c r="A81" s="110"/>
      <c r="B81" s="120"/>
      <c r="C81" s="108" t="s">
        <v>69</v>
      </c>
      <c r="D81" s="109"/>
      <c r="E81" s="114" t="s">
        <v>166</v>
      </c>
      <c r="F81" s="110"/>
      <c r="G81" s="110"/>
      <c r="H81" s="110"/>
      <c r="I81" s="107"/>
      <c r="J81" s="111"/>
      <c r="K81" s="107"/>
      <c r="L81" s="112"/>
      <c r="M81" s="112"/>
      <c r="N81" s="111"/>
      <c r="O81" s="107"/>
      <c r="P81" s="111"/>
      <c r="Q81" s="176" t="s">
        <v>501</v>
      </c>
      <c r="R81" s="110" t="s">
        <v>585</v>
      </c>
      <c r="S81" s="110"/>
      <c r="T81" s="111"/>
      <c r="U81" s="110"/>
      <c r="V81" s="113"/>
      <c r="W81" s="111"/>
      <c r="X81" s="96" t="str">
        <f t="shared" si="21"/>
        <v/>
      </c>
      <c r="Y81" s="96"/>
      <c r="Z81" s="96"/>
      <c r="AA81" s="96"/>
      <c r="AB81" s="96" t="str">
        <f t="shared" si="22"/>
        <v/>
      </c>
      <c r="AF81" s="107"/>
      <c r="AG81" s="112"/>
      <c r="AH81" s="112"/>
      <c r="AI81" s="111"/>
      <c r="AJ81" s="183" t="s">
        <v>123</v>
      </c>
      <c r="AK81" s="184">
        <f t="shared" ref="AK81" si="32">IF(LEFT(Q81,3)="SAI",IF($B81="",0,1),0)</f>
        <v>0</v>
      </c>
      <c r="AL81" s="184">
        <f t="shared" ref="AL81" si="33">IF(LEFT(Q81,3)="SAO",IF($B81="",0,1),0)</f>
        <v>0</v>
      </c>
      <c r="AM81" s="184">
        <f t="shared" ref="AM81" si="34">IF(LEFT(Q81,3)="SDI",IF($B81="",0,1),0)</f>
        <v>0</v>
      </c>
      <c r="AN81" s="184">
        <f t="shared" ref="AN81" si="35">IF(LEFT(Q81,3)="SDO",IF($B81="",0,1),0)</f>
        <v>0</v>
      </c>
      <c r="AO81" s="184">
        <f t="shared" ref="AO81" si="36">IF(LEFT(Q81,3)="RTD",IF($B81="",0,1),0)</f>
        <v>0</v>
      </c>
      <c r="AP81" s="184">
        <f t="shared" ref="AP81" si="37">IF(LEFT(Q81,2)="AI",IF($B81="",0,1),0)</f>
        <v>0</v>
      </c>
      <c r="AQ81" s="184">
        <f t="shared" ref="AQ81" si="38">IF(LEFT(Q81,2)="AO",IF($B81="",0,1),0)</f>
        <v>0</v>
      </c>
      <c r="AR81" s="184">
        <f t="shared" ref="AR81" si="39">IF(LEFT(Q81,2)="DI",IF($B81="",0,1),0)</f>
        <v>0</v>
      </c>
      <c r="AS81" s="184">
        <f t="shared" ref="AS81" si="40">IF(LEFT(Q81,2)="DO",IF($B81="",0,1),0)</f>
        <v>0</v>
      </c>
    </row>
    <row r="82" spans="1:45" s="182" customFormat="1" ht="12" customHeight="1" thickBot="1" x14ac:dyDescent="0.2">
      <c r="A82" s="110"/>
      <c r="B82" s="120"/>
      <c r="C82" s="108" t="s">
        <v>69</v>
      </c>
      <c r="D82" s="109"/>
      <c r="E82" s="114" t="s">
        <v>166</v>
      </c>
      <c r="F82" s="110"/>
      <c r="G82" s="110"/>
      <c r="H82" s="110"/>
      <c r="I82" s="107"/>
      <c r="J82" s="111"/>
      <c r="K82" s="107"/>
      <c r="L82" s="112"/>
      <c r="M82" s="112"/>
      <c r="N82" s="111"/>
      <c r="O82" s="107"/>
      <c r="P82" s="111"/>
      <c r="Q82" s="176" t="s">
        <v>501</v>
      </c>
      <c r="R82" s="110" t="s">
        <v>586</v>
      </c>
      <c r="S82" s="110"/>
      <c r="T82" s="111"/>
      <c r="U82" s="110"/>
      <c r="V82" s="113"/>
      <c r="W82" s="111"/>
      <c r="X82" s="96" t="str">
        <f t="shared" si="21"/>
        <v/>
      </c>
      <c r="Y82" s="96"/>
      <c r="Z82" s="96"/>
      <c r="AA82" s="96"/>
      <c r="AB82" s="96" t="str">
        <f t="shared" si="22"/>
        <v/>
      </c>
      <c r="AF82" s="107"/>
      <c r="AG82" s="112"/>
      <c r="AH82" s="112"/>
      <c r="AI82" s="111"/>
      <c r="AJ82" s="183" t="s">
        <v>122</v>
      </c>
      <c r="AK82" s="184">
        <f t="shared" ref="AK82:AR82" si="41">SUM(AK3:AK80)</f>
        <v>0</v>
      </c>
      <c r="AL82" s="184">
        <f t="shared" si="41"/>
        <v>0</v>
      </c>
      <c r="AM82" s="184">
        <f t="shared" si="41"/>
        <v>0</v>
      </c>
      <c r="AN82" s="184">
        <f t="shared" si="41"/>
        <v>0</v>
      </c>
      <c r="AO82" s="184">
        <f t="shared" si="41"/>
        <v>0</v>
      </c>
      <c r="AP82" s="184">
        <f t="shared" si="41"/>
        <v>20</v>
      </c>
      <c r="AQ82" s="184">
        <f t="shared" si="41"/>
        <v>0</v>
      </c>
      <c r="AR82" s="184">
        <f t="shared" si="41"/>
        <v>43</v>
      </c>
      <c r="AS82" s="184">
        <f>SUM(AS3:AS80)</f>
        <v>0</v>
      </c>
    </row>
    <row r="83" spans="1:45" s="182" customFormat="1" ht="12" customHeight="1" thickBot="1" x14ac:dyDescent="0.2">
      <c r="A83" s="110"/>
      <c r="B83" s="120" t="s">
        <v>267</v>
      </c>
      <c r="C83" s="108" t="s">
        <v>413</v>
      </c>
      <c r="D83" s="109" t="s">
        <v>382</v>
      </c>
      <c r="E83" s="114" t="s">
        <v>166</v>
      </c>
      <c r="F83" s="110"/>
      <c r="G83" s="110"/>
      <c r="H83" s="110"/>
      <c r="I83" s="107"/>
      <c r="J83" s="111"/>
      <c r="K83" s="107"/>
      <c r="L83" s="112"/>
      <c r="M83" s="112"/>
      <c r="N83" s="111"/>
      <c r="O83" s="107"/>
      <c r="P83" s="111"/>
      <c r="Q83" s="176" t="s">
        <v>501</v>
      </c>
      <c r="R83" s="110" t="s">
        <v>587</v>
      </c>
      <c r="S83" s="110"/>
      <c r="T83" s="111"/>
      <c r="U83" s="110"/>
      <c r="V83" s="113"/>
      <c r="W83" s="111"/>
      <c r="X83" s="96" t="str">
        <f t="shared" si="21"/>
        <v>HS</v>
      </c>
      <c r="Y83" s="96"/>
      <c r="Z83" s="96"/>
      <c r="AA83" s="96"/>
      <c r="AB83" s="96" t="str">
        <f t="shared" si="22"/>
        <v>18A</v>
      </c>
      <c r="AF83" s="107"/>
      <c r="AG83" s="112"/>
      <c r="AH83" s="112"/>
      <c r="AI83" s="111"/>
      <c r="AJ83" s="183"/>
      <c r="AK83" s="184"/>
      <c r="AL83" s="184"/>
      <c r="AM83" s="184"/>
      <c r="AN83" s="184"/>
      <c r="AO83" s="184"/>
      <c r="AP83" s="184"/>
      <c r="AQ83" s="184"/>
      <c r="AR83" s="184"/>
      <c r="AS83" s="184"/>
    </row>
    <row r="84" spans="1:45" s="182" customFormat="1" ht="12" customHeight="1" thickBot="1" x14ac:dyDescent="0.2">
      <c r="A84" s="110"/>
      <c r="B84" s="120" t="s">
        <v>268</v>
      </c>
      <c r="C84" s="108" t="s">
        <v>414</v>
      </c>
      <c r="D84" s="109" t="s">
        <v>415</v>
      </c>
      <c r="E84" s="114" t="s">
        <v>166</v>
      </c>
      <c r="F84" s="110"/>
      <c r="G84" s="110"/>
      <c r="H84" s="110"/>
      <c r="I84" s="107"/>
      <c r="J84" s="111"/>
      <c r="K84" s="107"/>
      <c r="L84" s="112"/>
      <c r="M84" s="112"/>
      <c r="N84" s="111"/>
      <c r="O84" s="107"/>
      <c r="P84" s="111"/>
      <c r="Q84" s="176" t="s">
        <v>501</v>
      </c>
      <c r="R84" s="110" t="s">
        <v>588</v>
      </c>
      <c r="S84" s="110"/>
      <c r="T84" s="111"/>
      <c r="U84" s="110"/>
      <c r="V84" s="113"/>
      <c r="W84" s="111"/>
      <c r="X84" s="96" t="str">
        <f t="shared" si="21"/>
        <v>HS</v>
      </c>
      <c r="Y84" s="96"/>
      <c r="Z84" s="96"/>
      <c r="AA84" s="96"/>
      <c r="AB84" s="96" t="str">
        <f t="shared" si="22"/>
        <v>19A-1</v>
      </c>
      <c r="AF84" s="107"/>
      <c r="AG84" s="112"/>
      <c r="AH84" s="112"/>
      <c r="AI84" s="111"/>
      <c r="AJ84" s="183"/>
      <c r="AK84" s="184"/>
      <c r="AL84" s="184"/>
      <c r="AM84" s="184"/>
      <c r="AN84" s="184"/>
      <c r="AO84" s="184"/>
      <c r="AP84" s="184"/>
      <c r="AQ84" s="184"/>
      <c r="AR84" s="184"/>
      <c r="AS84" s="184"/>
    </row>
    <row r="85" spans="1:45" s="182" customFormat="1" ht="12" customHeight="1" thickBot="1" x14ac:dyDescent="0.2">
      <c r="A85" s="110"/>
      <c r="B85" s="120" t="s">
        <v>269</v>
      </c>
      <c r="C85" s="108" t="s">
        <v>416</v>
      </c>
      <c r="D85" s="109"/>
      <c r="E85" s="114" t="s">
        <v>166</v>
      </c>
      <c r="F85" s="110"/>
      <c r="G85" s="110"/>
      <c r="H85" s="110"/>
      <c r="I85" s="107"/>
      <c r="J85" s="111"/>
      <c r="K85" s="107"/>
      <c r="L85" s="112"/>
      <c r="M85" s="112"/>
      <c r="N85" s="111"/>
      <c r="O85" s="107"/>
      <c r="P85" s="111"/>
      <c r="Q85" s="176" t="s">
        <v>501</v>
      </c>
      <c r="R85" s="110" t="s">
        <v>589</v>
      </c>
      <c r="S85" s="110"/>
      <c r="T85" s="111"/>
      <c r="U85" s="110"/>
      <c r="V85" s="113"/>
      <c r="W85" s="111"/>
      <c r="X85" s="96" t="str">
        <f t="shared" si="21"/>
        <v>HS</v>
      </c>
      <c r="Y85" s="96"/>
      <c r="Z85" s="96"/>
      <c r="AA85" s="96"/>
      <c r="AB85" s="96" t="str">
        <f t="shared" si="22"/>
        <v>19A-2</v>
      </c>
      <c r="AF85" s="107"/>
      <c r="AG85" s="112"/>
      <c r="AH85" s="112"/>
      <c r="AI85" s="111"/>
      <c r="AJ85" s="183"/>
      <c r="AK85" s="184"/>
      <c r="AL85" s="184"/>
      <c r="AM85" s="184"/>
      <c r="AN85" s="184"/>
      <c r="AO85" s="184"/>
      <c r="AP85" s="184"/>
      <c r="AQ85" s="184"/>
      <c r="AR85" s="184"/>
      <c r="AS85" s="184"/>
    </row>
    <row r="86" spans="1:45" s="182" customFormat="1" ht="12" customHeight="1" thickBot="1" x14ac:dyDescent="0.2">
      <c r="A86" s="110"/>
      <c r="B86" s="120" t="s">
        <v>270</v>
      </c>
      <c r="C86" s="108" t="s">
        <v>417</v>
      </c>
      <c r="D86" s="109"/>
      <c r="E86" s="114" t="s">
        <v>166</v>
      </c>
      <c r="F86" s="110"/>
      <c r="G86" s="110"/>
      <c r="H86" s="110"/>
      <c r="I86" s="107"/>
      <c r="J86" s="111"/>
      <c r="K86" s="107"/>
      <c r="L86" s="112"/>
      <c r="M86" s="112"/>
      <c r="N86" s="111"/>
      <c r="O86" s="107"/>
      <c r="P86" s="111"/>
      <c r="Q86" s="176" t="s">
        <v>501</v>
      </c>
      <c r="R86" s="110" t="s">
        <v>590</v>
      </c>
      <c r="S86" s="110"/>
      <c r="T86" s="111"/>
      <c r="U86" s="110"/>
      <c r="V86" s="113"/>
      <c r="W86" s="111"/>
      <c r="X86" s="96" t="str">
        <f t="shared" si="21"/>
        <v>HS</v>
      </c>
      <c r="Y86" s="96"/>
      <c r="Z86" s="96"/>
      <c r="AA86" s="96"/>
      <c r="AB86" s="96" t="str">
        <f t="shared" si="22"/>
        <v>19A-3</v>
      </c>
      <c r="AF86" s="107"/>
      <c r="AG86" s="112"/>
      <c r="AH86" s="112"/>
      <c r="AI86" s="111"/>
      <c r="AJ86" s="183"/>
      <c r="AK86" s="184" t="s">
        <v>70</v>
      </c>
      <c r="AL86" s="184" t="s">
        <v>112</v>
      </c>
      <c r="AM86" s="184" t="s">
        <v>71</v>
      </c>
      <c r="AN86" s="184" t="s">
        <v>72</v>
      </c>
      <c r="AO86" s="184" t="s">
        <v>113</v>
      </c>
      <c r="AP86" s="184" t="s">
        <v>4</v>
      </c>
      <c r="AQ86" s="184" t="s">
        <v>9</v>
      </c>
      <c r="AR86" s="184" t="s">
        <v>10</v>
      </c>
      <c r="AS86" s="184" t="s">
        <v>12</v>
      </c>
    </row>
    <row r="87" spans="1:45" s="182" customFormat="1" ht="12" customHeight="1" thickBot="1" x14ac:dyDescent="0.2">
      <c r="A87" s="110"/>
      <c r="B87" s="120" t="s">
        <v>271</v>
      </c>
      <c r="C87" s="108" t="s">
        <v>418</v>
      </c>
      <c r="D87" s="109"/>
      <c r="E87" s="114" t="s">
        <v>166</v>
      </c>
      <c r="F87" s="110"/>
      <c r="G87" s="110"/>
      <c r="H87" s="110"/>
      <c r="I87" s="107"/>
      <c r="J87" s="111"/>
      <c r="K87" s="107"/>
      <c r="L87" s="112"/>
      <c r="M87" s="112"/>
      <c r="N87" s="111"/>
      <c r="O87" s="107"/>
      <c r="P87" s="111"/>
      <c r="Q87" s="176" t="s">
        <v>501</v>
      </c>
      <c r="R87" s="110" t="s">
        <v>591</v>
      </c>
      <c r="S87" s="110"/>
      <c r="T87" s="111"/>
      <c r="U87" s="110"/>
      <c r="V87" s="113"/>
      <c r="W87" s="111"/>
      <c r="X87" s="96" t="str">
        <f t="shared" si="21"/>
        <v>HS</v>
      </c>
      <c r="Y87" s="96"/>
      <c r="Z87" s="96"/>
      <c r="AA87" s="96"/>
      <c r="AB87" s="96" t="str">
        <f t="shared" si="22"/>
        <v>19A-4</v>
      </c>
      <c r="AF87" s="107"/>
      <c r="AG87" s="112"/>
      <c r="AH87" s="112"/>
      <c r="AI87" s="111"/>
      <c r="AJ87" s="183" t="s">
        <v>114</v>
      </c>
      <c r="AK87" s="184">
        <v>0</v>
      </c>
      <c r="AL87" s="184">
        <v>0</v>
      </c>
      <c r="AM87" s="184">
        <v>0</v>
      </c>
      <c r="AN87" s="184">
        <v>0</v>
      </c>
      <c r="AO87" s="184">
        <v>0</v>
      </c>
      <c r="AP87" s="184">
        <v>0</v>
      </c>
      <c r="AQ87" s="184">
        <v>0</v>
      </c>
      <c r="AR87" s="184">
        <v>0</v>
      </c>
      <c r="AS87" s="184">
        <v>0</v>
      </c>
    </row>
    <row r="88" spans="1:45" s="182" customFormat="1" ht="12" customHeight="1" thickBot="1" x14ac:dyDescent="0.2">
      <c r="A88" s="110"/>
      <c r="B88" s="120"/>
      <c r="C88" s="108" t="s">
        <v>69</v>
      </c>
      <c r="D88" s="109"/>
      <c r="E88" s="114" t="s">
        <v>166</v>
      </c>
      <c r="F88" s="110"/>
      <c r="G88" s="110"/>
      <c r="H88" s="110"/>
      <c r="I88" s="107"/>
      <c r="J88" s="111"/>
      <c r="K88" s="107"/>
      <c r="L88" s="112"/>
      <c r="M88" s="112"/>
      <c r="N88" s="111"/>
      <c r="O88" s="107"/>
      <c r="P88" s="111"/>
      <c r="Q88" s="176" t="s">
        <v>501</v>
      </c>
      <c r="R88" s="110" t="s">
        <v>592</v>
      </c>
      <c r="S88" s="110"/>
      <c r="T88" s="111"/>
      <c r="U88" s="110"/>
      <c r="V88" s="113"/>
      <c r="W88" s="111"/>
      <c r="X88" s="96" t="str">
        <f t="shared" si="21"/>
        <v/>
      </c>
      <c r="Y88" s="96"/>
      <c r="Z88" s="96"/>
      <c r="AA88" s="96"/>
      <c r="AB88" s="96" t="str">
        <f t="shared" si="22"/>
        <v/>
      </c>
      <c r="AF88" s="107"/>
      <c r="AG88" s="112"/>
      <c r="AH88" s="112"/>
      <c r="AI88" s="111"/>
      <c r="AJ88" s="183" t="s">
        <v>115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</row>
    <row r="89" spans="1:45" s="182" customFormat="1" ht="12" customHeight="1" thickBot="1" x14ac:dyDescent="0.2">
      <c r="A89" s="110"/>
      <c r="B89" s="120"/>
      <c r="C89" s="108" t="s">
        <v>69</v>
      </c>
      <c r="D89" s="109"/>
      <c r="E89" s="114" t="s">
        <v>166</v>
      </c>
      <c r="F89" s="110"/>
      <c r="G89" s="110"/>
      <c r="H89" s="110"/>
      <c r="I89" s="107"/>
      <c r="J89" s="111"/>
      <c r="K89" s="107"/>
      <c r="L89" s="112"/>
      <c r="M89" s="112"/>
      <c r="N89" s="111"/>
      <c r="O89" s="107"/>
      <c r="P89" s="111"/>
      <c r="Q89" s="176" t="s">
        <v>501</v>
      </c>
      <c r="R89" s="110" t="s">
        <v>593</v>
      </c>
      <c r="S89" s="110"/>
      <c r="T89" s="111"/>
      <c r="U89" s="110"/>
      <c r="V89" s="113"/>
      <c r="W89" s="111"/>
      <c r="X89" s="96" t="str">
        <f t="shared" si="21"/>
        <v/>
      </c>
      <c r="Y89" s="96"/>
      <c r="Z89" s="96"/>
      <c r="AA89" s="96"/>
      <c r="AB89" s="96" t="str">
        <f t="shared" si="22"/>
        <v/>
      </c>
      <c r="AF89" s="107"/>
      <c r="AG89" s="112"/>
      <c r="AH89" s="112"/>
      <c r="AI89" s="111"/>
      <c r="AJ89" s="183" t="s">
        <v>116</v>
      </c>
      <c r="AK89" s="184">
        <f t="shared" ref="AK89:AR89" si="42">AK88*AK87</f>
        <v>0</v>
      </c>
      <c r="AL89" s="184">
        <f t="shared" si="42"/>
        <v>0</v>
      </c>
      <c r="AM89" s="184">
        <f t="shared" si="42"/>
        <v>0</v>
      </c>
      <c r="AN89" s="184">
        <f t="shared" si="42"/>
        <v>0</v>
      </c>
      <c r="AO89" s="184">
        <f t="shared" si="42"/>
        <v>0</v>
      </c>
      <c r="AP89" s="184">
        <f t="shared" si="42"/>
        <v>0</v>
      </c>
      <c r="AQ89" s="184">
        <f t="shared" si="42"/>
        <v>0</v>
      </c>
      <c r="AR89" s="184">
        <f t="shared" si="42"/>
        <v>0</v>
      </c>
      <c r="AS89" s="184">
        <f>AS88*AS87</f>
        <v>0</v>
      </c>
    </row>
    <row r="90" spans="1:45" s="182" customFormat="1" ht="12" customHeight="1" thickBot="1" x14ac:dyDescent="0.2">
      <c r="A90" s="110"/>
      <c r="B90" s="120"/>
      <c r="C90" s="108" t="s">
        <v>69</v>
      </c>
      <c r="D90" s="109"/>
      <c r="E90" s="114" t="s">
        <v>166</v>
      </c>
      <c r="F90" s="110"/>
      <c r="G90" s="110"/>
      <c r="H90" s="110"/>
      <c r="I90" s="107"/>
      <c r="J90" s="111"/>
      <c r="K90" s="107"/>
      <c r="L90" s="112"/>
      <c r="M90" s="112"/>
      <c r="N90" s="111"/>
      <c r="O90" s="107"/>
      <c r="P90" s="111"/>
      <c r="Q90" s="176" t="s">
        <v>501</v>
      </c>
      <c r="R90" s="110" t="s">
        <v>594</v>
      </c>
      <c r="S90" s="110"/>
      <c r="T90" s="111"/>
      <c r="U90" s="110"/>
      <c r="V90" s="113"/>
      <c r="W90" s="111"/>
      <c r="X90" s="96" t="str">
        <f t="shared" si="21"/>
        <v/>
      </c>
      <c r="Y90" s="96"/>
      <c r="Z90" s="96"/>
      <c r="AA90" s="96"/>
      <c r="AB90" s="96" t="str">
        <f t="shared" si="22"/>
        <v/>
      </c>
      <c r="AF90" s="107"/>
      <c r="AG90" s="112"/>
      <c r="AH90" s="112"/>
      <c r="AI90" s="111"/>
      <c r="AJ90" s="183" t="s">
        <v>117</v>
      </c>
      <c r="AK90" s="184">
        <f t="shared" ref="AK90:AS90" si="43">AK82</f>
        <v>0</v>
      </c>
      <c r="AL90" s="184">
        <f t="shared" si="43"/>
        <v>0</v>
      </c>
      <c r="AM90" s="184">
        <f t="shared" si="43"/>
        <v>0</v>
      </c>
      <c r="AN90" s="184">
        <f t="shared" si="43"/>
        <v>0</v>
      </c>
      <c r="AO90" s="184">
        <f t="shared" si="43"/>
        <v>0</v>
      </c>
      <c r="AP90" s="184">
        <f t="shared" si="43"/>
        <v>20</v>
      </c>
      <c r="AQ90" s="184">
        <f t="shared" si="43"/>
        <v>0</v>
      </c>
      <c r="AR90" s="184">
        <f t="shared" si="43"/>
        <v>43</v>
      </c>
      <c r="AS90" s="184">
        <f t="shared" si="43"/>
        <v>0</v>
      </c>
    </row>
    <row r="91" spans="1:45" s="182" customFormat="1" ht="12" customHeight="1" thickBot="1" x14ac:dyDescent="0.2">
      <c r="A91" s="110"/>
      <c r="B91" s="120" t="s">
        <v>272</v>
      </c>
      <c r="C91" s="108" t="s">
        <v>419</v>
      </c>
      <c r="D91" s="109" t="s">
        <v>420</v>
      </c>
      <c r="E91" s="114" t="s">
        <v>166</v>
      </c>
      <c r="F91" s="110"/>
      <c r="G91" s="110"/>
      <c r="H91" s="110"/>
      <c r="I91" s="107"/>
      <c r="J91" s="111"/>
      <c r="K91" s="107"/>
      <c r="L91" s="112"/>
      <c r="M91" s="112"/>
      <c r="N91" s="111"/>
      <c r="O91" s="107"/>
      <c r="P91" s="111"/>
      <c r="Q91" s="176" t="s">
        <v>94</v>
      </c>
      <c r="R91" s="110" t="s">
        <v>595</v>
      </c>
      <c r="S91" s="110"/>
      <c r="T91" s="111"/>
      <c r="U91" s="110"/>
      <c r="V91" s="113"/>
      <c r="W91" s="111"/>
      <c r="X91" s="96" t="str">
        <f t="shared" si="21"/>
        <v>PALL</v>
      </c>
      <c r="Y91" s="96"/>
      <c r="Z91" s="96"/>
      <c r="AA91" s="96"/>
      <c r="AB91" s="96" t="str">
        <f t="shared" si="22"/>
        <v>800A</v>
      </c>
      <c r="AF91" s="107"/>
      <c r="AG91" s="112"/>
      <c r="AH91" s="112"/>
      <c r="AI91" s="111"/>
      <c r="AJ91" s="183" t="s">
        <v>69</v>
      </c>
      <c r="AK91" s="184">
        <f t="shared" ref="AK91:AS91" si="44">AK89-AK90</f>
        <v>0</v>
      </c>
      <c r="AL91" s="184">
        <f t="shared" si="44"/>
        <v>0</v>
      </c>
      <c r="AM91" s="184">
        <f t="shared" si="44"/>
        <v>0</v>
      </c>
      <c r="AN91" s="184">
        <f t="shared" si="44"/>
        <v>0</v>
      </c>
      <c r="AO91" s="184">
        <f t="shared" si="44"/>
        <v>0</v>
      </c>
      <c r="AP91" s="184">
        <f t="shared" si="44"/>
        <v>-20</v>
      </c>
      <c r="AQ91" s="184">
        <f t="shared" si="44"/>
        <v>0</v>
      </c>
      <c r="AR91" s="184">
        <f t="shared" si="44"/>
        <v>-43</v>
      </c>
      <c r="AS91" s="184">
        <f t="shared" si="44"/>
        <v>0</v>
      </c>
    </row>
    <row r="92" spans="1:45" s="182" customFormat="1" ht="12" customHeight="1" thickBot="1" x14ac:dyDescent="0.2">
      <c r="A92" s="110"/>
      <c r="B92" s="120" t="s">
        <v>273</v>
      </c>
      <c r="C92" s="108" t="s">
        <v>421</v>
      </c>
      <c r="D92" s="109" t="s">
        <v>420</v>
      </c>
      <c r="E92" s="114" t="s">
        <v>166</v>
      </c>
      <c r="F92" s="110"/>
      <c r="G92" s="110"/>
      <c r="H92" s="110"/>
      <c r="I92" s="107"/>
      <c r="J92" s="111"/>
      <c r="K92" s="107"/>
      <c r="L92" s="112"/>
      <c r="M92" s="112"/>
      <c r="N92" s="111"/>
      <c r="O92" s="107"/>
      <c r="P92" s="111"/>
      <c r="Q92" s="176" t="s">
        <v>94</v>
      </c>
      <c r="R92" s="110" t="s">
        <v>596</v>
      </c>
      <c r="S92" s="110"/>
      <c r="T92" s="111"/>
      <c r="U92" s="110"/>
      <c r="V92" s="113"/>
      <c r="W92" s="111"/>
      <c r="X92" s="96" t="str">
        <f t="shared" si="21"/>
        <v>TAHH</v>
      </c>
      <c r="Y92" s="96"/>
      <c r="Z92" s="96"/>
      <c r="AA92" s="96"/>
      <c r="AB92" s="96" t="str">
        <f t="shared" si="22"/>
        <v>800A</v>
      </c>
      <c r="AF92" s="107"/>
      <c r="AG92" s="112"/>
      <c r="AH92" s="112"/>
      <c r="AI92" s="111"/>
      <c r="AJ92" s="183" t="s">
        <v>118</v>
      </c>
      <c r="AK92" s="184" t="e">
        <f t="shared" ref="AK92:AO92" si="45">100/AK89*AK91</f>
        <v>#DIV/0!</v>
      </c>
      <c r="AL92" s="184" t="e">
        <f t="shared" si="45"/>
        <v>#DIV/0!</v>
      </c>
      <c r="AM92" s="184" t="e">
        <f t="shared" si="45"/>
        <v>#DIV/0!</v>
      </c>
      <c r="AN92" s="184" t="e">
        <f t="shared" si="45"/>
        <v>#DIV/0!</v>
      </c>
      <c r="AO92" s="184" t="e">
        <f t="shared" si="45"/>
        <v>#DIV/0!</v>
      </c>
      <c r="AP92" s="184" t="e">
        <f>100/AP89*AP91</f>
        <v>#DIV/0!</v>
      </c>
      <c r="AQ92" s="184" t="e">
        <f>100/AQ89*AQ91</f>
        <v>#DIV/0!</v>
      </c>
      <c r="AR92" s="184" t="e">
        <f t="shared" ref="AR92:AS92" si="46">100/AR89*AR91</f>
        <v>#DIV/0!</v>
      </c>
      <c r="AS92" s="184" t="e">
        <f t="shared" si="46"/>
        <v>#DIV/0!</v>
      </c>
    </row>
    <row r="93" spans="1:45" s="182" customFormat="1" ht="12" customHeight="1" thickBot="1" x14ac:dyDescent="0.2">
      <c r="A93" s="110"/>
      <c r="B93" s="120" t="s">
        <v>274</v>
      </c>
      <c r="C93" s="108" t="s">
        <v>422</v>
      </c>
      <c r="D93" s="109" t="s">
        <v>420</v>
      </c>
      <c r="E93" s="114" t="s">
        <v>166</v>
      </c>
      <c r="F93" s="110"/>
      <c r="G93" s="110"/>
      <c r="H93" s="110"/>
      <c r="I93" s="107"/>
      <c r="J93" s="111"/>
      <c r="K93" s="107"/>
      <c r="L93" s="112"/>
      <c r="M93" s="112"/>
      <c r="N93" s="111"/>
      <c r="O93" s="107"/>
      <c r="P93" s="111"/>
      <c r="Q93" s="176" t="s">
        <v>94</v>
      </c>
      <c r="R93" s="110" t="s">
        <v>597</v>
      </c>
      <c r="S93" s="110"/>
      <c r="T93" s="111"/>
      <c r="U93" s="110"/>
      <c r="V93" s="113"/>
      <c r="W93" s="111"/>
      <c r="X93" s="96" t="str">
        <f t="shared" si="21"/>
        <v>TAHH</v>
      </c>
      <c r="Y93" s="96"/>
      <c r="Z93" s="96"/>
      <c r="AA93" s="96"/>
      <c r="AB93" s="96" t="str">
        <f t="shared" si="22"/>
        <v>801A</v>
      </c>
      <c r="AF93" s="107"/>
      <c r="AG93" s="112"/>
      <c r="AH93" s="112"/>
      <c r="AI93" s="111"/>
      <c r="AJ93" s="183" t="s">
        <v>119</v>
      </c>
      <c r="AK93" s="184" t="e">
        <f t="shared" ref="AK93:AO93" si="47">100/AK90*AK91</f>
        <v>#DIV/0!</v>
      </c>
      <c r="AL93" s="184" t="e">
        <f t="shared" si="47"/>
        <v>#DIV/0!</v>
      </c>
      <c r="AM93" s="184" t="e">
        <f t="shared" si="47"/>
        <v>#DIV/0!</v>
      </c>
      <c r="AN93" s="184" t="e">
        <f t="shared" si="47"/>
        <v>#DIV/0!</v>
      </c>
      <c r="AO93" s="184" t="e">
        <f t="shared" si="47"/>
        <v>#DIV/0!</v>
      </c>
      <c r="AP93" s="184">
        <f>100/AP90*AP91</f>
        <v>-100</v>
      </c>
      <c r="AQ93" s="184" t="e">
        <f>100/AQ90*AQ91</f>
        <v>#DIV/0!</v>
      </c>
      <c r="AR93" s="184">
        <f t="shared" ref="AR93:AS93" si="48">100/AR90*AR91</f>
        <v>-100</v>
      </c>
      <c r="AS93" s="184" t="e">
        <f t="shared" si="48"/>
        <v>#DIV/0!</v>
      </c>
    </row>
    <row r="94" spans="1:45" s="182" customFormat="1" ht="12" customHeight="1" thickBot="1" x14ac:dyDescent="0.2">
      <c r="A94" s="110"/>
      <c r="B94" s="120" t="s">
        <v>275</v>
      </c>
      <c r="C94" s="108" t="s">
        <v>423</v>
      </c>
      <c r="D94" s="109" t="s">
        <v>420</v>
      </c>
      <c r="E94" s="114" t="s">
        <v>166</v>
      </c>
      <c r="F94" s="110"/>
      <c r="G94" s="110"/>
      <c r="H94" s="110"/>
      <c r="I94" s="107"/>
      <c r="J94" s="111"/>
      <c r="K94" s="107"/>
      <c r="L94" s="112"/>
      <c r="M94" s="112"/>
      <c r="N94" s="111"/>
      <c r="O94" s="107"/>
      <c r="P94" s="111"/>
      <c r="Q94" s="176" t="s">
        <v>94</v>
      </c>
      <c r="R94" s="110" t="s">
        <v>598</v>
      </c>
      <c r="S94" s="110"/>
      <c r="T94" s="111"/>
      <c r="U94" s="110"/>
      <c r="V94" s="113"/>
      <c r="W94" s="111"/>
      <c r="X94" s="96" t="str">
        <f t="shared" si="21"/>
        <v>TAHH</v>
      </c>
      <c r="Y94" s="96"/>
      <c r="Z94" s="96"/>
      <c r="AA94" s="96"/>
      <c r="AB94" s="96" t="str">
        <f t="shared" si="22"/>
        <v>802A</v>
      </c>
      <c r="AF94" s="107"/>
      <c r="AG94" s="112"/>
      <c r="AH94" s="112"/>
      <c r="AI94" s="111"/>
      <c r="AJ94" s="183"/>
      <c r="AK94" s="184"/>
      <c r="AL94" s="184"/>
      <c r="AM94" s="184"/>
      <c r="AN94" s="184"/>
      <c r="AO94" s="184"/>
      <c r="AP94" s="184"/>
      <c r="AQ94" s="184"/>
      <c r="AR94" s="184"/>
      <c r="AS94" s="184"/>
    </row>
    <row r="95" spans="1:45" s="182" customFormat="1" ht="12" customHeight="1" thickBot="1" x14ac:dyDescent="0.2">
      <c r="A95" s="110"/>
      <c r="B95" s="120" t="s">
        <v>276</v>
      </c>
      <c r="C95" s="108" t="s">
        <v>424</v>
      </c>
      <c r="D95" s="109" t="s">
        <v>420</v>
      </c>
      <c r="E95" s="114" t="s">
        <v>166</v>
      </c>
      <c r="F95" s="110"/>
      <c r="G95" s="110"/>
      <c r="H95" s="110"/>
      <c r="I95" s="107"/>
      <c r="J95" s="111"/>
      <c r="K95" s="107"/>
      <c r="L95" s="112"/>
      <c r="M95" s="112"/>
      <c r="N95" s="111"/>
      <c r="O95" s="107"/>
      <c r="P95" s="111"/>
      <c r="Q95" s="176" t="s">
        <v>94</v>
      </c>
      <c r="R95" s="110" t="s">
        <v>599</v>
      </c>
      <c r="S95" s="110"/>
      <c r="T95" s="111"/>
      <c r="U95" s="110"/>
      <c r="V95" s="113"/>
      <c r="W95" s="111"/>
      <c r="X95" s="96" t="str">
        <f t="shared" si="21"/>
        <v>PALL</v>
      </c>
      <c r="Y95" s="96"/>
      <c r="Z95" s="96"/>
      <c r="AA95" s="96"/>
      <c r="AB95" s="96" t="str">
        <f t="shared" si="22"/>
        <v>400A</v>
      </c>
      <c r="AF95" s="107"/>
      <c r="AG95" s="112"/>
      <c r="AH95" s="112"/>
      <c r="AI95" s="111"/>
      <c r="AJ95" s="183"/>
      <c r="AK95" s="184"/>
      <c r="AL95" s="184"/>
      <c r="AM95" s="184"/>
      <c r="AN95" s="184"/>
      <c r="AO95" s="184"/>
      <c r="AP95" s="184"/>
      <c r="AQ95" s="184"/>
      <c r="AR95" s="184"/>
      <c r="AS95" s="184"/>
    </row>
    <row r="96" spans="1:45" s="182" customFormat="1" ht="12" customHeight="1" thickBot="1" x14ac:dyDescent="0.2">
      <c r="A96" s="110"/>
      <c r="B96" s="120" t="s">
        <v>277</v>
      </c>
      <c r="C96" s="108" t="s">
        <v>425</v>
      </c>
      <c r="D96" s="109" t="s">
        <v>420</v>
      </c>
      <c r="E96" s="114" t="s">
        <v>166</v>
      </c>
      <c r="F96" s="110"/>
      <c r="G96" s="110"/>
      <c r="H96" s="110"/>
      <c r="I96" s="107"/>
      <c r="J96" s="111"/>
      <c r="K96" s="107"/>
      <c r="L96" s="112"/>
      <c r="M96" s="112"/>
      <c r="N96" s="111"/>
      <c r="O96" s="107"/>
      <c r="P96" s="111"/>
      <c r="Q96" s="176" t="s">
        <v>94</v>
      </c>
      <c r="R96" s="110" t="s">
        <v>600</v>
      </c>
      <c r="S96" s="110"/>
      <c r="T96" s="111"/>
      <c r="U96" s="110"/>
      <c r="V96" s="113"/>
      <c r="W96" s="111"/>
      <c r="X96" s="96" t="str">
        <f t="shared" si="21"/>
        <v>TAHH</v>
      </c>
      <c r="Y96" s="96"/>
      <c r="Z96" s="96"/>
      <c r="AA96" s="96"/>
      <c r="AB96" s="96" t="str">
        <f t="shared" si="22"/>
        <v>1454A</v>
      </c>
      <c r="AF96" s="107"/>
      <c r="AG96" s="112"/>
      <c r="AH96" s="112"/>
      <c r="AI96" s="111"/>
      <c r="AJ96" s="183"/>
      <c r="AK96" s="184"/>
      <c r="AL96" s="184"/>
      <c r="AM96" s="184"/>
      <c r="AN96" s="184"/>
      <c r="AO96" s="184"/>
      <c r="AP96" s="184"/>
      <c r="AQ96" s="184"/>
      <c r="AR96" s="184"/>
      <c r="AS96" s="184"/>
    </row>
    <row r="97" spans="1:45" s="182" customFormat="1" ht="12" customHeight="1" thickBot="1" x14ac:dyDescent="0.2">
      <c r="A97" s="110"/>
      <c r="B97" s="120" t="s">
        <v>278</v>
      </c>
      <c r="C97" s="108" t="s">
        <v>426</v>
      </c>
      <c r="D97" s="109" t="s">
        <v>420</v>
      </c>
      <c r="E97" s="114" t="s">
        <v>166</v>
      </c>
      <c r="F97" s="110"/>
      <c r="G97" s="110"/>
      <c r="H97" s="110"/>
      <c r="I97" s="107"/>
      <c r="J97" s="111"/>
      <c r="K97" s="107"/>
      <c r="L97" s="112"/>
      <c r="M97" s="112"/>
      <c r="N97" s="111"/>
      <c r="O97" s="107"/>
      <c r="P97" s="111"/>
      <c r="Q97" s="176" t="s">
        <v>94</v>
      </c>
      <c r="R97" s="110" t="s">
        <v>601</v>
      </c>
      <c r="S97" s="110"/>
      <c r="T97" s="111"/>
      <c r="U97" s="110"/>
      <c r="V97" s="113"/>
      <c r="W97" s="111"/>
      <c r="X97" s="96" t="str">
        <f t="shared" si="21"/>
        <v>TAHH</v>
      </c>
      <c r="Y97" s="96"/>
      <c r="Z97" s="96"/>
      <c r="AA97" s="96"/>
      <c r="AB97" s="96" t="str">
        <f t="shared" si="22"/>
        <v>1453A</v>
      </c>
      <c r="AF97" s="107"/>
      <c r="AG97" s="112"/>
      <c r="AH97" s="112"/>
      <c r="AI97" s="111"/>
      <c r="AJ97" s="183"/>
      <c r="AK97" s="184"/>
      <c r="AL97" s="184"/>
      <c r="AM97" s="184"/>
      <c r="AN97" s="184"/>
      <c r="AO97" s="184"/>
      <c r="AP97" s="184"/>
      <c r="AQ97" s="184"/>
      <c r="AR97" s="184"/>
      <c r="AS97" s="184"/>
    </row>
    <row r="98" spans="1:45" s="182" customFormat="1" ht="12" customHeight="1" thickBot="1" x14ac:dyDescent="0.2">
      <c r="A98" s="110"/>
      <c r="B98" s="120" t="s">
        <v>279</v>
      </c>
      <c r="C98" s="108" t="s">
        <v>427</v>
      </c>
      <c r="D98" s="109" t="s">
        <v>420</v>
      </c>
      <c r="E98" s="114" t="s">
        <v>166</v>
      </c>
      <c r="F98" s="110"/>
      <c r="G98" s="110"/>
      <c r="H98" s="110"/>
      <c r="I98" s="107"/>
      <c r="J98" s="111"/>
      <c r="K98" s="107"/>
      <c r="L98" s="112"/>
      <c r="M98" s="112"/>
      <c r="N98" s="111"/>
      <c r="O98" s="107"/>
      <c r="P98" s="111"/>
      <c r="Q98" s="176" t="s">
        <v>94</v>
      </c>
      <c r="R98" s="110" t="s">
        <v>602</v>
      </c>
      <c r="S98" s="110"/>
      <c r="T98" s="111"/>
      <c r="U98" s="110"/>
      <c r="V98" s="113"/>
      <c r="W98" s="111"/>
      <c r="X98" s="96" t="str">
        <f t="shared" si="21"/>
        <v>PAHH</v>
      </c>
      <c r="Y98" s="96"/>
      <c r="Z98" s="96"/>
      <c r="AA98" s="96"/>
      <c r="AB98" s="96" t="str">
        <f t="shared" si="22"/>
        <v>300A</v>
      </c>
      <c r="AF98" s="107"/>
      <c r="AG98" s="112"/>
      <c r="AH98" s="112"/>
      <c r="AI98" s="111"/>
      <c r="AJ98" s="183"/>
      <c r="AK98" s="184"/>
      <c r="AL98" s="184"/>
      <c r="AM98" s="184"/>
      <c r="AN98" s="184"/>
      <c r="AO98" s="184"/>
      <c r="AP98" s="184"/>
      <c r="AQ98" s="184"/>
      <c r="AR98" s="184"/>
      <c r="AS98" s="184"/>
    </row>
    <row r="99" spans="1:45" s="182" customFormat="1" ht="12" customHeight="1" thickBot="1" x14ac:dyDescent="0.2">
      <c r="A99" s="110"/>
      <c r="B99" s="120" t="s">
        <v>280</v>
      </c>
      <c r="C99" s="108" t="s">
        <v>428</v>
      </c>
      <c r="D99" s="109" t="s">
        <v>420</v>
      </c>
      <c r="E99" s="114" t="s">
        <v>166</v>
      </c>
      <c r="F99" s="110"/>
      <c r="G99" s="110"/>
      <c r="H99" s="110"/>
      <c r="I99" s="107"/>
      <c r="J99" s="111"/>
      <c r="K99" s="107"/>
      <c r="L99" s="112"/>
      <c r="M99" s="112"/>
      <c r="N99" s="111"/>
      <c r="O99" s="107"/>
      <c r="P99" s="111"/>
      <c r="Q99" s="176" t="s">
        <v>94</v>
      </c>
      <c r="R99" s="110" t="s">
        <v>603</v>
      </c>
      <c r="S99" s="110"/>
      <c r="T99" s="111"/>
      <c r="U99" s="110"/>
      <c r="V99" s="113"/>
      <c r="W99" s="111"/>
      <c r="X99" s="96" t="str">
        <f t="shared" si="21"/>
        <v>TAHH</v>
      </c>
      <c r="Y99" s="96"/>
      <c r="Z99" s="96"/>
      <c r="AA99" s="96"/>
      <c r="AB99" s="96" t="str">
        <f t="shared" si="22"/>
        <v>400A</v>
      </c>
      <c r="AF99" s="107"/>
      <c r="AG99" s="112"/>
      <c r="AH99" s="112"/>
      <c r="AI99" s="111"/>
      <c r="AJ99" s="183"/>
      <c r="AK99" s="184"/>
      <c r="AL99" s="184"/>
      <c r="AM99" s="184"/>
      <c r="AN99" s="184"/>
      <c r="AO99" s="184"/>
      <c r="AP99" s="184"/>
      <c r="AQ99" s="184"/>
      <c r="AR99" s="184"/>
      <c r="AS99" s="184"/>
    </row>
    <row r="100" spans="1:45" s="182" customFormat="1" ht="12" customHeight="1" thickBot="1" x14ac:dyDescent="0.2">
      <c r="A100" s="110"/>
      <c r="B100" s="120" t="s">
        <v>281</v>
      </c>
      <c r="C100" s="108" t="s">
        <v>429</v>
      </c>
      <c r="D100" s="109" t="s">
        <v>420</v>
      </c>
      <c r="E100" s="114" t="s">
        <v>166</v>
      </c>
      <c r="F100" s="110"/>
      <c r="G100" s="110"/>
      <c r="H100" s="110"/>
      <c r="I100" s="107"/>
      <c r="J100" s="111"/>
      <c r="K100" s="107"/>
      <c r="L100" s="112"/>
      <c r="M100" s="112"/>
      <c r="N100" s="111"/>
      <c r="O100" s="107"/>
      <c r="P100" s="111"/>
      <c r="Q100" s="176" t="s">
        <v>94</v>
      </c>
      <c r="R100" s="110" t="s">
        <v>604</v>
      </c>
      <c r="S100" s="110"/>
      <c r="T100" s="111"/>
      <c r="U100" s="110"/>
      <c r="V100" s="113"/>
      <c r="W100" s="111"/>
      <c r="X100" s="96" t="str">
        <f t="shared" si="21"/>
        <v>TAHH</v>
      </c>
      <c r="Y100" s="96"/>
      <c r="Z100" s="96"/>
      <c r="AA100" s="96"/>
      <c r="AB100" s="96" t="str">
        <f t="shared" si="22"/>
        <v>402A</v>
      </c>
      <c r="AF100" s="107"/>
      <c r="AG100" s="112"/>
      <c r="AH100" s="112"/>
      <c r="AI100" s="111"/>
      <c r="AJ100" s="183"/>
      <c r="AK100" s="184"/>
      <c r="AL100" s="184"/>
      <c r="AM100" s="184"/>
      <c r="AN100" s="184"/>
      <c r="AO100" s="184"/>
      <c r="AP100" s="184"/>
      <c r="AQ100" s="184"/>
      <c r="AR100" s="184"/>
      <c r="AS100" s="184"/>
    </row>
    <row r="101" spans="1:45" s="182" customFormat="1" ht="12" customHeight="1" thickBot="1" x14ac:dyDescent="0.2">
      <c r="A101" s="110"/>
      <c r="B101" s="120" t="s">
        <v>282</v>
      </c>
      <c r="C101" s="108" t="s">
        <v>430</v>
      </c>
      <c r="D101" s="109" t="s">
        <v>420</v>
      </c>
      <c r="E101" s="114" t="s">
        <v>166</v>
      </c>
      <c r="F101" s="110"/>
      <c r="G101" s="110"/>
      <c r="H101" s="110"/>
      <c r="I101" s="107"/>
      <c r="J101" s="111"/>
      <c r="K101" s="107"/>
      <c r="L101" s="112"/>
      <c r="M101" s="112"/>
      <c r="N101" s="111"/>
      <c r="O101" s="107"/>
      <c r="P101" s="111"/>
      <c r="Q101" s="176" t="s">
        <v>94</v>
      </c>
      <c r="R101" s="110" t="s">
        <v>605</v>
      </c>
      <c r="S101" s="110"/>
      <c r="T101" s="111"/>
      <c r="U101" s="110"/>
      <c r="V101" s="113"/>
      <c r="W101" s="111"/>
      <c r="X101" s="96" t="str">
        <f t="shared" si="21"/>
        <v>LAHH</v>
      </c>
      <c r="Y101" s="96"/>
      <c r="Z101" s="96"/>
      <c r="AA101" s="96"/>
      <c r="AB101" s="96" t="str">
        <f t="shared" si="22"/>
        <v>1627</v>
      </c>
      <c r="AF101" s="107"/>
      <c r="AG101" s="112"/>
      <c r="AH101" s="112"/>
      <c r="AI101" s="111"/>
      <c r="AJ101" s="183"/>
      <c r="AK101" s="184"/>
      <c r="AL101" s="184"/>
      <c r="AM101" s="184"/>
      <c r="AN101" s="184"/>
      <c r="AO101" s="184"/>
      <c r="AP101" s="184"/>
      <c r="AQ101" s="184"/>
      <c r="AR101" s="184"/>
      <c r="AS101" s="184"/>
    </row>
    <row r="102" spans="1:45" s="182" customFormat="1" ht="12" customHeight="1" thickBot="1" x14ac:dyDescent="0.2">
      <c r="A102" s="110"/>
      <c r="B102" s="120" t="s">
        <v>283</v>
      </c>
      <c r="C102" s="108" t="s">
        <v>431</v>
      </c>
      <c r="D102" s="109" t="s">
        <v>420</v>
      </c>
      <c r="E102" s="114" t="s">
        <v>166</v>
      </c>
      <c r="F102" s="110"/>
      <c r="G102" s="110"/>
      <c r="H102" s="110"/>
      <c r="I102" s="107"/>
      <c r="J102" s="111"/>
      <c r="K102" s="107"/>
      <c r="L102" s="112"/>
      <c r="M102" s="112"/>
      <c r="N102" s="111"/>
      <c r="O102" s="107"/>
      <c r="P102" s="111"/>
      <c r="Q102" s="176" t="s">
        <v>94</v>
      </c>
      <c r="R102" s="110" t="s">
        <v>606</v>
      </c>
      <c r="S102" s="110"/>
      <c r="T102" s="111"/>
      <c r="U102" s="110"/>
      <c r="V102" s="113"/>
      <c r="W102" s="111"/>
      <c r="X102" s="96" t="str">
        <f t="shared" si="21"/>
        <v>PALL</v>
      </c>
      <c r="Y102" s="96"/>
      <c r="Z102" s="96"/>
      <c r="AA102" s="96"/>
      <c r="AB102" s="96" t="str">
        <f t="shared" si="22"/>
        <v>100A</v>
      </c>
      <c r="AF102" s="107"/>
      <c r="AG102" s="112"/>
      <c r="AH102" s="112"/>
      <c r="AI102" s="111"/>
      <c r="AJ102" s="183"/>
      <c r="AK102" s="184"/>
      <c r="AL102" s="184"/>
      <c r="AM102" s="184"/>
      <c r="AN102" s="184"/>
      <c r="AO102" s="184"/>
      <c r="AP102" s="184"/>
      <c r="AQ102" s="184"/>
      <c r="AR102" s="184"/>
      <c r="AS102" s="184"/>
    </row>
    <row r="103" spans="1:45" s="182" customFormat="1" ht="12" customHeight="1" thickBot="1" x14ac:dyDescent="0.2">
      <c r="A103" s="110"/>
      <c r="B103" s="120" t="s">
        <v>284</v>
      </c>
      <c r="C103" s="108" t="s">
        <v>432</v>
      </c>
      <c r="D103" s="109" t="s">
        <v>433</v>
      </c>
      <c r="E103" s="114" t="s">
        <v>166</v>
      </c>
      <c r="F103" s="110"/>
      <c r="G103" s="110"/>
      <c r="H103" s="110"/>
      <c r="I103" s="107"/>
      <c r="J103" s="111"/>
      <c r="K103" s="107"/>
      <c r="L103" s="112"/>
      <c r="M103" s="112"/>
      <c r="N103" s="111"/>
      <c r="O103" s="107"/>
      <c r="P103" s="111"/>
      <c r="Q103" s="176" t="s">
        <v>94</v>
      </c>
      <c r="R103" s="110" t="s">
        <v>607</v>
      </c>
      <c r="S103" s="110"/>
      <c r="T103" s="111"/>
      <c r="U103" s="110"/>
      <c r="V103" s="113"/>
      <c r="W103" s="111"/>
      <c r="X103" s="96" t="str">
        <f t="shared" si="21"/>
        <v>TAH</v>
      </c>
      <c r="Y103" s="96"/>
      <c r="Z103" s="96"/>
      <c r="AA103" s="96"/>
      <c r="AB103" s="96" t="str">
        <f t="shared" si="22"/>
        <v>1451A</v>
      </c>
      <c r="AF103" s="107"/>
      <c r="AG103" s="112"/>
      <c r="AH103" s="112"/>
      <c r="AI103" s="111"/>
      <c r="AJ103" s="183"/>
      <c r="AK103" s="184"/>
      <c r="AL103" s="184"/>
      <c r="AM103" s="184"/>
      <c r="AN103" s="184"/>
      <c r="AO103" s="184"/>
      <c r="AP103" s="184"/>
      <c r="AQ103" s="184"/>
      <c r="AR103" s="184"/>
      <c r="AS103" s="184"/>
    </row>
    <row r="104" spans="1:45" s="182" customFormat="1" ht="12" customHeight="1" thickBot="1" x14ac:dyDescent="0.2">
      <c r="A104" s="110"/>
      <c r="B104" s="120" t="s">
        <v>285</v>
      </c>
      <c r="C104" s="108" t="s">
        <v>434</v>
      </c>
      <c r="D104" s="109" t="s">
        <v>433</v>
      </c>
      <c r="E104" s="114" t="s">
        <v>166</v>
      </c>
      <c r="F104" s="110"/>
      <c r="G104" s="110"/>
      <c r="H104" s="110"/>
      <c r="I104" s="107"/>
      <c r="J104" s="111"/>
      <c r="K104" s="107"/>
      <c r="L104" s="112"/>
      <c r="M104" s="112"/>
      <c r="N104" s="111"/>
      <c r="O104" s="107"/>
      <c r="P104" s="111"/>
      <c r="Q104" s="176" t="s">
        <v>94</v>
      </c>
      <c r="R104" s="110" t="s">
        <v>608</v>
      </c>
      <c r="S104" s="110"/>
      <c r="T104" s="111"/>
      <c r="U104" s="110"/>
      <c r="V104" s="113"/>
      <c r="W104" s="111"/>
      <c r="X104" s="96" t="str">
        <f t="shared" si="21"/>
        <v>TAH</v>
      </c>
      <c r="Y104" s="96"/>
      <c r="Z104" s="96"/>
      <c r="AA104" s="96"/>
      <c r="AB104" s="96" t="str">
        <f t="shared" si="22"/>
        <v>1452A</v>
      </c>
      <c r="AF104" s="107"/>
      <c r="AG104" s="112"/>
      <c r="AH104" s="112"/>
      <c r="AI104" s="111"/>
      <c r="AJ104" s="183"/>
      <c r="AK104" s="184"/>
      <c r="AL104" s="184"/>
      <c r="AM104" s="184"/>
      <c r="AN104" s="184"/>
      <c r="AO104" s="184"/>
      <c r="AP104" s="184"/>
      <c r="AQ104" s="184"/>
      <c r="AR104" s="184"/>
      <c r="AS104" s="184"/>
    </row>
    <row r="105" spans="1:45" s="182" customFormat="1" ht="12" customHeight="1" thickBot="1" x14ac:dyDescent="0.2">
      <c r="A105" s="110"/>
      <c r="B105" s="120" t="s">
        <v>286</v>
      </c>
      <c r="C105" s="108" t="s">
        <v>435</v>
      </c>
      <c r="D105" s="109" t="s">
        <v>433</v>
      </c>
      <c r="E105" s="114" t="s">
        <v>166</v>
      </c>
      <c r="F105" s="110"/>
      <c r="G105" s="110"/>
      <c r="H105" s="110"/>
      <c r="I105" s="107"/>
      <c r="J105" s="111"/>
      <c r="K105" s="107"/>
      <c r="L105" s="112"/>
      <c r="M105" s="112"/>
      <c r="N105" s="111"/>
      <c r="O105" s="107"/>
      <c r="P105" s="111"/>
      <c r="Q105" s="176" t="s">
        <v>94</v>
      </c>
      <c r="R105" s="110" t="s">
        <v>609</v>
      </c>
      <c r="S105" s="110"/>
      <c r="T105" s="111"/>
      <c r="U105" s="110"/>
      <c r="V105" s="113"/>
      <c r="W105" s="111"/>
      <c r="X105" s="96" t="str">
        <f t="shared" si="21"/>
        <v>PAH</v>
      </c>
      <c r="Y105" s="96"/>
      <c r="Z105" s="96"/>
      <c r="AA105" s="96"/>
      <c r="AB105" s="96" t="str">
        <f t="shared" si="22"/>
        <v>300A</v>
      </c>
      <c r="AF105" s="107"/>
      <c r="AG105" s="112"/>
      <c r="AH105" s="112"/>
      <c r="AI105" s="111"/>
      <c r="AJ105" s="183"/>
      <c r="AK105" s="184"/>
      <c r="AL105" s="184"/>
      <c r="AM105" s="184"/>
      <c r="AN105" s="184"/>
      <c r="AO105" s="184"/>
      <c r="AP105" s="184"/>
      <c r="AQ105" s="184"/>
      <c r="AR105" s="184"/>
      <c r="AS105" s="184"/>
    </row>
    <row r="106" spans="1:45" s="182" customFormat="1" ht="12" customHeight="1" thickBot="1" x14ac:dyDescent="0.2">
      <c r="A106" s="110"/>
      <c r="B106" s="120" t="s">
        <v>287</v>
      </c>
      <c r="C106" s="108" t="s">
        <v>436</v>
      </c>
      <c r="D106" s="109" t="s">
        <v>433</v>
      </c>
      <c r="E106" s="114" t="s">
        <v>166</v>
      </c>
      <c r="F106" s="110"/>
      <c r="G106" s="110"/>
      <c r="H106" s="110"/>
      <c r="I106" s="107"/>
      <c r="J106" s="111"/>
      <c r="K106" s="107"/>
      <c r="L106" s="112"/>
      <c r="M106" s="112"/>
      <c r="N106" s="111"/>
      <c r="O106" s="107"/>
      <c r="P106" s="111"/>
      <c r="Q106" s="176" t="s">
        <v>94</v>
      </c>
      <c r="R106" s="110" t="s">
        <v>610</v>
      </c>
      <c r="S106" s="110"/>
      <c r="T106" s="111"/>
      <c r="U106" s="110"/>
      <c r="V106" s="113"/>
      <c r="W106" s="111"/>
      <c r="X106" s="96" t="str">
        <f t="shared" si="21"/>
        <v>TAH</v>
      </c>
      <c r="Y106" s="96"/>
      <c r="Z106" s="96"/>
      <c r="AA106" s="96"/>
      <c r="AB106" s="96" t="str">
        <f t="shared" si="22"/>
        <v>401A</v>
      </c>
      <c r="AF106" s="107"/>
      <c r="AG106" s="112"/>
      <c r="AH106" s="112"/>
      <c r="AI106" s="111"/>
      <c r="AJ106" s="183"/>
      <c r="AK106" s="184"/>
      <c r="AL106" s="184"/>
      <c r="AM106" s="184"/>
      <c r="AN106" s="184"/>
      <c r="AO106" s="184"/>
      <c r="AP106" s="184"/>
      <c r="AQ106" s="184"/>
      <c r="AR106" s="184"/>
      <c r="AS106" s="184"/>
    </row>
    <row r="107" spans="1:45" s="182" customFormat="1" ht="12" customHeight="1" thickBot="1" x14ac:dyDescent="0.2">
      <c r="A107" s="110"/>
      <c r="B107" s="120" t="s">
        <v>288</v>
      </c>
      <c r="C107" s="108" t="s">
        <v>437</v>
      </c>
      <c r="D107" s="109" t="s">
        <v>433</v>
      </c>
      <c r="E107" s="114" t="s">
        <v>166</v>
      </c>
      <c r="F107" s="110"/>
      <c r="G107" s="110"/>
      <c r="H107" s="110"/>
      <c r="I107" s="107"/>
      <c r="J107" s="111"/>
      <c r="K107" s="107"/>
      <c r="L107" s="112"/>
      <c r="M107" s="112"/>
      <c r="N107" s="111"/>
      <c r="O107" s="107"/>
      <c r="P107" s="111"/>
      <c r="Q107" s="176" t="s">
        <v>502</v>
      </c>
      <c r="R107" s="110" t="s">
        <v>611</v>
      </c>
      <c r="S107" s="110"/>
      <c r="T107" s="111"/>
      <c r="U107" s="110"/>
      <c r="V107" s="113"/>
      <c r="W107" s="111"/>
      <c r="X107" s="96" t="str">
        <f t="shared" si="21"/>
        <v>TAH</v>
      </c>
      <c r="Y107" s="96"/>
      <c r="Z107" s="96"/>
      <c r="AA107" s="96"/>
      <c r="AB107" s="96" t="str">
        <f t="shared" si="22"/>
        <v>403A</v>
      </c>
      <c r="AF107" s="107"/>
      <c r="AG107" s="112"/>
      <c r="AH107" s="112"/>
      <c r="AI107" s="111"/>
      <c r="AJ107" s="183"/>
      <c r="AK107" s="184"/>
      <c r="AL107" s="184"/>
      <c r="AM107" s="184"/>
      <c r="AN107" s="184"/>
      <c r="AO107" s="184"/>
      <c r="AP107" s="184"/>
      <c r="AQ107" s="184"/>
      <c r="AR107" s="184"/>
      <c r="AS107" s="184"/>
    </row>
    <row r="108" spans="1:45" s="182" customFormat="1" ht="12" customHeight="1" thickBot="1" x14ac:dyDescent="0.2">
      <c r="A108" s="110"/>
      <c r="B108" s="120" t="s">
        <v>289</v>
      </c>
      <c r="C108" s="108" t="s">
        <v>438</v>
      </c>
      <c r="D108" s="109" t="s">
        <v>433</v>
      </c>
      <c r="E108" s="114" t="s">
        <v>166</v>
      </c>
      <c r="F108" s="110"/>
      <c r="G108" s="110"/>
      <c r="H108" s="110"/>
      <c r="I108" s="107"/>
      <c r="J108" s="111"/>
      <c r="K108" s="107"/>
      <c r="L108" s="112"/>
      <c r="M108" s="112"/>
      <c r="N108" s="111"/>
      <c r="O108" s="107"/>
      <c r="P108" s="111"/>
      <c r="Q108" s="176" t="s">
        <v>502</v>
      </c>
      <c r="R108" s="110" t="s">
        <v>612</v>
      </c>
      <c r="S108" s="110"/>
      <c r="T108" s="111"/>
      <c r="U108" s="110"/>
      <c r="V108" s="113"/>
      <c r="W108" s="111"/>
      <c r="X108" s="96" t="str">
        <f t="shared" si="21"/>
        <v>TAL</v>
      </c>
      <c r="Y108" s="96"/>
      <c r="Z108" s="96"/>
      <c r="AA108" s="96"/>
      <c r="AB108" s="96" t="str">
        <f t="shared" si="22"/>
        <v>404A</v>
      </c>
      <c r="AF108" s="107"/>
      <c r="AG108" s="112"/>
      <c r="AH108" s="112"/>
      <c r="AI108" s="111"/>
      <c r="AJ108" s="183"/>
      <c r="AK108" s="184"/>
      <c r="AL108" s="184"/>
      <c r="AM108" s="184"/>
      <c r="AN108" s="184"/>
      <c r="AO108" s="184"/>
      <c r="AP108" s="184"/>
      <c r="AQ108" s="184"/>
      <c r="AR108" s="184"/>
      <c r="AS108" s="184"/>
    </row>
    <row r="109" spans="1:45" s="182" customFormat="1" ht="12" customHeight="1" thickBot="1" x14ac:dyDescent="0.2">
      <c r="A109" s="110"/>
      <c r="B109" s="120" t="s">
        <v>290</v>
      </c>
      <c r="C109" s="108" t="s">
        <v>439</v>
      </c>
      <c r="D109" s="109" t="s">
        <v>433</v>
      </c>
      <c r="E109" s="114" t="s">
        <v>166</v>
      </c>
      <c r="F109" s="110"/>
      <c r="G109" s="110"/>
      <c r="H109" s="110"/>
      <c r="I109" s="107"/>
      <c r="J109" s="111"/>
      <c r="K109" s="107"/>
      <c r="L109" s="112"/>
      <c r="M109" s="112"/>
      <c r="N109" s="111"/>
      <c r="O109" s="107"/>
      <c r="P109" s="111"/>
      <c r="Q109" s="176" t="s">
        <v>502</v>
      </c>
      <c r="R109" s="110" t="s">
        <v>613</v>
      </c>
      <c r="S109" s="110"/>
      <c r="T109" s="111"/>
      <c r="U109" s="110"/>
      <c r="V109" s="113"/>
      <c r="W109" s="111"/>
      <c r="X109" s="96" t="str">
        <f t="shared" si="21"/>
        <v>FAL</v>
      </c>
      <c r="Y109" s="96"/>
      <c r="Z109" s="96"/>
      <c r="AA109" s="96"/>
      <c r="AB109" s="96" t="str">
        <f t="shared" si="22"/>
        <v>400A</v>
      </c>
      <c r="AF109" s="107"/>
      <c r="AG109" s="112"/>
      <c r="AH109" s="112"/>
      <c r="AI109" s="111"/>
      <c r="AJ109" s="183"/>
      <c r="AK109" s="184"/>
      <c r="AL109" s="184"/>
      <c r="AM109" s="184"/>
      <c r="AN109" s="184"/>
      <c r="AO109" s="184"/>
      <c r="AP109" s="184"/>
      <c r="AQ109" s="184"/>
      <c r="AR109" s="184"/>
      <c r="AS109" s="184"/>
    </row>
    <row r="110" spans="1:45" s="182" customFormat="1" ht="12" customHeight="1" thickBot="1" x14ac:dyDescent="0.2">
      <c r="A110" s="110"/>
      <c r="B110" s="120" t="s">
        <v>291</v>
      </c>
      <c r="C110" s="108" t="s">
        <v>440</v>
      </c>
      <c r="D110" s="109" t="s">
        <v>433</v>
      </c>
      <c r="E110" s="114" t="s">
        <v>166</v>
      </c>
      <c r="F110" s="110"/>
      <c r="G110" s="110"/>
      <c r="H110" s="110"/>
      <c r="I110" s="107"/>
      <c r="J110" s="111"/>
      <c r="K110" s="107"/>
      <c r="L110" s="112"/>
      <c r="M110" s="112"/>
      <c r="N110" s="111"/>
      <c r="O110" s="107"/>
      <c r="P110" s="111"/>
      <c r="Q110" s="176" t="s">
        <v>502</v>
      </c>
      <c r="R110" s="110" t="s">
        <v>614</v>
      </c>
      <c r="S110" s="110"/>
      <c r="T110" s="111"/>
      <c r="U110" s="110"/>
      <c r="V110" s="113"/>
      <c r="W110" s="111"/>
      <c r="X110" s="96" t="str">
        <f t="shared" si="21"/>
        <v>LAL</v>
      </c>
      <c r="Y110" s="96"/>
      <c r="Z110" s="96"/>
      <c r="AA110" s="96"/>
      <c r="AB110" s="96" t="str">
        <f t="shared" si="22"/>
        <v>400A</v>
      </c>
      <c r="AF110" s="107"/>
      <c r="AG110" s="112"/>
      <c r="AH110" s="112"/>
      <c r="AI110" s="111"/>
      <c r="AJ110" s="183"/>
      <c r="AK110" s="184"/>
      <c r="AL110" s="184"/>
      <c r="AM110" s="184"/>
      <c r="AN110" s="184"/>
      <c r="AO110" s="184"/>
      <c r="AP110" s="184"/>
      <c r="AQ110" s="184"/>
      <c r="AR110" s="184"/>
      <c r="AS110" s="184"/>
    </row>
    <row r="111" spans="1:45" s="182" customFormat="1" ht="12" customHeight="1" thickBot="1" x14ac:dyDescent="0.2">
      <c r="A111" s="110"/>
      <c r="B111" s="120" t="s">
        <v>292</v>
      </c>
      <c r="C111" s="108" t="s">
        <v>441</v>
      </c>
      <c r="D111" s="109" t="s">
        <v>433</v>
      </c>
      <c r="E111" s="114" t="s">
        <v>166</v>
      </c>
      <c r="F111" s="110"/>
      <c r="G111" s="110"/>
      <c r="H111" s="110"/>
      <c r="I111" s="107"/>
      <c r="J111" s="111"/>
      <c r="K111" s="107"/>
      <c r="L111" s="112"/>
      <c r="M111" s="112"/>
      <c r="N111" s="111"/>
      <c r="O111" s="107"/>
      <c r="P111" s="111"/>
      <c r="Q111" s="176" t="s">
        <v>502</v>
      </c>
      <c r="R111" s="110" t="s">
        <v>615</v>
      </c>
      <c r="S111" s="110"/>
      <c r="T111" s="111"/>
      <c r="U111" s="110"/>
      <c r="V111" s="113"/>
      <c r="W111" s="111"/>
      <c r="X111" s="96" t="str">
        <f t="shared" si="21"/>
        <v>PAL</v>
      </c>
      <c r="Y111" s="96"/>
      <c r="Z111" s="96"/>
      <c r="AA111" s="96"/>
      <c r="AB111" s="96" t="str">
        <f t="shared" si="22"/>
        <v>800A</v>
      </c>
      <c r="AF111" s="107"/>
      <c r="AG111" s="112"/>
      <c r="AH111" s="112"/>
      <c r="AI111" s="111"/>
      <c r="AJ111" s="183"/>
      <c r="AK111" s="184"/>
      <c r="AL111" s="184"/>
      <c r="AM111" s="184"/>
      <c r="AN111" s="184"/>
      <c r="AO111" s="184"/>
      <c r="AP111" s="184"/>
      <c r="AQ111" s="184"/>
      <c r="AR111" s="184"/>
      <c r="AS111" s="184"/>
    </row>
    <row r="112" spans="1:45" s="182" customFormat="1" ht="12" customHeight="1" thickBot="1" x14ac:dyDescent="0.2">
      <c r="A112" s="110"/>
      <c r="B112" s="120" t="s">
        <v>293</v>
      </c>
      <c r="C112" s="108" t="s">
        <v>442</v>
      </c>
      <c r="D112" s="109" t="s">
        <v>433</v>
      </c>
      <c r="E112" s="114" t="s">
        <v>166</v>
      </c>
      <c r="F112" s="110"/>
      <c r="G112" s="110"/>
      <c r="H112" s="110"/>
      <c r="I112" s="107"/>
      <c r="J112" s="111"/>
      <c r="K112" s="107"/>
      <c r="L112" s="112"/>
      <c r="M112" s="112"/>
      <c r="N112" s="111"/>
      <c r="O112" s="107"/>
      <c r="P112" s="111"/>
      <c r="Q112" s="176" t="s">
        <v>502</v>
      </c>
      <c r="R112" s="110" t="s">
        <v>616</v>
      </c>
      <c r="S112" s="110"/>
      <c r="T112" s="111"/>
      <c r="U112" s="110"/>
      <c r="V112" s="113"/>
      <c r="W112" s="111"/>
      <c r="X112" s="96" t="str">
        <f t="shared" si="21"/>
        <v>DPAH</v>
      </c>
      <c r="Y112" s="96"/>
      <c r="Z112" s="96"/>
      <c r="AA112" s="96"/>
      <c r="AB112" s="96" t="str">
        <f t="shared" si="22"/>
        <v>800A</v>
      </c>
      <c r="AF112" s="107"/>
      <c r="AG112" s="112"/>
      <c r="AH112" s="112"/>
      <c r="AI112" s="111"/>
      <c r="AJ112" s="183"/>
      <c r="AK112" s="184"/>
      <c r="AL112" s="184"/>
      <c r="AM112" s="184"/>
      <c r="AN112" s="184"/>
      <c r="AO112" s="184"/>
      <c r="AP112" s="184"/>
      <c r="AQ112" s="184"/>
      <c r="AR112" s="184"/>
      <c r="AS112" s="184"/>
    </row>
    <row r="113" spans="1:45" s="182" customFormat="1" ht="12" customHeight="1" thickBot="1" x14ac:dyDescent="0.2">
      <c r="A113" s="110"/>
      <c r="B113" s="120" t="s">
        <v>294</v>
      </c>
      <c r="C113" s="108" t="s">
        <v>443</v>
      </c>
      <c r="D113" s="109" t="s">
        <v>433</v>
      </c>
      <c r="E113" s="114" t="s">
        <v>166</v>
      </c>
      <c r="F113" s="110"/>
      <c r="G113" s="110"/>
      <c r="H113" s="110"/>
      <c r="I113" s="107"/>
      <c r="J113" s="111"/>
      <c r="K113" s="107"/>
      <c r="L113" s="112"/>
      <c r="M113" s="112"/>
      <c r="N113" s="111"/>
      <c r="O113" s="107"/>
      <c r="P113" s="111"/>
      <c r="Q113" s="176" t="s">
        <v>502</v>
      </c>
      <c r="R113" s="110" t="s">
        <v>617</v>
      </c>
      <c r="S113" s="110"/>
      <c r="T113" s="111"/>
      <c r="U113" s="110"/>
      <c r="V113" s="113"/>
      <c r="W113" s="111"/>
      <c r="X113" s="96" t="str">
        <f t="shared" si="21"/>
        <v>LAL</v>
      </c>
      <c r="Y113" s="96"/>
      <c r="Z113" s="96"/>
      <c r="AA113" s="96"/>
      <c r="AB113" s="96" t="str">
        <f t="shared" si="22"/>
        <v>800A</v>
      </c>
      <c r="AF113" s="107"/>
      <c r="AG113" s="112"/>
      <c r="AH113" s="112"/>
      <c r="AI113" s="111"/>
      <c r="AJ113" s="183"/>
      <c r="AK113" s="184"/>
      <c r="AL113" s="184"/>
      <c r="AM113" s="184"/>
      <c r="AN113" s="184"/>
      <c r="AO113" s="184"/>
      <c r="AP113" s="184"/>
      <c r="AQ113" s="184"/>
      <c r="AR113" s="184"/>
      <c r="AS113" s="184"/>
    </row>
    <row r="114" spans="1:45" s="182" customFormat="1" ht="12" customHeight="1" thickBot="1" x14ac:dyDescent="0.2">
      <c r="A114" s="110"/>
      <c r="B114" s="120" t="s">
        <v>295</v>
      </c>
      <c r="C114" s="108" t="s">
        <v>444</v>
      </c>
      <c r="D114" s="109" t="s">
        <v>433</v>
      </c>
      <c r="E114" s="114" t="s">
        <v>166</v>
      </c>
      <c r="F114" s="110"/>
      <c r="G114" s="110"/>
      <c r="H114" s="110"/>
      <c r="I114" s="107"/>
      <c r="J114" s="111"/>
      <c r="K114" s="107"/>
      <c r="L114" s="112"/>
      <c r="M114" s="112"/>
      <c r="N114" s="111"/>
      <c r="O114" s="107"/>
      <c r="P114" s="111"/>
      <c r="Q114" s="176" t="s">
        <v>502</v>
      </c>
      <c r="R114" s="110" t="s">
        <v>618</v>
      </c>
      <c r="S114" s="110"/>
      <c r="T114" s="111"/>
      <c r="U114" s="110"/>
      <c r="V114" s="113"/>
      <c r="W114" s="111"/>
      <c r="X114" s="96" t="str">
        <f t="shared" si="21"/>
        <v>TAH</v>
      </c>
      <c r="Y114" s="96"/>
      <c r="Z114" s="96"/>
      <c r="AA114" s="96"/>
      <c r="AB114" s="96" t="str">
        <f t="shared" si="22"/>
        <v>801A</v>
      </c>
      <c r="AF114" s="107"/>
      <c r="AG114" s="112"/>
      <c r="AH114" s="112"/>
      <c r="AI114" s="111"/>
      <c r="AJ114" s="183"/>
      <c r="AK114" s="184"/>
      <c r="AL114" s="184"/>
      <c r="AM114" s="184"/>
      <c r="AN114" s="184"/>
      <c r="AO114" s="184"/>
      <c r="AP114" s="184"/>
      <c r="AQ114" s="184"/>
      <c r="AR114" s="184"/>
      <c r="AS114" s="184"/>
    </row>
    <row r="115" spans="1:45" s="182" customFormat="1" ht="12" customHeight="1" thickBot="1" x14ac:dyDescent="0.2">
      <c r="A115" s="110"/>
      <c r="B115" s="120" t="s">
        <v>296</v>
      </c>
      <c r="C115" s="108" t="s">
        <v>445</v>
      </c>
      <c r="D115" s="109" t="s">
        <v>433</v>
      </c>
      <c r="E115" s="114" t="s">
        <v>166</v>
      </c>
      <c r="F115" s="110"/>
      <c r="G115" s="110"/>
      <c r="H115" s="110"/>
      <c r="I115" s="107"/>
      <c r="J115" s="111"/>
      <c r="K115" s="107"/>
      <c r="L115" s="112"/>
      <c r="M115" s="112"/>
      <c r="N115" s="111"/>
      <c r="O115" s="107"/>
      <c r="P115" s="111"/>
      <c r="Q115" s="176" t="s">
        <v>502</v>
      </c>
      <c r="R115" s="110" t="s">
        <v>619</v>
      </c>
      <c r="S115" s="110"/>
      <c r="T115" s="111"/>
      <c r="U115" s="110"/>
      <c r="V115" s="113"/>
      <c r="W115" s="111"/>
      <c r="X115" s="96" t="str">
        <f t="shared" si="21"/>
        <v>TAH</v>
      </c>
      <c r="Y115" s="96"/>
      <c r="Z115" s="96"/>
      <c r="AA115" s="96"/>
      <c r="AB115" s="96" t="str">
        <f t="shared" si="22"/>
        <v>802A</v>
      </c>
      <c r="AF115" s="107"/>
      <c r="AG115" s="112"/>
      <c r="AH115" s="112"/>
      <c r="AI115" s="111"/>
      <c r="AJ115" s="183"/>
      <c r="AK115" s="184"/>
      <c r="AL115" s="184"/>
      <c r="AM115" s="184"/>
      <c r="AN115" s="184"/>
      <c r="AO115" s="184"/>
      <c r="AP115" s="184"/>
      <c r="AQ115" s="184"/>
      <c r="AR115" s="184"/>
      <c r="AS115" s="184"/>
    </row>
    <row r="116" spans="1:45" s="182" customFormat="1" ht="12" customHeight="1" thickBot="1" x14ac:dyDescent="0.2">
      <c r="A116" s="110"/>
      <c r="B116" s="120" t="s">
        <v>297</v>
      </c>
      <c r="C116" s="108" t="s">
        <v>446</v>
      </c>
      <c r="D116" s="109" t="s">
        <v>433</v>
      </c>
      <c r="E116" s="114" t="s">
        <v>166</v>
      </c>
      <c r="F116" s="110"/>
      <c r="G116" s="110"/>
      <c r="H116" s="110"/>
      <c r="I116" s="107"/>
      <c r="J116" s="111"/>
      <c r="K116" s="107"/>
      <c r="L116" s="112"/>
      <c r="M116" s="112"/>
      <c r="N116" s="111"/>
      <c r="O116" s="107"/>
      <c r="P116" s="111"/>
      <c r="Q116" s="176" t="s">
        <v>502</v>
      </c>
      <c r="R116" s="110" t="s">
        <v>620</v>
      </c>
      <c r="S116" s="110"/>
      <c r="T116" s="111"/>
      <c r="U116" s="110"/>
      <c r="V116" s="113"/>
      <c r="W116" s="111"/>
      <c r="X116" s="96" t="str">
        <f t="shared" si="21"/>
        <v>TAH</v>
      </c>
      <c r="Y116" s="96"/>
      <c r="Z116" s="96"/>
      <c r="AA116" s="96"/>
      <c r="AB116" s="96" t="str">
        <f t="shared" si="22"/>
        <v>500A</v>
      </c>
      <c r="AF116" s="107"/>
      <c r="AG116" s="112"/>
      <c r="AH116" s="112"/>
      <c r="AI116" s="111"/>
      <c r="AJ116" s="183"/>
      <c r="AK116" s="184"/>
      <c r="AL116" s="184"/>
      <c r="AM116" s="184"/>
      <c r="AN116" s="184"/>
      <c r="AO116" s="184"/>
      <c r="AP116" s="184"/>
      <c r="AQ116" s="184"/>
      <c r="AR116" s="184"/>
      <c r="AS116" s="184"/>
    </row>
    <row r="117" spans="1:45" s="182" customFormat="1" ht="12" customHeight="1" thickBot="1" x14ac:dyDescent="0.2">
      <c r="A117" s="110"/>
      <c r="B117" s="120" t="s">
        <v>298</v>
      </c>
      <c r="C117" s="108" t="s">
        <v>446</v>
      </c>
      <c r="D117" s="109" t="s">
        <v>433</v>
      </c>
      <c r="E117" s="114" t="s">
        <v>166</v>
      </c>
      <c r="F117" s="110"/>
      <c r="G117" s="110"/>
      <c r="H117" s="110"/>
      <c r="I117" s="107"/>
      <c r="J117" s="111"/>
      <c r="K117" s="107"/>
      <c r="L117" s="112"/>
      <c r="M117" s="112"/>
      <c r="N117" s="111"/>
      <c r="O117" s="107"/>
      <c r="P117" s="111"/>
      <c r="Q117" s="176" t="s">
        <v>502</v>
      </c>
      <c r="R117" s="110" t="s">
        <v>621</v>
      </c>
      <c r="S117" s="110"/>
      <c r="T117" s="111"/>
      <c r="U117" s="110"/>
      <c r="V117" s="113"/>
      <c r="W117" s="111"/>
      <c r="X117" s="96" t="str">
        <f t="shared" si="21"/>
        <v>TAH</v>
      </c>
      <c r="Y117" s="96"/>
      <c r="Z117" s="96"/>
      <c r="AA117" s="96"/>
      <c r="AB117" s="96" t="str">
        <f t="shared" si="22"/>
        <v>501A</v>
      </c>
      <c r="AF117" s="107"/>
      <c r="AG117" s="112"/>
      <c r="AH117" s="112"/>
      <c r="AI117" s="111"/>
      <c r="AJ117" s="183"/>
      <c r="AK117" s="184"/>
      <c r="AL117" s="184"/>
      <c r="AM117" s="184"/>
      <c r="AN117" s="184"/>
      <c r="AO117" s="184"/>
      <c r="AP117" s="184"/>
      <c r="AQ117" s="184"/>
      <c r="AR117" s="184"/>
      <c r="AS117" s="184"/>
    </row>
    <row r="118" spans="1:45" s="182" customFormat="1" ht="12" customHeight="1" thickBot="1" x14ac:dyDescent="0.2">
      <c r="A118" s="110"/>
      <c r="B118" s="120" t="s">
        <v>299</v>
      </c>
      <c r="C118" s="108" t="s">
        <v>447</v>
      </c>
      <c r="D118" s="109" t="s">
        <v>420</v>
      </c>
      <c r="E118" s="114" t="s">
        <v>166</v>
      </c>
      <c r="F118" s="110"/>
      <c r="G118" s="110"/>
      <c r="H118" s="110"/>
      <c r="I118" s="107"/>
      <c r="J118" s="111"/>
      <c r="K118" s="107"/>
      <c r="L118" s="112"/>
      <c r="M118" s="112"/>
      <c r="N118" s="111"/>
      <c r="O118" s="107"/>
      <c r="P118" s="111"/>
      <c r="Q118" s="176" t="s">
        <v>502</v>
      </c>
      <c r="R118" s="110" t="s">
        <v>622</v>
      </c>
      <c r="S118" s="110"/>
      <c r="T118" s="111"/>
      <c r="U118" s="110"/>
      <c r="V118" s="113"/>
      <c r="W118" s="111"/>
      <c r="X118" s="96" t="str">
        <f t="shared" si="21"/>
        <v>VAHH</v>
      </c>
      <c r="Y118" s="96"/>
      <c r="Z118" s="96"/>
      <c r="AA118" s="96"/>
      <c r="AB118" s="96" t="str">
        <f t="shared" si="22"/>
        <v>500A</v>
      </c>
      <c r="AF118" s="107"/>
      <c r="AG118" s="112"/>
      <c r="AH118" s="112"/>
      <c r="AI118" s="111"/>
      <c r="AJ118" s="183"/>
      <c r="AK118" s="184"/>
      <c r="AL118" s="184"/>
      <c r="AM118" s="184"/>
      <c r="AN118" s="184"/>
      <c r="AO118" s="184"/>
      <c r="AP118" s="184"/>
      <c r="AQ118" s="184"/>
      <c r="AR118" s="184"/>
      <c r="AS118" s="184"/>
    </row>
    <row r="119" spans="1:45" s="182" customFormat="1" ht="12" customHeight="1" thickBot="1" x14ac:dyDescent="0.2">
      <c r="A119" s="110"/>
      <c r="B119" s="120" t="s">
        <v>300</v>
      </c>
      <c r="C119" s="108" t="s">
        <v>448</v>
      </c>
      <c r="D119" s="109" t="s">
        <v>433</v>
      </c>
      <c r="E119" s="114" t="s">
        <v>166</v>
      </c>
      <c r="F119" s="110"/>
      <c r="G119" s="110"/>
      <c r="H119" s="110"/>
      <c r="I119" s="107"/>
      <c r="J119" s="111"/>
      <c r="K119" s="107"/>
      <c r="L119" s="112"/>
      <c r="M119" s="112"/>
      <c r="N119" s="111"/>
      <c r="O119" s="107"/>
      <c r="P119" s="111"/>
      <c r="Q119" s="176" t="s">
        <v>502</v>
      </c>
      <c r="R119" s="110" t="s">
        <v>623</v>
      </c>
      <c r="S119" s="110"/>
      <c r="T119" s="111"/>
      <c r="U119" s="110"/>
      <c r="V119" s="113"/>
      <c r="W119" s="111"/>
      <c r="X119" s="96" t="str">
        <f t="shared" si="21"/>
        <v>TAH</v>
      </c>
      <c r="Y119" s="96"/>
      <c r="Z119" s="96"/>
      <c r="AA119" s="96"/>
      <c r="AB119" s="96" t="str">
        <f t="shared" si="22"/>
        <v>600A</v>
      </c>
      <c r="AF119" s="107"/>
      <c r="AG119" s="112"/>
      <c r="AH119" s="112"/>
      <c r="AI119" s="111"/>
      <c r="AJ119" s="183"/>
      <c r="AK119" s="184"/>
      <c r="AL119" s="184"/>
      <c r="AM119" s="184"/>
      <c r="AN119" s="184"/>
      <c r="AO119" s="184"/>
      <c r="AP119" s="184"/>
      <c r="AQ119" s="184"/>
      <c r="AR119" s="184"/>
      <c r="AS119" s="184"/>
    </row>
    <row r="120" spans="1:45" s="182" customFormat="1" ht="12" customHeight="1" thickBot="1" x14ac:dyDescent="0.2">
      <c r="A120" s="110"/>
      <c r="B120" s="120" t="s">
        <v>301</v>
      </c>
      <c r="C120" s="108" t="s">
        <v>449</v>
      </c>
      <c r="D120" s="109" t="s">
        <v>433</v>
      </c>
      <c r="E120" s="114" t="s">
        <v>166</v>
      </c>
      <c r="F120" s="110"/>
      <c r="G120" s="110"/>
      <c r="H120" s="110"/>
      <c r="I120" s="107"/>
      <c r="J120" s="111"/>
      <c r="K120" s="107"/>
      <c r="L120" s="112"/>
      <c r="M120" s="112"/>
      <c r="N120" s="111"/>
      <c r="O120" s="107"/>
      <c r="P120" s="111"/>
      <c r="Q120" s="176" t="s">
        <v>502</v>
      </c>
      <c r="R120" s="110" t="s">
        <v>624</v>
      </c>
      <c r="S120" s="110"/>
      <c r="T120" s="111"/>
      <c r="U120" s="110"/>
      <c r="V120" s="113"/>
      <c r="W120" s="111"/>
      <c r="X120" s="96" t="str">
        <f t="shared" si="21"/>
        <v>LAH</v>
      </c>
      <c r="Y120" s="96"/>
      <c r="Z120" s="96"/>
      <c r="AA120" s="96"/>
      <c r="AB120" s="96" t="str">
        <f t="shared" si="22"/>
        <v>1626</v>
      </c>
      <c r="AF120" s="107"/>
      <c r="AG120" s="112"/>
      <c r="AH120" s="112"/>
      <c r="AI120" s="111"/>
      <c r="AJ120" s="183"/>
      <c r="AK120" s="184"/>
      <c r="AL120" s="184"/>
      <c r="AM120" s="184"/>
      <c r="AN120" s="184"/>
      <c r="AO120" s="184"/>
      <c r="AP120" s="184"/>
      <c r="AQ120" s="184"/>
      <c r="AR120" s="184"/>
      <c r="AS120" s="184"/>
    </row>
    <row r="121" spans="1:45" s="182" customFormat="1" ht="12" customHeight="1" thickBot="1" x14ac:dyDescent="0.2">
      <c r="A121" s="110"/>
      <c r="B121" s="120" t="s">
        <v>302</v>
      </c>
      <c r="C121" s="108" t="s">
        <v>450</v>
      </c>
      <c r="D121" s="109" t="s">
        <v>433</v>
      </c>
      <c r="E121" s="114" t="s">
        <v>166</v>
      </c>
      <c r="F121" s="110"/>
      <c r="G121" s="110"/>
      <c r="H121" s="110"/>
      <c r="I121" s="107"/>
      <c r="J121" s="111"/>
      <c r="K121" s="107"/>
      <c r="L121" s="112"/>
      <c r="M121" s="112"/>
      <c r="N121" s="111"/>
      <c r="O121" s="107"/>
      <c r="P121" s="111"/>
      <c r="Q121" s="176" t="s">
        <v>502</v>
      </c>
      <c r="R121" s="110" t="s">
        <v>625</v>
      </c>
      <c r="S121" s="110"/>
      <c r="T121" s="111"/>
      <c r="U121" s="110"/>
      <c r="V121" s="113"/>
      <c r="W121" s="111"/>
      <c r="X121" s="96" t="str">
        <f t="shared" si="21"/>
        <v>TAH</v>
      </c>
      <c r="Y121" s="96"/>
      <c r="Z121" s="96"/>
      <c r="AA121" s="96"/>
      <c r="AB121" s="96" t="str">
        <f t="shared" si="22"/>
        <v>800A</v>
      </c>
      <c r="AF121" s="107"/>
      <c r="AG121" s="112"/>
      <c r="AH121" s="112"/>
      <c r="AI121" s="111"/>
      <c r="AJ121" s="183"/>
      <c r="AK121" s="184"/>
      <c r="AL121" s="184"/>
      <c r="AM121" s="184"/>
      <c r="AN121" s="184"/>
      <c r="AO121" s="184"/>
      <c r="AP121" s="184"/>
      <c r="AQ121" s="184"/>
      <c r="AR121" s="184"/>
      <c r="AS121" s="184"/>
    </row>
    <row r="122" spans="1:45" s="182" customFormat="1" ht="12" customHeight="1" thickBot="1" x14ac:dyDescent="0.2">
      <c r="A122" s="110"/>
      <c r="B122" s="120" t="s">
        <v>303</v>
      </c>
      <c r="C122" s="108" t="s">
        <v>451</v>
      </c>
      <c r="D122" s="109" t="s">
        <v>433</v>
      </c>
      <c r="E122" s="114" t="s">
        <v>166</v>
      </c>
      <c r="F122" s="110"/>
      <c r="G122" s="110"/>
      <c r="H122" s="110"/>
      <c r="I122" s="107"/>
      <c r="J122" s="111"/>
      <c r="K122" s="107"/>
      <c r="L122" s="112"/>
      <c r="M122" s="112"/>
      <c r="N122" s="111"/>
      <c r="O122" s="107"/>
      <c r="P122" s="111"/>
      <c r="Q122" s="176" t="s">
        <v>502</v>
      </c>
      <c r="R122" s="110" t="s">
        <v>626</v>
      </c>
      <c r="S122" s="110"/>
      <c r="T122" s="111"/>
      <c r="U122" s="110"/>
      <c r="V122" s="113"/>
      <c r="W122" s="111"/>
      <c r="X122" s="96" t="str">
        <f t="shared" si="21"/>
        <v>TAH</v>
      </c>
      <c r="Y122" s="96"/>
      <c r="Z122" s="96"/>
      <c r="AA122" s="96"/>
      <c r="AB122" s="96" t="str">
        <f t="shared" si="22"/>
        <v>404A</v>
      </c>
      <c r="AF122" s="107"/>
      <c r="AG122" s="112"/>
      <c r="AH122" s="112"/>
      <c r="AI122" s="111"/>
      <c r="AJ122" s="183"/>
      <c r="AK122" s="184"/>
      <c r="AL122" s="184"/>
      <c r="AM122" s="184"/>
      <c r="AN122" s="184"/>
      <c r="AO122" s="184"/>
      <c r="AP122" s="184"/>
      <c r="AQ122" s="184"/>
      <c r="AR122" s="184"/>
      <c r="AS122" s="184"/>
    </row>
    <row r="123" spans="1:45" s="182" customFormat="1" ht="12" customHeight="1" thickBot="1" x14ac:dyDescent="0.2">
      <c r="A123" s="110"/>
      <c r="B123" s="120" t="s">
        <v>304</v>
      </c>
      <c r="C123" s="108" t="s">
        <v>452</v>
      </c>
      <c r="D123" s="109" t="s">
        <v>453</v>
      </c>
      <c r="E123" s="114" t="s">
        <v>166</v>
      </c>
      <c r="F123" s="110"/>
      <c r="G123" s="110"/>
      <c r="H123" s="110"/>
      <c r="I123" s="107"/>
      <c r="J123" s="111"/>
      <c r="K123" s="107"/>
      <c r="L123" s="112"/>
      <c r="M123" s="112"/>
      <c r="N123" s="111"/>
      <c r="O123" s="107"/>
      <c r="P123" s="111"/>
      <c r="Q123" s="176" t="s">
        <v>503</v>
      </c>
      <c r="R123" s="110" t="s">
        <v>627</v>
      </c>
      <c r="S123" s="110"/>
      <c r="T123" s="111"/>
      <c r="U123" s="110"/>
      <c r="V123" s="113"/>
      <c r="W123" s="111"/>
      <c r="X123" s="96" t="str">
        <f t="shared" si="21"/>
        <v>H</v>
      </c>
      <c r="Y123" s="96"/>
      <c r="Z123" s="96"/>
      <c r="AA123" s="96"/>
      <c r="AB123" s="96" t="str">
        <f t="shared" si="22"/>
        <v>1A</v>
      </c>
      <c r="AF123" s="107"/>
      <c r="AG123" s="112"/>
      <c r="AH123" s="112"/>
      <c r="AI123" s="111"/>
      <c r="AJ123" s="183"/>
      <c r="AK123" s="184"/>
      <c r="AL123" s="184"/>
      <c r="AM123" s="184"/>
      <c r="AN123" s="184"/>
      <c r="AO123" s="184"/>
      <c r="AP123" s="184"/>
      <c r="AQ123" s="184"/>
      <c r="AR123" s="184"/>
      <c r="AS123" s="184"/>
    </row>
    <row r="124" spans="1:45" s="182" customFormat="1" ht="12" customHeight="1" thickBot="1" x14ac:dyDescent="0.2">
      <c r="A124" s="110"/>
      <c r="B124" s="120" t="s">
        <v>305</v>
      </c>
      <c r="C124" s="108" t="s">
        <v>454</v>
      </c>
      <c r="D124" s="109" t="s">
        <v>453</v>
      </c>
      <c r="E124" s="114" t="s">
        <v>166</v>
      </c>
      <c r="F124" s="110"/>
      <c r="G124" s="110"/>
      <c r="H124" s="110"/>
      <c r="I124" s="107"/>
      <c r="J124" s="111"/>
      <c r="K124" s="107"/>
      <c r="L124" s="112"/>
      <c r="M124" s="112"/>
      <c r="N124" s="111"/>
      <c r="O124" s="107"/>
      <c r="P124" s="111"/>
      <c r="Q124" s="176" t="s">
        <v>503</v>
      </c>
      <c r="R124" s="110" t="s">
        <v>628</v>
      </c>
      <c r="S124" s="110"/>
      <c r="T124" s="111"/>
      <c r="U124" s="110"/>
      <c r="V124" s="113"/>
      <c r="W124" s="111"/>
      <c r="X124" s="96" t="str">
        <f t="shared" si="21"/>
        <v>H</v>
      </c>
      <c r="Y124" s="96"/>
      <c r="Z124" s="96"/>
      <c r="AA124" s="96"/>
      <c r="AB124" s="96" t="str">
        <f t="shared" si="22"/>
        <v>2A</v>
      </c>
      <c r="AF124" s="107"/>
      <c r="AG124" s="112"/>
      <c r="AH124" s="112"/>
      <c r="AI124" s="111"/>
      <c r="AJ124" s="183"/>
      <c r="AK124" s="184"/>
      <c r="AL124" s="184"/>
      <c r="AM124" s="184"/>
      <c r="AN124" s="184"/>
      <c r="AO124" s="184"/>
      <c r="AP124" s="184"/>
      <c r="AQ124" s="184"/>
      <c r="AR124" s="184"/>
      <c r="AS124" s="184"/>
    </row>
    <row r="125" spans="1:45" s="182" customFormat="1" ht="12" customHeight="1" thickBot="1" x14ac:dyDescent="0.2">
      <c r="A125" s="110"/>
      <c r="B125" s="120" t="s">
        <v>306</v>
      </c>
      <c r="C125" s="108" t="s">
        <v>455</v>
      </c>
      <c r="D125" s="109" t="s">
        <v>453</v>
      </c>
      <c r="E125" s="114" t="s">
        <v>166</v>
      </c>
      <c r="F125" s="110"/>
      <c r="G125" s="110"/>
      <c r="H125" s="110"/>
      <c r="I125" s="107"/>
      <c r="J125" s="111"/>
      <c r="K125" s="107"/>
      <c r="L125" s="112"/>
      <c r="M125" s="112"/>
      <c r="N125" s="111"/>
      <c r="O125" s="107"/>
      <c r="P125" s="111"/>
      <c r="Q125" s="176" t="s">
        <v>503</v>
      </c>
      <c r="R125" s="110" t="s">
        <v>629</v>
      </c>
      <c r="S125" s="110"/>
      <c r="T125" s="111"/>
      <c r="U125" s="110"/>
      <c r="V125" s="113"/>
      <c r="W125" s="111"/>
      <c r="X125" s="96" t="str">
        <f t="shared" si="21"/>
        <v>H</v>
      </c>
      <c r="Y125" s="96"/>
      <c r="Z125" s="96"/>
      <c r="AA125" s="96"/>
      <c r="AB125" s="96" t="str">
        <f t="shared" si="22"/>
        <v>3A</v>
      </c>
      <c r="AF125" s="107"/>
      <c r="AG125" s="112"/>
      <c r="AH125" s="112"/>
      <c r="AI125" s="111"/>
      <c r="AJ125" s="183"/>
      <c r="AK125" s="184"/>
      <c r="AL125" s="184"/>
      <c r="AM125" s="184"/>
      <c r="AN125" s="184"/>
      <c r="AO125" s="184"/>
      <c r="AP125" s="184"/>
      <c r="AQ125" s="184"/>
      <c r="AR125" s="184"/>
      <c r="AS125" s="184"/>
    </row>
    <row r="126" spans="1:45" s="182" customFormat="1" ht="12" customHeight="1" thickBot="1" x14ac:dyDescent="0.2">
      <c r="A126" s="110"/>
      <c r="B126" s="120" t="s">
        <v>307</v>
      </c>
      <c r="C126" s="108" t="s">
        <v>456</v>
      </c>
      <c r="D126" s="109" t="s">
        <v>420</v>
      </c>
      <c r="E126" s="114" t="s">
        <v>166</v>
      </c>
      <c r="F126" s="110"/>
      <c r="G126" s="110"/>
      <c r="H126" s="110"/>
      <c r="I126" s="107"/>
      <c r="J126" s="111"/>
      <c r="K126" s="107"/>
      <c r="L126" s="112"/>
      <c r="M126" s="112"/>
      <c r="N126" s="111"/>
      <c r="O126" s="107"/>
      <c r="P126" s="111"/>
      <c r="Q126" s="176" t="s">
        <v>503</v>
      </c>
      <c r="R126" s="110" t="s">
        <v>630</v>
      </c>
      <c r="S126" s="110"/>
      <c r="T126" s="111"/>
      <c r="U126" s="110"/>
      <c r="V126" s="113"/>
      <c r="W126" s="111"/>
      <c r="X126" s="96" t="str">
        <f t="shared" si="21"/>
        <v>H</v>
      </c>
      <c r="Y126" s="96"/>
      <c r="Z126" s="96"/>
      <c r="AA126" s="96"/>
      <c r="AB126" s="96" t="str">
        <f t="shared" si="22"/>
        <v>4A</v>
      </c>
      <c r="AF126" s="107"/>
      <c r="AG126" s="112"/>
      <c r="AH126" s="112"/>
      <c r="AI126" s="111"/>
      <c r="AJ126" s="183"/>
      <c r="AK126" s="184"/>
      <c r="AL126" s="184"/>
      <c r="AM126" s="184"/>
      <c r="AN126" s="184"/>
      <c r="AO126" s="184"/>
      <c r="AP126" s="184"/>
      <c r="AQ126" s="184"/>
      <c r="AR126" s="184"/>
      <c r="AS126" s="184"/>
    </row>
    <row r="127" spans="1:45" s="182" customFormat="1" ht="12" customHeight="1" thickBot="1" x14ac:dyDescent="0.2">
      <c r="A127" s="110"/>
      <c r="B127" s="120" t="s">
        <v>308</v>
      </c>
      <c r="C127" s="108" t="s">
        <v>457</v>
      </c>
      <c r="D127" s="109" t="s">
        <v>453</v>
      </c>
      <c r="E127" s="114" t="s">
        <v>166</v>
      </c>
      <c r="F127" s="110"/>
      <c r="G127" s="110"/>
      <c r="H127" s="110"/>
      <c r="I127" s="107"/>
      <c r="J127" s="111"/>
      <c r="K127" s="107"/>
      <c r="L127" s="112"/>
      <c r="M127" s="112"/>
      <c r="N127" s="111"/>
      <c r="O127" s="107"/>
      <c r="P127" s="111"/>
      <c r="Q127" s="176" t="s">
        <v>503</v>
      </c>
      <c r="R127" s="110" t="s">
        <v>631</v>
      </c>
      <c r="S127" s="110"/>
      <c r="T127" s="111"/>
      <c r="U127" s="110"/>
      <c r="V127" s="113"/>
      <c r="W127" s="111"/>
      <c r="X127" s="96" t="str">
        <f t="shared" si="21"/>
        <v>H</v>
      </c>
      <c r="Y127" s="96"/>
      <c r="Z127" s="96"/>
      <c r="AA127" s="96"/>
      <c r="AB127" s="96" t="str">
        <f t="shared" si="22"/>
        <v>5A</v>
      </c>
      <c r="AF127" s="107"/>
      <c r="AG127" s="112"/>
      <c r="AH127" s="112"/>
      <c r="AI127" s="111"/>
      <c r="AJ127" s="183"/>
      <c r="AK127" s="184"/>
      <c r="AL127" s="184"/>
      <c r="AM127" s="184"/>
      <c r="AN127" s="184"/>
      <c r="AO127" s="184"/>
      <c r="AP127" s="184"/>
      <c r="AQ127" s="184"/>
      <c r="AR127" s="184"/>
      <c r="AS127" s="184"/>
    </row>
    <row r="128" spans="1:45" s="182" customFormat="1" ht="12" customHeight="1" thickBot="1" x14ac:dyDescent="0.2">
      <c r="A128" s="110"/>
      <c r="B128" s="120" t="s">
        <v>309</v>
      </c>
      <c r="C128" s="108" t="s">
        <v>458</v>
      </c>
      <c r="D128" s="109" t="s">
        <v>420</v>
      </c>
      <c r="E128" s="114" t="s">
        <v>166</v>
      </c>
      <c r="F128" s="110"/>
      <c r="G128" s="110"/>
      <c r="H128" s="110"/>
      <c r="I128" s="107"/>
      <c r="J128" s="111"/>
      <c r="K128" s="107"/>
      <c r="L128" s="112"/>
      <c r="M128" s="112"/>
      <c r="N128" s="111"/>
      <c r="O128" s="107"/>
      <c r="P128" s="111"/>
      <c r="Q128" s="176" t="s">
        <v>503</v>
      </c>
      <c r="R128" s="110" t="s">
        <v>632</v>
      </c>
      <c r="S128" s="110"/>
      <c r="T128" s="111"/>
      <c r="U128" s="110"/>
      <c r="V128" s="113"/>
      <c r="W128" s="111"/>
      <c r="X128" s="96" t="str">
        <f t="shared" si="21"/>
        <v>H</v>
      </c>
      <c r="Y128" s="96"/>
      <c r="Z128" s="96"/>
      <c r="AA128" s="96"/>
      <c r="AB128" s="96" t="str">
        <f t="shared" si="22"/>
        <v>6A</v>
      </c>
      <c r="AF128" s="107"/>
      <c r="AG128" s="112"/>
      <c r="AH128" s="112"/>
      <c r="AI128" s="111"/>
      <c r="AJ128" s="183"/>
      <c r="AK128" s="184"/>
      <c r="AL128" s="184"/>
      <c r="AM128" s="184"/>
      <c r="AN128" s="184"/>
      <c r="AO128" s="184"/>
      <c r="AP128" s="184"/>
      <c r="AQ128" s="184"/>
      <c r="AR128" s="184"/>
      <c r="AS128" s="184"/>
    </row>
    <row r="129" spans="1:45" s="182" customFormat="1" ht="12" customHeight="1" thickBot="1" x14ac:dyDescent="0.2">
      <c r="A129" s="110"/>
      <c r="B129" s="120" t="s">
        <v>310</v>
      </c>
      <c r="C129" s="108" t="s">
        <v>459</v>
      </c>
      <c r="D129" s="109" t="s">
        <v>453</v>
      </c>
      <c r="E129" s="114" t="s">
        <v>166</v>
      </c>
      <c r="F129" s="110"/>
      <c r="G129" s="110"/>
      <c r="H129" s="110"/>
      <c r="I129" s="107"/>
      <c r="J129" s="111"/>
      <c r="K129" s="107"/>
      <c r="L129" s="112"/>
      <c r="M129" s="112"/>
      <c r="N129" s="111"/>
      <c r="O129" s="107"/>
      <c r="P129" s="111"/>
      <c r="Q129" s="176" t="s">
        <v>503</v>
      </c>
      <c r="R129" s="110" t="s">
        <v>633</v>
      </c>
      <c r="S129" s="110"/>
      <c r="T129" s="111"/>
      <c r="U129" s="110"/>
      <c r="V129" s="113"/>
      <c r="W129" s="111"/>
      <c r="X129" s="96" t="str">
        <f t="shared" si="21"/>
        <v>H</v>
      </c>
      <c r="Y129" s="96"/>
      <c r="Z129" s="96"/>
      <c r="AA129" s="96"/>
      <c r="AB129" s="96" t="str">
        <f t="shared" si="22"/>
        <v>7A</v>
      </c>
      <c r="AF129" s="107"/>
      <c r="AG129" s="112"/>
      <c r="AH129" s="112"/>
      <c r="AI129" s="111"/>
      <c r="AJ129" s="183"/>
      <c r="AK129" s="184"/>
      <c r="AL129" s="184"/>
      <c r="AM129" s="184"/>
      <c r="AN129" s="184"/>
      <c r="AO129" s="184"/>
      <c r="AP129" s="184"/>
      <c r="AQ129" s="184"/>
      <c r="AR129" s="184"/>
      <c r="AS129" s="184"/>
    </row>
    <row r="130" spans="1:45" s="182" customFormat="1" ht="12" customHeight="1" thickBot="1" x14ac:dyDescent="0.2">
      <c r="A130" s="110"/>
      <c r="B130" s="120" t="s">
        <v>311</v>
      </c>
      <c r="C130" s="108" t="s">
        <v>460</v>
      </c>
      <c r="D130" s="109" t="s">
        <v>420</v>
      </c>
      <c r="E130" s="114" t="s">
        <v>166</v>
      </c>
      <c r="F130" s="110"/>
      <c r="G130" s="110"/>
      <c r="H130" s="110"/>
      <c r="I130" s="107"/>
      <c r="J130" s="111"/>
      <c r="K130" s="107"/>
      <c r="L130" s="112"/>
      <c r="M130" s="112"/>
      <c r="N130" s="111"/>
      <c r="O130" s="107"/>
      <c r="P130" s="111"/>
      <c r="Q130" s="176" t="s">
        <v>503</v>
      </c>
      <c r="R130" s="110" t="s">
        <v>634</v>
      </c>
      <c r="S130" s="110"/>
      <c r="T130" s="111"/>
      <c r="U130" s="110"/>
      <c r="V130" s="113"/>
      <c r="W130" s="111"/>
      <c r="X130" s="96" t="str">
        <f t="shared" si="21"/>
        <v>H</v>
      </c>
      <c r="Y130" s="96"/>
      <c r="Z130" s="96"/>
      <c r="AA130" s="96"/>
      <c r="AB130" s="96" t="str">
        <f t="shared" si="22"/>
        <v>8A</v>
      </c>
      <c r="AF130" s="107"/>
      <c r="AG130" s="112"/>
      <c r="AH130" s="112"/>
      <c r="AI130" s="111"/>
      <c r="AJ130" s="183"/>
      <c r="AK130" s="184"/>
      <c r="AL130" s="184"/>
      <c r="AM130" s="184"/>
      <c r="AN130" s="184"/>
      <c r="AO130" s="184"/>
      <c r="AP130" s="184"/>
      <c r="AQ130" s="184"/>
      <c r="AR130" s="184"/>
      <c r="AS130" s="184"/>
    </row>
    <row r="131" spans="1:45" s="182" customFormat="1" ht="12" customHeight="1" thickBot="1" x14ac:dyDescent="0.2">
      <c r="A131" s="110"/>
      <c r="B131" s="120" t="s">
        <v>312</v>
      </c>
      <c r="C131" s="108" t="s">
        <v>461</v>
      </c>
      <c r="D131" s="109" t="s">
        <v>453</v>
      </c>
      <c r="E131" s="114" t="s">
        <v>166</v>
      </c>
      <c r="F131" s="110"/>
      <c r="G131" s="110"/>
      <c r="H131" s="110"/>
      <c r="I131" s="107"/>
      <c r="J131" s="111"/>
      <c r="K131" s="107"/>
      <c r="L131" s="112"/>
      <c r="M131" s="112"/>
      <c r="N131" s="111"/>
      <c r="O131" s="107"/>
      <c r="P131" s="111"/>
      <c r="Q131" s="176" t="s">
        <v>503</v>
      </c>
      <c r="R131" s="110" t="s">
        <v>635</v>
      </c>
      <c r="S131" s="110"/>
      <c r="T131" s="111"/>
      <c r="U131" s="110"/>
      <c r="V131" s="113"/>
      <c r="W131" s="111"/>
      <c r="X131" s="96" t="str">
        <f t="shared" si="21"/>
        <v>H</v>
      </c>
      <c r="Y131" s="96"/>
      <c r="Z131" s="96"/>
      <c r="AA131" s="96"/>
      <c r="AB131" s="96" t="str">
        <f t="shared" si="22"/>
        <v>9A</v>
      </c>
      <c r="AF131" s="107"/>
      <c r="AG131" s="112"/>
      <c r="AH131" s="112"/>
      <c r="AI131" s="111"/>
      <c r="AJ131" s="183"/>
      <c r="AK131" s="184"/>
      <c r="AL131" s="184"/>
      <c r="AM131" s="184"/>
      <c r="AN131" s="184"/>
      <c r="AO131" s="184"/>
      <c r="AP131" s="184"/>
      <c r="AQ131" s="184"/>
      <c r="AR131" s="184"/>
      <c r="AS131" s="184"/>
    </row>
    <row r="132" spans="1:45" s="182" customFormat="1" ht="12" customHeight="1" thickBot="1" x14ac:dyDescent="0.2">
      <c r="A132" s="110"/>
      <c r="B132" s="120" t="s">
        <v>313</v>
      </c>
      <c r="C132" s="108" t="s">
        <v>462</v>
      </c>
      <c r="D132" s="109" t="s">
        <v>420</v>
      </c>
      <c r="E132" s="114" t="s">
        <v>166</v>
      </c>
      <c r="F132" s="110"/>
      <c r="G132" s="110"/>
      <c r="H132" s="110"/>
      <c r="I132" s="107"/>
      <c r="J132" s="111"/>
      <c r="K132" s="107"/>
      <c r="L132" s="112"/>
      <c r="M132" s="112"/>
      <c r="N132" s="111"/>
      <c r="O132" s="107"/>
      <c r="P132" s="111"/>
      <c r="Q132" s="176" t="s">
        <v>503</v>
      </c>
      <c r="R132" s="110" t="s">
        <v>636</v>
      </c>
      <c r="S132" s="110"/>
      <c r="T132" s="111"/>
      <c r="U132" s="110"/>
      <c r="V132" s="113"/>
      <c r="W132" s="111"/>
      <c r="X132" s="96" t="str">
        <f t="shared" ref="X132:X186" si="49">IFERROR(MID(B132,1,FIND("-",B132)-1),"")</f>
        <v>H</v>
      </c>
      <c r="Y132" s="96"/>
      <c r="Z132" s="96"/>
      <c r="AA132" s="96"/>
      <c r="AB132" s="96" t="str">
        <f t="shared" ref="AB132:AB186" si="50">IFERROR(MID(B132,FIND("-",B132)+1,LEN(B132)),"")</f>
        <v>10A</v>
      </c>
      <c r="AF132" s="107"/>
      <c r="AG132" s="112"/>
      <c r="AH132" s="112"/>
      <c r="AI132" s="111"/>
      <c r="AJ132" s="183"/>
      <c r="AK132" s="184"/>
      <c r="AL132" s="184"/>
      <c r="AM132" s="184"/>
      <c r="AN132" s="184"/>
      <c r="AO132" s="184"/>
      <c r="AP132" s="184"/>
      <c r="AQ132" s="184"/>
      <c r="AR132" s="184"/>
      <c r="AS132" s="184"/>
    </row>
    <row r="133" spans="1:45" s="182" customFormat="1" ht="12" customHeight="1" thickBot="1" x14ac:dyDescent="0.2">
      <c r="A133" s="110"/>
      <c r="B133" s="120" t="s">
        <v>314</v>
      </c>
      <c r="C133" s="108" t="s">
        <v>463</v>
      </c>
      <c r="D133" s="109" t="s">
        <v>433</v>
      </c>
      <c r="E133" s="114" t="s">
        <v>166</v>
      </c>
      <c r="F133" s="110"/>
      <c r="G133" s="110"/>
      <c r="H133" s="110"/>
      <c r="I133" s="107"/>
      <c r="J133" s="111"/>
      <c r="K133" s="107"/>
      <c r="L133" s="112"/>
      <c r="M133" s="112"/>
      <c r="N133" s="111"/>
      <c r="O133" s="107"/>
      <c r="P133" s="111"/>
      <c r="Q133" s="176" t="s">
        <v>503</v>
      </c>
      <c r="R133" s="110" t="s">
        <v>637</v>
      </c>
      <c r="S133" s="110"/>
      <c r="T133" s="111"/>
      <c r="U133" s="110"/>
      <c r="V133" s="113"/>
      <c r="W133" s="111"/>
      <c r="X133" s="96" t="str">
        <f t="shared" si="49"/>
        <v>PAL</v>
      </c>
      <c r="Y133" s="96"/>
      <c r="Z133" s="96"/>
      <c r="AA133" s="96"/>
      <c r="AB133" s="96" t="str">
        <f t="shared" si="50"/>
        <v>400A</v>
      </c>
      <c r="AF133" s="107"/>
      <c r="AG133" s="112"/>
      <c r="AH133" s="112"/>
      <c r="AI133" s="111"/>
      <c r="AJ133" s="183"/>
      <c r="AK133" s="184"/>
      <c r="AL133" s="184"/>
      <c r="AM133" s="184"/>
      <c r="AN133" s="184"/>
      <c r="AO133" s="184"/>
      <c r="AP133" s="184"/>
      <c r="AQ133" s="184"/>
      <c r="AR133" s="184"/>
      <c r="AS133" s="184"/>
    </row>
    <row r="134" spans="1:45" s="182" customFormat="1" ht="12" customHeight="1" thickBot="1" x14ac:dyDescent="0.2">
      <c r="A134" s="110"/>
      <c r="B134" s="120" t="s">
        <v>315</v>
      </c>
      <c r="C134" s="108" t="s">
        <v>464</v>
      </c>
      <c r="D134" s="109" t="s">
        <v>453</v>
      </c>
      <c r="E134" s="114" t="s">
        <v>166</v>
      </c>
      <c r="F134" s="110"/>
      <c r="G134" s="110"/>
      <c r="H134" s="110"/>
      <c r="I134" s="107"/>
      <c r="J134" s="111"/>
      <c r="K134" s="107"/>
      <c r="L134" s="112"/>
      <c r="M134" s="112"/>
      <c r="N134" s="111"/>
      <c r="O134" s="107"/>
      <c r="P134" s="111"/>
      <c r="Q134" s="176" t="s">
        <v>503</v>
      </c>
      <c r="R134" s="110" t="s">
        <v>638</v>
      </c>
      <c r="S134" s="110"/>
      <c r="T134" s="111"/>
      <c r="U134" s="110"/>
      <c r="V134" s="113"/>
      <c r="W134" s="111"/>
      <c r="X134" s="96" t="str">
        <f t="shared" si="49"/>
        <v>HSV</v>
      </c>
      <c r="Y134" s="96"/>
      <c r="Z134" s="96"/>
      <c r="AA134" s="96"/>
      <c r="AB134" s="96" t="str">
        <f t="shared" si="50"/>
        <v>100A</v>
      </c>
      <c r="AF134" s="107"/>
      <c r="AG134" s="112"/>
      <c r="AH134" s="112"/>
      <c r="AI134" s="111"/>
      <c r="AJ134" s="183"/>
      <c r="AK134" s="184"/>
      <c r="AL134" s="184"/>
      <c r="AM134" s="184"/>
      <c r="AN134" s="184"/>
      <c r="AO134" s="184"/>
      <c r="AP134" s="184"/>
      <c r="AQ134" s="184"/>
      <c r="AR134" s="184"/>
      <c r="AS134" s="184"/>
    </row>
    <row r="135" spans="1:45" s="182" customFormat="1" ht="12" customHeight="1" thickBot="1" x14ac:dyDescent="0.2">
      <c r="A135" s="110"/>
      <c r="B135" s="120" t="s">
        <v>316</v>
      </c>
      <c r="C135" s="108" t="s">
        <v>465</v>
      </c>
      <c r="D135" s="109" t="s">
        <v>453</v>
      </c>
      <c r="E135" s="114" t="s">
        <v>166</v>
      </c>
      <c r="F135" s="110"/>
      <c r="G135" s="110"/>
      <c r="H135" s="110"/>
      <c r="I135" s="107"/>
      <c r="J135" s="111"/>
      <c r="K135" s="107"/>
      <c r="L135" s="112"/>
      <c r="M135" s="112"/>
      <c r="N135" s="111"/>
      <c r="O135" s="107"/>
      <c r="P135" s="111"/>
      <c r="Q135" s="176" t="s">
        <v>503</v>
      </c>
      <c r="R135" s="110" t="s">
        <v>639</v>
      </c>
      <c r="S135" s="110"/>
      <c r="T135" s="111"/>
      <c r="U135" s="110"/>
      <c r="V135" s="113"/>
      <c r="W135" s="111"/>
      <c r="X135" s="96" t="str">
        <f t="shared" si="49"/>
        <v>HSV</v>
      </c>
      <c r="Y135" s="96"/>
      <c r="Z135" s="96"/>
      <c r="AA135" s="96"/>
      <c r="AB135" s="96" t="str">
        <f t="shared" si="50"/>
        <v>102A</v>
      </c>
      <c r="AF135" s="107"/>
      <c r="AG135" s="112"/>
      <c r="AH135" s="112"/>
      <c r="AI135" s="111"/>
      <c r="AJ135" s="183"/>
      <c r="AK135" s="184"/>
      <c r="AL135" s="184"/>
      <c r="AM135" s="184"/>
      <c r="AN135" s="184"/>
      <c r="AO135" s="184"/>
      <c r="AP135" s="184"/>
      <c r="AQ135" s="184"/>
      <c r="AR135" s="184"/>
      <c r="AS135" s="184"/>
    </row>
    <row r="136" spans="1:45" s="182" customFormat="1" ht="12" customHeight="1" thickBot="1" x14ac:dyDescent="0.2">
      <c r="A136" s="110"/>
      <c r="B136" s="120" t="s">
        <v>317</v>
      </c>
      <c r="C136" s="108" t="s">
        <v>466</v>
      </c>
      <c r="D136" s="109" t="s">
        <v>453</v>
      </c>
      <c r="E136" s="114" t="s">
        <v>166</v>
      </c>
      <c r="F136" s="110"/>
      <c r="G136" s="110"/>
      <c r="H136" s="110"/>
      <c r="I136" s="107"/>
      <c r="J136" s="111"/>
      <c r="K136" s="107"/>
      <c r="L136" s="112"/>
      <c r="M136" s="112"/>
      <c r="N136" s="111"/>
      <c r="O136" s="107"/>
      <c r="P136" s="111"/>
      <c r="Q136" s="176" t="s">
        <v>503</v>
      </c>
      <c r="R136" s="110" t="s">
        <v>640</v>
      </c>
      <c r="S136" s="110"/>
      <c r="T136" s="111"/>
      <c r="U136" s="110"/>
      <c r="V136" s="113"/>
      <c r="W136" s="111"/>
      <c r="X136" s="96" t="str">
        <f t="shared" si="49"/>
        <v>HSV</v>
      </c>
      <c r="Y136" s="96"/>
      <c r="Z136" s="96"/>
      <c r="AA136" s="96"/>
      <c r="AB136" s="96" t="str">
        <f t="shared" si="50"/>
        <v>101A</v>
      </c>
      <c r="AF136" s="107"/>
      <c r="AG136" s="112"/>
      <c r="AH136" s="112"/>
      <c r="AI136" s="111"/>
      <c r="AJ136" s="183"/>
      <c r="AK136" s="184"/>
      <c r="AL136" s="184"/>
      <c r="AM136" s="184"/>
      <c r="AN136" s="184"/>
      <c r="AO136" s="184"/>
      <c r="AP136" s="184"/>
      <c r="AQ136" s="184"/>
      <c r="AR136" s="184"/>
      <c r="AS136" s="184"/>
    </row>
    <row r="137" spans="1:45" s="182" customFormat="1" ht="12" customHeight="1" thickBot="1" x14ac:dyDescent="0.2">
      <c r="A137" s="110"/>
      <c r="B137" s="120" t="s">
        <v>318</v>
      </c>
      <c r="C137" s="108" t="s">
        <v>467</v>
      </c>
      <c r="D137" s="109" t="s">
        <v>453</v>
      </c>
      <c r="E137" s="114" t="s">
        <v>166</v>
      </c>
      <c r="F137" s="110"/>
      <c r="G137" s="110"/>
      <c r="H137" s="110"/>
      <c r="I137" s="107"/>
      <c r="J137" s="111"/>
      <c r="K137" s="107"/>
      <c r="L137" s="112"/>
      <c r="M137" s="112"/>
      <c r="N137" s="111"/>
      <c r="O137" s="107"/>
      <c r="P137" s="111"/>
      <c r="Q137" s="176" t="s">
        <v>503</v>
      </c>
      <c r="R137" s="110" t="s">
        <v>641</v>
      </c>
      <c r="S137" s="110"/>
      <c r="T137" s="111"/>
      <c r="U137" s="110"/>
      <c r="V137" s="113"/>
      <c r="W137" s="111"/>
      <c r="X137" s="96" t="str">
        <f t="shared" si="49"/>
        <v>HSV</v>
      </c>
      <c r="Y137" s="96"/>
      <c r="Z137" s="96"/>
      <c r="AA137" s="96"/>
      <c r="AB137" s="96" t="str">
        <f t="shared" si="50"/>
        <v>103A</v>
      </c>
      <c r="AF137" s="107"/>
      <c r="AG137" s="112"/>
      <c r="AH137" s="112"/>
      <c r="AI137" s="111"/>
      <c r="AJ137" s="183"/>
      <c r="AK137" s="184"/>
      <c r="AL137" s="184"/>
      <c r="AM137" s="184"/>
      <c r="AN137" s="184"/>
      <c r="AO137" s="184"/>
      <c r="AP137" s="184"/>
      <c r="AQ137" s="184"/>
      <c r="AR137" s="184"/>
      <c r="AS137" s="184"/>
    </row>
    <row r="138" spans="1:45" s="182" customFormat="1" ht="12" customHeight="1" thickBot="1" x14ac:dyDescent="0.2">
      <c r="A138" s="110"/>
      <c r="B138" s="120" t="s">
        <v>319</v>
      </c>
      <c r="C138" s="108" t="s">
        <v>468</v>
      </c>
      <c r="D138" s="109" t="s">
        <v>420</v>
      </c>
      <c r="E138" s="114" t="s">
        <v>166</v>
      </c>
      <c r="F138" s="110"/>
      <c r="G138" s="110"/>
      <c r="H138" s="110"/>
      <c r="I138" s="107"/>
      <c r="J138" s="111"/>
      <c r="K138" s="107"/>
      <c r="L138" s="112"/>
      <c r="M138" s="112"/>
      <c r="N138" s="111"/>
      <c r="O138" s="107"/>
      <c r="P138" s="111"/>
      <c r="Q138" s="176" t="s">
        <v>503</v>
      </c>
      <c r="R138" s="110" t="s">
        <v>642</v>
      </c>
      <c r="S138" s="110"/>
      <c r="T138" s="111"/>
      <c r="U138" s="110"/>
      <c r="V138" s="113"/>
      <c r="W138" s="111"/>
      <c r="X138" s="96" t="str">
        <f t="shared" si="49"/>
        <v>H</v>
      </c>
      <c r="Y138" s="96"/>
      <c r="Z138" s="96"/>
      <c r="AA138" s="96"/>
      <c r="AB138" s="96" t="str">
        <f t="shared" si="50"/>
        <v>14A</v>
      </c>
      <c r="AF138" s="107"/>
      <c r="AG138" s="112"/>
      <c r="AH138" s="112"/>
      <c r="AI138" s="111"/>
      <c r="AJ138" s="183"/>
      <c r="AK138" s="184"/>
      <c r="AL138" s="184"/>
      <c r="AM138" s="184"/>
      <c r="AN138" s="184"/>
      <c r="AO138" s="184"/>
      <c r="AP138" s="184"/>
      <c r="AQ138" s="184"/>
      <c r="AR138" s="184"/>
      <c r="AS138" s="184"/>
    </row>
    <row r="139" spans="1:45" s="182" customFormat="1" ht="12" customHeight="1" thickBot="1" x14ac:dyDescent="0.2">
      <c r="A139" s="110"/>
      <c r="B139" s="120" t="s">
        <v>320</v>
      </c>
      <c r="C139" s="108" t="s">
        <v>469</v>
      </c>
      <c r="D139" s="109" t="s">
        <v>470</v>
      </c>
      <c r="E139" s="114" t="s">
        <v>166</v>
      </c>
      <c r="F139" s="110"/>
      <c r="G139" s="110"/>
      <c r="H139" s="110"/>
      <c r="I139" s="107"/>
      <c r="J139" s="111"/>
      <c r="K139" s="107"/>
      <c r="L139" s="112"/>
      <c r="M139" s="112"/>
      <c r="N139" s="111"/>
      <c r="O139" s="107"/>
      <c r="P139" s="111"/>
      <c r="Q139" s="176" t="s">
        <v>504</v>
      </c>
      <c r="R139" s="110" t="s">
        <v>643</v>
      </c>
      <c r="S139" s="110"/>
      <c r="T139" s="111"/>
      <c r="U139" s="110"/>
      <c r="V139" s="113"/>
      <c r="W139" s="111"/>
      <c r="X139" s="96" t="str">
        <f t="shared" si="49"/>
        <v>H15</v>
      </c>
      <c r="Y139" s="96"/>
      <c r="Z139" s="96"/>
      <c r="AA139" s="96"/>
      <c r="AB139" s="96" t="str">
        <f t="shared" si="50"/>
        <v>A</v>
      </c>
      <c r="AF139" s="107"/>
      <c r="AG139" s="112"/>
      <c r="AH139" s="112"/>
      <c r="AI139" s="111"/>
      <c r="AJ139" s="183"/>
      <c r="AK139" s="184"/>
      <c r="AL139" s="184"/>
      <c r="AM139" s="184"/>
      <c r="AN139" s="184"/>
      <c r="AO139" s="184"/>
      <c r="AP139" s="184"/>
      <c r="AQ139" s="184"/>
      <c r="AR139" s="184"/>
      <c r="AS139" s="184"/>
    </row>
    <row r="140" spans="1:45" s="182" customFormat="1" ht="12" customHeight="1" thickBot="1" x14ac:dyDescent="0.2">
      <c r="A140" s="110"/>
      <c r="B140" s="120" t="s">
        <v>321</v>
      </c>
      <c r="C140" s="108" t="s">
        <v>471</v>
      </c>
      <c r="D140" s="109" t="s">
        <v>470</v>
      </c>
      <c r="E140" s="114" t="s">
        <v>166</v>
      </c>
      <c r="F140" s="110"/>
      <c r="G140" s="110"/>
      <c r="H140" s="110"/>
      <c r="I140" s="107"/>
      <c r="J140" s="111"/>
      <c r="K140" s="107"/>
      <c r="L140" s="112"/>
      <c r="M140" s="112"/>
      <c r="N140" s="111"/>
      <c r="O140" s="107"/>
      <c r="P140" s="111"/>
      <c r="Q140" s="176" t="s">
        <v>504</v>
      </c>
      <c r="R140" s="110" t="s">
        <v>644</v>
      </c>
      <c r="S140" s="110"/>
      <c r="T140" s="111"/>
      <c r="U140" s="110"/>
      <c r="V140" s="113"/>
      <c r="W140" s="111"/>
      <c r="X140" s="96" t="str">
        <f t="shared" si="49"/>
        <v/>
      </c>
      <c r="Y140" s="96"/>
      <c r="Z140" s="96"/>
      <c r="AA140" s="96"/>
      <c r="AB140" s="96" t="str">
        <f t="shared" si="50"/>
        <v/>
      </c>
      <c r="AF140" s="107"/>
      <c r="AG140" s="112"/>
      <c r="AH140" s="112"/>
      <c r="AI140" s="111"/>
      <c r="AJ140" s="183"/>
      <c r="AK140" s="184"/>
      <c r="AL140" s="184"/>
      <c r="AM140" s="184"/>
      <c r="AN140" s="184"/>
      <c r="AO140" s="184"/>
      <c r="AP140" s="184"/>
      <c r="AQ140" s="184"/>
      <c r="AR140" s="184"/>
      <c r="AS140" s="184"/>
    </row>
    <row r="141" spans="1:45" s="182" customFormat="1" ht="12" customHeight="1" thickBot="1" x14ac:dyDescent="0.2">
      <c r="A141" s="110"/>
      <c r="B141" s="120"/>
      <c r="C141" s="108" t="s">
        <v>69</v>
      </c>
      <c r="D141" s="109"/>
      <c r="E141" s="114" t="s">
        <v>166</v>
      </c>
      <c r="F141" s="110"/>
      <c r="G141" s="110"/>
      <c r="H141" s="110"/>
      <c r="I141" s="107"/>
      <c r="J141" s="111"/>
      <c r="K141" s="107"/>
      <c r="L141" s="112"/>
      <c r="M141" s="112"/>
      <c r="N141" s="111"/>
      <c r="O141" s="107"/>
      <c r="P141" s="111"/>
      <c r="Q141" s="176" t="s">
        <v>504</v>
      </c>
      <c r="R141" s="110" t="s">
        <v>645</v>
      </c>
      <c r="S141" s="110"/>
      <c r="T141" s="111"/>
      <c r="U141" s="110"/>
      <c r="V141" s="113"/>
      <c r="W141" s="111"/>
      <c r="X141" s="96" t="str">
        <f t="shared" si="49"/>
        <v/>
      </c>
      <c r="Y141" s="96"/>
      <c r="Z141" s="96"/>
      <c r="AA141" s="96"/>
      <c r="AB141" s="96" t="str">
        <f t="shared" si="50"/>
        <v/>
      </c>
      <c r="AF141" s="107"/>
      <c r="AG141" s="112"/>
      <c r="AH141" s="112"/>
      <c r="AI141" s="111"/>
      <c r="AJ141" s="183"/>
      <c r="AK141" s="184"/>
      <c r="AL141" s="184"/>
      <c r="AM141" s="184"/>
      <c r="AN141" s="184"/>
      <c r="AO141" s="184"/>
      <c r="AP141" s="184"/>
      <c r="AQ141" s="184"/>
      <c r="AR141" s="184"/>
      <c r="AS141" s="184"/>
    </row>
    <row r="142" spans="1:45" s="182" customFormat="1" ht="12" customHeight="1" thickBot="1" x14ac:dyDescent="0.2">
      <c r="A142" s="110"/>
      <c r="B142" s="120"/>
      <c r="C142" s="108" t="s">
        <v>69</v>
      </c>
      <c r="D142" s="109"/>
      <c r="E142" s="114" t="s">
        <v>166</v>
      </c>
      <c r="F142" s="110"/>
      <c r="G142" s="110"/>
      <c r="H142" s="110"/>
      <c r="I142" s="107"/>
      <c r="J142" s="111"/>
      <c r="K142" s="107"/>
      <c r="L142" s="112"/>
      <c r="M142" s="112"/>
      <c r="N142" s="111"/>
      <c r="O142" s="107"/>
      <c r="P142" s="111"/>
      <c r="Q142" s="176" t="s">
        <v>504</v>
      </c>
      <c r="R142" s="110" t="s">
        <v>646</v>
      </c>
      <c r="S142" s="110"/>
      <c r="T142" s="111"/>
      <c r="U142" s="110"/>
      <c r="V142" s="113"/>
      <c r="W142" s="111"/>
      <c r="X142" s="96" t="str">
        <f t="shared" si="49"/>
        <v/>
      </c>
      <c r="Y142" s="96"/>
      <c r="Z142" s="96"/>
      <c r="AA142" s="96"/>
      <c r="AB142" s="96" t="str">
        <f t="shared" si="50"/>
        <v/>
      </c>
      <c r="AF142" s="107"/>
      <c r="AG142" s="112"/>
      <c r="AH142" s="112"/>
      <c r="AI142" s="111"/>
      <c r="AJ142" s="183"/>
      <c r="AK142" s="184"/>
      <c r="AL142" s="184"/>
      <c r="AM142" s="184"/>
      <c r="AN142" s="184"/>
      <c r="AO142" s="184"/>
      <c r="AP142" s="184"/>
      <c r="AQ142" s="184"/>
      <c r="AR142" s="184"/>
      <c r="AS142" s="184"/>
    </row>
    <row r="143" spans="1:45" s="182" customFormat="1" ht="12" customHeight="1" thickBot="1" x14ac:dyDescent="0.2">
      <c r="A143" s="110"/>
      <c r="B143" s="120" t="s">
        <v>322</v>
      </c>
      <c r="C143" s="108" t="s">
        <v>472</v>
      </c>
      <c r="D143" s="109" t="s">
        <v>473</v>
      </c>
      <c r="E143" s="114" t="s">
        <v>166</v>
      </c>
      <c r="F143" s="110"/>
      <c r="G143" s="110"/>
      <c r="H143" s="110"/>
      <c r="I143" s="107"/>
      <c r="J143" s="111"/>
      <c r="K143" s="107"/>
      <c r="L143" s="112"/>
      <c r="M143" s="112"/>
      <c r="N143" s="111"/>
      <c r="O143" s="107"/>
      <c r="P143" s="111"/>
      <c r="Q143" s="176" t="s">
        <v>504</v>
      </c>
      <c r="R143" s="110" t="s">
        <v>647</v>
      </c>
      <c r="S143" s="110"/>
      <c r="T143" s="111"/>
      <c r="U143" s="110"/>
      <c r="V143" s="113"/>
      <c r="W143" s="111"/>
      <c r="X143" s="96" t="str">
        <f t="shared" si="49"/>
        <v>K</v>
      </c>
      <c r="Y143" s="96"/>
      <c r="Z143" s="96"/>
      <c r="AA143" s="96"/>
      <c r="AB143" s="96" t="str">
        <f t="shared" si="50"/>
        <v>1A</v>
      </c>
      <c r="AF143" s="107"/>
      <c r="AG143" s="112"/>
      <c r="AH143" s="112"/>
      <c r="AI143" s="111"/>
      <c r="AJ143" s="183"/>
      <c r="AK143" s="184"/>
      <c r="AL143" s="184"/>
      <c r="AM143" s="184"/>
      <c r="AN143" s="184"/>
      <c r="AO143" s="184"/>
      <c r="AP143" s="184"/>
      <c r="AQ143" s="184"/>
      <c r="AR143" s="184"/>
      <c r="AS143" s="184"/>
    </row>
    <row r="144" spans="1:45" s="182" customFormat="1" ht="12" customHeight="1" thickBot="1" x14ac:dyDescent="0.2">
      <c r="A144" s="110"/>
      <c r="B144" s="120" t="s">
        <v>323</v>
      </c>
      <c r="C144" s="108" t="s">
        <v>474</v>
      </c>
      <c r="D144" s="109" t="s">
        <v>473</v>
      </c>
      <c r="E144" s="114" t="s">
        <v>166</v>
      </c>
      <c r="F144" s="110"/>
      <c r="G144" s="110"/>
      <c r="H144" s="110"/>
      <c r="I144" s="107"/>
      <c r="J144" s="111"/>
      <c r="K144" s="107"/>
      <c r="L144" s="112"/>
      <c r="M144" s="112"/>
      <c r="N144" s="111"/>
      <c r="O144" s="107"/>
      <c r="P144" s="111"/>
      <c r="Q144" s="176" t="s">
        <v>504</v>
      </c>
      <c r="R144" s="110" t="s">
        <v>648</v>
      </c>
      <c r="S144" s="110"/>
      <c r="T144" s="111"/>
      <c r="U144" s="110"/>
      <c r="V144" s="113"/>
      <c r="W144" s="111"/>
      <c r="X144" s="96" t="str">
        <f t="shared" si="49"/>
        <v>K</v>
      </c>
      <c r="Y144" s="96"/>
      <c r="Z144" s="96"/>
      <c r="AA144" s="96"/>
      <c r="AB144" s="96" t="str">
        <f t="shared" si="50"/>
        <v>2A</v>
      </c>
      <c r="AF144" s="107"/>
      <c r="AG144" s="112"/>
      <c r="AH144" s="112"/>
      <c r="AI144" s="111"/>
      <c r="AJ144" s="183"/>
      <c r="AK144" s="184"/>
      <c r="AL144" s="184"/>
      <c r="AM144" s="184"/>
      <c r="AN144" s="184"/>
      <c r="AO144" s="184"/>
      <c r="AP144" s="184"/>
      <c r="AQ144" s="184"/>
      <c r="AR144" s="184"/>
      <c r="AS144" s="184"/>
    </row>
    <row r="145" spans="1:45" s="182" customFormat="1" ht="12" customHeight="1" thickBot="1" x14ac:dyDescent="0.2">
      <c r="A145" s="110"/>
      <c r="B145" s="120" t="s">
        <v>324</v>
      </c>
      <c r="C145" s="108" t="s">
        <v>475</v>
      </c>
      <c r="D145" s="109" t="s">
        <v>473</v>
      </c>
      <c r="E145" s="114" t="s">
        <v>166</v>
      </c>
      <c r="F145" s="110"/>
      <c r="G145" s="110"/>
      <c r="H145" s="110"/>
      <c r="I145" s="107"/>
      <c r="J145" s="111"/>
      <c r="K145" s="107"/>
      <c r="L145" s="112"/>
      <c r="M145" s="112"/>
      <c r="N145" s="111"/>
      <c r="O145" s="107"/>
      <c r="P145" s="111"/>
      <c r="Q145" s="176" t="s">
        <v>504</v>
      </c>
      <c r="R145" s="110" t="s">
        <v>649</v>
      </c>
      <c r="S145" s="110"/>
      <c r="T145" s="111"/>
      <c r="U145" s="110"/>
      <c r="V145" s="113"/>
      <c r="W145" s="111"/>
      <c r="X145" s="96" t="str">
        <f t="shared" si="49"/>
        <v>K</v>
      </c>
      <c r="Y145" s="96"/>
      <c r="Z145" s="96"/>
      <c r="AA145" s="96"/>
      <c r="AB145" s="96" t="str">
        <f t="shared" si="50"/>
        <v>3A</v>
      </c>
      <c r="AF145" s="107"/>
      <c r="AG145" s="112"/>
      <c r="AH145" s="112"/>
      <c r="AI145" s="111"/>
      <c r="AJ145" s="183"/>
      <c r="AK145" s="184"/>
      <c r="AL145" s="184"/>
      <c r="AM145" s="184"/>
      <c r="AN145" s="184"/>
      <c r="AO145" s="184"/>
      <c r="AP145" s="184"/>
      <c r="AQ145" s="184"/>
      <c r="AR145" s="184"/>
      <c r="AS145" s="184"/>
    </row>
    <row r="146" spans="1:45" s="182" customFormat="1" ht="12" customHeight="1" thickBot="1" x14ac:dyDescent="0.2">
      <c r="A146" s="110"/>
      <c r="B146" s="120" t="s">
        <v>325</v>
      </c>
      <c r="C146" s="108" t="s">
        <v>476</v>
      </c>
      <c r="D146" s="109" t="s">
        <v>473</v>
      </c>
      <c r="E146" s="114" t="s">
        <v>166</v>
      </c>
      <c r="F146" s="110"/>
      <c r="G146" s="110"/>
      <c r="H146" s="110"/>
      <c r="I146" s="107"/>
      <c r="J146" s="111"/>
      <c r="K146" s="107"/>
      <c r="L146" s="112"/>
      <c r="M146" s="112"/>
      <c r="N146" s="111"/>
      <c r="O146" s="107"/>
      <c r="P146" s="111"/>
      <c r="Q146" s="176" t="s">
        <v>504</v>
      </c>
      <c r="R146" s="110" t="s">
        <v>650</v>
      </c>
      <c r="S146" s="110"/>
      <c r="T146" s="111"/>
      <c r="U146" s="110"/>
      <c r="V146" s="113"/>
      <c r="W146" s="111"/>
      <c r="X146" s="96" t="str">
        <f t="shared" si="49"/>
        <v>K</v>
      </c>
      <c r="Y146" s="96"/>
      <c r="Z146" s="96"/>
      <c r="AA146" s="96"/>
      <c r="AB146" s="96" t="str">
        <f t="shared" si="50"/>
        <v>4A</v>
      </c>
      <c r="AF146" s="107"/>
      <c r="AG146" s="112"/>
      <c r="AH146" s="112"/>
      <c r="AI146" s="111"/>
      <c r="AJ146" s="183"/>
      <c r="AK146" s="184"/>
      <c r="AL146" s="184"/>
      <c r="AM146" s="184"/>
      <c r="AN146" s="184"/>
      <c r="AO146" s="184"/>
      <c r="AP146" s="184"/>
      <c r="AQ146" s="184"/>
      <c r="AR146" s="184"/>
      <c r="AS146" s="184"/>
    </row>
    <row r="147" spans="1:45" s="182" customFormat="1" ht="12" customHeight="1" thickBot="1" x14ac:dyDescent="0.2">
      <c r="A147" s="110"/>
      <c r="B147" s="120" t="s">
        <v>326</v>
      </c>
      <c r="C147" s="108" t="s">
        <v>477</v>
      </c>
      <c r="D147" s="109" t="s">
        <v>473</v>
      </c>
      <c r="E147" s="114" t="s">
        <v>166</v>
      </c>
      <c r="F147" s="110"/>
      <c r="G147" s="110"/>
      <c r="H147" s="110"/>
      <c r="I147" s="107"/>
      <c r="J147" s="111"/>
      <c r="K147" s="107"/>
      <c r="L147" s="112"/>
      <c r="M147" s="112"/>
      <c r="N147" s="111"/>
      <c r="O147" s="107"/>
      <c r="P147" s="111"/>
      <c r="Q147" s="176" t="s">
        <v>504</v>
      </c>
      <c r="R147" s="110" t="s">
        <v>651</v>
      </c>
      <c r="S147" s="110"/>
      <c r="T147" s="111"/>
      <c r="U147" s="110"/>
      <c r="V147" s="113"/>
      <c r="W147" s="111"/>
      <c r="X147" s="96" t="str">
        <f t="shared" si="49"/>
        <v>K</v>
      </c>
      <c r="Y147" s="96"/>
      <c r="Z147" s="96"/>
      <c r="AA147" s="96"/>
      <c r="AB147" s="96" t="str">
        <f t="shared" si="50"/>
        <v>5A</v>
      </c>
      <c r="AF147" s="107"/>
      <c r="AG147" s="112"/>
      <c r="AH147" s="112"/>
      <c r="AI147" s="111"/>
      <c r="AJ147" s="183"/>
      <c r="AK147" s="184"/>
      <c r="AL147" s="184"/>
      <c r="AM147" s="184"/>
      <c r="AN147" s="184"/>
      <c r="AO147" s="184"/>
      <c r="AP147" s="184"/>
      <c r="AQ147" s="184"/>
      <c r="AR147" s="184"/>
      <c r="AS147" s="184"/>
    </row>
    <row r="148" spans="1:45" s="182" customFormat="1" ht="12" customHeight="1" thickBot="1" x14ac:dyDescent="0.2">
      <c r="A148" s="110"/>
      <c r="B148" s="120" t="s">
        <v>327</v>
      </c>
      <c r="C148" s="108" t="s">
        <v>478</v>
      </c>
      <c r="D148" s="109" t="s">
        <v>473</v>
      </c>
      <c r="E148" s="114" t="s">
        <v>166</v>
      </c>
      <c r="F148" s="110"/>
      <c r="G148" s="110"/>
      <c r="H148" s="110"/>
      <c r="I148" s="107"/>
      <c r="J148" s="111"/>
      <c r="K148" s="107"/>
      <c r="L148" s="112"/>
      <c r="M148" s="112"/>
      <c r="N148" s="111"/>
      <c r="O148" s="107"/>
      <c r="P148" s="111"/>
      <c r="Q148" s="176" t="s">
        <v>504</v>
      </c>
      <c r="R148" s="110" t="s">
        <v>652</v>
      </c>
      <c r="S148" s="110"/>
      <c r="T148" s="111"/>
      <c r="U148" s="110"/>
      <c r="V148" s="113"/>
      <c r="W148" s="111"/>
      <c r="X148" s="96" t="str">
        <f t="shared" si="49"/>
        <v>K</v>
      </c>
      <c r="Y148" s="96"/>
      <c r="Z148" s="96"/>
      <c r="AA148" s="96"/>
      <c r="AB148" s="96" t="str">
        <f t="shared" si="50"/>
        <v>6A</v>
      </c>
      <c r="AF148" s="107"/>
      <c r="AG148" s="112"/>
      <c r="AH148" s="112"/>
      <c r="AI148" s="111"/>
      <c r="AJ148" s="183"/>
      <c r="AK148" s="184"/>
      <c r="AL148" s="184"/>
      <c r="AM148" s="184"/>
      <c r="AN148" s="184"/>
      <c r="AO148" s="184"/>
      <c r="AP148" s="184"/>
      <c r="AQ148" s="184"/>
      <c r="AR148" s="184"/>
      <c r="AS148" s="184"/>
    </row>
    <row r="149" spans="1:45" s="182" customFormat="1" ht="12" customHeight="1" thickBot="1" x14ac:dyDescent="0.2">
      <c r="A149" s="110"/>
      <c r="B149" s="120" t="s">
        <v>328</v>
      </c>
      <c r="C149" s="108" t="s">
        <v>479</v>
      </c>
      <c r="D149" s="109" t="s">
        <v>473</v>
      </c>
      <c r="E149" s="114" t="s">
        <v>166</v>
      </c>
      <c r="F149" s="110"/>
      <c r="G149" s="110"/>
      <c r="H149" s="110"/>
      <c r="I149" s="107"/>
      <c r="J149" s="111"/>
      <c r="K149" s="107"/>
      <c r="L149" s="112"/>
      <c r="M149" s="112"/>
      <c r="N149" s="111"/>
      <c r="O149" s="107"/>
      <c r="P149" s="111"/>
      <c r="Q149" s="176" t="s">
        <v>504</v>
      </c>
      <c r="R149" s="110" t="s">
        <v>653</v>
      </c>
      <c r="S149" s="110"/>
      <c r="T149" s="111"/>
      <c r="U149" s="110"/>
      <c r="V149" s="113"/>
      <c r="W149" s="111"/>
      <c r="X149" s="96" t="str">
        <f t="shared" si="49"/>
        <v>K</v>
      </c>
      <c r="Y149" s="96"/>
      <c r="Z149" s="96"/>
      <c r="AA149" s="96"/>
      <c r="AB149" s="96" t="str">
        <f t="shared" si="50"/>
        <v>7A</v>
      </c>
      <c r="AF149" s="107"/>
      <c r="AG149" s="112"/>
      <c r="AH149" s="112"/>
      <c r="AI149" s="111"/>
      <c r="AJ149" s="183"/>
      <c r="AK149" s="184"/>
      <c r="AL149" s="184"/>
      <c r="AM149" s="184"/>
      <c r="AN149" s="184"/>
      <c r="AO149" s="184"/>
      <c r="AP149" s="184"/>
      <c r="AQ149" s="184"/>
      <c r="AR149" s="184"/>
      <c r="AS149" s="184"/>
    </row>
    <row r="150" spans="1:45" s="182" customFormat="1" ht="12" customHeight="1" thickBot="1" x14ac:dyDescent="0.2">
      <c r="A150" s="110"/>
      <c r="B150" s="120" t="s">
        <v>329</v>
      </c>
      <c r="C150" s="108" t="s">
        <v>480</v>
      </c>
      <c r="D150" s="109" t="s">
        <v>473</v>
      </c>
      <c r="E150" s="114" t="s">
        <v>166</v>
      </c>
      <c r="F150" s="110"/>
      <c r="G150" s="110"/>
      <c r="H150" s="110"/>
      <c r="I150" s="107"/>
      <c r="J150" s="111"/>
      <c r="K150" s="107"/>
      <c r="L150" s="112"/>
      <c r="M150" s="112"/>
      <c r="N150" s="111"/>
      <c r="O150" s="107"/>
      <c r="P150" s="111"/>
      <c r="Q150" s="176" t="s">
        <v>504</v>
      </c>
      <c r="R150" s="110" t="s">
        <v>654</v>
      </c>
      <c r="S150" s="110"/>
      <c r="T150" s="111"/>
      <c r="U150" s="110"/>
      <c r="V150" s="113"/>
      <c r="W150" s="111"/>
      <c r="X150" s="96" t="str">
        <f t="shared" si="49"/>
        <v>K</v>
      </c>
      <c r="Y150" s="96"/>
      <c r="Z150" s="96"/>
      <c r="AA150" s="96"/>
      <c r="AB150" s="96" t="str">
        <f t="shared" si="50"/>
        <v>8A</v>
      </c>
      <c r="AF150" s="107"/>
      <c r="AG150" s="112"/>
      <c r="AH150" s="112"/>
      <c r="AI150" s="111"/>
      <c r="AJ150" s="183"/>
      <c r="AK150" s="184"/>
      <c r="AL150" s="184"/>
      <c r="AM150" s="184"/>
      <c r="AN150" s="184"/>
      <c r="AO150" s="184"/>
      <c r="AP150" s="184"/>
      <c r="AQ150" s="184"/>
      <c r="AR150" s="184"/>
      <c r="AS150" s="184"/>
    </row>
    <row r="151" spans="1:45" s="182" customFormat="1" ht="12" customHeight="1" thickBot="1" x14ac:dyDescent="0.2">
      <c r="A151" s="110"/>
      <c r="B151" s="120" t="s">
        <v>330</v>
      </c>
      <c r="C151" s="108" t="s">
        <v>481</v>
      </c>
      <c r="D151" s="109" t="s">
        <v>473</v>
      </c>
      <c r="E151" s="114" t="s">
        <v>166</v>
      </c>
      <c r="F151" s="110"/>
      <c r="G151" s="110"/>
      <c r="H151" s="110"/>
      <c r="I151" s="107"/>
      <c r="J151" s="111"/>
      <c r="K151" s="107"/>
      <c r="L151" s="112"/>
      <c r="M151" s="112"/>
      <c r="N151" s="111"/>
      <c r="O151" s="107"/>
      <c r="P151" s="111"/>
      <c r="Q151" s="176" t="s">
        <v>504</v>
      </c>
      <c r="R151" s="110" t="s">
        <v>655</v>
      </c>
      <c r="S151" s="110"/>
      <c r="T151" s="111"/>
      <c r="U151" s="110"/>
      <c r="V151" s="113"/>
      <c r="W151" s="111"/>
      <c r="X151" s="96" t="str">
        <f t="shared" si="49"/>
        <v>K</v>
      </c>
      <c r="Y151" s="96"/>
      <c r="Z151" s="96"/>
      <c r="AA151" s="96"/>
      <c r="AB151" s="96" t="str">
        <f t="shared" si="50"/>
        <v>9A</v>
      </c>
      <c r="AF151" s="107"/>
      <c r="AG151" s="112"/>
      <c r="AH151" s="112"/>
      <c r="AI151" s="111"/>
      <c r="AJ151" s="183"/>
      <c r="AK151" s="184"/>
      <c r="AL151" s="184"/>
      <c r="AM151" s="184"/>
      <c r="AN151" s="184"/>
      <c r="AO151" s="184"/>
      <c r="AP151" s="184"/>
      <c r="AQ151" s="184"/>
      <c r="AR151" s="184"/>
      <c r="AS151" s="184"/>
    </row>
    <row r="152" spans="1:45" s="182" customFormat="1" ht="12" customHeight="1" thickBot="1" x14ac:dyDescent="0.2">
      <c r="A152" s="110"/>
      <c r="B152" s="120" t="s">
        <v>331</v>
      </c>
      <c r="C152" s="108" t="s">
        <v>482</v>
      </c>
      <c r="D152" s="109" t="s">
        <v>473</v>
      </c>
      <c r="E152" s="114" t="s">
        <v>166</v>
      </c>
      <c r="F152" s="110"/>
      <c r="G152" s="110"/>
      <c r="H152" s="110"/>
      <c r="I152" s="107"/>
      <c r="J152" s="111"/>
      <c r="K152" s="107"/>
      <c r="L152" s="112"/>
      <c r="M152" s="112"/>
      <c r="N152" s="111"/>
      <c r="O152" s="107"/>
      <c r="P152" s="111"/>
      <c r="Q152" s="176" t="s">
        <v>504</v>
      </c>
      <c r="R152" s="110" t="s">
        <v>656</v>
      </c>
      <c r="S152" s="110"/>
      <c r="T152" s="111"/>
      <c r="U152" s="110"/>
      <c r="V152" s="113"/>
      <c r="W152" s="111"/>
      <c r="X152" s="96" t="str">
        <f t="shared" si="49"/>
        <v>K</v>
      </c>
      <c r="Y152" s="96"/>
      <c r="Z152" s="96"/>
      <c r="AA152" s="96"/>
      <c r="AB152" s="96" t="str">
        <f t="shared" si="50"/>
        <v>10A</v>
      </c>
      <c r="AF152" s="107"/>
      <c r="AG152" s="112"/>
      <c r="AH152" s="112"/>
      <c r="AI152" s="111"/>
      <c r="AJ152" s="183"/>
      <c r="AK152" s="184"/>
      <c r="AL152" s="184"/>
      <c r="AM152" s="184"/>
      <c r="AN152" s="184"/>
      <c r="AO152" s="184"/>
      <c r="AP152" s="184"/>
      <c r="AQ152" s="184"/>
      <c r="AR152" s="184"/>
      <c r="AS152" s="184"/>
    </row>
    <row r="153" spans="1:45" s="182" customFormat="1" ht="12" customHeight="1" thickBot="1" x14ac:dyDescent="0.2">
      <c r="A153" s="110"/>
      <c r="B153" s="120" t="s">
        <v>332</v>
      </c>
      <c r="C153" s="108" t="s">
        <v>483</v>
      </c>
      <c r="D153" s="109" t="s">
        <v>473</v>
      </c>
      <c r="E153" s="114" t="s">
        <v>166</v>
      </c>
      <c r="F153" s="110"/>
      <c r="G153" s="110"/>
      <c r="H153" s="110"/>
      <c r="I153" s="107"/>
      <c r="J153" s="111"/>
      <c r="K153" s="107"/>
      <c r="L153" s="112"/>
      <c r="M153" s="112"/>
      <c r="N153" s="111"/>
      <c r="O153" s="107"/>
      <c r="P153" s="111"/>
      <c r="Q153" s="176" t="s">
        <v>504</v>
      </c>
      <c r="R153" s="110" t="s">
        <v>657</v>
      </c>
      <c r="S153" s="110"/>
      <c r="T153" s="111"/>
      <c r="U153" s="110"/>
      <c r="V153" s="113"/>
      <c r="W153" s="111"/>
      <c r="X153" s="96" t="str">
        <f t="shared" si="49"/>
        <v>K</v>
      </c>
      <c r="Y153" s="96"/>
      <c r="Z153" s="96"/>
      <c r="AA153" s="96"/>
      <c r="AB153" s="96" t="str">
        <f t="shared" si="50"/>
        <v>12A</v>
      </c>
      <c r="AF153" s="107"/>
      <c r="AG153" s="112"/>
      <c r="AH153" s="112"/>
      <c r="AI153" s="111"/>
      <c r="AJ153" s="183"/>
      <c r="AK153" s="184"/>
      <c r="AL153" s="184"/>
      <c r="AM153" s="184"/>
      <c r="AN153" s="184"/>
      <c r="AO153" s="184"/>
      <c r="AP153" s="184"/>
      <c r="AQ153" s="184"/>
      <c r="AR153" s="184"/>
      <c r="AS153" s="184"/>
    </row>
    <row r="154" spans="1:45" s="182" customFormat="1" ht="12" customHeight="1" thickBot="1" x14ac:dyDescent="0.2">
      <c r="A154" s="110"/>
      <c r="B154" s="120" t="s">
        <v>333</v>
      </c>
      <c r="C154" s="108" t="s">
        <v>484</v>
      </c>
      <c r="D154" s="109" t="s">
        <v>473</v>
      </c>
      <c r="E154" s="114" t="s">
        <v>166</v>
      </c>
      <c r="F154" s="110"/>
      <c r="G154" s="110"/>
      <c r="H154" s="110"/>
      <c r="I154" s="107"/>
      <c r="J154" s="111"/>
      <c r="K154" s="107"/>
      <c r="L154" s="112"/>
      <c r="M154" s="112"/>
      <c r="N154" s="111"/>
      <c r="O154" s="107"/>
      <c r="P154" s="111"/>
      <c r="Q154" s="176" t="s">
        <v>504</v>
      </c>
      <c r="R154" s="110" t="s">
        <v>658</v>
      </c>
      <c r="S154" s="110"/>
      <c r="T154" s="111"/>
      <c r="U154" s="110"/>
      <c r="V154" s="113"/>
      <c r="W154" s="111"/>
      <c r="X154" s="96" t="str">
        <f t="shared" si="49"/>
        <v>K</v>
      </c>
      <c r="Y154" s="96"/>
      <c r="Z154" s="96"/>
      <c r="AA154" s="96"/>
      <c r="AB154" s="96" t="str">
        <f t="shared" si="50"/>
        <v>11A</v>
      </c>
      <c r="AF154" s="107"/>
      <c r="AG154" s="112"/>
      <c r="AH154" s="112"/>
      <c r="AI154" s="111"/>
      <c r="AJ154" s="183"/>
      <c r="AK154" s="184"/>
      <c r="AL154" s="184"/>
      <c r="AM154" s="184"/>
      <c r="AN154" s="184"/>
      <c r="AO154" s="184"/>
      <c r="AP154" s="184"/>
      <c r="AQ154" s="184"/>
      <c r="AR154" s="184"/>
      <c r="AS154" s="184"/>
    </row>
    <row r="155" spans="1:45" s="182" customFormat="1" ht="12" customHeight="1" thickBot="1" x14ac:dyDescent="0.2">
      <c r="A155" s="110"/>
      <c r="B155" s="120" t="s">
        <v>334</v>
      </c>
      <c r="C155" s="108" t="s">
        <v>485</v>
      </c>
      <c r="D155" s="109" t="s">
        <v>473</v>
      </c>
      <c r="E155" s="114" t="s">
        <v>166</v>
      </c>
      <c r="F155" s="110"/>
      <c r="G155" s="110"/>
      <c r="H155" s="110"/>
      <c r="I155" s="107"/>
      <c r="J155" s="111"/>
      <c r="K155" s="107"/>
      <c r="L155" s="112"/>
      <c r="M155" s="112"/>
      <c r="N155" s="111"/>
      <c r="O155" s="107"/>
      <c r="P155" s="111"/>
      <c r="Q155" s="176" t="s">
        <v>505</v>
      </c>
      <c r="R155" s="110" t="s">
        <v>659</v>
      </c>
      <c r="S155" s="110"/>
      <c r="T155" s="111"/>
      <c r="U155" s="110"/>
      <c r="V155" s="113"/>
      <c r="W155" s="111"/>
      <c r="X155" s="96" t="str">
        <f t="shared" si="49"/>
        <v>K</v>
      </c>
      <c r="Y155" s="96"/>
      <c r="Z155" s="96"/>
      <c r="AA155" s="96"/>
      <c r="AB155" s="96" t="str">
        <f t="shared" si="50"/>
        <v>13A</v>
      </c>
      <c r="AF155" s="107"/>
      <c r="AG155" s="112"/>
      <c r="AH155" s="112"/>
      <c r="AI155" s="111"/>
      <c r="AJ155" s="183"/>
      <c r="AK155" s="184"/>
      <c r="AL155" s="184"/>
      <c r="AM155" s="184"/>
      <c r="AN155" s="184"/>
      <c r="AO155" s="184"/>
      <c r="AP155" s="184"/>
      <c r="AQ155" s="184"/>
      <c r="AR155" s="184"/>
      <c r="AS155" s="184"/>
    </row>
    <row r="156" spans="1:45" s="182" customFormat="1" ht="12" customHeight="1" thickBot="1" x14ac:dyDescent="0.2">
      <c r="A156" s="110"/>
      <c r="B156" s="120" t="s">
        <v>335</v>
      </c>
      <c r="C156" s="108" t="s">
        <v>486</v>
      </c>
      <c r="D156" s="109" t="s">
        <v>473</v>
      </c>
      <c r="E156" s="114" t="s">
        <v>166</v>
      </c>
      <c r="F156" s="110"/>
      <c r="G156" s="110"/>
      <c r="H156" s="110"/>
      <c r="I156" s="107"/>
      <c r="J156" s="111"/>
      <c r="K156" s="107"/>
      <c r="L156" s="112"/>
      <c r="M156" s="112"/>
      <c r="N156" s="111"/>
      <c r="O156" s="107"/>
      <c r="P156" s="111"/>
      <c r="Q156" s="176" t="s">
        <v>505</v>
      </c>
      <c r="R156" s="110" t="s">
        <v>660</v>
      </c>
      <c r="S156" s="110"/>
      <c r="T156" s="111"/>
      <c r="U156" s="110"/>
      <c r="V156" s="113"/>
      <c r="W156" s="111"/>
      <c r="X156" s="96" t="str">
        <f t="shared" si="49"/>
        <v>K</v>
      </c>
      <c r="Y156" s="96"/>
      <c r="Z156" s="96"/>
      <c r="AA156" s="96"/>
      <c r="AB156" s="96" t="str">
        <f t="shared" si="50"/>
        <v>14A</v>
      </c>
      <c r="AF156" s="107"/>
      <c r="AG156" s="112"/>
      <c r="AH156" s="112"/>
      <c r="AI156" s="111"/>
      <c r="AJ156" s="183"/>
      <c r="AK156" s="184"/>
      <c r="AL156" s="184"/>
      <c r="AM156" s="184"/>
      <c r="AN156" s="184"/>
      <c r="AO156" s="184"/>
      <c r="AP156" s="184"/>
      <c r="AQ156" s="184"/>
      <c r="AR156" s="184"/>
      <c r="AS156" s="184"/>
    </row>
    <row r="157" spans="1:45" s="182" customFormat="1" ht="12" customHeight="1" thickBot="1" x14ac:dyDescent="0.2">
      <c r="A157" s="110"/>
      <c r="B157" s="120" t="s">
        <v>336</v>
      </c>
      <c r="C157" s="108" t="s">
        <v>487</v>
      </c>
      <c r="D157" s="109" t="s">
        <v>473</v>
      </c>
      <c r="E157" s="114" t="s">
        <v>166</v>
      </c>
      <c r="F157" s="110"/>
      <c r="G157" s="110"/>
      <c r="H157" s="110"/>
      <c r="I157" s="107"/>
      <c r="J157" s="111"/>
      <c r="K157" s="107"/>
      <c r="L157" s="112"/>
      <c r="M157" s="112"/>
      <c r="N157" s="111"/>
      <c r="O157" s="107"/>
      <c r="P157" s="111"/>
      <c r="Q157" s="176" t="s">
        <v>505</v>
      </c>
      <c r="R157" s="110" t="s">
        <v>661</v>
      </c>
      <c r="S157" s="110"/>
      <c r="T157" s="111"/>
      <c r="U157" s="110"/>
      <c r="V157" s="113"/>
      <c r="W157" s="111"/>
      <c r="X157" s="96" t="str">
        <f t="shared" si="49"/>
        <v>K</v>
      </c>
      <c r="Y157" s="96"/>
      <c r="Z157" s="96"/>
      <c r="AA157" s="96"/>
      <c r="AB157" s="96" t="str">
        <f t="shared" si="50"/>
        <v>15A</v>
      </c>
      <c r="AF157" s="107"/>
      <c r="AG157" s="112"/>
      <c r="AH157" s="112"/>
      <c r="AI157" s="111"/>
      <c r="AJ157" s="183"/>
      <c r="AK157" s="184"/>
      <c r="AL157" s="184"/>
      <c r="AM157" s="184"/>
      <c r="AN157" s="184"/>
      <c r="AO157" s="184"/>
      <c r="AP157" s="184"/>
      <c r="AQ157" s="184"/>
      <c r="AR157" s="184"/>
      <c r="AS157" s="184"/>
    </row>
    <row r="158" spans="1:45" s="182" customFormat="1" ht="12" customHeight="1" thickBot="1" x14ac:dyDescent="0.2">
      <c r="A158" s="110"/>
      <c r="B158" s="120" t="s">
        <v>337</v>
      </c>
      <c r="C158" s="108" t="s">
        <v>488</v>
      </c>
      <c r="D158" s="109" t="s">
        <v>473</v>
      </c>
      <c r="E158" s="114" t="s">
        <v>166</v>
      </c>
      <c r="F158" s="110"/>
      <c r="G158" s="110"/>
      <c r="H158" s="110"/>
      <c r="I158" s="107"/>
      <c r="J158" s="111"/>
      <c r="K158" s="107"/>
      <c r="L158" s="112"/>
      <c r="M158" s="112"/>
      <c r="N158" s="111"/>
      <c r="O158" s="107"/>
      <c r="P158" s="111"/>
      <c r="Q158" s="176" t="s">
        <v>505</v>
      </c>
      <c r="R158" s="110" t="s">
        <v>662</v>
      </c>
      <c r="S158" s="110"/>
      <c r="T158" s="111"/>
      <c r="U158" s="110"/>
      <c r="V158" s="113"/>
      <c r="W158" s="111"/>
      <c r="X158" s="96" t="str">
        <f t="shared" si="49"/>
        <v>K</v>
      </c>
      <c r="Y158" s="96"/>
      <c r="Z158" s="96"/>
      <c r="AA158" s="96"/>
      <c r="AB158" s="96" t="str">
        <f t="shared" si="50"/>
        <v>16A</v>
      </c>
      <c r="AF158" s="107"/>
      <c r="AG158" s="112"/>
      <c r="AH158" s="112"/>
      <c r="AI158" s="111"/>
      <c r="AJ158" s="183"/>
      <c r="AK158" s="184"/>
      <c r="AL158" s="184"/>
      <c r="AM158" s="184"/>
      <c r="AN158" s="184"/>
      <c r="AO158" s="184"/>
      <c r="AP158" s="184"/>
      <c r="AQ158" s="184"/>
      <c r="AR158" s="184"/>
      <c r="AS158" s="184"/>
    </row>
    <row r="159" spans="1:45" s="182" customFormat="1" ht="12" customHeight="1" thickBot="1" x14ac:dyDescent="0.2">
      <c r="A159" s="110"/>
      <c r="B159" s="120" t="s">
        <v>338</v>
      </c>
      <c r="C159" s="108" t="s">
        <v>489</v>
      </c>
      <c r="D159" s="109" t="s">
        <v>473</v>
      </c>
      <c r="E159" s="114" t="s">
        <v>166</v>
      </c>
      <c r="F159" s="110"/>
      <c r="G159" s="110"/>
      <c r="H159" s="110"/>
      <c r="I159" s="107"/>
      <c r="J159" s="111"/>
      <c r="K159" s="107"/>
      <c r="L159" s="112"/>
      <c r="M159" s="112"/>
      <c r="N159" s="111"/>
      <c r="O159" s="107"/>
      <c r="P159" s="111"/>
      <c r="Q159" s="176" t="s">
        <v>505</v>
      </c>
      <c r="R159" s="110" t="s">
        <v>663</v>
      </c>
      <c r="S159" s="110"/>
      <c r="T159" s="111"/>
      <c r="U159" s="110"/>
      <c r="V159" s="113"/>
      <c r="W159" s="111"/>
      <c r="X159" s="96" t="str">
        <f t="shared" si="49"/>
        <v>K</v>
      </c>
      <c r="Y159" s="96"/>
      <c r="Z159" s="96"/>
      <c r="AA159" s="96"/>
      <c r="AB159" s="96" t="str">
        <f t="shared" si="50"/>
        <v>17A</v>
      </c>
      <c r="AF159" s="107"/>
      <c r="AG159" s="112"/>
      <c r="AH159" s="112"/>
      <c r="AI159" s="111"/>
      <c r="AJ159" s="183"/>
      <c r="AK159" s="184"/>
      <c r="AL159" s="184"/>
      <c r="AM159" s="184"/>
      <c r="AN159" s="184"/>
      <c r="AO159" s="184"/>
      <c r="AP159" s="184"/>
      <c r="AQ159" s="184"/>
      <c r="AR159" s="184"/>
      <c r="AS159" s="184"/>
    </row>
    <row r="160" spans="1:45" s="182" customFormat="1" ht="12" customHeight="1" thickBot="1" x14ac:dyDescent="0.2">
      <c r="A160" s="110"/>
      <c r="B160" s="120" t="s">
        <v>339</v>
      </c>
      <c r="C160" s="108" t="s">
        <v>490</v>
      </c>
      <c r="D160" s="109" t="s">
        <v>473</v>
      </c>
      <c r="E160" s="114" t="s">
        <v>166</v>
      </c>
      <c r="F160" s="110"/>
      <c r="G160" s="110"/>
      <c r="H160" s="110"/>
      <c r="I160" s="107"/>
      <c r="J160" s="111"/>
      <c r="K160" s="107"/>
      <c r="L160" s="112"/>
      <c r="M160" s="112"/>
      <c r="N160" s="111"/>
      <c r="O160" s="107"/>
      <c r="P160" s="111"/>
      <c r="Q160" s="176" t="s">
        <v>505</v>
      </c>
      <c r="R160" s="110" t="s">
        <v>664</v>
      </c>
      <c r="S160" s="110"/>
      <c r="T160" s="111"/>
      <c r="U160" s="110"/>
      <c r="V160" s="113"/>
      <c r="W160" s="111"/>
      <c r="X160" s="96" t="str">
        <f t="shared" si="49"/>
        <v>K</v>
      </c>
      <c r="Y160" s="96"/>
      <c r="Z160" s="96"/>
      <c r="AA160" s="96"/>
      <c r="AB160" s="96" t="str">
        <f t="shared" si="50"/>
        <v>18A</v>
      </c>
      <c r="AF160" s="107"/>
      <c r="AG160" s="112"/>
      <c r="AH160" s="112"/>
      <c r="AI160" s="111"/>
      <c r="AJ160" s="183"/>
      <c r="AK160" s="184"/>
      <c r="AL160" s="184"/>
      <c r="AM160" s="184"/>
      <c r="AN160" s="184"/>
      <c r="AO160" s="184"/>
      <c r="AP160" s="184"/>
      <c r="AQ160" s="184"/>
      <c r="AR160" s="184"/>
      <c r="AS160" s="184"/>
    </row>
    <row r="161" spans="1:45" s="182" customFormat="1" ht="12" customHeight="1" thickBot="1" x14ac:dyDescent="0.2">
      <c r="A161" s="110"/>
      <c r="B161" s="120" t="s">
        <v>340</v>
      </c>
      <c r="C161" s="108" t="s">
        <v>491</v>
      </c>
      <c r="D161" s="109" t="s">
        <v>473</v>
      </c>
      <c r="E161" s="114" t="s">
        <v>166</v>
      </c>
      <c r="F161" s="110"/>
      <c r="G161" s="110"/>
      <c r="H161" s="110"/>
      <c r="I161" s="107"/>
      <c r="J161" s="111"/>
      <c r="K161" s="107"/>
      <c r="L161" s="112"/>
      <c r="M161" s="112"/>
      <c r="N161" s="111"/>
      <c r="O161" s="107"/>
      <c r="P161" s="111"/>
      <c r="Q161" s="176" t="s">
        <v>505</v>
      </c>
      <c r="R161" s="110" t="s">
        <v>665</v>
      </c>
      <c r="S161" s="110"/>
      <c r="T161" s="111"/>
      <c r="U161" s="110"/>
      <c r="V161" s="113"/>
      <c r="W161" s="111"/>
      <c r="X161" s="96" t="str">
        <f t="shared" si="49"/>
        <v>K</v>
      </c>
      <c r="Y161" s="96"/>
      <c r="Z161" s="96"/>
      <c r="AA161" s="96"/>
      <c r="AB161" s="96" t="str">
        <f t="shared" si="50"/>
        <v>19A</v>
      </c>
      <c r="AF161" s="107"/>
      <c r="AG161" s="112"/>
      <c r="AH161" s="112"/>
      <c r="AI161" s="111"/>
      <c r="AJ161" s="183"/>
      <c r="AK161" s="184"/>
      <c r="AL161" s="184"/>
      <c r="AM161" s="184"/>
      <c r="AN161" s="184"/>
      <c r="AO161" s="184"/>
      <c r="AP161" s="184"/>
      <c r="AQ161" s="184"/>
      <c r="AR161" s="184"/>
      <c r="AS161" s="184"/>
    </row>
    <row r="162" spans="1:45" s="182" customFormat="1" ht="12" customHeight="1" thickBot="1" x14ac:dyDescent="0.2">
      <c r="A162" s="110"/>
      <c r="B162" s="120" t="s">
        <v>341</v>
      </c>
      <c r="C162" s="108" t="s">
        <v>492</v>
      </c>
      <c r="D162" s="109" t="s">
        <v>473</v>
      </c>
      <c r="E162" s="114" t="s">
        <v>166</v>
      </c>
      <c r="F162" s="110"/>
      <c r="G162" s="110"/>
      <c r="H162" s="110"/>
      <c r="I162" s="107"/>
      <c r="J162" s="111"/>
      <c r="K162" s="107"/>
      <c r="L162" s="112"/>
      <c r="M162" s="112"/>
      <c r="N162" s="111"/>
      <c r="O162" s="107"/>
      <c r="P162" s="111"/>
      <c r="Q162" s="176" t="s">
        <v>505</v>
      </c>
      <c r="R162" s="110" t="s">
        <v>666</v>
      </c>
      <c r="S162" s="110"/>
      <c r="T162" s="111"/>
      <c r="U162" s="110"/>
      <c r="V162" s="113"/>
      <c r="W162" s="111"/>
      <c r="X162" s="96" t="str">
        <f t="shared" si="49"/>
        <v>K</v>
      </c>
      <c r="Y162" s="96"/>
      <c r="Z162" s="96"/>
      <c r="AA162" s="96"/>
      <c r="AB162" s="96" t="str">
        <f t="shared" si="50"/>
        <v>20A</v>
      </c>
      <c r="AF162" s="107"/>
      <c r="AG162" s="112"/>
      <c r="AH162" s="112"/>
      <c r="AI162" s="111"/>
      <c r="AJ162" s="183"/>
      <c r="AK162" s="184"/>
      <c r="AL162" s="184"/>
      <c r="AM162" s="184"/>
      <c r="AN162" s="184"/>
      <c r="AO162" s="184"/>
      <c r="AP162" s="184"/>
      <c r="AQ162" s="184"/>
      <c r="AR162" s="184"/>
      <c r="AS162" s="184"/>
    </row>
    <row r="163" spans="1:45" s="182" customFormat="1" ht="12" customHeight="1" thickBot="1" x14ac:dyDescent="0.2">
      <c r="A163" s="110"/>
      <c r="B163" s="120" t="s">
        <v>342</v>
      </c>
      <c r="C163" s="108" t="s">
        <v>493</v>
      </c>
      <c r="D163" s="109" t="s">
        <v>473</v>
      </c>
      <c r="E163" s="114" t="s">
        <v>166</v>
      </c>
      <c r="F163" s="110"/>
      <c r="G163" s="110"/>
      <c r="H163" s="110"/>
      <c r="I163" s="107"/>
      <c r="J163" s="111"/>
      <c r="K163" s="107"/>
      <c r="L163" s="112"/>
      <c r="M163" s="112"/>
      <c r="N163" s="111"/>
      <c r="O163" s="107"/>
      <c r="P163" s="111"/>
      <c r="Q163" s="176" t="s">
        <v>505</v>
      </c>
      <c r="R163" s="110" t="s">
        <v>667</v>
      </c>
      <c r="S163" s="110"/>
      <c r="T163" s="111"/>
      <c r="U163" s="110"/>
      <c r="V163" s="113"/>
      <c r="W163" s="111"/>
      <c r="X163" s="96" t="str">
        <f t="shared" si="49"/>
        <v>K</v>
      </c>
      <c r="Y163" s="96"/>
      <c r="Z163" s="96"/>
      <c r="AA163" s="96"/>
      <c r="AB163" s="96" t="str">
        <f t="shared" si="50"/>
        <v>21A</v>
      </c>
      <c r="AF163" s="107"/>
      <c r="AG163" s="112"/>
      <c r="AH163" s="112"/>
      <c r="AI163" s="111"/>
      <c r="AJ163" s="183"/>
      <c r="AK163" s="184"/>
      <c r="AL163" s="184"/>
      <c r="AM163" s="184"/>
      <c r="AN163" s="184"/>
      <c r="AO163" s="184"/>
      <c r="AP163" s="184"/>
      <c r="AQ163" s="184"/>
      <c r="AR163" s="184"/>
      <c r="AS163" s="184"/>
    </row>
    <row r="164" spans="1:45" s="182" customFormat="1" ht="12" customHeight="1" thickBot="1" x14ac:dyDescent="0.2">
      <c r="A164" s="110"/>
      <c r="B164" s="120" t="s">
        <v>343</v>
      </c>
      <c r="C164" s="108" t="s">
        <v>494</v>
      </c>
      <c r="D164" s="109" t="s">
        <v>473</v>
      </c>
      <c r="E164" s="114" t="s">
        <v>166</v>
      </c>
      <c r="F164" s="110"/>
      <c r="G164" s="110"/>
      <c r="H164" s="110"/>
      <c r="I164" s="107"/>
      <c r="J164" s="111"/>
      <c r="K164" s="107"/>
      <c r="L164" s="112"/>
      <c r="M164" s="112"/>
      <c r="N164" s="111"/>
      <c r="O164" s="107"/>
      <c r="P164" s="111"/>
      <c r="Q164" s="176" t="s">
        <v>505</v>
      </c>
      <c r="R164" s="110" t="s">
        <v>668</v>
      </c>
      <c r="S164" s="110"/>
      <c r="T164" s="111"/>
      <c r="U164" s="110"/>
      <c r="V164" s="113"/>
      <c r="W164" s="111"/>
      <c r="X164" s="96" t="str">
        <f t="shared" si="49"/>
        <v>K</v>
      </c>
      <c r="Y164" s="96"/>
      <c r="Z164" s="96"/>
      <c r="AA164" s="96"/>
      <c r="AB164" s="96" t="str">
        <f t="shared" si="50"/>
        <v>22A</v>
      </c>
      <c r="AF164" s="107"/>
      <c r="AG164" s="112"/>
      <c r="AH164" s="112"/>
      <c r="AI164" s="111"/>
      <c r="AJ164" s="183"/>
      <c r="AK164" s="184"/>
      <c r="AL164" s="184"/>
      <c r="AM164" s="184"/>
      <c r="AN164" s="184"/>
      <c r="AO164" s="184"/>
      <c r="AP164" s="184"/>
      <c r="AQ164" s="184"/>
      <c r="AR164" s="184"/>
      <c r="AS164" s="184"/>
    </row>
    <row r="165" spans="1:45" s="182" customFormat="1" ht="12" customHeight="1" thickBot="1" x14ac:dyDescent="0.2">
      <c r="A165" s="110"/>
      <c r="B165" s="120"/>
      <c r="C165" s="108" t="s">
        <v>69</v>
      </c>
      <c r="D165" s="109"/>
      <c r="E165" s="114" t="s">
        <v>166</v>
      </c>
      <c r="F165" s="110"/>
      <c r="G165" s="110"/>
      <c r="H165" s="110"/>
      <c r="I165" s="107"/>
      <c r="J165" s="111"/>
      <c r="K165" s="107"/>
      <c r="L165" s="112"/>
      <c r="M165" s="112"/>
      <c r="N165" s="111"/>
      <c r="O165" s="107"/>
      <c r="P165" s="111"/>
      <c r="Q165" s="176" t="s">
        <v>505</v>
      </c>
      <c r="R165" s="110" t="s">
        <v>669</v>
      </c>
      <c r="S165" s="110"/>
      <c r="T165" s="111"/>
      <c r="U165" s="110"/>
      <c r="V165" s="113"/>
      <c r="W165" s="111"/>
      <c r="X165" s="96" t="str">
        <f t="shared" si="49"/>
        <v/>
      </c>
      <c r="Y165" s="96"/>
      <c r="Z165" s="96"/>
      <c r="AA165" s="96"/>
      <c r="AB165" s="96" t="str">
        <f t="shared" si="50"/>
        <v/>
      </c>
      <c r="AF165" s="107"/>
      <c r="AG165" s="112"/>
      <c r="AH165" s="112"/>
      <c r="AI165" s="111"/>
      <c r="AJ165" s="183"/>
      <c r="AK165" s="184"/>
      <c r="AL165" s="184"/>
      <c r="AM165" s="184"/>
      <c r="AN165" s="184"/>
      <c r="AO165" s="184"/>
      <c r="AP165" s="184"/>
      <c r="AQ165" s="184"/>
      <c r="AR165" s="184"/>
      <c r="AS165" s="184"/>
    </row>
    <row r="166" spans="1:45" s="182" customFormat="1" ht="12" customHeight="1" thickBot="1" x14ac:dyDescent="0.2">
      <c r="A166" s="110"/>
      <c r="B166" s="120"/>
      <c r="C166" s="108" t="s">
        <v>69</v>
      </c>
      <c r="D166" s="109"/>
      <c r="E166" s="114" t="s">
        <v>166</v>
      </c>
      <c r="F166" s="110"/>
      <c r="G166" s="110"/>
      <c r="H166" s="110"/>
      <c r="I166" s="107"/>
      <c r="J166" s="111"/>
      <c r="K166" s="107"/>
      <c r="L166" s="112"/>
      <c r="M166" s="112"/>
      <c r="N166" s="111"/>
      <c r="O166" s="107"/>
      <c r="P166" s="111"/>
      <c r="Q166" s="176" t="s">
        <v>505</v>
      </c>
      <c r="R166" s="110" t="s">
        <v>670</v>
      </c>
      <c r="S166" s="110"/>
      <c r="T166" s="111"/>
      <c r="U166" s="110"/>
      <c r="V166" s="113"/>
      <c r="W166" s="111"/>
      <c r="X166" s="96" t="str">
        <f t="shared" si="49"/>
        <v/>
      </c>
      <c r="Y166" s="96"/>
      <c r="Z166" s="96"/>
      <c r="AA166" s="96"/>
      <c r="AB166" s="96" t="str">
        <f t="shared" si="50"/>
        <v/>
      </c>
      <c r="AF166" s="107"/>
      <c r="AG166" s="112"/>
      <c r="AH166" s="112"/>
      <c r="AI166" s="111"/>
      <c r="AJ166" s="183"/>
      <c r="AK166" s="184"/>
      <c r="AL166" s="184"/>
      <c r="AM166" s="184"/>
      <c r="AN166" s="184"/>
      <c r="AO166" s="184"/>
      <c r="AP166" s="184"/>
      <c r="AQ166" s="184"/>
      <c r="AR166" s="184"/>
      <c r="AS166" s="184"/>
    </row>
    <row r="167" spans="1:45" s="182" customFormat="1" ht="12" customHeight="1" thickBot="1" x14ac:dyDescent="0.2">
      <c r="A167" s="110"/>
      <c r="B167" s="120"/>
      <c r="C167" s="108" t="s">
        <v>69</v>
      </c>
      <c r="D167" s="109"/>
      <c r="E167" s="114" t="s">
        <v>166</v>
      </c>
      <c r="F167" s="110"/>
      <c r="G167" s="110"/>
      <c r="H167" s="110"/>
      <c r="I167" s="107"/>
      <c r="J167" s="111"/>
      <c r="K167" s="107"/>
      <c r="L167" s="112"/>
      <c r="M167" s="112"/>
      <c r="N167" s="111"/>
      <c r="O167" s="107"/>
      <c r="P167" s="111"/>
      <c r="Q167" s="176" t="s">
        <v>505</v>
      </c>
      <c r="R167" s="110" t="s">
        <v>671</v>
      </c>
      <c r="S167" s="110"/>
      <c r="T167" s="111"/>
      <c r="U167" s="110"/>
      <c r="V167" s="113"/>
      <c r="W167" s="111"/>
      <c r="X167" s="96" t="str">
        <f t="shared" si="49"/>
        <v/>
      </c>
      <c r="Y167" s="96"/>
      <c r="Z167" s="96"/>
      <c r="AA167" s="96"/>
      <c r="AB167" s="96" t="str">
        <f t="shared" si="50"/>
        <v/>
      </c>
      <c r="AF167" s="107"/>
      <c r="AG167" s="112"/>
      <c r="AH167" s="112"/>
      <c r="AI167" s="111"/>
      <c r="AJ167" s="183"/>
      <c r="AK167" s="184"/>
      <c r="AL167" s="184"/>
      <c r="AM167" s="184"/>
      <c r="AN167" s="184"/>
      <c r="AO167" s="184"/>
      <c r="AP167" s="184"/>
      <c r="AQ167" s="184"/>
      <c r="AR167" s="184"/>
      <c r="AS167" s="184"/>
    </row>
    <row r="168" spans="1:45" s="182" customFormat="1" ht="12" customHeight="1" thickBot="1" x14ac:dyDescent="0.2">
      <c r="A168" s="110"/>
      <c r="B168" s="120"/>
      <c r="C168" s="108" t="s">
        <v>69</v>
      </c>
      <c r="D168" s="109"/>
      <c r="E168" s="114" t="s">
        <v>166</v>
      </c>
      <c r="F168" s="110"/>
      <c r="G168" s="110"/>
      <c r="H168" s="110"/>
      <c r="I168" s="107"/>
      <c r="J168" s="111"/>
      <c r="K168" s="107"/>
      <c r="L168" s="112"/>
      <c r="M168" s="112"/>
      <c r="N168" s="111"/>
      <c r="O168" s="107"/>
      <c r="P168" s="111"/>
      <c r="Q168" s="176" t="s">
        <v>505</v>
      </c>
      <c r="R168" s="110" t="s">
        <v>672</v>
      </c>
      <c r="S168" s="110"/>
      <c r="T168" s="111"/>
      <c r="U168" s="110"/>
      <c r="V168" s="113"/>
      <c r="W168" s="111"/>
      <c r="X168" s="96" t="str">
        <f t="shared" si="49"/>
        <v/>
      </c>
      <c r="Y168" s="96"/>
      <c r="Z168" s="96"/>
      <c r="AA168" s="96"/>
      <c r="AB168" s="96" t="str">
        <f t="shared" si="50"/>
        <v/>
      </c>
      <c r="AF168" s="107"/>
      <c r="AG168" s="112"/>
      <c r="AH168" s="112"/>
      <c r="AI168" s="111"/>
      <c r="AJ168" s="183"/>
      <c r="AK168" s="184"/>
      <c r="AL168" s="184"/>
      <c r="AM168" s="184"/>
      <c r="AN168" s="184"/>
      <c r="AO168" s="184"/>
      <c r="AP168" s="184"/>
      <c r="AQ168" s="184"/>
      <c r="AR168" s="184"/>
      <c r="AS168" s="184"/>
    </row>
    <row r="169" spans="1:45" s="182" customFormat="1" ht="12" customHeight="1" thickBot="1" x14ac:dyDescent="0.2">
      <c r="A169" s="110"/>
      <c r="B169" s="120"/>
      <c r="C169" s="108" t="s">
        <v>69</v>
      </c>
      <c r="D169" s="109"/>
      <c r="E169" s="114" t="s">
        <v>166</v>
      </c>
      <c r="F169" s="110"/>
      <c r="G169" s="110"/>
      <c r="H169" s="110"/>
      <c r="I169" s="107"/>
      <c r="J169" s="111"/>
      <c r="K169" s="107"/>
      <c r="L169" s="112"/>
      <c r="M169" s="112"/>
      <c r="N169" s="111"/>
      <c r="O169" s="107"/>
      <c r="P169" s="111"/>
      <c r="Q169" s="176" t="s">
        <v>505</v>
      </c>
      <c r="R169" s="110" t="s">
        <v>673</v>
      </c>
      <c r="S169" s="110"/>
      <c r="T169" s="111"/>
      <c r="U169" s="110"/>
      <c r="V169" s="113"/>
      <c r="W169" s="111"/>
      <c r="X169" s="96" t="str">
        <f t="shared" si="49"/>
        <v/>
      </c>
      <c r="Y169" s="96"/>
      <c r="Z169" s="96"/>
      <c r="AA169" s="96"/>
      <c r="AB169" s="96" t="str">
        <f t="shared" si="50"/>
        <v/>
      </c>
      <c r="AF169" s="107"/>
      <c r="AG169" s="112"/>
      <c r="AH169" s="112"/>
      <c r="AI169" s="111"/>
      <c r="AJ169" s="183"/>
      <c r="AK169" s="184"/>
      <c r="AL169" s="184"/>
      <c r="AM169" s="184"/>
      <c r="AN169" s="184"/>
      <c r="AO169" s="184"/>
      <c r="AP169" s="184"/>
      <c r="AQ169" s="184"/>
      <c r="AR169" s="184"/>
      <c r="AS169" s="184"/>
    </row>
    <row r="170" spans="1:45" s="182" customFormat="1" ht="12" customHeight="1" thickBot="1" x14ac:dyDescent="0.2">
      <c r="A170" s="110"/>
      <c r="B170" s="120"/>
      <c r="C170" s="108" t="s">
        <v>69</v>
      </c>
      <c r="D170" s="109"/>
      <c r="E170" s="114" t="s">
        <v>166</v>
      </c>
      <c r="F170" s="110"/>
      <c r="G170" s="110"/>
      <c r="H170" s="110"/>
      <c r="I170" s="107"/>
      <c r="J170" s="111"/>
      <c r="K170" s="107"/>
      <c r="L170" s="112"/>
      <c r="M170" s="112"/>
      <c r="N170" s="111"/>
      <c r="O170" s="107"/>
      <c r="P170" s="111"/>
      <c r="Q170" s="176" t="s">
        <v>505</v>
      </c>
      <c r="R170" s="110" t="s">
        <v>674</v>
      </c>
      <c r="S170" s="110"/>
      <c r="T170" s="111"/>
      <c r="U170" s="110"/>
      <c r="V170" s="113"/>
      <c r="W170" s="111"/>
      <c r="X170" s="96" t="str">
        <f t="shared" si="49"/>
        <v/>
      </c>
      <c r="Y170" s="96"/>
      <c r="Z170" s="96"/>
      <c r="AA170" s="96"/>
      <c r="AB170" s="96" t="str">
        <f t="shared" si="50"/>
        <v/>
      </c>
      <c r="AF170" s="107"/>
      <c r="AG170" s="112"/>
      <c r="AH170" s="112"/>
      <c r="AI170" s="111"/>
      <c r="AJ170" s="183"/>
      <c r="AK170" s="184"/>
      <c r="AL170" s="184"/>
      <c r="AM170" s="184"/>
      <c r="AN170" s="184"/>
      <c r="AO170" s="184"/>
      <c r="AP170" s="184"/>
      <c r="AQ170" s="184"/>
      <c r="AR170" s="184"/>
      <c r="AS170" s="184"/>
    </row>
    <row r="171" spans="1:45" s="182" customFormat="1" ht="12" customHeight="1" thickBot="1" x14ac:dyDescent="0.2">
      <c r="A171" s="110"/>
      <c r="B171" s="120"/>
      <c r="C171" s="108" t="s">
        <v>69</v>
      </c>
      <c r="D171" s="109"/>
      <c r="E171" s="114" t="s">
        <v>166</v>
      </c>
      <c r="F171" s="110"/>
      <c r="G171" s="110"/>
      <c r="H171" s="110"/>
      <c r="I171" s="107"/>
      <c r="J171" s="111"/>
      <c r="K171" s="107"/>
      <c r="L171" s="112"/>
      <c r="M171" s="112"/>
      <c r="N171" s="111"/>
      <c r="O171" s="107"/>
      <c r="P171" s="111"/>
      <c r="Q171" s="176" t="s">
        <v>506</v>
      </c>
      <c r="R171" s="110" t="s">
        <v>675</v>
      </c>
      <c r="S171" s="110"/>
      <c r="T171" s="111"/>
      <c r="U171" s="110"/>
      <c r="V171" s="113"/>
      <c r="W171" s="111"/>
      <c r="X171" s="96" t="str">
        <f t="shared" si="49"/>
        <v/>
      </c>
      <c r="Y171" s="96"/>
      <c r="Z171" s="96"/>
      <c r="AA171" s="96"/>
      <c r="AB171" s="96" t="str">
        <f t="shared" si="50"/>
        <v/>
      </c>
      <c r="AF171" s="107"/>
      <c r="AG171" s="112"/>
      <c r="AH171" s="112"/>
      <c r="AI171" s="111"/>
      <c r="AJ171" s="183"/>
      <c r="AK171" s="184"/>
      <c r="AL171" s="184"/>
      <c r="AM171" s="184"/>
      <c r="AN171" s="184"/>
      <c r="AO171" s="184"/>
      <c r="AP171" s="184"/>
      <c r="AQ171" s="184"/>
      <c r="AR171" s="184"/>
      <c r="AS171" s="184"/>
    </row>
    <row r="172" spans="1:45" s="182" customFormat="1" ht="12" customHeight="1" thickBot="1" x14ac:dyDescent="0.2">
      <c r="A172" s="110"/>
      <c r="B172" s="120"/>
      <c r="C172" s="108" t="s">
        <v>69</v>
      </c>
      <c r="D172" s="109"/>
      <c r="E172" s="114" t="s">
        <v>166</v>
      </c>
      <c r="F172" s="110"/>
      <c r="G172" s="110"/>
      <c r="H172" s="110"/>
      <c r="I172" s="107"/>
      <c r="J172" s="111"/>
      <c r="K172" s="107"/>
      <c r="L172" s="112"/>
      <c r="M172" s="112"/>
      <c r="N172" s="111"/>
      <c r="O172" s="107"/>
      <c r="P172" s="111"/>
      <c r="Q172" s="176" t="s">
        <v>506</v>
      </c>
      <c r="R172" s="110" t="s">
        <v>676</v>
      </c>
      <c r="S172" s="110"/>
      <c r="T172" s="111"/>
      <c r="U172" s="110"/>
      <c r="V172" s="113"/>
      <c r="W172" s="111"/>
      <c r="X172" s="96" t="str">
        <f t="shared" si="49"/>
        <v/>
      </c>
      <c r="Y172" s="96"/>
      <c r="Z172" s="96"/>
      <c r="AA172" s="96"/>
      <c r="AB172" s="96" t="str">
        <f t="shared" si="50"/>
        <v/>
      </c>
      <c r="AF172" s="107"/>
      <c r="AG172" s="112"/>
      <c r="AH172" s="112"/>
      <c r="AI172" s="111"/>
      <c r="AJ172" s="183"/>
      <c r="AK172" s="184"/>
      <c r="AL172" s="184"/>
      <c r="AM172" s="184"/>
      <c r="AN172" s="184"/>
      <c r="AO172" s="184"/>
      <c r="AP172" s="184"/>
      <c r="AQ172" s="184"/>
      <c r="AR172" s="184"/>
      <c r="AS172" s="184"/>
    </row>
    <row r="173" spans="1:45" s="182" customFormat="1" ht="12" customHeight="1" thickBot="1" x14ac:dyDescent="0.2">
      <c r="A173" s="110"/>
      <c r="B173" s="120"/>
      <c r="C173" s="108" t="s">
        <v>69</v>
      </c>
      <c r="D173" s="109"/>
      <c r="E173" s="114" t="s">
        <v>166</v>
      </c>
      <c r="F173" s="110"/>
      <c r="G173" s="110"/>
      <c r="H173" s="110"/>
      <c r="I173" s="107"/>
      <c r="J173" s="111"/>
      <c r="K173" s="107"/>
      <c r="L173" s="112"/>
      <c r="M173" s="112"/>
      <c r="N173" s="111"/>
      <c r="O173" s="107"/>
      <c r="P173" s="111"/>
      <c r="Q173" s="176" t="s">
        <v>506</v>
      </c>
      <c r="R173" s="110" t="s">
        <v>677</v>
      </c>
      <c r="S173" s="110"/>
      <c r="T173" s="111"/>
      <c r="U173" s="110"/>
      <c r="V173" s="113"/>
      <c r="W173" s="111"/>
      <c r="X173" s="96" t="str">
        <f t="shared" si="49"/>
        <v/>
      </c>
      <c r="Y173" s="96"/>
      <c r="Z173" s="96"/>
      <c r="AA173" s="96"/>
      <c r="AB173" s="96" t="str">
        <f t="shared" si="50"/>
        <v/>
      </c>
      <c r="AF173" s="107"/>
      <c r="AG173" s="112"/>
      <c r="AH173" s="112"/>
      <c r="AI173" s="111"/>
      <c r="AJ173" s="183"/>
      <c r="AK173" s="184"/>
      <c r="AL173" s="184"/>
      <c r="AM173" s="184"/>
      <c r="AN173" s="184"/>
      <c r="AO173" s="184"/>
      <c r="AP173" s="184"/>
      <c r="AQ173" s="184"/>
      <c r="AR173" s="184"/>
      <c r="AS173" s="184"/>
    </row>
    <row r="174" spans="1:45" s="182" customFormat="1" ht="12" customHeight="1" thickBot="1" x14ac:dyDescent="0.2">
      <c r="A174" s="110"/>
      <c r="B174" s="120"/>
      <c r="C174" s="108" t="s">
        <v>69</v>
      </c>
      <c r="D174" s="109"/>
      <c r="E174" s="114" t="s">
        <v>166</v>
      </c>
      <c r="F174" s="110"/>
      <c r="G174" s="110"/>
      <c r="H174" s="110"/>
      <c r="I174" s="107"/>
      <c r="J174" s="111"/>
      <c r="K174" s="107"/>
      <c r="L174" s="112"/>
      <c r="M174" s="112"/>
      <c r="N174" s="111"/>
      <c r="O174" s="107"/>
      <c r="P174" s="111"/>
      <c r="Q174" s="176" t="s">
        <v>506</v>
      </c>
      <c r="R174" s="110" t="s">
        <v>678</v>
      </c>
      <c r="S174" s="110"/>
      <c r="T174" s="111"/>
      <c r="U174" s="110"/>
      <c r="V174" s="113"/>
      <c r="W174" s="111"/>
      <c r="X174" s="96" t="str">
        <f t="shared" si="49"/>
        <v/>
      </c>
      <c r="Y174" s="96"/>
      <c r="Z174" s="96"/>
      <c r="AA174" s="96"/>
      <c r="AB174" s="96" t="str">
        <f t="shared" si="50"/>
        <v/>
      </c>
      <c r="AF174" s="107"/>
      <c r="AG174" s="112"/>
      <c r="AH174" s="112"/>
      <c r="AI174" s="111"/>
      <c r="AJ174" s="183"/>
      <c r="AK174" s="184"/>
      <c r="AL174" s="184"/>
      <c r="AM174" s="184"/>
      <c r="AN174" s="184"/>
      <c r="AO174" s="184"/>
      <c r="AP174" s="184"/>
      <c r="AQ174" s="184"/>
      <c r="AR174" s="184"/>
      <c r="AS174" s="184"/>
    </row>
    <row r="175" spans="1:45" s="182" customFormat="1" ht="12" customHeight="1" thickBot="1" x14ac:dyDescent="0.2">
      <c r="A175" s="110"/>
      <c r="B175" s="120"/>
      <c r="C175" s="108" t="s">
        <v>69</v>
      </c>
      <c r="D175" s="109"/>
      <c r="E175" s="114" t="s">
        <v>166</v>
      </c>
      <c r="F175" s="110"/>
      <c r="G175" s="110"/>
      <c r="H175" s="110"/>
      <c r="I175" s="107"/>
      <c r="J175" s="111"/>
      <c r="K175" s="107"/>
      <c r="L175" s="112"/>
      <c r="M175" s="112"/>
      <c r="N175" s="111"/>
      <c r="O175" s="107"/>
      <c r="P175" s="111"/>
      <c r="Q175" s="176" t="s">
        <v>506</v>
      </c>
      <c r="R175" s="110" t="s">
        <v>679</v>
      </c>
      <c r="S175" s="110"/>
      <c r="T175" s="111"/>
      <c r="U175" s="110"/>
      <c r="V175" s="113"/>
      <c r="W175" s="111"/>
      <c r="X175" s="96" t="str">
        <f t="shared" si="49"/>
        <v/>
      </c>
      <c r="Y175" s="96"/>
      <c r="Z175" s="96"/>
      <c r="AA175" s="96"/>
      <c r="AB175" s="96" t="str">
        <f t="shared" si="50"/>
        <v/>
      </c>
      <c r="AF175" s="107"/>
      <c r="AG175" s="112"/>
      <c r="AH175" s="112"/>
      <c r="AI175" s="111"/>
      <c r="AJ175" s="183"/>
      <c r="AK175" s="184"/>
      <c r="AL175" s="184"/>
      <c r="AM175" s="184"/>
      <c r="AN175" s="184"/>
      <c r="AO175" s="184"/>
      <c r="AP175" s="184"/>
      <c r="AQ175" s="184"/>
      <c r="AR175" s="184"/>
      <c r="AS175" s="184"/>
    </row>
    <row r="176" spans="1:45" s="182" customFormat="1" ht="12" customHeight="1" thickBot="1" x14ac:dyDescent="0.2">
      <c r="A176" s="110"/>
      <c r="B176" s="120"/>
      <c r="C176" s="108" t="s">
        <v>69</v>
      </c>
      <c r="D176" s="109"/>
      <c r="E176" s="114" t="s">
        <v>166</v>
      </c>
      <c r="F176" s="110"/>
      <c r="G176" s="110"/>
      <c r="H176" s="110"/>
      <c r="I176" s="107"/>
      <c r="J176" s="111"/>
      <c r="K176" s="107"/>
      <c r="L176" s="112"/>
      <c r="M176" s="112"/>
      <c r="N176" s="111"/>
      <c r="O176" s="107"/>
      <c r="P176" s="111"/>
      <c r="Q176" s="176" t="s">
        <v>506</v>
      </c>
      <c r="R176" s="110" t="s">
        <v>680</v>
      </c>
      <c r="S176" s="110"/>
      <c r="T176" s="111"/>
      <c r="U176" s="110"/>
      <c r="V176" s="113"/>
      <c r="W176" s="111"/>
      <c r="X176" s="96" t="str">
        <f t="shared" si="49"/>
        <v/>
      </c>
      <c r="Y176" s="96"/>
      <c r="Z176" s="96"/>
      <c r="AA176" s="96"/>
      <c r="AB176" s="96" t="str">
        <f t="shared" si="50"/>
        <v/>
      </c>
      <c r="AF176" s="107"/>
      <c r="AG176" s="112"/>
      <c r="AH176" s="112"/>
      <c r="AI176" s="111"/>
      <c r="AJ176" s="183"/>
      <c r="AK176" s="184"/>
      <c r="AL176" s="184"/>
      <c r="AM176" s="184"/>
      <c r="AN176" s="184"/>
      <c r="AO176" s="184"/>
      <c r="AP176" s="184"/>
      <c r="AQ176" s="184"/>
      <c r="AR176" s="184"/>
      <c r="AS176" s="184"/>
    </row>
    <row r="177" spans="1:45" s="182" customFormat="1" ht="12" customHeight="1" thickBot="1" x14ac:dyDescent="0.2">
      <c r="A177" s="110"/>
      <c r="B177" s="120"/>
      <c r="C177" s="108" t="s">
        <v>69</v>
      </c>
      <c r="D177" s="109"/>
      <c r="E177" s="114" t="s">
        <v>166</v>
      </c>
      <c r="F177" s="110"/>
      <c r="G177" s="110"/>
      <c r="H177" s="110"/>
      <c r="I177" s="107"/>
      <c r="J177" s="111"/>
      <c r="K177" s="107"/>
      <c r="L177" s="112"/>
      <c r="M177" s="112"/>
      <c r="N177" s="111"/>
      <c r="O177" s="107"/>
      <c r="P177" s="111"/>
      <c r="Q177" s="176" t="s">
        <v>506</v>
      </c>
      <c r="R177" s="110" t="s">
        <v>681</v>
      </c>
      <c r="S177" s="110"/>
      <c r="T177" s="111"/>
      <c r="U177" s="110"/>
      <c r="V177" s="113"/>
      <c r="W177" s="111"/>
      <c r="X177" s="96" t="str">
        <f t="shared" si="49"/>
        <v/>
      </c>
      <c r="Y177" s="96"/>
      <c r="Z177" s="96"/>
      <c r="AA177" s="96"/>
      <c r="AB177" s="96" t="str">
        <f t="shared" si="50"/>
        <v/>
      </c>
      <c r="AF177" s="107"/>
      <c r="AG177" s="112"/>
      <c r="AH177" s="112"/>
      <c r="AI177" s="111"/>
      <c r="AJ177" s="183"/>
      <c r="AK177" s="184"/>
      <c r="AL177" s="184"/>
      <c r="AM177" s="184"/>
      <c r="AN177" s="184"/>
      <c r="AO177" s="184"/>
      <c r="AP177" s="184"/>
      <c r="AQ177" s="184"/>
      <c r="AR177" s="184"/>
      <c r="AS177" s="184"/>
    </row>
    <row r="178" spans="1:45" s="182" customFormat="1" ht="12" customHeight="1" thickBot="1" x14ac:dyDescent="0.2">
      <c r="A178" s="110"/>
      <c r="B178" s="120"/>
      <c r="C178" s="108" t="s">
        <v>69</v>
      </c>
      <c r="D178" s="109"/>
      <c r="E178" s="114" t="s">
        <v>166</v>
      </c>
      <c r="F178" s="110"/>
      <c r="G178" s="110"/>
      <c r="H178" s="110"/>
      <c r="I178" s="107"/>
      <c r="J178" s="111"/>
      <c r="K178" s="107"/>
      <c r="L178" s="112"/>
      <c r="M178" s="112"/>
      <c r="N178" s="111"/>
      <c r="O178" s="107"/>
      <c r="P178" s="111"/>
      <c r="Q178" s="176" t="s">
        <v>506</v>
      </c>
      <c r="R178" s="110" t="s">
        <v>682</v>
      </c>
      <c r="S178" s="110"/>
      <c r="T178" s="111"/>
      <c r="U178" s="110"/>
      <c r="V178" s="113"/>
      <c r="W178" s="111"/>
      <c r="X178" s="96" t="str">
        <f t="shared" si="49"/>
        <v/>
      </c>
      <c r="Y178" s="96"/>
      <c r="Z178" s="96"/>
      <c r="AA178" s="96"/>
      <c r="AB178" s="96" t="str">
        <f t="shared" si="50"/>
        <v/>
      </c>
      <c r="AF178" s="107"/>
      <c r="AG178" s="112"/>
      <c r="AH178" s="112"/>
      <c r="AI178" s="111"/>
      <c r="AJ178" s="183"/>
      <c r="AK178" s="184"/>
      <c r="AL178" s="184"/>
      <c r="AM178" s="184"/>
      <c r="AN178" s="184"/>
      <c r="AO178" s="184"/>
      <c r="AP178" s="184"/>
      <c r="AQ178" s="184"/>
      <c r="AR178" s="184"/>
      <c r="AS178" s="184"/>
    </row>
    <row r="179" spans="1:45" s="182" customFormat="1" ht="12" customHeight="1" thickBot="1" x14ac:dyDescent="0.2">
      <c r="A179" s="110"/>
      <c r="B179" s="120"/>
      <c r="C179" s="108" t="s">
        <v>69</v>
      </c>
      <c r="D179" s="109"/>
      <c r="E179" s="114" t="s">
        <v>166</v>
      </c>
      <c r="F179" s="110"/>
      <c r="G179" s="110"/>
      <c r="H179" s="110"/>
      <c r="I179" s="107"/>
      <c r="J179" s="111"/>
      <c r="K179" s="107"/>
      <c r="L179" s="112"/>
      <c r="M179" s="112"/>
      <c r="N179" s="111"/>
      <c r="O179" s="107"/>
      <c r="P179" s="111"/>
      <c r="Q179" s="176" t="s">
        <v>506</v>
      </c>
      <c r="R179" s="110" t="s">
        <v>683</v>
      </c>
      <c r="S179" s="110"/>
      <c r="T179" s="111"/>
      <c r="U179" s="110"/>
      <c r="V179" s="113"/>
      <c r="W179" s="111"/>
      <c r="X179" s="96" t="str">
        <f t="shared" si="49"/>
        <v/>
      </c>
      <c r="Y179" s="96"/>
      <c r="Z179" s="96"/>
      <c r="AA179" s="96"/>
      <c r="AB179" s="96" t="str">
        <f t="shared" si="50"/>
        <v/>
      </c>
      <c r="AF179" s="107"/>
      <c r="AG179" s="112"/>
      <c r="AH179" s="112"/>
      <c r="AI179" s="111"/>
      <c r="AJ179" s="183"/>
      <c r="AK179" s="184"/>
      <c r="AL179" s="184"/>
      <c r="AM179" s="184"/>
      <c r="AN179" s="184"/>
      <c r="AO179" s="184"/>
      <c r="AP179" s="184"/>
      <c r="AQ179" s="184"/>
      <c r="AR179" s="184"/>
      <c r="AS179" s="184"/>
    </row>
    <row r="180" spans="1:45" s="182" customFormat="1" ht="12" customHeight="1" thickBot="1" x14ac:dyDescent="0.2">
      <c r="A180" s="110"/>
      <c r="B180" s="120"/>
      <c r="C180" s="108" t="s">
        <v>69</v>
      </c>
      <c r="D180" s="109"/>
      <c r="E180" s="114" t="s">
        <v>166</v>
      </c>
      <c r="F180" s="110"/>
      <c r="G180" s="110"/>
      <c r="H180" s="110"/>
      <c r="I180" s="107"/>
      <c r="J180" s="111"/>
      <c r="K180" s="107"/>
      <c r="L180" s="112"/>
      <c r="M180" s="112"/>
      <c r="N180" s="111"/>
      <c r="O180" s="107"/>
      <c r="P180" s="111"/>
      <c r="Q180" s="176" t="s">
        <v>506</v>
      </c>
      <c r="R180" s="110" t="s">
        <v>684</v>
      </c>
      <c r="S180" s="110"/>
      <c r="T180" s="111"/>
      <c r="U180" s="110"/>
      <c r="V180" s="113"/>
      <c r="W180" s="111"/>
      <c r="X180" s="96" t="str">
        <f t="shared" si="49"/>
        <v/>
      </c>
      <c r="Y180" s="96"/>
      <c r="Z180" s="96"/>
      <c r="AA180" s="96"/>
      <c r="AB180" s="96" t="str">
        <f t="shared" si="50"/>
        <v/>
      </c>
      <c r="AF180" s="107"/>
      <c r="AG180" s="112"/>
      <c r="AH180" s="112"/>
      <c r="AI180" s="111"/>
      <c r="AJ180" s="183"/>
      <c r="AK180" s="184"/>
      <c r="AL180" s="184"/>
      <c r="AM180" s="184"/>
      <c r="AN180" s="184"/>
      <c r="AO180" s="184"/>
      <c r="AP180" s="184"/>
      <c r="AQ180" s="184"/>
      <c r="AR180" s="184"/>
      <c r="AS180" s="184"/>
    </row>
    <row r="181" spans="1:45" s="182" customFormat="1" ht="12" customHeight="1" thickBot="1" x14ac:dyDescent="0.2">
      <c r="A181" s="110"/>
      <c r="B181" s="120"/>
      <c r="C181" s="108" t="s">
        <v>69</v>
      </c>
      <c r="D181" s="109"/>
      <c r="E181" s="114" t="s">
        <v>166</v>
      </c>
      <c r="F181" s="110"/>
      <c r="G181" s="110"/>
      <c r="H181" s="110"/>
      <c r="I181" s="107"/>
      <c r="J181" s="111"/>
      <c r="K181" s="107"/>
      <c r="L181" s="112"/>
      <c r="M181" s="112"/>
      <c r="N181" s="111"/>
      <c r="O181" s="107"/>
      <c r="P181" s="111"/>
      <c r="Q181" s="176" t="s">
        <v>506</v>
      </c>
      <c r="R181" s="110" t="s">
        <v>685</v>
      </c>
      <c r="S181" s="110"/>
      <c r="T181" s="111"/>
      <c r="U181" s="110"/>
      <c r="V181" s="113"/>
      <c r="W181" s="111"/>
      <c r="X181" s="96" t="str">
        <f t="shared" si="49"/>
        <v/>
      </c>
      <c r="Y181" s="96"/>
      <c r="Z181" s="96"/>
      <c r="AA181" s="96"/>
      <c r="AB181" s="96" t="str">
        <f t="shared" si="50"/>
        <v/>
      </c>
      <c r="AF181" s="107"/>
      <c r="AG181" s="112"/>
      <c r="AH181" s="112"/>
      <c r="AI181" s="111"/>
      <c r="AJ181" s="183"/>
      <c r="AK181" s="184"/>
      <c r="AL181" s="184"/>
      <c r="AM181" s="184"/>
      <c r="AN181" s="184"/>
      <c r="AO181" s="184"/>
      <c r="AP181" s="184"/>
      <c r="AQ181" s="184"/>
      <c r="AR181" s="184"/>
      <c r="AS181" s="184"/>
    </row>
    <row r="182" spans="1:45" s="182" customFormat="1" ht="12" customHeight="1" thickBot="1" x14ac:dyDescent="0.2">
      <c r="A182" s="110"/>
      <c r="B182" s="120"/>
      <c r="C182" s="108" t="s">
        <v>69</v>
      </c>
      <c r="D182" s="109"/>
      <c r="E182" s="114" t="s">
        <v>166</v>
      </c>
      <c r="F182" s="110"/>
      <c r="G182" s="110"/>
      <c r="H182" s="110"/>
      <c r="I182" s="107"/>
      <c r="J182" s="111"/>
      <c r="K182" s="107"/>
      <c r="L182" s="112"/>
      <c r="M182" s="112"/>
      <c r="N182" s="111"/>
      <c r="O182" s="107"/>
      <c r="P182" s="111"/>
      <c r="Q182" s="176" t="s">
        <v>506</v>
      </c>
      <c r="R182" s="110" t="s">
        <v>686</v>
      </c>
      <c r="S182" s="110"/>
      <c r="T182" s="111"/>
      <c r="U182" s="110"/>
      <c r="V182" s="113"/>
      <c r="W182" s="111"/>
      <c r="X182" s="96" t="str">
        <f t="shared" si="49"/>
        <v/>
      </c>
      <c r="Y182" s="96"/>
      <c r="Z182" s="96"/>
      <c r="AA182" s="96"/>
      <c r="AB182" s="96" t="str">
        <f t="shared" si="50"/>
        <v/>
      </c>
      <c r="AF182" s="107"/>
      <c r="AG182" s="112"/>
      <c r="AH182" s="112"/>
      <c r="AI182" s="111"/>
      <c r="AJ182" s="183"/>
      <c r="AK182" s="184"/>
      <c r="AL182" s="184"/>
      <c r="AM182" s="184"/>
      <c r="AN182" s="184"/>
      <c r="AO182" s="184"/>
      <c r="AP182" s="184"/>
      <c r="AQ182" s="184"/>
      <c r="AR182" s="184"/>
      <c r="AS182" s="184"/>
    </row>
    <row r="183" spans="1:45" s="182" customFormat="1" ht="12" customHeight="1" thickBot="1" x14ac:dyDescent="0.2">
      <c r="A183" s="110"/>
      <c r="B183" s="120"/>
      <c r="C183" s="108" t="s">
        <v>69</v>
      </c>
      <c r="D183" s="109"/>
      <c r="E183" s="114" t="s">
        <v>166</v>
      </c>
      <c r="F183" s="110"/>
      <c r="G183" s="110"/>
      <c r="H183" s="110"/>
      <c r="I183" s="107"/>
      <c r="J183" s="111"/>
      <c r="K183" s="107"/>
      <c r="L183" s="112"/>
      <c r="M183" s="112"/>
      <c r="N183" s="111"/>
      <c r="O183" s="107"/>
      <c r="P183" s="111"/>
      <c r="Q183" s="176" t="s">
        <v>506</v>
      </c>
      <c r="R183" s="110" t="s">
        <v>687</v>
      </c>
      <c r="S183" s="110"/>
      <c r="T183" s="111"/>
      <c r="U183" s="110"/>
      <c r="V183" s="113"/>
      <c r="W183" s="111"/>
      <c r="X183" s="96" t="str">
        <f t="shared" si="49"/>
        <v/>
      </c>
      <c r="Y183" s="96"/>
      <c r="Z183" s="96"/>
      <c r="AA183" s="96"/>
      <c r="AB183" s="96" t="str">
        <f t="shared" si="50"/>
        <v/>
      </c>
      <c r="AF183" s="107"/>
      <c r="AG183" s="112"/>
      <c r="AH183" s="112"/>
      <c r="AI183" s="111"/>
      <c r="AJ183" s="183"/>
      <c r="AK183" s="184"/>
      <c r="AL183" s="184"/>
      <c r="AM183" s="184"/>
      <c r="AN183" s="184"/>
      <c r="AO183" s="184"/>
      <c r="AP183" s="184"/>
      <c r="AQ183" s="184"/>
      <c r="AR183" s="184"/>
      <c r="AS183" s="184"/>
    </row>
    <row r="184" spans="1:45" s="182" customFormat="1" ht="12" customHeight="1" thickBot="1" x14ac:dyDescent="0.2">
      <c r="A184" s="110"/>
      <c r="B184" s="120"/>
      <c r="C184" s="108" t="s">
        <v>69</v>
      </c>
      <c r="D184" s="109"/>
      <c r="E184" s="114" t="s">
        <v>166</v>
      </c>
      <c r="F184" s="110"/>
      <c r="G184" s="110"/>
      <c r="H184" s="110"/>
      <c r="I184" s="107"/>
      <c r="J184" s="111"/>
      <c r="K184" s="107"/>
      <c r="L184" s="112"/>
      <c r="M184" s="112"/>
      <c r="N184" s="111"/>
      <c r="O184" s="107"/>
      <c r="P184" s="111"/>
      <c r="Q184" s="176" t="s">
        <v>506</v>
      </c>
      <c r="R184" s="110" t="s">
        <v>688</v>
      </c>
      <c r="S184" s="110"/>
      <c r="T184" s="111"/>
      <c r="U184" s="110"/>
      <c r="V184" s="113"/>
      <c r="W184" s="111"/>
      <c r="X184" s="96" t="str">
        <f t="shared" si="49"/>
        <v/>
      </c>
      <c r="Y184" s="96"/>
      <c r="Z184" s="96"/>
      <c r="AA184" s="96"/>
      <c r="AB184" s="96" t="str">
        <f t="shared" si="50"/>
        <v/>
      </c>
      <c r="AF184" s="107"/>
      <c r="AG184" s="112"/>
      <c r="AH184" s="112"/>
      <c r="AI184" s="111"/>
      <c r="AJ184" s="183"/>
      <c r="AK184" s="184"/>
      <c r="AL184" s="184"/>
      <c r="AM184" s="184"/>
      <c r="AN184" s="184"/>
      <c r="AO184" s="184"/>
      <c r="AP184" s="184"/>
      <c r="AQ184" s="184"/>
      <c r="AR184" s="184"/>
      <c r="AS184" s="184"/>
    </row>
    <row r="185" spans="1:45" s="182" customFormat="1" ht="12" customHeight="1" thickBot="1" x14ac:dyDescent="0.2">
      <c r="A185" s="110"/>
      <c r="B185" s="120"/>
      <c r="C185" s="108" t="s">
        <v>69</v>
      </c>
      <c r="D185" s="109"/>
      <c r="E185" s="114" t="s">
        <v>166</v>
      </c>
      <c r="F185" s="110"/>
      <c r="G185" s="110"/>
      <c r="H185" s="110"/>
      <c r="I185" s="107"/>
      <c r="J185" s="111"/>
      <c r="K185" s="107"/>
      <c r="L185" s="112"/>
      <c r="M185" s="112"/>
      <c r="N185" s="111"/>
      <c r="O185" s="107"/>
      <c r="P185" s="111"/>
      <c r="Q185" s="176" t="s">
        <v>506</v>
      </c>
      <c r="R185" s="110" t="s">
        <v>689</v>
      </c>
      <c r="S185" s="110"/>
      <c r="T185" s="111"/>
      <c r="U185" s="110"/>
      <c r="V185" s="113"/>
      <c r="W185" s="111"/>
      <c r="X185" s="96" t="str">
        <f t="shared" si="49"/>
        <v/>
      </c>
      <c r="Y185" s="96"/>
      <c r="Z185" s="96"/>
      <c r="AA185" s="96"/>
      <c r="AB185" s="96" t="str">
        <f t="shared" si="50"/>
        <v/>
      </c>
      <c r="AF185" s="107"/>
      <c r="AG185" s="112"/>
      <c r="AH185" s="112"/>
      <c r="AI185" s="111"/>
      <c r="AJ185" s="183"/>
      <c r="AK185" s="184"/>
      <c r="AL185" s="184"/>
      <c r="AM185" s="184"/>
      <c r="AN185" s="184"/>
      <c r="AO185" s="184"/>
      <c r="AP185" s="184"/>
      <c r="AQ185" s="184"/>
      <c r="AR185" s="184"/>
      <c r="AS185" s="184"/>
    </row>
    <row r="186" spans="1:45" s="182" customFormat="1" ht="12" customHeight="1" thickBot="1" x14ac:dyDescent="0.2">
      <c r="A186" s="110"/>
      <c r="B186" s="120"/>
      <c r="C186" s="108" t="s">
        <v>69</v>
      </c>
      <c r="D186" s="109" t="s">
        <v>495</v>
      </c>
      <c r="E186" s="114" t="s">
        <v>166</v>
      </c>
      <c r="F186" s="110"/>
      <c r="G186" s="110"/>
      <c r="H186" s="110"/>
      <c r="I186" s="107"/>
      <c r="J186" s="111"/>
      <c r="K186" s="107"/>
      <c r="L186" s="112"/>
      <c r="M186" s="112"/>
      <c r="N186" s="111"/>
      <c r="O186" s="107"/>
      <c r="P186" s="111"/>
      <c r="Q186" s="176" t="s">
        <v>506</v>
      </c>
      <c r="R186" s="110" t="s">
        <v>690</v>
      </c>
      <c r="S186" s="110"/>
      <c r="T186" s="111"/>
      <c r="U186" s="110"/>
      <c r="V186" s="113"/>
      <c r="W186" s="111"/>
      <c r="X186" s="96" t="str">
        <f t="shared" si="49"/>
        <v/>
      </c>
      <c r="Y186" s="96"/>
      <c r="Z186" s="96"/>
      <c r="AA186" s="96"/>
      <c r="AB186" s="96" t="str">
        <f t="shared" si="50"/>
        <v/>
      </c>
      <c r="AF186" s="107"/>
      <c r="AG186" s="112"/>
      <c r="AH186" s="112"/>
      <c r="AI186" s="111"/>
      <c r="AJ186" s="183"/>
      <c r="AK186" s="184"/>
      <c r="AL186" s="184"/>
      <c r="AM186" s="184"/>
      <c r="AN186" s="184"/>
      <c r="AO186" s="184"/>
      <c r="AP186" s="184"/>
      <c r="AQ186" s="184"/>
      <c r="AR186" s="184"/>
      <c r="AS186" s="184"/>
    </row>
    <row r="187" spans="1:45" ht="12" customHeight="1" x14ac:dyDescent="0.15"/>
    <row r="188" spans="1:45" ht="12" customHeight="1" x14ac:dyDescent="0.15"/>
    <row r="189" spans="1:45" ht="12" customHeight="1" x14ac:dyDescent="0.15"/>
    <row r="190" spans="1:45" ht="12" customHeight="1" x14ac:dyDescent="0.15"/>
    <row r="191" spans="1:45" ht="12" customHeight="1" x14ac:dyDescent="0.15"/>
    <row r="192" spans="1:45" ht="12" customHeight="1" x14ac:dyDescent="0.15"/>
    <row r="193" ht="12" customHeight="1" x14ac:dyDescent="0.15"/>
    <row r="194" ht="12" customHeight="1" x14ac:dyDescent="0.15"/>
    <row r="195" ht="12" customHeight="1" x14ac:dyDescent="0.15"/>
    <row r="196" ht="12" customHeight="1" x14ac:dyDescent="0.15"/>
    <row r="197" ht="12" customHeight="1" x14ac:dyDescent="0.15"/>
    <row r="198" ht="12" customHeight="1" x14ac:dyDescent="0.15"/>
    <row r="199" ht="12" customHeight="1" x14ac:dyDescent="0.15"/>
    <row r="200" ht="12" customHeight="1" x14ac:dyDescent="0.15"/>
    <row r="201" ht="12" customHeight="1" x14ac:dyDescent="0.15"/>
    <row r="202" ht="12" customHeight="1" x14ac:dyDescent="0.15"/>
    <row r="203" ht="12" customHeight="1" x14ac:dyDescent="0.15"/>
    <row r="204" ht="12" customHeight="1" x14ac:dyDescent="0.15"/>
    <row r="205" ht="12" customHeight="1" x14ac:dyDescent="0.15"/>
    <row r="206" ht="12" customHeight="1" x14ac:dyDescent="0.15"/>
    <row r="207" ht="12" customHeight="1" x14ac:dyDescent="0.15"/>
    <row r="208" ht="12" customHeight="1" x14ac:dyDescent="0.15"/>
    <row r="209" ht="12" customHeight="1" x14ac:dyDescent="0.15"/>
    <row r="210" ht="12" customHeight="1" x14ac:dyDescent="0.15"/>
    <row r="211" ht="12" customHeight="1" x14ac:dyDescent="0.15"/>
    <row r="212" ht="12" customHeight="1" x14ac:dyDescent="0.15"/>
    <row r="213" ht="12" customHeight="1" x14ac:dyDescent="0.15"/>
    <row r="214" ht="12" customHeight="1" x14ac:dyDescent="0.15"/>
    <row r="215" ht="12" customHeight="1" x14ac:dyDescent="0.15"/>
    <row r="216" ht="12" customHeight="1" x14ac:dyDescent="0.15"/>
    <row r="217" ht="12" customHeight="1" x14ac:dyDescent="0.15"/>
    <row r="218" ht="12" customHeight="1" x14ac:dyDescent="0.15"/>
    <row r="219" ht="12" customHeight="1" x14ac:dyDescent="0.15"/>
    <row r="220" ht="12" customHeight="1" x14ac:dyDescent="0.15"/>
    <row r="221" ht="12" customHeight="1" x14ac:dyDescent="0.15"/>
    <row r="222" ht="12" customHeight="1" x14ac:dyDescent="0.15"/>
    <row r="223" ht="12" customHeight="1" x14ac:dyDescent="0.15"/>
    <row r="224" ht="12" customHeight="1" x14ac:dyDescent="0.15"/>
    <row r="225" ht="12" customHeight="1" x14ac:dyDescent="0.15"/>
    <row r="226" ht="12" customHeight="1" x14ac:dyDescent="0.15"/>
    <row r="227" ht="12" customHeight="1" x14ac:dyDescent="0.15"/>
    <row r="228" ht="12" customHeight="1" x14ac:dyDescent="0.15"/>
    <row r="229" ht="12" customHeight="1" x14ac:dyDescent="0.15"/>
    <row r="230" ht="12" customHeight="1" x14ac:dyDescent="0.15"/>
    <row r="231" ht="12" customHeight="1" x14ac:dyDescent="0.15"/>
    <row r="232" ht="12" customHeight="1" x14ac:dyDescent="0.15"/>
    <row r="233" ht="12" customHeight="1" x14ac:dyDescent="0.15"/>
    <row r="234" ht="12" customHeight="1" x14ac:dyDescent="0.15"/>
    <row r="235" ht="12" customHeight="1" x14ac:dyDescent="0.15"/>
    <row r="236" ht="12" customHeight="1" x14ac:dyDescent="0.15"/>
    <row r="237" ht="12" customHeight="1" x14ac:dyDescent="0.15"/>
    <row r="238" ht="12" customHeight="1" x14ac:dyDescent="0.15"/>
    <row r="239" ht="12" customHeight="1" x14ac:dyDescent="0.15"/>
    <row r="240" ht="12" customHeight="1" x14ac:dyDescent="0.15"/>
    <row r="241" ht="12" customHeight="1" x14ac:dyDescent="0.15"/>
    <row r="242" ht="12" customHeight="1" x14ac:dyDescent="0.15"/>
    <row r="243" ht="12" customHeight="1" x14ac:dyDescent="0.15"/>
    <row r="244" ht="12" customHeight="1" x14ac:dyDescent="0.15"/>
    <row r="245" ht="12" customHeight="1" x14ac:dyDescent="0.15"/>
    <row r="246" ht="12" customHeight="1" x14ac:dyDescent="0.15"/>
    <row r="247" ht="12" customHeight="1" x14ac:dyDescent="0.15"/>
    <row r="248" ht="12" customHeight="1" x14ac:dyDescent="0.15"/>
    <row r="249" ht="12" customHeight="1" x14ac:dyDescent="0.15"/>
    <row r="250" ht="12" customHeight="1" x14ac:dyDescent="0.15"/>
    <row r="251" ht="12" customHeight="1" x14ac:dyDescent="0.15"/>
    <row r="252" ht="12" customHeight="1" x14ac:dyDescent="0.15"/>
    <row r="253" ht="12" customHeight="1" x14ac:dyDescent="0.15"/>
    <row r="254" ht="12" customHeight="1" x14ac:dyDescent="0.15"/>
    <row r="255" ht="12" customHeight="1" x14ac:dyDescent="0.15"/>
    <row r="256" ht="12" customHeight="1" x14ac:dyDescent="0.15"/>
    <row r="257" ht="12" customHeight="1" x14ac:dyDescent="0.15"/>
    <row r="258" ht="12" customHeight="1" x14ac:dyDescent="0.15"/>
    <row r="259" ht="12" customHeight="1" x14ac:dyDescent="0.15"/>
    <row r="260" ht="12" customHeight="1" x14ac:dyDescent="0.15"/>
    <row r="261" ht="12" customHeight="1" x14ac:dyDescent="0.15"/>
    <row r="262" ht="12" customHeight="1" x14ac:dyDescent="0.15"/>
    <row r="263" ht="12" customHeight="1" x14ac:dyDescent="0.15"/>
    <row r="264" ht="12" customHeight="1" x14ac:dyDescent="0.15"/>
    <row r="265" ht="12" customHeight="1" x14ac:dyDescent="0.15"/>
    <row r="266" ht="12" customHeight="1" x14ac:dyDescent="0.15"/>
    <row r="267" ht="12" customHeight="1" x14ac:dyDescent="0.15"/>
    <row r="268" ht="12" customHeight="1" x14ac:dyDescent="0.15"/>
    <row r="269" ht="12" customHeight="1" x14ac:dyDescent="0.15"/>
    <row r="270" ht="12" customHeight="1" x14ac:dyDescent="0.15"/>
    <row r="271" ht="12" customHeight="1" x14ac:dyDescent="0.15"/>
    <row r="272" ht="12" customHeight="1" x14ac:dyDescent="0.15"/>
    <row r="273" ht="12" customHeight="1" x14ac:dyDescent="0.15"/>
    <row r="274" ht="12" customHeight="1" x14ac:dyDescent="0.15"/>
    <row r="275" ht="12" customHeight="1" x14ac:dyDescent="0.15"/>
    <row r="276" ht="12" customHeight="1" x14ac:dyDescent="0.15"/>
    <row r="277" ht="12" customHeight="1" x14ac:dyDescent="0.15"/>
    <row r="278" ht="12" customHeight="1" x14ac:dyDescent="0.15"/>
    <row r="279" ht="12" customHeight="1" x14ac:dyDescent="0.15"/>
    <row r="280" ht="12" customHeight="1" x14ac:dyDescent="0.15"/>
    <row r="281" ht="12" customHeight="1" x14ac:dyDescent="0.15"/>
    <row r="282" ht="12" customHeight="1" x14ac:dyDescent="0.15"/>
    <row r="283" ht="12" customHeight="1" x14ac:dyDescent="0.15"/>
    <row r="284" ht="12" customHeight="1" x14ac:dyDescent="0.15"/>
    <row r="285" ht="12" customHeight="1" x14ac:dyDescent="0.15"/>
    <row r="286" ht="12" customHeight="1" x14ac:dyDescent="0.15"/>
    <row r="287" ht="12" customHeight="1" x14ac:dyDescent="0.15"/>
    <row r="288" ht="12" customHeight="1" x14ac:dyDescent="0.15"/>
    <row r="289" ht="12" customHeight="1" x14ac:dyDescent="0.15"/>
    <row r="290" ht="12" customHeight="1" x14ac:dyDescent="0.15"/>
    <row r="291" ht="12" customHeight="1" x14ac:dyDescent="0.15"/>
    <row r="292" ht="12" customHeight="1" x14ac:dyDescent="0.15"/>
    <row r="293" ht="12" customHeight="1" x14ac:dyDescent="0.15"/>
    <row r="294" ht="12" customHeight="1" x14ac:dyDescent="0.15"/>
    <row r="295" ht="12" customHeight="1" x14ac:dyDescent="0.15"/>
    <row r="296" ht="12" customHeight="1" x14ac:dyDescent="0.15"/>
    <row r="297" ht="12" customHeight="1" x14ac:dyDescent="0.15"/>
    <row r="298" ht="12" customHeight="1" x14ac:dyDescent="0.15"/>
    <row r="299" ht="12" customHeight="1" x14ac:dyDescent="0.15"/>
    <row r="300" ht="12" customHeight="1" x14ac:dyDescent="0.15"/>
    <row r="301" ht="12" customHeight="1" x14ac:dyDescent="0.15"/>
    <row r="302" ht="12" customHeight="1" x14ac:dyDescent="0.15"/>
    <row r="303" ht="12" customHeight="1" x14ac:dyDescent="0.15"/>
    <row r="304" ht="12" customHeight="1" x14ac:dyDescent="0.15"/>
    <row r="305" ht="12" customHeight="1" x14ac:dyDescent="0.15"/>
    <row r="306" ht="12" customHeight="1" x14ac:dyDescent="0.15"/>
    <row r="307" ht="12" customHeight="1" x14ac:dyDescent="0.15"/>
    <row r="308" ht="12" customHeight="1" x14ac:dyDescent="0.15"/>
    <row r="309" ht="12" customHeight="1" x14ac:dyDescent="0.15"/>
    <row r="310" ht="12" customHeight="1" x14ac:dyDescent="0.15"/>
    <row r="311" ht="12" customHeight="1" x14ac:dyDescent="0.15"/>
    <row r="312" ht="12" customHeight="1" x14ac:dyDescent="0.15"/>
    <row r="313" ht="12" customHeight="1" x14ac:dyDescent="0.15"/>
    <row r="314" ht="12" customHeight="1" x14ac:dyDescent="0.15"/>
    <row r="315" ht="12" customHeight="1" x14ac:dyDescent="0.15"/>
    <row r="316" ht="12" customHeight="1" x14ac:dyDescent="0.15"/>
    <row r="317" ht="12" customHeight="1" x14ac:dyDescent="0.15"/>
    <row r="318" ht="12" customHeight="1" x14ac:dyDescent="0.15"/>
    <row r="319" ht="12" customHeight="1" x14ac:dyDescent="0.15"/>
    <row r="320" ht="12" customHeight="1" x14ac:dyDescent="0.15"/>
    <row r="321" ht="12" customHeight="1" x14ac:dyDescent="0.15"/>
    <row r="322" ht="12" customHeight="1" x14ac:dyDescent="0.15"/>
    <row r="323" ht="12" customHeight="1" x14ac:dyDescent="0.15"/>
    <row r="324" ht="12" customHeight="1" x14ac:dyDescent="0.15"/>
    <row r="325" ht="12" customHeight="1" x14ac:dyDescent="0.15"/>
    <row r="326" ht="12" customHeight="1" x14ac:dyDescent="0.15"/>
    <row r="327" ht="12" customHeight="1" x14ac:dyDescent="0.15"/>
    <row r="328" ht="12" customHeight="1" x14ac:dyDescent="0.15"/>
    <row r="329" ht="12" customHeight="1" x14ac:dyDescent="0.15"/>
    <row r="330" ht="12" customHeight="1" x14ac:dyDescent="0.15"/>
    <row r="331" ht="12" customHeight="1" x14ac:dyDescent="0.15"/>
    <row r="332" ht="12" customHeight="1" x14ac:dyDescent="0.15"/>
    <row r="333" ht="12" customHeight="1" x14ac:dyDescent="0.15"/>
    <row r="334" ht="12" customHeight="1" x14ac:dyDescent="0.15"/>
    <row r="335" ht="12" customHeight="1" x14ac:dyDescent="0.15"/>
    <row r="336" ht="12" customHeight="1" x14ac:dyDescent="0.15"/>
    <row r="337" ht="12" customHeight="1" x14ac:dyDescent="0.15"/>
    <row r="338" ht="12" customHeight="1" x14ac:dyDescent="0.15"/>
    <row r="339" ht="12" customHeight="1" x14ac:dyDescent="0.15"/>
    <row r="340" ht="12" customHeight="1" x14ac:dyDescent="0.15"/>
    <row r="341" ht="12" customHeight="1" x14ac:dyDescent="0.15"/>
    <row r="342" ht="12" customHeight="1" x14ac:dyDescent="0.15"/>
    <row r="343" ht="12" customHeight="1" x14ac:dyDescent="0.15"/>
    <row r="344" ht="12" customHeight="1" x14ac:dyDescent="0.15"/>
    <row r="345" ht="12" customHeight="1" x14ac:dyDescent="0.15"/>
    <row r="346" ht="12" customHeight="1" x14ac:dyDescent="0.15"/>
    <row r="347" ht="12" customHeight="1" x14ac:dyDescent="0.15"/>
    <row r="348" ht="12" customHeight="1" x14ac:dyDescent="0.15"/>
    <row r="349" ht="12" customHeight="1" x14ac:dyDescent="0.15"/>
    <row r="350" ht="12" customHeight="1" x14ac:dyDescent="0.15"/>
    <row r="351" ht="12" customHeight="1" x14ac:dyDescent="0.15"/>
    <row r="352" ht="12" customHeight="1" x14ac:dyDescent="0.15"/>
    <row r="353" ht="12" customHeight="1" x14ac:dyDescent="0.15"/>
    <row r="354" ht="12" customHeight="1" x14ac:dyDescent="0.15"/>
    <row r="355" ht="12" customHeight="1" x14ac:dyDescent="0.15"/>
    <row r="356" ht="12" customHeight="1" x14ac:dyDescent="0.15"/>
    <row r="357" ht="12" customHeight="1" x14ac:dyDescent="0.15"/>
    <row r="358" ht="12" customHeight="1" x14ac:dyDescent="0.15"/>
    <row r="359" ht="12" customHeight="1" x14ac:dyDescent="0.15"/>
    <row r="360" ht="12" customHeight="1" x14ac:dyDescent="0.15"/>
    <row r="361" ht="12" customHeight="1" x14ac:dyDescent="0.15"/>
    <row r="362" ht="12" customHeight="1" x14ac:dyDescent="0.15"/>
    <row r="363" ht="12" customHeight="1" x14ac:dyDescent="0.15"/>
    <row r="364" ht="12" customHeight="1" x14ac:dyDescent="0.15"/>
    <row r="365" ht="12" customHeight="1" x14ac:dyDescent="0.15"/>
    <row r="366" ht="12" customHeight="1" x14ac:dyDescent="0.15"/>
    <row r="367" ht="12" customHeight="1" x14ac:dyDescent="0.15"/>
    <row r="368" ht="12" customHeight="1" x14ac:dyDescent="0.15"/>
    <row r="369" ht="12" customHeight="1" x14ac:dyDescent="0.15"/>
    <row r="370" ht="12" customHeight="1" x14ac:dyDescent="0.15"/>
    <row r="371" ht="12" customHeight="1" x14ac:dyDescent="0.15"/>
    <row r="372" ht="12" customHeight="1" x14ac:dyDescent="0.15"/>
    <row r="373" ht="12" customHeight="1" x14ac:dyDescent="0.15"/>
    <row r="374" ht="12" customHeight="1" x14ac:dyDescent="0.15"/>
    <row r="375" ht="12" customHeight="1" x14ac:dyDescent="0.15"/>
    <row r="376" ht="12" customHeight="1" x14ac:dyDescent="0.15"/>
    <row r="377" ht="12" customHeight="1" x14ac:dyDescent="0.15"/>
    <row r="378" ht="12" customHeight="1" x14ac:dyDescent="0.15"/>
    <row r="379" ht="12" customHeight="1" x14ac:dyDescent="0.15"/>
    <row r="380" ht="12" customHeight="1" x14ac:dyDescent="0.15"/>
  </sheetData>
  <mergeCells count="1">
    <mergeCell ref="AK2:AS2"/>
  </mergeCells>
  <phoneticPr fontId="3" type="noConversion"/>
  <conditionalFormatting sqref="B3:B7 B9:B25 B55:B80 B28:B50">
    <cfRule type="duplicateValues" dxfId="16" priority="12"/>
  </conditionalFormatting>
  <conditionalFormatting sqref="B8">
    <cfRule type="duplicateValues" dxfId="15" priority="10"/>
  </conditionalFormatting>
  <conditionalFormatting sqref="B51">
    <cfRule type="duplicateValues" dxfId="14" priority="9"/>
  </conditionalFormatting>
  <conditionalFormatting sqref="B52">
    <cfRule type="duplicateValues" dxfId="13" priority="8"/>
  </conditionalFormatting>
  <conditionalFormatting sqref="B53">
    <cfRule type="duplicateValues" dxfId="12" priority="7"/>
  </conditionalFormatting>
  <conditionalFormatting sqref="B54">
    <cfRule type="duplicateValues" dxfId="11" priority="6"/>
  </conditionalFormatting>
  <conditionalFormatting sqref="B81:B186">
    <cfRule type="duplicateValues" dxfId="10" priority="5"/>
  </conditionalFormatting>
  <conditionalFormatting sqref="B26">
    <cfRule type="duplicateValues" dxfId="9" priority="2"/>
  </conditionalFormatting>
  <conditionalFormatting sqref="B27">
    <cfRule type="duplicateValues" dxfId="8" priority="1"/>
  </conditionalFormatting>
  <printOptions horizontalCentered="1"/>
  <pageMargins left="0.19685039370078741" right="0.19685039370078741" top="0.19685039370078741" bottom="0.78740157480314965" header="0.31496062992125984" footer="0.31496062992125984"/>
  <pageSetup paperSize="8" scale="86" fitToHeight="0" orientation="landscape" r:id="rId1"/>
  <headerFooter scaleWithDoc="0" alignWithMargins="0">
    <oddFooter>&amp;L&amp;F&amp;C&amp;A&amp;RSh.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E9DC5-8924-8644-BE3A-D71A00D80212}">
  <dimension ref="A2:B16"/>
  <sheetViews>
    <sheetView zoomScaleNormal="100" workbookViewId="0">
      <selection activeCell="E18" sqref="E18"/>
    </sheetView>
  </sheetViews>
  <sheetFormatPr defaultColWidth="11.42578125" defaultRowHeight="12.75" x14ac:dyDescent="0.2"/>
  <cols>
    <col min="1" max="1" width="21.7109375" bestFit="1" customWidth="1"/>
  </cols>
  <sheetData>
    <row r="2" spans="1:2" ht="13.5" thickBot="1" x14ac:dyDescent="0.25">
      <c r="A2" t="s">
        <v>154</v>
      </c>
    </row>
    <row r="3" spans="1:2" x14ac:dyDescent="0.2">
      <c r="A3" s="69" t="s">
        <v>89</v>
      </c>
      <c r="B3" s="70"/>
    </row>
    <row r="4" spans="1:2" x14ac:dyDescent="0.2">
      <c r="A4" s="71" t="s">
        <v>91</v>
      </c>
      <c r="B4" s="72"/>
    </row>
    <row r="5" spans="1:2" x14ac:dyDescent="0.2">
      <c r="A5" s="71" t="s">
        <v>92</v>
      </c>
      <c r="B5" s="72"/>
    </row>
    <row r="6" spans="1:2" x14ac:dyDescent="0.2">
      <c r="A6" s="71" t="s">
        <v>94</v>
      </c>
      <c r="B6" s="72"/>
    </row>
    <row r="7" spans="1:2" x14ac:dyDescent="0.2">
      <c r="A7" s="71" t="s">
        <v>90</v>
      </c>
      <c r="B7" s="72"/>
    </row>
    <row r="8" spans="1:2" x14ac:dyDescent="0.2">
      <c r="A8" s="71" t="s">
        <v>124</v>
      </c>
      <c r="B8" s="72"/>
    </row>
    <row r="9" spans="1:2" x14ac:dyDescent="0.2">
      <c r="A9" s="71" t="s">
        <v>93</v>
      </c>
      <c r="B9" s="72"/>
    </row>
    <row r="10" spans="1:2" x14ac:dyDescent="0.2">
      <c r="A10" s="71" t="s">
        <v>95</v>
      </c>
      <c r="B10" s="72"/>
    </row>
    <row r="11" spans="1:2" ht="13.5" thickBot="1" x14ac:dyDescent="0.25">
      <c r="A11" s="73" t="s">
        <v>113</v>
      </c>
      <c r="B11" s="74"/>
    </row>
    <row r="12" spans="1:2" ht="13.5" thickBot="1" x14ac:dyDescent="0.25"/>
    <row r="13" spans="1:2" ht="13.5" thickBot="1" x14ac:dyDescent="0.25">
      <c r="A13" s="87" t="s">
        <v>3</v>
      </c>
    </row>
    <row r="14" spans="1:2" x14ac:dyDescent="0.2">
      <c r="A14" s="100" t="s">
        <v>23</v>
      </c>
    </row>
    <row r="15" spans="1:2" x14ac:dyDescent="0.2">
      <c r="A15" s="10" t="s">
        <v>164</v>
      </c>
    </row>
    <row r="16" spans="1:2" x14ac:dyDescent="0.2">
      <c r="A16" s="10" t="s">
        <v>165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C5DF-C015-483E-B27C-5ED7F4229E97}">
  <dimension ref="A1:Y39"/>
  <sheetViews>
    <sheetView workbookViewId="0">
      <selection activeCell="R12" sqref="R12"/>
    </sheetView>
  </sheetViews>
  <sheetFormatPr defaultColWidth="8.85546875" defaultRowHeight="12.75" x14ac:dyDescent="0.2"/>
  <cols>
    <col min="1" max="1" width="21.140625" customWidth="1"/>
    <col min="2" max="2" width="10" bestFit="1" customWidth="1"/>
    <col min="4" max="4" width="12.7109375" customWidth="1"/>
    <col min="5" max="5" width="3.7109375" customWidth="1"/>
    <col min="6" max="6" width="3.42578125" customWidth="1"/>
    <col min="8" max="8" width="2.42578125" customWidth="1"/>
    <col min="10" max="10" width="8.28515625" customWidth="1"/>
    <col min="12" max="12" width="11.7109375" customWidth="1"/>
    <col min="15" max="15" width="12" customWidth="1"/>
    <col min="16" max="16" width="2.42578125" customWidth="1"/>
  </cols>
  <sheetData>
    <row r="1" spans="1:24" ht="13.5" thickBot="1" x14ac:dyDescent="0.25">
      <c r="A1" s="5"/>
      <c r="B1" s="2" t="s">
        <v>68</v>
      </c>
      <c r="C1" s="10" t="s">
        <v>73</v>
      </c>
      <c r="D1" s="4">
        <v>0.2</v>
      </c>
      <c r="E1" s="63" t="s">
        <v>101</v>
      </c>
      <c r="F1" s="63" t="s">
        <v>102</v>
      </c>
      <c r="G1" s="3" t="s">
        <v>67</v>
      </c>
      <c r="K1" s="49"/>
      <c r="L1" s="24" t="s">
        <v>97</v>
      </c>
      <c r="M1" s="23" t="s">
        <v>73</v>
      </c>
      <c r="N1" s="50">
        <v>0.2</v>
      </c>
      <c r="O1" s="39" t="s">
        <v>67</v>
      </c>
      <c r="P1" s="23"/>
      <c r="R1" s="38" t="s">
        <v>77</v>
      </c>
      <c r="S1" s="46"/>
      <c r="T1" s="20" t="s">
        <v>74</v>
      </c>
      <c r="U1" s="20"/>
      <c r="V1" s="21">
        <v>0.2</v>
      </c>
      <c r="W1" s="22" t="s">
        <v>67</v>
      </c>
      <c r="X1" s="23"/>
    </row>
    <row r="2" spans="1:24" x14ac:dyDescent="0.2">
      <c r="A2" s="11" t="s">
        <v>4</v>
      </c>
      <c r="B2" s="8">
        <v>22</v>
      </c>
      <c r="C2" s="8"/>
      <c r="D2" s="16">
        <f>(B2+C2)*1.2</f>
        <v>26.4</v>
      </c>
      <c r="E2" s="60">
        <v>8</v>
      </c>
      <c r="F2" s="60">
        <v>4</v>
      </c>
      <c r="G2" s="64">
        <f>E2*F2</f>
        <v>32</v>
      </c>
      <c r="H2" s="15">
        <f>IF(D2&gt;G2,0,1)</f>
        <v>1</v>
      </c>
      <c r="J2" s="43">
        <f>(B2+C2)-(L2+M2)</f>
        <v>11</v>
      </c>
      <c r="K2" s="49" t="s">
        <v>4</v>
      </c>
      <c r="L2" s="24">
        <v>11</v>
      </c>
      <c r="M2" s="24">
        <v>0</v>
      </c>
      <c r="N2" s="25">
        <f>(L2+M2)*1.2</f>
        <v>13.2</v>
      </c>
      <c r="O2" s="39">
        <f>8*2</f>
        <v>16</v>
      </c>
      <c r="P2" s="23">
        <f>IF(N2&gt;O2,0,1)</f>
        <v>1</v>
      </c>
      <c r="R2" s="43">
        <f>(L2+M2)-T2</f>
        <v>-3</v>
      </c>
      <c r="S2" s="39" t="s">
        <v>4</v>
      </c>
      <c r="T2" s="24">
        <v>14</v>
      </c>
      <c r="U2" s="24"/>
      <c r="V2" s="25">
        <f>(T2+U2)*1.2</f>
        <v>16.8</v>
      </c>
      <c r="W2" s="26">
        <v>24</v>
      </c>
      <c r="X2" s="23">
        <f>IF(V2&gt;W2,0,1)</f>
        <v>1</v>
      </c>
    </row>
    <row r="3" spans="1:24" x14ac:dyDescent="0.2">
      <c r="A3" s="6" t="s">
        <v>70</v>
      </c>
      <c r="B3" s="7">
        <v>21</v>
      </c>
      <c r="C3" s="7"/>
      <c r="D3" s="17">
        <f t="shared" ref="D3:D8" si="0">(B3+C3)*1.2</f>
        <v>25.2</v>
      </c>
      <c r="E3" s="61">
        <v>4</v>
      </c>
      <c r="F3" s="61">
        <v>7</v>
      </c>
      <c r="G3" s="65">
        <f>E3*F3</f>
        <v>28</v>
      </c>
      <c r="H3" s="15">
        <f t="shared" ref="H3:H8" si="1">IF(D3&gt;G3,0,1)</f>
        <v>1</v>
      </c>
      <c r="J3" s="44">
        <f t="shared" ref="J3:J8" si="2">(B3+C3)-(L3+M3)</f>
        <v>3</v>
      </c>
      <c r="K3" s="51" t="s">
        <v>70</v>
      </c>
      <c r="L3" s="27">
        <v>17</v>
      </c>
      <c r="M3" s="27">
        <v>1</v>
      </c>
      <c r="N3" s="28">
        <f t="shared" ref="N3:N8" si="3">(L3+M3)*1.2</f>
        <v>21.599999999999998</v>
      </c>
      <c r="O3" s="40">
        <f>4*6</f>
        <v>24</v>
      </c>
      <c r="P3" s="23">
        <f t="shared" ref="P3:P8" si="4">IF(N3&gt;O3,0,1)</f>
        <v>1</v>
      </c>
      <c r="R3" s="44">
        <f t="shared" ref="R3:R8" si="5">(L3+M3)-T3</f>
        <v>8</v>
      </c>
      <c r="S3" s="40" t="s">
        <v>70</v>
      </c>
      <c r="T3" s="27">
        <v>10</v>
      </c>
      <c r="U3" s="27"/>
      <c r="V3" s="28">
        <f t="shared" ref="V3:V8" si="6">(T3+U3)*1.2</f>
        <v>12</v>
      </c>
      <c r="W3" s="29">
        <v>12</v>
      </c>
      <c r="X3" s="23">
        <f t="shared" ref="X3:X8" si="7">IF(V3&gt;W3,0,1)</f>
        <v>1</v>
      </c>
    </row>
    <row r="4" spans="1:24" x14ac:dyDescent="0.2">
      <c r="A4" s="12" t="s">
        <v>9</v>
      </c>
      <c r="B4" s="7">
        <v>3</v>
      </c>
      <c r="C4" s="7"/>
      <c r="D4" s="17">
        <f t="shared" si="0"/>
        <v>3.5999999999999996</v>
      </c>
      <c r="E4" s="61">
        <v>4</v>
      </c>
      <c r="F4" s="61">
        <v>1</v>
      </c>
      <c r="G4" s="65">
        <f t="shared" ref="G4:G8" si="8">E4*F4</f>
        <v>4</v>
      </c>
      <c r="H4" s="15">
        <f t="shared" si="1"/>
        <v>1</v>
      </c>
      <c r="J4" s="44">
        <f t="shared" si="2"/>
        <v>1</v>
      </c>
      <c r="K4" s="51" t="s">
        <v>9</v>
      </c>
      <c r="L4" s="27">
        <v>1</v>
      </c>
      <c r="M4" s="27">
        <v>1</v>
      </c>
      <c r="N4" s="28">
        <f t="shared" si="3"/>
        <v>2.4</v>
      </c>
      <c r="O4" s="40">
        <v>4</v>
      </c>
      <c r="P4" s="23">
        <f t="shared" si="4"/>
        <v>1</v>
      </c>
      <c r="R4" s="44">
        <f t="shared" si="5"/>
        <v>0</v>
      </c>
      <c r="S4" s="40" t="s">
        <v>9</v>
      </c>
      <c r="T4" s="27">
        <v>2</v>
      </c>
      <c r="U4" s="27"/>
      <c r="V4" s="28">
        <f t="shared" si="6"/>
        <v>2.4</v>
      </c>
      <c r="W4" s="29">
        <v>4</v>
      </c>
      <c r="X4" s="23">
        <f t="shared" si="7"/>
        <v>1</v>
      </c>
    </row>
    <row r="5" spans="1:24" x14ac:dyDescent="0.2">
      <c r="A5" s="12" t="s">
        <v>10</v>
      </c>
      <c r="B5" s="1">
        <v>16</v>
      </c>
      <c r="C5" s="1"/>
      <c r="D5" s="17">
        <f t="shared" si="0"/>
        <v>19.2</v>
      </c>
      <c r="E5" s="61">
        <v>32</v>
      </c>
      <c r="F5" s="61">
        <v>1</v>
      </c>
      <c r="G5" s="65">
        <f t="shared" si="8"/>
        <v>32</v>
      </c>
      <c r="H5" s="15">
        <f t="shared" si="1"/>
        <v>1</v>
      </c>
      <c r="J5" s="44">
        <f t="shared" si="2"/>
        <v>0</v>
      </c>
      <c r="K5" s="51" t="s">
        <v>10</v>
      </c>
      <c r="L5" s="30">
        <v>0</v>
      </c>
      <c r="M5" s="30">
        <v>16</v>
      </c>
      <c r="N5" s="28">
        <f t="shared" si="3"/>
        <v>19.2</v>
      </c>
      <c r="O5" s="40">
        <v>32</v>
      </c>
      <c r="P5" s="23">
        <f t="shared" si="4"/>
        <v>1</v>
      </c>
      <c r="R5" s="44">
        <f t="shared" si="5"/>
        <v>-1</v>
      </c>
      <c r="S5" s="40" t="s">
        <v>10</v>
      </c>
      <c r="T5" s="30">
        <v>17</v>
      </c>
      <c r="U5" s="30"/>
      <c r="V5" s="28">
        <f t="shared" si="6"/>
        <v>20.399999999999999</v>
      </c>
      <c r="W5" s="29">
        <v>32</v>
      </c>
      <c r="X5" s="23">
        <f t="shared" si="7"/>
        <v>1</v>
      </c>
    </row>
    <row r="6" spans="1:24" x14ac:dyDescent="0.2">
      <c r="A6" s="13" t="s">
        <v>71</v>
      </c>
      <c r="B6" s="1">
        <v>20</v>
      </c>
      <c r="C6" s="1"/>
      <c r="D6" s="17">
        <f t="shared" si="0"/>
        <v>24</v>
      </c>
      <c r="E6" s="61">
        <v>16</v>
      </c>
      <c r="F6" s="61">
        <v>2</v>
      </c>
      <c r="G6" s="65">
        <f t="shared" si="8"/>
        <v>32</v>
      </c>
      <c r="H6" s="15">
        <f t="shared" si="1"/>
        <v>1</v>
      </c>
      <c r="J6" s="44">
        <f t="shared" si="2"/>
        <v>4</v>
      </c>
      <c r="K6" s="52" t="s">
        <v>71</v>
      </c>
      <c r="L6" s="30">
        <v>14</v>
      </c>
      <c r="M6" s="30">
        <v>2</v>
      </c>
      <c r="N6" s="28">
        <f t="shared" si="3"/>
        <v>19.2</v>
      </c>
      <c r="O6" s="40">
        <f>16*2</f>
        <v>32</v>
      </c>
      <c r="P6" s="23">
        <f t="shared" si="4"/>
        <v>1</v>
      </c>
      <c r="R6" s="44">
        <f t="shared" si="5"/>
        <v>10</v>
      </c>
      <c r="S6" s="41" t="s">
        <v>71</v>
      </c>
      <c r="T6" s="30">
        <v>6</v>
      </c>
      <c r="U6" s="30"/>
      <c r="V6" s="28">
        <f t="shared" si="6"/>
        <v>7.1999999999999993</v>
      </c>
      <c r="W6" s="29">
        <v>16</v>
      </c>
      <c r="X6" s="23">
        <f t="shared" si="7"/>
        <v>1</v>
      </c>
    </row>
    <row r="7" spans="1:24" x14ac:dyDescent="0.2">
      <c r="A7" s="12" t="s">
        <v>12</v>
      </c>
      <c r="B7" s="1">
        <v>25</v>
      </c>
      <c r="C7" s="1"/>
      <c r="D7" s="17">
        <f t="shared" si="0"/>
        <v>30</v>
      </c>
      <c r="E7" s="61">
        <v>32</v>
      </c>
      <c r="F7" s="61">
        <v>1</v>
      </c>
      <c r="G7" s="65">
        <f t="shared" si="8"/>
        <v>32</v>
      </c>
      <c r="H7" s="15">
        <f t="shared" si="1"/>
        <v>1</v>
      </c>
      <c r="J7" s="44">
        <f t="shared" si="2"/>
        <v>1</v>
      </c>
      <c r="K7" s="51" t="s">
        <v>12</v>
      </c>
      <c r="L7" s="30">
        <v>0</v>
      </c>
      <c r="M7" s="30">
        <v>24</v>
      </c>
      <c r="N7" s="28">
        <f t="shared" si="3"/>
        <v>28.799999999999997</v>
      </c>
      <c r="O7" s="40">
        <v>32</v>
      </c>
      <c r="P7" s="23">
        <f t="shared" si="4"/>
        <v>1</v>
      </c>
      <c r="R7" s="44">
        <f t="shared" si="5"/>
        <v>-2</v>
      </c>
      <c r="S7" s="40" t="s">
        <v>12</v>
      </c>
      <c r="T7" s="30">
        <v>26</v>
      </c>
      <c r="U7" s="30"/>
      <c r="V7" s="28">
        <f t="shared" si="6"/>
        <v>31.2</v>
      </c>
      <c r="W7" s="29">
        <v>32</v>
      </c>
      <c r="X7" s="23">
        <f t="shared" si="7"/>
        <v>1</v>
      </c>
    </row>
    <row r="8" spans="1:24" ht="13.5" thickBot="1" x14ac:dyDescent="0.25">
      <c r="A8" s="14" t="s">
        <v>72</v>
      </c>
      <c r="B8" s="9">
        <v>17</v>
      </c>
      <c r="C8" s="9"/>
      <c r="D8" s="18">
        <f t="shared" si="0"/>
        <v>20.399999999999999</v>
      </c>
      <c r="E8" s="62">
        <v>8</v>
      </c>
      <c r="F8" s="62">
        <v>3</v>
      </c>
      <c r="G8" s="66">
        <f t="shared" si="8"/>
        <v>24</v>
      </c>
      <c r="H8" s="15">
        <f t="shared" si="1"/>
        <v>1</v>
      </c>
      <c r="J8" s="45">
        <f t="shared" si="2"/>
        <v>4</v>
      </c>
      <c r="K8" s="53" t="s">
        <v>72</v>
      </c>
      <c r="L8" s="54">
        <v>11</v>
      </c>
      <c r="M8" s="54">
        <v>2</v>
      </c>
      <c r="N8" s="55">
        <f t="shared" si="3"/>
        <v>15.6</v>
      </c>
      <c r="O8" s="42">
        <f>8*2</f>
        <v>16</v>
      </c>
      <c r="P8" s="23">
        <f t="shared" si="4"/>
        <v>1</v>
      </c>
      <c r="R8" s="45">
        <f t="shared" si="5"/>
        <v>6</v>
      </c>
      <c r="S8" s="42" t="s">
        <v>72</v>
      </c>
      <c r="T8" s="31">
        <v>7</v>
      </c>
      <c r="U8" s="31"/>
      <c r="V8" s="32">
        <f t="shared" si="6"/>
        <v>8.4</v>
      </c>
      <c r="W8" s="33">
        <v>8</v>
      </c>
      <c r="X8" s="23">
        <f t="shared" si="7"/>
        <v>0</v>
      </c>
    </row>
    <row r="9" spans="1:24" x14ac:dyDescent="0.2">
      <c r="G9">
        <f>SUM(G2:G8)</f>
        <v>184</v>
      </c>
      <c r="J9" s="44">
        <f>SUM(J2:J8)</f>
        <v>24</v>
      </c>
      <c r="K9" s="23"/>
      <c r="L9" s="23"/>
      <c r="M9" s="23"/>
      <c r="N9" s="23"/>
      <c r="O9" s="23">
        <f>SUM(O2:O8)</f>
        <v>156</v>
      </c>
      <c r="P9" s="23"/>
      <c r="R9" s="44">
        <f>SUM(R2:R8)</f>
        <v>18</v>
      </c>
      <c r="T9" s="44">
        <f>SUM(T2:T8)</f>
        <v>82</v>
      </c>
    </row>
    <row r="11" spans="1:24" x14ac:dyDescent="0.2">
      <c r="A11" s="10" t="s">
        <v>75</v>
      </c>
      <c r="B11" s="37">
        <v>0.2</v>
      </c>
      <c r="C11" s="10" t="s">
        <v>76</v>
      </c>
    </row>
    <row r="12" spans="1:24" x14ac:dyDescent="0.2">
      <c r="A12" s="68">
        <f>SUM(F2:F8)</f>
        <v>19</v>
      </c>
      <c r="R12">
        <f>R9+J9</f>
        <v>42</v>
      </c>
    </row>
    <row r="13" spans="1:24" x14ac:dyDescent="0.2">
      <c r="A13">
        <v>4</v>
      </c>
      <c r="N13" s="19"/>
    </row>
    <row r="14" spans="1:24" ht="13.5" thickBot="1" x14ac:dyDescent="0.25">
      <c r="A14">
        <v>1</v>
      </c>
    </row>
    <row r="15" spans="1:24" ht="13.5" thickBot="1" x14ac:dyDescent="0.25">
      <c r="A15" s="34">
        <f>SUM(A12:A14)</f>
        <v>24</v>
      </c>
      <c r="B15" s="35">
        <f>A15*1.2</f>
        <v>28.799999999999997</v>
      </c>
      <c r="C15" s="36">
        <f>4*8</f>
        <v>32</v>
      </c>
      <c r="D15" s="15">
        <f t="shared" ref="D15" si="9">IF(B15&gt;C15,0,1)</f>
        <v>1</v>
      </c>
    </row>
    <row r="18" spans="1:25" x14ac:dyDescent="0.2">
      <c r="D18" s="10" t="s">
        <v>87</v>
      </c>
      <c r="E18" s="10"/>
      <c r="F18" s="10"/>
      <c r="G18" s="10" t="s">
        <v>88</v>
      </c>
      <c r="I18" t="s">
        <v>96</v>
      </c>
      <c r="J18" s="10" t="s">
        <v>99</v>
      </c>
      <c r="K18" s="10" t="s">
        <v>103</v>
      </c>
      <c r="L18" s="10" t="s">
        <v>104</v>
      </c>
      <c r="V18" s="10" t="s">
        <v>87</v>
      </c>
      <c r="W18" s="10" t="s">
        <v>88</v>
      </c>
      <c r="Y18" t="s">
        <v>96</v>
      </c>
    </row>
    <row r="19" spans="1:25" x14ac:dyDescent="0.2">
      <c r="A19" s="47" t="s">
        <v>80</v>
      </c>
      <c r="B19">
        <v>16</v>
      </c>
      <c r="C19" s="7">
        <f>B19*1.2</f>
        <v>19.2</v>
      </c>
      <c r="D19" s="67">
        <f>C19-B19</f>
        <v>3.1999999999999993</v>
      </c>
      <c r="G19" s="47">
        <v>4</v>
      </c>
      <c r="I19" s="48">
        <f>B19+G19</f>
        <v>20</v>
      </c>
      <c r="J19" s="58">
        <f>I19*2</f>
        <v>40</v>
      </c>
      <c r="K19">
        <v>40</v>
      </c>
      <c r="L19" s="47">
        <f>J19-K19</f>
        <v>0</v>
      </c>
      <c r="T19">
        <v>17</v>
      </c>
      <c r="U19" s="7">
        <f>T19*1.2</f>
        <v>20.399999999999999</v>
      </c>
      <c r="V19">
        <f>U19-T19</f>
        <v>3.3999999999999986</v>
      </c>
      <c r="W19" s="47">
        <v>4</v>
      </c>
      <c r="Y19" s="48">
        <f>T19+W19</f>
        <v>21</v>
      </c>
    </row>
    <row r="20" spans="1:25" x14ac:dyDescent="0.2">
      <c r="A20" s="47" t="s">
        <v>79</v>
      </c>
      <c r="B20">
        <v>60</v>
      </c>
      <c r="C20" s="7">
        <f t="shared" ref="C20:C28" si="10">B20*1.2</f>
        <v>72</v>
      </c>
      <c r="D20" s="67">
        <f t="shared" ref="D20:D28" si="11">C20-B20</f>
        <v>12</v>
      </c>
      <c r="G20" s="47">
        <v>12</v>
      </c>
      <c r="I20" s="48">
        <f t="shared" ref="I20:I28" si="12">B20+G20</f>
        <v>72</v>
      </c>
      <c r="J20" s="58">
        <f t="shared" ref="J20:J28" si="13">I20*2</f>
        <v>144</v>
      </c>
      <c r="K20">
        <v>106</v>
      </c>
      <c r="L20" s="47">
        <f t="shared" ref="L20:L28" si="14">J20-K20</f>
        <v>38</v>
      </c>
      <c r="T20">
        <f>19+25</f>
        <v>44</v>
      </c>
      <c r="U20" s="7">
        <f t="shared" ref="U20:U28" si="15">T20*1.2</f>
        <v>52.8</v>
      </c>
      <c r="V20">
        <f t="shared" ref="V20:V28" si="16">U20-T20</f>
        <v>8.7999999999999972</v>
      </c>
      <c r="W20" s="47">
        <v>9</v>
      </c>
      <c r="Y20" s="48">
        <f t="shared" ref="Y20:Y27" si="17">T20+W20</f>
        <v>53</v>
      </c>
    </row>
    <row r="21" spans="1:25" x14ac:dyDescent="0.2">
      <c r="A21" s="47" t="s">
        <v>81</v>
      </c>
      <c r="B21">
        <v>22</v>
      </c>
      <c r="C21" s="7">
        <f t="shared" si="10"/>
        <v>26.4</v>
      </c>
      <c r="D21" s="67">
        <f t="shared" si="11"/>
        <v>4.3999999999999986</v>
      </c>
      <c r="G21" s="47">
        <v>5</v>
      </c>
      <c r="I21" s="48">
        <f t="shared" si="12"/>
        <v>27</v>
      </c>
      <c r="J21" s="58">
        <f t="shared" si="13"/>
        <v>54</v>
      </c>
      <c r="K21">
        <v>44</v>
      </c>
      <c r="L21" s="47">
        <f t="shared" si="14"/>
        <v>10</v>
      </c>
      <c r="T21">
        <v>25</v>
      </c>
      <c r="U21" s="7">
        <f t="shared" si="15"/>
        <v>30</v>
      </c>
      <c r="V21" s="56">
        <f t="shared" si="16"/>
        <v>5</v>
      </c>
      <c r="W21" s="47">
        <v>5</v>
      </c>
      <c r="Y21" s="48">
        <f t="shared" si="17"/>
        <v>30</v>
      </c>
    </row>
    <row r="22" spans="1:25" x14ac:dyDescent="0.2">
      <c r="A22" s="47" t="s">
        <v>98</v>
      </c>
      <c r="B22">
        <v>4</v>
      </c>
      <c r="C22" s="7">
        <f t="shared" si="10"/>
        <v>4.8</v>
      </c>
      <c r="D22" s="67">
        <f t="shared" si="11"/>
        <v>0.79999999999999982</v>
      </c>
      <c r="G22" s="57">
        <v>1</v>
      </c>
      <c r="I22" s="48">
        <f t="shared" si="12"/>
        <v>5</v>
      </c>
      <c r="J22" s="58">
        <f t="shared" si="13"/>
        <v>10</v>
      </c>
      <c r="K22">
        <v>0</v>
      </c>
      <c r="L22" s="47">
        <f t="shared" si="14"/>
        <v>10</v>
      </c>
      <c r="U22" s="7"/>
      <c r="V22" s="56"/>
      <c r="W22" s="47"/>
      <c r="Y22" s="48"/>
    </row>
    <row r="23" spans="1:25" x14ac:dyDescent="0.2">
      <c r="A23" s="47" t="s">
        <v>82</v>
      </c>
      <c r="B23">
        <v>2</v>
      </c>
      <c r="C23" s="7">
        <f t="shared" si="10"/>
        <v>2.4</v>
      </c>
      <c r="D23" s="67">
        <f t="shared" si="11"/>
        <v>0.39999999999999991</v>
      </c>
      <c r="G23" s="47">
        <v>1</v>
      </c>
      <c r="I23" s="48">
        <f t="shared" si="12"/>
        <v>3</v>
      </c>
      <c r="J23" s="58">
        <f t="shared" si="13"/>
        <v>6</v>
      </c>
      <c r="K23">
        <v>6</v>
      </c>
      <c r="L23" s="47">
        <f t="shared" si="14"/>
        <v>0</v>
      </c>
      <c r="T23">
        <v>2</v>
      </c>
      <c r="U23" s="7">
        <f t="shared" si="15"/>
        <v>2.4</v>
      </c>
      <c r="V23">
        <f t="shared" si="16"/>
        <v>0.39999999999999991</v>
      </c>
      <c r="W23" s="47">
        <v>1</v>
      </c>
      <c r="Y23" s="48">
        <f t="shared" si="17"/>
        <v>3</v>
      </c>
    </row>
    <row r="24" spans="1:25" x14ac:dyDescent="0.2">
      <c r="A24" s="47" t="s">
        <v>78</v>
      </c>
      <c r="B24">
        <v>12</v>
      </c>
      <c r="C24" s="7">
        <f t="shared" si="10"/>
        <v>14.399999999999999</v>
      </c>
      <c r="D24" s="67">
        <f t="shared" si="11"/>
        <v>2.3999999999999986</v>
      </c>
      <c r="G24" s="47">
        <v>3</v>
      </c>
      <c r="I24" s="48">
        <f t="shared" si="12"/>
        <v>15</v>
      </c>
      <c r="J24" s="58">
        <f t="shared" si="13"/>
        <v>30</v>
      </c>
      <c r="K24">
        <v>28</v>
      </c>
      <c r="L24" s="47">
        <f t="shared" si="14"/>
        <v>2</v>
      </c>
      <c r="T24">
        <v>11</v>
      </c>
      <c r="U24" s="7">
        <f t="shared" si="15"/>
        <v>13.2</v>
      </c>
      <c r="V24">
        <f t="shared" si="16"/>
        <v>2.1999999999999993</v>
      </c>
      <c r="W24" s="47">
        <v>3</v>
      </c>
      <c r="Y24" s="48">
        <f t="shared" si="17"/>
        <v>14</v>
      </c>
    </row>
    <row r="25" spans="1:25" x14ac:dyDescent="0.2">
      <c r="A25" s="47" t="s">
        <v>83</v>
      </c>
      <c r="B25">
        <v>10</v>
      </c>
      <c r="C25" s="7">
        <f t="shared" si="10"/>
        <v>12</v>
      </c>
      <c r="D25" s="67">
        <f t="shared" si="11"/>
        <v>2</v>
      </c>
      <c r="G25" s="47">
        <v>2</v>
      </c>
      <c r="I25" s="48">
        <f t="shared" si="12"/>
        <v>12</v>
      </c>
      <c r="J25" s="58">
        <f t="shared" si="13"/>
        <v>24</v>
      </c>
      <c r="K25">
        <v>24</v>
      </c>
      <c r="L25" s="47">
        <f t="shared" si="14"/>
        <v>0</v>
      </c>
      <c r="T25">
        <v>10</v>
      </c>
      <c r="U25" s="7">
        <f t="shared" si="15"/>
        <v>12</v>
      </c>
      <c r="V25">
        <f t="shared" si="16"/>
        <v>2</v>
      </c>
      <c r="W25" s="47">
        <v>2</v>
      </c>
      <c r="Y25" s="48">
        <f t="shared" si="17"/>
        <v>12</v>
      </c>
    </row>
    <row r="26" spans="1:25" x14ac:dyDescent="0.2">
      <c r="A26" s="47" t="s">
        <v>84</v>
      </c>
      <c r="B26">
        <v>30</v>
      </c>
      <c r="C26" s="7">
        <f t="shared" si="10"/>
        <v>36</v>
      </c>
      <c r="D26" s="67">
        <f t="shared" si="11"/>
        <v>6</v>
      </c>
      <c r="G26" s="47">
        <v>6</v>
      </c>
      <c r="I26" s="48">
        <f t="shared" si="12"/>
        <v>36</v>
      </c>
      <c r="J26" s="58">
        <f>I26*2</f>
        <v>72</v>
      </c>
      <c r="K26">
        <v>74</v>
      </c>
      <c r="L26" s="47">
        <f t="shared" si="14"/>
        <v>-2</v>
      </c>
      <c r="T26">
        <v>30</v>
      </c>
      <c r="U26" s="7">
        <f t="shared" si="15"/>
        <v>36</v>
      </c>
      <c r="V26">
        <f t="shared" si="16"/>
        <v>6</v>
      </c>
      <c r="W26" s="47">
        <v>7</v>
      </c>
      <c r="Y26" s="48">
        <f t="shared" si="17"/>
        <v>37</v>
      </c>
    </row>
    <row r="27" spans="1:25" x14ac:dyDescent="0.2">
      <c r="A27" s="47" t="s">
        <v>85</v>
      </c>
      <c r="B27">
        <v>4</v>
      </c>
      <c r="C27" s="7">
        <f t="shared" si="10"/>
        <v>4.8</v>
      </c>
      <c r="D27" s="67">
        <f t="shared" si="11"/>
        <v>0.79999999999999982</v>
      </c>
      <c r="G27" s="47">
        <v>1</v>
      </c>
      <c r="I27" s="48">
        <f t="shared" si="12"/>
        <v>5</v>
      </c>
      <c r="J27" s="58">
        <f t="shared" si="13"/>
        <v>10</v>
      </c>
      <c r="K27">
        <v>10</v>
      </c>
      <c r="L27" s="47">
        <f t="shared" si="14"/>
        <v>0</v>
      </c>
      <c r="T27">
        <v>4</v>
      </c>
      <c r="U27" s="7">
        <f t="shared" si="15"/>
        <v>4.8</v>
      </c>
      <c r="V27">
        <f t="shared" si="16"/>
        <v>0.79999999999999982</v>
      </c>
      <c r="W27" s="47">
        <v>1</v>
      </c>
      <c r="Y27" s="48">
        <f t="shared" si="17"/>
        <v>5</v>
      </c>
    </row>
    <row r="28" spans="1:25" x14ac:dyDescent="0.2">
      <c r="A28" s="47" t="s">
        <v>86</v>
      </c>
      <c r="B28">
        <v>21</v>
      </c>
      <c r="C28" s="7">
        <f t="shared" si="10"/>
        <v>25.2</v>
      </c>
      <c r="D28" s="67">
        <f t="shared" si="11"/>
        <v>4.1999999999999993</v>
      </c>
      <c r="G28" s="47">
        <v>5</v>
      </c>
      <c r="I28" s="48">
        <f t="shared" si="12"/>
        <v>26</v>
      </c>
      <c r="J28" s="58">
        <f t="shared" si="13"/>
        <v>52</v>
      </c>
      <c r="K28">
        <v>34</v>
      </c>
      <c r="L28" s="47">
        <f t="shared" si="14"/>
        <v>18</v>
      </c>
      <c r="T28">
        <v>16</v>
      </c>
      <c r="U28" s="7">
        <f t="shared" si="15"/>
        <v>19.2</v>
      </c>
      <c r="V28">
        <f t="shared" si="16"/>
        <v>3.1999999999999993</v>
      </c>
      <c r="W28" s="48">
        <v>4</v>
      </c>
      <c r="Y28" s="48">
        <f>T28+W28</f>
        <v>20</v>
      </c>
    </row>
    <row r="29" spans="1:25" x14ac:dyDescent="0.2">
      <c r="A29" s="59" t="s">
        <v>100</v>
      </c>
      <c r="B29">
        <v>3</v>
      </c>
      <c r="C29" s="7"/>
    </row>
    <row r="30" spans="1:25" x14ac:dyDescent="0.2">
      <c r="B30">
        <f>SUM(B19:B29)</f>
        <v>184</v>
      </c>
      <c r="C30" s="7"/>
    </row>
    <row r="31" spans="1:25" x14ac:dyDescent="0.2">
      <c r="C31" s="7"/>
    </row>
    <row r="32" spans="1:25" x14ac:dyDescent="0.2">
      <c r="A32" s="59"/>
      <c r="C32" s="7"/>
    </row>
    <row r="33" spans="3:3" x14ac:dyDescent="0.2">
      <c r="C33" s="7"/>
    </row>
    <row r="34" spans="3:3" x14ac:dyDescent="0.2">
      <c r="C34" s="7"/>
    </row>
    <row r="35" spans="3:3" x14ac:dyDescent="0.2">
      <c r="C35" s="7"/>
    </row>
    <row r="36" spans="3:3" x14ac:dyDescent="0.2">
      <c r="C36" s="7"/>
    </row>
    <row r="37" spans="3:3" x14ac:dyDescent="0.2">
      <c r="C37" s="7"/>
    </row>
    <row r="38" spans="3:3" x14ac:dyDescent="0.2">
      <c r="C38" s="7"/>
    </row>
    <row r="39" spans="3:3" x14ac:dyDescent="0.2">
      <c r="C39" s="7"/>
    </row>
  </sheetData>
  <conditionalFormatting sqref="P2:P8">
    <cfRule type="cellIs" dxfId="7" priority="9" operator="equal">
      <formula>0</formula>
    </cfRule>
    <cfRule type="cellIs" dxfId="6" priority="10" operator="greaterThan">
      <formula>0</formula>
    </cfRule>
  </conditionalFormatting>
  <conditionalFormatting sqref="X2:X8">
    <cfRule type="cellIs" dxfId="5" priority="7" operator="equal">
      <formula>0</formula>
    </cfRule>
    <cfRule type="cellIs" dxfId="4" priority="8" operator="greaterThan">
      <formula>0</formula>
    </cfRule>
  </conditionalFormatting>
  <conditionalFormatting sqref="D15">
    <cfRule type="cellIs" dxfId="3" priority="5" operator="equal">
      <formula>0</formula>
    </cfRule>
    <cfRule type="cellIs" dxfId="2" priority="6" operator="greaterThan">
      <formula>0</formula>
    </cfRule>
  </conditionalFormatting>
  <conditionalFormatting sqref="H2:H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 SHEET</vt:lpstr>
      <vt:lpstr>NOTES</vt:lpstr>
      <vt:lpstr>PLC IO LIST</vt:lpstr>
      <vt:lpstr>Parameter</vt:lpstr>
      <vt:lpstr>CALCOLO SCHEDE</vt:lpstr>
      <vt:lpstr>NOTES!Print_Area</vt:lpstr>
      <vt:lpstr>'PLC IO LIST'!Print_Area</vt:lpstr>
      <vt:lpstr>'PLC IO LIST'!Print_Titles</vt:lpstr>
    </vt:vector>
  </TitlesOfParts>
  <Company>Sazeh Consultants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Casà Domenico</dc:creator>
  <cp:lastModifiedBy>Martinelli - SEID Srl</cp:lastModifiedBy>
  <cp:lastPrinted>2021-03-15T13:03:07Z</cp:lastPrinted>
  <dcterms:created xsi:type="dcterms:W3CDTF">2001-11-12T08:17:43Z</dcterms:created>
  <dcterms:modified xsi:type="dcterms:W3CDTF">2021-07-15T15:08:53Z</dcterms:modified>
</cp:coreProperties>
</file>