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pejro/Dropbox (Politecnico Di Torino Studenti)/relazioni setm/"/>
    </mc:Choice>
  </mc:AlternateContent>
  <xr:revisionPtr revIDLastSave="0" documentId="13_ncr:1_{B7A9244B-C158-B94B-B24F-114DBC8E1EC1}" xr6:coauthVersionLast="47" xr6:coauthVersionMax="47" xr10:uidLastSave="{00000000-0000-0000-0000-000000000000}"/>
  <bookViews>
    <workbookView xWindow="0" yWindow="500" windowWidth="30360" windowHeight="15680" xr2:uid="{9398673A-790F-4106-8549-5D4E2C1D08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14" i="1"/>
  <c r="C15" i="1" s="1"/>
  <c r="K60" i="1"/>
  <c r="K58" i="1"/>
  <c r="C54" i="1"/>
  <c r="C55" i="1" s="1"/>
  <c r="C29" i="1"/>
  <c r="C30" i="1"/>
  <c r="C31" i="1"/>
  <c r="C32" i="1"/>
  <c r="C33" i="1"/>
  <c r="C34" i="1"/>
  <c r="C35" i="1"/>
  <c r="E29" i="1"/>
  <c r="E30" i="1"/>
  <c r="E31" i="1"/>
  <c r="E32" i="1"/>
  <c r="E33" i="1"/>
  <c r="E34" i="1"/>
  <c r="E35" i="1"/>
  <c r="E28" i="1"/>
  <c r="C28" i="1"/>
  <c r="C71" i="1"/>
  <c r="C61" i="1"/>
  <c r="C60" i="1"/>
  <c r="C23" i="1"/>
  <c r="C13" i="1"/>
  <c r="C12" i="1"/>
  <c r="K12" i="1"/>
  <c r="K10" i="1"/>
  <c r="C7" i="1"/>
  <c r="C6" i="1"/>
  <c r="C63" i="1" l="1"/>
</calcChain>
</file>

<file path=xl/sharedStrings.xml><?xml version="1.0" encoding="utf-8"?>
<sst xmlns="http://schemas.openxmlformats.org/spreadsheetml/2006/main" count="88" uniqueCount="48">
  <si>
    <t>Parametri Amplificatore</t>
  </si>
  <si>
    <t>Guadagno a 800 Hz</t>
  </si>
  <si>
    <r>
      <t>A</t>
    </r>
    <r>
      <rPr>
        <sz val="8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(rapporto)</t>
    </r>
  </si>
  <si>
    <t>Av (in dB)</t>
  </si>
  <si>
    <t>Misura</t>
  </si>
  <si>
    <t>Calcolo del campo accettabile (da valore nominale)</t>
  </si>
  <si>
    <t>Resistenza equivalente di ingresso</t>
  </si>
  <si>
    <t>Resistenza equivalente di uscita</t>
  </si>
  <si>
    <t>Risposta in frequenza di amplificatore con celle RC esterne</t>
  </si>
  <si>
    <t>frequenze (Hz)</t>
  </si>
  <si>
    <t>pulsazione (rad/s)</t>
  </si>
  <si>
    <r>
      <t>|A</t>
    </r>
    <r>
      <rPr>
        <sz val="9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| (dB) da calcolo</t>
    </r>
  </si>
  <si>
    <r>
      <t>|A</t>
    </r>
    <r>
      <rPr>
        <sz val="9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| (dB) da misura</t>
    </r>
  </si>
  <si>
    <t>Amplificatore Invertente</t>
  </si>
  <si>
    <t>Calcolo</t>
  </si>
  <si>
    <r>
      <t>Misura di A</t>
    </r>
    <r>
      <rPr>
        <sz val="9"/>
        <color theme="1"/>
        <rFont val="Calibri"/>
        <family val="2"/>
        <scheme val="minor"/>
      </rPr>
      <t>v</t>
    </r>
  </si>
  <si>
    <r>
      <t>Valore di A</t>
    </r>
    <r>
      <rPr>
        <sz val="9"/>
        <color theme="1"/>
        <rFont val="Calibri"/>
        <family val="2"/>
        <scheme val="minor"/>
      </rPr>
      <t>v</t>
    </r>
  </si>
  <si>
    <r>
      <t>Misura della R</t>
    </r>
    <r>
      <rPr>
        <sz val="9"/>
        <color theme="1"/>
        <rFont val="Calibri"/>
        <family val="2"/>
        <scheme val="minor"/>
      </rPr>
      <t>i</t>
    </r>
  </si>
  <si>
    <r>
      <t>valore R</t>
    </r>
    <r>
      <rPr>
        <sz val="9"/>
        <color theme="1"/>
        <rFont val="Calibri"/>
        <family val="2"/>
        <scheme val="minor"/>
      </rPr>
      <t>i</t>
    </r>
  </si>
  <si>
    <r>
      <t>V</t>
    </r>
    <r>
      <rPr>
        <sz val="9"/>
        <color theme="1"/>
        <rFont val="Calibri"/>
        <family val="2"/>
        <scheme val="minor"/>
      </rPr>
      <t>upp</t>
    </r>
    <r>
      <rPr>
        <sz val="11"/>
        <color theme="1"/>
        <rFont val="Calibri"/>
        <family val="2"/>
        <scheme val="minor"/>
      </rPr>
      <t xml:space="preserve"> [V]</t>
    </r>
  </si>
  <si>
    <r>
      <t>V</t>
    </r>
    <r>
      <rPr>
        <sz val="9"/>
        <color theme="1"/>
        <rFont val="Calibri"/>
        <family val="2"/>
        <scheme val="minor"/>
      </rPr>
      <t xml:space="preserve">ipp </t>
    </r>
    <r>
      <rPr>
        <sz val="11"/>
        <color theme="1"/>
        <rFont val="Calibri"/>
        <family val="2"/>
        <scheme val="minor"/>
      </rPr>
      <t>[V]</t>
    </r>
  </si>
  <si>
    <r>
      <t>Vu1</t>
    </r>
    <r>
      <rPr>
        <sz val="9"/>
        <color theme="1"/>
        <rFont val="Calibri"/>
        <family val="2"/>
        <scheme val="minor"/>
      </rPr>
      <t xml:space="preserve">_eff </t>
    </r>
    <r>
      <rPr>
        <sz val="11"/>
        <color theme="1"/>
        <rFont val="Calibri"/>
        <family val="2"/>
        <scheme val="minor"/>
      </rPr>
      <t>[V]</t>
    </r>
  </si>
  <si>
    <t>Vu_eff</t>
  </si>
  <si>
    <r>
      <t>V</t>
    </r>
    <r>
      <rPr>
        <sz val="9"/>
        <color theme="1"/>
        <rFont val="Calibri"/>
        <family val="2"/>
        <scheme val="minor"/>
      </rPr>
      <t>unc</t>
    </r>
  </si>
  <si>
    <r>
      <t>V</t>
    </r>
    <r>
      <rPr>
        <sz val="9"/>
        <color theme="1"/>
        <rFont val="Calibri"/>
        <family val="2"/>
        <scheme val="minor"/>
      </rPr>
      <t>uc</t>
    </r>
  </si>
  <si>
    <t>Vu2_eff</t>
  </si>
  <si>
    <t>INVERTENTE</t>
  </si>
  <si>
    <t>Vs pp</t>
  </si>
  <si>
    <t>Vu pp</t>
  </si>
  <si>
    <t>0,2 v pp</t>
  </si>
  <si>
    <t>1 V pp</t>
  </si>
  <si>
    <t>(9.33 ± 0,93)</t>
  </si>
  <si>
    <t>------------------------------</t>
  </si>
  <si>
    <t>Guadagno a 1 kHz</t>
  </si>
  <si>
    <t xml:space="preserve">(10,00 ± 1,00) </t>
  </si>
  <si>
    <t>Misura [Ω]</t>
  </si>
  <si>
    <t xml:space="preserve">Misura </t>
  </si>
  <si>
    <r>
      <t>V</t>
    </r>
    <r>
      <rPr>
        <sz val="9"/>
        <color theme="1"/>
        <rFont val="Calibri"/>
        <family val="2"/>
        <scheme val="minor"/>
      </rPr>
      <t xml:space="preserve">u </t>
    </r>
    <r>
      <rPr>
        <sz val="11"/>
        <color theme="1"/>
        <rFont val="Calibri"/>
        <family val="2"/>
        <scheme val="minor"/>
      </rPr>
      <t>(R9 in corto) [V]</t>
    </r>
  </si>
  <si>
    <r>
      <t>V</t>
    </r>
    <r>
      <rPr>
        <sz val="9"/>
        <color theme="1"/>
        <rFont val="Calibri"/>
        <family val="2"/>
        <scheme val="minor"/>
      </rPr>
      <t xml:space="preserve">u </t>
    </r>
    <r>
      <rPr>
        <sz val="11"/>
        <color theme="1"/>
        <rFont val="Calibri"/>
        <family val="2"/>
        <scheme val="minor"/>
      </rPr>
      <t>(R9 inserita) [V]</t>
    </r>
  </si>
  <si>
    <r>
      <t>V</t>
    </r>
    <r>
      <rPr>
        <sz val="9"/>
        <color theme="1"/>
        <rFont val="Calibri"/>
        <family val="2"/>
        <scheme val="minor"/>
      </rPr>
      <t xml:space="preserve">u </t>
    </r>
    <r>
      <rPr>
        <sz val="11"/>
        <color theme="1"/>
        <rFont val="Calibri"/>
        <family val="2"/>
        <scheme val="minor"/>
      </rPr>
      <t>(R10 in corto) [V]</t>
    </r>
  </si>
  <si>
    <r>
      <t>V</t>
    </r>
    <r>
      <rPr>
        <sz val="9"/>
        <color theme="1"/>
        <rFont val="Calibri"/>
        <family val="2"/>
        <scheme val="minor"/>
      </rPr>
      <t xml:space="preserve">u </t>
    </r>
    <r>
      <rPr>
        <sz val="11"/>
        <color theme="1"/>
        <rFont val="Calibri"/>
        <family val="2"/>
        <scheme val="minor"/>
      </rPr>
      <t>(R10 inserita) [V]</t>
    </r>
  </si>
  <si>
    <t>Valore di R9 [kΩ]</t>
  </si>
  <si>
    <r>
      <t>Valore di R</t>
    </r>
    <r>
      <rPr>
        <sz val="9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[kΩ]</t>
    </r>
  </si>
  <si>
    <t>(10,00 ± 0,50)</t>
  </si>
  <si>
    <t>(1,00 ± 0,05)</t>
  </si>
  <si>
    <t xml:space="preserve">(15 ± 0,75) </t>
  </si>
  <si>
    <t>Valore di R10 [kΩ]</t>
  </si>
  <si>
    <t>Valore di Ru [kΩ]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</si>
</sst>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3" fillId="0" borderId="0" xfId="0" applyFont="1" applyAlignment="1">
      <alignment wrapText="1"/>
    </xf>
    <xf numFmtId="2" fontId="0" fillId="0" borderId="1" xfId="0" applyNumberFormat="1" applyBorder="1"/>
    <xf numFmtId="1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04B2-0277-4E89-B844-C7125D4A7FDC}">
  <dimension ref="A2:K71"/>
  <sheetViews>
    <sheetView tabSelected="1" topLeftCell="A5" zoomScale="222" workbookViewId="0">
      <selection activeCell="F65" sqref="F65"/>
    </sheetView>
  </sheetViews>
  <sheetFormatPr baseColWidth="10" defaultColWidth="8.83203125" defaultRowHeight="15" x14ac:dyDescent="0.2"/>
  <cols>
    <col min="2" max="2" width="15.83203125" customWidth="1"/>
    <col min="3" max="3" width="10.33203125" customWidth="1"/>
    <col min="4" max="4" width="25.1640625" customWidth="1"/>
    <col min="5" max="5" width="18.33203125" customWidth="1"/>
    <col min="9" max="9" width="10.83203125" customWidth="1"/>
  </cols>
  <sheetData>
    <row r="2" spans="1:11" x14ac:dyDescent="0.2">
      <c r="B2" t="s">
        <v>0</v>
      </c>
    </row>
    <row r="4" spans="1:11" ht="13" customHeight="1" x14ac:dyDescent="0.2">
      <c r="B4" t="s">
        <v>1</v>
      </c>
    </row>
    <row r="5" spans="1:11" ht="29.5" customHeight="1" x14ac:dyDescent="0.2">
      <c r="B5" s="1"/>
      <c r="C5" s="1" t="s">
        <v>4</v>
      </c>
      <c r="D5" s="2" t="s">
        <v>5</v>
      </c>
      <c r="I5" s="1" t="s">
        <v>19</v>
      </c>
      <c r="J5" s="1">
        <v>8.9600000000000009</v>
      </c>
    </row>
    <row r="6" spans="1:11" x14ac:dyDescent="0.2">
      <c r="B6" s="1" t="s">
        <v>2</v>
      </c>
      <c r="C6" s="5">
        <f>J5/J6</f>
        <v>8.8188976377952759</v>
      </c>
      <c r="D6" s="9" t="s">
        <v>31</v>
      </c>
      <c r="I6" s="1" t="s">
        <v>20</v>
      </c>
      <c r="J6" s="1">
        <v>1.016</v>
      </c>
    </row>
    <row r="7" spans="1:11" x14ac:dyDescent="0.2">
      <c r="B7" s="1" t="s">
        <v>3</v>
      </c>
      <c r="C7" s="5">
        <f>20*LOG10(C6)</f>
        <v>18.908286034284497</v>
      </c>
      <c r="D7" s="1"/>
    </row>
    <row r="10" spans="1:11" x14ac:dyDescent="0.2">
      <c r="B10" t="s">
        <v>6</v>
      </c>
      <c r="I10" t="s">
        <v>21</v>
      </c>
      <c r="J10">
        <v>3.05</v>
      </c>
      <c r="K10">
        <f>J10*SQRT(2)</f>
        <v>4.3133513652379403</v>
      </c>
    </row>
    <row r="11" spans="1:11" ht="32" x14ac:dyDescent="0.2">
      <c r="B11" s="1"/>
      <c r="C11" s="1" t="s">
        <v>36</v>
      </c>
      <c r="D11" s="2" t="s">
        <v>5</v>
      </c>
    </row>
    <row r="12" spans="1:11" x14ac:dyDescent="0.2">
      <c r="A12" t="s">
        <v>24</v>
      </c>
      <c r="B12" s="1" t="s">
        <v>37</v>
      </c>
      <c r="C12" s="5">
        <f>J10*SQRT(2)</f>
        <v>4.3133513652379403</v>
      </c>
      <c r="D12" s="10" t="s">
        <v>32</v>
      </c>
      <c r="I12" t="s">
        <v>22</v>
      </c>
      <c r="J12">
        <v>1.61</v>
      </c>
      <c r="K12">
        <f t="shared" ref="K12" si="0">J12*SQRT(2)</f>
        <v>2.2768838354206835</v>
      </c>
    </row>
    <row r="13" spans="1:11" x14ac:dyDescent="0.2">
      <c r="A13" t="s">
        <v>23</v>
      </c>
      <c r="B13" s="1" t="s">
        <v>38</v>
      </c>
      <c r="C13" s="5">
        <f>J12*SQRT(2)</f>
        <v>2.2768838354206835</v>
      </c>
      <c r="D13" s="10" t="s">
        <v>32</v>
      </c>
    </row>
    <row r="14" spans="1:11" x14ac:dyDescent="0.2">
      <c r="B14" s="1" t="s">
        <v>41</v>
      </c>
      <c r="C14" s="5">
        <f>10000*(10^-3)</f>
        <v>10</v>
      </c>
      <c r="D14" s="10" t="s">
        <v>32</v>
      </c>
    </row>
    <row r="15" spans="1:11" x14ac:dyDescent="0.2">
      <c r="B15" s="1" t="s">
        <v>42</v>
      </c>
      <c r="C15" s="5">
        <f>(C13*C14)/(C12-C13)</f>
        <v>11.180555555555559</v>
      </c>
      <c r="D15" s="9" t="s">
        <v>43</v>
      </c>
    </row>
    <row r="18" spans="2:10" x14ac:dyDescent="0.2">
      <c r="B18" t="s">
        <v>7</v>
      </c>
    </row>
    <row r="19" spans="2:10" ht="32" x14ac:dyDescent="0.2">
      <c r="B19" s="1"/>
      <c r="C19" s="1" t="s">
        <v>35</v>
      </c>
      <c r="D19" s="2" t="s">
        <v>5</v>
      </c>
      <c r="I19" t="s">
        <v>21</v>
      </c>
      <c r="J19">
        <v>3.05</v>
      </c>
    </row>
    <row r="20" spans="2:10" x14ac:dyDescent="0.2">
      <c r="B20" s="1" t="s">
        <v>39</v>
      </c>
      <c r="C20" s="5">
        <v>3.05</v>
      </c>
      <c r="D20" s="10" t="s">
        <v>32</v>
      </c>
      <c r="I20" t="s">
        <v>25</v>
      </c>
      <c r="J20">
        <v>1.54</v>
      </c>
    </row>
    <row r="21" spans="2:10" x14ac:dyDescent="0.2">
      <c r="B21" s="1" t="s">
        <v>40</v>
      </c>
      <c r="C21" s="5">
        <v>1.54</v>
      </c>
      <c r="D21" s="10" t="s">
        <v>32</v>
      </c>
    </row>
    <row r="22" spans="2:10" x14ac:dyDescent="0.2">
      <c r="B22" s="1" t="s">
        <v>46</v>
      </c>
      <c r="C22" s="5">
        <f>1000*(10^-3)</f>
        <v>1</v>
      </c>
      <c r="D22" s="10" t="s">
        <v>32</v>
      </c>
    </row>
    <row r="23" spans="2:10" x14ac:dyDescent="0.2">
      <c r="B23" s="1" t="s">
        <v>47</v>
      </c>
      <c r="C23" s="5">
        <f>C22*((C20-C21)/C21)</f>
        <v>0.98051948051948035</v>
      </c>
      <c r="D23" s="9" t="s">
        <v>44</v>
      </c>
    </row>
    <row r="26" spans="2:10" ht="16.5" customHeight="1" x14ac:dyDescent="0.2">
      <c r="B26" t="s">
        <v>8</v>
      </c>
      <c r="F26" s="7"/>
      <c r="G26" s="7"/>
    </row>
    <row r="27" spans="2:10" ht="29" customHeight="1" x14ac:dyDescent="0.2">
      <c r="B27" s="1" t="s">
        <v>9</v>
      </c>
      <c r="C27" s="2" t="s">
        <v>10</v>
      </c>
      <c r="D27" s="2" t="s">
        <v>11</v>
      </c>
      <c r="E27" s="2" t="s">
        <v>12</v>
      </c>
      <c r="F27" s="8" t="s">
        <v>27</v>
      </c>
      <c r="G27" s="8" t="s">
        <v>28</v>
      </c>
      <c r="J27" s="4"/>
    </row>
    <row r="28" spans="2:10" x14ac:dyDescent="0.2">
      <c r="B28" s="3">
        <v>300</v>
      </c>
      <c r="C28" s="6">
        <f>(B28*2*PI())</f>
        <v>1884.9555921538758</v>
      </c>
      <c r="D28" s="1"/>
      <c r="E28" s="5">
        <f>20*LOG10(ABS(G28/F28))</f>
        <v>6.1045222051517865</v>
      </c>
      <c r="F28" s="7">
        <v>1.03</v>
      </c>
      <c r="G28" s="7">
        <v>2.08</v>
      </c>
      <c r="I28" t="s">
        <v>30</v>
      </c>
    </row>
    <row r="29" spans="2:10" x14ac:dyDescent="0.2">
      <c r="B29" s="3">
        <v>1000</v>
      </c>
      <c r="C29" s="6">
        <f t="shared" ref="C29:C35" si="1">(B29*2*PI())</f>
        <v>6283.1853071795858</v>
      </c>
      <c r="D29" s="1"/>
      <c r="E29" s="5">
        <f t="shared" ref="E29:E35" si="2">20*LOG10(ABS(G29/F29))</f>
        <v>15.215543086284418</v>
      </c>
      <c r="F29" s="7">
        <v>1.02</v>
      </c>
      <c r="G29" s="7">
        <v>5.88</v>
      </c>
    </row>
    <row r="30" spans="2:10" x14ac:dyDescent="0.2">
      <c r="B30" s="3">
        <v>3000</v>
      </c>
      <c r="C30" s="6">
        <f t="shared" si="1"/>
        <v>18849.555921538758</v>
      </c>
      <c r="D30" s="1"/>
      <c r="E30" s="5">
        <f t="shared" si="2"/>
        <v>18.318544233942315</v>
      </c>
      <c r="F30" s="7">
        <v>1</v>
      </c>
      <c r="G30" s="7">
        <v>8.24</v>
      </c>
    </row>
    <row r="31" spans="2:10" x14ac:dyDescent="0.2">
      <c r="B31" s="3">
        <v>10000</v>
      </c>
      <c r="C31" s="6">
        <f t="shared" si="1"/>
        <v>62831.853071795864</v>
      </c>
      <c r="D31" s="1"/>
      <c r="E31" s="5">
        <f t="shared" si="2"/>
        <v>17.756369876988998</v>
      </c>
      <c r="F31" s="7">
        <v>0.98399999999999999</v>
      </c>
      <c r="G31" s="7">
        <v>7.6</v>
      </c>
    </row>
    <row r="32" spans="2:10" x14ac:dyDescent="0.2">
      <c r="B32" s="3">
        <v>30000</v>
      </c>
      <c r="C32" s="6">
        <f t="shared" si="1"/>
        <v>188495.55921538759</v>
      </c>
      <c r="D32" s="1"/>
      <c r="E32" s="5">
        <f t="shared" si="2"/>
        <v>13.009151561096919</v>
      </c>
      <c r="F32" s="7">
        <v>0.98399999999999999</v>
      </c>
      <c r="G32" s="7">
        <v>4.4000000000000004</v>
      </c>
    </row>
    <row r="33" spans="2:9" x14ac:dyDescent="0.2">
      <c r="B33" s="3">
        <v>100000</v>
      </c>
      <c r="C33" s="6">
        <f t="shared" si="1"/>
        <v>628318.53071795858</v>
      </c>
      <c r="D33" s="1"/>
      <c r="E33" s="5">
        <f t="shared" si="2"/>
        <v>3.6368717588954498</v>
      </c>
      <c r="F33" s="7">
        <v>0.2</v>
      </c>
      <c r="G33" s="7">
        <v>0.30399999999999999</v>
      </c>
      <c r="I33" t="s">
        <v>29</v>
      </c>
    </row>
    <row r="34" spans="2:9" x14ac:dyDescent="0.2">
      <c r="B34" s="3">
        <v>300000</v>
      </c>
      <c r="C34" s="6">
        <f t="shared" si="1"/>
        <v>1884955.5921538759</v>
      </c>
      <c r="D34" s="1"/>
      <c r="E34" s="5">
        <f t="shared" si="2"/>
        <v>12.464985807958007</v>
      </c>
      <c r="F34" s="7">
        <v>0.2</v>
      </c>
      <c r="G34" s="7">
        <v>0.84</v>
      </c>
    </row>
    <row r="35" spans="2:9" x14ac:dyDescent="0.2">
      <c r="B35" s="3">
        <v>1000000</v>
      </c>
      <c r="C35" s="6">
        <f t="shared" si="1"/>
        <v>6283185.307179586</v>
      </c>
      <c r="D35" s="1"/>
      <c r="E35" s="5">
        <f t="shared" si="2"/>
        <v>-22.194944754264569</v>
      </c>
      <c r="F35" s="7">
        <v>0.20599999999999999</v>
      </c>
      <c r="G35" s="7">
        <v>1.6E-2</v>
      </c>
    </row>
    <row r="38" spans="2:9" x14ac:dyDescent="0.2">
      <c r="B38" t="s">
        <v>13</v>
      </c>
    </row>
    <row r="40" spans="2:9" x14ac:dyDescent="0.2">
      <c r="B40" t="s">
        <v>15</v>
      </c>
    </row>
    <row r="41" spans="2:9" x14ac:dyDescent="0.2">
      <c r="B41" s="1"/>
      <c r="C41" s="1" t="s">
        <v>4</v>
      </c>
    </row>
    <row r="42" spans="2:9" x14ac:dyDescent="0.2">
      <c r="B42" s="1" t="s">
        <v>16</v>
      </c>
      <c r="C42" s="1"/>
    </row>
    <row r="44" spans="2:9" x14ac:dyDescent="0.2">
      <c r="B44" t="s">
        <v>17</v>
      </c>
    </row>
    <row r="45" spans="2:9" x14ac:dyDescent="0.2">
      <c r="B45" s="1"/>
      <c r="C45" s="1" t="s">
        <v>4</v>
      </c>
      <c r="D45" s="1" t="s">
        <v>14</v>
      </c>
    </row>
    <row r="46" spans="2:9" x14ac:dyDescent="0.2">
      <c r="B46" s="1" t="s">
        <v>18</v>
      </c>
      <c r="C46" s="1"/>
      <c r="D46" s="1"/>
    </row>
    <row r="49" spans="2:11" x14ac:dyDescent="0.2">
      <c r="B49" t="s">
        <v>26</v>
      </c>
    </row>
    <row r="52" spans="2:11" x14ac:dyDescent="0.2">
      <c r="B52" t="s">
        <v>33</v>
      </c>
    </row>
    <row r="53" spans="2:11" ht="32" x14ac:dyDescent="0.2">
      <c r="B53" s="1"/>
      <c r="C53" s="1" t="s">
        <v>36</v>
      </c>
      <c r="D53" s="2" t="s">
        <v>5</v>
      </c>
      <c r="I53" s="1" t="s">
        <v>19</v>
      </c>
      <c r="J53" s="1">
        <v>10.5</v>
      </c>
    </row>
    <row r="54" spans="2:11" x14ac:dyDescent="0.2">
      <c r="B54" s="1" t="s">
        <v>2</v>
      </c>
      <c r="C54" s="5">
        <f>J53/J54</f>
        <v>10.294117647058822</v>
      </c>
      <c r="D54" s="9" t="s">
        <v>34</v>
      </c>
      <c r="I54" s="1" t="s">
        <v>20</v>
      </c>
      <c r="J54" s="1">
        <v>1.02</v>
      </c>
    </row>
    <row r="55" spans="2:11" x14ac:dyDescent="0.2">
      <c r="B55" s="1" t="s">
        <v>3</v>
      </c>
      <c r="C55" s="5">
        <f>20*LOG10(C54)</f>
        <v>20.25178254616041</v>
      </c>
      <c r="D55" s="1"/>
    </row>
    <row r="58" spans="2:11" x14ac:dyDescent="0.2">
      <c r="B58" t="s">
        <v>6</v>
      </c>
      <c r="I58" t="s">
        <v>21</v>
      </c>
      <c r="J58">
        <v>3.6</v>
      </c>
      <c r="K58">
        <f>J58*SQRT(2)</f>
        <v>5.0911688245431428</v>
      </c>
    </row>
    <row r="59" spans="2:11" ht="32" x14ac:dyDescent="0.2">
      <c r="B59" s="1"/>
      <c r="C59" s="1" t="s">
        <v>36</v>
      </c>
      <c r="D59" s="2" t="s">
        <v>5</v>
      </c>
    </row>
    <row r="60" spans="2:11" x14ac:dyDescent="0.2">
      <c r="B60" s="1" t="s">
        <v>37</v>
      </c>
      <c r="C60" s="5">
        <f>J58*SQRT(2)</f>
        <v>5.0911688245431428</v>
      </c>
      <c r="D60" s="10" t="s">
        <v>32</v>
      </c>
      <c r="I60" t="s">
        <v>22</v>
      </c>
      <c r="J60">
        <v>2.15</v>
      </c>
      <c r="K60">
        <f t="shared" ref="K60" si="3">J60*SQRT(2)</f>
        <v>3.0405591591021546</v>
      </c>
    </row>
    <row r="61" spans="2:11" x14ac:dyDescent="0.2">
      <c r="B61" s="1" t="s">
        <v>38</v>
      </c>
      <c r="C61" s="5">
        <f>J60*SQRT(2)</f>
        <v>3.0405591591021546</v>
      </c>
      <c r="D61" s="10" t="s">
        <v>32</v>
      </c>
    </row>
    <row r="62" spans="2:11" x14ac:dyDescent="0.2">
      <c r="B62" s="1" t="s">
        <v>41</v>
      </c>
      <c r="C62" s="5">
        <v>10</v>
      </c>
      <c r="D62" s="10" t="s">
        <v>32</v>
      </c>
    </row>
    <row r="63" spans="2:11" x14ac:dyDescent="0.2">
      <c r="B63" s="1" t="s">
        <v>42</v>
      </c>
      <c r="C63" s="5">
        <f>(C61*C62)/(C60-C61)</f>
        <v>14.827586206896552</v>
      </c>
      <c r="D63" s="9" t="s">
        <v>45</v>
      </c>
    </row>
    <row r="66" spans="2:10" x14ac:dyDescent="0.2">
      <c r="B66" t="s">
        <v>7</v>
      </c>
    </row>
    <row r="67" spans="2:10" ht="32" x14ac:dyDescent="0.2">
      <c r="B67" s="1"/>
      <c r="C67" s="1" t="s">
        <v>4</v>
      </c>
      <c r="D67" s="2" t="s">
        <v>5</v>
      </c>
      <c r="I67" t="s">
        <v>21</v>
      </c>
      <c r="J67">
        <v>3.05</v>
      </c>
    </row>
    <row r="68" spans="2:10" x14ac:dyDescent="0.2">
      <c r="B68" s="1" t="s">
        <v>39</v>
      </c>
      <c r="C68" s="9">
        <v>3.6</v>
      </c>
      <c r="D68" s="10" t="s">
        <v>32</v>
      </c>
      <c r="I68" t="s">
        <v>25</v>
      </c>
      <c r="J68">
        <v>1.54</v>
      </c>
    </row>
    <row r="69" spans="2:10" x14ac:dyDescent="0.2">
      <c r="B69" s="1" t="s">
        <v>40</v>
      </c>
      <c r="C69" s="9">
        <v>3.6</v>
      </c>
      <c r="D69" s="10" t="s">
        <v>32</v>
      </c>
    </row>
    <row r="70" spans="2:10" x14ac:dyDescent="0.2">
      <c r="B70" s="1" t="s">
        <v>46</v>
      </c>
      <c r="C70" s="9">
        <v>1000</v>
      </c>
      <c r="D70" s="10" t="s">
        <v>32</v>
      </c>
    </row>
    <row r="71" spans="2:10" x14ac:dyDescent="0.2">
      <c r="B71" s="1" t="s">
        <v>47</v>
      </c>
      <c r="C71" s="9">
        <f>C70*((C68-C69)/C69)</f>
        <v>0</v>
      </c>
      <c r="D71" s="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SUPERNO FALCO LEONARDO</dc:creator>
  <cp:lastModifiedBy>STEFANO PEJRO</cp:lastModifiedBy>
  <dcterms:created xsi:type="dcterms:W3CDTF">2023-12-07T08:20:05Z</dcterms:created>
  <dcterms:modified xsi:type="dcterms:W3CDTF">2023-12-07T18:00:09Z</dcterms:modified>
</cp:coreProperties>
</file>