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marco\Desktop\Gerenciamiento de Proyectos\TP-GPSI\"/>
    </mc:Choice>
  </mc:AlternateContent>
  <xr:revisionPtr revIDLastSave="0" documentId="13_ncr:1_{C591B64B-E701-42DA-A666-FE6F91430D1B}" xr6:coauthVersionLast="47" xr6:coauthVersionMax="47" xr10:uidLastSave="{00000000-0000-0000-0000-000000000000}"/>
  <bookViews>
    <workbookView xWindow="-120" yWindow="-120" windowWidth="29040" windowHeight="15720" activeTab="3" xr2:uid="{00000000-000D-0000-FFFF-FFFF00000000}"/>
  </bookViews>
  <sheets>
    <sheet name="INSTRUCCIONES" sheetId="1" r:id="rId1"/>
    <sheet name="CALCULOS AUXILIARES" sheetId="2" r:id="rId2"/>
    <sheet name="Estimación de Costos Básica HR " sheetId="3" r:id="rId3"/>
    <sheet name="Estimación de Costos Avanzada (" sheetId="4" r:id="rId4"/>
  </sheets>
  <definedNames>
    <definedName name="___thinkcellNUYAAAAAAAAAAAAAT8cFbKKya0yTufg8mNIwXQ" localSheetId="3">#REF!</definedName>
    <definedName name="___thinkcellNUYAAAAAAAAAAAAAT8cFbKKya0yTufg8mNIwXQ">#REF!</definedName>
    <definedName name="Dto" localSheetId="3">#REF!</definedName>
    <definedName name="Dto">#REF!</definedName>
    <definedName name="Mant_HW_Com" localSheetId="3">#REF!</definedName>
    <definedName name="Mant_HW_Com">#REF!</definedName>
    <definedName name="Mante_HW" localSheetId="3">#REF!</definedName>
    <definedName name="Mante_HW">#REF!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i/ffSMVOK4SzZpvyBAtgiJaUTnrw=="/>
    </ext>
  </extLst>
</workbook>
</file>

<file path=xl/calcChain.xml><?xml version="1.0" encoding="utf-8"?>
<calcChain xmlns="http://schemas.openxmlformats.org/spreadsheetml/2006/main">
  <c r="J13" i="4" l="1"/>
  <c r="I13" i="4"/>
  <c r="H13" i="4"/>
  <c r="J12" i="4"/>
  <c r="I12" i="4"/>
  <c r="H12" i="4"/>
  <c r="J50" i="2"/>
  <c r="J25" i="4"/>
  <c r="I25" i="4"/>
  <c r="H25" i="4"/>
  <c r="G25" i="4"/>
  <c r="F25" i="4"/>
  <c r="E25" i="4"/>
  <c r="F49" i="4"/>
  <c r="E49" i="4"/>
  <c r="J49" i="4"/>
  <c r="I49" i="4"/>
  <c r="H49" i="4"/>
  <c r="E46" i="4"/>
  <c r="G49" i="4"/>
  <c r="K8" i="4"/>
  <c r="J7" i="4"/>
  <c r="I7" i="4"/>
  <c r="H7" i="4"/>
  <c r="G7" i="4"/>
  <c r="F7" i="4"/>
  <c r="E7" i="4"/>
  <c r="E6" i="4"/>
  <c r="K6" i="4" s="1"/>
  <c r="K45" i="4"/>
  <c r="K44" i="4"/>
  <c r="K43" i="4"/>
  <c r="K42" i="4"/>
  <c r="K41" i="4"/>
  <c r="K40" i="4"/>
  <c r="K39" i="4"/>
  <c r="K38" i="4"/>
  <c r="K37" i="4"/>
  <c r="K36" i="4"/>
  <c r="K35" i="4"/>
  <c r="K34" i="4"/>
  <c r="K33" i="4"/>
  <c r="K32" i="4"/>
  <c r="K31" i="4"/>
  <c r="K30" i="4"/>
  <c r="K29" i="4"/>
  <c r="K28" i="4"/>
  <c r="K27" i="4"/>
  <c r="K26" i="4"/>
  <c r="K24" i="4"/>
  <c r="K23" i="4"/>
  <c r="K22" i="4"/>
  <c r="K21" i="4"/>
  <c r="K20" i="4"/>
  <c r="K19" i="4"/>
  <c r="K18" i="4"/>
  <c r="K17" i="4"/>
  <c r="K16" i="4"/>
  <c r="K15" i="4"/>
  <c r="K14" i="4"/>
  <c r="F46" i="4"/>
  <c r="K11" i="4"/>
  <c r="K10" i="4"/>
  <c r="K9" i="4"/>
  <c r="K5" i="4"/>
  <c r="K4" i="4"/>
  <c r="K3" i="4"/>
  <c r="A11" i="3"/>
  <c r="A10" i="3"/>
  <c r="A9" i="3"/>
  <c r="A8" i="3"/>
  <c r="A7" i="3"/>
  <c r="A6" i="3"/>
  <c r="A5" i="3"/>
  <c r="B4" i="3"/>
  <c r="E2" i="4" s="1"/>
  <c r="B14" i="2"/>
  <c r="B25" i="2" s="1"/>
  <c r="B35" i="2" s="1"/>
  <c r="B39" i="2" s="1"/>
  <c r="B49" i="2" s="1"/>
  <c r="B59" i="2" s="1"/>
  <c r="B79" i="2" s="1"/>
  <c r="G11" i="2"/>
  <c r="O5" i="2" s="1"/>
  <c r="F11" i="2"/>
  <c r="F26" i="2" s="1"/>
  <c r="E11" i="2"/>
  <c r="E26" i="2" s="1"/>
  <c r="D11" i="2"/>
  <c r="L7" i="2" s="1"/>
  <c r="C11" i="2"/>
  <c r="K10" i="2" s="1"/>
  <c r="B11" i="2"/>
  <c r="J4" i="2" s="1"/>
  <c r="A10" i="2"/>
  <c r="I10" i="2" s="1"/>
  <c r="A9" i="2"/>
  <c r="A8" i="2"/>
  <c r="I8" i="2" s="1"/>
  <c r="A7" i="2"/>
  <c r="A6" i="2"/>
  <c r="I6" i="2" s="1"/>
  <c r="A5" i="2"/>
  <c r="A4" i="2"/>
  <c r="I4" i="2" s="1"/>
  <c r="J3" i="2"/>
  <c r="J25" i="2" s="1"/>
  <c r="J39" i="2" s="1"/>
  <c r="J49" i="2" s="1"/>
  <c r="C3" i="2"/>
  <c r="K3" i="2" s="1"/>
  <c r="K25" i="2" s="1"/>
  <c r="K39" i="2" s="1"/>
  <c r="K49" i="2" s="1"/>
  <c r="C8" i="1"/>
  <c r="D8" i="1" s="1"/>
  <c r="F8" i="1" s="1"/>
  <c r="C7" i="1"/>
  <c r="D7" i="1" s="1"/>
  <c r="F7" i="1" s="1"/>
  <c r="C6" i="1"/>
  <c r="D6" i="1" s="1"/>
  <c r="F6" i="1" s="1"/>
  <c r="C5" i="1"/>
  <c r="D5" i="1" s="1"/>
  <c r="F5" i="1" s="1"/>
  <c r="D4" i="1"/>
  <c r="F4" i="1" s="1"/>
  <c r="C4" i="1"/>
  <c r="C3" i="1"/>
  <c r="D3" i="1" s="1"/>
  <c r="F3" i="1" s="1"/>
  <c r="D2" i="1"/>
  <c r="F2" i="1" s="1"/>
  <c r="C2" i="1"/>
  <c r="K13" i="4" l="1"/>
  <c r="I46" i="4"/>
  <c r="I48" i="4" s="1"/>
  <c r="E48" i="4"/>
  <c r="F48" i="4"/>
  <c r="J46" i="4"/>
  <c r="J48" i="4" s="1"/>
  <c r="H46" i="4"/>
  <c r="H48" i="4" s="1"/>
  <c r="K7" i="4"/>
  <c r="K25" i="4"/>
  <c r="G46" i="4"/>
  <c r="G48" i="4" s="1"/>
  <c r="J9" i="2"/>
  <c r="J8" i="2"/>
  <c r="J5" i="2"/>
  <c r="J6" i="2"/>
  <c r="O9" i="2"/>
  <c r="O6" i="2"/>
  <c r="O10" i="2"/>
  <c r="O7" i="2"/>
  <c r="O4" i="2"/>
  <c r="O8" i="2"/>
  <c r="N10" i="2"/>
  <c r="N5" i="2"/>
  <c r="N7" i="2"/>
  <c r="N8" i="2"/>
  <c r="N6" i="2"/>
  <c r="N9" i="2"/>
  <c r="N4" i="2"/>
  <c r="L9" i="2"/>
  <c r="M6" i="2"/>
  <c r="M10" i="2"/>
  <c r="M5" i="2"/>
  <c r="M8" i="2"/>
  <c r="M7" i="2"/>
  <c r="M4" i="2"/>
  <c r="M9" i="2"/>
  <c r="L5" i="2"/>
  <c r="L6" i="2"/>
  <c r="L4" i="2"/>
  <c r="K5" i="2"/>
  <c r="J11" i="2"/>
  <c r="K6" i="2"/>
  <c r="K7" i="2"/>
  <c r="K4" i="2"/>
  <c r="K8" i="2"/>
  <c r="J10" i="2"/>
  <c r="B26" i="2"/>
  <c r="B27" i="2" s="1"/>
  <c r="J7" i="2"/>
  <c r="N11" i="2"/>
  <c r="E21" i="2"/>
  <c r="D21" i="2"/>
  <c r="G21" i="2"/>
  <c r="C21" i="2"/>
  <c r="F21" i="2"/>
  <c r="B21" i="2"/>
  <c r="E16" i="2"/>
  <c r="D16" i="2"/>
  <c r="G16" i="2"/>
  <c r="C16" i="2"/>
  <c r="B16" i="2"/>
  <c r="F16" i="2"/>
  <c r="E17" i="2"/>
  <c r="D17" i="2"/>
  <c r="G17" i="2"/>
  <c r="C17" i="2"/>
  <c r="F17" i="2"/>
  <c r="B17" i="2"/>
  <c r="E19" i="2"/>
  <c r="D19" i="2"/>
  <c r="G19" i="2"/>
  <c r="C19" i="2"/>
  <c r="F19" i="2"/>
  <c r="B19" i="2"/>
  <c r="E20" i="2"/>
  <c r="D20" i="2"/>
  <c r="G20" i="2"/>
  <c r="C20" i="2"/>
  <c r="B20" i="2"/>
  <c r="F20" i="2"/>
  <c r="E15" i="2"/>
  <c r="D15" i="2"/>
  <c r="G15" i="2"/>
  <c r="C15" i="2"/>
  <c r="F15" i="2"/>
  <c r="B15" i="2"/>
  <c r="E18" i="2"/>
  <c r="D18" i="2"/>
  <c r="G18" i="2"/>
  <c r="C18" i="2"/>
  <c r="F18" i="2"/>
  <c r="B18" i="2"/>
  <c r="A61" i="2"/>
  <c r="A16" i="2"/>
  <c r="I27" i="2" s="1"/>
  <c r="I41" i="2" s="1"/>
  <c r="I51" i="2" s="1"/>
  <c r="A65" i="2"/>
  <c r="A20" i="2"/>
  <c r="I31" i="2" s="1"/>
  <c r="I45" i="2" s="1"/>
  <c r="I55" i="2" s="1"/>
  <c r="I5" i="2"/>
  <c r="A62" i="2"/>
  <c r="A17" i="2"/>
  <c r="I28" i="2" s="1"/>
  <c r="I42" i="2" s="1"/>
  <c r="I52" i="2" s="1"/>
  <c r="I9" i="2"/>
  <c r="A66" i="2"/>
  <c r="A21" i="2"/>
  <c r="I32" i="2" s="1"/>
  <c r="I46" i="2" s="1"/>
  <c r="I56" i="2" s="1"/>
  <c r="K11" i="2"/>
  <c r="C26" i="2"/>
  <c r="C27" i="2" s="1"/>
  <c r="O11" i="2"/>
  <c r="C4" i="3"/>
  <c r="F2" i="4" s="1"/>
  <c r="C14" i="2"/>
  <c r="C25" i="2" s="1"/>
  <c r="C35" i="2" s="1"/>
  <c r="C39" i="2" s="1"/>
  <c r="C49" i="2" s="1"/>
  <c r="C59" i="2" s="1"/>
  <c r="C79" i="2" s="1"/>
  <c r="A63" i="2"/>
  <c r="A18" i="2"/>
  <c r="I29" i="2" s="1"/>
  <c r="I43" i="2" s="1"/>
  <c r="I53" i="2" s="1"/>
  <c r="L11" i="2"/>
  <c r="D26" i="2"/>
  <c r="D27" i="2" s="1"/>
  <c r="L29" i="2" s="1"/>
  <c r="L10" i="2"/>
  <c r="F27" i="2"/>
  <c r="D3" i="2"/>
  <c r="A60" i="2"/>
  <c r="A15" i="2"/>
  <c r="I26" i="2" s="1"/>
  <c r="I40" i="2" s="1"/>
  <c r="I50" i="2" s="1"/>
  <c r="I7" i="2"/>
  <c r="A64" i="2"/>
  <c r="A19" i="2"/>
  <c r="I30" i="2" s="1"/>
  <c r="I44" i="2" s="1"/>
  <c r="I54" i="2" s="1"/>
  <c r="L8" i="2"/>
  <c r="K9" i="2"/>
  <c r="E27" i="2"/>
  <c r="M11" i="2"/>
  <c r="G26" i="2"/>
  <c r="G27" i="2" s="1"/>
  <c r="K12" i="4"/>
  <c r="K48" i="4" l="1"/>
  <c r="K46" i="4"/>
  <c r="J32" i="2"/>
  <c r="L28" i="2"/>
  <c r="M27" i="2"/>
  <c r="K26" i="2"/>
  <c r="N27" i="2"/>
  <c r="K27" i="2"/>
  <c r="L31" i="2"/>
  <c r="M30" i="2"/>
  <c r="M29" i="2"/>
  <c r="M32" i="2"/>
  <c r="K29" i="2"/>
  <c r="J30" i="2"/>
  <c r="J27" i="2"/>
  <c r="J28" i="2"/>
  <c r="J26" i="2"/>
  <c r="J29" i="2"/>
  <c r="L26" i="2"/>
  <c r="J31" i="2"/>
  <c r="O31" i="2"/>
  <c r="O27" i="2"/>
  <c r="O29" i="2"/>
  <c r="L32" i="2"/>
  <c r="A86" i="2"/>
  <c r="A76" i="2"/>
  <c r="A82" i="2"/>
  <c r="A72" i="2"/>
  <c r="L30" i="2"/>
  <c r="N28" i="2"/>
  <c r="M26" i="2"/>
  <c r="M28" i="2"/>
  <c r="O26" i="2"/>
  <c r="M31" i="2"/>
  <c r="C22" i="2"/>
  <c r="C40" i="2" s="1"/>
  <c r="E22" i="2"/>
  <c r="E40" i="2" s="1"/>
  <c r="N26" i="2"/>
  <c r="N32" i="2"/>
  <c r="A83" i="2"/>
  <c r="A73" i="2"/>
  <c r="N29" i="2"/>
  <c r="F22" i="2"/>
  <c r="F40" i="2" s="1"/>
  <c r="A80" i="2"/>
  <c r="A70" i="2"/>
  <c r="O30" i="2"/>
  <c r="K28" i="2"/>
  <c r="N30" i="2"/>
  <c r="A81" i="2"/>
  <c r="A71" i="2"/>
  <c r="G22" i="2"/>
  <c r="G40" i="2" s="1"/>
  <c r="K32" i="2"/>
  <c r="K31" i="2"/>
  <c r="A84" i="2"/>
  <c r="A74" i="2"/>
  <c r="D14" i="2"/>
  <c r="D25" i="2" s="1"/>
  <c r="D35" i="2" s="1"/>
  <c r="D39" i="2" s="1"/>
  <c r="D49" i="2" s="1"/>
  <c r="D59" i="2" s="1"/>
  <c r="D79" i="2" s="1"/>
  <c r="D4" i="3"/>
  <c r="G2" i="4" s="1"/>
  <c r="E3" i="2"/>
  <c r="L3" i="2"/>
  <c r="L25" i="2" s="1"/>
  <c r="L39" i="2" s="1"/>
  <c r="L49" i="2" s="1"/>
  <c r="O28" i="2"/>
  <c r="N31" i="2"/>
  <c r="L27" i="2"/>
  <c r="A85" i="2"/>
  <c r="A75" i="2"/>
  <c r="B22" i="2"/>
  <c r="B40" i="2" s="1"/>
  <c r="D22" i="2"/>
  <c r="D40" i="2" s="1"/>
  <c r="K30" i="2"/>
  <c r="O32" i="2"/>
  <c r="G50" i="2" l="1"/>
  <c r="O46" i="2"/>
  <c r="O41" i="2"/>
  <c r="O45" i="2"/>
  <c r="O44" i="2"/>
  <c r="O43" i="2"/>
  <c r="O42" i="2"/>
  <c r="O40" i="2"/>
  <c r="F50" i="2"/>
  <c r="N44" i="2"/>
  <c r="N40" i="2"/>
  <c r="N41" i="2"/>
  <c r="N42" i="2"/>
  <c r="N43" i="2"/>
  <c r="N46" i="2"/>
  <c r="N45" i="2"/>
  <c r="C50" i="2"/>
  <c r="K43" i="2"/>
  <c r="K41" i="2"/>
  <c r="K42" i="2"/>
  <c r="K44" i="2"/>
  <c r="K40" i="2"/>
  <c r="K46" i="2"/>
  <c r="K45" i="2"/>
  <c r="D50" i="2"/>
  <c r="L45" i="2"/>
  <c r="L40" i="2"/>
  <c r="L41" i="2"/>
  <c r="L42" i="2"/>
  <c r="L43" i="2"/>
  <c r="L44" i="2"/>
  <c r="L46" i="2"/>
  <c r="E50" i="2"/>
  <c r="M41" i="2"/>
  <c r="M45" i="2"/>
  <c r="M42" i="2"/>
  <c r="M44" i="2"/>
  <c r="M43" i="2"/>
  <c r="M46" i="2"/>
  <c r="M40" i="2"/>
  <c r="B50" i="2"/>
  <c r="J40" i="2"/>
  <c r="J45" i="2"/>
  <c r="J41" i="2"/>
  <c r="J43" i="2"/>
  <c r="J44" i="2"/>
  <c r="J46" i="2"/>
  <c r="J42" i="2"/>
  <c r="E4" i="3"/>
  <c r="H2" i="4" s="1"/>
  <c r="E14" i="2"/>
  <c r="E25" i="2" s="1"/>
  <c r="E35" i="2" s="1"/>
  <c r="E39" i="2" s="1"/>
  <c r="E49" i="2" s="1"/>
  <c r="E59" i="2" s="1"/>
  <c r="E79" i="2" s="1"/>
  <c r="M3" i="2"/>
  <c r="M25" i="2" s="1"/>
  <c r="M39" i="2" s="1"/>
  <c r="M49" i="2" s="1"/>
  <c r="F3" i="2"/>
  <c r="O53" i="2" l="1"/>
  <c r="G63" i="2" s="1"/>
  <c r="O54" i="2"/>
  <c r="G64" i="2" s="1"/>
  <c r="O56" i="2"/>
  <c r="G66" i="2" s="1"/>
  <c r="O52" i="2"/>
  <c r="G62" i="2" s="1"/>
  <c r="O50" i="2"/>
  <c r="G60" i="2" s="1"/>
  <c r="O55" i="2"/>
  <c r="G65" i="2" s="1"/>
  <c r="O51" i="2"/>
  <c r="G61" i="2" s="1"/>
  <c r="L55" i="2"/>
  <c r="D65" i="2" s="1"/>
  <c r="L52" i="2"/>
  <c r="D62" i="2" s="1"/>
  <c r="L53" i="2"/>
  <c r="D63" i="2" s="1"/>
  <c r="L50" i="2"/>
  <c r="D60" i="2" s="1"/>
  <c r="L51" i="2"/>
  <c r="D61" i="2" s="1"/>
  <c r="L56" i="2"/>
  <c r="D66" i="2" s="1"/>
  <c r="L54" i="2"/>
  <c r="D64" i="2" s="1"/>
  <c r="K52" i="2"/>
  <c r="C62" i="2" s="1"/>
  <c r="K56" i="2"/>
  <c r="C66" i="2" s="1"/>
  <c r="K51" i="2"/>
  <c r="C61" i="2" s="1"/>
  <c r="K53" i="2"/>
  <c r="C63" i="2" s="1"/>
  <c r="K50" i="2"/>
  <c r="C60" i="2" s="1"/>
  <c r="K54" i="2"/>
  <c r="C64" i="2" s="1"/>
  <c r="K55" i="2"/>
  <c r="C65" i="2" s="1"/>
  <c r="J55" i="2"/>
  <c r="B65" i="2" s="1"/>
  <c r="J51" i="2"/>
  <c r="B61" i="2" s="1"/>
  <c r="J53" i="2"/>
  <c r="B63" i="2" s="1"/>
  <c r="J52" i="2"/>
  <c r="B62" i="2" s="1"/>
  <c r="B60" i="2"/>
  <c r="J56" i="2"/>
  <c r="B66" i="2" s="1"/>
  <c r="J54" i="2"/>
  <c r="B64" i="2" s="1"/>
  <c r="M51" i="2"/>
  <c r="E61" i="2" s="1"/>
  <c r="M55" i="2"/>
  <c r="E65" i="2" s="1"/>
  <c r="M52" i="2"/>
  <c r="E62" i="2" s="1"/>
  <c r="M50" i="2"/>
  <c r="E60" i="2" s="1"/>
  <c r="M54" i="2"/>
  <c r="E64" i="2" s="1"/>
  <c r="M53" i="2"/>
  <c r="E63" i="2" s="1"/>
  <c r="M56" i="2"/>
  <c r="E66" i="2" s="1"/>
  <c r="N53" i="2"/>
  <c r="F63" i="2" s="1"/>
  <c r="N56" i="2"/>
  <c r="F66" i="2" s="1"/>
  <c r="N55" i="2"/>
  <c r="F65" i="2" s="1"/>
  <c r="N52" i="2"/>
  <c r="F62" i="2" s="1"/>
  <c r="N50" i="2"/>
  <c r="F60" i="2" s="1"/>
  <c r="N54" i="2"/>
  <c r="F64" i="2" s="1"/>
  <c r="N51" i="2"/>
  <c r="F61" i="2" s="1"/>
  <c r="F4" i="3"/>
  <c r="I2" i="4" s="1"/>
  <c r="N3" i="2"/>
  <c r="N25" i="2" s="1"/>
  <c r="N39" i="2" s="1"/>
  <c r="N49" i="2" s="1"/>
  <c r="G3" i="2"/>
  <c r="F14" i="2"/>
  <c r="F25" i="2" s="1"/>
  <c r="F35" i="2" s="1"/>
  <c r="F39" i="2" s="1"/>
  <c r="F49" i="2" s="1"/>
  <c r="F59" i="2" s="1"/>
  <c r="F79" i="2" s="1"/>
  <c r="B82" i="2" l="1"/>
  <c r="B7" i="3" s="1"/>
  <c r="G67" i="2"/>
  <c r="B67" i="2"/>
  <c r="F80" i="2"/>
  <c r="B80" i="2"/>
  <c r="C80" i="2"/>
  <c r="C87" i="2" s="1"/>
  <c r="G80" i="2"/>
  <c r="D80" i="2"/>
  <c r="E80" i="2"/>
  <c r="F67" i="2"/>
  <c r="B84" i="2"/>
  <c r="B9" i="3" s="1"/>
  <c r="F84" i="2"/>
  <c r="F9" i="3" s="1"/>
  <c r="D84" i="2"/>
  <c r="D9" i="3" s="1"/>
  <c r="E84" i="2"/>
  <c r="E9" i="3" s="1"/>
  <c r="C84" i="2"/>
  <c r="C9" i="3" s="1"/>
  <c r="G84" i="2"/>
  <c r="G9" i="3" s="1"/>
  <c r="F83" i="2"/>
  <c r="F8" i="3" s="1"/>
  <c r="B83" i="2"/>
  <c r="B8" i="3" s="1"/>
  <c r="G83" i="2"/>
  <c r="G8" i="3" s="1"/>
  <c r="C83" i="2"/>
  <c r="C8" i="3" s="1"/>
  <c r="D83" i="2"/>
  <c r="D8" i="3" s="1"/>
  <c r="E83" i="2"/>
  <c r="E8" i="3" s="1"/>
  <c r="D67" i="2"/>
  <c r="F86" i="2"/>
  <c r="F11" i="3" s="1"/>
  <c r="B86" i="2"/>
  <c r="B11" i="3" s="1"/>
  <c r="E86" i="2"/>
  <c r="E11" i="3" s="1"/>
  <c r="C86" i="2"/>
  <c r="C11" i="3" s="1"/>
  <c r="D86" i="2"/>
  <c r="D11" i="3" s="1"/>
  <c r="G86" i="2"/>
  <c r="G11" i="3" s="1"/>
  <c r="F85" i="2"/>
  <c r="F10" i="3" s="1"/>
  <c r="B85" i="2"/>
  <c r="B10" i="3" s="1"/>
  <c r="D85" i="2"/>
  <c r="D10" i="3" s="1"/>
  <c r="C85" i="2"/>
  <c r="C10" i="3" s="1"/>
  <c r="E85" i="2"/>
  <c r="E10" i="3" s="1"/>
  <c r="G85" i="2"/>
  <c r="G10" i="3" s="1"/>
  <c r="F81" i="2"/>
  <c r="F6" i="3" s="1"/>
  <c r="B81" i="2"/>
  <c r="B6" i="3" s="1"/>
  <c r="D81" i="2"/>
  <c r="D6" i="3" s="1"/>
  <c r="G81" i="2"/>
  <c r="G6" i="3" s="1"/>
  <c r="E81" i="2"/>
  <c r="E6" i="3" s="1"/>
  <c r="C81" i="2"/>
  <c r="C6" i="3" s="1"/>
  <c r="C67" i="2"/>
  <c r="F82" i="2"/>
  <c r="F7" i="3" s="1"/>
  <c r="G82" i="2"/>
  <c r="G7" i="3" s="1"/>
  <c r="E82" i="2"/>
  <c r="E7" i="3" s="1"/>
  <c r="C82" i="2"/>
  <c r="C7" i="3" s="1"/>
  <c r="D82" i="2"/>
  <c r="D7" i="3" s="1"/>
  <c r="G4" i="3"/>
  <c r="J2" i="4" s="1"/>
  <c r="G14" i="2"/>
  <c r="G25" i="2" s="1"/>
  <c r="G35" i="2" s="1"/>
  <c r="G39" i="2" s="1"/>
  <c r="G49" i="2" s="1"/>
  <c r="G59" i="2" s="1"/>
  <c r="G79" i="2" s="1"/>
  <c r="O3" i="2"/>
  <c r="O25" i="2" s="1"/>
  <c r="O39" i="2" s="1"/>
  <c r="O49" i="2" s="1"/>
  <c r="E67" i="2"/>
  <c r="D87" i="2" l="1"/>
  <c r="D5" i="3"/>
  <c r="D12" i="3" s="1"/>
  <c r="B5" i="3"/>
  <c r="B87" i="2"/>
  <c r="C5" i="3"/>
  <c r="C12" i="3" s="1"/>
  <c r="H11" i="3"/>
  <c r="H8" i="3"/>
  <c r="H9" i="3"/>
  <c r="G5" i="3"/>
  <c r="G12" i="3" s="1"/>
  <c r="G87" i="2"/>
  <c r="F5" i="3"/>
  <c r="F12" i="3" s="1"/>
  <c r="F87" i="2"/>
  <c r="H6" i="3"/>
  <c r="E5" i="3"/>
  <c r="E12" i="3" s="1"/>
  <c r="E87" i="2"/>
  <c r="H7" i="3"/>
  <c r="H10" i="3"/>
  <c r="B89" i="2" l="1"/>
  <c r="H5" i="3"/>
  <c r="H12" i="3" s="1"/>
  <c r="B14" i="3" s="1"/>
  <c r="B12" i="3"/>
  <c r="B1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200-000001000000}">
      <text>
        <r>
          <rPr>
            <sz val="10"/>
            <color rgb="FF000000"/>
            <rFont val="Arial"/>
            <scheme val="minor"/>
          </rPr>
          <t>======
ID#AAAARXQBfBQ
    (2021-10-31 18:41:56)
Indicar si el costo incurre en costo Operativo o de Capital</t>
        </r>
      </text>
    </comment>
  </commentList>
  <extLst>
    <ext xmlns:r="http://schemas.openxmlformats.org/officeDocument/2006/relationships" uri="GoogleSheetsCustomDataVersion1">
      <go:sheetsCustomData xmlns:go="http://customooxmlschemas.google.com/" r:id="rId1" roundtripDataSignature="AMtx7mifvwa6EiDY1KFj8I5aMGMEmni8E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K2" authorId="0" shapeId="0" xr:uid="{00000000-0006-0000-0300-000004000000}">
      <text>
        <r>
          <rPr>
            <sz val="10"/>
            <color rgb="FF000000"/>
            <rFont val="Arial"/>
            <scheme val="minor"/>
          </rPr>
          <t>======
ID#AAAARXQBfBY
    (2021-10-31 18:41:56)
Indicar si el costo incurre en costo Operativo o de Capital</t>
        </r>
      </text>
    </comment>
    <comment ref="A29" authorId="0" shapeId="0" xr:uid="{00000000-0006-0000-0300-000001000000}">
      <text>
        <r>
          <rPr>
            <sz val="10"/>
            <color rgb="FF000000"/>
            <rFont val="Arial"/>
            <scheme val="minor"/>
          </rPr>
          <t>======
ID#AAAARXQBfBg
    (2021-10-31 18:41:56)
Costo de los recursos humanos que se van a dedicar a dar el servicio.</t>
        </r>
      </text>
    </comment>
    <comment ref="B29" authorId="0" shapeId="0" xr:uid="{00000000-0006-0000-0300-000003000000}">
      <text>
        <r>
          <rPr>
            <sz val="10"/>
            <color rgb="FF000000"/>
            <rFont val="Arial"/>
            <scheme val="minor"/>
          </rPr>
          <t>======
ID#AAAARXQBfBU
    (2021-10-31 18:41:56)
Costo de los recursos humanos que se van a dedicar a dar el servicio.</t>
        </r>
      </text>
    </comment>
    <comment ref="B35" authorId="0" shapeId="0" xr:uid="{00000000-0006-0000-0300-000002000000}">
      <text>
        <r>
          <rPr>
            <sz val="10"/>
            <color rgb="FF000000"/>
            <rFont val="Arial"/>
            <scheme val="minor"/>
          </rPr>
          <t>======
ID#AAAARXQBfBc
    (2021-10-31 18:41:56)
Costo de los recursos humanos que se van a dedicar a dar el servicio.</t>
        </r>
      </text>
    </comment>
  </commentList>
  <extLst>
    <ext xmlns:r="http://schemas.openxmlformats.org/officeDocument/2006/relationships" uri="GoogleSheetsCustomDataVersion1">
      <go:sheetsCustomData xmlns:go="http://customooxmlschemas.google.com/" r:id="rId1" roundtripDataSignature="AMtx7mgAosNwtITc7fONprlZlB4EPxcOmQ=="/>
    </ext>
  </extLst>
</comments>
</file>

<file path=xl/sharedStrings.xml><?xml version="1.0" encoding="utf-8"?>
<sst xmlns="http://schemas.openxmlformats.org/spreadsheetml/2006/main" count="145" uniqueCount="131">
  <si>
    <t>SUELDO BRUTO</t>
  </si>
  <si>
    <t>SUELDO BRUTO C/SAC</t>
  </si>
  <si>
    <t>CS PV (36,88%)</t>
  </si>
  <si>
    <t>HS MENSUALES</t>
  </si>
  <si>
    <t>VALOR HORA</t>
  </si>
  <si>
    <t>CS</t>
  </si>
  <si>
    <t>CARGAS SOCIALES</t>
  </si>
  <si>
    <t>PV</t>
  </si>
  <si>
    <t>PLUS VACACIONAL</t>
  </si>
  <si>
    <t>INSTRUCCIONES PARA USAR LA PLANILLA</t>
  </si>
  <si>
    <t>1) COMPLETAR EN ESTA HOJA EL NOMBRE, ROL Y SUELDO BRUTO DE CADA INTEGRANTE DEL PROYECTO (EN AMARILLO)</t>
  </si>
  <si>
    <t>2) COMPLETAR EN LA HOJA CALCULOS LA CANTIDAD DE HORAS POR CADA INTEGRANTE DEL EQUIPO POR MES. ESTE DATO LO PUEDE CALCULAR AUTOMÁTICAMENTE EL MS PROJECT EN LA HOJA DE RECURSOS, CAMBIANDO LA ESCALA HACIENDO CLICK DERECHO SOBRE LA LINEA DE TIEMPO.</t>
  </si>
  <si>
    <t>3) COMPLETAR EL COSTO ASOCIADO A RIESGOS, TAMBIEN MARCADO EN AMARILLO EN LA HOJA DE CALCULOS</t>
  </si>
  <si>
    <t>AUXILIAR COSTOS</t>
  </si>
  <si>
    <t>Completar</t>
  </si>
  <si>
    <r>
      <rPr>
        <b/>
        <sz val="14"/>
        <color rgb="FFFF0000"/>
        <rFont val="Calibri (Cuerpo)"/>
      </rPr>
      <t>1)</t>
    </r>
    <r>
      <rPr>
        <b/>
        <sz val="14"/>
        <color theme="1"/>
        <rFont val="Calibri"/>
        <family val="2"/>
      </rPr>
      <t xml:space="preserve"> HORAS (Sale de Project)</t>
    </r>
  </si>
  <si>
    <t>Porcentaje distrubución de hs sobre total</t>
  </si>
  <si>
    <t>Resource Name</t>
  </si>
  <si>
    <t>TOTAL</t>
  </si>
  <si>
    <t>COSTO (PELDAÑO 1)</t>
  </si>
  <si>
    <t>TOTAL Peldaño 1</t>
  </si>
  <si>
    <r>
      <rPr>
        <b/>
        <sz val="14"/>
        <color rgb="FFFF0000"/>
        <rFont val="Calibri (Cuerpo)"/>
      </rPr>
      <t>2)</t>
    </r>
    <r>
      <rPr>
        <sz val="14"/>
        <color theme="1"/>
        <rFont val="Calibri"/>
        <family val="2"/>
      </rPr>
      <t xml:space="preserve"> PELDAÑO GESTIÓN</t>
    </r>
  </si>
  <si>
    <t>Prorrateo P2 Gestion por rol y mes</t>
  </si>
  <si>
    <t>Horas Peldaño 2 Gestión</t>
  </si>
  <si>
    <t>Peldaño 2 Gestión</t>
  </si>
  <si>
    <r>
      <rPr>
        <b/>
        <sz val="14"/>
        <color rgb="FFFF0000"/>
        <rFont val="Calibri (Cuerpo)"/>
      </rPr>
      <t>3)</t>
    </r>
    <r>
      <rPr>
        <sz val="14"/>
        <color theme="1"/>
        <rFont val="Calibri"/>
        <family val="2"/>
      </rPr>
      <t xml:space="preserve"> PELDAÑO 3 RESERVA CONTINGENCIA</t>
    </r>
  </si>
  <si>
    <t>Peldaño 3 Reserva Contingencia</t>
  </si>
  <si>
    <r>
      <rPr>
        <b/>
        <sz val="14"/>
        <color rgb="FFFF0000"/>
        <rFont val="Calibri (Cuerpo)"/>
      </rPr>
      <t>4)</t>
    </r>
    <r>
      <rPr>
        <sz val="14"/>
        <color theme="1"/>
        <rFont val="Calibri"/>
        <family val="2"/>
      </rPr>
      <t xml:space="preserve"> PELDAÑO 4 RESERVA ADMINISTRATIVA</t>
    </r>
  </si>
  <si>
    <t>Prorrateo P4 Gestion por rol y mes</t>
  </si>
  <si>
    <t>Peldaño 4 Reserva Adm.  40%</t>
  </si>
  <si>
    <r>
      <rPr>
        <b/>
        <sz val="14"/>
        <color rgb="FFFF0000"/>
        <rFont val="Calibri (Cuerpo)"/>
      </rPr>
      <t>5)</t>
    </r>
    <r>
      <rPr>
        <sz val="14"/>
        <color theme="1"/>
        <rFont val="Calibri"/>
        <family val="2"/>
      </rPr>
      <t xml:space="preserve"> PELDAÑO 5 GANANCIA</t>
    </r>
  </si>
  <si>
    <t>Prorrateo P5 Gestion por rol y mes</t>
  </si>
  <si>
    <t>Peldaño 5 Ganancia 35%</t>
  </si>
  <si>
    <t>Total x Rol y mes de TODA la pirámide.</t>
  </si>
  <si>
    <t>Total</t>
  </si>
  <si>
    <t>SETUP INICIAL</t>
  </si>
  <si>
    <t>DISTRIBUCIÓN DE COSTOS UNIFORME</t>
  </si>
  <si>
    <t>TOTAL PROYECTO</t>
  </si>
  <si>
    <t>Equipo de Proyecto</t>
  </si>
  <si>
    <t>Meses</t>
  </si>
  <si>
    <t>Costos Totales por categoría</t>
  </si>
  <si>
    <t>Consideraciones, y detalles de los costos incluidos en cada partida</t>
  </si>
  <si>
    <t>Rol / Mes</t>
  </si>
  <si>
    <t>Totales Flujo de Fondos</t>
  </si>
  <si>
    <t>Costo total del Proyecto</t>
  </si>
  <si>
    <t>Promedio Costo Mensual</t>
  </si>
  <si>
    <r>
      <rPr>
        <b/>
        <sz val="11"/>
        <color theme="1"/>
        <rFont val="Arial"/>
        <family val="2"/>
      </rPr>
      <t xml:space="preserve">
Estimación de Costos . Calculo de TCO. 
P&amp;L (Profit &amp; Loss, perdidas y ganancias)
</t>
    </r>
    <r>
      <rPr>
        <sz val="9"/>
        <color rgb="FF0000FF"/>
        <rFont val="Arial"/>
        <family val="2"/>
      </rPr>
      <t>Pricing Cloud AWS: https://calculator.s3.amazonaws.com/index.html
Princing Cloud Azure: https://azure.microsoft.com/en-us/pricing/calculator/
Pricing Cloud https://cloud.google.com/products/calculator/
Pricing PaaS Heroku: https://www.heroku.com/pricing</t>
    </r>
    <r>
      <rPr>
        <sz val="9"/>
        <color theme="1"/>
        <rFont val="Arial"/>
        <family val="2"/>
      </rPr>
      <t xml:space="preserve">
</t>
    </r>
  </si>
  <si>
    <t>ID</t>
  </si>
  <si>
    <t>Categoría</t>
  </si>
  <si>
    <t>Concepto</t>
  </si>
  <si>
    <t>Oficinas</t>
  </si>
  <si>
    <t>Facilities</t>
  </si>
  <si>
    <t>Alquiler/Expensas</t>
  </si>
  <si>
    <t>Electricidad/Agua/Impuestos Varios</t>
  </si>
  <si>
    <t>Internet</t>
  </si>
  <si>
    <t>Equipos de oficina (laptops/tablets/Celulares/movilidad)</t>
  </si>
  <si>
    <t>Viaticos del equipo de trabajo</t>
  </si>
  <si>
    <t>Limpieza</t>
  </si>
  <si>
    <t>Otros/cafetera!</t>
  </si>
  <si>
    <t>Infraestructura</t>
  </si>
  <si>
    <t>Licencias de SW Base</t>
  </si>
  <si>
    <t>Compra Licencias de Sistema Operativo</t>
  </si>
  <si>
    <t>Costo Mensual de Licencias de Sistema Operativo</t>
  </si>
  <si>
    <t>Servicios Cloud/OnPrem</t>
  </si>
  <si>
    <t>Costo de Instancias / Servicios</t>
  </si>
  <si>
    <t>Costo de Almacenamiento</t>
  </si>
  <si>
    <t>Otros componentes de infraestructura</t>
  </si>
  <si>
    <t>Costo de Monitoreo</t>
  </si>
  <si>
    <t>Tráfico Web</t>
  </si>
  <si>
    <t>Licenciamiento de Sistemas Operativos</t>
  </si>
  <si>
    <t>Sistemas/Almacenamiento de Backup</t>
  </si>
  <si>
    <t>Ingeniería de 
Software</t>
  </si>
  <si>
    <t>Herramientas de Integración</t>
  </si>
  <si>
    <t>Herramientas de Testing</t>
  </si>
  <si>
    <t>Herramientas de Monitoreo</t>
  </si>
  <si>
    <t>Repositorios de Versionado</t>
  </si>
  <si>
    <t>Compra de Herramientas Previas</t>
  </si>
  <si>
    <t>Otras Herramientas</t>
  </si>
  <si>
    <t xml:space="preserve">HR
(considerar revisiones salariales a lo largo del año) </t>
  </si>
  <si>
    <t>Equipo de Dirección</t>
  </si>
  <si>
    <t>(Detallar cada miembro del equipo)</t>
  </si>
  <si>
    <t>Equipo de Infraestructura</t>
  </si>
  <si>
    <t>...</t>
  </si>
  <si>
    <t>Equipo de Desarrollo</t>
  </si>
  <si>
    <t>Equipo de Administración/finanzas</t>
  </si>
  <si>
    <t>Equipo de marketing digital</t>
  </si>
  <si>
    <t>Equipo de comercial</t>
  </si>
  <si>
    <t>Comercial
Marketing Digital</t>
  </si>
  <si>
    <t>Diseño</t>
  </si>
  <si>
    <t>Diseño de Marca / Logo / Poster</t>
  </si>
  <si>
    <t>Facebook</t>
  </si>
  <si>
    <t>Facebook Ads</t>
  </si>
  <si>
    <t>Instagram</t>
  </si>
  <si>
    <t>Instagram Ads</t>
  </si>
  <si>
    <t>Google</t>
  </si>
  <si>
    <t>Adwords</t>
  </si>
  <si>
    <t>Adsense</t>
  </si>
  <si>
    <t xml:space="preserve">Mailing </t>
  </si>
  <si>
    <t>Mailchimp/Sendgrid/...</t>
  </si>
  <si>
    <t>SMS</t>
  </si>
  <si>
    <t>Twilio/AWS SNS/...</t>
  </si>
  <si>
    <t>Otros</t>
  </si>
  <si>
    <t>Otros conceptos variables</t>
  </si>
  <si>
    <t>Otros conceptos fijos</t>
  </si>
  <si>
    <t>Totales</t>
  </si>
  <si>
    <t>TOTAL USD</t>
  </si>
  <si>
    <t>Cotizacion de moneda extranjera (USD) proyectada</t>
  </si>
  <si>
    <t>Marco Piatti - PM</t>
  </si>
  <si>
    <t>Martín Ferrari - Desarrollador</t>
  </si>
  <si>
    <t>Natalia Russo - Desarrollador</t>
  </si>
  <si>
    <t>Ana Gómez - Analista Funcional</t>
  </si>
  <si>
    <t>Laura Bianchi - Arquitecto de Sistemas</t>
  </si>
  <si>
    <t>Pedro González - Coordinador de Pruebas</t>
  </si>
  <si>
    <t>Luis Santoro - Especialista en Seguridad Informática</t>
  </si>
  <si>
    <r>
      <t xml:space="preserve">
Presupuesto de Costos . Calculo de TCO. 
P&amp;L (Profit &amp; Loss, perdidas y ganancias)
</t>
    </r>
    <r>
      <rPr>
        <sz val="9"/>
        <color rgb="FF0000FF"/>
        <rFont val="Arial"/>
        <family val="2"/>
      </rPr>
      <t xml:space="preserve">Pricing Cloud AWS: https://calculator.s3.amazonaws.com/index.html
Princing Cloud Azure: https://azure.microsoft.com/en-us/pricing/calculator/
Pricing Cloud https://cloud.google.com/products/calculator/
Pricing PaaS Heroku: https://www.heroku.com/pricing
</t>
    </r>
  </si>
  <si>
    <t>Alquiler de oficina 50m2 promedio</t>
  </si>
  <si>
    <t>Costo Servicios promedio</t>
  </si>
  <si>
    <t>Costo Internet Promedio</t>
  </si>
  <si>
    <t>7 Laptops</t>
  </si>
  <si>
    <t>$30.000 al mes x 7 personas</t>
  </si>
  <si>
    <t>Sueldo promedio Personal Limpieza</t>
  </si>
  <si>
    <t>Github Teams</t>
  </si>
  <si>
    <t>4 USD/miembro/mes</t>
  </si>
  <si>
    <t>Github Actions (Incluido en Teams)</t>
  </si>
  <si>
    <t>Grafana - Prometheus</t>
  </si>
  <si>
    <t xml:space="preserve">Elastic - Logstash - Kibana </t>
  </si>
  <si>
    <t>Open Source</t>
  </si>
  <si>
    <t>Testing Framework de Lenguaje</t>
  </si>
  <si>
    <t>Metasploit</t>
  </si>
  <si>
    <t>2 Instancias m5.2xlarge</t>
  </si>
  <si>
    <t>1 instancia m5.2xLarge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</si>
</sst>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quot;$&quot;\ * #,##0.00_ ;_ &quot;$&quot;\ * \-#,##0.00_ ;_ &quot;$&quot;\ * &quot;-&quot;??_ ;_ @_ "/>
    <numFmt numFmtId="165" formatCode="_(&quot;$&quot;\ * #,##0.00_);_(&quot;$&quot;\ * \(#,##0.00\);_(&quot;$&quot;\ * &quot;-&quot;??_);_(@_)"/>
    <numFmt numFmtId="166" formatCode="[$ $]#,##0.00"/>
    <numFmt numFmtId="167" formatCode="&quot;$&quot;#,##0.00"/>
  </numFmts>
  <fonts count="31">
    <font>
      <sz val="10"/>
      <color rgb="FF000000"/>
      <name val="Arial"/>
      <scheme val="minor"/>
    </font>
    <font>
      <sz val="11"/>
      <color theme="1"/>
      <name val="Calibri"/>
      <family val="2"/>
    </font>
    <font>
      <sz val="8"/>
      <color rgb="FF000000"/>
      <name val="Arial"/>
      <family val="2"/>
    </font>
    <font>
      <sz val="10"/>
      <color rgb="FF000000"/>
      <name val="Arial"/>
      <family val="2"/>
    </font>
    <font>
      <sz val="11"/>
      <color rgb="FFFF0000"/>
      <name val="Calibri"/>
      <family val="2"/>
    </font>
    <font>
      <b/>
      <sz val="16"/>
      <color theme="1"/>
      <name val="Calibri"/>
      <family val="2"/>
    </font>
    <font>
      <sz val="10"/>
      <name val="Arial"/>
      <family val="2"/>
    </font>
    <font>
      <b/>
      <sz val="14"/>
      <color theme="1"/>
      <name val="Calibri"/>
      <family val="2"/>
    </font>
    <font>
      <sz val="8"/>
      <color rgb="FF363636"/>
      <name val="Arial"/>
      <family val="2"/>
    </font>
    <font>
      <b/>
      <i/>
      <sz val="8"/>
      <color rgb="FF000000"/>
      <name val="Arial"/>
      <family val="2"/>
    </font>
    <font>
      <b/>
      <sz val="11"/>
      <color theme="1"/>
      <name val="Calibri"/>
      <family val="2"/>
    </font>
    <font>
      <b/>
      <sz val="8"/>
      <color rgb="FF000000"/>
      <name val="Arial"/>
      <family val="2"/>
    </font>
    <font>
      <sz val="14"/>
      <color theme="1"/>
      <name val="Calibri"/>
      <family val="2"/>
    </font>
    <font>
      <i/>
      <sz val="8"/>
      <color rgb="FF000000"/>
      <name val="Arial"/>
      <family val="2"/>
    </font>
    <font>
      <b/>
      <sz val="11"/>
      <color rgb="FFFF0000"/>
      <name val="Calibri"/>
      <family val="2"/>
    </font>
    <font>
      <sz val="8"/>
      <color rgb="FFFF0000"/>
      <name val="Arial"/>
      <family val="2"/>
    </font>
    <font>
      <i/>
      <sz val="8"/>
      <color rgb="FFFF0000"/>
      <name val="Arial"/>
      <family val="2"/>
    </font>
    <font>
      <b/>
      <sz val="14"/>
      <color rgb="FFFF0000"/>
      <name val="Calibri"/>
      <family val="2"/>
    </font>
    <font>
      <b/>
      <sz val="11"/>
      <color theme="1"/>
      <name val="Arial"/>
      <family val="2"/>
    </font>
    <font>
      <b/>
      <sz val="11"/>
      <color rgb="FF000000"/>
      <name val="Arial"/>
      <family val="2"/>
    </font>
    <font>
      <sz val="11"/>
      <color theme="1"/>
      <name val="Arial"/>
      <family val="2"/>
    </font>
    <font>
      <sz val="10"/>
      <color theme="1"/>
      <name val="Arial"/>
      <family val="2"/>
    </font>
    <font>
      <sz val="9"/>
      <color theme="1"/>
      <name val="Arial"/>
      <family val="2"/>
    </font>
    <font>
      <b/>
      <sz val="11"/>
      <color rgb="FFFFFFFF"/>
      <name val="Arial"/>
      <family val="2"/>
    </font>
    <font>
      <sz val="11"/>
      <color rgb="FFFFFFFF"/>
      <name val="Arial"/>
      <family val="2"/>
    </font>
    <font>
      <b/>
      <sz val="9"/>
      <color theme="1"/>
      <name val="Arial"/>
      <family val="2"/>
    </font>
    <font>
      <b/>
      <sz val="10"/>
      <color rgb="FFFFFFFF"/>
      <name val="Arial"/>
      <family val="2"/>
    </font>
    <font>
      <sz val="10"/>
      <color rgb="FFFFFFFF"/>
      <name val="Arial"/>
      <family val="2"/>
    </font>
    <font>
      <b/>
      <sz val="10"/>
      <color theme="1"/>
      <name val="Arial"/>
      <family val="2"/>
    </font>
    <font>
      <b/>
      <sz val="14"/>
      <color rgb="FFFF0000"/>
      <name val="Calibri (Cuerpo)"/>
    </font>
    <font>
      <sz val="9"/>
      <color rgb="FF0000FF"/>
      <name val="Arial"/>
      <family val="2"/>
    </font>
  </fonts>
  <fills count="21">
    <fill>
      <patternFill patternType="none"/>
    </fill>
    <fill>
      <patternFill patternType="gray125"/>
    </fill>
    <fill>
      <patternFill patternType="solid">
        <fgColor rgb="FFD9E2F3"/>
        <bgColor rgb="FFD9E2F3"/>
      </patternFill>
    </fill>
    <fill>
      <patternFill patternType="solid">
        <fgColor rgb="FFFFFF00"/>
        <bgColor rgb="FFFFFF00"/>
      </patternFill>
    </fill>
    <fill>
      <patternFill patternType="solid">
        <fgColor rgb="FFE2EFD9"/>
        <bgColor rgb="FFE2EFD9"/>
      </patternFill>
    </fill>
    <fill>
      <patternFill patternType="solid">
        <fgColor rgb="FFDFE3E8"/>
        <bgColor rgb="FFDFE3E8"/>
      </patternFill>
    </fill>
    <fill>
      <patternFill patternType="solid">
        <fgColor rgb="FFF2F2F2"/>
        <bgColor rgb="FFF2F2F2"/>
      </patternFill>
    </fill>
    <fill>
      <patternFill patternType="solid">
        <fgColor rgb="FFECECEC"/>
        <bgColor rgb="FFECECEC"/>
      </patternFill>
    </fill>
    <fill>
      <patternFill patternType="solid">
        <fgColor rgb="FFFFFFFF"/>
        <bgColor rgb="FFFFFFFF"/>
      </patternFill>
    </fill>
    <fill>
      <patternFill patternType="solid">
        <fgColor rgb="FFD8D8D8"/>
        <bgColor rgb="FFD8D8D8"/>
      </patternFill>
    </fill>
    <fill>
      <patternFill patternType="solid">
        <fgColor rgb="FFCFE2F3"/>
        <bgColor rgb="FFCFE2F3"/>
      </patternFill>
    </fill>
    <fill>
      <patternFill patternType="solid">
        <fgColor rgb="FFD9EAD3"/>
        <bgColor rgb="FFD9EAD3"/>
      </patternFill>
    </fill>
    <fill>
      <patternFill patternType="solid">
        <fgColor rgb="FF9FC5E8"/>
        <bgColor rgb="FF9FC5E8"/>
      </patternFill>
    </fill>
    <fill>
      <patternFill patternType="solid">
        <fgColor rgb="FF000000"/>
        <bgColor rgb="FF000000"/>
      </patternFill>
    </fill>
    <fill>
      <patternFill patternType="solid">
        <fgColor rgb="FF666666"/>
        <bgColor rgb="FF666666"/>
      </patternFill>
    </fill>
    <fill>
      <patternFill patternType="solid">
        <fgColor rgb="FFEAD1DC"/>
        <bgColor rgb="FFEAD1DC"/>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AEABAB"/>
        <bgColor rgb="FFAEABAB"/>
      </patternFill>
    </fill>
    <fill>
      <patternFill patternType="solid">
        <fgColor rgb="FFEFEFEF"/>
        <bgColor rgb="FFEFEFEF"/>
      </patternFill>
    </fill>
  </fills>
  <borders count="38">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B1BBCC"/>
      </left>
      <right style="thin">
        <color rgb="FFB1BBCC"/>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bottom/>
      <diagonal/>
    </border>
  </borders>
  <cellStyleXfs count="1">
    <xf numFmtId="0" fontId="0" fillId="0" borderId="0"/>
  </cellStyleXfs>
  <cellXfs count="155">
    <xf numFmtId="0" fontId="0" fillId="0" borderId="0" xfId="0"/>
    <xf numFmtId="0" fontId="1" fillId="0" borderId="1" xfId="0" applyFont="1" applyBorder="1"/>
    <xf numFmtId="0" fontId="1" fillId="0" borderId="2" xfId="0" applyFont="1" applyBorder="1" applyAlignment="1">
      <alignment horizontal="center"/>
    </xf>
    <xf numFmtId="0" fontId="1" fillId="0" borderId="2" xfId="0" applyFont="1" applyBorder="1"/>
    <xf numFmtId="0" fontId="1" fillId="2" borderId="3" xfId="0" applyFont="1" applyFill="1" applyBorder="1"/>
    <xf numFmtId="0" fontId="1" fillId="0" borderId="0" xfId="0" applyFont="1"/>
    <xf numFmtId="0" fontId="2" fillId="3" borderId="4" xfId="0" applyFont="1" applyFill="1" applyBorder="1" applyAlignment="1">
      <alignment vertical="center" wrapText="1"/>
    </xf>
    <xf numFmtId="164" fontId="3" fillId="3" borderId="5" xfId="0" applyNumberFormat="1" applyFont="1" applyFill="1" applyBorder="1"/>
    <xf numFmtId="164" fontId="3" fillId="0" borderId="5" xfId="0" applyNumberFormat="1" applyFont="1" applyBorder="1"/>
    <xf numFmtId="165" fontId="1" fillId="0" borderId="5" xfId="0" applyNumberFormat="1" applyFont="1" applyBorder="1"/>
    <xf numFmtId="0" fontId="1" fillId="0" borderId="5" xfId="0" applyFont="1" applyBorder="1"/>
    <xf numFmtId="164" fontId="4" fillId="2" borderId="6" xfId="0" applyNumberFormat="1" applyFont="1" applyFill="1" applyBorder="1"/>
    <xf numFmtId="0" fontId="2" fillId="3" borderId="7" xfId="0" applyFont="1" applyFill="1" applyBorder="1" applyAlignment="1">
      <alignment vertical="center" wrapText="1"/>
    </xf>
    <xf numFmtId="164" fontId="3" fillId="3" borderId="8" xfId="0" applyNumberFormat="1" applyFont="1" applyFill="1" applyBorder="1"/>
    <xf numFmtId="164" fontId="3" fillId="0" borderId="8" xfId="0" applyNumberFormat="1" applyFont="1" applyBorder="1"/>
    <xf numFmtId="165" fontId="1" fillId="0" borderId="8" xfId="0" applyNumberFormat="1" applyFont="1" applyBorder="1"/>
    <xf numFmtId="0" fontId="1" fillId="0" borderId="8" xfId="0" applyFont="1" applyBorder="1"/>
    <xf numFmtId="164" fontId="4" fillId="2" borderId="9" xfId="0" applyNumberFormat="1" applyFont="1" applyFill="1" applyBorder="1"/>
    <xf numFmtId="0" fontId="1" fillId="3" borderId="12" xfId="0" applyFont="1" applyFill="1" applyBorder="1" applyAlignment="1">
      <alignment horizontal="center" vertical="center"/>
    </xf>
    <xf numFmtId="0" fontId="1" fillId="0" borderId="5" xfId="0" applyFont="1" applyBorder="1" applyAlignment="1">
      <alignment horizontal="center" vertical="center"/>
    </xf>
    <xf numFmtId="17" fontId="1" fillId="3" borderId="5" xfId="0" applyNumberFormat="1" applyFont="1" applyFill="1" applyBorder="1" applyAlignment="1">
      <alignment horizontal="center" vertical="center"/>
    </xf>
    <xf numFmtId="17" fontId="1" fillId="2" borderId="5" xfId="0" applyNumberFormat="1" applyFont="1" applyFill="1" applyBorder="1" applyAlignment="1">
      <alignment horizontal="center" vertical="center"/>
    </xf>
    <xf numFmtId="0" fontId="1" fillId="0" borderId="0" xfId="0" applyFont="1" applyAlignment="1">
      <alignment horizontal="center" vertical="center"/>
    </xf>
    <xf numFmtId="0" fontId="8" fillId="5" borderId="5" xfId="0" applyFont="1" applyFill="1" applyBorder="1" applyAlignment="1">
      <alignment horizontal="center" vertical="center" wrapText="1"/>
    </xf>
    <xf numFmtId="0" fontId="2" fillId="6" borderId="5" xfId="0" applyFont="1" applyFill="1" applyBorder="1" applyAlignment="1">
      <alignment vertical="center" wrapText="1"/>
    </xf>
    <xf numFmtId="0" fontId="1" fillId="3" borderId="5" xfId="0" applyFont="1" applyFill="1" applyBorder="1" applyAlignment="1">
      <alignment horizontal="center"/>
    </xf>
    <xf numFmtId="10" fontId="3" fillId="0" borderId="5" xfId="0" applyNumberFormat="1" applyFont="1" applyBorder="1"/>
    <xf numFmtId="0" fontId="9" fillId="4" borderId="5" xfId="0" applyFont="1" applyFill="1" applyBorder="1" applyAlignment="1">
      <alignment horizontal="right" vertical="center" wrapText="1"/>
    </xf>
    <xf numFmtId="0" fontId="10" fillId="4" borderId="5" xfId="0" applyFont="1" applyFill="1" applyBorder="1"/>
    <xf numFmtId="0" fontId="10" fillId="0" borderId="0" xfId="0" applyFont="1"/>
    <xf numFmtId="10" fontId="10" fillId="4" borderId="5" xfId="0" applyNumberFormat="1" applyFont="1" applyFill="1" applyBorder="1"/>
    <xf numFmtId="0" fontId="11" fillId="7" borderId="5" xfId="0" applyFont="1" applyFill="1" applyBorder="1" applyAlignment="1">
      <alignment vertical="center" wrapText="1"/>
    </xf>
    <xf numFmtId="164" fontId="10" fillId="7" borderId="5" xfId="0" applyNumberFormat="1" applyFont="1" applyFill="1" applyBorder="1"/>
    <xf numFmtId="0" fontId="11" fillId="2" borderId="5" xfId="0" applyFont="1" applyFill="1" applyBorder="1" applyAlignment="1">
      <alignment horizontal="center" vertical="center" wrapText="1"/>
    </xf>
    <xf numFmtId="0" fontId="2" fillId="8" borderId="5" xfId="0" applyFont="1" applyFill="1" applyBorder="1" applyAlignment="1">
      <alignment vertical="center" wrapText="1"/>
    </xf>
    <xf numFmtId="164" fontId="1" fillId="0" borderId="5" xfId="0" applyNumberFormat="1" applyFont="1" applyBorder="1"/>
    <xf numFmtId="0" fontId="11" fillId="6" borderId="5" xfId="0" applyFont="1" applyFill="1" applyBorder="1" applyAlignment="1">
      <alignment vertical="center" wrapText="1"/>
    </xf>
    <xf numFmtId="0" fontId="1" fillId="3" borderId="5" xfId="0" applyFont="1" applyFill="1" applyBorder="1"/>
    <xf numFmtId="0" fontId="2" fillId="8" borderId="16" xfId="0" applyFont="1" applyFill="1" applyBorder="1" applyAlignment="1">
      <alignment vertical="center" wrapText="1"/>
    </xf>
    <xf numFmtId="164" fontId="3" fillId="0" borderId="0" xfId="0" applyNumberFormat="1" applyFont="1"/>
    <xf numFmtId="164" fontId="1" fillId="0" borderId="0" xfId="0" applyNumberFormat="1" applyFont="1"/>
    <xf numFmtId="0" fontId="1" fillId="0" borderId="4" xfId="0" applyFont="1" applyBorder="1"/>
    <xf numFmtId="0" fontId="2" fillId="6" borderId="4" xfId="0" applyFont="1" applyFill="1" applyBorder="1" applyAlignment="1">
      <alignment vertical="center" wrapText="1"/>
    </xf>
    <xf numFmtId="0" fontId="13" fillId="6" borderId="7" xfId="0" applyFont="1" applyFill="1" applyBorder="1" applyAlignment="1">
      <alignment horizontal="right" vertical="center" wrapText="1"/>
    </xf>
    <xf numFmtId="164" fontId="1" fillId="0" borderId="8" xfId="0" applyNumberFormat="1" applyFont="1" applyBorder="1"/>
    <xf numFmtId="0" fontId="1" fillId="0" borderId="23" xfId="0" applyFont="1" applyBorder="1" applyAlignment="1">
      <alignment horizontal="right"/>
    </xf>
    <xf numFmtId="164" fontId="3" fillId="3" borderId="24" xfId="0" applyNumberFormat="1" applyFont="1" applyFill="1" applyBorder="1"/>
    <xf numFmtId="0" fontId="1" fillId="0" borderId="4" xfId="0" applyFont="1" applyBorder="1" applyAlignment="1">
      <alignment horizontal="right"/>
    </xf>
    <xf numFmtId="164" fontId="3" fillId="3" borderId="6" xfId="0" applyNumberFormat="1" applyFont="1" applyFill="1" applyBorder="1"/>
    <xf numFmtId="0" fontId="1" fillId="0" borderId="7" xfId="0" applyFont="1" applyBorder="1" applyAlignment="1">
      <alignment horizontal="right"/>
    </xf>
    <xf numFmtId="164" fontId="3" fillId="3" borderId="9" xfId="0" applyNumberFormat="1" applyFont="1" applyFill="1" applyBorder="1"/>
    <xf numFmtId="0" fontId="1" fillId="0" borderId="0" xfId="0" applyFont="1" applyAlignment="1">
      <alignment horizontal="right"/>
    </xf>
    <xf numFmtId="0" fontId="4" fillId="0" borderId="23" xfId="0" applyFont="1" applyBorder="1"/>
    <xf numFmtId="17" fontId="4" fillId="2" borderId="26" xfId="0" applyNumberFormat="1" applyFont="1" applyFill="1" applyBorder="1" applyAlignment="1">
      <alignment horizontal="center" vertical="center"/>
    </xf>
    <xf numFmtId="0" fontId="15" fillId="6" borderId="4" xfId="0" applyFont="1" applyFill="1" applyBorder="1" applyAlignment="1">
      <alignment vertical="center" wrapText="1"/>
    </xf>
    <xf numFmtId="164" fontId="4" fillId="0" borderId="5" xfId="0" applyNumberFormat="1" applyFont="1" applyBorder="1"/>
    <xf numFmtId="0" fontId="16" fillId="6" borderId="7" xfId="0" applyFont="1" applyFill="1" applyBorder="1" applyAlignment="1">
      <alignment horizontal="right" vertical="center" wrapText="1"/>
    </xf>
    <xf numFmtId="164" fontId="4" fillId="0" borderId="8" xfId="0" applyNumberFormat="1" applyFont="1" applyBorder="1"/>
    <xf numFmtId="0" fontId="17" fillId="0" borderId="0" xfId="0" applyFont="1"/>
    <xf numFmtId="164" fontId="17" fillId="0" borderId="0" xfId="0" applyNumberFormat="1" applyFont="1"/>
    <xf numFmtId="0" fontId="19" fillId="10" borderId="5" xfId="0" applyFont="1" applyFill="1" applyBorder="1" applyAlignment="1">
      <alignment horizontal="center" vertical="center"/>
    </xf>
    <xf numFmtId="17" fontId="19" fillId="10" borderId="5" xfId="0" applyNumberFormat="1" applyFont="1" applyFill="1" applyBorder="1" applyAlignment="1">
      <alignment horizontal="center" vertical="center"/>
    </xf>
    <xf numFmtId="0" fontId="3" fillId="11" borderId="5" xfId="0" applyFont="1" applyFill="1" applyBorder="1" applyAlignment="1">
      <alignment horizontal="left"/>
    </xf>
    <xf numFmtId="165" fontId="21" fillId="11" borderId="5" xfId="0" applyNumberFormat="1" applyFont="1" applyFill="1" applyBorder="1" applyAlignment="1">
      <alignment horizontal="center"/>
    </xf>
    <xf numFmtId="166" fontId="22" fillId="11" borderId="5" xfId="0" applyNumberFormat="1" applyFont="1" applyFill="1" applyBorder="1" applyAlignment="1">
      <alignment horizontal="center"/>
    </xf>
    <xf numFmtId="166" fontId="22" fillId="0" borderId="5" xfId="0" applyNumberFormat="1" applyFont="1" applyBorder="1" applyAlignment="1">
      <alignment horizontal="center"/>
    </xf>
    <xf numFmtId="0" fontId="22" fillId="0" borderId="5" xfId="0" applyFont="1" applyBorder="1" applyAlignment="1">
      <alignment horizontal="center"/>
    </xf>
    <xf numFmtId="0" fontId="18" fillId="12" borderId="5" xfId="0" applyFont="1" applyFill="1" applyBorder="1" applyAlignment="1">
      <alignment horizontal="left"/>
    </xf>
    <xf numFmtId="166" fontId="18" fillId="12" borderId="5" xfId="0" applyNumberFormat="1" applyFont="1" applyFill="1" applyBorder="1" applyAlignment="1">
      <alignment horizontal="center"/>
    </xf>
    <xf numFmtId="166" fontId="23" fillId="13" borderId="5" xfId="0" applyNumberFormat="1" applyFont="1" applyFill="1" applyBorder="1" applyAlignment="1">
      <alignment horizontal="center"/>
    </xf>
    <xf numFmtId="0" fontId="20" fillId="12" borderId="5" xfId="0" applyFont="1" applyFill="1" applyBorder="1" applyAlignment="1">
      <alignment horizontal="center"/>
    </xf>
    <xf numFmtId="0" fontId="20" fillId="0" borderId="0" xfId="0" applyFont="1"/>
    <xf numFmtId="0" fontId="20" fillId="0" borderId="0" xfId="0" applyFont="1" applyAlignment="1">
      <alignment horizontal="center"/>
    </xf>
    <xf numFmtId="0" fontId="23" fillId="13" borderId="5" xfId="0" applyFont="1" applyFill="1" applyBorder="1" applyAlignment="1">
      <alignment horizontal="left"/>
    </xf>
    <xf numFmtId="166" fontId="23" fillId="13" borderId="5" xfId="0" applyNumberFormat="1" applyFont="1" applyFill="1" applyBorder="1" applyAlignment="1">
      <alignment horizontal="right"/>
    </xf>
    <xf numFmtId="0" fontId="3" fillId="0" borderId="0" xfId="0" applyFont="1"/>
    <xf numFmtId="0" fontId="21" fillId="0" borderId="0" xfId="0" applyFont="1" applyAlignment="1">
      <alignment horizontal="center"/>
    </xf>
    <xf numFmtId="0" fontId="23" fillId="14" borderId="32" xfId="0" applyFont="1" applyFill="1" applyBorder="1" applyAlignment="1">
      <alignment horizontal="center" vertical="center" wrapText="1"/>
    </xf>
    <xf numFmtId="17" fontId="23" fillId="14" borderId="35" xfId="0" applyNumberFormat="1" applyFont="1" applyFill="1" applyBorder="1" applyAlignment="1">
      <alignment vertical="center" wrapText="1"/>
    </xf>
    <xf numFmtId="0" fontId="24" fillId="14" borderId="32" xfId="0" applyFont="1" applyFill="1" applyBorder="1" applyAlignment="1">
      <alignment horizontal="center" vertical="center" wrapText="1"/>
    </xf>
    <xf numFmtId="0" fontId="22" fillId="10" borderId="5" xfId="0" applyFont="1" applyFill="1" applyBorder="1" applyAlignment="1">
      <alignment horizontal="center" vertical="center"/>
    </xf>
    <xf numFmtId="166" fontId="22" fillId="10" borderId="5" xfId="0" applyNumberFormat="1" applyFont="1" applyFill="1" applyBorder="1" applyAlignment="1">
      <alignment horizontal="center"/>
    </xf>
    <xf numFmtId="0" fontId="22" fillId="10" borderId="5" xfId="0" applyFont="1" applyFill="1" applyBorder="1" applyAlignment="1">
      <alignment horizontal="center"/>
    </xf>
    <xf numFmtId="0" fontId="22" fillId="10" borderId="36" xfId="0" applyFont="1" applyFill="1" applyBorder="1" applyAlignment="1">
      <alignment horizontal="center"/>
    </xf>
    <xf numFmtId="0" fontId="25" fillId="15" borderId="32" xfId="0" applyFont="1" applyFill="1" applyBorder="1" applyAlignment="1">
      <alignment horizontal="center" vertical="center"/>
    </xf>
    <xf numFmtId="0" fontId="22" fillId="15" borderId="5" xfId="0" applyFont="1" applyFill="1" applyBorder="1" applyAlignment="1">
      <alignment horizontal="center" vertical="center"/>
    </xf>
    <xf numFmtId="166" fontId="22" fillId="15" borderId="5" xfId="0" applyNumberFormat="1" applyFont="1" applyFill="1" applyBorder="1" applyAlignment="1">
      <alignment horizontal="center"/>
    </xf>
    <xf numFmtId="0" fontId="22" fillId="15" borderId="5" xfId="0" applyFont="1" applyFill="1" applyBorder="1" applyAlignment="1">
      <alignment horizontal="center"/>
    </xf>
    <xf numFmtId="0" fontId="25" fillId="15" borderId="37" xfId="0" applyFont="1" applyFill="1" applyBorder="1" applyAlignment="1">
      <alignment horizontal="center" vertical="center"/>
    </xf>
    <xf numFmtId="0" fontId="22" fillId="16" borderId="5" xfId="0" applyFont="1" applyFill="1" applyBorder="1" applyAlignment="1">
      <alignment horizontal="center" vertical="center"/>
    </xf>
    <xf numFmtId="166" fontId="22" fillId="16" borderId="5" xfId="0" applyNumberFormat="1" applyFont="1" applyFill="1" applyBorder="1" applyAlignment="1">
      <alignment horizontal="center"/>
    </xf>
    <xf numFmtId="0" fontId="22" fillId="16" borderId="5" xfId="0" applyFont="1" applyFill="1" applyBorder="1" applyAlignment="1">
      <alignment horizontal="center"/>
    </xf>
    <xf numFmtId="0" fontId="25" fillId="16" borderId="5" xfId="0" applyFont="1" applyFill="1" applyBorder="1" applyAlignment="1">
      <alignment horizontal="center" vertical="center" wrapText="1"/>
    </xf>
    <xf numFmtId="0" fontId="25" fillId="17" borderId="5" xfId="0" applyFont="1" applyFill="1" applyBorder="1" applyAlignment="1">
      <alignment horizontal="center" vertical="center"/>
    </xf>
    <xf numFmtId="0" fontId="22" fillId="17" borderId="5" xfId="0" applyFont="1" applyFill="1" applyBorder="1" applyAlignment="1">
      <alignment horizontal="center" vertical="center"/>
    </xf>
    <xf numFmtId="166" fontId="22" fillId="17" borderId="5" xfId="0" applyNumberFormat="1" applyFont="1" applyFill="1" applyBorder="1" applyAlignment="1">
      <alignment horizontal="center"/>
    </xf>
    <xf numFmtId="0" fontId="22" fillId="17" borderId="5" xfId="0" applyFont="1" applyFill="1" applyBorder="1" applyAlignment="1">
      <alignment horizontal="center"/>
    </xf>
    <xf numFmtId="0" fontId="25" fillId="18" borderId="5" xfId="0" applyFont="1" applyFill="1" applyBorder="1" applyAlignment="1">
      <alignment horizontal="center" vertical="center"/>
    </xf>
    <xf numFmtId="0" fontId="22" fillId="18" borderId="5" xfId="0" applyFont="1" applyFill="1" applyBorder="1" applyAlignment="1">
      <alignment horizontal="center" vertical="center"/>
    </xf>
    <xf numFmtId="166" fontId="22" fillId="18" borderId="5" xfId="0" applyNumberFormat="1" applyFont="1" applyFill="1" applyBorder="1" applyAlignment="1">
      <alignment horizontal="center"/>
    </xf>
    <xf numFmtId="0" fontId="22" fillId="18" borderId="5" xfId="0" applyFont="1" applyFill="1" applyBorder="1" applyAlignment="1">
      <alignment horizontal="center"/>
    </xf>
    <xf numFmtId="0" fontId="25" fillId="0" borderId="27" xfId="0" applyFont="1" applyBorder="1" applyAlignment="1">
      <alignment horizontal="center" vertical="center"/>
    </xf>
    <xf numFmtId="0" fontId="25" fillId="0" borderId="5" xfId="0" applyFont="1" applyBorder="1" applyAlignment="1">
      <alignment horizontal="center" vertical="center"/>
    </xf>
    <xf numFmtId="0" fontId="22" fillId="0" borderId="5" xfId="0" applyFont="1" applyBorder="1" applyAlignment="1">
      <alignment horizontal="center" wrapText="1"/>
    </xf>
    <xf numFmtId="0" fontId="25" fillId="0" borderId="31" xfId="0" applyFont="1" applyBorder="1" applyAlignment="1">
      <alignment horizontal="center" vertical="center"/>
    </xf>
    <xf numFmtId="0" fontId="25" fillId="0" borderId="30" xfId="0" applyFont="1" applyBorder="1" applyAlignment="1">
      <alignment horizontal="center" vertical="center"/>
    </xf>
    <xf numFmtId="166" fontId="26" fillId="14" borderId="5" xfId="0" applyNumberFormat="1" applyFont="1" applyFill="1" applyBorder="1" applyAlignment="1">
      <alignment horizontal="center" vertical="center"/>
    </xf>
    <xf numFmtId="166" fontId="26" fillId="13" borderId="5" xfId="0" applyNumberFormat="1" applyFont="1" applyFill="1" applyBorder="1" applyAlignment="1">
      <alignment horizontal="center" vertical="center"/>
    </xf>
    <xf numFmtId="0" fontId="27" fillId="14" borderId="5" xfId="0" applyFont="1" applyFill="1" applyBorder="1" applyAlignment="1">
      <alignment vertical="center"/>
    </xf>
    <xf numFmtId="0" fontId="21" fillId="0" borderId="0" xfId="0" applyFont="1"/>
    <xf numFmtId="0" fontId="28" fillId="9" borderId="5" xfId="0" applyFont="1" applyFill="1" applyBorder="1" applyAlignment="1">
      <alignment horizontal="center" vertical="center" wrapText="1"/>
    </xf>
    <xf numFmtId="166" fontId="28" fillId="9" borderId="5" xfId="0" applyNumberFormat="1" applyFont="1" applyFill="1" applyBorder="1" applyAlignment="1">
      <alignment horizontal="center" vertical="center" wrapText="1"/>
    </xf>
    <xf numFmtId="166" fontId="26" fillId="19" borderId="5" xfId="0" applyNumberFormat="1" applyFont="1" applyFill="1" applyBorder="1" applyAlignment="1">
      <alignment horizontal="center" vertical="center"/>
    </xf>
    <xf numFmtId="0" fontId="21" fillId="20" borderId="5" xfId="0" applyFont="1" applyFill="1" applyBorder="1"/>
    <xf numFmtId="0" fontId="21" fillId="20" borderId="5" xfId="0" applyFont="1" applyFill="1" applyBorder="1" applyAlignment="1">
      <alignment horizontal="center"/>
    </xf>
    <xf numFmtId="167" fontId="1" fillId="3" borderId="5" xfId="0" applyNumberFormat="1" applyFont="1" applyFill="1" applyBorder="1"/>
    <xf numFmtId="0" fontId="10" fillId="2" borderId="21" xfId="0" applyFont="1" applyFill="1" applyBorder="1" applyAlignment="1">
      <alignment horizontal="center"/>
    </xf>
    <xf numFmtId="0" fontId="6" fillId="0" borderId="22" xfId="0" applyFont="1" applyBorder="1"/>
    <xf numFmtId="0" fontId="14" fillId="2" borderId="21" xfId="0" applyFont="1" applyFill="1" applyBorder="1" applyAlignment="1">
      <alignment horizontal="center"/>
    </xf>
    <xf numFmtId="0" fontId="6" fillId="0" borderId="25" xfId="0" applyFont="1" applyBorder="1"/>
    <xf numFmtId="0" fontId="5" fillId="4" borderId="10" xfId="0" applyFont="1" applyFill="1" applyBorder="1" applyAlignment="1">
      <alignment horizontal="center"/>
    </xf>
    <xf numFmtId="0" fontId="6" fillId="0" borderId="11" xfId="0" applyFont="1" applyBorder="1"/>
    <xf numFmtId="0" fontId="7" fillId="0" borderId="13" xfId="0" applyFont="1" applyBorder="1" applyAlignment="1">
      <alignment horizontal="center"/>
    </xf>
    <xf numFmtId="0" fontId="6" fillId="0" borderId="14" xfId="0" applyFont="1" applyBorder="1"/>
    <xf numFmtId="0" fontId="1" fillId="0" borderId="13" xfId="0" applyFont="1" applyBorder="1" applyAlignment="1">
      <alignment horizontal="center"/>
    </xf>
    <xf numFmtId="0" fontId="12" fillId="0" borderId="13" xfId="0" applyFont="1" applyBorder="1" applyAlignment="1">
      <alignment horizontal="center"/>
    </xf>
    <xf numFmtId="0" fontId="1" fillId="0" borderId="17" xfId="0" applyFont="1" applyBorder="1" applyAlignment="1">
      <alignment horizontal="center"/>
    </xf>
    <xf numFmtId="0" fontId="6" fillId="0" borderId="18" xfId="0" applyFont="1" applyBorder="1"/>
    <xf numFmtId="0" fontId="10" fillId="2" borderId="19" xfId="0" applyFont="1" applyFill="1" applyBorder="1" applyAlignment="1">
      <alignment horizontal="center"/>
    </xf>
    <xf numFmtId="0" fontId="6" fillId="0" borderId="20" xfId="0" applyFont="1" applyBorder="1"/>
    <xf numFmtId="0" fontId="18" fillId="9" borderId="10" xfId="0" applyFont="1" applyFill="1" applyBorder="1" applyAlignment="1">
      <alignment horizontal="center" vertical="center" wrapText="1"/>
    </xf>
    <xf numFmtId="0" fontId="19" fillId="10" borderId="27" xfId="0" applyFont="1" applyFill="1" applyBorder="1" applyAlignment="1">
      <alignment horizontal="center" vertical="center"/>
    </xf>
    <xf numFmtId="0" fontId="6" fillId="0" borderId="30" xfId="0" applyFont="1" applyBorder="1"/>
    <xf numFmtId="166" fontId="19" fillId="10" borderId="28" xfId="0" applyNumberFormat="1" applyFont="1" applyFill="1" applyBorder="1" applyAlignment="1">
      <alignment horizontal="center" vertical="center"/>
    </xf>
    <xf numFmtId="0" fontId="6" fillId="0" borderId="29" xfId="0" applyFont="1" applyBorder="1"/>
    <xf numFmtId="0" fontId="6" fillId="0" borderId="17" xfId="0" applyFont="1" applyBorder="1"/>
    <xf numFmtId="0" fontId="18" fillId="10" borderId="27" xfId="0" applyFont="1" applyFill="1" applyBorder="1" applyAlignment="1">
      <alignment horizontal="center" vertical="center" wrapText="1"/>
    </xf>
    <xf numFmtId="0" fontId="6" fillId="0" borderId="31" xfId="0" applyFont="1" applyBorder="1"/>
    <xf numFmtId="0" fontId="20" fillId="10" borderId="27" xfId="0" applyFont="1" applyFill="1" applyBorder="1" applyAlignment="1">
      <alignment horizontal="center" vertical="center" wrapText="1"/>
    </xf>
    <xf numFmtId="0" fontId="25" fillId="0" borderId="27" xfId="0" applyFont="1" applyBorder="1" applyAlignment="1">
      <alignment horizontal="center" vertical="center" wrapText="1"/>
    </xf>
    <xf numFmtId="0" fontId="25" fillId="10" borderId="27" xfId="0" applyFont="1" applyFill="1" applyBorder="1" applyAlignment="1">
      <alignment horizontal="center" vertical="center"/>
    </xf>
    <xf numFmtId="0" fontId="25" fillId="16" borderId="27" xfId="0" applyFont="1" applyFill="1" applyBorder="1" applyAlignment="1">
      <alignment horizontal="center" vertical="center"/>
    </xf>
    <xf numFmtId="0" fontId="25" fillId="17" borderId="27" xfId="0" applyFont="1" applyFill="1" applyBorder="1" applyAlignment="1">
      <alignment horizontal="center" vertical="center" wrapText="1"/>
    </xf>
    <xf numFmtId="0" fontId="23" fillId="14" borderId="13" xfId="0" applyFont="1" applyFill="1" applyBorder="1" applyAlignment="1">
      <alignment horizontal="center" vertical="center"/>
    </xf>
    <xf numFmtId="0" fontId="6" fillId="0" borderId="15" xfId="0" applyFont="1" applyBorder="1"/>
    <xf numFmtId="0" fontId="18" fillId="9" borderId="13" xfId="0" applyFont="1" applyFill="1" applyBorder="1" applyAlignment="1">
      <alignment horizontal="center" vertical="center" wrapText="1"/>
    </xf>
    <xf numFmtId="0" fontId="23" fillId="14" borderId="33" xfId="0" applyFont="1" applyFill="1" applyBorder="1" applyAlignment="1">
      <alignment horizontal="center" vertical="center" wrapText="1"/>
    </xf>
    <xf numFmtId="0" fontId="6" fillId="0" borderId="34" xfId="0" applyFont="1" applyBorder="1"/>
    <xf numFmtId="0" fontId="25" fillId="10" borderId="27" xfId="0" applyFont="1" applyFill="1" applyBorder="1" applyAlignment="1">
      <alignment horizontal="center" vertical="center" wrapText="1"/>
    </xf>
    <xf numFmtId="0" fontId="25" fillId="15" borderId="27" xfId="0" applyFont="1" applyFill="1" applyBorder="1" applyAlignment="1">
      <alignment horizontal="center" vertical="center"/>
    </xf>
    <xf numFmtId="0" fontId="25" fillId="15" borderId="27" xfId="0" applyFont="1" applyFill="1" applyBorder="1" applyAlignment="1">
      <alignment horizontal="center" vertical="center" wrapText="1"/>
    </xf>
    <xf numFmtId="0" fontId="25" fillId="18" borderId="27" xfId="0" applyFont="1" applyFill="1" applyBorder="1" applyAlignment="1">
      <alignment horizontal="center" vertical="center" wrapText="1"/>
    </xf>
    <xf numFmtId="0" fontId="25" fillId="0" borderId="27" xfId="0" applyFont="1" applyBorder="1" applyAlignment="1">
      <alignment horizontal="center" vertical="center"/>
    </xf>
    <xf numFmtId="0" fontId="25" fillId="16" borderId="27" xfId="0" applyFont="1" applyFill="1" applyBorder="1" applyAlignment="1">
      <alignment horizontal="center" vertical="center" wrapText="1"/>
    </xf>
    <xf numFmtId="0" fontId="25" fillId="18" borderId="2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20</xdr:row>
      <xdr:rowOff>19050</xdr:rowOff>
    </xdr:from>
    <xdr:ext cx="7772400" cy="19812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533400</xdr:colOff>
      <xdr:row>11</xdr:row>
      <xdr:rowOff>57150</xdr:rowOff>
    </xdr:from>
    <xdr:ext cx="3209925" cy="21431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B7" sqref="B7"/>
    </sheetView>
  </sheetViews>
  <sheetFormatPr baseColWidth="10" defaultColWidth="12.5703125" defaultRowHeight="15" customHeight="1"/>
  <cols>
    <col min="1" max="1" width="28.42578125" customWidth="1"/>
    <col min="2" max="2" width="16.28515625" customWidth="1"/>
    <col min="3" max="3" width="20.140625" customWidth="1"/>
    <col min="4" max="4" width="14" customWidth="1"/>
    <col min="5" max="5" width="14.42578125" customWidth="1"/>
    <col min="6" max="6" width="12.42578125" customWidth="1"/>
    <col min="7" max="9" width="10.85546875" customWidth="1"/>
    <col min="10" max="26" width="10.7109375" customWidth="1"/>
  </cols>
  <sheetData>
    <row r="1" spans="1:26">
      <c r="A1" s="1"/>
      <c r="B1" s="2" t="s">
        <v>0</v>
      </c>
      <c r="C1" s="2" t="s">
        <v>1</v>
      </c>
      <c r="D1" s="3" t="s">
        <v>2</v>
      </c>
      <c r="E1" s="3" t="s">
        <v>3</v>
      </c>
      <c r="F1" s="4" t="s">
        <v>4</v>
      </c>
      <c r="G1" s="5"/>
      <c r="H1" s="5" t="s">
        <v>5</v>
      </c>
      <c r="I1" s="5" t="s">
        <v>6</v>
      </c>
      <c r="J1" s="5"/>
      <c r="K1" s="5"/>
      <c r="L1" s="5"/>
      <c r="M1" s="5"/>
      <c r="N1" s="5"/>
      <c r="O1" s="5"/>
      <c r="P1" s="5"/>
      <c r="Q1" s="5"/>
      <c r="R1" s="5"/>
      <c r="S1" s="5"/>
      <c r="T1" s="5"/>
      <c r="U1" s="5"/>
      <c r="V1" s="5"/>
      <c r="W1" s="5"/>
      <c r="X1" s="5"/>
      <c r="Y1" s="5"/>
      <c r="Z1" s="5"/>
    </row>
    <row r="2" spans="1:26">
      <c r="A2" s="6" t="s">
        <v>107</v>
      </c>
      <c r="B2" s="7">
        <v>1650000</v>
      </c>
      <c r="C2" s="8">
        <f t="shared" ref="C2:C8" si="0">B2*13/12</f>
        <v>1787500</v>
      </c>
      <c r="D2" s="9">
        <f t="shared" ref="D2:D8" si="1">C2*36.88%</f>
        <v>659230</v>
      </c>
      <c r="E2" s="10">
        <v>160</v>
      </c>
      <c r="F2" s="11">
        <f t="shared" ref="F2:F8" si="2">(D2+C2)/E2</f>
        <v>15292.0625</v>
      </c>
      <c r="G2" s="5"/>
      <c r="H2" s="5" t="s">
        <v>7</v>
      </c>
      <c r="I2" s="5" t="s">
        <v>8</v>
      </c>
      <c r="J2" s="5"/>
      <c r="K2" s="5"/>
      <c r="L2" s="5"/>
      <c r="M2" s="5"/>
      <c r="N2" s="5"/>
      <c r="O2" s="5"/>
      <c r="P2" s="5"/>
      <c r="Q2" s="5"/>
      <c r="R2" s="5"/>
      <c r="S2" s="5"/>
      <c r="T2" s="5"/>
      <c r="U2" s="5"/>
      <c r="V2" s="5"/>
      <c r="W2" s="5"/>
      <c r="X2" s="5"/>
      <c r="Y2" s="5"/>
      <c r="Z2" s="5"/>
    </row>
    <row r="3" spans="1:26">
      <c r="A3" s="6" t="s">
        <v>110</v>
      </c>
      <c r="B3" s="7">
        <v>900000</v>
      </c>
      <c r="C3" s="8">
        <f t="shared" si="0"/>
        <v>975000</v>
      </c>
      <c r="D3" s="9">
        <f t="shared" si="1"/>
        <v>359580</v>
      </c>
      <c r="E3" s="10">
        <v>160</v>
      </c>
      <c r="F3" s="11">
        <f t="shared" si="2"/>
        <v>8341.125</v>
      </c>
      <c r="G3" s="5"/>
      <c r="H3" s="5"/>
      <c r="I3" s="5"/>
      <c r="J3" s="5"/>
      <c r="K3" s="5"/>
      <c r="L3" s="5"/>
      <c r="M3" s="5"/>
      <c r="N3" s="5"/>
      <c r="O3" s="5"/>
      <c r="P3" s="5"/>
      <c r="Q3" s="5"/>
      <c r="R3" s="5"/>
      <c r="S3" s="5"/>
      <c r="T3" s="5"/>
      <c r="U3" s="5"/>
      <c r="V3" s="5"/>
      <c r="W3" s="5"/>
      <c r="X3" s="5"/>
      <c r="Y3" s="5"/>
      <c r="Z3" s="5"/>
    </row>
    <row r="4" spans="1:26" ht="14.25" customHeight="1">
      <c r="A4" s="6" t="s">
        <v>111</v>
      </c>
      <c r="B4" s="7">
        <v>1500000</v>
      </c>
      <c r="C4" s="8">
        <f t="shared" si="0"/>
        <v>1625000</v>
      </c>
      <c r="D4" s="9">
        <f t="shared" si="1"/>
        <v>599300</v>
      </c>
      <c r="E4" s="10">
        <v>160</v>
      </c>
      <c r="F4" s="11">
        <f t="shared" si="2"/>
        <v>13901.875</v>
      </c>
      <c r="G4" s="5"/>
      <c r="H4" s="5"/>
      <c r="I4" s="5"/>
      <c r="J4" s="5"/>
      <c r="K4" s="5"/>
      <c r="L4" s="5"/>
      <c r="M4" s="5"/>
      <c r="N4" s="5"/>
      <c r="O4" s="5"/>
      <c r="P4" s="5"/>
      <c r="Q4" s="5"/>
      <c r="R4" s="5"/>
      <c r="S4" s="5"/>
      <c r="T4" s="5"/>
      <c r="U4" s="5"/>
      <c r="V4" s="5"/>
      <c r="W4" s="5"/>
      <c r="X4" s="5"/>
      <c r="Y4" s="5"/>
      <c r="Z4" s="5"/>
    </row>
    <row r="5" spans="1:26">
      <c r="A5" s="6" t="s">
        <v>108</v>
      </c>
      <c r="B5" s="7">
        <v>800000</v>
      </c>
      <c r="C5" s="8">
        <f t="shared" si="0"/>
        <v>866666.66666666663</v>
      </c>
      <c r="D5" s="9">
        <f t="shared" si="1"/>
        <v>319626.66666666669</v>
      </c>
      <c r="E5" s="10">
        <v>160</v>
      </c>
      <c r="F5" s="11">
        <f t="shared" si="2"/>
        <v>7414.333333333333</v>
      </c>
      <c r="G5" s="5"/>
      <c r="H5" s="5"/>
      <c r="I5" s="5"/>
      <c r="J5" s="5"/>
      <c r="K5" s="5"/>
      <c r="L5" s="5"/>
      <c r="M5" s="5"/>
      <c r="N5" s="5"/>
      <c r="O5" s="5"/>
      <c r="P5" s="5"/>
      <c r="Q5" s="5"/>
      <c r="R5" s="5"/>
      <c r="S5" s="5"/>
      <c r="T5" s="5"/>
      <c r="U5" s="5"/>
      <c r="V5" s="5"/>
      <c r="W5" s="5"/>
      <c r="X5" s="5"/>
      <c r="Y5" s="5"/>
      <c r="Z5" s="5"/>
    </row>
    <row r="6" spans="1:26">
      <c r="A6" s="6" t="s">
        <v>109</v>
      </c>
      <c r="B6" s="7">
        <v>800000</v>
      </c>
      <c r="C6" s="8">
        <f t="shared" si="0"/>
        <v>866666.66666666663</v>
      </c>
      <c r="D6" s="9">
        <f t="shared" si="1"/>
        <v>319626.66666666669</v>
      </c>
      <c r="E6" s="10">
        <v>160</v>
      </c>
      <c r="F6" s="11">
        <f t="shared" si="2"/>
        <v>7414.333333333333</v>
      </c>
      <c r="G6" s="5"/>
      <c r="H6" s="5"/>
      <c r="I6" s="5"/>
      <c r="J6" s="5"/>
      <c r="K6" s="5"/>
      <c r="L6" s="5"/>
      <c r="M6" s="5"/>
      <c r="N6" s="5"/>
      <c r="O6" s="5"/>
      <c r="P6" s="5"/>
      <c r="Q6" s="5"/>
      <c r="R6" s="5"/>
      <c r="S6" s="5"/>
      <c r="T6" s="5"/>
      <c r="U6" s="5"/>
      <c r="V6" s="5"/>
      <c r="W6" s="5"/>
      <c r="X6" s="5"/>
      <c r="Y6" s="5"/>
      <c r="Z6" s="5"/>
    </row>
    <row r="7" spans="1:26" ht="22.5">
      <c r="A7" s="6" t="s">
        <v>112</v>
      </c>
      <c r="B7" s="7">
        <v>900000</v>
      </c>
      <c r="C7" s="8">
        <f t="shared" si="0"/>
        <v>975000</v>
      </c>
      <c r="D7" s="9">
        <f t="shared" si="1"/>
        <v>359580</v>
      </c>
      <c r="E7" s="10">
        <v>160</v>
      </c>
      <c r="F7" s="11">
        <f t="shared" si="2"/>
        <v>8341.125</v>
      </c>
      <c r="G7" s="5"/>
      <c r="H7" s="5"/>
      <c r="I7" s="5"/>
      <c r="J7" s="5"/>
      <c r="K7" s="5"/>
      <c r="L7" s="5"/>
      <c r="M7" s="5"/>
      <c r="N7" s="5"/>
      <c r="O7" s="5"/>
      <c r="P7" s="5"/>
      <c r="Q7" s="5"/>
      <c r="R7" s="5"/>
      <c r="S7" s="5"/>
      <c r="T7" s="5"/>
      <c r="U7" s="5"/>
      <c r="V7" s="5"/>
      <c r="W7" s="5"/>
      <c r="X7" s="5"/>
      <c r="Y7" s="5"/>
      <c r="Z7" s="5"/>
    </row>
    <row r="8" spans="1:26" ht="22.5">
      <c r="A8" s="12" t="s">
        <v>113</v>
      </c>
      <c r="B8" s="13">
        <v>1000000</v>
      </c>
      <c r="C8" s="14">
        <f t="shared" si="0"/>
        <v>1083333.3333333333</v>
      </c>
      <c r="D8" s="15">
        <f t="shared" si="1"/>
        <v>399533.33333333331</v>
      </c>
      <c r="E8" s="16">
        <v>160</v>
      </c>
      <c r="F8" s="17">
        <f t="shared" si="2"/>
        <v>9267.9166666666661</v>
      </c>
      <c r="G8" s="5"/>
      <c r="H8" s="5"/>
      <c r="I8" s="5"/>
      <c r="J8" s="5"/>
      <c r="K8" s="5"/>
      <c r="L8" s="5"/>
      <c r="M8" s="5"/>
      <c r="N8" s="5"/>
      <c r="O8" s="5"/>
      <c r="P8" s="5"/>
      <c r="Q8" s="5"/>
      <c r="R8" s="5"/>
      <c r="S8" s="5"/>
      <c r="T8" s="5"/>
      <c r="U8" s="5"/>
      <c r="V8" s="5"/>
      <c r="W8" s="5"/>
      <c r="X8" s="5"/>
      <c r="Y8" s="5"/>
      <c r="Z8" s="5"/>
    </row>
    <row r="9" spans="1:26">
      <c r="A9" s="5"/>
      <c r="B9" s="5"/>
      <c r="C9" s="5"/>
      <c r="D9" s="5"/>
      <c r="E9" s="5"/>
      <c r="F9" s="5"/>
      <c r="G9" s="5"/>
      <c r="H9" s="5"/>
      <c r="I9" s="5"/>
      <c r="J9" s="5"/>
      <c r="K9" s="5"/>
      <c r="L9" s="5"/>
      <c r="M9" s="5"/>
      <c r="N9" s="5"/>
      <c r="O9" s="5"/>
      <c r="P9" s="5"/>
      <c r="Q9" s="5"/>
      <c r="R9" s="5"/>
      <c r="S9" s="5"/>
      <c r="T9" s="5"/>
      <c r="U9" s="5"/>
      <c r="V9" s="5"/>
      <c r="W9" s="5"/>
      <c r="X9" s="5"/>
      <c r="Y9" s="5"/>
      <c r="Z9" s="5"/>
    </row>
    <row r="10" spans="1:26">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c r="A13" s="5" t="s">
        <v>9</v>
      </c>
      <c r="B13" s="5"/>
      <c r="C13" s="5"/>
      <c r="D13" s="5"/>
      <c r="E13" s="5"/>
      <c r="F13" s="5"/>
      <c r="G13" s="5"/>
      <c r="H13" s="5"/>
      <c r="I13" s="5"/>
      <c r="J13" s="5"/>
      <c r="K13" s="5"/>
      <c r="L13" s="5"/>
      <c r="M13" s="5"/>
      <c r="N13" s="5"/>
      <c r="O13" s="5"/>
      <c r="P13" s="5"/>
      <c r="Q13" s="5"/>
      <c r="R13" s="5"/>
      <c r="S13" s="5"/>
      <c r="T13" s="5"/>
      <c r="U13" s="5"/>
      <c r="V13" s="5"/>
      <c r="W13" s="5"/>
      <c r="X13" s="5"/>
      <c r="Y13" s="5"/>
      <c r="Z13" s="5"/>
    </row>
    <row r="14" spans="1:26">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c r="A15" s="5" t="s">
        <v>10</v>
      </c>
      <c r="B15" s="5"/>
      <c r="C15" s="5"/>
      <c r="D15" s="5"/>
      <c r="E15" s="5"/>
      <c r="F15" s="5"/>
      <c r="G15" s="5"/>
      <c r="H15" s="5"/>
      <c r="I15" s="5"/>
      <c r="J15" s="5"/>
      <c r="K15" s="5"/>
      <c r="L15" s="5"/>
      <c r="M15" s="5"/>
      <c r="N15" s="5"/>
      <c r="O15" s="5"/>
      <c r="P15" s="5"/>
      <c r="Q15" s="5"/>
      <c r="R15" s="5"/>
      <c r="S15" s="5"/>
      <c r="T15" s="5"/>
      <c r="U15" s="5"/>
      <c r="V15" s="5"/>
      <c r="W15" s="5"/>
      <c r="X15" s="5"/>
      <c r="Y15" s="5"/>
      <c r="Z15" s="5"/>
    </row>
    <row r="16" spans="1:26">
      <c r="A16" s="5" t="s">
        <v>11</v>
      </c>
      <c r="B16" s="5"/>
      <c r="C16" s="5"/>
      <c r="D16" s="5"/>
      <c r="E16" s="5"/>
      <c r="F16" s="5"/>
      <c r="G16" s="5"/>
      <c r="H16" s="5"/>
      <c r="I16" s="5"/>
      <c r="J16" s="5"/>
      <c r="K16" s="5"/>
      <c r="L16" s="5"/>
      <c r="M16" s="5"/>
      <c r="N16" s="5"/>
      <c r="O16" s="5"/>
      <c r="P16" s="5"/>
      <c r="Q16" s="5"/>
      <c r="R16" s="5"/>
      <c r="S16" s="5"/>
      <c r="T16" s="5"/>
      <c r="U16" s="5"/>
      <c r="V16" s="5"/>
      <c r="W16" s="5"/>
      <c r="X16" s="5"/>
      <c r="Y16" s="5"/>
      <c r="Z16" s="5"/>
    </row>
    <row r="17" spans="1:26">
      <c r="A17" s="5" t="s">
        <v>12</v>
      </c>
      <c r="B17" s="5"/>
      <c r="C17" s="5"/>
      <c r="D17" s="5"/>
      <c r="E17" s="5"/>
      <c r="F17" s="5"/>
      <c r="G17" s="5"/>
      <c r="H17" s="5"/>
      <c r="I17" s="5"/>
      <c r="J17" s="5"/>
      <c r="K17" s="5"/>
      <c r="L17" s="5"/>
      <c r="M17" s="5"/>
      <c r="N17" s="5"/>
      <c r="O17" s="5"/>
      <c r="P17" s="5"/>
      <c r="Q17" s="5"/>
      <c r="R17" s="5"/>
      <c r="S17" s="5"/>
      <c r="T17" s="5"/>
      <c r="U17" s="5"/>
      <c r="V17" s="5"/>
      <c r="W17" s="5"/>
      <c r="X17" s="5"/>
      <c r="Y17" s="5"/>
      <c r="Z17" s="5"/>
    </row>
    <row r="18" spans="1:26">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1000"/>
  <sheetViews>
    <sheetView topLeftCell="A5" zoomScale="85" zoomScaleNormal="85" workbookViewId="0">
      <selection activeCell="C54" sqref="C54"/>
    </sheetView>
  </sheetViews>
  <sheetFormatPr baseColWidth="10" defaultColWidth="12.5703125" defaultRowHeight="15" customHeight="1"/>
  <cols>
    <col min="1" max="1" width="47.140625" bestFit="1" customWidth="1"/>
    <col min="2" max="2" width="21" bestFit="1" customWidth="1"/>
    <col min="3" max="3" width="16.140625" customWidth="1"/>
    <col min="4" max="4" width="15" bestFit="1" customWidth="1"/>
    <col min="5" max="6" width="16.140625" bestFit="1" customWidth="1"/>
    <col min="7" max="7" width="15" bestFit="1" customWidth="1"/>
    <col min="8" max="8" width="3.42578125" customWidth="1"/>
    <col min="9" max="9" width="37.5703125" bestFit="1" customWidth="1"/>
    <col min="10" max="10" width="13.28515625" bestFit="1" customWidth="1"/>
    <col min="11" max="11" width="15" bestFit="1" customWidth="1"/>
    <col min="12" max="15" width="13.28515625" bestFit="1" customWidth="1"/>
    <col min="16" max="16" width="2.28515625" customWidth="1"/>
    <col min="17" max="17" width="10.85546875" customWidth="1"/>
    <col min="18" max="24" width="10.7109375" customWidth="1"/>
  </cols>
  <sheetData>
    <row r="1" spans="1:24" ht="21.75" thickBot="1">
      <c r="A1" s="120" t="s">
        <v>13</v>
      </c>
      <c r="B1" s="121"/>
      <c r="C1" s="121"/>
      <c r="D1" s="121"/>
      <c r="E1" s="121"/>
      <c r="F1" s="121"/>
      <c r="G1" s="121"/>
      <c r="H1" s="121"/>
      <c r="I1" s="121"/>
      <c r="J1" s="121"/>
      <c r="K1" s="121"/>
      <c r="L1" s="121"/>
      <c r="M1" s="121"/>
      <c r="N1" s="121"/>
      <c r="O1" s="121"/>
      <c r="P1" s="5"/>
      <c r="Q1" s="18" t="s">
        <v>14</v>
      </c>
      <c r="R1" s="5"/>
      <c r="S1" s="5"/>
      <c r="T1" s="5"/>
      <c r="U1" s="5"/>
      <c r="V1" s="5"/>
      <c r="W1" s="5"/>
      <c r="X1" s="5"/>
    </row>
    <row r="2" spans="1:24" ht="18.75">
      <c r="A2" s="122" t="s">
        <v>15</v>
      </c>
      <c r="B2" s="123"/>
      <c r="C2" s="123"/>
      <c r="D2" s="123"/>
      <c r="E2" s="123"/>
      <c r="F2" s="123"/>
      <c r="G2" s="123"/>
      <c r="H2" s="5"/>
      <c r="I2" s="5"/>
      <c r="J2" s="124" t="s">
        <v>16</v>
      </c>
      <c r="K2" s="123"/>
      <c r="L2" s="123"/>
      <c r="M2" s="123"/>
      <c r="N2" s="123"/>
      <c r="O2" s="123"/>
      <c r="P2" s="5"/>
      <c r="Q2" s="5"/>
      <c r="R2" s="5"/>
      <c r="S2" s="5"/>
      <c r="T2" s="5"/>
      <c r="U2" s="5"/>
      <c r="V2" s="5"/>
      <c r="W2" s="5"/>
      <c r="X2" s="5"/>
    </row>
    <row r="3" spans="1:24">
      <c r="A3" s="19"/>
      <c r="B3" s="20">
        <v>45200</v>
      </c>
      <c r="C3" s="21">
        <f t="shared" ref="C3:G3" si="0">B3+31</f>
        <v>45231</v>
      </c>
      <c r="D3" s="21">
        <f t="shared" si="0"/>
        <v>45262</v>
      </c>
      <c r="E3" s="21">
        <f t="shared" si="0"/>
        <v>45293</v>
      </c>
      <c r="F3" s="21">
        <f t="shared" si="0"/>
        <v>45324</v>
      </c>
      <c r="G3" s="21">
        <f t="shared" si="0"/>
        <v>45355</v>
      </c>
      <c r="H3" s="22"/>
      <c r="I3" s="23" t="s">
        <v>17</v>
      </c>
      <c r="J3" s="21">
        <f t="shared" ref="J3:O3" si="1">B3</f>
        <v>45200</v>
      </c>
      <c r="K3" s="21">
        <f t="shared" si="1"/>
        <v>45231</v>
      </c>
      <c r="L3" s="21">
        <f t="shared" si="1"/>
        <v>45262</v>
      </c>
      <c r="M3" s="21">
        <f t="shared" si="1"/>
        <v>45293</v>
      </c>
      <c r="N3" s="21">
        <f t="shared" si="1"/>
        <v>45324</v>
      </c>
      <c r="O3" s="21">
        <f t="shared" si="1"/>
        <v>45355</v>
      </c>
      <c r="P3" s="22"/>
      <c r="Q3" s="22"/>
      <c r="R3" s="22"/>
      <c r="S3" s="22"/>
      <c r="T3" s="22"/>
      <c r="U3" s="22"/>
      <c r="V3" s="22"/>
      <c r="W3" s="22"/>
      <c r="X3" s="22"/>
    </row>
    <row r="4" spans="1:24">
      <c r="A4" s="24" t="str">
        <f>INSTRUCCIONES!A2</f>
        <v>Marco Piatti - PM</v>
      </c>
      <c r="B4" s="25">
        <v>12</v>
      </c>
      <c r="C4" s="25">
        <v>124</v>
      </c>
      <c r="D4" s="25"/>
      <c r="E4" s="25"/>
      <c r="F4" s="25">
        <v>16</v>
      </c>
      <c r="G4" s="25">
        <v>8</v>
      </c>
      <c r="H4" s="5"/>
      <c r="I4" s="24" t="str">
        <f t="shared" ref="I4:I10" si="2">A4</f>
        <v>Marco Piatti - PM</v>
      </c>
      <c r="J4" s="26">
        <f t="shared" ref="J4:O10" si="3">B4/B$11</f>
        <v>0.2</v>
      </c>
      <c r="K4" s="26">
        <f t="shared" si="3"/>
        <v>0.29523809523809524</v>
      </c>
      <c r="L4" s="26">
        <f t="shared" si="3"/>
        <v>0</v>
      </c>
      <c r="M4" s="26">
        <f t="shared" si="3"/>
        <v>0</v>
      </c>
      <c r="N4" s="26">
        <f t="shared" si="3"/>
        <v>4.3010752688172046E-2</v>
      </c>
      <c r="O4" s="26">
        <f t="shared" si="3"/>
        <v>8.6956521739130432E-2</v>
      </c>
      <c r="P4" s="5"/>
      <c r="Q4" s="5"/>
      <c r="R4" s="5"/>
      <c r="S4" s="5"/>
      <c r="T4" s="5"/>
      <c r="U4" s="5"/>
      <c r="V4" s="5"/>
      <c r="W4" s="5"/>
      <c r="X4" s="5"/>
    </row>
    <row r="5" spans="1:24">
      <c r="A5" s="24" t="str">
        <f>INSTRUCCIONES!A3</f>
        <v>Ana Gómez - Analista Funcional</v>
      </c>
      <c r="B5" s="25">
        <v>12</v>
      </c>
      <c r="C5" s="25">
        <v>76</v>
      </c>
      <c r="D5" s="25">
        <v>38</v>
      </c>
      <c r="E5" s="25">
        <v>10</v>
      </c>
      <c r="F5" s="25"/>
      <c r="G5" s="25">
        <v>8</v>
      </c>
      <c r="H5" s="5"/>
      <c r="I5" s="24" t="str">
        <f t="shared" si="2"/>
        <v>Ana Gómez - Analista Funcional</v>
      </c>
      <c r="J5" s="26">
        <f t="shared" si="3"/>
        <v>0.2</v>
      </c>
      <c r="K5" s="26">
        <f t="shared" si="3"/>
        <v>0.18095238095238095</v>
      </c>
      <c r="L5" s="26">
        <f t="shared" si="3"/>
        <v>0.23456790123456789</v>
      </c>
      <c r="M5" s="26">
        <f t="shared" si="3"/>
        <v>2.3255813953488372E-2</v>
      </c>
      <c r="N5" s="26">
        <f t="shared" si="3"/>
        <v>0</v>
      </c>
      <c r="O5" s="26">
        <f t="shared" si="3"/>
        <v>8.6956521739130432E-2</v>
      </c>
      <c r="P5" s="5"/>
      <c r="Q5" s="5"/>
      <c r="R5" s="5"/>
      <c r="S5" s="5"/>
      <c r="T5" s="5"/>
      <c r="U5" s="5"/>
      <c r="V5" s="5"/>
      <c r="W5" s="5"/>
      <c r="X5" s="5"/>
    </row>
    <row r="6" spans="1:24">
      <c r="A6" s="24" t="str">
        <f>INSTRUCCIONES!A4</f>
        <v>Laura Bianchi - Arquitecto de Sistemas</v>
      </c>
      <c r="B6" s="25">
        <v>12</v>
      </c>
      <c r="C6" s="25">
        <v>68</v>
      </c>
      <c r="D6" s="25">
        <v>94</v>
      </c>
      <c r="E6" s="25">
        <v>106</v>
      </c>
      <c r="F6" s="25">
        <v>32</v>
      </c>
      <c r="G6" s="25">
        <v>8</v>
      </c>
      <c r="H6" s="5"/>
      <c r="I6" s="24" t="str">
        <f t="shared" si="2"/>
        <v>Laura Bianchi - Arquitecto de Sistemas</v>
      </c>
      <c r="J6" s="26">
        <f t="shared" si="3"/>
        <v>0.2</v>
      </c>
      <c r="K6" s="26">
        <f t="shared" si="3"/>
        <v>0.16190476190476191</v>
      </c>
      <c r="L6" s="26">
        <f t="shared" si="3"/>
        <v>0.58024691358024694</v>
      </c>
      <c r="M6" s="26">
        <f t="shared" si="3"/>
        <v>0.24651162790697675</v>
      </c>
      <c r="N6" s="26">
        <f t="shared" si="3"/>
        <v>8.6021505376344093E-2</v>
      </c>
      <c r="O6" s="26">
        <f t="shared" si="3"/>
        <v>8.6956521739130432E-2</v>
      </c>
      <c r="P6" s="5"/>
      <c r="Q6" s="5"/>
      <c r="R6" s="5"/>
      <c r="S6" s="5"/>
      <c r="T6" s="5"/>
      <c r="U6" s="5"/>
      <c r="V6" s="5"/>
      <c r="W6" s="5"/>
      <c r="X6" s="5"/>
    </row>
    <row r="7" spans="1:24">
      <c r="A7" s="24" t="str">
        <f>INSTRUCCIONES!A5</f>
        <v>Martín Ferrari - Desarrollador</v>
      </c>
      <c r="B7" s="25"/>
      <c r="C7" s="25"/>
      <c r="D7" s="25"/>
      <c r="E7" s="25">
        <v>80</v>
      </c>
      <c r="F7" s="25">
        <v>110</v>
      </c>
      <c r="G7" s="25">
        <v>26</v>
      </c>
      <c r="H7" s="5"/>
      <c r="I7" s="24" t="str">
        <f t="shared" si="2"/>
        <v>Martín Ferrari - Desarrollador</v>
      </c>
      <c r="J7" s="26">
        <f t="shared" si="3"/>
        <v>0</v>
      </c>
      <c r="K7" s="26">
        <f t="shared" si="3"/>
        <v>0</v>
      </c>
      <c r="L7" s="26">
        <f t="shared" si="3"/>
        <v>0</v>
      </c>
      <c r="M7" s="26">
        <f t="shared" si="3"/>
        <v>0.18604651162790697</v>
      </c>
      <c r="N7" s="26">
        <f t="shared" si="3"/>
        <v>0.29569892473118281</v>
      </c>
      <c r="O7" s="26">
        <f t="shared" si="3"/>
        <v>0.28260869565217389</v>
      </c>
      <c r="P7" s="5"/>
      <c r="Q7" s="5"/>
      <c r="R7" s="5"/>
      <c r="S7" s="5"/>
      <c r="T7" s="5"/>
      <c r="U7" s="5"/>
      <c r="V7" s="5"/>
      <c r="W7" s="5"/>
      <c r="X7" s="5"/>
    </row>
    <row r="8" spans="1:24">
      <c r="A8" s="24" t="str">
        <f>INSTRUCCIONES!A6</f>
        <v>Natalia Russo - Desarrollador</v>
      </c>
      <c r="B8" s="25"/>
      <c r="C8" s="25"/>
      <c r="D8" s="25"/>
      <c r="E8" s="25">
        <v>112</v>
      </c>
      <c r="F8" s="25">
        <v>110</v>
      </c>
      <c r="G8" s="25">
        <v>26</v>
      </c>
      <c r="H8" s="5"/>
      <c r="I8" s="24" t="str">
        <f t="shared" si="2"/>
        <v>Natalia Russo - Desarrollador</v>
      </c>
      <c r="J8" s="26">
        <f t="shared" si="3"/>
        <v>0</v>
      </c>
      <c r="K8" s="26">
        <f t="shared" si="3"/>
        <v>0</v>
      </c>
      <c r="L8" s="26">
        <f t="shared" si="3"/>
        <v>0</v>
      </c>
      <c r="M8" s="26">
        <f t="shared" si="3"/>
        <v>0.26046511627906976</v>
      </c>
      <c r="N8" s="26">
        <f t="shared" si="3"/>
        <v>0.29569892473118281</v>
      </c>
      <c r="O8" s="26">
        <f t="shared" si="3"/>
        <v>0.28260869565217389</v>
      </c>
      <c r="P8" s="5"/>
      <c r="Q8" s="5"/>
      <c r="R8" s="5"/>
      <c r="S8" s="5"/>
      <c r="T8" s="5"/>
      <c r="U8" s="5"/>
      <c r="V8" s="5"/>
      <c r="W8" s="5"/>
      <c r="X8" s="5"/>
    </row>
    <row r="9" spans="1:24">
      <c r="A9" s="24" t="str">
        <f>INSTRUCCIONES!A7</f>
        <v>Pedro González - Coordinador de Pruebas</v>
      </c>
      <c r="B9" s="25">
        <v>12</v>
      </c>
      <c r="C9" s="25">
        <v>68</v>
      </c>
      <c r="D9" s="25"/>
      <c r="E9" s="25">
        <v>16</v>
      </c>
      <c r="F9" s="25">
        <v>80</v>
      </c>
      <c r="G9" s="25">
        <v>8</v>
      </c>
      <c r="H9" s="5"/>
      <c r="I9" s="24" t="str">
        <f t="shared" si="2"/>
        <v>Pedro González - Coordinador de Pruebas</v>
      </c>
      <c r="J9" s="26">
        <f t="shared" si="3"/>
        <v>0.2</v>
      </c>
      <c r="K9" s="26">
        <f t="shared" si="3"/>
        <v>0.16190476190476191</v>
      </c>
      <c r="L9" s="26">
        <f t="shared" si="3"/>
        <v>0</v>
      </c>
      <c r="M9" s="26">
        <f t="shared" si="3"/>
        <v>3.7209302325581395E-2</v>
      </c>
      <c r="N9" s="26">
        <f t="shared" si="3"/>
        <v>0.21505376344086022</v>
      </c>
      <c r="O9" s="26">
        <f t="shared" si="3"/>
        <v>8.6956521739130432E-2</v>
      </c>
      <c r="P9" s="5"/>
      <c r="Q9" s="5"/>
      <c r="R9" s="5"/>
      <c r="S9" s="5"/>
      <c r="T9" s="5"/>
      <c r="U9" s="5"/>
      <c r="V9" s="5"/>
      <c r="W9" s="5"/>
      <c r="X9" s="5"/>
    </row>
    <row r="10" spans="1:24" ht="22.5">
      <c r="A10" s="24" t="str">
        <f>INSTRUCCIONES!A8</f>
        <v>Luis Santoro - Especialista en Seguridad Informática</v>
      </c>
      <c r="B10" s="25">
        <v>12</v>
      </c>
      <c r="C10" s="25">
        <v>84</v>
      </c>
      <c r="D10" s="25">
        <v>30</v>
      </c>
      <c r="E10" s="25">
        <v>106</v>
      </c>
      <c r="F10" s="25">
        <v>24</v>
      </c>
      <c r="G10" s="25">
        <v>8</v>
      </c>
      <c r="H10" s="5"/>
      <c r="I10" s="24" t="str">
        <f t="shared" si="2"/>
        <v>Luis Santoro - Especialista en Seguridad Informática</v>
      </c>
      <c r="J10" s="26">
        <f t="shared" si="3"/>
        <v>0.2</v>
      </c>
      <c r="K10" s="26">
        <f t="shared" si="3"/>
        <v>0.2</v>
      </c>
      <c r="L10" s="26">
        <f t="shared" si="3"/>
        <v>0.18518518518518517</v>
      </c>
      <c r="M10" s="26">
        <f t="shared" si="3"/>
        <v>0.24651162790697675</v>
      </c>
      <c r="N10" s="26">
        <f t="shared" si="3"/>
        <v>6.4516129032258063E-2</v>
      </c>
      <c r="O10" s="26">
        <f t="shared" si="3"/>
        <v>8.6956521739130432E-2</v>
      </c>
      <c r="P10" s="5"/>
      <c r="Q10" s="5"/>
      <c r="R10" s="5"/>
      <c r="S10" s="5"/>
      <c r="T10" s="5"/>
      <c r="U10" s="5"/>
      <c r="V10" s="5"/>
      <c r="W10" s="5"/>
      <c r="X10" s="5"/>
    </row>
    <row r="11" spans="1:24">
      <c r="A11" s="27" t="s">
        <v>18</v>
      </c>
      <c r="B11" s="28">
        <f t="shared" ref="B11:G11" si="4">SUM(B4:B10)</f>
        <v>60</v>
      </c>
      <c r="C11" s="28">
        <f t="shared" si="4"/>
        <v>420</v>
      </c>
      <c r="D11" s="28">
        <f t="shared" si="4"/>
        <v>162</v>
      </c>
      <c r="E11" s="28">
        <f t="shared" si="4"/>
        <v>430</v>
      </c>
      <c r="F11" s="28">
        <f t="shared" si="4"/>
        <v>372</v>
      </c>
      <c r="G11" s="28">
        <f t="shared" si="4"/>
        <v>92</v>
      </c>
      <c r="H11" s="29"/>
      <c r="I11" s="29"/>
      <c r="J11" s="30">
        <f t="shared" ref="J11:O11" si="5">B11/SUM($B11:$G11)</f>
        <v>3.90625E-2</v>
      </c>
      <c r="K11" s="30">
        <f t="shared" si="5"/>
        <v>0.2734375</v>
      </c>
      <c r="L11" s="30">
        <f t="shared" si="5"/>
        <v>0.10546875</v>
      </c>
      <c r="M11" s="30">
        <f t="shared" si="5"/>
        <v>0.27994791666666669</v>
      </c>
      <c r="N11" s="30">
        <f t="shared" si="5"/>
        <v>0.2421875</v>
      </c>
      <c r="O11" s="30">
        <f t="shared" si="5"/>
        <v>5.9895833333333336E-2</v>
      </c>
      <c r="P11" s="5"/>
      <c r="Q11" s="5"/>
      <c r="R11" s="5"/>
      <c r="S11" s="5"/>
      <c r="T11" s="5"/>
      <c r="U11" s="5"/>
      <c r="V11" s="5"/>
      <c r="W11" s="5"/>
      <c r="X11" s="5"/>
    </row>
    <row r="12" spans="1:24">
      <c r="A12" s="5"/>
      <c r="B12" s="5"/>
      <c r="C12" s="5"/>
      <c r="D12" s="5"/>
      <c r="E12" s="5"/>
      <c r="F12" s="5"/>
      <c r="G12" s="5"/>
      <c r="H12" s="5"/>
      <c r="I12" s="5"/>
      <c r="J12" s="5"/>
      <c r="K12" s="5"/>
      <c r="L12" s="5"/>
      <c r="M12" s="5"/>
      <c r="N12" s="5"/>
      <c r="O12" s="5"/>
      <c r="P12" s="5"/>
      <c r="Q12" s="5"/>
      <c r="R12" s="5"/>
      <c r="S12" s="5"/>
      <c r="T12" s="5"/>
      <c r="U12" s="5"/>
      <c r="V12" s="5"/>
      <c r="W12" s="5"/>
      <c r="X12" s="5"/>
    </row>
    <row r="13" spans="1:24" ht="18.75">
      <c r="A13" s="122" t="s">
        <v>19</v>
      </c>
      <c r="B13" s="123"/>
      <c r="C13" s="123"/>
      <c r="D13" s="123"/>
      <c r="E13" s="123"/>
      <c r="F13" s="123"/>
      <c r="G13" s="123"/>
      <c r="H13" s="5"/>
      <c r="I13" s="5"/>
      <c r="J13" s="5"/>
      <c r="K13" s="5"/>
      <c r="L13" s="5"/>
      <c r="M13" s="5"/>
      <c r="N13" s="5"/>
      <c r="O13" s="5"/>
      <c r="P13" s="5"/>
      <c r="Q13" s="5"/>
      <c r="R13" s="5"/>
      <c r="S13" s="5"/>
      <c r="T13" s="5"/>
      <c r="U13" s="5"/>
      <c r="V13" s="5"/>
      <c r="W13" s="5"/>
      <c r="X13" s="5"/>
    </row>
    <row r="14" spans="1:24">
      <c r="A14" s="23" t="s">
        <v>17</v>
      </c>
      <c r="B14" s="21">
        <f t="shared" ref="B14:G14" si="6">B3</f>
        <v>45200</v>
      </c>
      <c r="C14" s="21">
        <f t="shared" si="6"/>
        <v>45231</v>
      </c>
      <c r="D14" s="21">
        <f t="shared" si="6"/>
        <v>45262</v>
      </c>
      <c r="E14" s="21">
        <f t="shared" si="6"/>
        <v>45293</v>
      </c>
      <c r="F14" s="21">
        <f t="shared" si="6"/>
        <v>45324</v>
      </c>
      <c r="G14" s="21">
        <f t="shared" si="6"/>
        <v>45355</v>
      </c>
      <c r="H14" s="5"/>
      <c r="I14" s="5"/>
      <c r="J14" s="5"/>
      <c r="K14" s="5"/>
      <c r="L14" s="5"/>
      <c r="M14" s="5"/>
      <c r="N14" s="5"/>
      <c r="O14" s="5"/>
      <c r="P14" s="5"/>
      <c r="Q14" s="5"/>
      <c r="R14" s="5"/>
      <c r="S14" s="5"/>
      <c r="T14" s="5"/>
      <c r="U14" s="5"/>
      <c r="V14" s="5"/>
      <c r="W14" s="5"/>
      <c r="X14" s="5"/>
    </row>
    <row r="15" spans="1:24">
      <c r="A15" s="24" t="str">
        <f t="shared" ref="A15:A21" si="7">A4</f>
        <v>Marco Piatti - PM</v>
      </c>
      <c r="B15" s="8">
        <f>B4*INSTRUCCIONES!$F2</f>
        <v>183504.75</v>
      </c>
      <c r="C15" s="8">
        <f>C4*INSTRUCCIONES!$F2</f>
        <v>1896215.75</v>
      </c>
      <c r="D15" s="8">
        <f>D4*INSTRUCCIONES!$F2</f>
        <v>0</v>
      </c>
      <c r="E15" s="8">
        <f>E4*INSTRUCCIONES!$F2</f>
        <v>0</v>
      </c>
      <c r="F15" s="8">
        <f>F4*INSTRUCCIONES!$F2</f>
        <v>244673</v>
      </c>
      <c r="G15" s="8">
        <f>G4*INSTRUCCIONES!$F2</f>
        <v>122336.5</v>
      </c>
      <c r="H15" s="5"/>
      <c r="I15" s="5"/>
      <c r="J15" s="5"/>
      <c r="K15" s="5"/>
      <c r="L15" s="5"/>
      <c r="M15" s="5"/>
      <c r="N15" s="5"/>
      <c r="O15" s="5"/>
      <c r="P15" s="5"/>
      <c r="Q15" s="5"/>
      <c r="R15" s="5"/>
      <c r="S15" s="5"/>
      <c r="T15" s="5"/>
      <c r="U15" s="5"/>
      <c r="V15" s="5"/>
      <c r="W15" s="5"/>
      <c r="X15" s="5"/>
    </row>
    <row r="16" spans="1:24">
      <c r="A16" s="24" t="str">
        <f t="shared" si="7"/>
        <v>Ana Gómez - Analista Funcional</v>
      </c>
      <c r="B16" s="8">
        <f>B5*INSTRUCCIONES!$F3</f>
        <v>100093.5</v>
      </c>
      <c r="C16" s="8">
        <f>C5*INSTRUCCIONES!$F3</f>
        <v>633925.5</v>
      </c>
      <c r="D16" s="8">
        <f>D5*INSTRUCCIONES!$F3</f>
        <v>316962.75</v>
      </c>
      <c r="E16" s="8">
        <f>E5*INSTRUCCIONES!$F3</f>
        <v>83411.25</v>
      </c>
      <c r="F16" s="8">
        <f>F5*INSTRUCCIONES!$F3</f>
        <v>0</v>
      </c>
      <c r="G16" s="8">
        <f>G5*INSTRUCCIONES!$F3</f>
        <v>66729</v>
      </c>
      <c r="H16" s="5"/>
      <c r="I16" s="5"/>
      <c r="J16" s="5"/>
      <c r="K16" s="5"/>
      <c r="L16" s="5"/>
      <c r="M16" s="5"/>
      <c r="N16" s="5"/>
      <c r="O16" s="5"/>
      <c r="P16" s="5"/>
      <c r="Q16" s="5"/>
      <c r="R16" s="5"/>
      <c r="S16" s="5"/>
      <c r="T16" s="5"/>
      <c r="U16" s="5"/>
      <c r="V16" s="5"/>
      <c r="W16" s="5"/>
      <c r="X16" s="5"/>
    </row>
    <row r="17" spans="1:24">
      <c r="A17" s="24" t="str">
        <f t="shared" si="7"/>
        <v>Laura Bianchi - Arquitecto de Sistemas</v>
      </c>
      <c r="B17" s="8">
        <f>B6*INSTRUCCIONES!$F4</f>
        <v>166822.5</v>
      </c>
      <c r="C17" s="8">
        <f>C6*INSTRUCCIONES!$F4</f>
        <v>945327.5</v>
      </c>
      <c r="D17" s="8">
        <f>D6*INSTRUCCIONES!$F4</f>
        <v>1306776.25</v>
      </c>
      <c r="E17" s="8">
        <f>E6*INSTRUCCIONES!$F4</f>
        <v>1473598.75</v>
      </c>
      <c r="F17" s="8">
        <f>F6*INSTRUCCIONES!$F4</f>
        <v>444860</v>
      </c>
      <c r="G17" s="8">
        <f>G6*INSTRUCCIONES!$F4</f>
        <v>111215</v>
      </c>
      <c r="H17" s="5"/>
      <c r="I17" s="5"/>
      <c r="J17" s="5"/>
      <c r="K17" s="5"/>
      <c r="L17" s="5"/>
      <c r="M17" s="5"/>
      <c r="N17" s="5"/>
      <c r="O17" s="5"/>
      <c r="P17" s="5"/>
      <c r="Q17" s="5"/>
      <c r="R17" s="5"/>
      <c r="S17" s="5"/>
      <c r="T17" s="5"/>
      <c r="U17" s="5"/>
      <c r="V17" s="5"/>
      <c r="W17" s="5"/>
      <c r="X17" s="5"/>
    </row>
    <row r="18" spans="1:24">
      <c r="A18" s="24" t="str">
        <f t="shared" si="7"/>
        <v>Martín Ferrari - Desarrollador</v>
      </c>
      <c r="B18" s="8">
        <f>B7*INSTRUCCIONES!$F5</f>
        <v>0</v>
      </c>
      <c r="C18" s="8">
        <f>C7*INSTRUCCIONES!$F5</f>
        <v>0</v>
      </c>
      <c r="D18" s="8">
        <f>D7*INSTRUCCIONES!$F5</f>
        <v>0</v>
      </c>
      <c r="E18" s="8">
        <f>E7*INSTRUCCIONES!$F5</f>
        <v>593146.66666666663</v>
      </c>
      <c r="F18" s="8">
        <f>F7*INSTRUCCIONES!$F5</f>
        <v>815576.66666666663</v>
      </c>
      <c r="G18" s="8">
        <f>G7*INSTRUCCIONES!$F5</f>
        <v>192772.66666666666</v>
      </c>
      <c r="H18" s="5"/>
      <c r="I18" s="5"/>
      <c r="J18" s="5"/>
      <c r="K18" s="5"/>
      <c r="L18" s="5"/>
      <c r="M18" s="5"/>
      <c r="N18" s="5"/>
      <c r="O18" s="5"/>
      <c r="P18" s="5"/>
      <c r="Q18" s="5"/>
      <c r="R18" s="5"/>
      <c r="S18" s="5"/>
      <c r="T18" s="5"/>
      <c r="U18" s="5"/>
      <c r="V18" s="5"/>
      <c r="W18" s="5"/>
      <c r="X18" s="5"/>
    </row>
    <row r="19" spans="1:24">
      <c r="A19" s="24" t="str">
        <f t="shared" si="7"/>
        <v>Natalia Russo - Desarrollador</v>
      </c>
      <c r="B19" s="8">
        <f>B8*INSTRUCCIONES!$F6</f>
        <v>0</v>
      </c>
      <c r="C19" s="8">
        <f>C8*INSTRUCCIONES!$F6</f>
        <v>0</v>
      </c>
      <c r="D19" s="8">
        <f>D8*INSTRUCCIONES!$F6</f>
        <v>0</v>
      </c>
      <c r="E19" s="8">
        <f>E8*INSTRUCCIONES!$F6</f>
        <v>830405.33333333326</v>
      </c>
      <c r="F19" s="8">
        <f>F8*INSTRUCCIONES!$F6</f>
        <v>815576.66666666663</v>
      </c>
      <c r="G19" s="8">
        <f>G8*INSTRUCCIONES!$F6</f>
        <v>192772.66666666666</v>
      </c>
      <c r="H19" s="5"/>
      <c r="I19" s="5"/>
      <c r="J19" s="5"/>
      <c r="K19" s="5"/>
      <c r="L19" s="5"/>
      <c r="M19" s="5"/>
      <c r="N19" s="5"/>
      <c r="O19" s="5"/>
      <c r="P19" s="5"/>
      <c r="Q19" s="5"/>
      <c r="R19" s="5"/>
      <c r="S19" s="5"/>
      <c r="T19" s="5"/>
      <c r="U19" s="5"/>
      <c r="V19" s="5"/>
      <c r="W19" s="5"/>
      <c r="X19" s="5"/>
    </row>
    <row r="20" spans="1:24">
      <c r="A20" s="24" t="str">
        <f t="shared" si="7"/>
        <v>Pedro González - Coordinador de Pruebas</v>
      </c>
      <c r="B20" s="8">
        <f>B9*INSTRUCCIONES!$F7</f>
        <v>100093.5</v>
      </c>
      <c r="C20" s="8">
        <f>C9*INSTRUCCIONES!$F7</f>
        <v>567196.5</v>
      </c>
      <c r="D20" s="8">
        <f>D9*INSTRUCCIONES!$F7</f>
        <v>0</v>
      </c>
      <c r="E20" s="8">
        <f>E9*INSTRUCCIONES!$F7</f>
        <v>133458</v>
      </c>
      <c r="F20" s="8">
        <f>F9*INSTRUCCIONES!$F7</f>
        <v>667290</v>
      </c>
      <c r="G20" s="8">
        <f>G9*INSTRUCCIONES!$F7</f>
        <v>66729</v>
      </c>
      <c r="H20" s="5"/>
      <c r="I20" s="5"/>
      <c r="J20" s="5"/>
      <c r="K20" s="5"/>
      <c r="L20" s="5"/>
      <c r="M20" s="5"/>
      <c r="N20" s="5"/>
      <c r="O20" s="5"/>
      <c r="P20" s="5"/>
      <c r="Q20" s="5"/>
      <c r="R20" s="5"/>
      <c r="S20" s="5"/>
      <c r="T20" s="5"/>
      <c r="U20" s="5"/>
      <c r="V20" s="5"/>
      <c r="W20" s="5"/>
      <c r="X20" s="5"/>
    </row>
    <row r="21" spans="1:24" ht="15.75" customHeight="1">
      <c r="A21" s="24" t="str">
        <f t="shared" si="7"/>
        <v>Luis Santoro - Especialista en Seguridad Informática</v>
      </c>
      <c r="B21" s="8">
        <f>B10*INSTRUCCIONES!$F8</f>
        <v>111215</v>
      </c>
      <c r="C21" s="8">
        <f>C10*INSTRUCCIONES!$F8</f>
        <v>778505</v>
      </c>
      <c r="D21" s="8">
        <f>D10*INSTRUCCIONES!$F8</f>
        <v>278037.5</v>
      </c>
      <c r="E21" s="8">
        <f>E10*INSTRUCCIONES!$F8</f>
        <v>982399.16666666663</v>
      </c>
      <c r="F21" s="8">
        <f>F10*INSTRUCCIONES!$F8</f>
        <v>222430</v>
      </c>
      <c r="G21" s="8">
        <f>G10*INSTRUCCIONES!$F8</f>
        <v>74143.333333333328</v>
      </c>
      <c r="H21" s="5"/>
      <c r="I21" s="5"/>
      <c r="J21" s="5"/>
      <c r="K21" s="5"/>
      <c r="L21" s="5"/>
      <c r="M21" s="5"/>
      <c r="N21" s="5"/>
      <c r="O21" s="5"/>
      <c r="P21" s="5"/>
      <c r="Q21" s="5"/>
      <c r="R21" s="5"/>
      <c r="S21" s="5"/>
      <c r="T21" s="5"/>
      <c r="U21" s="5"/>
      <c r="V21" s="5"/>
      <c r="W21" s="5"/>
      <c r="X21" s="5"/>
    </row>
    <row r="22" spans="1:24" ht="15.75" customHeight="1">
      <c r="A22" s="31" t="s">
        <v>20</v>
      </c>
      <c r="B22" s="32">
        <f t="shared" ref="B22:G22" si="8">SUM(B15:B21)</f>
        <v>661729.25</v>
      </c>
      <c r="C22" s="32">
        <f t="shared" si="8"/>
        <v>4821170.25</v>
      </c>
      <c r="D22" s="32">
        <f t="shared" si="8"/>
        <v>1901776.5</v>
      </c>
      <c r="E22" s="32">
        <f t="shared" si="8"/>
        <v>4096419.1666666665</v>
      </c>
      <c r="F22" s="32">
        <f t="shared" si="8"/>
        <v>3210406.333333333</v>
      </c>
      <c r="G22" s="32">
        <f t="shared" si="8"/>
        <v>826698.16666666663</v>
      </c>
      <c r="H22" s="5"/>
      <c r="I22" s="5"/>
      <c r="J22" s="5"/>
      <c r="K22" s="5"/>
      <c r="L22" s="5"/>
      <c r="M22" s="5"/>
      <c r="N22" s="5"/>
      <c r="O22" s="5"/>
      <c r="P22" s="5"/>
      <c r="Q22" s="5"/>
      <c r="R22" s="5"/>
      <c r="S22" s="5"/>
      <c r="T22" s="5"/>
      <c r="U22" s="5"/>
      <c r="V22" s="5"/>
      <c r="W22" s="5"/>
      <c r="X22" s="5"/>
    </row>
    <row r="23" spans="1:24" ht="15.75" customHeight="1">
      <c r="A23" s="5"/>
      <c r="B23" s="5"/>
      <c r="C23" s="5"/>
      <c r="D23" s="5"/>
      <c r="E23" s="5"/>
      <c r="F23" s="5"/>
      <c r="G23" s="5"/>
      <c r="H23" s="5"/>
      <c r="I23" s="5"/>
      <c r="J23" s="5"/>
      <c r="K23" s="5"/>
      <c r="L23" s="5"/>
      <c r="M23" s="5"/>
      <c r="N23" s="5"/>
      <c r="O23" s="5"/>
      <c r="P23" s="5"/>
      <c r="Q23" s="5"/>
      <c r="R23" s="5"/>
      <c r="S23" s="5"/>
      <c r="T23" s="5"/>
      <c r="U23" s="5"/>
      <c r="V23" s="5"/>
      <c r="W23" s="5"/>
      <c r="X23" s="5"/>
    </row>
    <row r="24" spans="1:24" ht="15.75" customHeight="1">
      <c r="A24" s="125" t="s">
        <v>21</v>
      </c>
      <c r="B24" s="123"/>
      <c r="C24" s="123"/>
      <c r="D24" s="123"/>
      <c r="E24" s="123"/>
      <c r="F24" s="123"/>
      <c r="G24" s="123"/>
      <c r="H24" s="5"/>
      <c r="I24" s="124" t="s">
        <v>22</v>
      </c>
      <c r="J24" s="123"/>
      <c r="K24" s="123"/>
      <c r="L24" s="123"/>
      <c r="M24" s="123"/>
      <c r="N24" s="123"/>
      <c r="O24" s="123"/>
      <c r="P24" s="5"/>
      <c r="Q24" s="5"/>
      <c r="R24" s="5"/>
      <c r="S24" s="5"/>
      <c r="T24" s="5"/>
      <c r="U24" s="5"/>
      <c r="V24" s="5"/>
      <c r="W24" s="5"/>
      <c r="X24" s="5"/>
    </row>
    <row r="25" spans="1:24" ht="15.75" customHeight="1">
      <c r="A25" s="33"/>
      <c r="B25" s="21">
        <f t="shared" ref="B25:G25" si="9">B14</f>
        <v>45200</v>
      </c>
      <c r="C25" s="21">
        <f t="shared" si="9"/>
        <v>45231</v>
      </c>
      <c r="D25" s="21">
        <f t="shared" si="9"/>
        <v>45262</v>
      </c>
      <c r="E25" s="21">
        <f t="shared" si="9"/>
        <v>45293</v>
      </c>
      <c r="F25" s="21">
        <f t="shared" si="9"/>
        <v>45324</v>
      </c>
      <c r="G25" s="21">
        <f t="shared" si="9"/>
        <v>45355</v>
      </c>
      <c r="H25" s="5"/>
      <c r="I25" s="23" t="s">
        <v>17</v>
      </c>
      <c r="J25" s="21">
        <f t="shared" ref="J25:O25" si="10">J3</f>
        <v>45200</v>
      </c>
      <c r="K25" s="21">
        <f t="shared" si="10"/>
        <v>45231</v>
      </c>
      <c r="L25" s="21">
        <f t="shared" si="10"/>
        <v>45262</v>
      </c>
      <c r="M25" s="21">
        <f t="shared" si="10"/>
        <v>45293</v>
      </c>
      <c r="N25" s="21">
        <f t="shared" si="10"/>
        <v>45324</v>
      </c>
      <c r="O25" s="21">
        <f t="shared" si="10"/>
        <v>45355</v>
      </c>
      <c r="P25" s="5"/>
      <c r="Q25" s="5"/>
      <c r="R25" s="5"/>
      <c r="S25" s="5"/>
      <c r="T25" s="5"/>
      <c r="U25" s="5"/>
      <c r="V25" s="5"/>
      <c r="W25" s="5"/>
      <c r="X25" s="5"/>
    </row>
    <row r="26" spans="1:24" ht="15.75" customHeight="1">
      <c r="A26" s="34" t="s">
        <v>23</v>
      </c>
      <c r="B26" s="10">
        <f t="shared" ref="B26:G26" si="11">B11*40%</f>
        <v>24</v>
      </c>
      <c r="C26" s="10">
        <f t="shared" si="11"/>
        <v>168</v>
      </c>
      <c r="D26" s="10">
        <f t="shared" si="11"/>
        <v>64.8</v>
      </c>
      <c r="E26" s="10">
        <f t="shared" si="11"/>
        <v>172</v>
      </c>
      <c r="F26" s="10">
        <f t="shared" si="11"/>
        <v>148.80000000000001</v>
      </c>
      <c r="G26" s="10">
        <f t="shared" si="11"/>
        <v>36.800000000000004</v>
      </c>
      <c r="H26" s="5"/>
      <c r="I26" s="24" t="str">
        <f t="shared" ref="I26:I32" si="12">A15</f>
        <v>Marco Piatti - PM</v>
      </c>
      <c r="J26" s="35">
        <f t="shared" ref="J26:O32" si="13">J4*B$27</f>
        <v>73401.900000000009</v>
      </c>
      <c r="K26" s="35">
        <f t="shared" si="13"/>
        <v>758486.3</v>
      </c>
      <c r="L26" s="35">
        <f t="shared" si="13"/>
        <v>0</v>
      </c>
      <c r="M26" s="35">
        <f t="shared" si="13"/>
        <v>0</v>
      </c>
      <c r="N26" s="35">
        <f t="shared" si="13"/>
        <v>97869.200000000026</v>
      </c>
      <c r="O26" s="35">
        <f t="shared" si="13"/>
        <v>48934.6</v>
      </c>
      <c r="P26" s="5"/>
      <c r="Q26" s="5"/>
      <c r="R26" s="5"/>
      <c r="S26" s="5"/>
      <c r="T26" s="5"/>
      <c r="U26" s="5"/>
      <c r="V26" s="5"/>
      <c r="W26" s="5"/>
      <c r="X26" s="5"/>
    </row>
    <row r="27" spans="1:24" ht="15.75" customHeight="1">
      <c r="A27" s="31" t="s">
        <v>24</v>
      </c>
      <c r="B27" s="32">
        <f>B26*INSTRUCCIONES!$F$2</f>
        <v>367009.5</v>
      </c>
      <c r="C27" s="32">
        <f>C26*INSTRUCCIONES!$F$2</f>
        <v>2569066.5</v>
      </c>
      <c r="D27" s="32">
        <f>D26*INSTRUCCIONES!$F$2</f>
        <v>990925.64999999991</v>
      </c>
      <c r="E27" s="32">
        <f>E26*INSTRUCCIONES!$F$2</f>
        <v>2630234.75</v>
      </c>
      <c r="F27" s="32">
        <f>F26*INSTRUCCIONES!$F$2</f>
        <v>2275458.9000000004</v>
      </c>
      <c r="G27" s="32">
        <f>G26*INSTRUCCIONES!$F$2</f>
        <v>562747.9</v>
      </c>
      <c r="H27" s="5"/>
      <c r="I27" s="24" t="str">
        <f t="shared" si="12"/>
        <v>Ana Gómez - Analista Funcional</v>
      </c>
      <c r="J27" s="35">
        <f t="shared" si="13"/>
        <v>73401.900000000009</v>
      </c>
      <c r="K27" s="35">
        <f t="shared" si="13"/>
        <v>464878.7</v>
      </c>
      <c r="L27" s="35">
        <f t="shared" si="13"/>
        <v>232439.34999999998</v>
      </c>
      <c r="M27" s="35">
        <f t="shared" si="13"/>
        <v>61168.25</v>
      </c>
      <c r="N27" s="35">
        <f t="shared" si="13"/>
        <v>0</v>
      </c>
      <c r="O27" s="35">
        <f t="shared" si="13"/>
        <v>48934.6</v>
      </c>
      <c r="P27" s="5"/>
      <c r="Q27" s="5"/>
      <c r="R27" s="5"/>
      <c r="S27" s="5"/>
      <c r="T27" s="5"/>
      <c r="U27" s="5"/>
      <c r="V27" s="5"/>
      <c r="W27" s="5"/>
      <c r="X27" s="5"/>
    </row>
    <row r="28" spans="1:24" ht="15.75" customHeight="1">
      <c r="A28" s="5"/>
      <c r="B28" s="5"/>
      <c r="C28" s="5"/>
      <c r="D28" s="5"/>
      <c r="E28" s="5"/>
      <c r="F28" s="5"/>
      <c r="G28" s="5"/>
      <c r="H28" s="5"/>
      <c r="I28" s="24" t="str">
        <f t="shared" si="12"/>
        <v>Laura Bianchi - Arquitecto de Sistemas</v>
      </c>
      <c r="J28" s="35">
        <f t="shared" si="13"/>
        <v>73401.900000000009</v>
      </c>
      <c r="K28" s="35">
        <f t="shared" si="13"/>
        <v>415944.10000000003</v>
      </c>
      <c r="L28" s="35">
        <f t="shared" si="13"/>
        <v>574981.54999999993</v>
      </c>
      <c r="M28" s="35">
        <f t="shared" si="13"/>
        <v>648383.45000000007</v>
      </c>
      <c r="N28" s="35">
        <f t="shared" si="13"/>
        <v>195738.40000000005</v>
      </c>
      <c r="O28" s="35">
        <f t="shared" si="13"/>
        <v>48934.6</v>
      </c>
      <c r="P28" s="5"/>
      <c r="Q28" s="5"/>
      <c r="R28" s="5"/>
      <c r="S28" s="5"/>
      <c r="T28" s="5"/>
      <c r="U28" s="5"/>
      <c r="V28" s="5"/>
      <c r="W28" s="5"/>
      <c r="X28" s="5"/>
    </row>
    <row r="29" spans="1:24" ht="15.75" customHeight="1">
      <c r="A29" s="22"/>
      <c r="B29" s="22"/>
      <c r="C29" s="22"/>
      <c r="D29" s="22"/>
      <c r="E29" s="22"/>
      <c r="F29" s="22"/>
      <c r="G29" s="22"/>
      <c r="H29" s="22"/>
      <c r="I29" s="24" t="str">
        <f t="shared" si="12"/>
        <v>Martín Ferrari - Desarrollador</v>
      </c>
      <c r="J29" s="35">
        <f t="shared" si="13"/>
        <v>0</v>
      </c>
      <c r="K29" s="35">
        <f t="shared" si="13"/>
        <v>0</v>
      </c>
      <c r="L29" s="35">
        <f t="shared" si="13"/>
        <v>0</v>
      </c>
      <c r="M29" s="35">
        <f t="shared" si="13"/>
        <v>489346</v>
      </c>
      <c r="N29" s="35">
        <f t="shared" si="13"/>
        <v>672850.75000000012</v>
      </c>
      <c r="O29" s="35">
        <f t="shared" si="13"/>
        <v>159037.44999999998</v>
      </c>
      <c r="P29" s="22"/>
      <c r="Q29" s="22"/>
      <c r="R29" s="22"/>
      <c r="S29" s="22"/>
      <c r="T29" s="22"/>
      <c r="U29" s="22"/>
      <c r="V29" s="22"/>
      <c r="W29" s="22"/>
      <c r="X29" s="22"/>
    </row>
    <row r="30" spans="1:24" ht="15.75" customHeight="1">
      <c r="A30" s="5"/>
      <c r="B30" s="5"/>
      <c r="C30" s="5"/>
      <c r="D30" s="5"/>
      <c r="E30" s="5"/>
      <c r="F30" s="5"/>
      <c r="G30" s="5"/>
      <c r="H30" s="5"/>
      <c r="I30" s="24" t="str">
        <f t="shared" si="12"/>
        <v>Natalia Russo - Desarrollador</v>
      </c>
      <c r="J30" s="35">
        <f t="shared" si="13"/>
        <v>0</v>
      </c>
      <c r="K30" s="35">
        <f t="shared" si="13"/>
        <v>0</v>
      </c>
      <c r="L30" s="35">
        <f t="shared" si="13"/>
        <v>0</v>
      </c>
      <c r="M30" s="35">
        <f t="shared" si="13"/>
        <v>685084.4</v>
      </c>
      <c r="N30" s="35">
        <f t="shared" si="13"/>
        <v>672850.75000000012</v>
      </c>
      <c r="O30" s="35">
        <f t="shared" si="13"/>
        <v>159037.44999999998</v>
      </c>
      <c r="P30" s="5"/>
      <c r="Q30" s="5"/>
      <c r="R30" s="5"/>
      <c r="S30" s="5"/>
      <c r="T30" s="5"/>
      <c r="U30" s="5"/>
      <c r="V30" s="5"/>
      <c r="W30" s="5"/>
      <c r="X30" s="5"/>
    </row>
    <row r="31" spans="1:24" ht="15.75" customHeight="1">
      <c r="A31" s="5"/>
      <c r="B31" s="5"/>
      <c r="C31" s="5"/>
      <c r="D31" s="5"/>
      <c r="E31" s="5"/>
      <c r="F31" s="5"/>
      <c r="G31" s="5"/>
      <c r="H31" s="5"/>
      <c r="I31" s="24" t="str">
        <f t="shared" si="12"/>
        <v>Pedro González - Coordinador de Pruebas</v>
      </c>
      <c r="J31" s="35">
        <f t="shared" si="13"/>
        <v>73401.900000000009</v>
      </c>
      <c r="K31" s="35">
        <f t="shared" si="13"/>
        <v>415944.10000000003</v>
      </c>
      <c r="L31" s="35">
        <f t="shared" si="13"/>
        <v>0</v>
      </c>
      <c r="M31" s="35">
        <f t="shared" si="13"/>
        <v>97869.2</v>
      </c>
      <c r="N31" s="35">
        <f t="shared" si="13"/>
        <v>489346.00000000012</v>
      </c>
      <c r="O31" s="35">
        <f t="shared" si="13"/>
        <v>48934.6</v>
      </c>
      <c r="P31" s="5"/>
      <c r="Q31" s="5"/>
      <c r="R31" s="5"/>
      <c r="S31" s="5"/>
      <c r="T31" s="5"/>
      <c r="U31" s="5"/>
      <c r="V31" s="5"/>
      <c r="W31" s="5"/>
      <c r="X31" s="5"/>
    </row>
    <row r="32" spans="1:24" ht="15.75" customHeight="1">
      <c r="A32" s="5"/>
      <c r="B32" s="5"/>
      <c r="C32" s="5"/>
      <c r="D32" s="5"/>
      <c r="E32" s="5"/>
      <c r="F32" s="5"/>
      <c r="G32" s="5"/>
      <c r="H32" s="5"/>
      <c r="I32" s="24" t="str">
        <f t="shared" si="12"/>
        <v>Luis Santoro - Especialista en Seguridad Informática</v>
      </c>
      <c r="J32" s="35">
        <f t="shared" si="13"/>
        <v>73401.900000000009</v>
      </c>
      <c r="K32" s="35">
        <f t="shared" si="13"/>
        <v>513813.30000000005</v>
      </c>
      <c r="L32" s="35">
        <f t="shared" si="13"/>
        <v>183504.74999999997</v>
      </c>
      <c r="M32" s="35">
        <f t="shared" si="13"/>
        <v>648383.45000000007</v>
      </c>
      <c r="N32" s="35">
        <f t="shared" si="13"/>
        <v>146803.80000000002</v>
      </c>
      <c r="O32" s="35">
        <f t="shared" si="13"/>
        <v>48934.6</v>
      </c>
      <c r="P32" s="5"/>
      <c r="Q32" s="5"/>
      <c r="R32" s="5"/>
      <c r="S32" s="5"/>
      <c r="T32" s="5"/>
      <c r="U32" s="5"/>
      <c r="V32" s="5"/>
      <c r="W32" s="5"/>
      <c r="X32" s="5"/>
    </row>
    <row r="33" spans="1:24" ht="15.75" customHeight="1">
      <c r="A33" s="5"/>
      <c r="B33" s="5"/>
      <c r="C33" s="5"/>
      <c r="D33" s="5"/>
      <c r="E33" s="5"/>
      <c r="F33" s="5"/>
      <c r="G33" s="5"/>
      <c r="H33" s="5"/>
      <c r="I33" s="5"/>
      <c r="J33" s="5"/>
      <c r="K33" s="5"/>
      <c r="L33" s="5"/>
      <c r="M33" s="5"/>
      <c r="N33" s="5"/>
      <c r="O33" s="5"/>
      <c r="P33" s="5"/>
      <c r="Q33" s="5"/>
      <c r="R33" s="5"/>
      <c r="S33" s="5"/>
      <c r="T33" s="5"/>
      <c r="U33" s="5"/>
      <c r="V33" s="5"/>
      <c r="W33" s="5"/>
      <c r="X33" s="5"/>
    </row>
    <row r="34" spans="1:24" ht="15.75" customHeight="1">
      <c r="A34" s="125" t="s">
        <v>25</v>
      </c>
      <c r="B34" s="123"/>
      <c r="C34" s="123"/>
      <c r="D34" s="123"/>
      <c r="E34" s="123"/>
      <c r="F34" s="123"/>
      <c r="G34" s="123"/>
      <c r="H34" s="5"/>
      <c r="I34" s="5"/>
      <c r="J34" s="5"/>
      <c r="K34" s="5"/>
      <c r="L34" s="5"/>
      <c r="M34" s="5"/>
      <c r="N34" s="5"/>
      <c r="O34" s="5"/>
      <c r="P34" s="5"/>
      <c r="Q34" s="5"/>
      <c r="R34" s="5"/>
      <c r="S34" s="5"/>
      <c r="T34" s="5"/>
      <c r="U34" s="5"/>
      <c r="V34" s="5"/>
      <c r="W34" s="5"/>
      <c r="X34" s="5"/>
    </row>
    <row r="35" spans="1:24" ht="15.75" customHeight="1">
      <c r="A35" s="33"/>
      <c r="B35" s="21">
        <f t="shared" ref="B35:G35" si="14">B25</f>
        <v>45200</v>
      </c>
      <c r="C35" s="21">
        <f t="shared" si="14"/>
        <v>45231</v>
      </c>
      <c r="D35" s="21">
        <f t="shared" si="14"/>
        <v>45262</v>
      </c>
      <c r="E35" s="21">
        <f t="shared" si="14"/>
        <v>45293</v>
      </c>
      <c r="F35" s="21">
        <f t="shared" si="14"/>
        <v>45324</v>
      </c>
      <c r="G35" s="21">
        <f t="shared" si="14"/>
        <v>45355</v>
      </c>
      <c r="H35" s="5"/>
      <c r="I35" s="5"/>
      <c r="J35" s="5"/>
      <c r="K35" s="5"/>
      <c r="L35" s="5"/>
      <c r="M35" s="5"/>
      <c r="N35" s="5"/>
      <c r="O35" s="5"/>
      <c r="P35" s="5"/>
      <c r="Q35" s="5"/>
      <c r="R35" s="5"/>
      <c r="S35" s="5"/>
      <c r="T35" s="5"/>
      <c r="U35" s="5"/>
      <c r="V35" s="5"/>
      <c r="W35" s="5"/>
      <c r="X35" s="5"/>
    </row>
    <row r="36" spans="1:24" ht="15.75" customHeight="1">
      <c r="A36" s="36" t="s">
        <v>26</v>
      </c>
      <c r="B36" s="37"/>
      <c r="C36" s="7"/>
      <c r="D36" s="7"/>
      <c r="E36" s="7">
        <v>2000000</v>
      </c>
      <c r="F36" s="7">
        <v>1500000</v>
      </c>
      <c r="G36" s="115">
        <v>400000</v>
      </c>
      <c r="H36" s="5"/>
      <c r="I36" s="5"/>
      <c r="J36" s="5"/>
      <c r="K36" s="5"/>
      <c r="L36" s="5"/>
      <c r="M36" s="5"/>
      <c r="N36" s="5"/>
      <c r="O36" s="5"/>
      <c r="P36" s="5"/>
      <c r="Q36" s="5"/>
      <c r="R36" s="5"/>
      <c r="S36" s="5"/>
      <c r="T36" s="5"/>
      <c r="U36" s="5"/>
      <c r="V36" s="5"/>
      <c r="W36" s="5"/>
      <c r="X36" s="5"/>
    </row>
    <row r="37" spans="1:24" ht="15.75" customHeight="1">
      <c r="A37" s="38"/>
      <c r="B37" s="39"/>
      <c r="C37" s="39"/>
      <c r="D37" s="39"/>
      <c r="E37" s="39"/>
      <c r="F37" s="39"/>
      <c r="G37" s="39"/>
      <c r="H37" s="5"/>
      <c r="I37" s="5"/>
      <c r="J37" s="5"/>
      <c r="K37" s="5"/>
      <c r="L37" s="5"/>
      <c r="M37" s="5"/>
      <c r="N37" s="5"/>
      <c r="O37" s="5"/>
      <c r="P37" s="5"/>
      <c r="Q37" s="5"/>
      <c r="R37" s="5"/>
      <c r="S37" s="5"/>
      <c r="T37" s="5"/>
      <c r="U37" s="5"/>
      <c r="V37" s="5"/>
      <c r="W37" s="5"/>
      <c r="X37" s="5"/>
    </row>
    <row r="38" spans="1:24" ht="15" customHeight="1">
      <c r="A38" s="125" t="s">
        <v>27</v>
      </c>
      <c r="B38" s="123"/>
      <c r="C38" s="123"/>
      <c r="D38" s="123"/>
      <c r="E38" s="123"/>
      <c r="F38" s="123"/>
      <c r="G38" s="123"/>
      <c r="H38" s="5"/>
      <c r="I38" s="124" t="s">
        <v>28</v>
      </c>
      <c r="J38" s="123"/>
      <c r="K38" s="123"/>
      <c r="L38" s="123"/>
      <c r="M38" s="123"/>
      <c r="N38" s="123"/>
      <c r="O38" s="123"/>
      <c r="P38" s="5"/>
      <c r="Q38" s="5"/>
      <c r="R38" s="5"/>
      <c r="S38" s="5"/>
      <c r="T38" s="5"/>
      <c r="U38" s="5"/>
      <c r="V38" s="5"/>
      <c r="W38" s="5"/>
      <c r="X38" s="5"/>
    </row>
    <row r="39" spans="1:24" ht="15.75" customHeight="1">
      <c r="A39" s="33"/>
      <c r="B39" s="21">
        <f t="shared" ref="B39:G39" si="15">B35</f>
        <v>45200</v>
      </c>
      <c r="C39" s="21">
        <f t="shared" si="15"/>
        <v>45231</v>
      </c>
      <c r="D39" s="21">
        <f t="shared" si="15"/>
        <v>45262</v>
      </c>
      <c r="E39" s="21">
        <f t="shared" si="15"/>
        <v>45293</v>
      </c>
      <c r="F39" s="21">
        <f t="shared" si="15"/>
        <v>45324</v>
      </c>
      <c r="G39" s="21">
        <f t="shared" si="15"/>
        <v>45355</v>
      </c>
      <c r="H39" s="5"/>
      <c r="I39" s="23" t="s">
        <v>17</v>
      </c>
      <c r="J39" s="21">
        <f t="shared" ref="J39:O39" si="16">J25</f>
        <v>45200</v>
      </c>
      <c r="K39" s="21">
        <f t="shared" si="16"/>
        <v>45231</v>
      </c>
      <c r="L39" s="21">
        <f t="shared" si="16"/>
        <v>45262</v>
      </c>
      <c r="M39" s="21">
        <f t="shared" si="16"/>
        <v>45293</v>
      </c>
      <c r="N39" s="21">
        <f t="shared" si="16"/>
        <v>45324</v>
      </c>
      <c r="O39" s="21">
        <f t="shared" si="16"/>
        <v>45355</v>
      </c>
      <c r="P39" s="5"/>
      <c r="Q39" s="5"/>
      <c r="R39" s="5"/>
      <c r="S39" s="5"/>
      <c r="T39" s="5"/>
      <c r="U39" s="5"/>
      <c r="V39" s="5"/>
      <c r="W39" s="5"/>
      <c r="X39" s="5"/>
    </row>
    <row r="40" spans="1:24" ht="15.75" customHeight="1">
      <c r="A40" s="24" t="s">
        <v>29</v>
      </c>
      <c r="B40" s="35">
        <f t="shared" ref="B40:G40" si="17">(B27+B22)*40%</f>
        <v>411495.5</v>
      </c>
      <c r="C40" s="8">
        <f t="shared" si="17"/>
        <v>2956094.7</v>
      </c>
      <c r="D40" s="8">
        <f t="shared" si="17"/>
        <v>1157080.8600000001</v>
      </c>
      <c r="E40" s="8">
        <f t="shared" si="17"/>
        <v>2690661.5666666664</v>
      </c>
      <c r="F40" s="8">
        <f t="shared" si="17"/>
        <v>2194346.0933333333</v>
      </c>
      <c r="G40" s="35">
        <f t="shared" si="17"/>
        <v>555778.42666666664</v>
      </c>
      <c r="H40" s="40"/>
      <c r="I40" s="24" t="str">
        <f t="shared" ref="I40:I46" si="18">I26</f>
        <v>Marco Piatti - PM</v>
      </c>
      <c r="J40" s="35">
        <f t="shared" ref="J40:O46" si="19">J4*B$40</f>
        <v>82299.100000000006</v>
      </c>
      <c r="K40" s="35">
        <f t="shared" si="19"/>
        <v>872751.76857142861</v>
      </c>
      <c r="L40" s="35">
        <f t="shared" si="19"/>
        <v>0</v>
      </c>
      <c r="M40" s="35">
        <f t="shared" si="19"/>
        <v>0</v>
      </c>
      <c r="N40" s="35">
        <f t="shared" si="19"/>
        <v>94380.477132616492</v>
      </c>
      <c r="O40" s="35">
        <f t="shared" si="19"/>
        <v>48328.55884057971</v>
      </c>
      <c r="P40" s="5"/>
      <c r="Q40" s="5"/>
      <c r="R40" s="5"/>
      <c r="S40" s="5"/>
      <c r="T40" s="5"/>
      <c r="U40" s="5"/>
      <c r="V40" s="5"/>
      <c r="W40" s="5"/>
      <c r="X40" s="5"/>
    </row>
    <row r="41" spans="1:24" ht="15.75" customHeight="1">
      <c r="A41" s="5"/>
      <c r="B41" s="5"/>
      <c r="C41" s="5"/>
      <c r="D41" s="5"/>
      <c r="E41" s="5"/>
      <c r="F41" s="5"/>
      <c r="G41" s="5"/>
      <c r="H41" s="40"/>
      <c r="I41" s="24" t="str">
        <f t="shared" si="18"/>
        <v>Ana Gómez - Analista Funcional</v>
      </c>
      <c r="J41" s="35">
        <f t="shared" si="19"/>
        <v>82299.100000000006</v>
      </c>
      <c r="K41" s="35">
        <f t="shared" si="19"/>
        <v>534912.37428571435</v>
      </c>
      <c r="L41" s="35">
        <f t="shared" si="19"/>
        <v>271414.02888888889</v>
      </c>
      <c r="M41" s="35">
        <f t="shared" si="19"/>
        <v>62573.524806201545</v>
      </c>
      <c r="N41" s="35">
        <f t="shared" si="19"/>
        <v>0</v>
      </c>
      <c r="O41" s="35">
        <f t="shared" si="19"/>
        <v>48328.55884057971</v>
      </c>
      <c r="P41" s="5"/>
      <c r="Q41" s="5"/>
      <c r="R41" s="5"/>
      <c r="S41" s="5"/>
      <c r="T41" s="5"/>
      <c r="U41" s="5"/>
      <c r="V41" s="5"/>
      <c r="W41" s="5"/>
      <c r="X41" s="5"/>
    </row>
    <row r="42" spans="1:24" ht="15.75" customHeight="1">
      <c r="A42" s="5"/>
      <c r="B42" s="5"/>
      <c r="C42" s="5"/>
      <c r="D42" s="5"/>
      <c r="E42" s="5"/>
      <c r="F42" s="5"/>
      <c r="G42" s="5"/>
      <c r="H42" s="5"/>
      <c r="I42" s="24" t="str">
        <f t="shared" si="18"/>
        <v>Laura Bianchi - Arquitecto de Sistemas</v>
      </c>
      <c r="J42" s="35">
        <f t="shared" si="19"/>
        <v>82299.100000000006</v>
      </c>
      <c r="K42" s="35">
        <f t="shared" si="19"/>
        <v>478605.80857142864</v>
      </c>
      <c r="L42" s="35">
        <f t="shared" si="19"/>
        <v>671392.59777777782</v>
      </c>
      <c r="M42" s="35">
        <f t="shared" si="19"/>
        <v>663279.36294573639</v>
      </c>
      <c r="N42" s="35">
        <f t="shared" si="19"/>
        <v>188760.95426523298</v>
      </c>
      <c r="O42" s="35">
        <f t="shared" si="19"/>
        <v>48328.55884057971</v>
      </c>
      <c r="P42" s="5"/>
      <c r="Q42" s="5"/>
      <c r="R42" s="5"/>
      <c r="S42" s="5"/>
      <c r="T42" s="5"/>
      <c r="U42" s="5"/>
      <c r="V42" s="5"/>
      <c r="W42" s="5"/>
      <c r="X42" s="5"/>
    </row>
    <row r="43" spans="1:24" ht="15.75" customHeight="1">
      <c r="A43" s="5"/>
      <c r="B43" s="5"/>
      <c r="C43" s="5"/>
      <c r="D43" s="5"/>
      <c r="E43" s="5"/>
      <c r="F43" s="5"/>
      <c r="G43" s="5"/>
      <c r="H43" s="40"/>
      <c r="I43" s="24" t="str">
        <f t="shared" si="18"/>
        <v>Martín Ferrari - Desarrollador</v>
      </c>
      <c r="J43" s="35">
        <f t="shared" si="19"/>
        <v>0</v>
      </c>
      <c r="K43" s="35">
        <f t="shared" si="19"/>
        <v>0</v>
      </c>
      <c r="L43" s="35">
        <f t="shared" si="19"/>
        <v>0</v>
      </c>
      <c r="M43" s="35">
        <f t="shared" si="19"/>
        <v>500588.19844961236</v>
      </c>
      <c r="N43" s="35">
        <f t="shared" si="19"/>
        <v>648865.78028673842</v>
      </c>
      <c r="O43" s="35">
        <f t="shared" si="19"/>
        <v>157067.81623188403</v>
      </c>
      <c r="P43" s="5"/>
      <c r="Q43" s="5"/>
      <c r="R43" s="5"/>
      <c r="S43" s="5"/>
      <c r="T43" s="5"/>
      <c r="U43" s="5"/>
      <c r="V43" s="5"/>
      <c r="W43" s="5"/>
      <c r="X43" s="5"/>
    </row>
    <row r="44" spans="1:24" ht="15.75" customHeight="1">
      <c r="A44" s="5"/>
      <c r="B44" s="5"/>
      <c r="C44" s="5"/>
      <c r="D44" s="5"/>
      <c r="E44" s="5"/>
      <c r="F44" s="5"/>
      <c r="G44" s="5"/>
      <c r="H44" s="40"/>
      <c r="I44" s="24" t="str">
        <f t="shared" si="18"/>
        <v>Natalia Russo - Desarrollador</v>
      </c>
      <c r="J44" s="35">
        <f t="shared" si="19"/>
        <v>0</v>
      </c>
      <c r="K44" s="35">
        <f t="shared" si="19"/>
        <v>0</v>
      </c>
      <c r="L44" s="35">
        <f t="shared" si="19"/>
        <v>0</v>
      </c>
      <c r="M44" s="35">
        <f t="shared" si="19"/>
        <v>700823.47782945726</v>
      </c>
      <c r="N44" s="35">
        <f t="shared" si="19"/>
        <v>648865.78028673842</v>
      </c>
      <c r="O44" s="35">
        <f t="shared" si="19"/>
        <v>157067.81623188403</v>
      </c>
      <c r="P44" s="5"/>
      <c r="Q44" s="5"/>
      <c r="R44" s="5"/>
      <c r="S44" s="5"/>
      <c r="T44" s="5"/>
      <c r="U44" s="5"/>
      <c r="V44" s="5"/>
      <c r="W44" s="5"/>
      <c r="X44" s="5"/>
    </row>
    <row r="45" spans="1:24" ht="15.75" customHeight="1">
      <c r="A45" s="5"/>
      <c r="B45" s="5"/>
      <c r="C45" s="5"/>
      <c r="D45" s="5"/>
      <c r="E45" s="5"/>
      <c r="F45" s="5"/>
      <c r="G45" s="5"/>
      <c r="H45" s="40"/>
      <c r="I45" s="24" t="str">
        <f t="shared" si="18"/>
        <v>Pedro González - Coordinador de Pruebas</v>
      </c>
      <c r="J45" s="35">
        <f t="shared" si="19"/>
        <v>82299.100000000006</v>
      </c>
      <c r="K45" s="35">
        <f t="shared" si="19"/>
        <v>478605.80857142864</v>
      </c>
      <c r="L45" s="35">
        <f t="shared" si="19"/>
        <v>0</v>
      </c>
      <c r="M45" s="35">
        <f t="shared" si="19"/>
        <v>100117.63968992246</v>
      </c>
      <c r="N45" s="35">
        <f t="shared" si="19"/>
        <v>471902.38566308242</v>
      </c>
      <c r="O45" s="35">
        <f t="shared" si="19"/>
        <v>48328.55884057971</v>
      </c>
      <c r="P45" s="5"/>
      <c r="Q45" s="5"/>
      <c r="R45" s="5"/>
      <c r="S45" s="5"/>
      <c r="T45" s="5"/>
      <c r="U45" s="5"/>
      <c r="V45" s="5"/>
      <c r="W45" s="5"/>
      <c r="X45" s="5"/>
    </row>
    <row r="46" spans="1:24" ht="15.75" customHeight="1">
      <c r="A46" s="5"/>
      <c r="B46" s="5"/>
      <c r="C46" s="5"/>
      <c r="D46" s="5"/>
      <c r="E46" s="5"/>
      <c r="F46" s="5"/>
      <c r="G46" s="5"/>
      <c r="H46" s="5"/>
      <c r="I46" s="24" t="str">
        <f t="shared" si="18"/>
        <v>Luis Santoro - Especialista en Seguridad Informática</v>
      </c>
      <c r="J46" s="35">
        <f t="shared" si="19"/>
        <v>82299.100000000006</v>
      </c>
      <c r="K46" s="35">
        <f t="shared" si="19"/>
        <v>591218.94000000006</v>
      </c>
      <c r="L46" s="35">
        <f t="shared" si="19"/>
        <v>214274.23333333334</v>
      </c>
      <c r="M46" s="35">
        <f t="shared" si="19"/>
        <v>663279.36294573639</v>
      </c>
      <c r="N46" s="35">
        <f t="shared" si="19"/>
        <v>141570.71569892473</v>
      </c>
      <c r="O46" s="35">
        <f t="shared" si="19"/>
        <v>48328.55884057971</v>
      </c>
      <c r="P46" s="5"/>
      <c r="Q46" s="5"/>
      <c r="R46" s="5"/>
      <c r="S46" s="5"/>
      <c r="T46" s="5"/>
      <c r="U46" s="5"/>
      <c r="V46" s="5"/>
      <c r="W46" s="5"/>
      <c r="X46" s="5"/>
    </row>
    <row r="47" spans="1:24" ht="15.75" customHeight="1">
      <c r="A47" s="5"/>
      <c r="B47" s="5"/>
      <c r="C47" s="5"/>
      <c r="D47" s="5"/>
      <c r="E47" s="5"/>
      <c r="F47" s="5"/>
      <c r="G47" s="5"/>
      <c r="H47" s="5"/>
      <c r="I47" s="5"/>
      <c r="J47" s="5"/>
      <c r="K47" s="5"/>
      <c r="L47" s="5"/>
      <c r="M47" s="5"/>
      <c r="N47" s="5"/>
      <c r="O47" s="5"/>
      <c r="P47" s="5"/>
      <c r="Q47" s="5"/>
      <c r="R47" s="5"/>
      <c r="S47" s="5"/>
      <c r="T47" s="5"/>
      <c r="U47" s="5"/>
      <c r="V47" s="5"/>
      <c r="W47" s="5"/>
      <c r="X47" s="5"/>
    </row>
    <row r="48" spans="1:24" ht="15.75" customHeight="1">
      <c r="A48" s="125" t="s">
        <v>30</v>
      </c>
      <c r="B48" s="123"/>
      <c r="C48" s="123"/>
      <c r="D48" s="123"/>
      <c r="E48" s="123"/>
      <c r="F48" s="123"/>
      <c r="G48" s="123"/>
      <c r="H48" s="5"/>
      <c r="I48" s="126" t="s">
        <v>31</v>
      </c>
      <c r="J48" s="127"/>
      <c r="K48" s="127"/>
      <c r="L48" s="127"/>
      <c r="M48" s="127"/>
      <c r="N48" s="127"/>
      <c r="O48" s="127"/>
      <c r="P48" s="5"/>
      <c r="Q48" s="5"/>
      <c r="R48" s="5"/>
      <c r="S48" s="5"/>
      <c r="T48" s="5"/>
      <c r="U48" s="5"/>
      <c r="V48" s="5"/>
      <c r="W48" s="5"/>
      <c r="X48" s="5"/>
    </row>
    <row r="49" spans="1:24" ht="15.75" customHeight="1">
      <c r="A49" s="33"/>
      <c r="B49" s="21">
        <f t="shared" ref="B49:G49" si="20">B39</f>
        <v>45200</v>
      </c>
      <c r="C49" s="21">
        <f t="shared" si="20"/>
        <v>45231</v>
      </c>
      <c r="D49" s="21">
        <f t="shared" si="20"/>
        <v>45262</v>
      </c>
      <c r="E49" s="21">
        <f t="shared" si="20"/>
        <v>45293</v>
      </c>
      <c r="F49" s="21">
        <f t="shared" si="20"/>
        <v>45324</v>
      </c>
      <c r="G49" s="21">
        <f t="shared" si="20"/>
        <v>45355</v>
      </c>
      <c r="H49" s="5"/>
      <c r="I49" s="23" t="s">
        <v>17</v>
      </c>
      <c r="J49" s="21">
        <f t="shared" ref="J49:O49" si="21">J39</f>
        <v>45200</v>
      </c>
      <c r="K49" s="21">
        <f t="shared" si="21"/>
        <v>45231</v>
      </c>
      <c r="L49" s="21">
        <f t="shared" si="21"/>
        <v>45262</v>
      </c>
      <c r="M49" s="21">
        <f t="shared" si="21"/>
        <v>45293</v>
      </c>
      <c r="N49" s="21">
        <f t="shared" si="21"/>
        <v>45324</v>
      </c>
      <c r="O49" s="21">
        <f t="shared" si="21"/>
        <v>45355</v>
      </c>
      <c r="P49" s="5"/>
      <c r="Q49" s="5"/>
      <c r="R49" s="5"/>
      <c r="S49" s="5"/>
      <c r="T49" s="5"/>
      <c r="U49" s="5"/>
      <c r="V49" s="5"/>
      <c r="W49" s="5"/>
      <c r="X49" s="5"/>
    </row>
    <row r="50" spans="1:24" ht="15.75" customHeight="1">
      <c r="A50" s="24" t="s">
        <v>32</v>
      </c>
      <c r="B50" s="35">
        <f t="shared" ref="B50:G50" si="22">(B40+B27+B22)*35%</f>
        <v>504081.98749999999</v>
      </c>
      <c r="C50" s="35">
        <f t="shared" si="22"/>
        <v>3621216.0074999994</v>
      </c>
      <c r="D50" s="35">
        <f t="shared" si="22"/>
        <v>1417424.0534999999</v>
      </c>
      <c r="E50" s="35">
        <f t="shared" si="22"/>
        <v>3296060.419166666</v>
      </c>
      <c r="F50" s="35">
        <f t="shared" si="22"/>
        <v>2688073.9643333335</v>
      </c>
      <c r="G50" s="35">
        <f t="shared" si="22"/>
        <v>680828.57266666659</v>
      </c>
      <c r="H50" s="5"/>
      <c r="I50" s="24" t="str">
        <f t="shared" ref="I50:I56" si="23">I40</f>
        <v>Marco Piatti - PM</v>
      </c>
      <c r="J50" s="35">
        <f t="shared" ref="J50:O56" si="24">J4*B$50</f>
        <v>100816.39750000001</v>
      </c>
      <c r="K50" s="35">
        <f t="shared" si="24"/>
        <v>1069120.9164999998</v>
      </c>
      <c r="L50" s="35">
        <f t="shared" si="24"/>
        <v>0</v>
      </c>
      <c r="M50" s="35">
        <f t="shared" si="24"/>
        <v>0</v>
      </c>
      <c r="N50" s="35">
        <f t="shared" si="24"/>
        <v>115616.08448745521</v>
      </c>
      <c r="O50" s="35">
        <f t="shared" si="24"/>
        <v>59202.484579710137</v>
      </c>
      <c r="P50" s="5"/>
      <c r="Q50" s="5"/>
      <c r="R50" s="5"/>
      <c r="S50" s="5"/>
      <c r="T50" s="5"/>
      <c r="U50" s="5"/>
      <c r="V50" s="5"/>
      <c r="W50" s="5"/>
      <c r="X50" s="5"/>
    </row>
    <row r="51" spans="1:24" ht="15.75" customHeight="1">
      <c r="A51" s="5"/>
      <c r="B51" s="5"/>
      <c r="C51" s="5"/>
      <c r="D51" s="5"/>
      <c r="E51" s="5"/>
      <c r="F51" s="5"/>
      <c r="G51" s="5"/>
      <c r="H51" s="5"/>
      <c r="I51" s="24" t="str">
        <f t="shared" si="23"/>
        <v>Ana Gómez - Analista Funcional</v>
      </c>
      <c r="J51" s="35">
        <f t="shared" si="24"/>
        <v>100816.39750000001</v>
      </c>
      <c r="K51" s="35">
        <f t="shared" si="24"/>
        <v>655267.6584999999</v>
      </c>
      <c r="L51" s="35">
        <f t="shared" si="24"/>
        <v>332482.18538888887</v>
      </c>
      <c r="M51" s="35">
        <f t="shared" si="24"/>
        <v>76652.567887596888</v>
      </c>
      <c r="N51" s="35">
        <f t="shared" si="24"/>
        <v>0</v>
      </c>
      <c r="O51" s="35">
        <f t="shared" si="24"/>
        <v>59202.484579710137</v>
      </c>
      <c r="P51" s="5"/>
      <c r="Q51" s="5"/>
      <c r="R51" s="5"/>
      <c r="S51" s="5"/>
      <c r="T51" s="5"/>
      <c r="U51" s="5"/>
      <c r="V51" s="5"/>
      <c r="W51" s="5"/>
      <c r="X51" s="5"/>
    </row>
    <row r="52" spans="1:24" ht="15.75" customHeight="1">
      <c r="A52" s="5"/>
      <c r="B52" s="5"/>
      <c r="C52" s="5"/>
      <c r="D52" s="5"/>
      <c r="E52" s="5"/>
      <c r="F52" s="5"/>
      <c r="G52" s="5"/>
      <c r="H52" s="5"/>
      <c r="I52" s="24" t="str">
        <f t="shared" si="23"/>
        <v>Laura Bianchi - Arquitecto de Sistemas</v>
      </c>
      <c r="J52" s="35">
        <f t="shared" si="24"/>
        <v>100816.39750000001</v>
      </c>
      <c r="K52" s="35">
        <f t="shared" si="24"/>
        <v>586292.11549999996</v>
      </c>
      <c r="L52" s="35">
        <f t="shared" si="24"/>
        <v>822455.93227777781</v>
      </c>
      <c r="M52" s="35">
        <f t="shared" si="24"/>
        <v>812517.21960852703</v>
      </c>
      <c r="N52" s="35">
        <f t="shared" si="24"/>
        <v>231232.16897491043</v>
      </c>
      <c r="O52" s="35">
        <f t="shared" si="24"/>
        <v>59202.484579710137</v>
      </c>
      <c r="P52" s="5"/>
      <c r="Q52" s="5"/>
      <c r="R52" s="5"/>
      <c r="S52" s="5"/>
      <c r="T52" s="5"/>
      <c r="U52" s="5"/>
      <c r="V52" s="5"/>
      <c r="W52" s="5"/>
      <c r="X52" s="5"/>
    </row>
    <row r="53" spans="1:24" ht="15.75" customHeight="1">
      <c r="A53" s="5"/>
      <c r="B53" s="5"/>
      <c r="C53" s="5"/>
      <c r="D53" s="5"/>
      <c r="E53" s="5"/>
      <c r="F53" s="5"/>
      <c r="G53" s="5"/>
      <c r="H53" s="5"/>
      <c r="I53" s="24" t="str">
        <f t="shared" si="23"/>
        <v>Martín Ferrari - Desarrollador</v>
      </c>
      <c r="J53" s="35">
        <f t="shared" si="24"/>
        <v>0</v>
      </c>
      <c r="K53" s="35">
        <f t="shared" si="24"/>
        <v>0</v>
      </c>
      <c r="L53" s="35">
        <f t="shared" si="24"/>
        <v>0</v>
      </c>
      <c r="M53" s="35">
        <f t="shared" si="24"/>
        <v>613220.5431007751</v>
      </c>
      <c r="N53" s="35">
        <f t="shared" si="24"/>
        <v>794860.58085125464</v>
      </c>
      <c r="O53" s="35">
        <f t="shared" si="24"/>
        <v>192408.07488405795</v>
      </c>
      <c r="P53" s="5"/>
      <c r="Q53" s="5"/>
      <c r="R53" s="5"/>
      <c r="S53" s="5"/>
      <c r="T53" s="5"/>
      <c r="U53" s="5"/>
      <c r="V53" s="5"/>
      <c r="W53" s="5"/>
      <c r="X53" s="5"/>
    </row>
    <row r="54" spans="1:24" ht="15.75" customHeight="1">
      <c r="A54" s="5"/>
      <c r="B54" s="5"/>
      <c r="C54" s="5"/>
      <c r="D54" s="5"/>
      <c r="E54" s="5"/>
      <c r="F54" s="5"/>
      <c r="G54" s="5"/>
      <c r="H54" s="5"/>
      <c r="I54" s="24" t="str">
        <f t="shared" si="23"/>
        <v>Natalia Russo - Desarrollador</v>
      </c>
      <c r="J54" s="35">
        <f t="shared" si="24"/>
        <v>0</v>
      </c>
      <c r="K54" s="35">
        <f t="shared" si="24"/>
        <v>0</v>
      </c>
      <c r="L54" s="35">
        <f t="shared" si="24"/>
        <v>0</v>
      </c>
      <c r="M54" s="35">
        <f t="shared" si="24"/>
        <v>858508.76034108503</v>
      </c>
      <c r="N54" s="35">
        <f t="shared" si="24"/>
        <v>794860.58085125464</v>
      </c>
      <c r="O54" s="35">
        <f t="shared" si="24"/>
        <v>192408.07488405795</v>
      </c>
      <c r="P54" s="5"/>
      <c r="Q54" s="5"/>
      <c r="R54" s="5"/>
      <c r="S54" s="5"/>
      <c r="T54" s="5"/>
      <c r="U54" s="5"/>
      <c r="V54" s="5"/>
      <c r="W54" s="5"/>
      <c r="X54" s="5"/>
    </row>
    <row r="55" spans="1:24" ht="15.75" customHeight="1">
      <c r="A55" s="5"/>
      <c r="B55" s="5"/>
      <c r="C55" s="5"/>
      <c r="D55" s="5"/>
      <c r="E55" s="5"/>
      <c r="F55" s="5"/>
      <c r="G55" s="5"/>
      <c r="H55" s="5"/>
      <c r="I55" s="24" t="str">
        <f t="shared" si="23"/>
        <v>Pedro González - Coordinador de Pruebas</v>
      </c>
      <c r="J55" s="35">
        <f t="shared" si="24"/>
        <v>100816.39750000001</v>
      </c>
      <c r="K55" s="35">
        <f t="shared" si="24"/>
        <v>586292.11549999996</v>
      </c>
      <c r="L55" s="35">
        <f t="shared" si="24"/>
        <v>0</v>
      </c>
      <c r="M55" s="35">
        <f t="shared" si="24"/>
        <v>122644.10862015501</v>
      </c>
      <c r="N55" s="35">
        <f t="shared" si="24"/>
        <v>578080.42243727599</v>
      </c>
      <c r="O55" s="35">
        <f t="shared" si="24"/>
        <v>59202.484579710137</v>
      </c>
      <c r="P55" s="5"/>
      <c r="Q55" s="5"/>
      <c r="R55" s="5"/>
      <c r="S55" s="5"/>
      <c r="T55" s="5"/>
      <c r="U55" s="5"/>
      <c r="V55" s="5"/>
      <c r="W55" s="5"/>
      <c r="X55" s="5"/>
    </row>
    <row r="56" spans="1:24" ht="15.75" customHeight="1">
      <c r="A56" s="5"/>
      <c r="B56" s="5"/>
      <c r="C56" s="5"/>
      <c r="D56" s="5"/>
      <c r="E56" s="5"/>
      <c r="F56" s="5"/>
      <c r="G56" s="5"/>
      <c r="H56" s="5"/>
      <c r="I56" s="24" t="str">
        <f t="shared" si="23"/>
        <v>Luis Santoro - Especialista en Seguridad Informática</v>
      </c>
      <c r="J56" s="35">
        <f t="shared" si="24"/>
        <v>100816.39750000001</v>
      </c>
      <c r="K56" s="35">
        <f t="shared" si="24"/>
        <v>724243.20149999997</v>
      </c>
      <c r="L56" s="35">
        <f t="shared" si="24"/>
        <v>262485.93583333329</v>
      </c>
      <c r="M56" s="35">
        <f t="shared" si="24"/>
        <v>812517.21960852703</v>
      </c>
      <c r="N56" s="35">
        <f t="shared" si="24"/>
        <v>173424.1267311828</v>
      </c>
      <c r="O56" s="35">
        <f t="shared" si="24"/>
        <v>59202.484579710137</v>
      </c>
      <c r="P56" s="5"/>
      <c r="Q56" s="5"/>
      <c r="R56" s="5"/>
      <c r="S56" s="5"/>
      <c r="T56" s="5"/>
      <c r="U56" s="5"/>
      <c r="V56" s="5"/>
      <c r="W56" s="5"/>
      <c r="X56" s="5"/>
    </row>
    <row r="57" spans="1:24" ht="15.75" customHeight="1" thickBot="1">
      <c r="A57" s="5"/>
      <c r="B57" s="5"/>
      <c r="C57" s="5"/>
      <c r="D57" s="5"/>
      <c r="E57" s="5"/>
      <c r="F57" s="5"/>
      <c r="G57" s="5"/>
      <c r="H57" s="5"/>
      <c r="I57" s="5"/>
      <c r="J57" s="5"/>
      <c r="K57" s="5"/>
      <c r="L57" s="5"/>
      <c r="M57" s="5"/>
      <c r="N57" s="5"/>
      <c r="O57" s="5"/>
      <c r="P57" s="5"/>
      <c r="Q57" s="5"/>
      <c r="R57" s="5"/>
      <c r="S57" s="5"/>
      <c r="T57" s="5"/>
      <c r="U57" s="5"/>
      <c r="V57" s="5"/>
      <c r="W57" s="5"/>
      <c r="X57" s="5"/>
    </row>
    <row r="58" spans="1:24" ht="15.75" customHeight="1">
      <c r="A58" s="128" t="s">
        <v>33</v>
      </c>
      <c r="B58" s="129"/>
      <c r="C58" s="129"/>
      <c r="D58" s="129"/>
      <c r="E58" s="129"/>
      <c r="F58" s="129"/>
      <c r="G58" s="129"/>
      <c r="H58" s="5"/>
      <c r="I58" s="5"/>
      <c r="J58" s="5"/>
      <c r="K58" s="5"/>
      <c r="L58" s="5"/>
      <c r="M58" s="5"/>
      <c r="N58" s="5"/>
      <c r="O58" s="5"/>
      <c r="P58" s="5"/>
      <c r="Q58" s="5"/>
      <c r="R58" s="5"/>
      <c r="S58" s="5"/>
      <c r="T58" s="5"/>
      <c r="U58" s="5"/>
      <c r="V58" s="5"/>
      <c r="W58" s="5"/>
      <c r="X58" s="5"/>
    </row>
    <row r="59" spans="1:24" ht="15.75" customHeight="1">
      <c r="A59" s="41"/>
      <c r="B59" s="21">
        <f t="shared" ref="B59:G59" si="25">B49</f>
        <v>45200</v>
      </c>
      <c r="C59" s="21">
        <f t="shared" si="25"/>
        <v>45231</v>
      </c>
      <c r="D59" s="21">
        <f t="shared" si="25"/>
        <v>45262</v>
      </c>
      <c r="E59" s="21">
        <f t="shared" si="25"/>
        <v>45293</v>
      </c>
      <c r="F59" s="21">
        <f t="shared" si="25"/>
        <v>45324</v>
      </c>
      <c r="G59" s="21">
        <f t="shared" si="25"/>
        <v>45355</v>
      </c>
      <c r="H59" s="5"/>
      <c r="I59" s="5"/>
      <c r="J59" s="5"/>
      <c r="K59" s="5"/>
      <c r="L59" s="5"/>
      <c r="M59" s="5"/>
      <c r="N59" s="5"/>
      <c r="O59" s="5"/>
      <c r="P59" s="5"/>
      <c r="Q59" s="5"/>
      <c r="R59" s="5"/>
      <c r="S59" s="5"/>
      <c r="T59" s="5"/>
      <c r="U59" s="5"/>
      <c r="V59" s="5"/>
      <c r="W59" s="5"/>
      <c r="X59" s="5"/>
    </row>
    <row r="60" spans="1:24" ht="15.75" customHeight="1">
      <c r="A60" s="42" t="str">
        <f t="shared" ref="A60:A66" si="26">A4</f>
        <v>Marco Piatti - PM</v>
      </c>
      <c r="B60" s="35">
        <f t="shared" ref="B60:G66" si="27">B15+J26+J40+J50</f>
        <v>440022.14750000002</v>
      </c>
      <c r="C60" s="35">
        <f t="shared" si="27"/>
        <v>4596574.7350714281</v>
      </c>
      <c r="D60" s="35">
        <f t="shared" si="27"/>
        <v>0</v>
      </c>
      <c r="E60" s="35">
        <f t="shared" si="27"/>
        <v>0</v>
      </c>
      <c r="F60" s="35">
        <f t="shared" si="27"/>
        <v>552538.76162007172</v>
      </c>
      <c r="G60" s="35">
        <f t="shared" si="27"/>
        <v>278802.14342028985</v>
      </c>
      <c r="H60" s="5"/>
      <c r="I60" s="5"/>
      <c r="J60" s="5"/>
      <c r="K60" s="5"/>
      <c r="L60" s="5"/>
      <c r="M60" s="5"/>
      <c r="N60" s="5"/>
      <c r="O60" s="5"/>
      <c r="P60" s="5"/>
      <c r="Q60" s="5"/>
      <c r="R60" s="5"/>
      <c r="S60" s="5"/>
      <c r="T60" s="5"/>
      <c r="U60" s="5"/>
      <c r="V60" s="5"/>
      <c r="W60" s="5"/>
      <c r="X60" s="5"/>
    </row>
    <row r="61" spans="1:24" ht="15.75" customHeight="1">
      <c r="A61" s="42" t="str">
        <f t="shared" si="26"/>
        <v>Ana Gómez - Analista Funcional</v>
      </c>
      <c r="B61" s="35">
        <f t="shared" si="27"/>
        <v>356610.89750000002</v>
      </c>
      <c r="C61" s="35">
        <f t="shared" si="27"/>
        <v>2288984.2327857143</v>
      </c>
      <c r="D61" s="35">
        <f t="shared" si="27"/>
        <v>1153298.3142777777</v>
      </c>
      <c r="E61" s="35">
        <f t="shared" si="27"/>
        <v>283805.59269379842</v>
      </c>
      <c r="F61" s="35">
        <f t="shared" si="27"/>
        <v>0</v>
      </c>
      <c r="G61" s="35">
        <f t="shared" si="27"/>
        <v>223194.64342028985</v>
      </c>
      <c r="H61" s="5"/>
      <c r="I61" s="5"/>
      <c r="J61" s="5"/>
      <c r="K61" s="5"/>
      <c r="L61" s="5"/>
      <c r="M61" s="5"/>
      <c r="N61" s="5"/>
      <c r="O61" s="5"/>
      <c r="P61" s="5"/>
      <c r="Q61" s="5"/>
      <c r="R61" s="5"/>
      <c r="S61" s="5"/>
      <c r="T61" s="5"/>
      <c r="U61" s="5"/>
      <c r="V61" s="5"/>
      <c r="W61" s="5"/>
      <c r="X61" s="5"/>
    </row>
    <row r="62" spans="1:24" ht="15.75" customHeight="1">
      <c r="A62" s="42" t="str">
        <f t="shared" si="26"/>
        <v>Laura Bianchi - Arquitecto de Sistemas</v>
      </c>
      <c r="B62" s="35">
        <f t="shared" si="27"/>
        <v>423339.89750000002</v>
      </c>
      <c r="C62" s="35">
        <f t="shared" si="27"/>
        <v>2426169.5240714285</v>
      </c>
      <c r="D62" s="35">
        <f t="shared" si="27"/>
        <v>3375606.3300555553</v>
      </c>
      <c r="E62" s="35">
        <f t="shared" si="27"/>
        <v>3597778.7825542637</v>
      </c>
      <c r="F62" s="35">
        <f t="shared" si="27"/>
        <v>1060591.5232401434</v>
      </c>
      <c r="G62" s="35">
        <f t="shared" si="27"/>
        <v>267680.64342028985</v>
      </c>
      <c r="H62" s="5"/>
      <c r="I62" s="5"/>
      <c r="J62" s="5"/>
      <c r="K62" s="5"/>
      <c r="L62" s="5"/>
      <c r="M62" s="5"/>
      <c r="N62" s="5"/>
      <c r="O62" s="5"/>
      <c r="P62" s="5"/>
      <c r="Q62" s="5"/>
      <c r="R62" s="5"/>
      <c r="S62" s="5"/>
      <c r="T62" s="5"/>
      <c r="U62" s="5"/>
      <c r="V62" s="5"/>
      <c r="W62" s="5"/>
      <c r="X62" s="5"/>
    </row>
    <row r="63" spans="1:24" ht="15.75" customHeight="1">
      <c r="A63" s="42" t="str">
        <f t="shared" si="26"/>
        <v>Martín Ferrari - Desarrollador</v>
      </c>
      <c r="B63" s="35">
        <f t="shared" si="27"/>
        <v>0</v>
      </c>
      <c r="C63" s="35">
        <f t="shared" si="27"/>
        <v>0</v>
      </c>
      <c r="D63" s="35">
        <f t="shared" si="27"/>
        <v>0</v>
      </c>
      <c r="E63" s="35">
        <f t="shared" si="27"/>
        <v>2196301.4082170539</v>
      </c>
      <c r="F63" s="35">
        <f t="shared" si="27"/>
        <v>2932153.7778046597</v>
      </c>
      <c r="G63" s="35">
        <f t="shared" si="27"/>
        <v>701286.00778260862</v>
      </c>
      <c r="H63" s="5"/>
      <c r="I63" s="5"/>
      <c r="J63" s="5"/>
      <c r="K63" s="5"/>
      <c r="L63" s="5"/>
      <c r="M63" s="5"/>
      <c r="N63" s="5"/>
      <c r="O63" s="5"/>
      <c r="P63" s="5"/>
      <c r="Q63" s="5"/>
      <c r="R63" s="5"/>
      <c r="S63" s="5"/>
      <c r="T63" s="5"/>
      <c r="U63" s="5"/>
      <c r="V63" s="5"/>
      <c r="W63" s="5"/>
      <c r="X63" s="5"/>
    </row>
    <row r="64" spans="1:24" ht="15.75" customHeight="1">
      <c r="A64" s="42" t="str">
        <f t="shared" si="26"/>
        <v>Natalia Russo - Desarrollador</v>
      </c>
      <c r="B64" s="35">
        <f t="shared" si="27"/>
        <v>0</v>
      </c>
      <c r="C64" s="35">
        <f t="shared" si="27"/>
        <v>0</v>
      </c>
      <c r="D64" s="35">
        <f t="shared" si="27"/>
        <v>0</v>
      </c>
      <c r="E64" s="35">
        <f t="shared" si="27"/>
        <v>3074821.9715038757</v>
      </c>
      <c r="F64" s="35">
        <f t="shared" si="27"/>
        <v>2932153.7778046597</v>
      </c>
      <c r="G64" s="35">
        <f t="shared" si="27"/>
        <v>701286.00778260862</v>
      </c>
      <c r="H64" s="5"/>
      <c r="I64" s="5"/>
      <c r="J64" s="5"/>
      <c r="K64" s="5"/>
      <c r="L64" s="5"/>
      <c r="M64" s="5"/>
      <c r="N64" s="5"/>
      <c r="O64" s="5"/>
      <c r="P64" s="5"/>
      <c r="Q64" s="5"/>
      <c r="R64" s="5"/>
      <c r="S64" s="5"/>
      <c r="T64" s="5"/>
      <c r="U64" s="5"/>
      <c r="V64" s="5"/>
      <c r="W64" s="5"/>
      <c r="X64" s="5"/>
    </row>
    <row r="65" spans="1:24" ht="15.75" customHeight="1">
      <c r="A65" s="42" t="str">
        <f t="shared" si="26"/>
        <v>Pedro González - Coordinador de Pruebas</v>
      </c>
      <c r="B65" s="35">
        <f t="shared" si="27"/>
        <v>356610.89750000002</v>
      </c>
      <c r="C65" s="35">
        <f t="shared" si="27"/>
        <v>2048038.5240714285</v>
      </c>
      <c r="D65" s="35">
        <f t="shared" si="27"/>
        <v>0</v>
      </c>
      <c r="E65" s="35">
        <f t="shared" si="27"/>
        <v>454088.94831007748</v>
      </c>
      <c r="F65" s="35">
        <f t="shared" si="27"/>
        <v>2206618.8081003586</v>
      </c>
      <c r="G65" s="35">
        <f t="shared" si="27"/>
        <v>223194.64342028985</v>
      </c>
      <c r="H65" s="5"/>
      <c r="I65" s="5"/>
      <c r="J65" s="5"/>
      <c r="K65" s="5"/>
      <c r="L65" s="5"/>
      <c r="M65" s="5"/>
      <c r="N65" s="5"/>
      <c r="O65" s="5"/>
      <c r="P65" s="5"/>
      <c r="Q65" s="5"/>
      <c r="R65" s="5"/>
      <c r="S65" s="5"/>
      <c r="T65" s="5"/>
      <c r="U65" s="5"/>
      <c r="V65" s="5"/>
      <c r="W65" s="5"/>
      <c r="X65" s="5"/>
    </row>
    <row r="66" spans="1:24" ht="15.75" customHeight="1">
      <c r="A66" s="42" t="str">
        <f t="shared" si="26"/>
        <v>Luis Santoro - Especialista en Seguridad Informática</v>
      </c>
      <c r="B66" s="35">
        <f t="shared" si="27"/>
        <v>367732.39750000002</v>
      </c>
      <c r="C66" s="35">
        <f t="shared" si="27"/>
        <v>2607780.4415000002</v>
      </c>
      <c r="D66" s="35">
        <f t="shared" si="27"/>
        <v>938302.41916666669</v>
      </c>
      <c r="E66" s="35">
        <f t="shared" si="27"/>
        <v>3106579.1992209302</v>
      </c>
      <c r="F66" s="35">
        <f t="shared" si="27"/>
        <v>684228.64243010757</v>
      </c>
      <c r="G66" s="35">
        <f t="shared" si="27"/>
        <v>230608.97675362317</v>
      </c>
      <c r="H66" s="5"/>
      <c r="I66" s="5"/>
      <c r="J66" s="5"/>
      <c r="K66" s="5"/>
      <c r="L66" s="5"/>
      <c r="M66" s="5"/>
      <c r="N66" s="5"/>
      <c r="O66" s="5"/>
      <c r="P66" s="5"/>
      <c r="Q66" s="5"/>
      <c r="R66" s="5"/>
      <c r="S66" s="5"/>
      <c r="T66" s="5"/>
      <c r="U66" s="5"/>
      <c r="V66" s="5"/>
      <c r="W66" s="5"/>
      <c r="X66" s="5"/>
    </row>
    <row r="67" spans="1:24" ht="15.75" customHeight="1" thickBot="1">
      <c r="A67" s="43" t="s">
        <v>34</v>
      </c>
      <c r="B67" s="44">
        <f t="shared" ref="B67:G67" si="28">SUM(B60:B66)</f>
        <v>1944316.2375</v>
      </c>
      <c r="C67" s="44">
        <f t="shared" si="28"/>
        <v>13967547.457500001</v>
      </c>
      <c r="D67" s="44">
        <f t="shared" si="28"/>
        <v>5467207.0634999992</v>
      </c>
      <c r="E67" s="44">
        <f t="shared" si="28"/>
        <v>12713375.9025</v>
      </c>
      <c r="F67" s="44">
        <f t="shared" si="28"/>
        <v>10368285.291000001</v>
      </c>
      <c r="G67" s="44">
        <f t="shared" si="28"/>
        <v>2626053.0659999996</v>
      </c>
      <c r="H67" s="5"/>
      <c r="I67" s="5"/>
      <c r="J67" s="5"/>
      <c r="K67" s="5"/>
      <c r="L67" s="5"/>
      <c r="M67" s="5"/>
      <c r="N67" s="5"/>
      <c r="O67" s="5"/>
      <c r="P67" s="5"/>
      <c r="Q67" s="5"/>
      <c r="R67" s="5"/>
      <c r="S67" s="5"/>
      <c r="T67" s="5"/>
      <c r="U67" s="5"/>
      <c r="V67" s="5"/>
      <c r="W67" s="5"/>
      <c r="X67" s="5"/>
    </row>
    <row r="68" spans="1:24" ht="15.75" customHeight="1" thickBot="1">
      <c r="A68" s="5"/>
      <c r="B68" s="5"/>
      <c r="C68" s="5"/>
      <c r="D68" s="5"/>
      <c r="E68" s="5"/>
      <c r="F68" s="5"/>
      <c r="G68" s="5"/>
      <c r="H68" s="5"/>
      <c r="I68" s="5"/>
      <c r="J68" s="5"/>
      <c r="K68" s="5"/>
      <c r="L68" s="5"/>
      <c r="M68" s="5"/>
      <c r="N68" s="5"/>
      <c r="O68" s="5"/>
      <c r="P68" s="5"/>
      <c r="Q68" s="5"/>
      <c r="R68" s="5"/>
      <c r="S68" s="5"/>
      <c r="T68" s="5"/>
      <c r="U68" s="5"/>
      <c r="V68" s="5"/>
      <c r="W68" s="5"/>
      <c r="X68" s="5"/>
    </row>
    <row r="69" spans="1:24" ht="15.75" customHeight="1" thickBot="1">
      <c r="A69" s="116" t="s">
        <v>35</v>
      </c>
      <c r="B69" s="117"/>
      <c r="C69" s="5"/>
      <c r="D69" s="5"/>
      <c r="E69" s="5"/>
      <c r="F69" s="5"/>
      <c r="G69" s="5"/>
      <c r="H69" s="5"/>
      <c r="I69" s="5"/>
      <c r="J69" s="5"/>
      <c r="K69" s="5"/>
      <c r="L69" s="5"/>
      <c r="M69" s="5"/>
      <c r="N69" s="5"/>
      <c r="O69" s="5"/>
      <c r="P69" s="5"/>
      <c r="Q69" s="5"/>
      <c r="R69" s="5"/>
      <c r="S69" s="5"/>
      <c r="T69" s="5"/>
      <c r="U69" s="5"/>
      <c r="V69" s="5"/>
      <c r="W69" s="5"/>
      <c r="X69" s="5"/>
    </row>
    <row r="70" spans="1:24" ht="15.75" customHeight="1">
      <c r="A70" s="45" t="str">
        <f t="shared" ref="A70:A76" si="29">A60</f>
        <v>Marco Piatti - PM</v>
      </c>
      <c r="B70" s="46">
        <v>500000</v>
      </c>
      <c r="C70" s="5"/>
      <c r="D70" s="5"/>
      <c r="E70" s="5"/>
      <c r="F70" s="5"/>
      <c r="G70" s="5"/>
      <c r="H70" s="5"/>
      <c r="I70" s="5"/>
      <c r="J70" s="5"/>
      <c r="K70" s="5"/>
      <c r="L70" s="5"/>
      <c r="M70" s="5"/>
      <c r="N70" s="5"/>
      <c r="O70" s="5"/>
      <c r="P70" s="5"/>
      <c r="Q70" s="5"/>
      <c r="R70" s="5"/>
      <c r="S70" s="5"/>
      <c r="T70" s="5"/>
      <c r="U70" s="5"/>
      <c r="V70" s="5"/>
      <c r="W70" s="5"/>
      <c r="X70" s="5"/>
    </row>
    <row r="71" spans="1:24" ht="15.75" customHeight="1">
      <c r="A71" s="47" t="str">
        <f t="shared" si="29"/>
        <v>Ana Gómez - Analista Funcional</v>
      </c>
      <c r="B71" s="48">
        <v>0</v>
      </c>
      <c r="C71" s="5"/>
      <c r="D71" s="5"/>
      <c r="E71" s="5"/>
      <c r="F71" s="5"/>
      <c r="G71" s="5"/>
      <c r="H71" s="5"/>
      <c r="I71" s="5"/>
      <c r="J71" s="5"/>
      <c r="K71" s="5"/>
      <c r="L71" s="5"/>
      <c r="M71" s="5"/>
      <c r="N71" s="5"/>
      <c r="O71" s="5"/>
      <c r="P71" s="5"/>
      <c r="Q71" s="5"/>
      <c r="R71" s="5"/>
      <c r="S71" s="5"/>
      <c r="T71" s="5"/>
      <c r="U71" s="5"/>
      <c r="V71" s="5"/>
      <c r="W71" s="5"/>
      <c r="X71" s="5"/>
    </row>
    <row r="72" spans="1:24" ht="15.75" customHeight="1">
      <c r="A72" s="47" t="str">
        <f t="shared" si="29"/>
        <v>Laura Bianchi - Arquitecto de Sistemas</v>
      </c>
      <c r="B72" s="48">
        <v>0</v>
      </c>
      <c r="C72" s="5"/>
      <c r="D72" s="5"/>
      <c r="E72" s="5"/>
      <c r="F72" s="5"/>
      <c r="G72" s="5"/>
      <c r="H72" s="5"/>
      <c r="I72" s="5"/>
      <c r="J72" s="5"/>
      <c r="K72" s="5"/>
      <c r="L72" s="5"/>
      <c r="M72" s="5"/>
      <c r="N72" s="5"/>
      <c r="O72" s="5"/>
      <c r="P72" s="5"/>
      <c r="Q72" s="5"/>
      <c r="R72" s="5"/>
      <c r="S72" s="5"/>
      <c r="T72" s="5"/>
      <c r="U72" s="5"/>
      <c r="V72" s="5"/>
      <c r="W72" s="5"/>
      <c r="X72" s="5"/>
    </row>
    <row r="73" spans="1:24" ht="15.75" customHeight="1">
      <c r="A73" s="47" t="str">
        <f t="shared" si="29"/>
        <v>Martín Ferrari - Desarrollador</v>
      </c>
      <c r="B73" s="48">
        <v>0</v>
      </c>
      <c r="C73" s="5"/>
      <c r="D73" s="5"/>
      <c r="E73" s="5"/>
      <c r="F73" s="5"/>
      <c r="G73" s="5"/>
      <c r="H73" s="5"/>
      <c r="I73" s="5"/>
      <c r="J73" s="5"/>
      <c r="K73" s="5"/>
      <c r="L73" s="5"/>
      <c r="M73" s="5"/>
      <c r="N73" s="5"/>
      <c r="O73" s="5"/>
      <c r="P73" s="5"/>
      <c r="Q73" s="5"/>
      <c r="R73" s="5"/>
      <c r="S73" s="5"/>
      <c r="T73" s="5"/>
      <c r="U73" s="5"/>
      <c r="V73" s="5"/>
      <c r="W73" s="5"/>
      <c r="X73" s="5"/>
    </row>
    <row r="74" spans="1:24" ht="15.75" customHeight="1">
      <c r="A74" s="47" t="str">
        <f t="shared" si="29"/>
        <v>Natalia Russo - Desarrollador</v>
      </c>
      <c r="B74" s="48">
        <v>0</v>
      </c>
      <c r="C74" s="5"/>
      <c r="D74" s="5"/>
      <c r="E74" s="5"/>
      <c r="F74" s="5"/>
      <c r="G74" s="5"/>
      <c r="H74" s="5"/>
      <c r="I74" s="5"/>
      <c r="J74" s="5"/>
      <c r="K74" s="5"/>
      <c r="L74" s="5"/>
      <c r="M74" s="5"/>
      <c r="N74" s="5"/>
      <c r="O74" s="5"/>
      <c r="P74" s="5"/>
      <c r="Q74" s="5"/>
      <c r="R74" s="5"/>
      <c r="S74" s="5"/>
      <c r="T74" s="5"/>
      <c r="U74" s="5"/>
      <c r="V74" s="5"/>
      <c r="W74" s="5"/>
      <c r="X74" s="5"/>
    </row>
    <row r="75" spans="1:24" ht="15.75" customHeight="1">
      <c r="A75" s="47" t="str">
        <f t="shared" si="29"/>
        <v>Pedro González - Coordinador de Pruebas</v>
      </c>
      <c r="B75" s="48">
        <v>0</v>
      </c>
      <c r="C75" s="5"/>
      <c r="D75" s="5"/>
      <c r="E75" s="5"/>
      <c r="F75" s="5"/>
      <c r="G75" s="5"/>
      <c r="H75" s="5"/>
      <c r="I75" s="5"/>
      <c r="J75" s="5"/>
      <c r="K75" s="5"/>
      <c r="L75" s="5"/>
      <c r="M75" s="5"/>
      <c r="N75" s="5"/>
      <c r="O75" s="5"/>
      <c r="P75" s="5"/>
      <c r="Q75" s="5"/>
      <c r="R75" s="5"/>
      <c r="S75" s="5"/>
      <c r="T75" s="5"/>
      <c r="U75" s="5"/>
      <c r="V75" s="5"/>
      <c r="W75" s="5"/>
      <c r="X75" s="5"/>
    </row>
    <row r="76" spans="1:24" ht="15.75" customHeight="1" thickBot="1">
      <c r="A76" s="49" t="str">
        <f t="shared" si="29"/>
        <v>Luis Santoro - Especialista en Seguridad Informática</v>
      </c>
      <c r="B76" s="50">
        <v>0</v>
      </c>
      <c r="C76" s="5"/>
      <c r="D76" s="5"/>
      <c r="E76" s="5"/>
      <c r="F76" s="5"/>
      <c r="G76" s="5"/>
      <c r="H76" s="5"/>
      <c r="I76" s="5"/>
      <c r="J76" s="5"/>
      <c r="K76" s="5"/>
      <c r="L76" s="5"/>
      <c r="M76" s="5"/>
      <c r="N76" s="5"/>
      <c r="O76" s="5"/>
      <c r="P76" s="5"/>
      <c r="Q76" s="5"/>
      <c r="R76" s="5"/>
      <c r="S76" s="5"/>
      <c r="T76" s="5"/>
      <c r="U76" s="5"/>
      <c r="V76" s="5"/>
      <c r="W76" s="5"/>
      <c r="X76" s="5"/>
    </row>
    <row r="77" spans="1:24" ht="15.75" customHeight="1" thickBot="1">
      <c r="A77" s="51"/>
      <c r="B77" s="39"/>
      <c r="C77" s="5"/>
      <c r="D77" s="5"/>
      <c r="E77" s="5"/>
      <c r="F77" s="5"/>
      <c r="G77" s="5"/>
      <c r="H77" s="5"/>
      <c r="I77" s="5"/>
      <c r="J77" s="5"/>
      <c r="K77" s="5"/>
      <c r="L77" s="5"/>
      <c r="M77" s="5"/>
      <c r="N77" s="5"/>
      <c r="O77" s="5"/>
      <c r="P77" s="5"/>
      <c r="Q77" s="5"/>
      <c r="R77" s="5"/>
      <c r="S77" s="5"/>
      <c r="T77" s="5"/>
      <c r="U77" s="5"/>
      <c r="V77" s="5"/>
      <c r="W77" s="5"/>
      <c r="X77" s="5"/>
    </row>
    <row r="78" spans="1:24" ht="15.75" customHeight="1" thickBot="1">
      <c r="A78" s="118" t="s">
        <v>36</v>
      </c>
      <c r="B78" s="119"/>
      <c r="C78" s="119"/>
      <c r="D78" s="119"/>
      <c r="E78" s="119"/>
      <c r="F78" s="119"/>
      <c r="G78" s="119"/>
      <c r="H78" s="5"/>
      <c r="I78" s="5"/>
      <c r="J78" s="5"/>
      <c r="K78" s="5"/>
      <c r="L78" s="5"/>
      <c r="M78" s="5"/>
      <c r="N78" s="5"/>
      <c r="O78" s="5"/>
      <c r="P78" s="5"/>
      <c r="Q78" s="5"/>
      <c r="R78" s="5"/>
      <c r="S78" s="5"/>
      <c r="T78" s="5"/>
      <c r="U78" s="5"/>
      <c r="V78" s="5"/>
      <c r="W78" s="5"/>
      <c r="X78" s="5"/>
    </row>
    <row r="79" spans="1:24" ht="15.75" customHeight="1">
      <c r="A79" s="52"/>
      <c r="B79" s="53">
        <f t="shared" ref="B79:G79" si="30">B59</f>
        <v>45200</v>
      </c>
      <c r="C79" s="53">
        <f t="shared" si="30"/>
        <v>45231</v>
      </c>
      <c r="D79" s="53">
        <f t="shared" si="30"/>
        <v>45262</v>
      </c>
      <c r="E79" s="53">
        <f t="shared" si="30"/>
        <v>45293</v>
      </c>
      <c r="F79" s="53">
        <f t="shared" si="30"/>
        <v>45324</v>
      </c>
      <c r="G79" s="53">
        <f t="shared" si="30"/>
        <v>45355</v>
      </c>
      <c r="H79" s="5"/>
      <c r="I79" s="5"/>
      <c r="J79" s="5"/>
      <c r="K79" s="5"/>
      <c r="L79" s="5"/>
      <c r="M79" s="5"/>
      <c r="N79" s="5"/>
      <c r="O79" s="5"/>
      <c r="P79" s="5"/>
      <c r="Q79" s="5"/>
      <c r="R79" s="5"/>
      <c r="S79" s="5"/>
      <c r="T79" s="5"/>
      <c r="U79" s="5"/>
      <c r="V79" s="5"/>
      <c r="W79" s="5"/>
      <c r="X79" s="5"/>
    </row>
    <row r="80" spans="1:24" ht="15.75" customHeight="1">
      <c r="A80" s="54" t="str">
        <f t="shared" ref="A80:A86" si="31">A60</f>
        <v>Marco Piatti - PM</v>
      </c>
      <c r="B80" s="55">
        <f t="shared" ref="B80:G86" si="32">(SUM($B60:$G60)+$B70)*J$11</f>
        <v>248747.56982858555</v>
      </c>
      <c r="C80" s="55">
        <f t="shared" si="32"/>
        <v>1741232.9888000989</v>
      </c>
      <c r="D80" s="55">
        <f t="shared" si="32"/>
        <v>671618.43853718101</v>
      </c>
      <c r="E80" s="55">
        <f t="shared" si="32"/>
        <v>1782690.9171048631</v>
      </c>
      <c r="F80" s="55">
        <f t="shared" si="32"/>
        <v>1542234.9329372304</v>
      </c>
      <c r="G80" s="55">
        <f t="shared" si="32"/>
        <v>381412.94040383119</v>
      </c>
      <c r="H80" s="5"/>
      <c r="I80" s="5"/>
      <c r="J80" s="5"/>
      <c r="K80" s="5"/>
      <c r="L80" s="5"/>
      <c r="M80" s="5"/>
      <c r="N80" s="5"/>
      <c r="O80" s="5"/>
      <c r="P80" s="5"/>
      <c r="Q80" s="5"/>
      <c r="R80" s="5"/>
      <c r="S80" s="5"/>
      <c r="T80" s="5"/>
      <c r="U80" s="5"/>
      <c r="V80" s="5"/>
      <c r="W80" s="5"/>
      <c r="X80" s="5"/>
    </row>
    <row r="81" spans="1:24" ht="15.75" customHeight="1">
      <c r="A81" s="54" t="str">
        <f t="shared" si="31"/>
        <v>Ana Gómez - Analista Funcional</v>
      </c>
      <c r="B81" s="55">
        <f t="shared" si="32"/>
        <v>168198.971901468</v>
      </c>
      <c r="C81" s="55">
        <f t="shared" si="32"/>
        <v>1177392.803310276</v>
      </c>
      <c r="D81" s="55">
        <f t="shared" si="32"/>
        <v>454137.22413396358</v>
      </c>
      <c r="E81" s="55">
        <f t="shared" si="32"/>
        <v>1205425.965293854</v>
      </c>
      <c r="F81" s="55">
        <f t="shared" si="32"/>
        <v>1042833.6257891016</v>
      </c>
      <c r="G81" s="55">
        <f t="shared" si="32"/>
        <v>257905.09024891761</v>
      </c>
      <c r="H81" s="5"/>
      <c r="I81" s="5"/>
      <c r="J81" s="5"/>
      <c r="K81" s="5"/>
      <c r="L81" s="5"/>
      <c r="M81" s="5"/>
      <c r="N81" s="5"/>
      <c r="O81" s="5"/>
      <c r="P81" s="5"/>
      <c r="Q81" s="5"/>
      <c r="R81" s="5"/>
      <c r="S81" s="5"/>
      <c r="T81" s="5"/>
      <c r="U81" s="5"/>
      <c r="V81" s="5"/>
      <c r="W81" s="5"/>
      <c r="X81" s="5"/>
    </row>
    <row r="82" spans="1:24" ht="15.75" customHeight="1">
      <c r="A82" s="54" t="str">
        <f t="shared" si="31"/>
        <v>Laura Bianchi - Arquitecto de Sistemas</v>
      </c>
      <c r="B82" s="55">
        <f t="shared" si="32"/>
        <v>435592.44925162813</v>
      </c>
      <c r="C82" s="55">
        <f t="shared" si="32"/>
        <v>3049147.144761397</v>
      </c>
      <c r="D82" s="55">
        <f t="shared" si="32"/>
        <v>1176099.612979396</v>
      </c>
      <c r="E82" s="55">
        <f t="shared" si="32"/>
        <v>3121745.886303335</v>
      </c>
      <c r="F82" s="55">
        <f t="shared" si="32"/>
        <v>2700673.1853600945</v>
      </c>
      <c r="G82" s="55">
        <f t="shared" si="32"/>
        <v>667908.42218582984</v>
      </c>
      <c r="H82" s="5"/>
      <c r="I82" s="5"/>
      <c r="J82" s="5"/>
      <c r="K82" s="5"/>
      <c r="L82" s="5"/>
      <c r="M82" s="5"/>
      <c r="N82" s="5"/>
      <c r="O82" s="5"/>
      <c r="P82" s="5"/>
      <c r="Q82" s="5"/>
      <c r="R82" s="5"/>
      <c r="S82" s="5"/>
      <c r="T82" s="5"/>
      <c r="U82" s="5"/>
      <c r="V82" s="5"/>
      <c r="W82" s="5"/>
      <c r="X82" s="5"/>
    </row>
    <row r="83" spans="1:24" ht="15.75" customHeight="1">
      <c r="A83" s="54" t="str">
        <f t="shared" si="31"/>
        <v>Martín Ferrari - Desarrollador</v>
      </c>
      <c r="B83" s="55">
        <f t="shared" si="32"/>
        <v>227724.26538298134</v>
      </c>
      <c r="C83" s="55">
        <f t="shared" si="32"/>
        <v>1594069.8576808693</v>
      </c>
      <c r="D83" s="55">
        <f t="shared" si="32"/>
        <v>614855.51653404953</v>
      </c>
      <c r="E83" s="55">
        <f t="shared" si="32"/>
        <v>1632023.9019113663</v>
      </c>
      <c r="F83" s="55">
        <f t="shared" si="32"/>
        <v>1411890.4453744842</v>
      </c>
      <c r="G83" s="55">
        <f t="shared" si="32"/>
        <v>349177.20692057139</v>
      </c>
      <c r="H83" s="5"/>
      <c r="I83" s="5"/>
      <c r="J83" s="5"/>
      <c r="K83" s="5"/>
      <c r="L83" s="5"/>
      <c r="M83" s="5"/>
      <c r="N83" s="5"/>
      <c r="O83" s="5"/>
      <c r="P83" s="5"/>
      <c r="Q83" s="5"/>
      <c r="R83" s="5"/>
      <c r="S83" s="5"/>
      <c r="T83" s="5"/>
      <c r="U83" s="5"/>
      <c r="V83" s="5"/>
      <c r="W83" s="5"/>
      <c r="X83" s="5"/>
    </row>
    <row r="84" spans="1:24" ht="15.75" customHeight="1">
      <c r="A84" s="54" t="str">
        <f t="shared" si="31"/>
        <v>Natalia Russo - Desarrollador</v>
      </c>
      <c r="B84" s="55">
        <f t="shared" si="32"/>
        <v>262041.4748863728</v>
      </c>
      <c r="C84" s="55">
        <f t="shared" si="32"/>
        <v>1834290.3242046097</v>
      </c>
      <c r="D84" s="55">
        <f t="shared" si="32"/>
        <v>707511.98219320655</v>
      </c>
      <c r="E84" s="55">
        <f t="shared" si="32"/>
        <v>1877963.9033523386</v>
      </c>
      <c r="F84" s="55">
        <f t="shared" si="32"/>
        <v>1624657.1442955115</v>
      </c>
      <c r="G84" s="55">
        <f t="shared" si="32"/>
        <v>401796.92815910501</v>
      </c>
      <c r="H84" s="5"/>
      <c r="I84" s="5"/>
      <c r="J84" s="5"/>
      <c r="K84" s="5"/>
      <c r="L84" s="5"/>
      <c r="M84" s="5"/>
      <c r="N84" s="5"/>
      <c r="O84" s="5"/>
      <c r="P84" s="5"/>
      <c r="Q84" s="5"/>
      <c r="R84" s="5"/>
      <c r="S84" s="5"/>
      <c r="T84" s="5"/>
      <c r="U84" s="5"/>
      <c r="V84" s="5"/>
      <c r="W84" s="5"/>
      <c r="X84" s="5"/>
    </row>
    <row r="85" spans="1:24" ht="15.75" customHeight="1">
      <c r="A85" s="54" t="str">
        <f t="shared" si="31"/>
        <v>Pedro González - Coordinador de Pruebas</v>
      </c>
      <c r="B85" s="55">
        <f t="shared" si="32"/>
        <v>206584.05552352167</v>
      </c>
      <c r="C85" s="55">
        <f t="shared" si="32"/>
        <v>1446088.3886646517</v>
      </c>
      <c r="D85" s="55">
        <f t="shared" si="32"/>
        <v>557776.94991350849</v>
      </c>
      <c r="E85" s="55">
        <f t="shared" si="32"/>
        <v>1480519.0645852387</v>
      </c>
      <c r="F85" s="55">
        <f t="shared" si="32"/>
        <v>1280821.1442458343</v>
      </c>
      <c r="G85" s="55">
        <f t="shared" si="32"/>
        <v>316762.2184693999</v>
      </c>
      <c r="H85" s="5"/>
      <c r="I85" s="5"/>
      <c r="J85" s="5"/>
      <c r="K85" s="5"/>
      <c r="L85" s="5"/>
      <c r="M85" s="5"/>
      <c r="N85" s="5"/>
      <c r="O85" s="5"/>
      <c r="P85" s="5"/>
      <c r="Q85" s="5"/>
      <c r="R85" s="5"/>
      <c r="S85" s="5"/>
      <c r="T85" s="5"/>
      <c r="U85" s="5"/>
      <c r="V85" s="5"/>
      <c r="W85" s="5"/>
      <c r="X85" s="5"/>
    </row>
    <row r="86" spans="1:24" ht="15.75" customHeight="1">
      <c r="A86" s="54" t="str">
        <f t="shared" si="31"/>
        <v>Luis Santoro - Especialista en Seguridad Informática</v>
      </c>
      <c r="B86" s="55">
        <f t="shared" si="32"/>
        <v>309970.00299106748</v>
      </c>
      <c r="C86" s="55">
        <f t="shared" si="32"/>
        <v>2169790.0209374726</v>
      </c>
      <c r="D86" s="55">
        <f t="shared" si="32"/>
        <v>836919.00807588222</v>
      </c>
      <c r="E86" s="55">
        <f t="shared" si="32"/>
        <v>2221451.6881026505</v>
      </c>
      <c r="F86" s="55">
        <f t="shared" si="32"/>
        <v>1921814.0185446185</v>
      </c>
      <c r="G86" s="55">
        <f t="shared" si="32"/>
        <v>475287.3379196368</v>
      </c>
      <c r="H86" s="5"/>
      <c r="I86" s="5"/>
      <c r="J86" s="5"/>
      <c r="K86" s="5"/>
      <c r="L86" s="5"/>
      <c r="M86" s="5"/>
      <c r="N86" s="5"/>
      <c r="O86" s="5"/>
      <c r="P86" s="5"/>
      <c r="Q86" s="5"/>
      <c r="R86" s="5"/>
      <c r="S86" s="5"/>
      <c r="T86" s="5"/>
      <c r="U86" s="5"/>
      <c r="V86" s="5"/>
      <c r="W86" s="5"/>
      <c r="X86" s="5"/>
    </row>
    <row r="87" spans="1:24" ht="15.75" customHeight="1" thickBot="1">
      <c r="A87" s="56" t="s">
        <v>34</v>
      </c>
      <c r="B87" s="57">
        <f t="shared" ref="B87:G87" si="33">SUM(B80:B86)</f>
        <v>1858858.789765625</v>
      </c>
      <c r="C87" s="57">
        <f>SUM(C80:C86)</f>
        <v>13012011.528359376</v>
      </c>
      <c r="D87" s="57">
        <f t="shared" si="33"/>
        <v>5018918.7323671877</v>
      </c>
      <c r="E87" s="57">
        <f t="shared" si="33"/>
        <v>13321821.326653648</v>
      </c>
      <c r="F87" s="57">
        <f t="shared" si="33"/>
        <v>11524924.496546876</v>
      </c>
      <c r="G87" s="57">
        <f t="shared" si="33"/>
        <v>2850250.1443072916</v>
      </c>
      <c r="H87" s="5"/>
      <c r="I87" s="5"/>
      <c r="J87" s="5"/>
      <c r="K87" s="5"/>
      <c r="L87" s="5"/>
      <c r="M87" s="5"/>
      <c r="N87" s="5"/>
      <c r="O87" s="5"/>
      <c r="P87" s="5"/>
      <c r="Q87" s="5"/>
      <c r="R87" s="5"/>
      <c r="S87" s="5"/>
      <c r="T87" s="5"/>
      <c r="U87" s="5"/>
      <c r="V87" s="5"/>
      <c r="W87" s="5"/>
      <c r="X87" s="5"/>
    </row>
    <row r="88" spans="1:24" ht="15.75" customHeight="1">
      <c r="A88" s="5"/>
      <c r="B88" s="5"/>
      <c r="C88" s="5"/>
      <c r="D88" s="5"/>
      <c r="E88" s="5"/>
      <c r="F88" s="5"/>
      <c r="G88" s="5"/>
      <c r="H88" s="5"/>
      <c r="I88" s="5"/>
      <c r="J88" s="5"/>
      <c r="K88" s="5"/>
      <c r="L88" s="5"/>
      <c r="M88" s="5"/>
      <c r="N88" s="5"/>
      <c r="O88" s="5"/>
      <c r="P88" s="5"/>
      <c r="Q88" s="5"/>
      <c r="R88" s="5"/>
      <c r="S88" s="5"/>
      <c r="T88" s="5"/>
      <c r="U88" s="5"/>
      <c r="V88" s="5"/>
      <c r="W88" s="5"/>
      <c r="X88" s="5"/>
    </row>
    <row r="89" spans="1:24" ht="15.75" customHeight="1">
      <c r="A89" s="58" t="s">
        <v>37</v>
      </c>
      <c r="B89" s="59">
        <f>SUM(B87:G87)</f>
        <v>47586785.018000007</v>
      </c>
      <c r="C89" s="5"/>
      <c r="D89" s="5"/>
      <c r="E89" s="5"/>
      <c r="F89" s="5"/>
      <c r="G89" s="5"/>
      <c r="H89" s="5"/>
      <c r="I89" s="5"/>
      <c r="J89" s="5"/>
      <c r="K89" s="5"/>
      <c r="L89" s="5"/>
      <c r="M89" s="5"/>
      <c r="N89" s="5"/>
      <c r="O89" s="5"/>
      <c r="P89" s="5"/>
      <c r="Q89" s="5"/>
      <c r="R89" s="5"/>
      <c r="S89" s="5"/>
      <c r="T89" s="5"/>
      <c r="U89" s="5"/>
      <c r="V89" s="5"/>
      <c r="W89" s="5"/>
      <c r="X89" s="5"/>
    </row>
    <row r="90" spans="1:24" ht="15.75" customHeight="1">
      <c r="A90" s="5"/>
      <c r="B90" s="5"/>
      <c r="C90" s="5"/>
      <c r="D90" s="5"/>
      <c r="E90" s="5"/>
      <c r="F90" s="5"/>
      <c r="G90" s="5"/>
      <c r="H90" s="5"/>
      <c r="I90" s="5"/>
      <c r="J90" s="5"/>
      <c r="K90" s="5"/>
      <c r="L90" s="5"/>
      <c r="M90" s="5"/>
      <c r="N90" s="5"/>
      <c r="O90" s="5"/>
      <c r="P90" s="5"/>
      <c r="Q90" s="5"/>
      <c r="R90" s="5"/>
      <c r="S90" s="5"/>
      <c r="T90" s="5"/>
      <c r="U90" s="5"/>
      <c r="V90" s="5"/>
      <c r="W90" s="5"/>
      <c r="X90" s="5"/>
    </row>
    <row r="91" spans="1:24" ht="15.75" customHeight="1">
      <c r="A91" s="5"/>
      <c r="B91" s="5"/>
      <c r="C91" s="5"/>
      <c r="D91" s="5"/>
      <c r="E91" s="5"/>
      <c r="F91" s="5"/>
      <c r="G91" s="5"/>
      <c r="H91" s="5"/>
      <c r="I91" s="5"/>
      <c r="J91" s="5"/>
      <c r="K91" s="5"/>
      <c r="L91" s="5"/>
      <c r="M91" s="5"/>
      <c r="N91" s="5"/>
      <c r="O91" s="5"/>
      <c r="P91" s="5"/>
      <c r="Q91" s="5"/>
      <c r="R91" s="5"/>
      <c r="S91" s="5"/>
      <c r="T91" s="5"/>
      <c r="U91" s="5"/>
      <c r="V91" s="5"/>
      <c r="W91" s="5"/>
      <c r="X91" s="5"/>
    </row>
    <row r="92" spans="1:24" ht="15.75" customHeight="1">
      <c r="A92" s="5"/>
      <c r="B92" s="5"/>
      <c r="C92" s="5"/>
      <c r="D92" s="5"/>
      <c r="E92" s="5"/>
      <c r="F92" s="5"/>
      <c r="G92" s="5"/>
      <c r="H92" s="5"/>
      <c r="I92" s="5"/>
      <c r="J92" s="5"/>
      <c r="K92" s="5"/>
      <c r="L92" s="5"/>
      <c r="M92" s="5"/>
      <c r="N92" s="5"/>
      <c r="O92" s="5"/>
      <c r="P92" s="5"/>
      <c r="Q92" s="5"/>
      <c r="R92" s="5"/>
      <c r="S92" s="5"/>
      <c r="T92" s="5"/>
      <c r="U92" s="5"/>
      <c r="V92" s="5"/>
      <c r="W92" s="5"/>
      <c r="X92" s="5"/>
    </row>
    <row r="93" spans="1:24" ht="15.75" customHeight="1">
      <c r="A93" s="5"/>
      <c r="B93" s="5"/>
      <c r="C93" s="5"/>
      <c r="D93" s="5"/>
      <c r="E93" s="5"/>
      <c r="F93" s="5"/>
      <c r="G93" s="5"/>
      <c r="H93" s="5"/>
      <c r="I93" s="5"/>
      <c r="J93" s="5"/>
      <c r="K93" s="5"/>
      <c r="L93" s="5"/>
      <c r="M93" s="5"/>
      <c r="N93" s="5"/>
      <c r="O93" s="5"/>
      <c r="P93" s="5"/>
      <c r="Q93" s="5"/>
      <c r="R93" s="5"/>
      <c r="S93" s="5"/>
      <c r="T93" s="5"/>
      <c r="U93" s="5"/>
      <c r="V93" s="5"/>
      <c r="W93" s="5"/>
      <c r="X93" s="5"/>
    </row>
    <row r="94" spans="1:24" ht="15.75" customHeight="1">
      <c r="A94" s="5"/>
      <c r="B94" s="5"/>
      <c r="C94" s="5"/>
      <c r="D94" s="5"/>
      <c r="E94" s="5"/>
      <c r="F94" s="5"/>
      <c r="G94" s="5"/>
      <c r="H94" s="5"/>
      <c r="I94" s="5"/>
      <c r="J94" s="5"/>
      <c r="K94" s="5"/>
      <c r="L94" s="5"/>
      <c r="M94" s="5"/>
      <c r="N94" s="5"/>
      <c r="O94" s="5"/>
      <c r="P94" s="5"/>
      <c r="Q94" s="5"/>
      <c r="R94" s="5"/>
      <c r="S94" s="5"/>
      <c r="T94" s="5"/>
      <c r="U94" s="5"/>
      <c r="V94" s="5"/>
      <c r="W94" s="5"/>
      <c r="X94" s="5"/>
    </row>
    <row r="95" spans="1:24" ht="15.75" customHeight="1">
      <c r="A95" s="5"/>
      <c r="B95" s="5"/>
      <c r="C95" s="5"/>
      <c r="D95" s="5"/>
      <c r="E95" s="5"/>
      <c r="F95" s="5"/>
      <c r="G95" s="5"/>
      <c r="H95" s="5"/>
      <c r="I95" s="5"/>
      <c r="J95" s="5"/>
      <c r="K95" s="5"/>
      <c r="L95" s="5"/>
      <c r="M95" s="5"/>
      <c r="N95" s="5"/>
      <c r="O95" s="5"/>
      <c r="P95" s="5"/>
      <c r="Q95" s="5"/>
      <c r="R95" s="5"/>
      <c r="S95" s="5"/>
      <c r="T95" s="5"/>
      <c r="U95" s="5"/>
      <c r="V95" s="5"/>
      <c r="W95" s="5"/>
      <c r="X95" s="5"/>
    </row>
    <row r="96" spans="1:24" ht="15.75" customHeight="1">
      <c r="A96" s="5"/>
      <c r="B96" s="5"/>
      <c r="C96" s="5"/>
      <c r="D96" s="5"/>
      <c r="E96" s="5"/>
      <c r="F96" s="5"/>
      <c r="G96" s="5"/>
      <c r="H96" s="5"/>
      <c r="I96" s="5"/>
      <c r="J96" s="5"/>
      <c r="K96" s="5"/>
      <c r="L96" s="5"/>
      <c r="M96" s="5"/>
      <c r="N96" s="5"/>
      <c r="O96" s="5"/>
      <c r="P96" s="5"/>
      <c r="Q96" s="5"/>
      <c r="R96" s="5"/>
      <c r="S96" s="5"/>
      <c r="T96" s="5"/>
      <c r="U96" s="5"/>
      <c r="V96" s="5"/>
      <c r="W96" s="5"/>
      <c r="X96" s="5"/>
    </row>
    <row r="97" spans="1:24" ht="15.75" customHeight="1">
      <c r="A97" s="5"/>
      <c r="B97" s="5"/>
      <c r="C97" s="5"/>
      <c r="D97" s="5"/>
      <c r="E97" s="5"/>
      <c r="F97" s="5"/>
      <c r="G97" s="5"/>
      <c r="H97" s="5"/>
      <c r="I97" s="5"/>
      <c r="J97" s="5"/>
      <c r="K97" s="5"/>
      <c r="L97" s="5"/>
      <c r="M97" s="5"/>
      <c r="N97" s="5"/>
      <c r="O97" s="5"/>
      <c r="P97" s="5"/>
      <c r="Q97" s="5"/>
      <c r="R97" s="5"/>
      <c r="S97" s="5"/>
      <c r="T97" s="5"/>
      <c r="U97" s="5"/>
      <c r="V97" s="5"/>
      <c r="W97" s="5"/>
      <c r="X97" s="5"/>
    </row>
    <row r="98" spans="1:24" ht="15.75" customHeight="1">
      <c r="A98" s="5"/>
      <c r="B98" s="5"/>
      <c r="C98" s="5"/>
      <c r="D98" s="5"/>
      <c r="E98" s="5"/>
      <c r="F98" s="5"/>
      <c r="G98" s="5"/>
      <c r="H98" s="5"/>
      <c r="I98" s="5"/>
      <c r="J98" s="5"/>
      <c r="K98" s="5"/>
      <c r="L98" s="5"/>
      <c r="M98" s="5"/>
      <c r="N98" s="5"/>
      <c r="O98" s="5"/>
      <c r="P98" s="5"/>
      <c r="Q98" s="5"/>
      <c r="R98" s="5"/>
      <c r="S98" s="5"/>
      <c r="T98" s="5"/>
      <c r="U98" s="5"/>
      <c r="V98" s="5"/>
      <c r="W98" s="5"/>
      <c r="X98" s="5"/>
    </row>
    <row r="99" spans="1:24" ht="15.75" customHeight="1">
      <c r="A99" s="5"/>
      <c r="B99" s="5"/>
      <c r="C99" s="5"/>
      <c r="D99" s="5"/>
      <c r="E99" s="5"/>
      <c r="F99" s="5"/>
      <c r="G99" s="5"/>
      <c r="H99" s="5"/>
      <c r="I99" s="5"/>
      <c r="J99" s="5"/>
      <c r="K99" s="5"/>
      <c r="L99" s="5"/>
      <c r="M99" s="5"/>
      <c r="N99" s="5"/>
      <c r="O99" s="5"/>
      <c r="P99" s="5"/>
      <c r="Q99" s="5"/>
      <c r="R99" s="5"/>
      <c r="S99" s="5"/>
      <c r="T99" s="5"/>
      <c r="U99" s="5"/>
      <c r="V99" s="5"/>
      <c r="W99" s="5"/>
      <c r="X99" s="5"/>
    </row>
    <row r="100" spans="1:24"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row>
    <row r="101" spans="1:24"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row>
    <row r="102" spans="1:24"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row>
    <row r="103" spans="1:24"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row>
    <row r="104" spans="1:2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row>
    <row r="105" spans="1:24"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row>
    <row r="106" spans="1:24"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row>
    <row r="107" spans="1:24"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row>
    <row r="108" spans="1:24"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row>
    <row r="109" spans="1:24"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row>
    <row r="110" spans="1:24"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row>
    <row r="111" spans="1:24"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row>
    <row r="112" spans="1:24"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row>
    <row r="113" spans="1:24"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row>
    <row r="114" spans="1:2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row>
    <row r="115" spans="1:24"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row>
    <row r="116" spans="1:24"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row>
    <row r="117" spans="1:24"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row>
    <row r="118" spans="1:24"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row>
    <row r="119" spans="1:24"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row>
    <row r="120" spans="1:24"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row>
    <row r="121" spans="1:24"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row>
    <row r="122" spans="1:24"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row>
    <row r="123" spans="1:24"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row>
    <row r="124" spans="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row>
    <row r="125" spans="1:24"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row>
    <row r="126" spans="1:24"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row>
    <row r="127" spans="1:24"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row>
    <row r="128" spans="1:24"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row>
    <row r="129" spans="1:24"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row>
    <row r="130" spans="1:24"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row>
    <row r="131" spans="1:24"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row>
    <row r="132" spans="1:24"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row>
    <row r="133" spans="1:24"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row>
    <row r="134" spans="1:2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row>
    <row r="135" spans="1:24"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row>
    <row r="136" spans="1:24"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row>
    <row r="137" spans="1:24"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row>
    <row r="138" spans="1:24"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row>
    <row r="139" spans="1:24"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row>
    <row r="140" spans="1:24"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row>
    <row r="141" spans="1:24"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row>
    <row r="142" spans="1:24"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row>
    <row r="143" spans="1:24"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row>
    <row r="144" spans="1:2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row>
    <row r="145" spans="1:24"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row>
    <row r="146" spans="1:24"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row>
    <row r="147" spans="1:24"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row>
    <row r="148" spans="1:24"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row>
    <row r="149" spans="1:24"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row>
    <row r="150" spans="1:24"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row>
    <row r="151" spans="1:24"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row>
    <row r="152" spans="1:24"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row>
    <row r="153" spans="1:24"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row>
    <row r="154" spans="1:2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row>
    <row r="155" spans="1:24"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row>
    <row r="156" spans="1:24"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row>
    <row r="157" spans="1:24"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row>
    <row r="158" spans="1:24"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row>
    <row r="159" spans="1:24"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row>
    <row r="160" spans="1:24"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row>
    <row r="161" spans="1:24"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row>
    <row r="162" spans="1:24"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row>
    <row r="163" spans="1:24"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row>
    <row r="164" spans="1:2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row>
    <row r="165" spans="1:24"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row>
    <row r="166" spans="1:24"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row>
    <row r="167" spans="1:24"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row>
    <row r="168" spans="1:24"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row>
    <row r="169" spans="1:24"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row>
    <row r="170" spans="1:24"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row>
    <row r="171" spans="1:24"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row>
    <row r="172" spans="1:24"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row>
    <row r="173" spans="1:24"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row>
    <row r="174" spans="1:2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row>
    <row r="175" spans="1:24"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row>
    <row r="176" spans="1:24"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row>
    <row r="177" spans="1:24"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row>
    <row r="178" spans="1:24"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row>
    <row r="179" spans="1:24"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row>
    <row r="180" spans="1:24"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row>
    <row r="181" spans="1:24"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row>
    <row r="182" spans="1:24"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row>
    <row r="183" spans="1:24"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row>
    <row r="184" spans="1:2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row>
    <row r="185" spans="1:24"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row>
    <row r="186" spans="1:24"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row>
    <row r="187" spans="1:24"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row>
    <row r="188" spans="1:24"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row>
    <row r="189" spans="1:24"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row>
    <row r="190" spans="1:24"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row>
    <row r="191" spans="1:24"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row>
    <row r="192" spans="1:24"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row>
    <row r="193" spans="1:24"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row>
    <row r="194" spans="1:2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row>
    <row r="195" spans="1:24"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row>
    <row r="196" spans="1:24"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row>
    <row r="197" spans="1:24"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row>
    <row r="198" spans="1:24"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row>
    <row r="199" spans="1:24"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row>
    <row r="200" spans="1:24"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row>
    <row r="201" spans="1:24"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row>
    <row r="202" spans="1:24"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row>
    <row r="203" spans="1:24"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row>
    <row r="204" spans="1:2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row>
    <row r="205" spans="1:24"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row>
    <row r="206" spans="1:24"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row>
    <row r="207" spans="1:24"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row>
    <row r="208" spans="1:24"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row>
    <row r="209" spans="1:24"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row>
    <row r="210" spans="1:24"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row>
    <row r="211" spans="1:24"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row>
    <row r="212" spans="1:24"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row>
    <row r="213" spans="1:24"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row>
    <row r="214" spans="1:2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row>
    <row r="215" spans="1:24"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row>
    <row r="216" spans="1:24"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row>
    <row r="217" spans="1:24"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row>
    <row r="218" spans="1:24"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row>
    <row r="219" spans="1:24"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row>
    <row r="220" spans="1:24"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row>
    <row r="221" spans="1:24"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row>
    <row r="222" spans="1:24"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row>
    <row r="223" spans="1:24"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row>
    <row r="224" spans="1: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row>
    <row r="225" spans="1:24"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row>
    <row r="226" spans="1:24"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row>
    <row r="227" spans="1:24"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row>
    <row r="228" spans="1:24"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row>
    <row r="229" spans="1:24"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row>
    <row r="230" spans="1:24"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row>
    <row r="231" spans="1:24"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row>
    <row r="232" spans="1:24"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row>
    <row r="233" spans="1:24"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row>
    <row r="234" spans="1:2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row>
    <row r="235" spans="1:24"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row>
    <row r="236" spans="1:24"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row>
    <row r="237" spans="1:24"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row>
    <row r="238" spans="1:24"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row>
    <row r="239" spans="1:24"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row>
    <row r="240" spans="1:24"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row>
    <row r="241" spans="1:24"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row>
    <row r="242" spans="1:24"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row>
    <row r="243" spans="1:24"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row>
    <row r="244" spans="1:2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row>
    <row r="245" spans="1:24"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row>
    <row r="246" spans="1:24"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row>
    <row r="247" spans="1:24"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row>
    <row r="248" spans="1:24"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row>
    <row r="249" spans="1:24"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row>
    <row r="250" spans="1:24"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row>
    <row r="251" spans="1:24"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row>
    <row r="252" spans="1:24"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row>
    <row r="253" spans="1:24"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row>
    <row r="254" spans="1:2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row>
    <row r="255" spans="1:24"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row>
    <row r="256" spans="1:24"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row>
    <row r="257" spans="1:24"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row>
    <row r="258" spans="1:24"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row>
    <row r="259" spans="1:24"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row>
    <row r="260" spans="1:24"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row>
    <row r="261" spans="1:24"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row>
    <row r="262" spans="1:24"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row>
    <row r="263" spans="1:24"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row>
    <row r="264" spans="1:2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row>
    <row r="265" spans="1:24"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row>
    <row r="266" spans="1:24"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row>
    <row r="267" spans="1:24"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row>
    <row r="268" spans="1:24"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row>
    <row r="269" spans="1:24"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row>
    <row r="270" spans="1:24"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row>
    <row r="271" spans="1:24"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row>
    <row r="272" spans="1:24"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row>
    <row r="273" spans="1:24"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row>
    <row r="274" spans="1:2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row>
    <row r="275" spans="1:24"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row>
    <row r="276" spans="1:24"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row>
    <row r="277" spans="1:24"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row>
    <row r="278" spans="1:24"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row>
    <row r="279" spans="1:24"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row>
    <row r="280" spans="1:24"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row>
    <row r="281" spans="1:24"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row>
    <row r="282" spans="1:24"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row>
    <row r="283" spans="1:24"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row>
    <row r="284" spans="1:2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row>
    <row r="285" spans="1:24"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row>
    <row r="286" spans="1:24"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row>
    <row r="287" spans="1:24"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row>
    <row r="288" spans="1:24"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row>
    <row r="289" spans="1:24"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row>
    <row r="290" spans="1:24"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row>
    <row r="291" spans="1:24"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row>
    <row r="292" spans="1:24"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row>
    <row r="293" spans="1:24"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row>
    <row r="294" spans="1:2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row>
    <row r="295" spans="1:24"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row>
    <row r="296" spans="1:24"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row>
    <row r="297" spans="1:24"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row>
    <row r="298" spans="1:24"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row>
    <row r="299" spans="1:24"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row>
    <row r="300" spans="1:24"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row>
    <row r="301" spans="1:24"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row>
    <row r="302" spans="1:24"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row>
    <row r="303" spans="1:24"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row>
    <row r="304" spans="1:2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row>
    <row r="305" spans="1:24"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row>
    <row r="306" spans="1:24"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row>
    <row r="307" spans="1:24"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row>
    <row r="308" spans="1:24"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row>
    <row r="309" spans="1:24"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row>
    <row r="310" spans="1:24"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row>
    <row r="311" spans="1:24"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row>
    <row r="312" spans="1:24"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row>
    <row r="313" spans="1:24"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row>
    <row r="314" spans="1:2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row>
    <row r="315" spans="1:24"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row>
    <row r="316" spans="1:24"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row>
    <row r="317" spans="1:24"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row>
    <row r="318" spans="1:24"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row>
    <row r="319" spans="1:24"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row>
    <row r="320" spans="1:24"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row>
    <row r="321" spans="1:24"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row>
    <row r="322" spans="1:24"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row>
    <row r="323" spans="1:24"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row>
    <row r="324" spans="1: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row>
    <row r="325" spans="1:24"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row>
    <row r="326" spans="1:24"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row>
    <row r="327" spans="1:24"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row>
    <row r="328" spans="1:24"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row>
    <row r="329" spans="1:24"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row>
    <row r="330" spans="1:24"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row>
    <row r="331" spans="1:24"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row>
    <row r="332" spans="1:24"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row>
    <row r="333" spans="1:24"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row>
    <row r="334" spans="1:2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row>
    <row r="335" spans="1:24"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row>
    <row r="336" spans="1:24"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row>
    <row r="337" spans="1:24"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row>
    <row r="338" spans="1:24"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row>
    <row r="339" spans="1:24"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row>
    <row r="340" spans="1:24"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row>
    <row r="341" spans="1:24"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row>
    <row r="342" spans="1:24"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row>
    <row r="343" spans="1:24"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row>
    <row r="344" spans="1:2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row>
    <row r="345" spans="1:24"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row>
    <row r="346" spans="1:24"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row>
    <row r="347" spans="1:24"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row>
    <row r="348" spans="1:24"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row>
    <row r="349" spans="1:24"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row>
    <row r="350" spans="1:24"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row>
    <row r="351" spans="1:24"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row>
    <row r="352" spans="1:24"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row>
    <row r="353" spans="1:24"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row>
    <row r="354" spans="1:2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row>
    <row r="355" spans="1:24"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row>
    <row r="356" spans="1:24"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row>
    <row r="357" spans="1:24"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row>
    <row r="358" spans="1:24"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row>
    <row r="359" spans="1:24"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row>
    <row r="360" spans="1:24"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row>
    <row r="361" spans="1:24"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row>
    <row r="362" spans="1:24"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row>
    <row r="363" spans="1:24"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row>
    <row r="364" spans="1:2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row>
    <row r="365" spans="1:24"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row>
    <row r="366" spans="1:24"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row>
    <row r="367" spans="1:24"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row>
    <row r="368" spans="1:24"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row>
    <row r="369" spans="1:24"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row>
    <row r="370" spans="1:24"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row>
    <row r="371" spans="1:24"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row>
    <row r="372" spans="1:24"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row>
    <row r="373" spans="1:24"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row>
    <row r="374" spans="1:2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row>
    <row r="375" spans="1:24"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row>
    <row r="376" spans="1:24"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row>
    <row r="377" spans="1:24"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row>
    <row r="378" spans="1:24"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row>
    <row r="379" spans="1:24"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row>
    <row r="380" spans="1:24"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row>
    <row r="381" spans="1:24"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row>
    <row r="382" spans="1:24"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row>
    <row r="383" spans="1:24"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row>
    <row r="384" spans="1:2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row>
    <row r="385" spans="1:24"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row>
    <row r="386" spans="1:24"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row>
    <row r="387" spans="1:24"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row>
    <row r="388" spans="1:24"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row>
    <row r="389" spans="1:24"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row>
    <row r="390" spans="1:24"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row>
    <row r="391" spans="1:24"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row>
    <row r="392" spans="1:24"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row>
    <row r="393" spans="1:24"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row>
    <row r="394" spans="1:2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row>
    <row r="395" spans="1:24"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row>
    <row r="396" spans="1:24"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row>
    <row r="397" spans="1:24"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row>
    <row r="398" spans="1:24"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row>
    <row r="399" spans="1:24"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row>
    <row r="400" spans="1:24"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row>
    <row r="401" spans="1:24"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row>
    <row r="402" spans="1:24"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row>
    <row r="403" spans="1:24"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row>
    <row r="404" spans="1:2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row>
    <row r="405" spans="1:24"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row>
    <row r="406" spans="1:24"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row>
    <row r="407" spans="1:24"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row>
    <row r="408" spans="1:24"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row>
    <row r="409" spans="1:24"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row>
    <row r="410" spans="1:24"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row>
    <row r="411" spans="1:24"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row>
    <row r="412" spans="1:24"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row>
    <row r="413" spans="1:24"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row>
    <row r="414" spans="1:2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row>
    <row r="415" spans="1:24"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row>
    <row r="416" spans="1:24"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row>
    <row r="417" spans="1:24"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row>
    <row r="418" spans="1:24"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row>
    <row r="419" spans="1:24"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row>
    <row r="420" spans="1:24"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row>
    <row r="421" spans="1:24"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row>
    <row r="422" spans="1:24"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row>
    <row r="423" spans="1:24"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row>
    <row r="424" spans="1: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row>
    <row r="425" spans="1:24"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row>
    <row r="426" spans="1:24"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row>
    <row r="427" spans="1:24"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row>
    <row r="428" spans="1:24"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row>
    <row r="429" spans="1:24"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row>
    <row r="430" spans="1:24"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row>
    <row r="431" spans="1:24"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row>
    <row r="432" spans="1:24"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row>
    <row r="433" spans="1:24"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row>
    <row r="434" spans="1:2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row>
    <row r="435" spans="1:24"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row>
    <row r="436" spans="1:24"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row>
    <row r="437" spans="1:24"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row>
    <row r="438" spans="1:24"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row>
    <row r="439" spans="1:24"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row>
    <row r="440" spans="1:24"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row>
    <row r="441" spans="1:24"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row>
    <row r="442" spans="1:24"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row>
    <row r="443" spans="1:24"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row>
    <row r="444" spans="1:2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row>
    <row r="445" spans="1:24"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row>
    <row r="446" spans="1:24"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row>
    <row r="447" spans="1:24"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row>
    <row r="448" spans="1:24"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row>
    <row r="449" spans="1:24"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row>
    <row r="450" spans="1:24"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row>
    <row r="451" spans="1:24"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row>
    <row r="452" spans="1:24"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row>
    <row r="453" spans="1:24"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row>
    <row r="454" spans="1:2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row>
    <row r="455" spans="1:24"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row>
    <row r="456" spans="1:24"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row>
    <row r="457" spans="1:24"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row>
    <row r="458" spans="1:24"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row>
    <row r="459" spans="1:24"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row>
    <row r="460" spans="1:24"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row>
    <row r="461" spans="1:24"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row>
    <row r="462" spans="1:24"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row>
    <row r="463" spans="1:24"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row>
    <row r="464" spans="1:2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row>
    <row r="465" spans="1:24"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row>
    <row r="466" spans="1:24"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row>
    <row r="467" spans="1:24"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row>
    <row r="468" spans="1:24"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row>
    <row r="469" spans="1:24"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row>
    <row r="470" spans="1:24"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row>
    <row r="471" spans="1:24"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row>
    <row r="472" spans="1:24"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row>
    <row r="473" spans="1:24"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row>
    <row r="474" spans="1:2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row>
    <row r="475" spans="1:24"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row>
    <row r="476" spans="1:24"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row>
    <row r="477" spans="1:24"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row>
    <row r="478" spans="1:24"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row>
    <row r="479" spans="1:24"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row>
    <row r="480" spans="1:24"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row>
    <row r="481" spans="1:24"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row>
    <row r="482" spans="1:24"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row>
    <row r="483" spans="1:24"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row>
    <row r="484" spans="1:2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row>
    <row r="485" spans="1:24"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row>
    <row r="486" spans="1:24"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row>
    <row r="487" spans="1:24"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row>
    <row r="488" spans="1:24"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row>
    <row r="489" spans="1:24"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row>
    <row r="490" spans="1:24"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row>
    <row r="491" spans="1:24"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row>
    <row r="492" spans="1:24"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row>
    <row r="493" spans="1:24"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row>
    <row r="494" spans="1:2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row>
    <row r="495" spans="1:24"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row>
    <row r="496" spans="1:24"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row>
    <row r="497" spans="1:24"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row>
    <row r="498" spans="1:24"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row>
    <row r="499" spans="1:24"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row>
    <row r="500" spans="1:24"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row>
    <row r="501" spans="1:24"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row>
    <row r="502" spans="1:24"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row>
    <row r="503" spans="1:24"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row>
    <row r="504" spans="1:2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row>
    <row r="505" spans="1:24"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row>
    <row r="506" spans="1:24"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row>
    <row r="507" spans="1:24"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row>
    <row r="508" spans="1:24"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row>
    <row r="509" spans="1:24"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row>
    <row r="510" spans="1:24"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row>
    <row r="511" spans="1:24"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row>
    <row r="512" spans="1:24"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row>
    <row r="513" spans="1:24"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row>
    <row r="514" spans="1:2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row>
    <row r="515" spans="1:24"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row>
    <row r="516" spans="1:24"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row>
    <row r="517" spans="1:24"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row>
    <row r="518" spans="1:24"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row>
    <row r="519" spans="1:24"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row>
    <row r="520" spans="1:24"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row>
    <row r="521" spans="1:24"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row>
    <row r="522" spans="1:24"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row>
    <row r="523" spans="1:24"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row>
    <row r="524" spans="1: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row>
    <row r="525" spans="1:24"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row>
    <row r="526" spans="1:24"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row>
    <row r="527" spans="1:24"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row>
    <row r="528" spans="1:24"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row>
    <row r="529" spans="1:24"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row>
    <row r="530" spans="1:24"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row>
    <row r="531" spans="1:24"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row>
    <row r="532" spans="1:24"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row>
    <row r="533" spans="1:24"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row>
    <row r="534" spans="1:2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row>
    <row r="535" spans="1:24"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row>
    <row r="536" spans="1:24"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row>
    <row r="537" spans="1:24"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row>
    <row r="538" spans="1:24"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row>
    <row r="539" spans="1:24"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row>
    <row r="540" spans="1:24"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row>
    <row r="541" spans="1:24"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row>
    <row r="542" spans="1:24"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row>
    <row r="543" spans="1:24"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row>
    <row r="544" spans="1:2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row>
    <row r="545" spans="1:24"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row>
    <row r="546" spans="1:24"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row>
    <row r="547" spans="1:24"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row>
    <row r="548" spans="1:24"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row>
    <row r="549" spans="1:24"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row>
    <row r="550" spans="1:24"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row>
    <row r="551" spans="1:24"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row>
    <row r="552" spans="1:24"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row>
    <row r="553" spans="1:24"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row>
    <row r="554" spans="1:2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row>
    <row r="555" spans="1:24"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row>
    <row r="556" spans="1:24"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row>
    <row r="557" spans="1:24"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row>
    <row r="558" spans="1:24"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row>
    <row r="559" spans="1:24"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row>
    <row r="560" spans="1:24"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row>
    <row r="561" spans="1:24"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row>
    <row r="562" spans="1:24"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row>
    <row r="563" spans="1:24"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row>
    <row r="564" spans="1:2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row>
    <row r="565" spans="1:24"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row>
    <row r="566" spans="1:24"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row>
    <row r="567" spans="1:24"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row>
    <row r="568" spans="1:24"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row>
    <row r="569" spans="1:24"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row>
    <row r="570" spans="1:24"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row>
    <row r="571" spans="1:24"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row>
    <row r="572" spans="1:24"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row>
    <row r="573" spans="1:24"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row>
    <row r="574" spans="1:2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row>
    <row r="575" spans="1:24"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row>
    <row r="576" spans="1:24"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row>
    <row r="577" spans="1:24"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row>
    <row r="578" spans="1:24"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row>
    <row r="579" spans="1:24"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row>
    <row r="580" spans="1:24"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row>
    <row r="581" spans="1:24"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row>
    <row r="582" spans="1:24"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row>
    <row r="583" spans="1:24"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row>
    <row r="584" spans="1:2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row>
    <row r="585" spans="1:24"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row>
    <row r="586" spans="1:24"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row>
    <row r="587" spans="1:24"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row>
    <row r="588" spans="1:24"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row>
    <row r="589" spans="1:24"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row>
    <row r="590" spans="1:24"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row>
    <row r="591" spans="1:24"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row>
    <row r="592" spans="1:24"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row>
    <row r="593" spans="1:24"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row>
    <row r="594" spans="1:2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row>
    <row r="595" spans="1:24"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row>
    <row r="596" spans="1:24"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row>
    <row r="597" spans="1:24"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row>
    <row r="598" spans="1:24"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row>
    <row r="599" spans="1:24"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row>
    <row r="600" spans="1:24"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row>
    <row r="601" spans="1:24"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row>
    <row r="602" spans="1:24"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row>
    <row r="603" spans="1:24"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row>
    <row r="604" spans="1:2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row>
    <row r="605" spans="1:24"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row>
    <row r="606" spans="1:24"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row>
    <row r="607" spans="1:24"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row>
    <row r="608" spans="1:24"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row>
    <row r="609" spans="1:24"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row>
    <row r="610" spans="1:24"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row>
    <row r="611" spans="1:24"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row>
    <row r="612" spans="1:24"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row>
    <row r="613" spans="1:24"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row>
    <row r="614" spans="1:2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row>
    <row r="615" spans="1:24"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row>
    <row r="616" spans="1:24"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row>
    <row r="617" spans="1:24"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row>
    <row r="618" spans="1:24"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row>
    <row r="619" spans="1:24"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row>
    <row r="620" spans="1:24"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row>
    <row r="621" spans="1:24"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row>
    <row r="622" spans="1:24"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row>
    <row r="623" spans="1:24"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row>
    <row r="624" spans="1: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row>
    <row r="625" spans="1:24"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row>
    <row r="626" spans="1:24"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row>
    <row r="627" spans="1:24"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row>
    <row r="628" spans="1:24"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row>
    <row r="629" spans="1:24"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row>
    <row r="630" spans="1:24"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row>
    <row r="631" spans="1:24"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row>
    <row r="632" spans="1:24"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row>
    <row r="633" spans="1:24"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row>
    <row r="634" spans="1:2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row>
    <row r="635" spans="1:24"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row>
    <row r="636" spans="1:24"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row>
    <row r="637" spans="1:24"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row>
    <row r="638" spans="1:24"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row>
    <row r="639" spans="1:24"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row>
    <row r="640" spans="1:24"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row>
    <row r="641" spans="1:24"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row>
    <row r="642" spans="1:24"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row>
    <row r="643" spans="1:24"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row>
    <row r="644" spans="1:2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row>
    <row r="645" spans="1:24"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row>
    <row r="646" spans="1:24"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row>
    <row r="647" spans="1:24"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row>
    <row r="648" spans="1:24"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row>
    <row r="649" spans="1:24"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row>
    <row r="650" spans="1:24"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row>
    <row r="651" spans="1:24"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row>
    <row r="652" spans="1:24"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row>
    <row r="653" spans="1:24"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row>
    <row r="654" spans="1:2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row>
    <row r="655" spans="1:24"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row>
    <row r="656" spans="1:24"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row>
    <row r="657" spans="1:24"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row>
    <row r="658" spans="1:24"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row>
    <row r="659" spans="1:24"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row>
    <row r="660" spans="1:24"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row>
    <row r="661" spans="1:24"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row>
    <row r="662" spans="1:24"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row>
    <row r="663" spans="1:24"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row>
    <row r="664" spans="1:2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row>
    <row r="665" spans="1:24"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row>
    <row r="666" spans="1:24"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row>
    <row r="667" spans="1:24"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row>
    <row r="668" spans="1:24"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row>
    <row r="669" spans="1:24"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row>
    <row r="670" spans="1:24"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row>
    <row r="671" spans="1:24"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row>
    <row r="672" spans="1:24"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row>
    <row r="673" spans="1:24"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row>
    <row r="674" spans="1:2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row>
    <row r="675" spans="1:24"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row>
    <row r="676" spans="1:24"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row>
    <row r="677" spans="1:24"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row>
    <row r="678" spans="1:24"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row>
    <row r="679" spans="1:24"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row>
    <row r="680" spans="1:24"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row>
    <row r="681" spans="1:24"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row>
    <row r="682" spans="1:24"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row>
    <row r="683" spans="1:24"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row>
    <row r="684" spans="1:2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row>
    <row r="685" spans="1:24"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row>
    <row r="686" spans="1:24"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row>
    <row r="687" spans="1:24"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row>
    <row r="688" spans="1:24"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row>
    <row r="689" spans="1:24"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row>
    <row r="690" spans="1:24"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row>
    <row r="691" spans="1:24"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row>
    <row r="692" spans="1:24"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row>
    <row r="693" spans="1:24"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row>
    <row r="694" spans="1:2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row>
    <row r="695" spans="1:24"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row>
    <row r="696" spans="1:24"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row>
    <row r="697" spans="1:24"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row>
    <row r="698" spans="1:24"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row>
    <row r="699" spans="1:24"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row>
    <row r="700" spans="1:24"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row>
    <row r="701" spans="1:24"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row>
    <row r="702" spans="1:24"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row>
    <row r="703" spans="1:24"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row>
    <row r="704" spans="1:2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row>
    <row r="705" spans="1:24"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row>
    <row r="706" spans="1:24"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row>
    <row r="707" spans="1:24"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row>
    <row r="708" spans="1:24"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row>
    <row r="709" spans="1:24"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row>
    <row r="710" spans="1:24"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row>
    <row r="711" spans="1:24"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row>
    <row r="712" spans="1:24"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row>
    <row r="713" spans="1:24"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row>
    <row r="714" spans="1:2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row>
    <row r="715" spans="1:24"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row>
    <row r="716" spans="1:24"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row>
    <row r="717" spans="1:24"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row>
    <row r="718" spans="1:24"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row>
    <row r="719" spans="1:24"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row>
    <row r="720" spans="1:24"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row>
    <row r="721" spans="1:24"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row>
    <row r="722" spans="1:24"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row>
    <row r="723" spans="1:24"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row>
    <row r="724" spans="1: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row>
    <row r="725" spans="1:24"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row>
    <row r="726" spans="1:24"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row>
    <row r="727" spans="1:24"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row>
    <row r="728" spans="1:24"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row>
    <row r="729" spans="1:24"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row>
    <row r="730" spans="1:24"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row>
    <row r="731" spans="1:24"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row>
    <row r="732" spans="1:24"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row>
    <row r="733" spans="1:24"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row>
    <row r="734" spans="1:2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row>
    <row r="735" spans="1:24"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row>
    <row r="736" spans="1:24"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row>
    <row r="737" spans="1:24"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row>
    <row r="738" spans="1:24"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row>
    <row r="739" spans="1:24"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row>
    <row r="740" spans="1:24"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row>
    <row r="741" spans="1:24"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row>
    <row r="742" spans="1:24"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row>
    <row r="743" spans="1:24"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row>
    <row r="744" spans="1:2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row>
    <row r="745" spans="1:24"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row>
    <row r="746" spans="1:24"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row>
    <row r="747" spans="1:24"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row>
    <row r="748" spans="1:24"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row>
    <row r="749" spans="1:24"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row>
    <row r="750" spans="1:24"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row>
    <row r="751" spans="1:24"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row>
    <row r="752" spans="1:24"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row>
    <row r="753" spans="1:24"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row>
    <row r="754" spans="1:2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row>
    <row r="755" spans="1:24"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row>
    <row r="756" spans="1:24"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row>
    <row r="757" spans="1:24"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row>
    <row r="758" spans="1:24"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row>
    <row r="759" spans="1:24"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row>
    <row r="760" spans="1:24"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row>
    <row r="761" spans="1:24"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row>
    <row r="762" spans="1:24"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row>
    <row r="763" spans="1:24"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row>
    <row r="764" spans="1:2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row>
    <row r="765" spans="1:24"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row>
    <row r="766" spans="1:24"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row>
    <row r="767" spans="1:24"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row>
    <row r="768" spans="1:24"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row>
    <row r="769" spans="1:24"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row>
    <row r="770" spans="1:24"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row>
    <row r="771" spans="1:24"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row>
    <row r="772" spans="1:24"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row>
    <row r="773" spans="1:24"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row>
    <row r="774" spans="1:2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row>
    <row r="775" spans="1:24"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row>
    <row r="776" spans="1:24"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row>
    <row r="777" spans="1:24"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row>
    <row r="778" spans="1:24"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row>
    <row r="779" spans="1:24"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row>
    <row r="780" spans="1:24"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row>
    <row r="781" spans="1:24"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row>
    <row r="782" spans="1:24"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row>
    <row r="783" spans="1:24"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row>
    <row r="784" spans="1:2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row>
    <row r="785" spans="1:24"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row>
    <row r="786" spans="1:24"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row>
    <row r="787" spans="1:24"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row>
    <row r="788" spans="1:24"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row>
    <row r="789" spans="1:24"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row>
    <row r="790" spans="1:24"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row>
    <row r="791" spans="1:24"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row>
    <row r="792" spans="1:24"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row>
    <row r="793" spans="1:24"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row>
    <row r="794" spans="1:2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row>
    <row r="795" spans="1:24"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row>
    <row r="796" spans="1:24"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row>
    <row r="797" spans="1:24"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row>
    <row r="798" spans="1:24"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row>
    <row r="799" spans="1:24"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row>
    <row r="800" spans="1:24"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row>
    <row r="801" spans="1:24"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row>
    <row r="802" spans="1:24"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row>
    <row r="803" spans="1:24"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row>
    <row r="804" spans="1:2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row>
    <row r="805" spans="1:24"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row>
    <row r="806" spans="1:24"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row>
    <row r="807" spans="1:24"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row>
    <row r="808" spans="1:24"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row>
    <row r="809" spans="1:24"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row>
    <row r="810" spans="1:24"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row>
    <row r="811" spans="1:24"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row>
    <row r="812" spans="1:24"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row>
    <row r="813" spans="1:24"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row>
    <row r="814" spans="1:2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row>
    <row r="815" spans="1:24"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row>
    <row r="816" spans="1:24"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row>
    <row r="817" spans="1:24"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row>
    <row r="818" spans="1:24"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row>
    <row r="819" spans="1:24"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row>
    <row r="820" spans="1:24"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row>
    <row r="821" spans="1:24"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row>
    <row r="822" spans="1:24"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row>
    <row r="823" spans="1:24"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row>
    <row r="824" spans="1: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row>
    <row r="825" spans="1:24"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row>
    <row r="826" spans="1:24"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row>
    <row r="827" spans="1:24"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row>
    <row r="828" spans="1:24"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row>
    <row r="829" spans="1:24"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row>
    <row r="830" spans="1:24"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row>
    <row r="831" spans="1:24"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row>
    <row r="832" spans="1:24"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row>
    <row r="833" spans="1:24"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row>
    <row r="834" spans="1:2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row>
    <row r="835" spans="1:24"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row>
    <row r="836" spans="1:24"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row>
    <row r="837" spans="1:24"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row>
    <row r="838" spans="1:24"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row>
    <row r="839" spans="1:24"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row>
    <row r="840" spans="1:24"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row>
    <row r="841" spans="1:24"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row>
    <row r="842" spans="1:24"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row>
    <row r="843" spans="1:24"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row>
    <row r="844" spans="1:2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row>
    <row r="845" spans="1:24"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row>
    <row r="846" spans="1:24"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row>
    <row r="847" spans="1:24"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row>
    <row r="848" spans="1:24"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row>
    <row r="849" spans="1:24"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row>
    <row r="850" spans="1:24"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row>
    <row r="851" spans="1:24"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row>
    <row r="852" spans="1:24"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row>
    <row r="853" spans="1:24"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row>
    <row r="854" spans="1:2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row>
    <row r="855" spans="1:24"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row>
    <row r="856" spans="1:24"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row>
    <row r="857" spans="1:24"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row>
    <row r="858" spans="1:24"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row>
    <row r="859" spans="1:24"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row>
    <row r="860" spans="1:24"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row>
    <row r="861" spans="1:24"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row>
    <row r="862" spans="1:24"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row>
    <row r="863" spans="1:24"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row>
    <row r="864" spans="1:2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row>
    <row r="865" spans="1:24"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row>
    <row r="866" spans="1:24"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row>
    <row r="867" spans="1:24"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row>
    <row r="868" spans="1:24"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row>
    <row r="869" spans="1:24"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row>
    <row r="870" spans="1:24"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row>
    <row r="871" spans="1:24"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row>
    <row r="872" spans="1:24"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row>
    <row r="873" spans="1:24"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row>
    <row r="874" spans="1:2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row>
    <row r="875" spans="1:24"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row>
    <row r="876" spans="1:24"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row>
    <row r="877" spans="1:24"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row>
    <row r="878" spans="1:24"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row>
    <row r="879" spans="1:24"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row>
    <row r="880" spans="1:24"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row>
    <row r="881" spans="1:24"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row>
    <row r="882" spans="1:24"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row>
    <row r="883" spans="1:24"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row>
    <row r="884" spans="1:2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row>
    <row r="885" spans="1:24"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row>
    <row r="886" spans="1:24"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row>
    <row r="887" spans="1:24"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row>
    <row r="888" spans="1:24"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row>
    <row r="889" spans="1:24"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row>
    <row r="890" spans="1:24"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row>
    <row r="891" spans="1:24"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row>
    <row r="892" spans="1:24"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row>
    <row r="893" spans="1:24"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row>
    <row r="894" spans="1:2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row>
    <row r="895" spans="1:24"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row>
    <row r="896" spans="1:24"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row>
    <row r="897" spans="1:24"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row>
    <row r="898" spans="1:24"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row>
    <row r="899" spans="1:24"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row>
    <row r="900" spans="1:24"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row>
    <row r="901" spans="1:24"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row>
    <row r="902" spans="1:24"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row>
    <row r="903" spans="1:24"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row>
    <row r="904" spans="1:2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row>
    <row r="905" spans="1:24"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row>
    <row r="906" spans="1:24"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row>
    <row r="907" spans="1:24"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row>
    <row r="908" spans="1:24"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row>
    <row r="909" spans="1:24"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row>
    <row r="910" spans="1:24"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row>
    <row r="911" spans="1:24"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row>
    <row r="912" spans="1:24"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row>
    <row r="913" spans="1:24"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row>
    <row r="914" spans="1:2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row>
    <row r="915" spans="1:24"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row>
    <row r="916" spans="1:24"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row>
    <row r="917" spans="1:24"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row>
    <row r="918" spans="1:24"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row>
    <row r="919" spans="1:24"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row>
    <row r="920" spans="1:24"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row>
    <row r="921" spans="1:24"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row>
    <row r="922" spans="1:24"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row>
    <row r="923" spans="1:24"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row>
    <row r="924" spans="1: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row>
    <row r="925" spans="1:24"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row>
    <row r="926" spans="1:24"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row>
    <row r="927" spans="1:24"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row>
    <row r="928" spans="1:24"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row>
    <row r="929" spans="1:24"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row>
    <row r="930" spans="1:24"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row>
    <row r="931" spans="1:24"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row>
    <row r="932" spans="1:24"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row>
    <row r="933" spans="1:24"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row>
    <row r="934" spans="1:2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row>
    <row r="935" spans="1:24"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row>
    <row r="936" spans="1:24"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row>
    <row r="937" spans="1:24"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row>
    <row r="938" spans="1:24"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row>
    <row r="939" spans="1:24"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row>
    <row r="940" spans="1:24"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row>
    <row r="941" spans="1:24"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row>
    <row r="942" spans="1:24"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row>
    <row r="943" spans="1:24"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row>
    <row r="944" spans="1:2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row>
    <row r="945" spans="1:24"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row>
    <row r="946" spans="1:24"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row>
    <row r="947" spans="1:24"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row>
    <row r="948" spans="1:24"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row>
    <row r="949" spans="1:24"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row>
    <row r="950" spans="1:24"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row>
    <row r="951" spans="1:24"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row>
    <row r="952" spans="1:24"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row>
    <row r="953" spans="1:24"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row>
    <row r="954" spans="1:2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row>
    <row r="955" spans="1:24"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row>
    <row r="956" spans="1:24"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row>
    <row r="957" spans="1:24"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row>
    <row r="958" spans="1:24"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row>
    <row r="959" spans="1:24"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row>
    <row r="960" spans="1:24"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row>
    <row r="961" spans="1:24"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row>
    <row r="962" spans="1:24"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row>
    <row r="963" spans="1:24"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row>
    <row r="964" spans="1:2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row>
    <row r="965" spans="1:24"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row>
    <row r="966" spans="1:24"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row>
    <row r="967" spans="1:24"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row>
    <row r="968" spans="1:24"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row>
    <row r="969" spans="1:24"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row>
    <row r="970" spans="1:24"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row>
    <row r="971" spans="1:24"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row>
    <row r="972" spans="1:24"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row>
    <row r="973" spans="1:24"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row>
    <row r="974" spans="1:2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row>
    <row r="975" spans="1:24"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row>
    <row r="976" spans="1:24"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row>
    <row r="977" spans="1:24"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row>
    <row r="978" spans="1:24"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row>
    <row r="979" spans="1:24"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row>
    <row r="980" spans="1:24"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row>
    <row r="981" spans="1:24"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row>
    <row r="982" spans="1:24"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row>
    <row r="983" spans="1:24"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row>
    <row r="984" spans="1:2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row>
    <row r="985" spans="1:24"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row>
    <row r="986" spans="1:24"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row>
    <row r="987" spans="1:24"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row>
    <row r="988" spans="1:24"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row>
    <row r="989" spans="1:24"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row>
    <row r="990" spans="1:24"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row>
    <row r="991" spans="1:24"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row>
    <row r="992" spans="1:24"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row>
    <row r="993" spans="1:24"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row>
    <row r="994" spans="1:2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row>
    <row r="995" spans="1:24"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row>
    <row r="996" spans="1:24"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row>
    <row r="997" spans="1:24"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row>
    <row r="998" spans="1:24"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row>
    <row r="999" spans="1:24"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row>
    <row r="1000" spans="1:24"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row>
  </sheetData>
  <mergeCells count="14">
    <mergeCell ref="A69:B69"/>
    <mergeCell ref="A78:G78"/>
    <mergeCell ref="A1:O1"/>
    <mergeCell ref="A2:G2"/>
    <mergeCell ref="J2:O2"/>
    <mergeCell ref="A13:G13"/>
    <mergeCell ref="A24:G24"/>
    <mergeCell ref="I24:O24"/>
    <mergeCell ref="A34:G34"/>
    <mergeCell ref="A38:G38"/>
    <mergeCell ref="I38:O38"/>
    <mergeCell ref="A48:G48"/>
    <mergeCell ref="I48:O48"/>
    <mergeCell ref="A58:G58"/>
  </mergeCells>
  <pageMargins left="0.70000000000000007" right="0.70000000000000007" top="0.75000000000000011" bottom="0.75000000000000011"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J1000"/>
  <sheetViews>
    <sheetView workbookViewId="0">
      <selection activeCell="E28" sqref="E28"/>
    </sheetView>
  </sheetViews>
  <sheetFormatPr baseColWidth="10" defaultColWidth="12.5703125" defaultRowHeight="15" customHeight="1"/>
  <cols>
    <col min="1" max="1" width="45.140625" bestFit="1" customWidth="1"/>
    <col min="2" max="3" width="15.85546875" bestFit="1" customWidth="1"/>
    <col min="4" max="4" width="14.7109375" bestFit="1" customWidth="1"/>
    <col min="5" max="6" width="15.85546875" bestFit="1" customWidth="1"/>
    <col min="7" max="7" width="14.7109375" bestFit="1" customWidth="1"/>
    <col min="8" max="8" width="15.85546875" bestFit="1" customWidth="1"/>
    <col min="9" max="9" width="14.42578125" customWidth="1"/>
    <col min="10" max="10" width="18.85546875" customWidth="1"/>
    <col min="11" max="25" width="14.42578125" customWidth="1"/>
  </cols>
  <sheetData>
    <row r="1" spans="1:10" ht="90.75" customHeight="1">
      <c r="A1" s="130" t="s">
        <v>114</v>
      </c>
      <c r="B1" s="121"/>
      <c r="C1" s="121"/>
      <c r="D1" s="121"/>
      <c r="E1" s="121"/>
      <c r="F1" s="121"/>
      <c r="G1" s="121"/>
      <c r="H1" s="121"/>
      <c r="I1" s="121"/>
      <c r="J1" s="121"/>
    </row>
    <row r="2" spans="1:10" ht="12.75">
      <c r="A2" s="131" t="s">
        <v>38</v>
      </c>
      <c r="B2" s="133" t="s">
        <v>39</v>
      </c>
      <c r="C2" s="134"/>
      <c r="D2" s="134"/>
      <c r="E2" s="134"/>
      <c r="F2" s="134"/>
      <c r="G2" s="134"/>
      <c r="H2" s="136" t="s">
        <v>40</v>
      </c>
      <c r="I2" s="138" t="s">
        <v>41</v>
      </c>
    </row>
    <row r="3" spans="1:10" ht="12.75">
      <c r="A3" s="132"/>
      <c r="B3" s="135"/>
      <c r="C3" s="127"/>
      <c r="D3" s="127"/>
      <c r="E3" s="127"/>
      <c r="F3" s="127"/>
      <c r="G3" s="127"/>
      <c r="H3" s="137"/>
      <c r="I3" s="137"/>
    </row>
    <row r="4" spans="1:10" ht="12.75" customHeight="1">
      <c r="A4" s="60" t="s">
        <v>42</v>
      </c>
      <c r="B4" s="61">
        <f>'CALCULOS AUXILIARES'!B3</f>
        <v>45200</v>
      </c>
      <c r="C4" s="61">
        <f>'CALCULOS AUXILIARES'!C3</f>
        <v>45231</v>
      </c>
      <c r="D4" s="61">
        <f>'CALCULOS AUXILIARES'!D3</f>
        <v>45262</v>
      </c>
      <c r="E4" s="61">
        <f>'CALCULOS AUXILIARES'!E3</f>
        <v>45293</v>
      </c>
      <c r="F4" s="61">
        <f>'CALCULOS AUXILIARES'!F3</f>
        <v>45324</v>
      </c>
      <c r="G4" s="61">
        <f>'CALCULOS AUXILIARES'!G3</f>
        <v>45355</v>
      </c>
      <c r="H4" s="132"/>
      <c r="I4" s="132"/>
    </row>
    <row r="5" spans="1:10" ht="12.75" customHeight="1">
      <c r="A5" s="62" t="str">
        <f>INSTRUCCIONES!A2</f>
        <v>Marco Piatti - PM</v>
      </c>
      <c r="B5" s="63">
        <f>'CALCULOS AUXILIARES'!B80</f>
        <v>248747.56982858555</v>
      </c>
      <c r="C5" s="63">
        <f>'CALCULOS AUXILIARES'!C80</f>
        <v>1741232.9888000989</v>
      </c>
      <c r="D5" s="63">
        <f>'CALCULOS AUXILIARES'!D80</f>
        <v>671618.43853718101</v>
      </c>
      <c r="E5" s="63">
        <f>'CALCULOS AUXILIARES'!E80</f>
        <v>1782690.9171048631</v>
      </c>
      <c r="F5" s="63">
        <f>'CALCULOS AUXILIARES'!F80</f>
        <v>1542234.9329372304</v>
      </c>
      <c r="G5" s="63">
        <f>'CALCULOS AUXILIARES'!G80</f>
        <v>381412.94040383119</v>
      </c>
      <c r="H5" s="64">
        <f t="shared" ref="H5:H11" si="0">SUM(B5:G5)</f>
        <v>6367937.7876117909</v>
      </c>
      <c r="I5" s="65"/>
    </row>
    <row r="6" spans="1:10" ht="12.75" customHeight="1">
      <c r="A6" s="62" t="str">
        <f>INSTRUCCIONES!A3</f>
        <v>Ana Gómez - Analista Funcional</v>
      </c>
      <c r="B6" s="63">
        <f>'CALCULOS AUXILIARES'!B81</f>
        <v>168198.971901468</v>
      </c>
      <c r="C6" s="63">
        <f>'CALCULOS AUXILIARES'!C81</f>
        <v>1177392.803310276</v>
      </c>
      <c r="D6" s="63">
        <f>'CALCULOS AUXILIARES'!D81</f>
        <v>454137.22413396358</v>
      </c>
      <c r="E6" s="63">
        <f>'CALCULOS AUXILIARES'!E81</f>
        <v>1205425.965293854</v>
      </c>
      <c r="F6" s="63">
        <f>'CALCULOS AUXILIARES'!F81</f>
        <v>1042833.6257891016</v>
      </c>
      <c r="G6" s="63">
        <f>'CALCULOS AUXILIARES'!G81</f>
        <v>257905.09024891761</v>
      </c>
      <c r="H6" s="64">
        <f t="shared" si="0"/>
        <v>4305893.6806775806</v>
      </c>
      <c r="I6" s="65"/>
    </row>
    <row r="7" spans="1:10" ht="12.75" customHeight="1">
      <c r="A7" s="62" t="str">
        <f>INSTRUCCIONES!A4</f>
        <v>Laura Bianchi - Arquitecto de Sistemas</v>
      </c>
      <c r="B7" s="63">
        <f>'CALCULOS AUXILIARES'!B82</f>
        <v>435592.44925162813</v>
      </c>
      <c r="C7" s="63">
        <f>'CALCULOS AUXILIARES'!C82</f>
        <v>3049147.144761397</v>
      </c>
      <c r="D7" s="63">
        <f>'CALCULOS AUXILIARES'!D82</f>
        <v>1176099.612979396</v>
      </c>
      <c r="E7" s="63">
        <f>'CALCULOS AUXILIARES'!E82</f>
        <v>3121745.886303335</v>
      </c>
      <c r="F7" s="63">
        <f>'CALCULOS AUXILIARES'!F82</f>
        <v>2700673.1853600945</v>
      </c>
      <c r="G7" s="63">
        <f>'CALCULOS AUXILIARES'!G82</f>
        <v>667908.42218582984</v>
      </c>
      <c r="H7" s="64">
        <f t="shared" si="0"/>
        <v>11151166.70084168</v>
      </c>
      <c r="I7" s="66"/>
    </row>
    <row r="8" spans="1:10" ht="12.75" customHeight="1">
      <c r="A8" s="62" t="str">
        <f>INSTRUCCIONES!A5</f>
        <v>Martín Ferrari - Desarrollador</v>
      </c>
      <c r="B8" s="63">
        <f>'CALCULOS AUXILIARES'!B83</f>
        <v>227724.26538298134</v>
      </c>
      <c r="C8" s="63">
        <f>'CALCULOS AUXILIARES'!C83</f>
        <v>1594069.8576808693</v>
      </c>
      <c r="D8" s="63">
        <f>'CALCULOS AUXILIARES'!D83</f>
        <v>614855.51653404953</v>
      </c>
      <c r="E8" s="63">
        <f>'CALCULOS AUXILIARES'!E83</f>
        <v>1632023.9019113663</v>
      </c>
      <c r="F8" s="63">
        <f>'CALCULOS AUXILIARES'!F83</f>
        <v>1411890.4453744842</v>
      </c>
      <c r="G8" s="63">
        <f>'CALCULOS AUXILIARES'!G83</f>
        <v>349177.20692057139</v>
      </c>
      <c r="H8" s="64">
        <f t="shared" si="0"/>
        <v>5829741.1938043218</v>
      </c>
      <c r="I8" s="66"/>
    </row>
    <row r="9" spans="1:10" ht="12.75" customHeight="1">
      <c r="A9" s="62" t="str">
        <f>INSTRUCCIONES!A6</f>
        <v>Natalia Russo - Desarrollador</v>
      </c>
      <c r="B9" s="63">
        <f>'CALCULOS AUXILIARES'!B84</f>
        <v>262041.4748863728</v>
      </c>
      <c r="C9" s="63">
        <f>'CALCULOS AUXILIARES'!C84</f>
        <v>1834290.3242046097</v>
      </c>
      <c r="D9" s="63">
        <f>'CALCULOS AUXILIARES'!D84</f>
        <v>707511.98219320655</v>
      </c>
      <c r="E9" s="63">
        <f>'CALCULOS AUXILIARES'!E84</f>
        <v>1877963.9033523386</v>
      </c>
      <c r="F9" s="63">
        <f>'CALCULOS AUXILIARES'!F84</f>
        <v>1624657.1442955115</v>
      </c>
      <c r="G9" s="63">
        <f>'CALCULOS AUXILIARES'!G84</f>
        <v>401796.92815910501</v>
      </c>
      <c r="H9" s="64">
        <f t="shared" si="0"/>
        <v>6708261.7570911441</v>
      </c>
      <c r="I9" s="66"/>
    </row>
    <row r="10" spans="1:10" ht="12.75" customHeight="1">
      <c r="A10" s="62" t="str">
        <f>INSTRUCCIONES!A7</f>
        <v>Pedro González - Coordinador de Pruebas</v>
      </c>
      <c r="B10" s="63">
        <f>'CALCULOS AUXILIARES'!B85</f>
        <v>206584.05552352167</v>
      </c>
      <c r="C10" s="63">
        <f>'CALCULOS AUXILIARES'!C85</f>
        <v>1446088.3886646517</v>
      </c>
      <c r="D10" s="63">
        <f>'CALCULOS AUXILIARES'!D85</f>
        <v>557776.94991350849</v>
      </c>
      <c r="E10" s="63">
        <f>'CALCULOS AUXILIARES'!E85</f>
        <v>1480519.0645852387</v>
      </c>
      <c r="F10" s="63">
        <f>'CALCULOS AUXILIARES'!F85</f>
        <v>1280821.1442458343</v>
      </c>
      <c r="G10" s="63">
        <f>'CALCULOS AUXILIARES'!G85</f>
        <v>316762.2184693999</v>
      </c>
      <c r="H10" s="64">
        <f t="shared" si="0"/>
        <v>5288551.8214021549</v>
      </c>
      <c r="I10" s="66"/>
    </row>
    <row r="11" spans="1:10" ht="12.75" customHeight="1">
      <c r="A11" s="62" t="str">
        <f>INSTRUCCIONES!A8</f>
        <v>Luis Santoro - Especialista en Seguridad Informática</v>
      </c>
      <c r="B11" s="63">
        <f>'CALCULOS AUXILIARES'!B86</f>
        <v>309970.00299106748</v>
      </c>
      <c r="C11" s="63">
        <f>'CALCULOS AUXILIARES'!C86</f>
        <v>2169790.0209374726</v>
      </c>
      <c r="D11" s="63">
        <f>'CALCULOS AUXILIARES'!D86</f>
        <v>836919.00807588222</v>
      </c>
      <c r="E11" s="63">
        <f>'CALCULOS AUXILIARES'!E86</f>
        <v>2221451.6881026505</v>
      </c>
      <c r="F11" s="63">
        <f>'CALCULOS AUXILIARES'!F86</f>
        <v>1921814.0185446185</v>
      </c>
      <c r="G11" s="63">
        <f>'CALCULOS AUXILIARES'!G86</f>
        <v>475287.3379196368</v>
      </c>
      <c r="H11" s="64">
        <f t="shared" si="0"/>
        <v>7935232.0765713276</v>
      </c>
      <c r="I11" s="66"/>
    </row>
    <row r="12" spans="1:10" ht="12.75" customHeight="1">
      <c r="A12" s="67" t="s">
        <v>43</v>
      </c>
      <c r="B12" s="68">
        <f t="shared" ref="B12:H12" si="1">SUM(B5:B11)</f>
        <v>1858858.789765625</v>
      </c>
      <c r="C12" s="68">
        <f t="shared" si="1"/>
        <v>13012011.528359376</v>
      </c>
      <c r="D12" s="68">
        <f t="shared" si="1"/>
        <v>5018918.7323671877</v>
      </c>
      <c r="E12" s="68">
        <f t="shared" si="1"/>
        <v>13321821.326653648</v>
      </c>
      <c r="F12" s="68">
        <f t="shared" si="1"/>
        <v>11524924.496546876</v>
      </c>
      <c r="G12" s="68">
        <f t="shared" si="1"/>
        <v>2850250.1443072916</v>
      </c>
      <c r="H12" s="69">
        <f t="shared" si="1"/>
        <v>47586785.017999999</v>
      </c>
      <c r="I12" s="70"/>
    </row>
    <row r="13" spans="1:10" ht="12.75" customHeight="1">
      <c r="A13" s="71"/>
      <c r="B13" s="71"/>
      <c r="C13" s="71"/>
      <c r="D13" s="71"/>
      <c r="E13" s="71"/>
      <c r="F13" s="71"/>
      <c r="G13" s="71"/>
      <c r="H13" s="72"/>
      <c r="I13" s="71"/>
      <c r="J13" s="71"/>
    </row>
    <row r="14" spans="1:10" ht="12.75" customHeight="1">
      <c r="A14" s="73" t="s">
        <v>44</v>
      </c>
      <c r="B14" s="74">
        <f>$H$12</f>
        <v>47586785.017999999</v>
      </c>
      <c r="C14" s="71"/>
      <c r="D14" s="71"/>
      <c r="E14" s="71"/>
      <c r="F14" s="71"/>
      <c r="G14" s="71"/>
      <c r="H14" s="72"/>
      <c r="I14" s="71"/>
      <c r="J14" s="71"/>
    </row>
    <row r="15" spans="1:10" ht="12.75" customHeight="1">
      <c r="A15" s="73" t="s">
        <v>45</v>
      </c>
      <c r="B15" s="74">
        <f>AVERAGE(B12:G12)</f>
        <v>7931130.8363333344</v>
      </c>
      <c r="C15" s="71"/>
      <c r="D15" s="71"/>
      <c r="E15" s="71"/>
      <c r="F15" s="71"/>
      <c r="G15" s="71"/>
      <c r="H15" s="72"/>
      <c r="I15" s="71"/>
      <c r="J15" s="71"/>
    </row>
    <row r="16" spans="1:10" ht="12.75" customHeight="1">
      <c r="E16" s="75"/>
      <c r="F16" s="75"/>
      <c r="G16" s="75"/>
      <c r="H16" s="76"/>
    </row>
    <row r="17" spans="5:8" ht="12.75" customHeight="1">
      <c r="E17" s="75"/>
      <c r="F17" s="75"/>
      <c r="G17" s="75"/>
      <c r="H17" s="76"/>
    </row>
    <row r="18" spans="5:8" ht="12.75" customHeight="1">
      <c r="E18" s="75"/>
      <c r="F18" s="75"/>
      <c r="G18" s="75"/>
      <c r="H18" s="76"/>
    </row>
    <row r="19" spans="5:8" ht="12.75" customHeight="1">
      <c r="E19" s="75"/>
      <c r="F19" s="75"/>
      <c r="G19" s="75"/>
      <c r="H19" s="76"/>
    </row>
    <row r="20" spans="5:8" ht="12.75" customHeight="1">
      <c r="E20" s="75"/>
      <c r="F20" s="75"/>
      <c r="G20" s="75"/>
      <c r="H20" s="76"/>
    </row>
    <row r="21" spans="5:8" ht="12.75" customHeight="1">
      <c r="E21" s="75"/>
      <c r="F21" s="75"/>
      <c r="G21" s="75"/>
      <c r="H21" s="76"/>
    </row>
    <row r="22" spans="5:8" ht="12.75" customHeight="1">
      <c r="E22" s="75"/>
      <c r="F22" s="75"/>
      <c r="G22" s="75"/>
      <c r="H22" s="76"/>
    </row>
    <row r="23" spans="5:8" ht="12.75" customHeight="1">
      <c r="E23" s="75"/>
      <c r="F23" s="75"/>
      <c r="G23" s="75"/>
      <c r="H23" s="76"/>
    </row>
    <row r="24" spans="5:8" ht="12.75" customHeight="1">
      <c r="E24" s="75"/>
      <c r="F24" s="75"/>
      <c r="G24" s="75"/>
      <c r="H24" s="76"/>
    </row>
    <row r="25" spans="5:8" ht="12.75" customHeight="1">
      <c r="E25" s="75"/>
      <c r="F25" s="75"/>
      <c r="G25" s="75"/>
      <c r="H25" s="76"/>
    </row>
    <row r="26" spans="5:8" ht="12.75" customHeight="1">
      <c r="E26" s="75"/>
      <c r="F26" s="75"/>
      <c r="G26" s="75"/>
      <c r="H26" s="76"/>
    </row>
    <row r="27" spans="5:8" ht="12.75" customHeight="1">
      <c r="E27" s="75"/>
      <c r="F27" s="75"/>
      <c r="G27" s="75"/>
      <c r="H27" s="76"/>
    </row>
    <row r="28" spans="5:8" ht="12.75" customHeight="1">
      <c r="E28" s="75"/>
      <c r="F28" s="75"/>
      <c r="G28" s="75"/>
      <c r="H28" s="76"/>
    </row>
    <row r="29" spans="5:8" ht="12.75" customHeight="1">
      <c r="E29" s="75"/>
      <c r="F29" s="75"/>
      <c r="G29" s="75"/>
      <c r="H29" s="76"/>
    </row>
    <row r="30" spans="5:8" ht="12.75" customHeight="1">
      <c r="E30" s="75"/>
      <c r="F30" s="75"/>
      <c r="G30" s="75"/>
      <c r="H30" s="76"/>
    </row>
    <row r="31" spans="5:8" ht="12.75" customHeight="1">
      <c r="E31" s="75"/>
      <c r="F31" s="75"/>
      <c r="G31" s="75"/>
      <c r="H31" s="76"/>
    </row>
    <row r="32" spans="5:8" ht="12.75" customHeight="1">
      <c r="E32" s="75"/>
      <c r="F32" s="75"/>
      <c r="G32" s="75"/>
      <c r="H32" s="76"/>
    </row>
    <row r="33" spans="5:8" ht="12.75" customHeight="1">
      <c r="E33" s="75"/>
      <c r="F33" s="75"/>
      <c r="G33" s="75"/>
      <c r="H33" s="76"/>
    </row>
    <row r="34" spans="5:8" ht="12.75" customHeight="1">
      <c r="E34" s="75"/>
      <c r="F34" s="75"/>
      <c r="G34" s="75"/>
      <c r="H34" s="76"/>
    </row>
    <row r="35" spans="5:8" ht="12.75" customHeight="1">
      <c r="E35" s="75"/>
      <c r="F35" s="75"/>
      <c r="G35" s="75"/>
      <c r="H35" s="76"/>
    </row>
    <row r="36" spans="5:8" ht="12.75" customHeight="1">
      <c r="E36" s="75"/>
      <c r="F36" s="75"/>
      <c r="G36" s="75"/>
      <c r="H36" s="76"/>
    </row>
    <row r="37" spans="5:8" ht="12.75" customHeight="1">
      <c r="E37" s="75"/>
      <c r="F37" s="75"/>
      <c r="G37" s="75"/>
      <c r="H37" s="76"/>
    </row>
    <row r="38" spans="5:8" ht="12.75" customHeight="1">
      <c r="E38" s="75"/>
      <c r="F38" s="75"/>
      <c r="G38" s="75"/>
      <c r="H38" s="76"/>
    </row>
    <row r="39" spans="5:8" ht="12.75" customHeight="1">
      <c r="E39" s="75"/>
      <c r="F39" s="75"/>
      <c r="G39" s="75"/>
      <c r="H39" s="76"/>
    </row>
    <row r="40" spans="5:8" ht="12.75" customHeight="1">
      <c r="E40" s="75"/>
      <c r="F40" s="75"/>
      <c r="G40" s="75"/>
      <c r="H40" s="76"/>
    </row>
    <row r="41" spans="5:8" ht="12.75" customHeight="1">
      <c r="E41" s="75"/>
      <c r="F41" s="75"/>
      <c r="G41" s="75"/>
      <c r="H41" s="76"/>
    </row>
    <row r="42" spans="5:8" ht="12.75" customHeight="1">
      <c r="E42" s="75"/>
      <c r="F42" s="75"/>
      <c r="G42" s="75"/>
      <c r="H42" s="76"/>
    </row>
    <row r="43" spans="5:8" ht="12.75" customHeight="1">
      <c r="E43" s="75"/>
      <c r="F43" s="75"/>
      <c r="G43" s="75"/>
      <c r="H43" s="76"/>
    </row>
    <row r="44" spans="5:8" ht="12.75" customHeight="1">
      <c r="E44" s="75"/>
      <c r="F44" s="75"/>
      <c r="G44" s="75"/>
      <c r="H44" s="76"/>
    </row>
    <row r="45" spans="5:8" ht="12.75" customHeight="1">
      <c r="E45" s="75"/>
      <c r="F45" s="75"/>
      <c r="G45" s="75"/>
      <c r="H45" s="76"/>
    </row>
    <row r="46" spans="5:8" ht="12.75" customHeight="1">
      <c r="E46" s="75"/>
      <c r="F46" s="75"/>
      <c r="G46" s="75"/>
      <c r="H46" s="76"/>
    </row>
    <row r="47" spans="5:8" ht="12.75" customHeight="1">
      <c r="E47" s="75"/>
      <c r="F47" s="75"/>
      <c r="G47" s="75"/>
      <c r="H47" s="76"/>
    </row>
    <row r="48" spans="5:8" ht="12.75" customHeight="1">
      <c r="E48" s="75"/>
      <c r="F48" s="75"/>
      <c r="G48" s="75"/>
      <c r="H48" s="76"/>
    </row>
    <row r="49" spans="5:8" ht="12.75" customHeight="1">
      <c r="E49" s="75"/>
      <c r="F49" s="75"/>
      <c r="G49" s="75"/>
      <c r="H49" s="76"/>
    </row>
    <row r="50" spans="5:8" ht="12.75" customHeight="1">
      <c r="E50" s="75"/>
      <c r="F50" s="75"/>
      <c r="G50" s="75"/>
      <c r="H50" s="76"/>
    </row>
    <row r="51" spans="5:8" ht="12.75" customHeight="1">
      <c r="E51" s="75"/>
      <c r="F51" s="75"/>
      <c r="G51" s="75"/>
      <c r="H51" s="76"/>
    </row>
    <row r="52" spans="5:8" ht="12.75" customHeight="1">
      <c r="E52" s="75"/>
      <c r="F52" s="75"/>
      <c r="G52" s="75"/>
      <c r="H52" s="76"/>
    </row>
    <row r="53" spans="5:8" ht="12.75" customHeight="1">
      <c r="E53" s="75"/>
      <c r="F53" s="75"/>
      <c r="G53" s="75"/>
      <c r="H53" s="76"/>
    </row>
    <row r="54" spans="5:8" ht="12.75" customHeight="1">
      <c r="E54" s="75"/>
      <c r="F54" s="75"/>
      <c r="G54" s="75"/>
      <c r="H54" s="76"/>
    </row>
    <row r="55" spans="5:8" ht="12.75" customHeight="1">
      <c r="E55" s="75"/>
      <c r="F55" s="75"/>
      <c r="G55" s="75"/>
      <c r="H55" s="76"/>
    </row>
    <row r="56" spans="5:8" ht="12.75" customHeight="1">
      <c r="E56" s="75"/>
      <c r="F56" s="75"/>
      <c r="G56" s="75"/>
      <c r="H56" s="76"/>
    </row>
    <row r="57" spans="5:8" ht="12.75" customHeight="1">
      <c r="E57" s="75"/>
      <c r="F57" s="75"/>
      <c r="G57" s="75"/>
      <c r="H57" s="76"/>
    </row>
    <row r="58" spans="5:8" ht="12.75" customHeight="1">
      <c r="E58" s="75"/>
      <c r="F58" s="75"/>
      <c r="G58" s="75"/>
      <c r="H58" s="76"/>
    </row>
    <row r="59" spans="5:8" ht="12.75" customHeight="1">
      <c r="E59" s="75"/>
      <c r="F59" s="75"/>
      <c r="G59" s="75"/>
      <c r="H59" s="76"/>
    </row>
    <row r="60" spans="5:8" ht="12.75" customHeight="1">
      <c r="E60" s="75"/>
      <c r="F60" s="75"/>
      <c r="G60" s="75"/>
      <c r="H60" s="76"/>
    </row>
    <row r="61" spans="5:8" ht="12.75" customHeight="1">
      <c r="E61" s="75"/>
      <c r="F61" s="75"/>
      <c r="G61" s="75"/>
      <c r="H61" s="76"/>
    </row>
    <row r="62" spans="5:8" ht="12.75" customHeight="1">
      <c r="E62" s="75"/>
      <c r="F62" s="75"/>
      <c r="G62" s="75"/>
      <c r="H62" s="76"/>
    </row>
    <row r="63" spans="5:8" ht="12.75" customHeight="1">
      <c r="E63" s="75"/>
      <c r="F63" s="75"/>
      <c r="G63" s="75"/>
      <c r="H63" s="76"/>
    </row>
    <row r="64" spans="5:8" ht="12.75" customHeight="1">
      <c r="E64" s="75"/>
      <c r="F64" s="75"/>
      <c r="G64" s="75"/>
      <c r="H64" s="76"/>
    </row>
    <row r="65" spans="5:8" ht="12.75" customHeight="1">
      <c r="E65" s="75"/>
      <c r="F65" s="75"/>
      <c r="G65" s="75"/>
      <c r="H65" s="76"/>
    </row>
    <row r="66" spans="5:8" ht="12.75" customHeight="1">
      <c r="E66" s="75"/>
      <c r="F66" s="75"/>
      <c r="G66" s="75"/>
      <c r="H66" s="76"/>
    </row>
    <row r="67" spans="5:8" ht="12.75" customHeight="1">
      <c r="E67" s="75"/>
      <c r="F67" s="75"/>
      <c r="G67" s="75"/>
      <c r="H67" s="76"/>
    </row>
    <row r="68" spans="5:8" ht="12.75" customHeight="1">
      <c r="E68" s="75"/>
      <c r="F68" s="75"/>
      <c r="G68" s="75"/>
      <c r="H68" s="76"/>
    </row>
    <row r="69" spans="5:8" ht="12.75" customHeight="1">
      <c r="E69" s="75"/>
      <c r="F69" s="75"/>
      <c r="G69" s="75"/>
      <c r="H69" s="76"/>
    </row>
    <row r="70" spans="5:8" ht="12.75" customHeight="1">
      <c r="E70" s="75"/>
      <c r="F70" s="75"/>
      <c r="G70" s="75"/>
      <c r="H70" s="76"/>
    </row>
    <row r="71" spans="5:8" ht="12.75" customHeight="1">
      <c r="E71" s="75"/>
      <c r="F71" s="75"/>
      <c r="G71" s="75"/>
      <c r="H71" s="76"/>
    </row>
    <row r="72" spans="5:8" ht="12.75" customHeight="1">
      <c r="E72" s="75"/>
      <c r="F72" s="75"/>
      <c r="G72" s="75"/>
      <c r="H72" s="76"/>
    </row>
    <row r="73" spans="5:8" ht="12.75" customHeight="1">
      <c r="E73" s="75"/>
      <c r="F73" s="75"/>
      <c r="G73" s="75"/>
      <c r="H73" s="76"/>
    </row>
    <row r="74" spans="5:8" ht="12.75" customHeight="1">
      <c r="E74" s="75"/>
      <c r="F74" s="75"/>
      <c r="G74" s="75"/>
      <c r="H74" s="76"/>
    </row>
    <row r="75" spans="5:8" ht="12.75" customHeight="1">
      <c r="E75" s="75"/>
      <c r="F75" s="75"/>
      <c r="G75" s="75"/>
      <c r="H75" s="76"/>
    </row>
    <row r="76" spans="5:8" ht="12.75" customHeight="1">
      <c r="E76" s="75"/>
      <c r="F76" s="75"/>
      <c r="G76" s="75"/>
      <c r="H76" s="76"/>
    </row>
    <row r="77" spans="5:8" ht="12.75" customHeight="1">
      <c r="E77" s="75"/>
      <c r="F77" s="75"/>
      <c r="G77" s="75"/>
      <c r="H77" s="76"/>
    </row>
    <row r="78" spans="5:8" ht="12.75" customHeight="1">
      <c r="E78" s="75"/>
      <c r="F78" s="75"/>
      <c r="G78" s="75"/>
      <c r="H78" s="76"/>
    </row>
    <row r="79" spans="5:8" ht="12.75" customHeight="1">
      <c r="E79" s="75"/>
      <c r="F79" s="75"/>
      <c r="G79" s="75"/>
      <c r="H79" s="76"/>
    </row>
    <row r="80" spans="5:8" ht="12.75" customHeight="1">
      <c r="E80" s="75"/>
      <c r="F80" s="75"/>
      <c r="G80" s="75"/>
      <c r="H80" s="76"/>
    </row>
    <row r="81" spans="5:8" ht="12.75" customHeight="1">
      <c r="E81" s="75"/>
      <c r="F81" s="75"/>
      <c r="G81" s="75"/>
      <c r="H81" s="76"/>
    </row>
    <row r="82" spans="5:8" ht="12.75" customHeight="1">
      <c r="E82" s="75"/>
      <c r="F82" s="75"/>
      <c r="G82" s="75"/>
      <c r="H82" s="76"/>
    </row>
    <row r="83" spans="5:8" ht="12.75" customHeight="1">
      <c r="E83" s="75"/>
      <c r="F83" s="75"/>
      <c r="G83" s="75"/>
      <c r="H83" s="76"/>
    </row>
    <row r="84" spans="5:8" ht="12.75" customHeight="1">
      <c r="E84" s="75"/>
      <c r="F84" s="75"/>
      <c r="G84" s="75"/>
      <c r="H84" s="76"/>
    </row>
    <row r="85" spans="5:8" ht="12.75" customHeight="1">
      <c r="E85" s="75"/>
      <c r="F85" s="75"/>
      <c r="G85" s="75"/>
      <c r="H85" s="76"/>
    </row>
    <row r="86" spans="5:8" ht="12.75" customHeight="1">
      <c r="E86" s="75"/>
      <c r="F86" s="75"/>
      <c r="G86" s="75"/>
      <c r="H86" s="76"/>
    </row>
    <row r="87" spans="5:8" ht="12.75" customHeight="1">
      <c r="E87" s="75"/>
      <c r="F87" s="75"/>
      <c r="G87" s="75"/>
      <c r="H87" s="76"/>
    </row>
    <row r="88" spans="5:8" ht="12.75" customHeight="1">
      <c r="E88" s="75"/>
      <c r="F88" s="75"/>
      <c r="G88" s="75"/>
      <c r="H88" s="76"/>
    </row>
    <row r="89" spans="5:8" ht="12.75" customHeight="1">
      <c r="E89" s="75"/>
      <c r="F89" s="75"/>
      <c r="G89" s="75"/>
      <c r="H89" s="76"/>
    </row>
    <row r="90" spans="5:8" ht="12.75" customHeight="1">
      <c r="E90" s="75"/>
      <c r="F90" s="75"/>
      <c r="G90" s="75"/>
      <c r="H90" s="76"/>
    </row>
    <row r="91" spans="5:8" ht="12.75" customHeight="1">
      <c r="E91" s="75"/>
      <c r="F91" s="75"/>
      <c r="G91" s="75"/>
      <c r="H91" s="76"/>
    </row>
    <row r="92" spans="5:8" ht="12.75" customHeight="1">
      <c r="E92" s="75"/>
      <c r="F92" s="75"/>
      <c r="G92" s="75"/>
      <c r="H92" s="76"/>
    </row>
    <row r="93" spans="5:8" ht="12.75" customHeight="1">
      <c r="E93" s="75"/>
      <c r="F93" s="75"/>
      <c r="G93" s="75"/>
      <c r="H93" s="76"/>
    </row>
    <row r="94" spans="5:8" ht="12.75" customHeight="1">
      <c r="E94" s="75"/>
      <c r="F94" s="75"/>
      <c r="G94" s="75"/>
      <c r="H94" s="76"/>
    </row>
    <row r="95" spans="5:8" ht="12.75" customHeight="1">
      <c r="E95" s="75"/>
      <c r="F95" s="75"/>
      <c r="G95" s="75"/>
      <c r="H95" s="76"/>
    </row>
    <row r="96" spans="5:8" ht="12.75" customHeight="1">
      <c r="E96" s="75"/>
      <c r="F96" s="75"/>
      <c r="G96" s="75"/>
      <c r="H96" s="76"/>
    </row>
    <row r="97" spans="5:8" ht="12.75" customHeight="1">
      <c r="E97" s="75"/>
      <c r="F97" s="75"/>
      <c r="G97" s="75"/>
      <c r="H97" s="76"/>
    </row>
    <row r="98" spans="5:8" ht="12.75" customHeight="1">
      <c r="E98" s="75"/>
      <c r="F98" s="75"/>
      <c r="G98" s="75"/>
      <c r="H98" s="76"/>
    </row>
    <row r="99" spans="5:8" ht="12.75" customHeight="1">
      <c r="E99" s="75"/>
      <c r="F99" s="75"/>
      <c r="G99" s="75"/>
      <c r="H99" s="76"/>
    </row>
    <row r="100" spans="5:8" ht="12.75" customHeight="1">
      <c r="E100" s="75"/>
      <c r="F100" s="75"/>
      <c r="G100" s="75"/>
      <c r="H100" s="76"/>
    </row>
    <row r="101" spans="5:8" ht="12.75" customHeight="1">
      <c r="E101" s="75"/>
      <c r="F101" s="75"/>
      <c r="G101" s="75"/>
      <c r="H101" s="76"/>
    </row>
    <row r="102" spans="5:8" ht="12.75" customHeight="1">
      <c r="E102" s="75"/>
      <c r="F102" s="75"/>
      <c r="G102" s="75"/>
      <c r="H102" s="76"/>
    </row>
    <row r="103" spans="5:8" ht="12.75" customHeight="1">
      <c r="E103" s="75"/>
      <c r="F103" s="75"/>
      <c r="G103" s="75"/>
      <c r="H103" s="76"/>
    </row>
    <row r="104" spans="5:8" ht="12.75" customHeight="1">
      <c r="E104" s="75"/>
      <c r="F104" s="75"/>
      <c r="G104" s="75"/>
      <c r="H104" s="76"/>
    </row>
    <row r="105" spans="5:8" ht="12.75" customHeight="1">
      <c r="E105" s="75"/>
      <c r="F105" s="75"/>
      <c r="G105" s="75"/>
      <c r="H105" s="76"/>
    </row>
    <row r="106" spans="5:8" ht="12.75" customHeight="1">
      <c r="E106" s="75"/>
      <c r="F106" s="75"/>
      <c r="G106" s="75"/>
      <c r="H106" s="76"/>
    </row>
    <row r="107" spans="5:8" ht="12.75" customHeight="1">
      <c r="E107" s="75"/>
      <c r="F107" s="75"/>
      <c r="G107" s="75"/>
      <c r="H107" s="76"/>
    </row>
    <row r="108" spans="5:8" ht="12.75" customHeight="1">
      <c r="E108" s="75"/>
      <c r="F108" s="75"/>
      <c r="G108" s="75"/>
      <c r="H108" s="76"/>
    </row>
    <row r="109" spans="5:8" ht="12.75" customHeight="1">
      <c r="E109" s="75"/>
      <c r="F109" s="75"/>
      <c r="G109" s="75"/>
      <c r="H109" s="76"/>
    </row>
    <row r="110" spans="5:8" ht="12.75" customHeight="1">
      <c r="E110" s="75"/>
      <c r="F110" s="75"/>
      <c r="G110" s="75"/>
      <c r="H110" s="76"/>
    </row>
    <row r="111" spans="5:8" ht="12.75" customHeight="1">
      <c r="E111" s="75"/>
      <c r="F111" s="75"/>
      <c r="G111" s="75"/>
      <c r="H111" s="76"/>
    </row>
    <row r="112" spans="5:8" ht="12.75" customHeight="1">
      <c r="E112" s="75"/>
      <c r="F112" s="75"/>
      <c r="G112" s="75"/>
      <c r="H112" s="76"/>
    </row>
    <row r="113" spans="5:8" ht="12.75" customHeight="1">
      <c r="E113" s="75"/>
      <c r="F113" s="75"/>
      <c r="G113" s="75"/>
      <c r="H113" s="76"/>
    </row>
    <row r="114" spans="5:8" ht="12.75" customHeight="1">
      <c r="E114" s="75"/>
      <c r="F114" s="75"/>
      <c r="G114" s="75"/>
      <c r="H114" s="76"/>
    </row>
    <row r="115" spans="5:8" ht="12.75" customHeight="1">
      <c r="E115" s="75"/>
      <c r="F115" s="75"/>
      <c r="G115" s="75"/>
      <c r="H115" s="76"/>
    </row>
    <row r="116" spans="5:8" ht="12.75" customHeight="1">
      <c r="E116" s="75"/>
      <c r="F116" s="75"/>
      <c r="G116" s="75"/>
      <c r="H116" s="76"/>
    </row>
    <row r="117" spans="5:8" ht="12.75" customHeight="1">
      <c r="E117" s="75"/>
      <c r="F117" s="75"/>
      <c r="G117" s="75"/>
      <c r="H117" s="76"/>
    </row>
    <row r="118" spans="5:8" ht="12.75" customHeight="1">
      <c r="E118" s="75"/>
      <c r="F118" s="75"/>
      <c r="G118" s="75"/>
      <c r="H118" s="76"/>
    </row>
    <row r="119" spans="5:8" ht="12.75" customHeight="1">
      <c r="E119" s="75"/>
      <c r="F119" s="75"/>
      <c r="G119" s="75"/>
      <c r="H119" s="76"/>
    </row>
    <row r="120" spans="5:8" ht="12.75" customHeight="1">
      <c r="E120" s="75"/>
      <c r="F120" s="75"/>
      <c r="G120" s="75"/>
      <c r="H120" s="76"/>
    </row>
    <row r="121" spans="5:8" ht="12.75" customHeight="1">
      <c r="E121" s="75"/>
      <c r="F121" s="75"/>
      <c r="G121" s="75"/>
      <c r="H121" s="76"/>
    </row>
    <row r="122" spans="5:8" ht="12.75" customHeight="1">
      <c r="E122" s="75"/>
      <c r="F122" s="75"/>
      <c r="G122" s="75"/>
      <c r="H122" s="76"/>
    </row>
    <row r="123" spans="5:8" ht="12.75" customHeight="1">
      <c r="E123" s="75"/>
      <c r="F123" s="75"/>
      <c r="G123" s="75"/>
      <c r="H123" s="76"/>
    </row>
    <row r="124" spans="5:8" ht="12.75" customHeight="1">
      <c r="E124" s="75"/>
      <c r="F124" s="75"/>
      <c r="G124" s="75"/>
      <c r="H124" s="76"/>
    </row>
    <row r="125" spans="5:8" ht="12.75" customHeight="1">
      <c r="E125" s="75"/>
      <c r="F125" s="75"/>
      <c r="G125" s="75"/>
      <c r="H125" s="76"/>
    </row>
    <row r="126" spans="5:8" ht="12.75" customHeight="1">
      <c r="E126" s="75"/>
      <c r="F126" s="75"/>
      <c r="G126" s="75"/>
      <c r="H126" s="76"/>
    </row>
    <row r="127" spans="5:8" ht="12.75" customHeight="1">
      <c r="E127" s="75"/>
      <c r="F127" s="75"/>
      <c r="G127" s="75"/>
      <c r="H127" s="76"/>
    </row>
    <row r="128" spans="5:8" ht="12.75" customHeight="1">
      <c r="E128" s="75"/>
      <c r="F128" s="75"/>
      <c r="G128" s="75"/>
      <c r="H128" s="76"/>
    </row>
    <row r="129" spans="5:8" ht="12.75" customHeight="1">
      <c r="E129" s="75"/>
      <c r="F129" s="75"/>
      <c r="G129" s="75"/>
      <c r="H129" s="76"/>
    </row>
    <row r="130" spans="5:8" ht="12.75" customHeight="1">
      <c r="E130" s="75"/>
      <c r="F130" s="75"/>
      <c r="G130" s="75"/>
      <c r="H130" s="76"/>
    </row>
    <row r="131" spans="5:8" ht="12.75" customHeight="1">
      <c r="E131" s="75"/>
      <c r="F131" s="75"/>
      <c r="G131" s="75"/>
      <c r="H131" s="76"/>
    </row>
    <row r="132" spans="5:8" ht="12.75" customHeight="1">
      <c r="E132" s="75"/>
      <c r="F132" s="75"/>
      <c r="G132" s="75"/>
      <c r="H132" s="76"/>
    </row>
    <row r="133" spans="5:8" ht="12.75" customHeight="1">
      <c r="E133" s="75"/>
      <c r="F133" s="75"/>
      <c r="G133" s="75"/>
      <c r="H133" s="76"/>
    </row>
    <row r="134" spans="5:8" ht="12.75" customHeight="1">
      <c r="E134" s="75"/>
      <c r="F134" s="75"/>
      <c r="G134" s="75"/>
      <c r="H134" s="76"/>
    </row>
    <row r="135" spans="5:8" ht="12.75" customHeight="1">
      <c r="E135" s="75"/>
      <c r="F135" s="75"/>
      <c r="G135" s="75"/>
      <c r="H135" s="76"/>
    </row>
    <row r="136" spans="5:8" ht="12.75" customHeight="1">
      <c r="E136" s="75"/>
      <c r="F136" s="75"/>
      <c r="G136" s="75"/>
      <c r="H136" s="76"/>
    </row>
    <row r="137" spans="5:8" ht="12.75" customHeight="1">
      <c r="E137" s="75"/>
      <c r="F137" s="75"/>
      <c r="G137" s="75"/>
      <c r="H137" s="76"/>
    </row>
    <row r="138" spans="5:8" ht="12.75" customHeight="1">
      <c r="E138" s="75"/>
      <c r="F138" s="75"/>
      <c r="G138" s="75"/>
      <c r="H138" s="76"/>
    </row>
    <row r="139" spans="5:8" ht="12.75" customHeight="1">
      <c r="E139" s="75"/>
      <c r="F139" s="75"/>
      <c r="G139" s="75"/>
      <c r="H139" s="76"/>
    </row>
    <row r="140" spans="5:8" ht="12.75" customHeight="1">
      <c r="E140" s="75"/>
      <c r="F140" s="75"/>
      <c r="G140" s="75"/>
      <c r="H140" s="76"/>
    </row>
    <row r="141" spans="5:8" ht="12.75" customHeight="1">
      <c r="E141" s="75"/>
      <c r="F141" s="75"/>
      <c r="G141" s="75"/>
      <c r="H141" s="76"/>
    </row>
    <row r="142" spans="5:8" ht="12.75" customHeight="1">
      <c r="E142" s="75"/>
      <c r="F142" s="75"/>
      <c r="G142" s="75"/>
      <c r="H142" s="76"/>
    </row>
    <row r="143" spans="5:8" ht="12.75" customHeight="1">
      <c r="E143" s="75"/>
      <c r="F143" s="75"/>
      <c r="G143" s="75"/>
      <c r="H143" s="76"/>
    </row>
    <row r="144" spans="5:8" ht="12.75" customHeight="1">
      <c r="E144" s="75"/>
      <c r="F144" s="75"/>
      <c r="G144" s="75"/>
      <c r="H144" s="76"/>
    </row>
    <row r="145" spans="5:8" ht="12.75" customHeight="1">
      <c r="E145" s="75"/>
      <c r="F145" s="75"/>
      <c r="G145" s="75"/>
      <c r="H145" s="76"/>
    </row>
    <row r="146" spans="5:8" ht="12.75" customHeight="1">
      <c r="E146" s="75"/>
      <c r="F146" s="75"/>
      <c r="G146" s="75"/>
      <c r="H146" s="76"/>
    </row>
    <row r="147" spans="5:8" ht="12.75" customHeight="1">
      <c r="E147" s="75"/>
      <c r="F147" s="75"/>
      <c r="G147" s="75"/>
      <c r="H147" s="76"/>
    </row>
    <row r="148" spans="5:8" ht="12.75" customHeight="1">
      <c r="E148" s="75"/>
      <c r="F148" s="75"/>
      <c r="G148" s="75"/>
      <c r="H148" s="76"/>
    </row>
    <row r="149" spans="5:8" ht="12.75" customHeight="1">
      <c r="E149" s="75"/>
      <c r="F149" s="75"/>
      <c r="G149" s="75"/>
      <c r="H149" s="76"/>
    </row>
    <row r="150" spans="5:8" ht="12.75" customHeight="1">
      <c r="E150" s="75"/>
      <c r="F150" s="75"/>
      <c r="G150" s="75"/>
      <c r="H150" s="76"/>
    </row>
    <row r="151" spans="5:8" ht="12.75" customHeight="1">
      <c r="E151" s="75"/>
      <c r="F151" s="75"/>
      <c r="G151" s="75"/>
      <c r="H151" s="76"/>
    </row>
    <row r="152" spans="5:8" ht="12.75" customHeight="1">
      <c r="E152" s="75"/>
      <c r="F152" s="75"/>
      <c r="G152" s="75"/>
      <c r="H152" s="76"/>
    </row>
    <row r="153" spans="5:8" ht="12.75" customHeight="1">
      <c r="E153" s="75"/>
      <c r="F153" s="75"/>
      <c r="G153" s="75"/>
      <c r="H153" s="76"/>
    </row>
    <row r="154" spans="5:8" ht="12.75" customHeight="1">
      <c r="E154" s="75"/>
      <c r="F154" s="75"/>
      <c r="G154" s="75"/>
      <c r="H154" s="76"/>
    </row>
    <row r="155" spans="5:8" ht="12.75" customHeight="1">
      <c r="E155" s="75"/>
      <c r="F155" s="75"/>
      <c r="G155" s="75"/>
      <c r="H155" s="76"/>
    </row>
    <row r="156" spans="5:8" ht="12.75" customHeight="1">
      <c r="E156" s="75"/>
      <c r="F156" s="75"/>
      <c r="G156" s="75"/>
      <c r="H156" s="76"/>
    </row>
    <row r="157" spans="5:8" ht="12.75" customHeight="1">
      <c r="E157" s="75"/>
      <c r="F157" s="75"/>
      <c r="G157" s="75"/>
      <c r="H157" s="76"/>
    </row>
    <row r="158" spans="5:8" ht="12.75" customHeight="1">
      <c r="E158" s="75"/>
      <c r="F158" s="75"/>
      <c r="G158" s="75"/>
      <c r="H158" s="76"/>
    </row>
    <row r="159" spans="5:8" ht="12.75" customHeight="1">
      <c r="E159" s="75"/>
      <c r="F159" s="75"/>
      <c r="G159" s="75"/>
      <c r="H159" s="76"/>
    </row>
    <row r="160" spans="5:8" ht="12.75" customHeight="1">
      <c r="E160" s="75"/>
      <c r="F160" s="75"/>
      <c r="G160" s="75"/>
      <c r="H160" s="76"/>
    </row>
    <row r="161" spans="5:8" ht="12.75" customHeight="1">
      <c r="E161" s="75"/>
      <c r="F161" s="75"/>
      <c r="G161" s="75"/>
      <c r="H161" s="76"/>
    </row>
    <row r="162" spans="5:8" ht="12.75" customHeight="1">
      <c r="E162" s="75"/>
      <c r="F162" s="75"/>
      <c r="G162" s="75"/>
      <c r="H162" s="76"/>
    </row>
    <row r="163" spans="5:8" ht="12.75" customHeight="1">
      <c r="E163" s="75"/>
      <c r="F163" s="75"/>
      <c r="G163" s="75"/>
      <c r="H163" s="76"/>
    </row>
    <row r="164" spans="5:8" ht="12.75" customHeight="1">
      <c r="E164" s="75"/>
      <c r="F164" s="75"/>
      <c r="G164" s="75"/>
      <c r="H164" s="76"/>
    </row>
    <row r="165" spans="5:8" ht="12.75" customHeight="1">
      <c r="E165" s="75"/>
      <c r="F165" s="75"/>
      <c r="G165" s="75"/>
      <c r="H165" s="76"/>
    </row>
    <row r="166" spans="5:8" ht="12.75" customHeight="1">
      <c r="E166" s="75"/>
      <c r="F166" s="75"/>
      <c r="G166" s="75"/>
      <c r="H166" s="76"/>
    </row>
    <row r="167" spans="5:8" ht="12.75" customHeight="1">
      <c r="E167" s="75"/>
      <c r="F167" s="75"/>
      <c r="G167" s="75"/>
      <c r="H167" s="76"/>
    </row>
    <row r="168" spans="5:8" ht="12.75" customHeight="1">
      <c r="E168" s="75"/>
      <c r="F168" s="75"/>
      <c r="G168" s="75"/>
      <c r="H168" s="76"/>
    </row>
    <row r="169" spans="5:8" ht="12.75" customHeight="1">
      <c r="E169" s="75"/>
      <c r="F169" s="75"/>
      <c r="G169" s="75"/>
      <c r="H169" s="76"/>
    </row>
    <row r="170" spans="5:8" ht="12.75" customHeight="1">
      <c r="E170" s="75"/>
      <c r="F170" s="75"/>
      <c r="G170" s="75"/>
      <c r="H170" s="76"/>
    </row>
    <row r="171" spans="5:8" ht="12.75" customHeight="1">
      <c r="E171" s="75"/>
      <c r="F171" s="75"/>
      <c r="G171" s="75"/>
      <c r="H171" s="76"/>
    </row>
    <row r="172" spans="5:8" ht="12.75" customHeight="1">
      <c r="E172" s="75"/>
      <c r="F172" s="75"/>
      <c r="G172" s="75"/>
      <c r="H172" s="76"/>
    </row>
    <row r="173" spans="5:8" ht="12.75" customHeight="1">
      <c r="E173" s="75"/>
      <c r="F173" s="75"/>
      <c r="G173" s="75"/>
      <c r="H173" s="76"/>
    </row>
    <row r="174" spans="5:8" ht="12.75" customHeight="1">
      <c r="E174" s="75"/>
      <c r="F174" s="75"/>
      <c r="G174" s="75"/>
      <c r="H174" s="76"/>
    </row>
    <row r="175" spans="5:8" ht="12.75" customHeight="1">
      <c r="E175" s="75"/>
      <c r="F175" s="75"/>
      <c r="G175" s="75"/>
      <c r="H175" s="76"/>
    </row>
    <row r="176" spans="5:8" ht="12.75" customHeight="1">
      <c r="E176" s="75"/>
      <c r="F176" s="75"/>
      <c r="G176" s="75"/>
      <c r="H176" s="76"/>
    </row>
    <row r="177" spans="5:8" ht="12.75" customHeight="1">
      <c r="E177" s="75"/>
      <c r="F177" s="75"/>
      <c r="G177" s="75"/>
      <c r="H177" s="76"/>
    </row>
    <row r="178" spans="5:8" ht="12.75" customHeight="1">
      <c r="E178" s="75"/>
      <c r="F178" s="75"/>
      <c r="G178" s="75"/>
      <c r="H178" s="76"/>
    </row>
    <row r="179" spans="5:8" ht="12.75" customHeight="1">
      <c r="E179" s="75"/>
      <c r="F179" s="75"/>
      <c r="G179" s="75"/>
      <c r="H179" s="76"/>
    </row>
    <row r="180" spans="5:8" ht="12.75" customHeight="1">
      <c r="E180" s="75"/>
      <c r="F180" s="75"/>
      <c r="G180" s="75"/>
      <c r="H180" s="76"/>
    </row>
    <row r="181" spans="5:8" ht="12.75" customHeight="1">
      <c r="E181" s="75"/>
      <c r="F181" s="75"/>
      <c r="G181" s="75"/>
      <c r="H181" s="76"/>
    </row>
    <row r="182" spans="5:8" ht="12.75" customHeight="1">
      <c r="E182" s="75"/>
      <c r="F182" s="75"/>
      <c r="G182" s="75"/>
      <c r="H182" s="76"/>
    </row>
    <row r="183" spans="5:8" ht="12.75" customHeight="1">
      <c r="E183" s="75"/>
      <c r="F183" s="75"/>
      <c r="G183" s="75"/>
      <c r="H183" s="76"/>
    </row>
    <row r="184" spans="5:8" ht="12.75" customHeight="1">
      <c r="E184" s="75"/>
      <c r="F184" s="75"/>
      <c r="G184" s="75"/>
      <c r="H184" s="76"/>
    </row>
    <row r="185" spans="5:8" ht="12.75" customHeight="1">
      <c r="E185" s="75"/>
      <c r="F185" s="75"/>
      <c r="G185" s="75"/>
      <c r="H185" s="76"/>
    </row>
    <row r="186" spans="5:8" ht="12.75" customHeight="1">
      <c r="E186" s="75"/>
      <c r="F186" s="75"/>
      <c r="G186" s="75"/>
      <c r="H186" s="76"/>
    </row>
    <row r="187" spans="5:8" ht="12.75" customHeight="1">
      <c r="E187" s="75"/>
      <c r="F187" s="75"/>
      <c r="G187" s="75"/>
      <c r="H187" s="76"/>
    </row>
    <row r="188" spans="5:8" ht="12.75" customHeight="1">
      <c r="E188" s="75"/>
      <c r="F188" s="75"/>
      <c r="G188" s="75"/>
      <c r="H188" s="76"/>
    </row>
    <row r="189" spans="5:8" ht="12.75" customHeight="1">
      <c r="E189" s="75"/>
      <c r="F189" s="75"/>
      <c r="G189" s="75"/>
      <c r="H189" s="76"/>
    </row>
    <row r="190" spans="5:8" ht="12.75" customHeight="1">
      <c r="E190" s="75"/>
      <c r="F190" s="75"/>
      <c r="G190" s="75"/>
      <c r="H190" s="76"/>
    </row>
    <row r="191" spans="5:8" ht="12.75" customHeight="1">
      <c r="E191" s="75"/>
      <c r="F191" s="75"/>
      <c r="G191" s="75"/>
      <c r="H191" s="76"/>
    </row>
    <row r="192" spans="5:8" ht="12.75" customHeight="1">
      <c r="E192" s="75"/>
      <c r="F192" s="75"/>
      <c r="G192" s="75"/>
      <c r="H192" s="76"/>
    </row>
    <row r="193" spans="5:8" ht="12.75" customHeight="1">
      <c r="E193" s="75"/>
      <c r="F193" s="75"/>
      <c r="G193" s="75"/>
      <c r="H193" s="76"/>
    </row>
    <row r="194" spans="5:8" ht="12.75" customHeight="1">
      <c r="E194" s="75"/>
      <c r="F194" s="75"/>
      <c r="G194" s="75"/>
      <c r="H194" s="76"/>
    </row>
    <row r="195" spans="5:8" ht="12.75" customHeight="1">
      <c r="E195" s="75"/>
      <c r="F195" s="75"/>
      <c r="G195" s="75"/>
      <c r="H195" s="76"/>
    </row>
    <row r="196" spans="5:8" ht="12.75" customHeight="1">
      <c r="E196" s="75"/>
      <c r="F196" s="75"/>
      <c r="G196" s="75"/>
      <c r="H196" s="76"/>
    </row>
    <row r="197" spans="5:8" ht="12.75" customHeight="1">
      <c r="E197" s="75"/>
      <c r="F197" s="75"/>
      <c r="G197" s="75"/>
      <c r="H197" s="76"/>
    </row>
    <row r="198" spans="5:8" ht="12.75" customHeight="1">
      <c r="E198" s="75"/>
      <c r="F198" s="75"/>
      <c r="G198" s="75"/>
      <c r="H198" s="76"/>
    </row>
    <row r="199" spans="5:8" ht="12.75" customHeight="1">
      <c r="E199" s="75"/>
      <c r="F199" s="75"/>
      <c r="G199" s="75"/>
      <c r="H199" s="76"/>
    </row>
    <row r="200" spans="5:8" ht="12.75" customHeight="1">
      <c r="E200" s="75"/>
      <c r="F200" s="75"/>
      <c r="G200" s="75"/>
      <c r="H200" s="76"/>
    </row>
    <row r="201" spans="5:8" ht="12.75" customHeight="1">
      <c r="E201" s="75"/>
      <c r="F201" s="75"/>
      <c r="G201" s="75"/>
      <c r="H201" s="76"/>
    </row>
    <row r="202" spans="5:8" ht="12.75" customHeight="1">
      <c r="E202" s="75"/>
      <c r="F202" s="75"/>
      <c r="G202" s="75"/>
      <c r="H202" s="76"/>
    </row>
    <row r="203" spans="5:8" ht="12.75" customHeight="1">
      <c r="E203" s="75"/>
      <c r="F203" s="75"/>
      <c r="G203" s="75"/>
      <c r="H203" s="76"/>
    </row>
    <row r="204" spans="5:8" ht="12.75" customHeight="1">
      <c r="E204" s="75"/>
      <c r="F204" s="75"/>
      <c r="G204" s="75"/>
      <c r="H204" s="76"/>
    </row>
    <row r="205" spans="5:8" ht="12.75" customHeight="1">
      <c r="E205" s="75"/>
      <c r="F205" s="75"/>
      <c r="G205" s="75"/>
      <c r="H205" s="76"/>
    </row>
    <row r="206" spans="5:8" ht="12.75" customHeight="1">
      <c r="E206" s="75"/>
      <c r="F206" s="75"/>
      <c r="G206" s="75"/>
      <c r="H206" s="76"/>
    </row>
    <row r="207" spans="5:8" ht="12.75" customHeight="1">
      <c r="E207" s="75"/>
      <c r="F207" s="75"/>
      <c r="G207" s="75"/>
      <c r="H207" s="76"/>
    </row>
    <row r="208" spans="5:8" ht="12.75" customHeight="1">
      <c r="E208" s="75"/>
      <c r="F208" s="75"/>
      <c r="G208" s="75"/>
      <c r="H208" s="76"/>
    </row>
    <row r="209" spans="5:8" ht="12.75" customHeight="1">
      <c r="E209" s="75"/>
      <c r="F209" s="75"/>
      <c r="G209" s="75"/>
      <c r="H209" s="76"/>
    </row>
    <row r="210" spans="5:8" ht="12.75" customHeight="1">
      <c r="E210" s="75"/>
      <c r="F210" s="75"/>
      <c r="G210" s="75"/>
      <c r="H210" s="76"/>
    </row>
    <row r="211" spans="5:8" ht="12.75" customHeight="1">
      <c r="E211" s="75"/>
      <c r="F211" s="75"/>
      <c r="G211" s="75"/>
      <c r="H211" s="76"/>
    </row>
    <row r="212" spans="5:8" ht="12.75" customHeight="1">
      <c r="E212" s="75"/>
      <c r="F212" s="75"/>
      <c r="G212" s="75"/>
      <c r="H212" s="76"/>
    </row>
    <row r="213" spans="5:8" ht="12.75" customHeight="1">
      <c r="E213" s="75"/>
      <c r="F213" s="75"/>
      <c r="G213" s="75"/>
      <c r="H213" s="76"/>
    </row>
    <row r="214" spans="5:8" ht="12.75" customHeight="1">
      <c r="E214" s="75"/>
      <c r="F214" s="75"/>
      <c r="G214" s="75"/>
      <c r="H214" s="76"/>
    </row>
    <row r="215" spans="5:8" ht="12.75" customHeight="1">
      <c r="E215" s="75"/>
      <c r="F215" s="75"/>
      <c r="G215" s="75"/>
      <c r="H215" s="76"/>
    </row>
    <row r="216" spans="5:8" ht="12.75" customHeight="1">
      <c r="E216" s="75"/>
      <c r="F216" s="75"/>
      <c r="G216" s="75"/>
      <c r="H216" s="76"/>
    </row>
    <row r="217" spans="5:8" ht="12.75" customHeight="1">
      <c r="E217" s="75"/>
      <c r="F217" s="75"/>
      <c r="G217" s="75"/>
      <c r="H217" s="76"/>
    </row>
    <row r="218" spans="5:8" ht="12.75" customHeight="1">
      <c r="E218" s="75"/>
      <c r="F218" s="75"/>
      <c r="G218" s="75"/>
      <c r="H218" s="76"/>
    </row>
    <row r="219" spans="5:8" ht="12.75" customHeight="1">
      <c r="E219" s="75"/>
      <c r="F219" s="75"/>
      <c r="G219" s="75"/>
      <c r="H219" s="76"/>
    </row>
    <row r="220" spans="5:8" ht="12.75" customHeight="1">
      <c r="E220" s="75"/>
      <c r="F220" s="75"/>
      <c r="G220" s="75"/>
      <c r="H220" s="76"/>
    </row>
    <row r="221" spans="5:8" ht="15.75" customHeight="1">
      <c r="E221" s="75"/>
      <c r="F221" s="75"/>
      <c r="G221" s="75"/>
    </row>
    <row r="222" spans="5:8" ht="15.75" customHeight="1">
      <c r="E222" s="75"/>
      <c r="F222" s="75"/>
      <c r="G222" s="75"/>
    </row>
    <row r="223" spans="5:8" ht="15.75" customHeight="1">
      <c r="E223" s="75"/>
      <c r="F223" s="75"/>
      <c r="G223" s="75"/>
    </row>
    <row r="224" spans="5:8" ht="15.75" customHeight="1">
      <c r="E224" s="75"/>
      <c r="F224" s="75"/>
      <c r="G224" s="75"/>
    </row>
    <row r="225" spans="5:7" ht="15.75" customHeight="1">
      <c r="E225" s="75"/>
      <c r="F225" s="75"/>
      <c r="G225" s="75"/>
    </row>
    <row r="226" spans="5:7" ht="15.75" customHeight="1">
      <c r="E226" s="75"/>
      <c r="F226" s="75"/>
      <c r="G226" s="75"/>
    </row>
    <row r="227" spans="5:7" ht="15.75" customHeight="1">
      <c r="E227" s="75"/>
      <c r="F227" s="75"/>
      <c r="G227" s="75"/>
    </row>
    <row r="228" spans="5:7" ht="15.75" customHeight="1">
      <c r="E228" s="75"/>
      <c r="F228" s="75"/>
      <c r="G228" s="75"/>
    </row>
    <row r="229" spans="5:7" ht="15.75" customHeight="1">
      <c r="E229" s="75"/>
      <c r="F229" s="75"/>
      <c r="G229" s="75"/>
    </row>
    <row r="230" spans="5:7" ht="15.75" customHeight="1">
      <c r="E230" s="75"/>
      <c r="F230" s="75"/>
      <c r="G230" s="75"/>
    </row>
    <row r="231" spans="5:7" ht="15.75" customHeight="1">
      <c r="E231" s="75"/>
      <c r="F231" s="75"/>
      <c r="G231" s="75"/>
    </row>
    <row r="232" spans="5:7" ht="15.75" customHeight="1">
      <c r="E232" s="75"/>
      <c r="F232" s="75"/>
      <c r="G232" s="75"/>
    </row>
    <row r="233" spans="5:7" ht="15.75" customHeight="1">
      <c r="E233" s="75"/>
      <c r="F233" s="75"/>
      <c r="G233" s="75"/>
    </row>
    <row r="234" spans="5:7" ht="15.75" customHeight="1">
      <c r="E234" s="75"/>
      <c r="F234" s="75"/>
      <c r="G234" s="75"/>
    </row>
    <row r="235" spans="5:7" ht="15.75" customHeight="1">
      <c r="E235" s="75"/>
      <c r="F235" s="75"/>
      <c r="G235" s="75"/>
    </row>
    <row r="236" spans="5:7" ht="15.75" customHeight="1">
      <c r="E236" s="75"/>
      <c r="F236" s="75"/>
      <c r="G236" s="75"/>
    </row>
    <row r="237" spans="5:7" ht="15.75" customHeight="1">
      <c r="E237" s="75"/>
      <c r="F237" s="75"/>
      <c r="G237" s="75"/>
    </row>
    <row r="238" spans="5:7" ht="15.75" customHeight="1">
      <c r="E238" s="75"/>
      <c r="F238" s="75"/>
      <c r="G238" s="75"/>
    </row>
    <row r="239" spans="5:7" ht="15.75" customHeight="1">
      <c r="E239" s="75"/>
      <c r="F239" s="75"/>
      <c r="G239" s="75"/>
    </row>
    <row r="240" spans="5:7" ht="15.75" customHeight="1">
      <c r="E240" s="75"/>
      <c r="F240" s="75"/>
      <c r="G240" s="75"/>
    </row>
    <row r="241" spans="5:7" ht="15.75" customHeight="1">
      <c r="E241" s="75"/>
      <c r="F241" s="75"/>
      <c r="G241" s="75"/>
    </row>
    <row r="242" spans="5:7" ht="15.75" customHeight="1">
      <c r="E242" s="75"/>
      <c r="F242" s="75"/>
      <c r="G242" s="75"/>
    </row>
    <row r="243" spans="5:7" ht="15.75" customHeight="1">
      <c r="E243" s="75"/>
      <c r="F243" s="75"/>
      <c r="G243" s="75"/>
    </row>
    <row r="244" spans="5:7" ht="15.75" customHeight="1">
      <c r="E244" s="75"/>
      <c r="F244" s="75"/>
      <c r="G244" s="75"/>
    </row>
    <row r="245" spans="5:7" ht="15.75" customHeight="1">
      <c r="E245" s="75"/>
      <c r="F245" s="75"/>
      <c r="G245" s="75"/>
    </row>
    <row r="246" spans="5:7" ht="15.75" customHeight="1">
      <c r="E246" s="75"/>
      <c r="F246" s="75"/>
      <c r="G246" s="75"/>
    </row>
    <row r="247" spans="5:7" ht="15.75" customHeight="1">
      <c r="E247" s="75"/>
      <c r="F247" s="75"/>
      <c r="G247" s="75"/>
    </row>
    <row r="248" spans="5:7" ht="15.75" customHeight="1">
      <c r="E248" s="75"/>
      <c r="F248" s="75"/>
      <c r="G248" s="75"/>
    </row>
    <row r="249" spans="5:7" ht="15.75" customHeight="1">
      <c r="E249" s="75"/>
      <c r="F249" s="75"/>
      <c r="G249" s="75"/>
    </row>
    <row r="250" spans="5:7" ht="15.75" customHeight="1">
      <c r="E250" s="75"/>
      <c r="F250" s="75"/>
      <c r="G250" s="75"/>
    </row>
    <row r="251" spans="5:7" ht="15.75" customHeight="1">
      <c r="E251" s="75"/>
      <c r="F251" s="75"/>
      <c r="G251" s="75"/>
    </row>
    <row r="252" spans="5:7" ht="15.75" customHeight="1">
      <c r="E252" s="75"/>
      <c r="F252" s="75"/>
      <c r="G252" s="75"/>
    </row>
    <row r="253" spans="5:7" ht="15.75" customHeight="1">
      <c r="E253" s="75"/>
      <c r="F253" s="75"/>
      <c r="G253" s="75"/>
    </row>
    <row r="254" spans="5:7" ht="15.75" customHeight="1">
      <c r="E254" s="75"/>
      <c r="F254" s="75"/>
      <c r="G254" s="75"/>
    </row>
    <row r="255" spans="5:7" ht="15.75" customHeight="1">
      <c r="E255" s="75"/>
      <c r="F255" s="75"/>
      <c r="G255" s="75"/>
    </row>
    <row r="256" spans="5:7" ht="15.75" customHeight="1">
      <c r="E256" s="75"/>
      <c r="F256" s="75"/>
      <c r="G256" s="75"/>
    </row>
    <row r="257" spans="5:7" ht="15.75" customHeight="1">
      <c r="E257" s="75"/>
      <c r="F257" s="75"/>
      <c r="G257" s="75"/>
    </row>
    <row r="258" spans="5:7" ht="15.75" customHeight="1">
      <c r="E258" s="75"/>
      <c r="F258" s="75"/>
      <c r="G258" s="75"/>
    </row>
    <row r="259" spans="5:7" ht="15.75" customHeight="1">
      <c r="E259" s="75"/>
      <c r="F259" s="75"/>
      <c r="G259" s="75"/>
    </row>
    <row r="260" spans="5:7" ht="15.75" customHeight="1">
      <c r="E260" s="75"/>
      <c r="F260" s="75"/>
      <c r="G260" s="75"/>
    </row>
    <row r="261" spans="5:7" ht="15.75" customHeight="1">
      <c r="E261" s="75"/>
      <c r="F261" s="75"/>
      <c r="G261" s="75"/>
    </row>
    <row r="262" spans="5:7" ht="15.75" customHeight="1">
      <c r="E262" s="75"/>
      <c r="F262" s="75"/>
      <c r="G262" s="75"/>
    </row>
    <row r="263" spans="5:7" ht="15.75" customHeight="1">
      <c r="E263" s="75"/>
      <c r="F263" s="75"/>
      <c r="G263" s="75"/>
    </row>
    <row r="264" spans="5:7" ht="15.75" customHeight="1">
      <c r="E264" s="75"/>
      <c r="F264" s="75"/>
      <c r="G264" s="75"/>
    </row>
    <row r="265" spans="5:7" ht="15.75" customHeight="1">
      <c r="E265" s="75"/>
      <c r="F265" s="75"/>
      <c r="G265" s="75"/>
    </row>
    <row r="266" spans="5:7" ht="15.75" customHeight="1">
      <c r="E266" s="75"/>
      <c r="F266" s="75"/>
      <c r="G266" s="75"/>
    </row>
    <row r="267" spans="5:7" ht="15.75" customHeight="1">
      <c r="E267" s="75"/>
      <c r="F267" s="75"/>
      <c r="G267" s="75"/>
    </row>
    <row r="268" spans="5:7" ht="15.75" customHeight="1">
      <c r="E268" s="75"/>
      <c r="F268" s="75"/>
      <c r="G268" s="75"/>
    </row>
    <row r="269" spans="5:7" ht="15.75" customHeight="1">
      <c r="E269" s="75"/>
      <c r="F269" s="75"/>
      <c r="G269" s="75"/>
    </row>
    <row r="270" spans="5:7" ht="15.75" customHeight="1">
      <c r="E270" s="75"/>
      <c r="F270" s="75"/>
      <c r="G270" s="75"/>
    </row>
    <row r="271" spans="5:7" ht="15.75" customHeight="1">
      <c r="E271" s="75"/>
      <c r="F271" s="75"/>
      <c r="G271" s="75"/>
    </row>
    <row r="272" spans="5:7" ht="15.75" customHeight="1">
      <c r="E272" s="75"/>
      <c r="F272" s="75"/>
      <c r="G272" s="75"/>
    </row>
    <row r="273" spans="5:7" ht="15.75" customHeight="1">
      <c r="E273" s="75"/>
      <c r="F273" s="75"/>
      <c r="G273" s="75"/>
    </row>
    <row r="274" spans="5:7" ht="15.75" customHeight="1">
      <c r="E274" s="75"/>
      <c r="F274" s="75"/>
      <c r="G274" s="75"/>
    </row>
    <row r="275" spans="5:7" ht="15.75" customHeight="1">
      <c r="E275" s="75"/>
      <c r="F275" s="75"/>
      <c r="G275" s="75"/>
    </row>
    <row r="276" spans="5:7" ht="15.75" customHeight="1">
      <c r="E276" s="75"/>
      <c r="F276" s="75"/>
      <c r="G276" s="75"/>
    </row>
    <row r="277" spans="5:7" ht="15.75" customHeight="1">
      <c r="E277" s="75"/>
      <c r="F277" s="75"/>
      <c r="G277" s="75"/>
    </row>
    <row r="278" spans="5:7" ht="15.75" customHeight="1">
      <c r="E278" s="75"/>
      <c r="F278" s="75"/>
      <c r="G278" s="75"/>
    </row>
    <row r="279" spans="5:7" ht="15.75" customHeight="1">
      <c r="E279" s="75"/>
      <c r="F279" s="75"/>
      <c r="G279" s="75"/>
    </row>
    <row r="280" spans="5:7" ht="15.75" customHeight="1">
      <c r="E280" s="75"/>
      <c r="F280" s="75"/>
      <c r="G280" s="75"/>
    </row>
    <row r="281" spans="5:7" ht="15.75" customHeight="1">
      <c r="E281" s="75"/>
      <c r="F281" s="75"/>
      <c r="G281" s="75"/>
    </row>
    <row r="282" spans="5:7" ht="15.75" customHeight="1">
      <c r="E282" s="75"/>
      <c r="F282" s="75"/>
      <c r="G282" s="75"/>
    </row>
    <row r="283" spans="5:7" ht="15.75" customHeight="1">
      <c r="E283" s="75"/>
      <c r="F283" s="75"/>
      <c r="G283" s="75"/>
    </row>
    <row r="284" spans="5:7" ht="15.75" customHeight="1">
      <c r="E284" s="75"/>
      <c r="F284" s="75"/>
      <c r="G284" s="75"/>
    </row>
    <row r="285" spans="5:7" ht="15.75" customHeight="1">
      <c r="E285" s="75"/>
      <c r="F285" s="75"/>
      <c r="G285" s="75"/>
    </row>
    <row r="286" spans="5:7" ht="15.75" customHeight="1">
      <c r="E286" s="75"/>
      <c r="F286" s="75"/>
      <c r="G286" s="75"/>
    </row>
    <row r="287" spans="5:7" ht="15.75" customHeight="1">
      <c r="E287" s="75"/>
      <c r="F287" s="75"/>
      <c r="G287" s="75"/>
    </row>
    <row r="288" spans="5:7" ht="15.75" customHeight="1">
      <c r="E288" s="75"/>
      <c r="F288" s="75"/>
      <c r="G288" s="75"/>
    </row>
    <row r="289" spans="5:7" ht="15.75" customHeight="1">
      <c r="E289" s="75"/>
      <c r="F289" s="75"/>
      <c r="G289" s="75"/>
    </row>
    <row r="290" spans="5:7" ht="15.75" customHeight="1">
      <c r="E290" s="75"/>
      <c r="F290" s="75"/>
      <c r="G290" s="75"/>
    </row>
    <row r="291" spans="5:7" ht="15.75" customHeight="1">
      <c r="E291" s="75"/>
      <c r="F291" s="75"/>
      <c r="G291" s="75"/>
    </row>
    <row r="292" spans="5:7" ht="15.75" customHeight="1">
      <c r="E292" s="75"/>
      <c r="F292" s="75"/>
      <c r="G292" s="75"/>
    </row>
    <row r="293" spans="5:7" ht="15.75" customHeight="1">
      <c r="E293" s="75"/>
      <c r="F293" s="75"/>
      <c r="G293" s="75"/>
    </row>
    <row r="294" spans="5:7" ht="15.75" customHeight="1">
      <c r="E294" s="75"/>
      <c r="F294" s="75"/>
      <c r="G294" s="75"/>
    </row>
    <row r="295" spans="5:7" ht="15.75" customHeight="1">
      <c r="E295" s="75"/>
      <c r="F295" s="75"/>
      <c r="G295" s="75"/>
    </row>
    <row r="296" spans="5:7" ht="15.75" customHeight="1">
      <c r="E296" s="75"/>
      <c r="F296" s="75"/>
      <c r="G296" s="75"/>
    </row>
    <row r="297" spans="5:7" ht="15.75" customHeight="1">
      <c r="E297" s="75"/>
      <c r="F297" s="75"/>
      <c r="G297" s="75"/>
    </row>
    <row r="298" spans="5:7" ht="15.75" customHeight="1">
      <c r="E298" s="75"/>
      <c r="F298" s="75"/>
      <c r="G298" s="75"/>
    </row>
    <row r="299" spans="5:7" ht="15.75" customHeight="1">
      <c r="E299" s="75"/>
      <c r="F299" s="75"/>
      <c r="G299" s="75"/>
    </row>
    <row r="300" spans="5:7" ht="15.75" customHeight="1">
      <c r="E300" s="75"/>
      <c r="F300" s="75"/>
      <c r="G300" s="75"/>
    </row>
    <row r="301" spans="5:7" ht="15.75" customHeight="1">
      <c r="E301" s="75"/>
      <c r="F301" s="75"/>
      <c r="G301" s="75"/>
    </row>
    <row r="302" spans="5:7" ht="15.75" customHeight="1">
      <c r="E302" s="75"/>
      <c r="F302" s="75"/>
      <c r="G302" s="75"/>
    </row>
    <row r="303" spans="5:7" ht="15.75" customHeight="1">
      <c r="E303" s="75"/>
      <c r="F303" s="75"/>
      <c r="G303" s="75"/>
    </row>
    <row r="304" spans="5:7" ht="15.75" customHeight="1">
      <c r="E304" s="75"/>
      <c r="F304" s="75"/>
      <c r="G304" s="75"/>
    </row>
    <row r="305" spans="5:7" ht="15.75" customHeight="1">
      <c r="E305" s="75"/>
      <c r="F305" s="75"/>
      <c r="G305" s="75"/>
    </row>
    <row r="306" spans="5:7" ht="15.75" customHeight="1">
      <c r="E306" s="75"/>
      <c r="F306" s="75"/>
      <c r="G306" s="75"/>
    </row>
    <row r="307" spans="5:7" ht="15.75" customHeight="1">
      <c r="E307" s="75"/>
      <c r="F307" s="75"/>
      <c r="G307" s="75"/>
    </row>
    <row r="308" spans="5:7" ht="15.75" customHeight="1">
      <c r="E308" s="75"/>
      <c r="F308" s="75"/>
      <c r="G308" s="75"/>
    </row>
    <row r="309" spans="5:7" ht="15.75" customHeight="1">
      <c r="E309" s="75"/>
      <c r="F309" s="75"/>
      <c r="G309" s="75"/>
    </row>
    <row r="310" spans="5:7" ht="15.75" customHeight="1">
      <c r="E310" s="75"/>
      <c r="F310" s="75"/>
      <c r="G310" s="75"/>
    </row>
    <row r="311" spans="5:7" ht="15.75" customHeight="1">
      <c r="E311" s="75"/>
      <c r="F311" s="75"/>
      <c r="G311" s="75"/>
    </row>
    <row r="312" spans="5:7" ht="15.75" customHeight="1">
      <c r="E312" s="75"/>
      <c r="F312" s="75"/>
      <c r="G312" s="75"/>
    </row>
    <row r="313" spans="5:7" ht="15.75" customHeight="1">
      <c r="E313" s="75"/>
      <c r="F313" s="75"/>
      <c r="G313" s="75"/>
    </row>
    <row r="314" spans="5:7" ht="15.75" customHeight="1">
      <c r="E314" s="75"/>
      <c r="F314" s="75"/>
      <c r="G314" s="75"/>
    </row>
    <row r="315" spans="5:7" ht="15.75" customHeight="1">
      <c r="E315" s="75"/>
      <c r="F315" s="75"/>
      <c r="G315" s="75"/>
    </row>
    <row r="316" spans="5:7" ht="15.75" customHeight="1">
      <c r="E316" s="75"/>
      <c r="F316" s="75"/>
      <c r="G316" s="75"/>
    </row>
    <row r="317" spans="5:7" ht="15.75" customHeight="1">
      <c r="E317" s="75"/>
      <c r="F317" s="75"/>
      <c r="G317" s="75"/>
    </row>
    <row r="318" spans="5:7" ht="15.75" customHeight="1">
      <c r="E318" s="75"/>
      <c r="F318" s="75"/>
      <c r="G318" s="75"/>
    </row>
    <row r="319" spans="5:7" ht="15.75" customHeight="1">
      <c r="E319" s="75"/>
      <c r="F319" s="75"/>
      <c r="G319" s="75"/>
    </row>
    <row r="320" spans="5:7" ht="15.75" customHeight="1">
      <c r="E320" s="75"/>
      <c r="F320" s="75"/>
      <c r="G320" s="75"/>
    </row>
    <row r="321" spans="5:7" ht="15.75" customHeight="1">
      <c r="E321" s="75"/>
      <c r="F321" s="75"/>
      <c r="G321" s="75"/>
    </row>
    <row r="322" spans="5:7" ht="15.75" customHeight="1">
      <c r="E322" s="75"/>
      <c r="F322" s="75"/>
      <c r="G322" s="75"/>
    </row>
    <row r="323" spans="5:7" ht="15.75" customHeight="1">
      <c r="E323" s="75"/>
      <c r="F323" s="75"/>
      <c r="G323" s="75"/>
    </row>
    <row r="324" spans="5:7" ht="15.75" customHeight="1">
      <c r="E324" s="75"/>
      <c r="F324" s="75"/>
      <c r="G324" s="75"/>
    </row>
    <row r="325" spans="5:7" ht="15.75" customHeight="1">
      <c r="E325" s="75"/>
      <c r="F325" s="75"/>
      <c r="G325" s="75"/>
    </row>
    <row r="326" spans="5:7" ht="15.75" customHeight="1">
      <c r="E326" s="75"/>
      <c r="F326" s="75"/>
      <c r="G326" s="75"/>
    </row>
    <row r="327" spans="5:7" ht="15.75" customHeight="1">
      <c r="E327" s="75"/>
      <c r="F327" s="75"/>
      <c r="G327" s="75"/>
    </row>
    <row r="328" spans="5:7" ht="15.75" customHeight="1">
      <c r="E328" s="75"/>
      <c r="F328" s="75"/>
      <c r="G328" s="75"/>
    </row>
    <row r="329" spans="5:7" ht="15.75" customHeight="1">
      <c r="E329" s="75"/>
      <c r="F329" s="75"/>
      <c r="G329" s="75"/>
    </row>
    <row r="330" spans="5:7" ht="15.75" customHeight="1">
      <c r="E330" s="75"/>
      <c r="F330" s="75"/>
      <c r="G330" s="75"/>
    </row>
    <row r="331" spans="5:7" ht="15.75" customHeight="1">
      <c r="E331" s="75"/>
      <c r="F331" s="75"/>
      <c r="G331" s="75"/>
    </row>
    <row r="332" spans="5:7" ht="15.75" customHeight="1">
      <c r="E332" s="75"/>
      <c r="F332" s="75"/>
      <c r="G332" s="75"/>
    </row>
    <row r="333" spans="5:7" ht="15.75" customHeight="1">
      <c r="E333" s="75"/>
      <c r="F333" s="75"/>
      <c r="G333" s="75"/>
    </row>
    <row r="334" spans="5:7" ht="15.75" customHeight="1">
      <c r="E334" s="75"/>
      <c r="F334" s="75"/>
      <c r="G334" s="75"/>
    </row>
    <row r="335" spans="5:7" ht="15.75" customHeight="1">
      <c r="E335" s="75"/>
      <c r="F335" s="75"/>
      <c r="G335" s="75"/>
    </row>
    <row r="336" spans="5:7" ht="15.75" customHeight="1">
      <c r="E336" s="75"/>
      <c r="F336" s="75"/>
      <c r="G336" s="75"/>
    </row>
    <row r="337" spans="5:7" ht="15.75" customHeight="1">
      <c r="E337" s="75"/>
      <c r="F337" s="75"/>
      <c r="G337" s="75"/>
    </row>
    <row r="338" spans="5:7" ht="15.75" customHeight="1">
      <c r="E338" s="75"/>
      <c r="F338" s="75"/>
      <c r="G338" s="75"/>
    </row>
    <row r="339" spans="5:7" ht="15.75" customHeight="1">
      <c r="E339" s="75"/>
      <c r="F339" s="75"/>
      <c r="G339" s="75"/>
    </row>
    <row r="340" spans="5:7" ht="15.75" customHeight="1">
      <c r="E340" s="75"/>
      <c r="F340" s="75"/>
      <c r="G340" s="75"/>
    </row>
    <row r="341" spans="5:7" ht="15.75" customHeight="1">
      <c r="E341" s="75"/>
      <c r="F341" s="75"/>
      <c r="G341" s="75"/>
    </row>
    <row r="342" spans="5:7" ht="15.75" customHeight="1">
      <c r="E342" s="75"/>
      <c r="F342" s="75"/>
      <c r="G342" s="75"/>
    </row>
    <row r="343" spans="5:7" ht="15.75" customHeight="1">
      <c r="E343" s="75"/>
      <c r="F343" s="75"/>
      <c r="G343" s="75"/>
    </row>
    <row r="344" spans="5:7" ht="15.75" customHeight="1">
      <c r="E344" s="75"/>
      <c r="F344" s="75"/>
      <c r="G344" s="75"/>
    </row>
    <row r="345" spans="5:7" ht="15.75" customHeight="1">
      <c r="E345" s="75"/>
      <c r="F345" s="75"/>
      <c r="G345" s="75"/>
    </row>
    <row r="346" spans="5:7" ht="15.75" customHeight="1">
      <c r="E346" s="75"/>
      <c r="F346" s="75"/>
      <c r="G346" s="75"/>
    </row>
    <row r="347" spans="5:7" ht="15.75" customHeight="1">
      <c r="E347" s="75"/>
      <c r="F347" s="75"/>
      <c r="G347" s="75"/>
    </row>
    <row r="348" spans="5:7" ht="15.75" customHeight="1">
      <c r="E348" s="75"/>
      <c r="F348" s="75"/>
      <c r="G348" s="75"/>
    </row>
    <row r="349" spans="5:7" ht="15.75" customHeight="1">
      <c r="E349" s="75"/>
      <c r="F349" s="75"/>
      <c r="G349" s="75"/>
    </row>
    <row r="350" spans="5:7" ht="15.75" customHeight="1">
      <c r="E350" s="75"/>
      <c r="F350" s="75"/>
      <c r="G350" s="75"/>
    </row>
    <row r="351" spans="5:7" ht="15.75" customHeight="1">
      <c r="E351" s="75"/>
      <c r="F351" s="75"/>
      <c r="G351" s="75"/>
    </row>
    <row r="352" spans="5:7" ht="15.75" customHeight="1">
      <c r="E352" s="75"/>
      <c r="F352" s="75"/>
      <c r="G352" s="75"/>
    </row>
    <row r="353" spans="5:7" ht="15.75" customHeight="1">
      <c r="E353" s="75"/>
      <c r="F353" s="75"/>
      <c r="G353" s="75"/>
    </row>
    <row r="354" spans="5:7" ht="15.75" customHeight="1">
      <c r="E354" s="75"/>
      <c r="F354" s="75"/>
      <c r="G354" s="75"/>
    </row>
    <row r="355" spans="5:7" ht="15.75" customHeight="1">
      <c r="E355" s="75"/>
      <c r="F355" s="75"/>
      <c r="G355" s="75"/>
    </row>
    <row r="356" spans="5:7" ht="15.75" customHeight="1">
      <c r="E356" s="75"/>
      <c r="F356" s="75"/>
      <c r="G356" s="75"/>
    </row>
    <row r="357" spans="5:7" ht="15.75" customHeight="1">
      <c r="E357" s="75"/>
      <c r="F357" s="75"/>
      <c r="G357" s="75"/>
    </row>
    <row r="358" spans="5:7" ht="15.75" customHeight="1">
      <c r="E358" s="75"/>
      <c r="F358" s="75"/>
      <c r="G358" s="75"/>
    </row>
    <row r="359" spans="5:7" ht="15.75" customHeight="1">
      <c r="E359" s="75"/>
      <c r="F359" s="75"/>
      <c r="G359" s="75"/>
    </row>
    <row r="360" spans="5:7" ht="15.75" customHeight="1">
      <c r="E360" s="75"/>
      <c r="F360" s="75"/>
      <c r="G360" s="75"/>
    </row>
    <row r="361" spans="5:7" ht="15.75" customHeight="1">
      <c r="E361" s="75"/>
      <c r="F361" s="75"/>
      <c r="G361" s="75"/>
    </row>
    <row r="362" spans="5:7" ht="15.75" customHeight="1">
      <c r="E362" s="75"/>
      <c r="F362" s="75"/>
      <c r="G362" s="75"/>
    </row>
    <row r="363" spans="5:7" ht="15.75" customHeight="1">
      <c r="E363" s="75"/>
      <c r="F363" s="75"/>
      <c r="G363" s="75"/>
    </row>
    <row r="364" spans="5:7" ht="15.75" customHeight="1">
      <c r="E364" s="75"/>
      <c r="F364" s="75"/>
      <c r="G364" s="75"/>
    </row>
    <row r="365" spans="5:7" ht="15.75" customHeight="1">
      <c r="E365" s="75"/>
      <c r="F365" s="75"/>
      <c r="G365" s="75"/>
    </row>
    <row r="366" spans="5:7" ht="15.75" customHeight="1">
      <c r="E366" s="75"/>
      <c r="F366" s="75"/>
      <c r="G366" s="75"/>
    </row>
    <row r="367" spans="5:7" ht="15.75" customHeight="1">
      <c r="E367" s="75"/>
      <c r="F367" s="75"/>
      <c r="G367" s="75"/>
    </row>
    <row r="368" spans="5:7" ht="15.75" customHeight="1">
      <c r="E368" s="75"/>
      <c r="F368" s="75"/>
      <c r="G368" s="75"/>
    </row>
    <row r="369" spans="5:7" ht="15.75" customHeight="1">
      <c r="E369" s="75"/>
      <c r="F369" s="75"/>
      <c r="G369" s="75"/>
    </row>
    <row r="370" spans="5:7" ht="15.75" customHeight="1">
      <c r="E370" s="75"/>
      <c r="F370" s="75"/>
      <c r="G370" s="75"/>
    </row>
    <row r="371" spans="5:7" ht="15.75" customHeight="1">
      <c r="E371" s="75"/>
      <c r="F371" s="75"/>
      <c r="G371" s="75"/>
    </row>
    <row r="372" spans="5:7" ht="15.75" customHeight="1">
      <c r="E372" s="75"/>
      <c r="F372" s="75"/>
      <c r="G372" s="75"/>
    </row>
    <row r="373" spans="5:7" ht="15.75" customHeight="1">
      <c r="E373" s="75"/>
      <c r="F373" s="75"/>
      <c r="G373" s="75"/>
    </row>
    <row r="374" spans="5:7" ht="15.75" customHeight="1">
      <c r="E374" s="75"/>
      <c r="F374" s="75"/>
      <c r="G374" s="75"/>
    </row>
    <row r="375" spans="5:7" ht="15.75" customHeight="1">
      <c r="E375" s="75"/>
      <c r="F375" s="75"/>
      <c r="G375" s="75"/>
    </row>
    <row r="376" spans="5:7" ht="15.75" customHeight="1">
      <c r="E376" s="75"/>
      <c r="F376" s="75"/>
      <c r="G376" s="75"/>
    </row>
    <row r="377" spans="5:7" ht="15.75" customHeight="1">
      <c r="E377" s="75"/>
      <c r="F377" s="75"/>
      <c r="G377" s="75"/>
    </row>
    <row r="378" spans="5:7" ht="15.75" customHeight="1">
      <c r="E378" s="75"/>
      <c r="F378" s="75"/>
      <c r="G378" s="75"/>
    </row>
    <row r="379" spans="5:7" ht="15.75" customHeight="1">
      <c r="E379" s="75"/>
      <c r="F379" s="75"/>
      <c r="G379" s="75"/>
    </row>
    <row r="380" spans="5:7" ht="15.75" customHeight="1">
      <c r="E380" s="75"/>
      <c r="F380" s="75"/>
      <c r="G380" s="75"/>
    </row>
    <row r="381" spans="5:7" ht="15.75" customHeight="1">
      <c r="E381" s="75"/>
      <c r="F381" s="75"/>
      <c r="G381" s="75"/>
    </row>
    <row r="382" spans="5:7" ht="15.75" customHeight="1">
      <c r="E382" s="75"/>
      <c r="F382" s="75"/>
      <c r="G382" s="75"/>
    </row>
    <row r="383" spans="5:7" ht="15.75" customHeight="1">
      <c r="E383" s="75"/>
      <c r="F383" s="75"/>
      <c r="G383" s="75"/>
    </row>
    <row r="384" spans="5:7" ht="15.75" customHeight="1">
      <c r="E384" s="75"/>
      <c r="F384" s="75"/>
      <c r="G384" s="75"/>
    </row>
    <row r="385" spans="5:7" ht="15.75" customHeight="1">
      <c r="E385" s="75"/>
      <c r="F385" s="75"/>
      <c r="G385" s="75"/>
    </row>
    <row r="386" spans="5:7" ht="15.75" customHeight="1">
      <c r="E386" s="75"/>
      <c r="F386" s="75"/>
      <c r="G386" s="75"/>
    </row>
    <row r="387" spans="5:7" ht="15.75" customHeight="1">
      <c r="E387" s="75"/>
      <c r="F387" s="75"/>
      <c r="G387" s="75"/>
    </row>
    <row r="388" spans="5:7" ht="15.75" customHeight="1">
      <c r="E388" s="75"/>
      <c r="F388" s="75"/>
      <c r="G388" s="75"/>
    </row>
    <row r="389" spans="5:7" ht="15.75" customHeight="1">
      <c r="E389" s="75"/>
      <c r="F389" s="75"/>
      <c r="G389" s="75"/>
    </row>
    <row r="390" spans="5:7" ht="15.75" customHeight="1">
      <c r="E390" s="75"/>
      <c r="F390" s="75"/>
      <c r="G390" s="75"/>
    </row>
    <row r="391" spans="5:7" ht="15.75" customHeight="1">
      <c r="E391" s="75"/>
      <c r="F391" s="75"/>
      <c r="G391" s="75"/>
    </row>
    <row r="392" spans="5:7" ht="15.75" customHeight="1">
      <c r="E392" s="75"/>
      <c r="F392" s="75"/>
      <c r="G392" s="75"/>
    </row>
    <row r="393" spans="5:7" ht="15.75" customHeight="1">
      <c r="E393" s="75"/>
      <c r="F393" s="75"/>
      <c r="G393" s="75"/>
    </row>
    <row r="394" spans="5:7" ht="15.75" customHeight="1">
      <c r="E394" s="75"/>
      <c r="F394" s="75"/>
      <c r="G394" s="75"/>
    </row>
    <row r="395" spans="5:7" ht="15.75" customHeight="1">
      <c r="E395" s="75"/>
      <c r="F395" s="75"/>
      <c r="G395" s="75"/>
    </row>
    <row r="396" spans="5:7" ht="15.75" customHeight="1">
      <c r="E396" s="75"/>
      <c r="F396" s="75"/>
      <c r="G396" s="75"/>
    </row>
    <row r="397" spans="5:7" ht="15.75" customHeight="1">
      <c r="E397" s="75"/>
      <c r="F397" s="75"/>
      <c r="G397" s="75"/>
    </row>
    <row r="398" spans="5:7" ht="15.75" customHeight="1">
      <c r="E398" s="75"/>
      <c r="F398" s="75"/>
      <c r="G398" s="75"/>
    </row>
    <row r="399" spans="5:7" ht="15.75" customHeight="1">
      <c r="E399" s="75"/>
      <c r="F399" s="75"/>
      <c r="G399" s="75"/>
    </row>
    <row r="400" spans="5:7" ht="15.75" customHeight="1">
      <c r="E400" s="75"/>
      <c r="F400" s="75"/>
      <c r="G400" s="75"/>
    </row>
    <row r="401" spans="5:7" ht="15.75" customHeight="1">
      <c r="E401" s="75"/>
      <c r="F401" s="75"/>
      <c r="G401" s="75"/>
    </row>
    <row r="402" spans="5:7" ht="15.75" customHeight="1">
      <c r="E402" s="75"/>
      <c r="F402" s="75"/>
      <c r="G402" s="75"/>
    </row>
    <row r="403" spans="5:7" ht="15.75" customHeight="1">
      <c r="E403" s="75"/>
      <c r="F403" s="75"/>
      <c r="G403" s="75"/>
    </row>
    <row r="404" spans="5:7" ht="15.75" customHeight="1">
      <c r="E404" s="75"/>
      <c r="F404" s="75"/>
      <c r="G404" s="75"/>
    </row>
    <row r="405" spans="5:7" ht="15.75" customHeight="1">
      <c r="E405" s="75"/>
      <c r="F405" s="75"/>
      <c r="G405" s="75"/>
    </row>
    <row r="406" spans="5:7" ht="15.75" customHeight="1">
      <c r="E406" s="75"/>
      <c r="F406" s="75"/>
      <c r="G406" s="75"/>
    </row>
    <row r="407" spans="5:7" ht="15.75" customHeight="1">
      <c r="E407" s="75"/>
      <c r="F407" s="75"/>
      <c r="G407" s="75"/>
    </row>
    <row r="408" spans="5:7" ht="15.75" customHeight="1">
      <c r="E408" s="75"/>
      <c r="F408" s="75"/>
      <c r="G408" s="75"/>
    </row>
    <row r="409" spans="5:7" ht="15.75" customHeight="1">
      <c r="E409" s="75"/>
      <c r="F409" s="75"/>
      <c r="G409" s="75"/>
    </row>
    <row r="410" spans="5:7" ht="15.75" customHeight="1">
      <c r="E410" s="75"/>
      <c r="F410" s="75"/>
      <c r="G410" s="75"/>
    </row>
    <row r="411" spans="5:7" ht="15.75" customHeight="1">
      <c r="E411" s="75"/>
      <c r="F411" s="75"/>
      <c r="G411" s="75"/>
    </row>
    <row r="412" spans="5:7" ht="15.75" customHeight="1">
      <c r="E412" s="75"/>
      <c r="F412" s="75"/>
      <c r="G412" s="75"/>
    </row>
    <row r="413" spans="5:7" ht="15.75" customHeight="1">
      <c r="E413" s="75"/>
      <c r="F413" s="75"/>
      <c r="G413" s="75"/>
    </row>
    <row r="414" spans="5:7" ht="15.75" customHeight="1">
      <c r="E414" s="75"/>
      <c r="F414" s="75"/>
      <c r="G414" s="75"/>
    </row>
    <row r="415" spans="5:7" ht="15.75" customHeight="1">
      <c r="E415" s="75"/>
      <c r="F415" s="75"/>
      <c r="G415" s="75"/>
    </row>
    <row r="416" spans="5:7" ht="15.75" customHeight="1">
      <c r="E416" s="75"/>
      <c r="F416" s="75"/>
      <c r="G416" s="75"/>
    </row>
    <row r="417" spans="5:7" ht="15.75" customHeight="1">
      <c r="E417" s="75"/>
      <c r="F417" s="75"/>
      <c r="G417" s="75"/>
    </row>
    <row r="418" spans="5:7" ht="15.75" customHeight="1">
      <c r="E418" s="75"/>
      <c r="F418" s="75"/>
      <c r="G418" s="75"/>
    </row>
    <row r="419" spans="5:7" ht="15.75" customHeight="1">
      <c r="E419" s="75"/>
      <c r="F419" s="75"/>
      <c r="G419" s="75"/>
    </row>
    <row r="420" spans="5:7" ht="15.75" customHeight="1">
      <c r="E420" s="75"/>
      <c r="F420" s="75"/>
      <c r="G420" s="75"/>
    </row>
    <row r="421" spans="5:7" ht="15.75" customHeight="1">
      <c r="E421" s="75"/>
      <c r="F421" s="75"/>
      <c r="G421" s="75"/>
    </row>
    <row r="422" spans="5:7" ht="15.75" customHeight="1">
      <c r="E422" s="75"/>
      <c r="F422" s="75"/>
      <c r="G422" s="75"/>
    </row>
    <row r="423" spans="5:7" ht="15.75" customHeight="1">
      <c r="E423" s="75"/>
      <c r="F423" s="75"/>
      <c r="G423" s="75"/>
    </row>
    <row r="424" spans="5:7" ht="15.75" customHeight="1">
      <c r="E424" s="75"/>
      <c r="F424" s="75"/>
      <c r="G424" s="75"/>
    </row>
    <row r="425" spans="5:7" ht="15.75" customHeight="1">
      <c r="E425" s="75"/>
      <c r="F425" s="75"/>
      <c r="G425" s="75"/>
    </row>
    <row r="426" spans="5:7" ht="15.75" customHeight="1">
      <c r="E426" s="75"/>
      <c r="F426" s="75"/>
      <c r="G426" s="75"/>
    </row>
    <row r="427" spans="5:7" ht="15.75" customHeight="1">
      <c r="E427" s="75"/>
      <c r="F427" s="75"/>
      <c r="G427" s="75"/>
    </row>
    <row r="428" spans="5:7" ht="15.75" customHeight="1">
      <c r="E428" s="75"/>
      <c r="F428" s="75"/>
      <c r="G428" s="75"/>
    </row>
    <row r="429" spans="5:7" ht="15.75" customHeight="1">
      <c r="E429" s="75"/>
      <c r="F429" s="75"/>
      <c r="G429" s="75"/>
    </row>
    <row r="430" spans="5:7" ht="15.75" customHeight="1">
      <c r="E430" s="75"/>
      <c r="F430" s="75"/>
      <c r="G430" s="75"/>
    </row>
    <row r="431" spans="5:7" ht="15.75" customHeight="1">
      <c r="E431" s="75"/>
      <c r="F431" s="75"/>
      <c r="G431" s="75"/>
    </row>
    <row r="432" spans="5:7" ht="15.75" customHeight="1">
      <c r="E432" s="75"/>
      <c r="F432" s="75"/>
      <c r="G432" s="75"/>
    </row>
    <row r="433" spans="5:7" ht="15.75" customHeight="1">
      <c r="E433" s="75"/>
      <c r="F433" s="75"/>
      <c r="G433" s="75"/>
    </row>
    <row r="434" spans="5:7" ht="15.75" customHeight="1">
      <c r="E434" s="75"/>
      <c r="F434" s="75"/>
      <c r="G434" s="75"/>
    </row>
    <row r="435" spans="5:7" ht="15.75" customHeight="1">
      <c r="E435" s="75"/>
      <c r="F435" s="75"/>
      <c r="G435" s="75"/>
    </row>
    <row r="436" spans="5:7" ht="15.75" customHeight="1">
      <c r="E436" s="75"/>
      <c r="F436" s="75"/>
      <c r="G436" s="75"/>
    </row>
    <row r="437" spans="5:7" ht="15.75" customHeight="1">
      <c r="E437" s="75"/>
      <c r="F437" s="75"/>
      <c r="G437" s="75"/>
    </row>
    <row r="438" spans="5:7" ht="15.75" customHeight="1">
      <c r="E438" s="75"/>
      <c r="F438" s="75"/>
      <c r="G438" s="75"/>
    </row>
    <row r="439" spans="5:7" ht="15.75" customHeight="1">
      <c r="E439" s="75"/>
      <c r="F439" s="75"/>
      <c r="G439" s="75"/>
    </row>
    <row r="440" spans="5:7" ht="15.75" customHeight="1">
      <c r="E440" s="75"/>
      <c r="F440" s="75"/>
      <c r="G440" s="75"/>
    </row>
    <row r="441" spans="5:7" ht="15.75" customHeight="1">
      <c r="E441" s="75"/>
      <c r="F441" s="75"/>
      <c r="G441" s="75"/>
    </row>
    <row r="442" spans="5:7" ht="15.75" customHeight="1">
      <c r="E442" s="75"/>
      <c r="F442" s="75"/>
      <c r="G442" s="75"/>
    </row>
    <row r="443" spans="5:7" ht="15.75" customHeight="1">
      <c r="E443" s="75"/>
      <c r="F443" s="75"/>
      <c r="G443" s="75"/>
    </row>
    <row r="444" spans="5:7" ht="15.75" customHeight="1">
      <c r="E444" s="75"/>
      <c r="F444" s="75"/>
      <c r="G444" s="75"/>
    </row>
    <row r="445" spans="5:7" ht="15.75" customHeight="1">
      <c r="E445" s="75"/>
      <c r="F445" s="75"/>
      <c r="G445" s="75"/>
    </row>
    <row r="446" spans="5:7" ht="15.75" customHeight="1">
      <c r="E446" s="75"/>
      <c r="F446" s="75"/>
      <c r="G446" s="75"/>
    </row>
    <row r="447" spans="5:7" ht="15.75" customHeight="1">
      <c r="E447" s="75"/>
      <c r="F447" s="75"/>
      <c r="G447" s="75"/>
    </row>
    <row r="448" spans="5:7" ht="15.75" customHeight="1">
      <c r="E448" s="75"/>
      <c r="F448" s="75"/>
      <c r="G448" s="75"/>
    </row>
    <row r="449" spans="5:7" ht="15.75" customHeight="1">
      <c r="E449" s="75"/>
      <c r="F449" s="75"/>
      <c r="G449" s="75"/>
    </row>
    <row r="450" spans="5:7" ht="15.75" customHeight="1">
      <c r="E450" s="75"/>
      <c r="F450" s="75"/>
      <c r="G450" s="75"/>
    </row>
    <row r="451" spans="5:7" ht="15.75" customHeight="1">
      <c r="E451" s="75"/>
      <c r="F451" s="75"/>
      <c r="G451" s="75"/>
    </row>
    <row r="452" spans="5:7" ht="15.75" customHeight="1">
      <c r="E452" s="75"/>
      <c r="F452" s="75"/>
      <c r="G452" s="75"/>
    </row>
    <row r="453" spans="5:7" ht="15.75" customHeight="1">
      <c r="E453" s="75"/>
      <c r="F453" s="75"/>
      <c r="G453" s="75"/>
    </row>
    <row r="454" spans="5:7" ht="15.75" customHeight="1">
      <c r="E454" s="75"/>
      <c r="F454" s="75"/>
      <c r="G454" s="75"/>
    </row>
    <row r="455" spans="5:7" ht="15.75" customHeight="1">
      <c r="E455" s="75"/>
      <c r="F455" s="75"/>
      <c r="G455" s="75"/>
    </row>
    <row r="456" spans="5:7" ht="15.75" customHeight="1">
      <c r="E456" s="75"/>
      <c r="F456" s="75"/>
      <c r="G456" s="75"/>
    </row>
    <row r="457" spans="5:7" ht="15.75" customHeight="1">
      <c r="E457" s="75"/>
      <c r="F457" s="75"/>
      <c r="G457" s="75"/>
    </row>
    <row r="458" spans="5:7" ht="15.75" customHeight="1">
      <c r="E458" s="75"/>
      <c r="F458" s="75"/>
      <c r="G458" s="75"/>
    </row>
    <row r="459" spans="5:7" ht="15.75" customHeight="1">
      <c r="E459" s="75"/>
      <c r="F459" s="75"/>
      <c r="G459" s="75"/>
    </row>
    <row r="460" spans="5:7" ht="15.75" customHeight="1">
      <c r="E460" s="75"/>
      <c r="F460" s="75"/>
      <c r="G460" s="75"/>
    </row>
    <row r="461" spans="5:7" ht="15.75" customHeight="1">
      <c r="E461" s="75"/>
      <c r="F461" s="75"/>
      <c r="G461" s="75"/>
    </row>
    <row r="462" spans="5:7" ht="15.75" customHeight="1">
      <c r="E462" s="75"/>
      <c r="F462" s="75"/>
      <c r="G462" s="75"/>
    </row>
    <row r="463" spans="5:7" ht="15.75" customHeight="1">
      <c r="E463" s="75"/>
      <c r="F463" s="75"/>
      <c r="G463" s="75"/>
    </row>
    <row r="464" spans="5:7" ht="15.75" customHeight="1">
      <c r="E464" s="75"/>
      <c r="F464" s="75"/>
      <c r="G464" s="75"/>
    </row>
    <row r="465" spans="5:7" ht="15.75" customHeight="1">
      <c r="E465" s="75"/>
      <c r="F465" s="75"/>
      <c r="G465" s="75"/>
    </row>
    <row r="466" spans="5:7" ht="15.75" customHeight="1">
      <c r="E466" s="75"/>
      <c r="F466" s="75"/>
      <c r="G466" s="75"/>
    </row>
    <row r="467" spans="5:7" ht="15.75" customHeight="1">
      <c r="E467" s="75"/>
      <c r="F467" s="75"/>
      <c r="G467" s="75"/>
    </row>
    <row r="468" spans="5:7" ht="15.75" customHeight="1">
      <c r="E468" s="75"/>
      <c r="F468" s="75"/>
      <c r="G468" s="75"/>
    </row>
    <row r="469" spans="5:7" ht="15.75" customHeight="1">
      <c r="E469" s="75"/>
      <c r="F469" s="75"/>
      <c r="G469" s="75"/>
    </row>
    <row r="470" spans="5:7" ht="15.75" customHeight="1">
      <c r="E470" s="75"/>
      <c r="F470" s="75"/>
      <c r="G470" s="75"/>
    </row>
    <row r="471" spans="5:7" ht="15.75" customHeight="1">
      <c r="E471" s="75"/>
      <c r="F471" s="75"/>
      <c r="G471" s="75"/>
    </row>
    <row r="472" spans="5:7" ht="15.75" customHeight="1">
      <c r="E472" s="75"/>
      <c r="F472" s="75"/>
      <c r="G472" s="75"/>
    </row>
    <row r="473" spans="5:7" ht="15.75" customHeight="1">
      <c r="E473" s="75"/>
      <c r="F473" s="75"/>
      <c r="G473" s="75"/>
    </row>
    <row r="474" spans="5:7" ht="15.75" customHeight="1">
      <c r="E474" s="75"/>
      <c r="F474" s="75"/>
      <c r="G474" s="75"/>
    </row>
    <row r="475" spans="5:7" ht="15.75" customHeight="1">
      <c r="E475" s="75"/>
      <c r="F475" s="75"/>
      <c r="G475" s="75"/>
    </row>
    <row r="476" spans="5:7" ht="15.75" customHeight="1">
      <c r="E476" s="75"/>
      <c r="F476" s="75"/>
      <c r="G476" s="75"/>
    </row>
    <row r="477" spans="5:7" ht="15.75" customHeight="1">
      <c r="E477" s="75"/>
      <c r="F477" s="75"/>
      <c r="G477" s="75"/>
    </row>
    <row r="478" spans="5:7" ht="15.75" customHeight="1">
      <c r="E478" s="75"/>
      <c r="F478" s="75"/>
      <c r="G478" s="75"/>
    </row>
    <row r="479" spans="5:7" ht="15.75" customHeight="1">
      <c r="E479" s="75"/>
      <c r="F479" s="75"/>
      <c r="G479" s="75"/>
    </row>
    <row r="480" spans="5:7" ht="15.75" customHeight="1">
      <c r="E480" s="75"/>
      <c r="F480" s="75"/>
      <c r="G480" s="75"/>
    </row>
    <row r="481" spans="5:7" ht="15.75" customHeight="1">
      <c r="E481" s="75"/>
      <c r="F481" s="75"/>
      <c r="G481" s="75"/>
    </row>
    <row r="482" spans="5:7" ht="15.75" customHeight="1">
      <c r="E482" s="75"/>
      <c r="F482" s="75"/>
      <c r="G482" s="75"/>
    </row>
    <row r="483" spans="5:7" ht="15.75" customHeight="1">
      <c r="E483" s="75"/>
      <c r="F483" s="75"/>
      <c r="G483" s="75"/>
    </row>
    <row r="484" spans="5:7" ht="15.75" customHeight="1">
      <c r="E484" s="75"/>
      <c r="F484" s="75"/>
      <c r="G484" s="75"/>
    </row>
    <row r="485" spans="5:7" ht="15.75" customHeight="1">
      <c r="E485" s="75"/>
      <c r="F485" s="75"/>
      <c r="G485" s="75"/>
    </row>
    <row r="486" spans="5:7" ht="15.75" customHeight="1">
      <c r="E486" s="75"/>
      <c r="F486" s="75"/>
      <c r="G486" s="75"/>
    </row>
    <row r="487" spans="5:7" ht="15.75" customHeight="1">
      <c r="E487" s="75"/>
      <c r="F487" s="75"/>
      <c r="G487" s="75"/>
    </row>
    <row r="488" spans="5:7" ht="15.75" customHeight="1">
      <c r="E488" s="75"/>
      <c r="F488" s="75"/>
      <c r="G488" s="75"/>
    </row>
    <row r="489" spans="5:7" ht="15.75" customHeight="1">
      <c r="E489" s="75"/>
      <c r="F489" s="75"/>
      <c r="G489" s="75"/>
    </row>
    <row r="490" spans="5:7" ht="15.75" customHeight="1">
      <c r="E490" s="75"/>
      <c r="F490" s="75"/>
      <c r="G490" s="75"/>
    </row>
    <row r="491" spans="5:7" ht="15.75" customHeight="1">
      <c r="E491" s="75"/>
      <c r="F491" s="75"/>
      <c r="G491" s="75"/>
    </row>
    <row r="492" spans="5:7" ht="15.75" customHeight="1">
      <c r="E492" s="75"/>
      <c r="F492" s="75"/>
      <c r="G492" s="75"/>
    </row>
    <row r="493" spans="5:7" ht="15.75" customHeight="1">
      <c r="E493" s="75"/>
      <c r="F493" s="75"/>
      <c r="G493" s="75"/>
    </row>
    <row r="494" spans="5:7" ht="15.75" customHeight="1">
      <c r="E494" s="75"/>
      <c r="F494" s="75"/>
      <c r="G494" s="75"/>
    </row>
    <row r="495" spans="5:7" ht="15.75" customHeight="1">
      <c r="E495" s="75"/>
      <c r="F495" s="75"/>
      <c r="G495" s="75"/>
    </row>
    <row r="496" spans="5:7" ht="15.75" customHeight="1">
      <c r="E496" s="75"/>
      <c r="F496" s="75"/>
      <c r="G496" s="75"/>
    </row>
    <row r="497" spans="5:7" ht="15.75" customHeight="1">
      <c r="E497" s="75"/>
      <c r="F497" s="75"/>
      <c r="G497" s="75"/>
    </row>
    <row r="498" spans="5:7" ht="15.75" customHeight="1">
      <c r="E498" s="75"/>
      <c r="F498" s="75"/>
      <c r="G498" s="75"/>
    </row>
    <row r="499" spans="5:7" ht="15.75" customHeight="1">
      <c r="E499" s="75"/>
      <c r="F499" s="75"/>
      <c r="G499" s="75"/>
    </row>
    <row r="500" spans="5:7" ht="15.75" customHeight="1">
      <c r="E500" s="75"/>
      <c r="F500" s="75"/>
      <c r="G500" s="75"/>
    </row>
    <row r="501" spans="5:7" ht="15.75" customHeight="1">
      <c r="E501" s="75"/>
      <c r="F501" s="75"/>
      <c r="G501" s="75"/>
    </row>
    <row r="502" spans="5:7" ht="15.75" customHeight="1">
      <c r="E502" s="75"/>
      <c r="F502" s="75"/>
      <c r="G502" s="75"/>
    </row>
    <row r="503" spans="5:7" ht="15.75" customHeight="1">
      <c r="E503" s="75"/>
      <c r="F503" s="75"/>
      <c r="G503" s="75"/>
    </row>
    <row r="504" spans="5:7" ht="15.75" customHeight="1">
      <c r="E504" s="75"/>
      <c r="F504" s="75"/>
      <c r="G504" s="75"/>
    </row>
    <row r="505" spans="5:7" ht="15.75" customHeight="1">
      <c r="E505" s="75"/>
      <c r="F505" s="75"/>
      <c r="G505" s="75"/>
    </row>
    <row r="506" spans="5:7" ht="15.75" customHeight="1">
      <c r="E506" s="75"/>
      <c r="F506" s="75"/>
      <c r="G506" s="75"/>
    </row>
    <row r="507" spans="5:7" ht="15.75" customHeight="1">
      <c r="E507" s="75"/>
      <c r="F507" s="75"/>
      <c r="G507" s="75"/>
    </row>
    <row r="508" spans="5:7" ht="15.75" customHeight="1">
      <c r="E508" s="75"/>
      <c r="F508" s="75"/>
      <c r="G508" s="75"/>
    </row>
    <row r="509" spans="5:7" ht="15.75" customHeight="1">
      <c r="E509" s="75"/>
      <c r="F509" s="75"/>
      <c r="G509" s="75"/>
    </row>
    <row r="510" spans="5:7" ht="15.75" customHeight="1">
      <c r="E510" s="75"/>
      <c r="F510" s="75"/>
      <c r="G510" s="75"/>
    </row>
    <row r="511" spans="5:7" ht="15.75" customHeight="1">
      <c r="E511" s="75"/>
      <c r="F511" s="75"/>
      <c r="G511" s="75"/>
    </row>
    <row r="512" spans="5:7" ht="15.75" customHeight="1">
      <c r="E512" s="75"/>
      <c r="F512" s="75"/>
      <c r="G512" s="75"/>
    </row>
    <row r="513" spans="5:7" ht="15.75" customHeight="1">
      <c r="E513" s="75"/>
      <c r="F513" s="75"/>
      <c r="G513" s="75"/>
    </row>
    <row r="514" spans="5:7" ht="15.75" customHeight="1">
      <c r="E514" s="75"/>
      <c r="F514" s="75"/>
      <c r="G514" s="75"/>
    </row>
    <row r="515" spans="5:7" ht="15.75" customHeight="1">
      <c r="E515" s="75"/>
      <c r="F515" s="75"/>
      <c r="G515" s="75"/>
    </row>
    <row r="516" spans="5:7" ht="15.75" customHeight="1">
      <c r="E516" s="75"/>
      <c r="F516" s="75"/>
      <c r="G516" s="75"/>
    </row>
    <row r="517" spans="5:7" ht="15.75" customHeight="1">
      <c r="E517" s="75"/>
      <c r="F517" s="75"/>
      <c r="G517" s="75"/>
    </row>
    <row r="518" spans="5:7" ht="15.75" customHeight="1">
      <c r="E518" s="75"/>
      <c r="F518" s="75"/>
      <c r="G518" s="75"/>
    </row>
    <row r="519" spans="5:7" ht="15.75" customHeight="1">
      <c r="E519" s="75"/>
      <c r="F519" s="75"/>
      <c r="G519" s="75"/>
    </row>
    <row r="520" spans="5:7" ht="15.75" customHeight="1">
      <c r="E520" s="75"/>
      <c r="F520" s="75"/>
      <c r="G520" s="75"/>
    </row>
    <row r="521" spans="5:7" ht="15.75" customHeight="1">
      <c r="E521" s="75"/>
      <c r="F521" s="75"/>
      <c r="G521" s="75"/>
    </row>
    <row r="522" spans="5:7" ht="15.75" customHeight="1">
      <c r="E522" s="75"/>
      <c r="F522" s="75"/>
      <c r="G522" s="75"/>
    </row>
    <row r="523" spans="5:7" ht="15.75" customHeight="1">
      <c r="E523" s="75"/>
      <c r="F523" s="75"/>
      <c r="G523" s="75"/>
    </row>
    <row r="524" spans="5:7" ht="15.75" customHeight="1">
      <c r="E524" s="75"/>
      <c r="F524" s="75"/>
      <c r="G524" s="75"/>
    </row>
    <row r="525" spans="5:7" ht="15.75" customHeight="1">
      <c r="E525" s="75"/>
      <c r="F525" s="75"/>
      <c r="G525" s="75"/>
    </row>
    <row r="526" spans="5:7" ht="15.75" customHeight="1">
      <c r="E526" s="75"/>
      <c r="F526" s="75"/>
      <c r="G526" s="75"/>
    </row>
    <row r="527" spans="5:7" ht="15.75" customHeight="1">
      <c r="E527" s="75"/>
      <c r="F527" s="75"/>
      <c r="G527" s="75"/>
    </row>
    <row r="528" spans="5:7" ht="15.75" customHeight="1">
      <c r="E528" s="75"/>
      <c r="F528" s="75"/>
      <c r="G528" s="75"/>
    </row>
    <row r="529" spans="5:7" ht="15.75" customHeight="1">
      <c r="E529" s="75"/>
      <c r="F529" s="75"/>
      <c r="G529" s="75"/>
    </row>
    <row r="530" spans="5:7" ht="15.75" customHeight="1">
      <c r="E530" s="75"/>
      <c r="F530" s="75"/>
      <c r="G530" s="75"/>
    </row>
    <row r="531" spans="5:7" ht="15.75" customHeight="1">
      <c r="E531" s="75"/>
      <c r="F531" s="75"/>
      <c r="G531" s="75"/>
    </row>
    <row r="532" spans="5:7" ht="15.75" customHeight="1">
      <c r="E532" s="75"/>
      <c r="F532" s="75"/>
      <c r="G532" s="75"/>
    </row>
    <row r="533" spans="5:7" ht="15.75" customHeight="1">
      <c r="E533" s="75"/>
      <c r="F533" s="75"/>
      <c r="G533" s="75"/>
    </row>
    <row r="534" spans="5:7" ht="15.75" customHeight="1">
      <c r="E534" s="75"/>
      <c r="F534" s="75"/>
      <c r="G534" s="75"/>
    </row>
    <row r="535" spans="5:7" ht="15.75" customHeight="1">
      <c r="E535" s="75"/>
      <c r="F535" s="75"/>
      <c r="G535" s="75"/>
    </row>
    <row r="536" spans="5:7" ht="15.75" customHeight="1">
      <c r="E536" s="75"/>
      <c r="F536" s="75"/>
      <c r="G536" s="75"/>
    </row>
    <row r="537" spans="5:7" ht="15.75" customHeight="1">
      <c r="E537" s="75"/>
      <c r="F537" s="75"/>
      <c r="G537" s="75"/>
    </row>
    <row r="538" spans="5:7" ht="15.75" customHeight="1">
      <c r="E538" s="75"/>
      <c r="F538" s="75"/>
      <c r="G538" s="75"/>
    </row>
    <row r="539" spans="5:7" ht="15.75" customHeight="1">
      <c r="E539" s="75"/>
      <c r="F539" s="75"/>
      <c r="G539" s="75"/>
    </row>
    <row r="540" spans="5:7" ht="15.75" customHeight="1">
      <c r="E540" s="75"/>
      <c r="F540" s="75"/>
      <c r="G540" s="75"/>
    </row>
    <row r="541" spans="5:7" ht="15.75" customHeight="1">
      <c r="E541" s="75"/>
      <c r="F541" s="75"/>
      <c r="G541" s="75"/>
    </row>
    <row r="542" spans="5:7" ht="15.75" customHeight="1">
      <c r="E542" s="75"/>
      <c r="F542" s="75"/>
      <c r="G542" s="75"/>
    </row>
    <row r="543" spans="5:7" ht="15.75" customHeight="1">
      <c r="E543" s="75"/>
      <c r="F543" s="75"/>
      <c r="G543" s="75"/>
    </row>
    <row r="544" spans="5:7" ht="15.75" customHeight="1">
      <c r="E544" s="75"/>
      <c r="F544" s="75"/>
      <c r="G544" s="75"/>
    </row>
    <row r="545" spans="5:7" ht="15.75" customHeight="1">
      <c r="E545" s="75"/>
      <c r="F545" s="75"/>
      <c r="G545" s="75"/>
    </row>
    <row r="546" spans="5:7" ht="15.75" customHeight="1">
      <c r="E546" s="75"/>
      <c r="F546" s="75"/>
      <c r="G546" s="75"/>
    </row>
    <row r="547" spans="5:7" ht="15.75" customHeight="1">
      <c r="E547" s="75"/>
      <c r="F547" s="75"/>
      <c r="G547" s="75"/>
    </row>
    <row r="548" spans="5:7" ht="15.75" customHeight="1">
      <c r="E548" s="75"/>
      <c r="F548" s="75"/>
      <c r="G548" s="75"/>
    </row>
    <row r="549" spans="5:7" ht="15.75" customHeight="1">
      <c r="E549" s="75"/>
      <c r="F549" s="75"/>
      <c r="G549" s="75"/>
    </row>
    <row r="550" spans="5:7" ht="15.75" customHeight="1">
      <c r="E550" s="75"/>
      <c r="F550" s="75"/>
      <c r="G550" s="75"/>
    </row>
    <row r="551" spans="5:7" ht="15.75" customHeight="1">
      <c r="E551" s="75"/>
      <c r="F551" s="75"/>
      <c r="G551" s="75"/>
    </row>
    <row r="552" spans="5:7" ht="15.75" customHeight="1">
      <c r="E552" s="75"/>
      <c r="F552" s="75"/>
      <c r="G552" s="75"/>
    </row>
    <row r="553" spans="5:7" ht="15.75" customHeight="1">
      <c r="E553" s="75"/>
      <c r="F553" s="75"/>
      <c r="G553" s="75"/>
    </row>
    <row r="554" spans="5:7" ht="15.75" customHeight="1">
      <c r="E554" s="75"/>
      <c r="F554" s="75"/>
      <c r="G554" s="75"/>
    </row>
    <row r="555" spans="5:7" ht="15.75" customHeight="1">
      <c r="E555" s="75"/>
      <c r="F555" s="75"/>
      <c r="G555" s="75"/>
    </row>
    <row r="556" spans="5:7" ht="15.75" customHeight="1">
      <c r="E556" s="75"/>
      <c r="F556" s="75"/>
      <c r="G556" s="75"/>
    </row>
    <row r="557" spans="5:7" ht="15.75" customHeight="1">
      <c r="E557" s="75"/>
      <c r="F557" s="75"/>
      <c r="G557" s="75"/>
    </row>
    <row r="558" spans="5:7" ht="15.75" customHeight="1">
      <c r="E558" s="75"/>
      <c r="F558" s="75"/>
      <c r="G558" s="75"/>
    </row>
    <row r="559" spans="5:7" ht="15.75" customHeight="1">
      <c r="E559" s="75"/>
      <c r="F559" s="75"/>
      <c r="G559" s="75"/>
    </row>
    <row r="560" spans="5:7" ht="15.75" customHeight="1">
      <c r="E560" s="75"/>
      <c r="F560" s="75"/>
      <c r="G560" s="75"/>
    </row>
    <row r="561" spans="5:7" ht="15.75" customHeight="1">
      <c r="E561" s="75"/>
      <c r="F561" s="75"/>
      <c r="G561" s="75"/>
    </row>
    <row r="562" spans="5:7" ht="15.75" customHeight="1">
      <c r="E562" s="75"/>
      <c r="F562" s="75"/>
      <c r="G562" s="75"/>
    </row>
    <row r="563" spans="5:7" ht="15.75" customHeight="1">
      <c r="E563" s="75"/>
      <c r="F563" s="75"/>
      <c r="G563" s="75"/>
    </row>
    <row r="564" spans="5:7" ht="15.75" customHeight="1">
      <c r="E564" s="75"/>
      <c r="F564" s="75"/>
      <c r="G564" s="75"/>
    </row>
    <row r="565" spans="5:7" ht="15.75" customHeight="1">
      <c r="E565" s="75"/>
      <c r="F565" s="75"/>
      <c r="G565" s="75"/>
    </row>
    <row r="566" spans="5:7" ht="15.75" customHeight="1">
      <c r="E566" s="75"/>
      <c r="F566" s="75"/>
      <c r="G566" s="75"/>
    </row>
    <row r="567" spans="5:7" ht="15.75" customHeight="1">
      <c r="E567" s="75"/>
      <c r="F567" s="75"/>
      <c r="G567" s="75"/>
    </row>
    <row r="568" spans="5:7" ht="15.75" customHeight="1">
      <c r="E568" s="75"/>
      <c r="F568" s="75"/>
      <c r="G568" s="75"/>
    </row>
    <row r="569" spans="5:7" ht="15.75" customHeight="1">
      <c r="E569" s="75"/>
      <c r="F569" s="75"/>
      <c r="G569" s="75"/>
    </row>
    <row r="570" spans="5:7" ht="15.75" customHeight="1">
      <c r="E570" s="75"/>
      <c r="F570" s="75"/>
      <c r="G570" s="75"/>
    </row>
    <row r="571" spans="5:7" ht="15.75" customHeight="1">
      <c r="E571" s="75"/>
      <c r="F571" s="75"/>
      <c r="G571" s="75"/>
    </row>
    <row r="572" spans="5:7" ht="15.75" customHeight="1">
      <c r="E572" s="75"/>
      <c r="F572" s="75"/>
      <c r="G572" s="75"/>
    </row>
    <row r="573" spans="5:7" ht="15.75" customHeight="1">
      <c r="E573" s="75"/>
      <c r="F573" s="75"/>
      <c r="G573" s="75"/>
    </row>
    <row r="574" spans="5:7" ht="15.75" customHeight="1">
      <c r="E574" s="75"/>
      <c r="F574" s="75"/>
      <c r="G574" s="75"/>
    </row>
    <row r="575" spans="5:7" ht="15.75" customHeight="1">
      <c r="E575" s="75"/>
      <c r="F575" s="75"/>
      <c r="G575" s="75"/>
    </row>
    <row r="576" spans="5:7" ht="15.75" customHeight="1">
      <c r="E576" s="75"/>
      <c r="F576" s="75"/>
      <c r="G576" s="75"/>
    </row>
    <row r="577" spans="5:7" ht="15.75" customHeight="1">
      <c r="E577" s="75"/>
      <c r="F577" s="75"/>
      <c r="G577" s="75"/>
    </row>
    <row r="578" spans="5:7" ht="15.75" customHeight="1">
      <c r="E578" s="75"/>
      <c r="F578" s="75"/>
      <c r="G578" s="75"/>
    </row>
    <row r="579" spans="5:7" ht="15.75" customHeight="1">
      <c r="E579" s="75"/>
      <c r="F579" s="75"/>
      <c r="G579" s="75"/>
    </row>
    <row r="580" spans="5:7" ht="15.75" customHeight="1">
      <c r="E580" s="75"/>
      <c r="F580" s="75"/>
      <c r="G580" s="75"/>
    </row>
    <row r="581" spans="5:7" ht="15.75" customHeight="1">
      <c r="E581" s="75"/>
      <c r="F581" s="75"/>
      <c r="G581" s="75"/>
    </row>
    <row r="582" spans="5:7" ht="15.75" customHeight="1">
      <c r="E582" s="75"/>
      <c r="F582" s="75"/>
      <c r="G582" s="75"/>
    </row>
    <row r="583" spans="5:7" ht="15.75" customHeight="1">
      <c r="E583" s="75"/>
      <c r="F583" s="75"/>
      <c r="G583" s="75"/>
    </row>
    <row r="584" spans="5:7" ht="15.75" customHeight="1">
      <c r="E584" s="75"/>
      <c r="F584" s="75"/>
      <c r="G584" s="75"/>
    </row>
    <row r="585" spans="5:7" ht="15.75" customHeight="1">
      <c r="E585" s="75"/>
      <c r="F585" s="75"/>
      <c r="G585" s="75"/>
    </row>
    <row r="586" spans="5:7" ht="15.75" customHeight="1">
      <c r="E586" s="75"/>
      <c r="F586" s="75"/>
      <c r="G586" s="75"/>
    </row>
    <row r="587" spans="5:7" ht="15.75" customHeight="1">
      <c r="E587" s="75"/>
      <c r="F587" s="75"/>
      <c r="G587" s="75"/>
    </row>
    <row r="588" spans="5:7" ht="15.75" customHeight="1">
      <c r="E588" s="75"/>
      <c r="F588" s="75"/>
      <c r="G588" s="75"/>
    </row>
    <row r="589" spans="5:7" ht="15.75" customHeight="1">
      <c r="E589" s="75"/>
      <c r="F589" s="75"/>
      <c r="G589" s="75"/>
    </row>
    <row r="590" spans="5:7" ht="15.75" customHeight="1">
      <c r="E590" s="75"/>
      <c r="F590" s="75"/>
      <c r="G590" s="75"/>
    </row>
    <row r="591" spans="5:7" ht="15.75" customHeight="1">
      <c r="E591" s="75"/>
      <c r="F591" s="75"/>
      <c r="G591" s="75"/>
    </row>
    <row r="592" spans="5:7" ht="15.75" customHeight="1">
      <c r="E592" s="75"/>
      <c r="F592" s="75"/>
      <c r="G592" s="75"/>
    </row>
    <row r="593" spans="5:7" ht="15.75" customHeight="1">
      <c r="E593" s="75"/>
      <c r="F593" s="75"/>
      <c r="G593" s="75"/>
    </row>
    <row r="594" spans="5:7" ht="15.75" customHeight="1">
      <c r="E594" s="75"/>
      <c r="F594" s="75"/>
      <c r="G594" s="75"/>
    </row>
    <row r="595" spans="5:7" ht="15.75" customHeight="1">
      <c r="E595" s="75"/>
      <c r="F595" s="75"/>
      <c r="G595" s="75"/>
    </row>
    <row r="596" spans="5:7" ht="15.75" customHeight="1">
      <c r="E596" s="75"/>
      <c r="F596" s="75"/>
      <c r="G596" s="75"/>
    </row>
    <row r="597" spans="5:7" ht="15.75" customHeight="1">
      <c r="E597" s="75"/>
      <c r="F597" s="75"/>
      <c r="G597" s="75"/>
    </row>
    <row r="598" spans="5:7" ht="15.75" customHeight="1">
      <c r="E598" s="75"/>
      <c r="F598" s="75"/>
      <c r="G598" s="75"/>
    </row>
    <row r="599" spans="5:7" ht="15.75" customHeight="1">
      <c r="E599" s="75"/>
      <c r="F599" s="75"/>
      <c r="G599" s="75"/>
    </row>
    <row r="600" spans="5:7" ht="15.75" customHeight="1">
      <c r="E600" s="75"/>
      <c r="F600" s="75"/>
      <c r="G600" s="75"/>
    </row>
    <row r="601" spans="5:7" ht="15.75" customHeight="1">
      <c r="E601" s="75"/>
      <c r="F601" s="75"/>
      <c r="G601" s="75"/>
    </row>
    <row r="602" spans="5:7" ht="15.75" customHeight="1">
      <c r="E602" s="75"/>
      <c r="F602" s="75"/>
      <c r="G602" s="75"/>
    </row>
    <row r="603" spans="5:7" ht="15.75" customHeight="1">
      <c r="E603" s="75"/>
      <c r="F603" s="75"/>
      <c r="G603" s="75"/>
    </row>
    <row r="604" spans="5:7" ht="15.75" customHeight="1">
      <c r="E604" s="75"/>
      <c r="F604" s="75"/>
      <c r="G604" s="75"/>
    </row>
    <row r="605" spans="5:7" ht="15.75" customHeight="1">
      <c r="E605" s="75"/>
      <c r="F605" s="75"/>
      <c r="G605" s="75"/>
    </row>
    <row r="606" spans="5:7" ht="15.75" customHeight="1">
      <c r="E606" s="75"/>
      <c r="F606" s="75"/>
      <c r="G606" s="75"/>
    </row>
    <row r="607" spans="5:7" ht="15.75" customHeight="1">
      <c r="E607" s="75"/>
      <c r="F607" s="75"/>
      <c r="G607" s="75"/>
    </row>
    <row r="608" spans="5:7" ht="15.75" customHeight="1">
      <c r="E608" s="75"/>
      <c r="F608" s="75"/>
      <c r="G608" s="75"/>
    </row>
    <row r="609" spans="5:7" ht="15.75" customHeight="1">
      <c r="E609" s="75"/>
      <c r="F609" s="75"/>
      <c r="G609" s="75"/>
    </row>
    <row r="610" spans="5:7" ht="15.75" customHeight="1">
      <c r="E610" s="75"/>
      <c r="F610" s="75"/>
      <c r="G610" s="75"/>
    </row>
    <row r="611" spans="5:7" ht="15.75" customHeight="1">
      <c r="E611" s="75"/>
      <c r="F611" s="75"/>
      <c r="G611" s="75"/>
    </row>
    <row r="612" spans="5:7" ht="15.75" customHeight="1">
      <c r="E612" s="75"/>
      <c r="F612" s="75"/>
      <c r="G612" s="75"/>
    </row>
    <row r="613" spans="5:7" ht="15.75" customHeight="1">
      <c r="E613" s="75"/>
      <c r="F613" s="75"/>
      <c r="G613" s="75"/>
    </row>
    <row r="614" spans="5:7" ht="15.75" customHeight="1">
      <c r="E614" s="75"/>
      <c r="F614" s="75"/>
      <c r="G614" s="75"/>
    </row>
    <row r="615" spans="5:7" ht="15.75" customHeight="1">
      <c r="E615" s="75"/>
      <c r="F615" s="75"/>
      <c r="G615" s="75"/>
    </row>
    <row r="616" spans="5:7" ht="15.75" customHeight="1">
      <c r="E616" s="75"/>
      <c r="F616" s="75"/>
      <c r="G616" s="75"/>
    </row>
    <row r="617" spans="5:7" ht="15.75" customHeight="1">
      <c r="E617" s="75"/>
      <c r="F617" s="75"/>
      <c r="G617" s="75"/>
    </row>
    <row r="618" spans="5:7" ht="15.75" customHeight="1">
      <c r="E618" s="75"/>
      <c r="F618" s="75"/>
      <c r="G618" s="75"/>
    </row>
    <row r="619" spans="5:7" ht="15.75" customHeight="1">
      <c r="E619" s="75"/>
      <c r="F619" s="75"/>
      <c r="G619" s="75"/>
    </row>
    <row r="620" spans="5:7" ht="15.75" customHeight="1">
      <c r="E620" s="75"/>
      <c r="F620" s="75"/>
      <c r="G620" s="75"/>
    </row>
    <row r="621" spans="5:7" ht="15.75" customHeight="1">
      <c r="E621" s="75"/>
      <c r="F621" s="75"/>
      <c r="G621" s="75"/>
    </row>
    <row r="622" spans="5:7" ht="15.75" customHeight="1">
      <c r="E622" s="75"/>
      <c r="F622" s="75"/>
      <c r="G622" s="75"/>
    </row>
    <row r="623" spans="5:7" ht="15.75" customHeight="1">
      <c r="E623" s="75"/>
      <c r="F623" s="75"/>
      <c r="G623" s="75"/>
    </row>
    <row r="624" spans="5:7" ht="15.75" customHeight="1">
      <c r="E624" s="75"/>
      <c r="F624" s="75"/>
      <c r="G624" s="75"/>
    </row>
    <row r="625" spans="5:7" ht="15.75" customHeight="1">
      <c r="E625" s="75"/>
      <c r="F625" s="75"/>
      <c r="G625" s="75"/>
    </row>
    <row r="626" spans="5:7" ht="15.75" customHeight="1">
      <c r="E626" s="75"/>
      <c r="F626" s="75"/>
      <c r="G626" s="75"/>
    </row>
    <row r="627" spans="5:7" ht="15.75" customHeight="1">
      <c r="E627" s="75"/>
      <c r="F627" s="75"/>
      <c r="G627" s="75"/>
    </row>
    <row r="628" spans="5:7" ht="15.75" customHeight="1">
      <c r="E628" s="75"/>
      <c r="F628" s="75"/>
      <c r="G628" s="75"/>
    </row>
    <row r="629" spans="5:7" ht="15.75" customHeight="1">
      <c r="E629" s="75"/>
      <c r="F629" s="75"/>
      <c r="G629" s="75"/>
    </row>
    <row r="630" spans="5:7" ht="15.75" customHeight="1">
      <c r="E630" s="75"/>
      <c r="F630" s="75"/>
      <c r="G630" s="75"/>
    </row>
    <row r="631" spans="5:7" ht="15.75" customHeight="1">
      <c r="E631" s="75"/>
      <c r="F631" s="75"/>
      <c r="G631" s="75"/>
    </row>
    <row r="632" spans="5:7" ht="15.75" customHeight="1">
      <c r="E632" s="75"/>
      <c r="F632" s="75"/>
      <c r="G632" s="75"/>
    </row>
    <row r="633" spans="5:7" ht="15.75" customHeight="1">
      <c r="E633" s="75"/>
      <c r="F633" s="75"/>
      <c r="G633" s="75"/>
    </row>
    <row r="634" spans="5:7" ht="15.75" customHeight="1">
      <c r="E634" s="75"/>
      <c r="F634" s="75"/>
      <c r="G634" s="75"/>
    </row>
    <row r="635" spans="5:7" ht="15.75" customHeight="1">
      <c r="E635" s="75"/>
      <c r="F635" s="75"/>
      <c r="G635" s="75"/>
    </row>
    <row r="636" spans="5:7" ht="15.75" customHeight="1">
      <c r="E636" s="75"/>
      <c r="F636" s="75"/>
      <c r="G636" s="75"/>
    </row>
    <row r="637" spans="5:7" ht="15.75" customHeight="1">
      <c r="E637" s="75"/>
      <c r="F637" s="75"/>
      <c r="G637" s="75"/>
    </row>
    <row r="638" spans="5:7" ht="15.75" customHeight="1">
      <c r="E638" s="75"/>
      <c r="F638" s="75"/>
      <c r="G638" s="75"/>
    </row>
    <row r="639" spans="5:7" ht="15.75" customHeight="1">
      <c r="E639" s="75"/>
      <c r="F639" s="75"/>
      <c r="G639" s="75"/>
    </row>
    <row r="640" spans="5:7" ht="15.75" customHeight="1">
      <c r="E640" s="75"/>
      <c r="F640" s="75"/>
      <c r="G640" s="75"/>
    </row>
    <row r="641" spans="5:7" ht="15.75" customHeight="1">
      <c r="E641" s="75"/>
      <c r="F641" s="75"/>
      <c r="G641" s="75"/>
    </row>
    <row r="642" spans="5:7" ht="15.75" customHeight="1">
      <c r="E642" s="75"/>
      <c r="F642" s="75"/>
      <c r="G642" s="75"/>
    </row>
    <row r="643" spans="5:7" ht="15.75" customHeight="1">
      <c r="E643" s="75"/>
      <c r="F643" s="75"/>
      <c r="G643" s="75"/>
    </row>
    <row r="644" spans="5:7" ht="15.75" customHeight="1">
      <c r="E644" s="75"/>
      <c r="F644" s="75"/>
      <c r="G644" s="75"/>
    </row>
    <row r="645" spans="5:7" ht="15.75" customHeight="1">
      <c r="E645" s="75"/>
      <c r="F645" s="75"/>
      <c r="G645" s="75"/>
    </row>
    <row r="646" spans="5:7" ht="15.75" customHeight="1">
      <c r="E646" s="75"/>
      <c r="F646" s="75"/>
      <c r="G646" s="75"/>
    </row>
    <row r="647" spans="5:7" ht="15.75" customHeight="1">
      <c r="E647" s="75"/>
      <c r="F647" s="75"/>
      <c r="G647" s="75"/>
    </row>
    <row r="648" spans="5:7" ht="15.75" customHeight="1">
      <c r="E648" s="75"/>
      <c r="F648" s="75"/>
      <c r="G648" s="75"/>
    </row>
    <row r="649" spans="5:7" ht="15.75" customHeight="1">
      <c r="E649" s="75"/>
      <c r="F649" s="75"/>
      <c r="G649" s="75"/>
    </row>
    <row r="650" spans="5:7" ht="15.75" customHeight="1">
      <c r="E650" s="75"/>
      <c r="F650" s="75"/>
      <c r="G650" s="75"/>
    </row>
    <row r="651" spans="5:7" ht="15.75" customHeight="1">
      <c r="E651" s="75"/>
      <c r="F651" s="75"/>
      <c r="G651" s="75"/>
    </row>
    <row r="652" spans="5:7" ht="15.75" customHeight="1">
      <c r="E652" s="75"/>
      <c r="F652" s="75"/>
      <c r="G652" s="75"/>
    </row>
    <row r="653" spans="5:7" ht="15.75" customHeight="1">
      <c r="E653" s="75"/>
      <c r="F653" s="75"/>
      <c r="G653" s="75"/>
    </row>
    <row r="654" spans="5:7" ht="15.75" customHeight="1">
      <c r="E654" s="75"/>
      <c r="F654" s="75"/>
      <c r="G654" s="75"/>
    </row>
    <row r="655" spans="5:7" ht="15.75" customHeight="1">
      <c r="E655" s="75"/>
      <c r="F655" s="75"/>
      <c r="G655" s="75"/>
    </row>
    <row r="656" spans="5:7" ht="15.75" customHeight="1">
      <c r="E656" s="75"/>
      <c r="F656" s="75"/>
      <c r="G656" s="75"/>
    </row>
    <row r="657" spans="5:7" ht="15.75" customHeight="1">
      <c r="E657" s="75"/>
      <c r="F657" s="75"/>
      <c r="G657" s="75"/>
    </row>
    <row r="658" spans="5:7" ht="15.75" customHeight="1">
      <c r="E658" s="75"/>
      <c r="F658" s="75"/>
      <c r="G658" s="75"/>
    </row>
    <row r="659" spans="5:7" ht="15.75" customHeight="1">
      <c r="E659" s="75"/>
      <c r="F659" s="75"/>
      <c r="G659" s="75"/>
    </row>
    <row r="660" spans="5:7" ht="15.75" customHeight="1">
      <c r="E660" s="75"/>
      <c r="F660" s="75"/>
      <c r="G660" s="75"/>
    </row>
    <row r="661" spans="5:7" ht="15.75" customHeight="1">
      <c r="E661" s="75"/>
      <c r="F661" s="75"/>
      <c r="G661" s="75"/>
    </row>
    <row r="662" spans="5:7" ht="15.75" customHeight="1">
      <c r="E662" s="75"/>
      <c r="F662" s="75"/>
      <c r="G662" s="75"/>
    </row>
    <row r="663" spans="5:7" ht="15.75" customHeight="1">
      <c r="E663" s="75"/>
      <c r="F663" s="75"/>
      <c r="G663" s="75"/>
    </row>
    <row r="664" spans="5:7" ht="15.75" customHeight="1">
      <c r="E664" s="75"/>
      <c r="F664" s="75"/>
      <c r="G664" s="75"/>
    </row>
    <row r="665" spans="5:7" ht="15.75" customHeight="1">
      <c r="E665" s="75"/>
      <c r="F665" s="75"/>
      <c r="G665" s="75"/>
    </row>
    <row r="666" spans="5:7" ht="15.75" customHeight="1">
      <c r="E666" s="75"/>
      <c r="F666" s="75"/>
      <c r="G666" s="75"/>
    </row>
    <row r="667" spans="5:7" ht="15.75" customHeight="1">
      <c r="E667" s="75"/>
      <c r="F667" s="75"/>
      <c r="G667" s="75"/>
    </row>
    <row r="668" spans="5:7" ht="15.75" customHeight="1">
      <c r="E668" s="75"/>
      <c r="F668" s="75"/>
      <c r="G668" s="75"/>
    </row>
    <row r="669" spans="5:7" ht="15.75" customHeight="1">
      <c r="E669" s="75"/>
      <c r="F669" s="75"/>
      <c r="G669" s="75"/>
    </row>
    <row r="670" spans="5:7" ht="15.75" customHeight="1">
      <c r="E670" s="75"/>
      <c r="F670" s="75"/>
      <c r="G670" s="75"/>
    </row>
    <row r="671" spans="5:7" ht="15.75" customHeight="1">
      <c r="E671" s="75"/>
      <c r="F671" s="75"/>
      <c r="G671" s="75"/>
    </row>
    <row r="672" spans="5:7" ht="15.75" customHeight="1">
      <c r="E672" s="75"/>
      <c r="F672" s="75"/>
      <c r="G672" s="75"/>
    </row>
    <row r="673" spans="5:7" ht="15.75" customHeight="1">
      <c r="E673" s="75"/>
      <c r="F673" s="75"/>
      <c r="G673" s="75"/>
    </row>
    <row r="674" spans="5:7" ht="15.75" customHeight="1">
      <c r="E674" s="75"/>
      <c r="F674" s="75"/>
      <c r="G674" s="75"/>
    </row>
    <row r="675" spans="5:7" ht="15.75" customHeight="1">
      <c r="E675" s="75"/>
      <c r="F675" s="75"/>
      <c r="G675" s="75"/>
    </row>
    <row r="676" spans="5:7" ht="15.75" customHeight="1">
      <c r="E676" s="75"/>
      <c r="F676" s="75"/>
      <c r="G676" s="75"/>
    </row>
    <row r="677" spans="5:7" ht="15.75" customHeight="1">
      <c r="E677" s="75"/>
      <c r="F677" s="75"/>
      <c r="G677" s="75"/>
    </row>
    <row r="678" spans="5:7" ht="15.75" customHeight="1">
      <c r="E678" s="75"/>
      <c r="F678" s="75"/>
      <c r="G678" s="75"/>
    </row>
    <row r="679" spans="5:7" ht="15.75" customHeight="1">
      <c r="E679" s="75"/>
      <c r="F679" s="75"/>
      <c r="G679" s="75"/>
    </row>
    <row r="680" spans="5:7" ht="15.75" customHeight="1">
      <c r="E680" s="75"/>
      <c r="F680" s="75"/>
      <c r="G680" s="75"/>
    </row>
    <row r="681" spans="5:7" ht="15.75" customHeight="1">
      <c r="E681" s="75"/>
      <c r="F681" s="75"/>
      <c r="G681" s="75"/>
    </row>
    <row r="682" spans="5:7" ht="15.75" customHeight="1">
      <c r="E682" s="75"/>
      <c r="F682" s="75"/>
      <c r="G682" s="75"/>
    </row>
    <row r="683" spans="5:7" ht="15.75" customHeight="1">
      <c r="E683" s="75"/>
      <c r="F683" s="75"/>
      <c r="G683" s="75"/>
    </row>
    <row r="684" spans="5:7" ht="15.75" customHeight="1">
      <c r="E684" s="75"/>
      <c r="F684" s="75"/>
      <c r="G684" s="75"/>
    </row>
    <row r="685" spans="5:7" ht="15.75" customHeight="1">
      <c r="E685" s="75"/>
      <c r="F685" s="75"/>
      <c r="G685" s="75"/>
    </row>
    <row r="686" spans="5:7" ht="15.75" customHeight="1">
      <c r="E686" s="75"/>
      <c r="F686" s="75"/>
      <c r="G686" s="75"/>
    </row>
    <row r="687" spans="5:7" ht="15.75" customHeight="1">
      <c r="E687" s="75"/>
      <c r="F687" s="75"/>
      <c r="G687" s="75"/>
    </row>
    <row r="688" spans="5:7" ht="15.75" customHeight="1">
      <c r="E688" s="75"/>
      <c r="F688" s="75"/>
      <c r="G688" s="75"/>
    </row>
    <row r="689" spans="5:7" ht="15.75" customHeight="1">
      <c r="E689" s="75"/>
      <c r="F689" s="75"/>
      <c r="G689" s="75"/>
    </row>
    <row r="690" spans="5:7" ht="15.75" customHeight="1">
      <c r="E690" s="75"/>
      <c r="F690" s="75"/>
      <c r="G690" s="75"/>
    </row>
    <row r="691" spans="5:7" ht="15.75" customHeight="1">
      <c r="E691" s="75"/>
      <c r="F691" s="75"/>
      <c r="G691" s="75"/>
    </row>
    <row r="692" spans="5:7" ht="15.75" customHeight="1">
      <c r="E692" s="75"/>
      <c r="F692" s="75"/>
      <c r="G692" s="75"/>
    </row>
    <row r="693" spans="5:7" ht="15.75" customHeight="1">
      <c r="E693" s="75"/>
      <c r="F693" s="75"/>
      <c r="G693" s="75"/>
    </row>
    <row r="694" spans="5:7" ht="15.75" customHeight="1">
      <c r="E694" s="75"/>
      <c r="F694" s="75"/>
      <c r="G694" s="75"/>
    </row>
    <row r="695" spans="5:7" ht="15.75" customHeight="1">
      <c r="E695" s="75"/>
      <c r="F695" s="75"/>
      <c r="G695" s="75"/>
    </row>
    <row r="696" spans="5:7" ht="15.75" customHeight="1">
      <c r="E696" s="75"/>
      <c r="F696" s="75"/>
      <c r="G696" s="75"/>
    </row>
    <row r="697" spans="5:7" ht="15.75" customHeight="1">
      <c r="E697" s="75"/>
      <c r="F697" s="75"/>
      <c r="G697" s="75"/>
    </row>
    <row r="698" spans="5:7" ht="15.75" customHeight="1">
      <c r="E698" s="75"/>
      <c r="F698" s="75"/>
      <c r="G698" s="75"/>
    </row>
    <row r="699" spans="5:7" ht="15.75" customHeight="1">
      <c r="E699" s="75"/>
      <c r="F699" s="75"/>
      <c r="G699" s="75"/>
    </row>
    <row r="700" spans="5:7" ht="15.75" customHeight="1">
      <c r="E700" s="75"/>
      <c r="F700" s="75"/>
      <c r="G700" s="75"/>
    </row>
    <row r="701" spans="5:7" ht="15.75" customHeight="1">
      <c r="E701" s="75"/>
      <c r="F701" s="75"/>
      <c r="G701" s="75"/>
    </row>
    <row r="702" spans="5:7" ht="15.75" customHeight="1">
      <c r="E702" s="75"/>
      <c r="F702" s="75"/>
      <c r="G702" s="75"/>
    </row>
    <row r="703" spans="5:7" ht="15.75" customHeight="1">
      <c r="E703" s="75"/>
      <c r="F703" s="75"/>
      <c r="G703" s="75"/>
    </row>
    <row r="704" spans="5:7" ht="15.75" customHeight="1">
      <c r="E704" s="75"/>
      <c r="F704" s="75"/>
      <c r="G704" s="75"/>
    </row>
    <row r="705" spans="5:7" ht="15.75" customHeight="1">
      <c r="E705" s="75"/>
      <c r="F705" s="75"/>
      <c r="G705" s="75"/>
    </row>
    <row r="706" spans="5:7" ht="15.75" customHeight="1">
      <c r="E706" s="75"/>
      <c r="F706" s="75"/>
      <c r="G706" s="75"/>
    </row>
    <row r="707" spans="5:7" ht="15.75" customHeight="1">
      <c r="E707" s="75"/>
      <c r="F707" s="75"/>
      <c r="G707" s="75"/>
    </row>
    <row r="708" spans="5:7" ht="15.75" customHeight="1">
      <c r="E708" s="75"/>
      <c r="F708" s="75"/>
      <c r="G708" s="75"/>
    </row>
    <row r="709" spans="5:7" ht="15.75" customHeight="1">
      <c r="E709" s="75"/>
      <c r="F709" s="75"/>
      <c r="G709" s="75"/>
    </row>
    <row r="710" spans="5:7" ht="15.75" customHeight="1">
      <c r="E710" s="75"/>
      <c r="F710" s="75"/>
      <c r="G710" s="75"/>
    </row>
    <row r="711" spans="5:7" ht="15.75" customHeight="1">
      <c r="E711" s="75"/>
      <c r="F711" s="75"/>
      <c r="G711" s="75"/>
    </row>
    <row r="712" spans="5:7" ht="15.75" customHeight="1">
      <c r="E712" s="75"/>
      <c r="F712" s="75"/>
      <c r="G712" s="75"/>
    </row>
    <row r="713" spans="5:7" ht="15.75" customHeight="1">
      <c r="E713" s="75"/>
      <c r="F713" s="75"/>
      <c r="G713" s="75"/>
    </row>
    <row r="714" spans="5:7" ht="15.75" customHeight="1">
      <c r="E714" s="75"/>
      <c r="F714" s="75"/>
      <c r="G714" s="75"/>
    </row>
    <row r="715" spans="5:7" ht="15.75" customHeight="1">
      <c r="E715" s="75"/>
      <c r="F715" s="75"/>
      <c r="G715" s="75"/>
    </row>
    <row r="716" spans="5:7" ht="15.75" customHeight="1">
      <c r="E716" s="75"/>
      <c r="F716" s="75"/>
      <c r="G716" s="75"/>
    </row>
    <row r="717" spans="5:7" ht="15.75" customHeight="1">
      <c r="E717" s="75"/>
      <c r="F717" s="75"/>
      <c r="G717" s="75"/>
    </row>
    <row r="718" spans="5:7" ht="15.75" customHeight="1">
      <c r="E718" s="75"/>
      <c r="F718" s="75"/>
      <c r="G718" s="75"/>
    </row>
    <row r="719" spans="5:7" ht="15.75" customHeight="1">
      <c r="E719" s="75"/>
      <c r="F719" s="75"/>
      <c r="G719" s="75"/>
    </row>
    <row r="720" spans="5:7" ht="15.75" customHeight="1">
      <c r="E720" s="75"/>
      <c r="F720" s="75"/>
      <c r="G720" s="75"/>
    </row>
    <row r="721" spans="5:7" ht="15.75" customHeight="1">
      <c r="E721" s="75"/>
      <c r="F721" s="75"/>
      <c r="G721" s="75"/>
    </row>
    <row r="722" spans="5:7" ht="15.75" customHeight="1">
      <c r="E722" s="75"/>
      <c r="F722" s="75"/>
      <c r="G722" s="75"/>
    </row>
    <row r="723" spans="5:7" ht="15.75" customHeight="1">
      <c r="E723" s="75"/>
      <c r="F723" s="75"/>
      <c r="G723" s="75"/>
    </row>
    <row r="724" spans="5:7" ht="15.75" customHeight="1">
      <c r="E724" s="75"/>
      <c r="F724" s="75"/>
      <c r="G724" s="75"/>
    </row>
    <row r="725" spans="5:7" ht="15.75" customHeight="1">
      <c r="E725" s="75"/>
      <c r="F725" s="75"/>
      <c r="G725" s="75"/>
    </row>
    <row r="726" spans="5:7" ht="15.75" customHeight="1">
      <c r="E726" s="75"/>
      <c r="F726" s="75"/>
      <c r="G726" s="75"/>
    </row>
    <row r="727" spans="5:7" ht="15.75" customHeight="1">
      <c r="E727" s="75"/>
      <c r="F727" s="75"/>
      <c r="G727" s="75"/>
    </row>
    <row r="728" spans="5:7" ht="15.75" customHeight="1">
      <c r="E728" s="75"/>
      <c r="F728" s="75"/>
      <c r="G728" s="75"/>
    </row>
    <row r="729" spans="5:7" ht="15.75" customHeight="1">
      <c r="E729" s="75"/>
      <c r="F729" s="75"/>
      <c r="G729" s="75"/>
    </row>
    <row r="730" spans="5:7" ht="15.75" customHeight="1">
      <c r="E730" s="75"/>
      <c r="F730" s="75"/>
      <c r="G730" s="75"/>
    </row>
    <row r="731" spans="5:7" ht="15.75" customHeight="1">
      <c r="E731" s="75"/>
      <c r="F731" s="75"/>
      <c r="G731" s="75"/>
    </row>
    <row r="732" spans="5:7" ht="15.75" customHeight="1">
      <c r="E732" s="75"/>
      <c r="F732" s="75"/>
      <c r="G732" s="75"/>
    </row>
    <row r="733" spans="5:7" ht="15.75" customHeight="1">
      <c r="E733" s="75"/>
      <c r="F733" s="75"/>
      <c r="G733" s="75"/>
    </row>
    <row r="734" spans="5:7" ht="15.75" customHeight="1">
      <c r="E734" s="75"/>
      <c r="F734" s="75"/>
      <c r="G734" s="75"/>
    </row>
    <row r="735" spans="5:7" ht="15.75" customHeight="1">
      <c r="E735" s="75"/>
      <c r="F735" s="75"/>
      <c r="G735" s="75"/>
    </row>
    <row r="736" spans="5:7" ht="15.75" customHeight="1">
      <c r="E736" s="75"/>
      <c r="F736" s="75"/>
      <c r="G736" s="75"/>
    </row>
    <row r="737" spans="5:7" ht="15.75" customHeight="1">
      <c r="E737" s="75"/>
      <c r="F737" s="75"/>
      <c r="G737" s="75"/>
    </row>
    <row r="738" spans="5:7" ht="15.75" customHeight="1">
      <c r="E738" s="75"/>
      <c r="F738" s="75"/>
      <c r="G738" s="75"/>
    </row>
    <row r="739" spans="5:7" ht="15.75" customHeight="1">
      <c r="E739" s="75"/>
      <c r="F739" s="75"/>
      <c r="G739" s="75"/>
    </row>
    <row r="740" spans="5:7" ht="15.75" customHeight="1">
      <c r="E740" s="75"/>
      <c r="F740" s="75"/>
      <c r="G740" s="75"/>
    </row>
    <row r="741" spans="5:7" ht="15.75" customHeight="1">
      <c r="E741" s="75"/>
      <c r="F741" s="75"/>
      <c r="G741" s="75"/>
    </row>
    <row r="742" spans="5:7" ht="15.75" customHeight="1">
      <c r="E742" s="75"/>
      <c r="F742" s="75"/>
      <c r="G742" s="75"/>
    </row>
    <row r="743" spans="5:7" ht="15.75" customHeight="1">
      <c r="E743" s="75"/>
      <c r="F743" s="75"/>
      <c r="G743" s="75"/>
    </row>
    <row r="744" spans="5:7" ht="15.75" customHeight="1">
      <c r="E744" s="75"/>
      <c r="F744" s="75"/>
      <c r="G744" s="75"/>
    </row>
    <row r="745" spans="5:7" ht="15.75" customHeight="1">
      <c r="E745" s="75"/>
      <c r="F745" s="75"/>
      <c r="G745" s="75"/>
    </row>
    <row r="746" spans="5:7" ht="15.75" customHeight="1">
      <c r="E746" s="75"/>
      <c r="F746" s="75"/>
      <c r="G746" s="75"/>
    </row>
    <row r="747" spans="5:7" ht="15.75" customHeight="1">
      <c r="E747" s="75"/>
      <c r="F747" s="75"/>
      <c r="G747" s="75"/>
    </row>
    <row r="748" spans="5:7" ht="15.75" customHeight="1">
      <c r="E748" s="75"/>
      <c r="F748" s="75"/>
      <c r="G748" s="75"/>
    </row>
    <row r="749" spans="5:7" ht="15.75" customHeight="1">
      <c r="E749" s="75"/>
      <c r="F749" s="75"/>
      <c r="G749" s="75"/>
    </row>
    <row r="750" spans="5:7" ht="15.75" customHeight="1">
      <c r="E750" s="75"/>
      <c r="F750" s="75"/>
      <c r="G750" s="75"/>
    </row>
    <row r="751" spans="5:7" ht="15.75" customHeight="1">
      <c r="E751" s="75"/>
      <c r="F751" s="75"/>
      <c r="G751" s="75"/>
    </row>
    <row r="752" spans="5:7" ht="15.75" customHeight="1">
      <c r="E752" s="75"/>
      <c r="F752" s="75"/>
      <c r="G752" s="75"/>
    </row>
    <row r="753" spans="5:7" ht="15.75" customHeight="1">
      <c r="E753" s="75"/>
      <c r="F753" s="75"/>
      <c r="G753" s="75"/>
    </row>
    <row r="754" spans="5:7" ht="15.75" customHeight="1">
      <c r="E754" s="75"/>
      <c r="F754" s="75"/>
      <c r="G754" s="75"/>
    </row>
    <row r="755" spans="5:7" ht="15.75" customHeight="1">
      <c r="E755" s="75"/>
      <c r="F755" s="75"/>
      <c r="G755" s="75"/>
    </row>
    <row r="756" spans="5:7" ht="15.75" customHeight="1">
      <c r="E756" s="75"/>
      <c r="F756" s="75"/>
      <c r="G756" s="75"/>
    </row>
    <row r="757" spans="5:7" ht="15.75" customHeight="1">
      <c r="E757" s="75"/>
      <c r="F757" s="75"/>
      <c r="G757" s="75"/>
    </row>
    <row r="758" spans="5:7" ht="15.75" customHeight="1">
      <c r="E758" s="75"/>
      <c r="F758" s="75"/>
      <c r="G758" s="75"/>
    </row>
    <row r="759" spans="5:7" ht="15.75" customHeight="1">
      <c r="E759" s="75"/>
      <c r="F759" s="75"/>
      <c r="G759" s="75"/>
    </row>
    <row r="760" spans="5:7" ht="15.75" customHeight="1">
      <c r="E760" s="75"/>
      <c r="F760" s="75"/>
      <c r="G760" s="75"/>
    </row>
    <row r="761" spans="5:7" ht="15.75" customHeight="1">
      <c r="E761" s="75"/>
      <c r="F761" s="75"/>
      <c r="G761" s="75"/>
    </row>
    <row r="762" spans="5:7" ht="15.75" customHeight="1">
      <c r="E762" s="75"/>
      <c r="F762" s="75"/>
      <c r="G762" s="75"/>
    </row>
    <row r="763" spans="5:7" ht="15.75" customHeight="1">
      <c r="E763" s="75"/>
      <c r="F763" s="75"/>
      <c r="G763" s="75"/>
    </row>
    <row r="764" spans="5:7" ht="15.75" customHeight="1">
      <c r="E764" s="75"/>
      <c r="F764" s="75"/>
      <c r="G764" s="75"/>
    </row>
    <row r="765" spans="5:7" ht="15.75" customHeight="1">
      <c r="E765" s="75"/>
      <c r="F765" s="75"/>
      <c r="G765" s="75"/>
    </row>
    <row r="766" spans="5:7" ht="15.75" customHeight="1">
      <c r="E766" s="75"/>
      <c r="F766" s="75"/>
      <c r="G766" s="75"/>
    </row>
    <row r="767" spans="5:7" ht="15.75" customHeight="1">
      <c r="E767" s="75"/>
      <c r="F767" s="75"/>
      <c r="G767" s="75"/>
    </row>
    <row r="768" spans="5:7" ht="15.75" customHeight="1">
      <c r="E768" s="75"/>
      <c r="F768" s="75"/>
      <c r="G768" s="75"/>
    </row>
    <row r="769" spans="5:7" ht="15.75" customHeight="1">
      <c r="E769" s="75"/>
      <c r="F769" s="75"/>
      <c r="G769" s="75"/>
    </row>
    <row r="770" spans="5:7" ht="15.75" customHeight="1">
      <c r="E770" s="75"/>
      <c r="F770" s="75"/>
      <c r="G770" s="75"/>
    </row>
    <row r="771" spans="5:7" ht="15.75" customHeight="1">
      <c r="E771" s="75"/>
      <c r="F771" s="75"/>
      <c r="G771" s="75"/>
    </row>
    <row r="772" spans="5:7" ht="15.75" customHeight="1">
      <c r="E772" s="75"/>
      <c r="F772" s="75"/>
      <c r="G772" s="75"/>
    </row>
    <row r="773" spans="5:7" ht="15.75" customHeight="1">
      <c r="E773" s="75"/>
      <c r="F773" s="75"/>
      <c r="G773" s="75"/>
    </row>
    <row r="774" spans="5:7" ht="15.75" customHeight="1">
      <c r="E774" s="75"/>
      <c r="F774" s="75"/>
      <c r="G774" s="75"/>
    </row>
    <row r="775" spans="5:7" ht="15.75" customHeight="1">
      <c r="E775" s="75"/>
      <c r="F775" s="75"/>
      <c r="G775" s="75"/>
    </row>
    <row r="776" spans="5:7" ht="15.75" customHeight="1">
      <c r="E776" s="75"/>
      <c r="F776" s="75"/>
      <c r="G776" s="75"/>
    </row>
    <row r="777" spans="5:7" ht="15.75" customHeight="1">
      <c r="E777" s="75"/>
      <c r="F777" s="75"/>
      <c r="G777" s="75"/>
    </row>
    <row r="778" spans="5:7" ht="15.75" customHeight="1">
      <c r="E778" s="75"/>
      <c r="F778" s="75"/>
      <c r="G778" s="75"/>
    </row>
    <row r="779" spans="5:7" ht="15.75" customHeight="1">
      <c r="E779" s="75"/>
      <c r="F779" s="75"/>
      <c r="G779" s="75"/>
    </row>
    <row r="780" spans="5:7" ht="15.75" customHeight="1">
      <c r="E780" s="75"/>
      <c r="F780" s="75"/>
      <c r="G780" s="75"/>
    </row>
    <row r="781" spans="5:7" ht="15.75" customHeight="1">
      <c r="E781" s="75"/>
      <c r="F781" s="75"/>
      <c r="G781" s="75"/>
    </row>
    <row r="782" spans="5:7" ht="15.75" customHeight="1">
      <c r="E782" s="75"/>
      <c r="F782" s="75"/>
      <c r="G782" s="75"/>
    </row>
    <row r="783" spans="5:7" ht="15.75" customHeight="1">
      <c r="E783" s="75"/>
      <c r="F783" s="75"/>
      <c r="G783" s="75"/>
    </row>
    <row r="784" spans="5:7" ht="15.75" customHeight="1">
      <c r="E784" s="75"/>
      <c r="F784" s="75"/>
      <c r="G784" s="75"/>
    </row>
    <row r="785" spans="5:7" ht="15.75" customHeight="1">
      <c r="E785" s="75"/>
      <c r="F785" s="75"/>
      <c r="G785" s="75"/>
    </row>
    <row r="786" spans="5:7" ht="15.75" customHeight="1">
      <c r="E786" s="75"/>
      <c r="F786" s="75"/>
      <c r="G786" s="75"/>
    </row>
    <row r="787" spans="5:7" ht="15.75" customHeight="1">
      <c r="E787" s="75"/>
      <c r="F787" s="75"/>
      <c r="G787" s="75"/>
    </row>
    <row r="788" spans="5:7" ht="15.75" customHeight="1">
      <c r="E788" s="75"/>
      <c r="F788" s="75"/>
      <c r="G788" s="75"/>
    </row>
    <row r="789" spans="5:7" ht="15.75" customHeight="1">
      <c r="E789" s="75"/>
      <c r="F789" s="75"/>
      <c r="G789" s="75"/>
    </row>
    <row r="790" spans="5:7" ht="15.75" customHeight="1">
      <c r="E790" s="75"/>
      <c r="F790" s="75"/>
      <c r="G790" s="75"/>
    </row>
    <row r="791" spans="5:7" ht="15.75" customHeight="1">
      <c r="E791" s="75"/>
      <c r="F791" s="75"/>
      <c r="G791" s="75"/>
    </row>
    <row r="792" spans="5:7" ht="15.75" customHeight="1">
      <c r="E792" s="75"/>
      <c r="F792" s="75"/>
      <c r="G792" s="75"/>
    </row>
    <row r="793" spans="5:7" ht="15.75" customHeight="1">
      <c r="E793" s="75"/>
      <c r="F793" s="75"/>
      <c r="G793" s="75"/>
    </row>
    <row r="794" spans="5:7" ht="15.75" customHeight="1">
      <c r="E794" s="75"/>
      <c r="F794" s="75"/>
      <c r="G794" s="75"/>
    </row>
    <row r="795" spans="5:7" ht="15.75" customHeight="1">
      <c r="E795" s="75"/>
      <c r="F795" s="75"/>
      <c r="G795" s="75"/>
    </row>
    <row r="796" spans="5:7" ht="15.75" customHeight="1">
      <c r="E796" s="75"/>
      <c r="F796" s="75"/>
      <c r="G796" s="75"/>
    </row>
    <row r="797" spans="5:7" ht="15.75" customHeight="1">
      <c r="E797" s="75"/>
      <c r="F797" s="75"/>
      <c r="G797" s="75"/>
    </row>
    <row r="798" spans="5:7" ht="15.75" customHeight="1">
      <c r="E798" s="75"/>
      <c r="F798" s="75"/>
      <c r="G798" s="75"/>
    </row>
    <row r="799" spans="5:7" ht="15.75" customHeight="1">
      <c r="E799" s="75"/>
      <c r="F799" s="75"/>
      <c r="G799" s="75"/>
    </row>
    <row r="800" spans="5:7" ht="15.75" customHeight="1">
      <c r="E800" s="75"/>
      <c r="F800" s="75"/>
      <c r="G800" s="75"/>
    </row>
    <row r="801" spans="5:7" ht="15.75" customHeight="1">
      <c r="E801" s="75"/>
      <c r="F801" s="75"/>
      <c r="G801" s="75"/>
    </row>
    <row r="802" spans="5:7" ht="15.75" customHeight="1">
      <c r="E802" s="75"/>
      <c r="F802" s="75"/>
      <c r="G802" s="75"/>
    </row>
    <row r="803" spans="5:7" ht="15.75" customHeight="1">
      <c r="E803" s="75"/>
      <c r="F803" s="75"/>
      <c r="G803" s="75"/>
    </row>
    <row r="804" spans="5:7" ht="15.75" customHeight="1">
      <c r="E804" s="75"/>
      <c r="F804" s="75"/>
      <c r="G804" s="75"/>
    </row>
    <row r="805" spans="5:7" ht="15.75" customHeight="1">
      <c r="E805" s="75"/>
      <c r="F805" s="75"/>
      <c r="G805" s="75"/>
    </row>
    <row r="806" spans="5:7" ht="15.75" customHeight="1">
      <c r="E806" s="75"/>
      <c r="F806" s="75"/>
      <c r="G806" s="75"/>
    </row>
    <row r="807" spans="5:7" ht="15.75" customHeight="1">
      <c r="E807" s="75"/>
      <c r="F807" s="75"/>
      <c r="G807" s="75"/>
    </row>
    <row r="808" spans="5:7" ht="15.75" customHeight="1">
      <c r="E808" s="75"/>
      <c r="F808" s="75"/>
      <c r="G808" s="75"/>
    </row>
    <row r="809" spans="5:7" ht="15.75" customHeight="1">
      <c r="E809" s="75"/>
      <c r="F809" s="75"/>
      <c r="G809" s="75"/>
    </row>
    <row r="810" spans="5:7" ht="15.75" customHeight="1">
      <c r="E810" s="75"/>
      <c r="F810" s="75"/>
      <c r="G810" s="75"/>
    </row>
    <row r="811" spans="5:7" ht="15.75" customHeight="1">
      <c r="E811" s="75"/>
      <c r="F811" s="75"/>
      <c r="G811" s="75"/>
    </row>
    <row r="812" spans="5:7" ht="15.75" customHeight="1">
      <c r="E812" s="75"/>
      <c r="F812" s="75"/>
      <c r="G812" s="75"/>
    </row>
    <row r="813" spans="5:7" ht="15.75" customHeight="1">
      <c r="E813" s="75"/>
      <c r="F813" s="75"/>
      <c r="G813" s="75"/>
    </row>
    <row r="814" spans="5:7" ht="15.75" customHeight="1">
      <c r="E814" s="75"/>
      <c r="F814" s="75"/>
      <c r="G814" s="75"/>
    </row>
    <row r="815" spans="5:7" ht="15.75" customHeight="1">
      <c r="E815" s="75"/>
      <c r="F815" s="75"/>
      <c r="G815" s="75"/>
    </row>
    <row r="816" spans="5:7" ht="15.75" customHeight="1">
      <c r="E816" s="75"/>
      <c r="F816" s="75"/>
      <c r="G816" s="75"/>
    </row>
    <row r="817" spans="5:7" ht="15.75" customHeight="1">
      <c r="E817" s="75"/>
      <c r="F817" s="75"/>
      <c r="G817" s="75"/>
    </row>
    <row r="818" spans="5:7" ht="15.75" customHeight="1">
      <c r="E818" s="75"/>
      <c r="F818" s="75"/>
      <c r="G818" s="75"/>
    </row>
    <row r="819" spans="5:7" ht="15.75" customHeight="1">
      <c r="E819" s="75"/>
      <c r="F819" s="75"/>
      <c r="G819" s="75"/>
    </row>
    <row r="820" spans="5:7" ht="15.75" customHeight="1">
      <c r="E820" s="75"/>
      <c r="F820" s="75"/>
      <c r="G820" s="75"/>
    </row>
    <row r="821" spans="5:7" ht="15.75" customHeight="1">
      <c r="E821" s="75"/>
      <c r="F821" s="75"/>
      <c r="G821" s="75"/>
    </row>
    <row r="822" spans="5:7" ht="15.75" customHeight="1">
      <c r="E822" s="75"/>
      <c r="F822" s="75"/>
      <c r="G822" s="75"/>
    </row>
    <row r="823" spans="5:7" ht="15.75" customHeight="1">
      <c r="E823" s="75"/>
      <c r="F823" s="75"/>
      <c r="G823" s="75"/>
    </row>
    <row r="824" spans="5:7" ht="15.75" customHeight="1">
      <c r="E824" s="75"/>
      <c r="F824" s="75"/>
      <c r="G824" s="75"/>
    </row>
    <row r="825" spans="5:7" ht="15.75" customHeight="1">
      <c r="E825" s="75"/>
      <c r="F825" s="75"/>
      <c r="G825" s="75"/>
    </row>
    <row r="826" spans="5:7" ht="15.75" customHeight="1">
      <c r="E826" s="75"/>
      <c r="F826" s="75"/>
      <c r="G826" s="75"/>
    </row>
    <row r="827" spans="5:7" ht="15.75" customHeight="1">
      <c r="E827" s="75"/>
      <c r="F827" s="75"/>
      <c r="G827" s="75"/>
    </row>
    <row r="828" spans="5:7" ht="15.75" customHeight="1">
      <c r="E828" s="75"/>
      <c r="F828" s="75"/>
      <c r="G828" s="75"/>
    </row>
    <row r="829" spans="5:7" ht="15.75" customHeight="1">
      <c r="E829" s="75"/>
      <c r="F829" s="75"/>
      <c r="G829" s="75"/>
    </row>
    <row r="830" spans="5:7" ht="15.75" customHeight="1">
      <c r="E830" s="75"/>
      <c r="F830" s="75"/>
      <c r="G830" s="75"/>
    </row>
    <row r="831" spans="5:7" ht="15.75" customHeight="1">
      <c r="E831" s="75"/>
      <c r="F831" s="75"/>
      <c r="G831" s="75"/>
    </row>
    <row r="832" spans="5:7" ht="15.75" customHeight="1">
      <c r="E832" s="75"/>
      <c r="F832" s="75"/>
      <c r="G832" s="75"/>
    </row>
    <row r="833" spans="5:7" ht="15.75" customHeight="1">
      <c r="E833" s="75"/>
      <c r="F833" s="75"/>
      <c r="G833" s="75"/>
    </row>
    <row r="834" spans="5:7" ht="15.75" customHeight="1">
      <c r="E834" s="75"/>
      <c r="F834" s="75"/>
      <c r="G834" s="75"/>
    </row>
    <row r="835" spans="5:7" ht="15.75" customHeight="1">
      <c r="E835" s="75"/>
      <c r="F835" s="75"/>
      <c r="G835" s="75"/>
    </row>
    <row r="836" spans="5:7" ht="15.75" customHeight="1">
      <c r="E836" s="75"/>
      <c r="F836" s="75"/>
      <c r="G836" s="75"/>
    </row>
    <row r="837" spans="5:7" ht="15.75" customHeight="1">
      <c r="E837" s="75"/>
      <c r="F837" s="75"/>
      <c r="G837" s="75"/>
    </row>
    <row r="838" spans="5:7" ht="15.75" customHeight="1">
      <c r="E838" s="75"/>
      <c r="F838" s="75"/>
      <c r="G838" s="75"/>
    </row>
    <row r="839" spans="5:7" ht="15.75" customHeight="1">
      <c r="E839" s="75"/>
      <c r="F839" s="75"/>
      <c r="G839" s="75"/>
    </row>
    <row r="840" spans="5:7" ht="15.75" customHeight="1">
      <c r="E840" s="75"/>
      <c r="F840" s="75"/>
      <c r="G840" s="75"/>
    </row>
    <row r="841" spans="5:7" ht="15.75" customHeight="1">
      <c r="E841" s="75"/>
      <c r="F841" s="75"/>
      <c r="G841" s="75"/>
    </row>
    <row r="842" spans="5:7" ht="15.75" customHeight="1">
      <c r="E842" s="75"/>
      <c r="F842" s="75"/>
      <c r="G842" s="75"/>
    </row>
    <row r="843" spans="5:7" ht="15.75" customHeight="1">
      <c r="E843" s="75"/>
      <c r="F843" s="75"/>
      <c r="G843" s="75"/>
    </row>
    <row r="844" spans="5:7" ht="15.75" customHeight="1">
      <c r="E844" s="75"/>
      <c r="F844" s="75"/>
      <c r="G844" s="75"/>
    </row>
    <row r="845" spans="5:7" ht="15.75" customHeight="1">
      <c r="E845" s="75"/>
      <c r="F845" s="75"/>
      <c r="G845" s="75"/>
    </row>
    <row r="846" spans="5:7" ht="15.75" customHeight="1">
      <c r="E846" s="75"/>
      <c r="F846" s="75"/>
      <c r="G846" s="75"/>
    </row>
    <row r="847" spans="5:7" ht="15.75" customHeight="1">
      <c r="E847" s="75"/>
      <c r="F847" s="75"/>
      <c r="G847" s="75"/>
    </row>
    <row r="848" spans="5:7" ht="15.75" customHeight="1">
      <c r="E848" s="75"/>
      <c r="F848" s="75"/>
      <c r="G848" s="75"/>
    </row>
    <row r="849" spans="5:7" ht="15.75" customHeight="1">
      <c r="E849" s="75"/>
      <c r="F849" s="75"/>
      <c r="G849" s="75"/>
    </row>
    <row r="850" spans="5:7" ht="15.75" customHeight="1">
      <c r="E850" s="75"/>
      <c r="F850" s="75"/>
      <c r="G850" s="75"/>
    </row>
    <row r="851" spans="5:7" ht="15.75" customHeight="1">
      <c r="E851" s="75"/>
      <c r="F851" s="75"/>
      <c r="G851" s="75"/>
    </row>
    <row r="852" spans="5:7" ht="15.75" customHeight="1">
      <c r="E852" s="75"/>
      <c r="F852" s="75"/>
      <c r="G852" s="75"/>
    </row>
    <row r="853" spans="5:7" ht="15.75" customHeight="1">
      <c r="E853" s="75"/>
      <c r="F853" s="75"/>
      <c r="G853" s="75"/>
    </row>
    <row r="854" spans="5:7" ht="15.75" customHeight="1">
      <c r="E854" s="75"/>
      <c r="F854" s="75"/>
      <c r="G854" s="75"/>
    </row>
    <row r="855" spans="5:7" ht="15.75" customHeight="1">
      <c r="E855" s="75"/>
      <c r="F855" s="75"/>
      <c r="G855" s="75"/>
    </row>
    <row r="856" spans="5:7" ht="15.75" customHeight="1">
      <c r="E856" s="75"/>
      <c r="F856" s="75"/>
      <c r="G856" s="75"/>
    </row>
    <row r="857" spans="5:7" ht="15.75" customHeight="1">
      <c r="E857" s="75"/>
      <c r="F857" s="75"/>
      <c r="G857" s="75"/>
    </row>
    <row r="858" spans="5:7" ht="15.75" customHeight="1">
      <c r="E858" s="75"/>
      <c r="F858" s="75"/>
      <c r="G858" s="75"/>
    </row>
    <row r="859" spans="5:7" ht="15.75" customHeight="1">
      <c r="E859" s="75"/>
      <c r="F859" s="75"/>
      <c r="G859" s="75"/>
    </row>
    <row r="860" spans="5:7" ht="15.75" customHeight="1">
      <c r="E860" s="75"/>
      <c r="F860" s="75"/>
      <c r="G860" s="75"/>
    </row>
    <row r="861" spans="5:7" ht="15.75" customHeight="1">
      <c r="E861" s="75"/>
      <c r="F861" s="75"/>
      <c r="G861" s="75"/>
    </row>
    <row r="862" spans="5:7" ht="15.75" customHeight="1">
      <c r="E862" s="75"/>
      <c r="F862" s="75"/>
      <c r="G862" s="75"/>
    </row>
    <row r="863" spans="5:7" ht="15.75" customHeight="1">
      <c r="E863" s="75"/>
      <c r="F863" s="75"/>
      <c r="G863" s="75"/>
    </row>
    <row r="864" spans="5:7" ht="15.75" customHeight="1">
      <c r="E864" s="75"/>
      <c r="F864" s="75"/>
      <c r="G864" s="75"/>
    </row>
    <row r="865" spans="5:7" ht="15.75" customHeight="1">
      <c r="E865" s="75"/>
      <c r="F865" s="75"/>
      <c r="G865" s="75"/>
    </row>
    <row r="866" spans="5:7" ht="15.75" customHeight="1">
      <c r="E866" s="75"/>
      <c r="F866" s="75"/>
      <c r="G866" s="75"/>
    </row>
    <row r="867" spans="5:7" ht="15.75" customHeight="1">
      <c r="E867" s="75"/>
      <c r="F867" s="75"/>
      <c r="G867" s="75"/>
    </row>
    <row r="868" spans="5:7" ht="15.75" customHeight="1">
      <c r="E868" s="75"/>
      <c r="F868" s="75"/>
      <c r="G868" s="75"/>
    </row>
    <row r="869" spans="5:7" ht="15.75" customHeight="1">
      <c r="E869" s="75"/>
      <c r="F869" s="75"/>
      <c r="G869" s="75"/>
    </row>
    <row r="870" spans="5:7" ht="15.75" customHeight="1">
      <c r="E870" s="75"/>
      <c r="F870" s="75"/>
      <c r="G870" s="75"/>
    </row>
    <row r="871" spans="5:7" ht="15.75" customHeight="1">
      <c r="E871" s="75"/>
      <c r="F871" s="75"/>
      <c r="G871" s="75"/>
    </row>
    <row r="872" spans="5:7" ht="15.75" customHeight="1">
      <c r="E872" s="75"/>
      <c r="F872" s="75"/>
      <c r="G872" s="75"/>
    </row>
    <row r="873" spans="5:7" ht="15.75" customHeight="1">
      <c r="E873" s="75"/>
      <c r="F873" s="75"/>
      <c r="G873" s="75"/>
    </row>
    <row r="874" spans="5:7" ht="15.75" customHeight="1">
      <c r="E874" s="75"/>
      <c r="F874" s="75"/>
      <c r="G874" s="75"/>
    </row>
    <row r="875" spans="5:7" ht="15.75" customHeight="1">
      <c r="E875" s="75"/>
      <c r="F875" s="75"/>
      <c r="G875" s="75"/>
    </row>
    <row r="876" spans="5:7" ht="15.75" customHeight="1">
      <c r="E876" s="75"/>
      <c r="F876" s="75"/>
      <c r="G876" s="75"/>
    </row>
    <row r="877" spans="5:7" ht="15.75" customHeight="1">
      <c r="E877" s="75"/>
      <c r="F877" s="75"/>
      <c r="G877" s="75"/>
    </row>
    <row r="878" spans="5:7" ht="15.75" customHeight="1">
      <c r="E878" s="75"/>
      <c r="F878" s="75"/>
      <c r="G878" s="75"/>
    </row>
    <row r="879" spans="5:7" ht="15.75" customHeight="1">
      <c r="E879" s="75"/>
      <c r="F879" s="75"/>
      <c r="G879" s="75"/>
    </row>
    <row r="880" spans="5:7" ht="15.75" customHeight="1">
      <c r="E880" s="75"/>
      <c r="F880" s="75"/>
      <c r="G880" s="75"/>
    </row>
    <row r="881" spans="5:7" ht="15.75" customHeight="1">
      <c r="E881" s="75"/>
      <c r="F881" s="75"/>
      <c r="G881" s="75"/>
    </row>
    <row r="882" spans="5:7" ht="15.75" customHeight="1">
      <c r="E882" s="75"/>
      <c r="F882" s="75"/>
      <c r="G882" s="75"/>
    </row>
    <row r="883" spans="5:7" ht="15.75" customHeight="1">
      <c r="E883" s="75"/>
      <c r="F883" s="75"/>
      <c r="G883" s="75"/>
    </row>
    <row r="884" spans="5:7" ht="15.75" customHeight="1">
      <c r="E884" s="75"/>
      <c r="F884" s="75"/>
      <c r="G884" s="75"/>
    </row>
    <row r="885" spans="5:7" ht="15.75" customHeight="1">
      <c r="E885" s="75"/>
      <c r="F885" s="75"/>
      <c r="G885" s="75"/>
    </row>
    <row r="886" spans="5:7" ht="15.75" customHeight="1">
      <c r="E886" s="75"/>
      <c r="F886" s="75"/>
      <c r="G886" s="75"/>
    </row>
    <row r="887" spans="5:7" ht="15.75" customHeight="1">
      <c r="E887" s="75"/>
      <c r="F887" s="75"/>
      <c r="G887" s="75"/>
    </row>
    <row r="888" spans="5:7" ht="15.75" customHeight="1">
      <c r="E888" s="75"/>
      <c r="F888" s="75"/>
      <c r="G888" s="75"/>
    </row>
    <row r="889" spans="5:7" ht="15.75" customHeight="1">
      <c r="E889" s="75"/>
      <c r="F889" s="75"/>
      <c r="G889" s="75"/>
    </row>
    <row r="890" spans="5:7" ht="15.75" customHeight="1">
      <c r="E890" s="75"/>
      <c r="F890" s="75"/>
      <c r="G890" s="75"/>
    </row>
    <row r="891" spans="5:7" ht="15.75" customHeight="1">
      <c r="E891" s="75"/>
      <c r="F891" s="75"/>
      <c r="G891" s="75"/>
    </row>
    <row r="892" spans="5:7" ht="15.75" customHeight="1">
      <c r="E892" s="75"/>
      <c r="F892" s="75"/>
      <c r="G892" s="75"/>
    </row>
    <row r="893" spans="5:7" ht="15.75" customHeight="1">
      <c r="E893" s="75"/>
      <c r="F893" s="75"/>
      <c r="G893" s="75"/>
    </row>
    <row r="894" spans="5:7" ht="15.75" customHeight="1">
      <c r="E894" s="75"/>
      <c r="F894" s="75"/>
      <c r="G894" s="75"/>
    </row>
    <row r="895" spans="5:7" ht="15.75" customHeight="1">
      <c r="E895" s="75"/>
      <c r="F895" s="75"/>
      <c r="G895" s="75"/>
    </row>
    <row r="896" spans="5:7" ht="15.75" customHeight="1">
      <c r="E896" s="75"/>
      <c r="F896" s="75"/>
      <c r="G896" s="75"/>
    </row>
    <row r="897" spans="5:7" ht="15.75" customHeight="1">
      <c r="E897" s="75"/>
      <c r="F897" s="75"/>
      <c r="G897" s="75"/>
    </row>
    <row r="898" spans="5:7" ht="15.75" customHeight="1">
      <c r="E898" s="75"/>
      <c r="F898" s="75"/>
      <c r="G898" s="75"/>
    </row>
    <row r="899" spans="5:7" ht="15.75" customHeight="1">
      <c r="E899" s="75"/>
      <c r="F899" s="75"/>
      <c r="G899" s="75"/>
    </row>
    <row r="900" spans="5:7" ht="15.75" customHeight="1">
      <c r="E900" s="75"/>
      <c r="F900" s="75"/>
      <c r="G900" s="75"/>
    </row>
    <row r="901" spans="5:7" ht="15.75" customHeight="1">
      <c r="E901" s="75"/>
      <c r="F901" s="75"/>
      <c r="G901" s="75"/>
    </row>
    <row r="902" spans="5:7" ht="15.75" customHeight="1">
      <c r="E902" s="75"/>
      <c r="F902" s="75"/>
      <c r="G902" s="75"/>
    </row>
    <row r="903" spans="5:7" ht="15.75" customHeight="1">
      <c r="E903" s="75"/>
      <c r="F903" s="75"/>
      <c r="G903" s="75"/>
    </row>
    <row r="904" spans="5:7" ht="15.75" customHeight="1">
      <c r="E904" s="75"/>
      <c r="F904" s="75"/>
      <c r="G904" s="75"/>
    </row>
    <row r="905" spans="5:7" ht="15.75" customHeight="1">
      <c r="E905" s="75"/>
      <c r="F905" s="75"/>
      <c r="G905" s="75"/>
    </row>
    <row r="906" spans="5:7" ht="15.75" customHeight="1">
      <c r="E906" s="75"/>
      <c r="F906" s="75"/>
      <c r="G906" s="75"/>
    </row>
    <row r="907" spans="5:7" ht="15.75" customHeight="1">
      <c r="E907" s="75"/>
      <c r="F907" s="75"/>
      <c r="G907" s="75"/>
    </row>
    <row r="908" spans="5:7" ht="15.75" customHeight="1">
      <c r="E908" s="75"/>
      <c r="F908" s="75"/>
      <c r="G908" s="75"/>
    </row>
    <row r="909" spans="5:7" ht="15.75" customHeight="1">
      <c r="E909" s="75"/>
      <c r="F909" s="75"/>
      <c r="G909" s="75"/>
    </row>
    <row r="910" spans="5:7" ht="15.75" customHeight="1">
      <c r="E910" s="75"/>
      <c r="F910" s="75"/>
      <c r="G910" s="75"/>
    </row>
    <row r="911" spans="5:7" ht="15.75" customHeight="1">
      <c r="E911" s="75"/>
      <c r="F911" s="75"/>
      <c r="G911" s="75"/>
    </row>
    <row r="912" spans="5:7" ht="15.75" customHeight="1">
      <c r="E912" s="75"/>
      <c r="F912" s="75"/>
      <c r="G912" s="75"/>
    </row>
    <row r="913" spans="5:7" ht="15.75" customHeight="1">
      <c r="E913" s="75"/>
      <c r="F913" s="75"/>
      <c r="G913" s="75"/>
    </row>
    <row r="914" spans="5:7" ht="15.75" customHeight="1">
      <c r="E914" s="75"/>
      <c r="F914" s="75"/>
      <c r="G914" s="75"/>
    </row>
    <row r="915" spans="5:7" ht="15.75" customHeight="1">
      <c r="E915" s="75"/>
      <c r="F915" s="75"/>
      <c r="G915" s="75"/>
    </row>
    <row r="916" spans="5:7" ht="15.75" customHeight="1">
      <c r="E916" s="75"/>
      <c r="F916" s="75"/>
      <c r="G916" s="75"/>
    </row>
    <row r="917" spans="5:7" ht="15.75" customHeight="1">
      <c r="E917" s="75"/>
      <c r="F917" s="75"/>
      <c r="G917" s="75"/>
    </row>
    <row r="918" spans="5:7" ht="15.75" customHeight="1">
      <c r="E918" s="75"/>
      <c r="F918" s="75"/>
      <c r="G918" s="75"/>
    </row>
    <row r="919" spans="5:7" ht="15.75" customHeight="1">
      <c r="E919" s="75"/>
      <c r="F919" s="75"/>
      <c r="G919" s="75"/>
    </row>
    <row r="920" spans="5:7" ht="15.75" customHeight="1">
      <c r="E920" s="75"/>
      <c r="F920" s="75"/>
      <c r="G920" s="75"/>
    </row>
    <row r="921" spans="5:7" ht="15.75" customHeight="1">
      <c r="E921" s="75"/>
      <c r="F921" s="75"/>
      <c r="G921" s="75"/>
    </row>
    <row r="922" spans="5:7" ht="15.75" customHeight="1">
      <c r="E922" s="75"/>
      <c r="F922" s="75"/>
      <c r="G922" s="75"/>
    </row>
    <row r="923" spans="5:7" ht="15.75" customHeight="1">
      <c r="E923" s="75"/>
      <c r="F923" s="75"/>
      <c r="G923" s="75"/>
    </row>
    <row r="924" spans="5:7" ht="15.75" customHeight="1">
      <c r="E924" s="75"/>
      <c r="F924" s="75"/>
      <c r="G924" s="75"/>
    </row>
    <row r="925" spans="5:7" ht="15.75" customHeight="1">
      <c r="E925" s="75"/>
      <c r="F925" s="75"/>
      <c r="G925" s="75"/>
    </row>
    <row r="926" spans="5:7" ht="15.75" customHeight="1">
      <c r="E926" s="75"/>
      <c r="F926" s="75"/>
      <c r="G926" s="75"/>
    </row>
    <row r="927" spans="5:7" ht="15.75" customHeight="1">
      <c r="E927" s="75"/>
      <c r="F927" s="75"/>
      <c r="G927" s="75"/>
    </row>
    <row r="928" spans="5:7" ht="15.75" customHeight="1">
      <c r="E928" s="75"/>
      <c r="F928" s="75"/>
      <c r="G928" s="75"/>
    </row>
    <row r="929" spans="5:7" ht="15.75" customHeight="1">
      <c r="E929" s="75"/>
      <c r="F929" s="75"/>
      <c r="G929" s="75"/>
    </row>
    <row r="930" spans="5:7" ht="15.75" customHeight="1">
      <c r="E930" s="75"/>
      <c r="F930" s="75"/>
      <c r="G930" s="75"/>
    </row>
    <row r="931" spans="5:7" ht="15.75" customHeight="1">
      <c r="E931" s="75"/>
      <c r="F931" s="75"/>
      <c r="G931" s="75"/>
    </row>
    <row r="932" spans="5:7" ht="15.75" customHeight="1">
      <c r="E932" s="75"/>
      <c r="F932" s="75"/>
      <c r="G932" s="75"/>
    </row>
    <row r="933" spans="5:7" ht="15.75" customHeight="1">
      <c r="E933" s="75"/>
      <c r="F933" s="75"/>
      <c r="G933" s="75"/>
    </row>
    <row r="934" spans="5:7" ht="15.75" customHeight="1">
      <c r="E934" s="75"/>
      <c r="F934" s="75"/>
      <c r="G934" s="75"/>
    </row>
    <row r="935" spans="5:7" ht="15.75" customHeight="1">
      <c r="E935" s="75"/>
      <c r="F935" s="75"/>
      <c r="G935" s="75"/>
    </row>
    <row r="936" spans="5:7" ht="15.75" customHeight="1">
      <c r="E936" s="75"/>
      <c r="F936" s="75"/>
      <c r="G936" s="75"/>
    </row>
    <row r="937" spans="5:7" ht="15.75" customHeight="1">
      <c r="E937" s="75"/>
      <c r="F937" s="75"/>
      <c r="G937" s="75"/>
    </row>
    <row r="938" spans="5:7" ht="15.75" customHeight="1">
      <c r="E938" s="75"/>
      <c r="F938" s="75"/>
      <c r="G938" s="75"/>
    </row>
    <row r="939" spans="5:7" ht="15.75" customHeight="1">
      <c r="E939" s="75"/>
      <c r="F939" s="75"/>
      <c r="G939" s="75"/>
    </row>
    <row r="940" spans="5:7" ht="15.75" customHeight="1">
      <c r="E940" s="75"/>
      <c r="F940" s="75"/>
      <c r="G940" s="75"/>
    </row>
    <row r="941" spans="5:7" ht="15.75" customHeight="1">
      <c r="E941" s="75"/>
      <c r="F941" s="75"/>
      <c r="G941" s="75"/>
    </row>
    <row r="942" spans="5:7" ht="15.75" customHeight="1">
      <c r="E942" s="75"/>
      <c r="F942" s="75"/>
      <c r="G942" s="75"/>
    </row>
    <row r="943" spans="5:7" ht="15.75" customHeight="1">
      <c r="E943" s="75"/>
      <c r="F943" s="75"/>
      <c r="G943" s="75"/>
    </row>
    <row r="944" spans="5:7" ht="15.75" customHeight="1">
      <c r="E944" s="75"/>
      <c r="F944" s="75"/>
      <c r="G944" s="75"/>
    </row>
    <row r="945" spans="5:7" ht="15.75" customHeight="1">
      <c r="E945" s="75"/>
      <c r="F945" s="75"/>
      <c r="G945" s="75"/>
    </row>
    <row r="946" spans="5:7" ht="15.75" customHeight="1">
      <c r="E946" s="75"/>
      <c r="F946" s="75"/>
      <c r="G946" s="75"/>
    </row>
    <row r="947" spans="5:7" ht="15.75" customHeight="1">
      <c r="E947" s="75"/>
      <c r="F947" s="75"/>
      <c r="G947" s="75"/>
    </row>
    <row r="948" spans="5:7" ht="15.75" customHeight="1">
      <c r="E948" s="75"/>
      <c r="F948" s="75"/>
      <c r="G948" s="75"/>
    </row>
    <row r="949" spans="5:7" ht="15.75" customHeight="1">
      <c r="E949" s="75"/>
      <c r="F949" s="75"/>
      <c r="G949" s="75"/>
    </row>
    <row r="950" spans="5:7" ht="15.75" customHeight="1">
      <c r="E950" s="75"/>
      <c r="F950" s="75"/>
      <c r="G950" s="75"/>
    </row>
    <row r="951" spans="5:7" ht="15.75" customHeight="1">
      <c r="E951" s="75"/>
      <c r="F951" s="75"/>
      <c r="G951" s="75"/>
    </row>
    <row r="952" spans="5:7" ht="15.75" customHeight="1">
      <c r="E952" s="75"/>
      <c r="F952" s="75"/>
      <c r="G952" s="75"/>
    </row>
    <row r="953" spans="5:7" ht="15.75" customHeight="1">
      <c r="E953" s="75"/>
      <c r="F953" s="75"/>
      <c r="G953" s="75"/>
    </row>
    <row r="954" spans="5:7" ht="15.75" customHeight="1">
      <c r="E954" s="75"/>
      <c r="F954" s="75"/>
      <c r="G954" s="75"/>
    </row>
    <row r="955" spans="5:7" ht="15.75" customHeight="1">
      <c r="E955" s="75"/>
      <c r="F955" s="75"/>
      <c r="G955" s="75"/>
    </row>
    <row r="956" spans="5:7" ht="15.75" customHeight="1">
      <c r="E956" s="75"/>
      <c r="F956" s="75"/>
      <c r="G956" s="75"/>
    </row>
    <row r="957" spans="5:7" ht="15.75" customHeight="1">
      <c r="E957" s="75"/>
      <c r="F957" s="75"/>
      <c r="G957" s="75"/>
    </row>
    <row r="958" spans="5:7" ht="15.75" customHeight="1">
      <c r="E958" s="75"/>
      <c r="F958" s="75"/>
      <c r="G958" s="75"/>
    </row>
    <row r="959" spans="5:7" ht="15.75" customHeight="1">
      <c r="E959" s="75"/>
      <c r="F959" s="75"/>
      <c r="G959" s="75"/>
    </row>
    <row r="960" spans="5:7" ht="15.75" customHeight="1">
      <c r="E960" s="75"/>
      <c r="F960" s="75"/>
      <c r="G960" s="75"/>
    </row>
    <row r="961" spans="5:7" ht="15.75" customHeight="1">
      <c r="E961" s="75"/>
      <c r="F961" s="75"/>
      <c r="G961" s="75"/>
    </row>
    <row r="962" spans="5:7" ht="15.75" customHeight="1">
      <c r="E962" s="75"/>
      <c r="F962" s="75"/>
      <c r="G962" s="75"/>
    </row>
    <row r="963" spans="5:7" ht="15.75" customHeight="1">
      <c r="E963" s="75"/>
      <c r="F963" s="75"/>
      <c r="G963" s="75"/>
    </row>
    <row r="964" spans="5:7" ht="15.75" customHeight="1">
      <c r="E964" s="75"/>
      <c r="F964" s="75"/>
      <c r="G964" s="75"/>
    </row>
    <row r="965" spans="5:7" ht="15.75" customHeight="1">
      <c r="E965" s="75"/>
      <c r="F965" s="75"/>
      <c r="G965" s="75"/>
    </row>
    <row r="966" spans="5:7" ht="15.75" customHeight="1">
      <c r="E966" s="75"/>
      <c r="F966" s="75"/>
      <c r="G966" s="75"/>
    </row>
    <row r="967" spans="5:7" ht="15.75" customHeight="1">
      <c r="E967" s="75"/>
      <c r="F967" s="75"/>
      <c r="G967" s="75"/>
    </row>
    <row r="968" spans="5:7" ht="15.75" customHeight="1">
      <c r="E968" s="75"/>
      <c r="F968" s="75"/>
      <c r="G968" s="75"/>
    </row>
    <row r="969" spans="5:7" ht="15.75" customHeight="1">
      <c r="E969" s="75"/>
      <c r="F969" s="75"/>
      <c r="G969" s="75"/>
    </row>
    <row r="970" spans="5:7" ht="15.75" customHeight="1">
      <c r="E970" s="75"/>
      <c r="F970" s="75"/>
      <c r="G970" s="75"/>
    </row>
    <row r="971" spans="5:7" ht="15.75" customHeight="1">
      <c r="E971" s="75"/>
      <c r="F971" s="75"/>
      <c r="G971" s="75"/>
    </row>
    <row r="972" spans="5:7" ht="15.75" customHeight="1">
      <c r="E972" s="75"/>
      <c r="F972" s="75"/>
      <c r="G972" s="75"/>
    </row>
    <row r="973" spans="5:7" ht="15.75" customHeight="1">
      <c r="E973" s="75"/>
      <c r="F973" s="75"/>
      <c r="G973" s="75"/>
    </row>
    <row r="974" spans="5:7" ht="15.75" customHeight="1">
      <c r="E974" s="75"/>
      <c r="F974" s="75"/>
      <c r="G974" s="75"/>
    </row>
    <row r="975" spans="5:7" ht="15.75" customHeight="1">
      <c r="E975" s="75"/>
      <c r="F975" s="75"/>
      <c r="G975" s="75"/>
    </row>
    <row r="976" spans="5:7" ht="15.75" customHeight="1">
      <c r="E976" s="75"/>
      <c r="F976" s="75"/>
      <c r="G976" s="75"/>
    </row>
    <row r="977" spans="5:7" ht="15.75" customHeight="1">
      <c r="E977" s="75"/>
      <c r="F977" s="75"/>
      <c r="G977" s="75"/>
    </row>
    <row r="978" spans="5:7" ht="15.75" customHeight="1">
      <c r="E978" s="75"/>
      <c r="F978" s="75"/>
      <c r="G978" s="75"/>
    </row>
    <row r="979" spans="5:7" ht="15.75" customHeight="1">
      <c r="E979" s="75"/>
      <c r="F979" s="75"/>
      <c r="G979" s="75"/>
    </row>
    <row r="980" spans="5:7" ht="15.75" customHeight="1">
      <c r="E980" s="75"/>
      <c r="F980" s="75"/>
      <c r="G980" s="75"/>
    </row>
    <row r="981" spans="5:7" ht="15.75" customHeight="1">
      <c r="E981" s="75"/>
      <c r="F981" s="75"/>
      <c r="G981" s="75"/>
    </row>
    <row r="982" spans="5:7" ht="15.75" customHeight="1">
      <c r="E982" s="75"/>
      <c r="F982" s="75"/>
      <c r="G982" s="75"/>
    </row>
    <row r="983" spans="5:7" ht="15.75" customHeight="1">
      <c r="E983" s="75"/>
      <c r="F983" s="75"/>
      <c r="G983" s="75"/>
    </row>
    <row r="984" spans="5:7" ht="15.75" customHeight="1">
      <c r="E984" s="75"/>
      <c r="F984" s="75"/>
      <c r="G984" s="75"/>
    </row>
    <row r="985" spans="5:7" ht="15.75" customHeight="1">
      <c r="E985" s="75"/>
      <c r="F985" s="75"/>
      <c r="G985" s="75"/>
    </row>
    <row r="986" spans="5:7" ht="15.75" customHeight="1">
      <c r="E986" s="75"/>
      <c r="F986" s="75"/>
      <c r="G986" s="75"/>
    </row>
    <row r="987" spans="5:7" ht="15.75" customHeight="1">
      <c r="E987" s="75"/>
      <c r="F987" s="75"/>
      <c r="G987" s="75"/>
    </row>
    <row r="988" spans="5:7" ht="15.75" customHeight="1">
      <c r="E988" s="75"/>
      <c r="F988" s="75"/>
      <c r="G988" s="75"/>
    </row>
    <row r="989" spans="5:7" ht="15.75" customHeight="1">
      <c r="E989" s="75"/>
      <c r="F989" s="75"/>
      <c r="G989" s="75"/>
    </row>
    <row r="990" spans="5:7" ht="15.75" customHeight="1">
      <c r="E990" s="75"/>
      <c r="F990" s="75"/>
      <c r="G990" s="75"/>
    </row>
    <row r="991" spans="5:7" ht="15.75" customHeight="1">
      <c r="E991" s="75"/>
      <c r="F991" s="75"/>
      <c r="G991" s="75"/>
    </row>
    <row r="992" spans="5:7" ht="15.75" customHeight="1">
      <c r="E992" s="75"/>
      <c r="F992" s="75"/>
      <c r="G992" s="75"/>
    </row>
    <row r="993" spans="5:7" ht="15.75" customHeight="1">
      <c r="E993" s="75"/>
      <c r="F993" s="75"/>
      <c r="G993" s="75"/>
    </row>
    <row r="994" spans="5:7" ht="15.75" customHeight="1">
      <c r="E994" s="75"/>
      <c r="F994" s="75"/>
      <c r="G994" s="75"/>
    </row>
    <row r="995" spans="5:7" ht="15.75" customHeight="1">
      <c r="E995" s="75"/>
      <c r="F995" s="75"/>
      <c r="G995" s="75"/>
    </row>
    <row r="996" spans="5:7" ht="15.75" customHeight="1">
      <c r="E996" s="75"/>
      <c r="F996" s="75"/>
      <c r="G996" s="75"/>
    </row>
    <row r="997" spans="5:7" ht="15.75" customHeight="1">
      <c r="E997" s="75"/>
      <c r="F997" s="75"/>
      <c r="G997" s="75"/>
    </row>
    <row r="998" spans="5:7" ht="15.75" customHeight="1">
      <c r="E998" s="75"/>
      <c r="F998" s="75"/>
      <c r="G998" s="75"/>
    </row>
    <row r="999" spans="5:7" ht="15.75" customHeight="1">
      <c r="E999" s="75"/>
      <c r="F999" s="75"/>
      <c r="G999" s="75"/>
    </row>
    <row r="1000" spans="5:7" ht="15.75" customHeight="1">
      <c r="E1000" s="75"/>
      <c r="F1000" s="75"/>
      <c r="G1000" s="75"/>
    </row>
  </sheetData>
  <mergeCells count="5">
    <mergeCell ref="A1:J1"/>
    <mergeCell ref="A2:A3"/>
    <mergeCell ref="B2:G3"/>
    <mergeCell ref="H2:H4"/>
    <mergeCell ref="I2:I4"/>
  </mergeCells>
  <pageMargins left="0.70000000000000007" right="0.70000000000000007" top="0.75000000000000011" bottom="0.75000000000000011" header="0" footer="0"/>
  <pageSetup paperSize="9"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1000"/>
  <sheetViews>
    <sheetView showGridLines="0" tabSelected="1" workbookViewId="0">
      <selection activeCell="M32" sqref="M32"/>
    </sheetView>
  </sheetViews>
  <sheetFormatPr baseColWidth="10" defaultColWidth="12.5703125" defaultRowHeight="15" customHeight="1"/>
  <cols>
    <col min="1" max="1" width="3.140625" bestFit="1" customWidth="1"/>
    <col min="2" max="2" width="19.42578125" bestFit="1" customWidth="1"/>
    <col min="3" max="3" width="29.28515625" bestFit="1" customWidth="1"/>
    <col min="4" max="4" width="45.7109375" bestFit="1" customWidth="1"/>
    <col min="5" max="9" width="13.28515625" bestFit="1" customWidth="1"/>
    <col min="10" max="10" width="13.28515625" customWidth="1"/>
    <col min="11" max="11" width="14.28515625" bestFit="1" customWidth="1"/>
    <col min="12" max="12" width="30.140625" bestFit="1" customWidth="1"/>
    <col min="13" max="25" width="14.42578125" customWidth="1"/>
  </cols>
  <sheetData>
    <row r="1" spans="1:12" ht="93" customHeight="1">
      <c r="A1" s="145" t="s">
        <v>46</v>
      </c>
      <c r="B1" s="123"/>
      <c r="C1" s="123"/>
      <c r="D1" s="123"/>
      <c r="E1" s="123"/>
      <c r="F1" s="123"/>
      <c r="G1" s="123"/>
      <c r="H1" s="123"/>
      <c r="I1" s="123"/>
      <c r="J1" s="123"/>
      <c r="K1" s="123"/>
      <c r="L1" s="144"/>
    </row>
    <row r="2" spans="1:12" ht="13.5" customHeight="1">
      <c r="A2" s="77" t="s">
        <v>47</v>
      </c>
      <c r="B2" s="146" t="s">
        <v>48</v>
      </c>
      <c r="C2" s="147"/>
      <c r="D2" s="77" t="s">
        <v>49</v>
      </c>
      <c r="E2" s="78">
        <f>'Estimación de Costos Básica HR '!B4</f>
        <v>45200</v>
      </c>
      <c r="F2" s="78">
        <f>'Estimación de Costos Básica HR '!C4</f>
        <v>45231</v>
      </c>
      <c r="G2" s="78">
        <f>'Estimación de Costos Básica HR '!D4</f>
        <v>45262</v>
      </c>
      <c r="H2" s="78">
        <f>'Estimación de Costos Básica HR '!E4</f>
        <v>45293</v>
      </c>
      <c r="I2" s="78">
        <f>'Estimación de Costos Básica HR '!F4</f>
        <v>45324</v>
      </c>
      <c r="J2" s="78">
        <f>'Estimación de Costos Básica HR '!G4</f>
        <v>45355</v>
      </c>
      <c r="K2" s="77" t="s">
        <v>40</v>
      </c>
      <c r="L2" s="79" t="s">
        <v>41</v>
      </c>
    </row>
    <row r="3" spans="1:12" ht="13.5" customHeight="1">
      <c r="A3" s="140"/>
      <c r="B3" s="140" t="s">
        <v>50</v>
      </c>
      <c r="C3" s="148" t="s">
        <v>51</v>
      </c>
      <c r="D3" s="80" t="s">
        <v>52</v>
      </c>
      <c r="E3" s="81">
        <v>1000000</v>
      </c>
      <c r="F3" s="81">
        <v>1000000</v>
      </c>
      <c r="G3" s="81">
        <v>1000000</v>
      </c>
      <c r="H3" s="81">
        <v>1000000</v>
      </c>
      <c r="I3" s="81">
        <v>1000000</v>
      </c>
      <c r="J3" s="81">
        <v>1000000</v>
      </c>
      <c r="K3" s="81">
        <f t="shared" ref="K3:K45" si="0">SUM(E3:J3)</f>
        <v>6000000</v>
      </c>
      <c r="L3" s="82" t="s">
        <v>115</v>
      </c>
    </row>
    <row r="4" spans="1:12" ht="12.75" customHeight="1">
      <c r="A4" s="137"/>
      <c r="B4" s="137"/>
      <c r="C4" s="137"/>
      <c r="D4" s="80" t="s">
        <v>53</v>
      </c>
      <c r="E4" s="81">
        <v>50000</v>
      </c>
      <c r="F4" s="81">
        <v>50000</v>
      </c>
      <c r="G4" s="81">
        <v>50000</v>
      </c>
      <c r="H4" s="81">
        <v>50000</v>
      </c>
      <c r="I4" s="81">
        <v>50000</v>
      </c>
      <c r="J4" s="81">
        <v>50000</v>
      </c>
      <c r="K4" s="81">
        <f t="shared" si="0"/>
        <v>300000</v>
      </c>
      <c r="L4" s="82" t="s">
        <v>116</v>
      </c>
    </row>
    <row r="5" spans="1:12" ht="12.75" customHeight="1">
      <c r="A5" s="137"/>
      <c r="B5" s="137"/>
      <c r="C5" s="137"/>
      <c r="D5" s="83" t="s">
        <v>54</v>
      </c>
      <c r="E5" s="81">
        <v>12000</v>
      </c>
      <c r="F5" s="81">
        <v>12000</v>
      </c>
      <c r="G5" s="81">
        <v>12000</v>
      </c>
      <c r="H5" s="81">
        <v>12000</v>
      </c>
      <c r="I5" s="81">
        <v>12000</v>
      </c>
      <c r="J5" s="81">
        <v>12000</v>
      </c>
      <c r="K5" s="81">
        <f t="shared" si="0"/>
        <v>72000</v>
      </c>
      <c r="L5" s="82" t="s">
        <v>117</v>
      </c>
    </row>
    <row r="6" spans="1:12" ht="12.75" customHeight="1">
      <c r="A6" s="137"/>
      <c r="B6" s="137"/>
      <c r="C6" s="137"/>
      <c r="D6" s="80" t="s">
        <v>55</v>
      </c>
      <c r="E6" s="81">
        <f>7 * 360000</f>
        <v>2520000</v>
      </c>
      <c r="F6" s="81"/>
      <c r="G6" s="81"/>
      <c r="H6" s="81"/>
      <c r="I6" s="81"/>
      <c r="J6" s="81"/>
      <c r="K6" s="81">
        <f t="shared" si="0"/>
        <v>2520000</v>
      </c>
      <c r="L6" s="82" t="s">
        <v>118</v>
      </c>
    </row>
    <row r="7" spans="1:12" ht="12.75" customHeight="1">
      <c r="A7" s="137"/>
      <c r="B7" s="137"/>
      <c r="C7" s="137"/>
      <c r="D7" s="80" t="s">
        <v>56</v>
      </c>
      <c r="E7" s="81">
        <f t="shared" ref="E7:J7" si="1">7*30000</f>
        <v>210000</v>
      </c>
      <c r="F7" s="81">
        <f t="shared" si="1"/>
        <v>210000</v>
      </c>
      <c r="G7" s="81">
        <f t="shared" si="1"/>
        <v>210000</v>
      </c>
      <c r="H7" s="81">
        <f t="shared" si="1"/>
        <v>210000</v>
      </c>
      <c r="I7" s="81">
        <f t="shared" si="1"/>
        <v>210000</v>
      </c>
      <c r="J7" s="81">
        <f t="shared" si="1"/>
        <v>210000</v>
      </c>
      <c r="K7" s="81">
        <f t="shared" si="0"/>
        <v>1260000</v>
      </c>
      <c r="L7" s="82" t="s">
        <v>119</v>
      </c>
    </row>
    <row r="8" spans="1:12" ht="12.75" customHeight="1">
      <c r="A8" s="137"/>
      <c r="B8" s="137"/>
      <c r="C8" s="137"/>
      <c r="D8" s="80" t="s">
        <v>57</v>
      </c>
      <c r="E8" s="81">
        <v>140000</v>
      </c>
      <c r="F8" s="81">
        <v>140000</v>
      </c>
      <c r="G8" s="81">
        <v>140000</v>
      </c>
      <c r="H8" s="81">
        <v>140000</v>
      </c>
      <c r="I8" s="81">
        <v>140000</v>
      </c>
      <c r="J8" s="81">
        <v>140000</v>
      </c>
      <c r="K8" s="81">
        <f t="shared" si="0"/>
        <v>840000</v>
      </c>
      <c r="L8" s="82" t="s">
        <v>120</v>
      </c>
    </row>
    <row r="9" spans="1:12" ht="12.75" customHeight="1">
      <c r="A9" s="132"/>
      <c r="B9" s="132"/>
      <c r="C9" s="132"/>
      <c r="D9" s="80" t="s">
        <v>58</v>
      </c>
      <c r="E9" s="81"/>
      <c r="F9" s="81"/>
      <c r="G9" s="81"/>
      <c r="H9" s="81"/>
      <c r="I9" s="81"/>
      <c r="J9" s="81"/>
      <c r="K9" s="81">
        <f t="shared" si="0"/>
        <v>0</v>
      </c>
      <c r="L9" s="82"/>
    </row>
    <row r="10" spans="1:12" ht="12.75" customHeight="1">
      <c r="A10" s="84"/>
      <c r="B10" s="149" t="s">
        <v>59</v>
      </c>
      <c r="C10" s="150" t="s">
        <v>60</v>
      </c>
      <c r="D10" s="85" t="s">
        <v>61</v>
      </c>
      <c r="E10" s="86"/>
      <c r="F10" s="86"/>
      <c r="G10" s="86"/>
      <c r="H10" s="86"/>
      <c r="I10" s="86"/>
      <c r="J10" s="86"/>
      <c r="K10" s="86">
        <f t="shared" si="0"/>
        <v>0</v>
      </c>
      <c r="L10" s="87"/>
    </row>
    <row r="11" spans="1:12" ht="12.75" customHeight="1">
      <c r="A11" s="88"/>
      <c r="B11" s="137"/>
      <c r="C11" s="132"/>
      <c r="D11" s="85" t="s">
        <v>62</v>
      </c>
      <c r="E11" s="86"/>
      <c r="F11" s="86"/>
      <c r="G11" s="86"/>
      <c r="H11" s="86"/>
      <c r="I11" s="86"/>
      <c r="J11" s="86"/>
      <c r="K11" s="86">
        <f t="shared" si="0"/>
        <v>0</v>
      </c>
      <c r="L11" s="87"/>
    </row>
    <row r="12" spans="1:12" ht="12.75" customHeight="1">
      <c r="A12" s="88"/>
      <c r="B12" s="137"/>
      <c r="C12" s="150" t="s">
        <v>63</v>
      </c>
      <c r="D12" s="85" t="s">
        <v>64</v>
      </c>
      <c r="E12" s="86"/>
      <c r="F12" s="86"/>
      <c r="G12" s="86"/>
      <c r="H12" s="86">
        <f>540*H49</f>
        <v>501017.39999999997</v>
      </c>
      <c r="I12" s="86">
        <f>540*I49</f>
        <v>501017.39999999997</v>
      </c>
      <c r="J12" s="86">
        <f>540*J49</f>
        <v>501017.39999999997</v>
      </c>
      <c r="K12" s="86">
        <f t="shared" si="0"/>
        <v>1503052.2</v>
      </c>
      <c r="L12" s="87" t="s">
        <v>129</v>
      </c>
    </row>
    <row r="13" spans="1:12" ht="12.75" customHeight="1">
      <c r="A13" s="88"/>
      <c r="B13" s="137"/>
      <c r="C13" s="137"/>
      <c r="D13" s="85" t="s">
        <v>65</v>
      </c>
      <c r="E13" s="86"/>
      <c r="F13" s="86"/>
      <c r="G13" s="86"/>
      <c r="H13" s="86">
        <f>270*H49</f>
        <v>250508.69999999998</v>
      </c>
      <c r="I13" s="86">
        <f>270*I49</f>
        <v>250508.69999999998</v>
      </c>
      <c r="J13" s="86">
        <f>270*J49</f>
        <v>250508.69999999998</v>
      </c>
      <c r="K13" s="86">
        <f t="shared" si="0"/>
        <v>751526.1</v>
      </c>
      <c r="L13" s="87" t="s">
        <v>130</v>
      </c>
    </row>
    <row r="14" spans="1:12" ht="12.75" customHeight="1">
      <c r="A14" s="88"/>
      <c r="B14" s="137"/>
      <c r="C14" s="137"/>
      <c r="D14" s="85" t="s">
        <v>66</v>
      </c>
      <c r="E14" s="86"/>
      <c r="F14" s="86"/>
      <c r="G14" s="86"/>
      <c r="H14" s="86"/>
      <c r="I14" s="86"/>
      <c r="J14" s="86"/>
      <c r="K14" s="86">
        <f t="shared" si="0"/>
        <v>0</v>
      </c>
      <c r="L14" s="87"/>
    </row>
    <row r="15" spans="1:12" ht="12.75" customHeight="1">
      <c r="A15" s="88"/>
      <c r="B15" s="137"/>
      <c r="C15" s="137"/>
      <c r="D15" s="85" t="s">
        <v>67</v>
      </c>
      <c r="E15" s="86"/>
      <c r="F15" s="86"/>
      <c r="G15" s="86"/>
      <c r="H15" s="86"/>
      <c r="I15" s="86"/>
      <c r="J15" s="86"/>
      <c r="K15" s="86">
        <f t="shared" si="0"/>
        <v>0</v>
      </c>
      <c r="L15" s="87"/>
    </row>
    <row r="16" spans="1:12" ht="12.75" customHeight="1">
      <c r="A16" s="88"/>
      <c r="B16" s="137"/>
      <c r="C16" s="137"/>
      <c r="D16" s="85" t="s">
        <v>68</v>
      </c>
      <c r="E16" s="86"/>
      <c r="F16" s="86"/>
      <c r="G16" s="86"/>
      <c r="H16" s="86"/>
      <c r="I16" s="86"/>
      <c r="J16" s="86"/>
      <c r="K16" s="86">
        <f t="shared" si="0"/>
        <v>0</v>
      </c>
      <c r="L16" s="87"/>
    </row>
    <row r="17" spans="1:12" ht="12.75" customHeight="1">
      <c r="A17" s="88"/>
      <c r="B17" s="137"/>
      <c r="C17" s="137"/>
      <c r="D17" s="85" t="s">
        <v>69</v>
      </c>
      <c r="E17" s="86"/>
      <c r="F17" s="86"/>
      <c r="G17" s="86"/>
      <c r="H17" s="86"/>
      <c r="I17" s="86"/>
      <c r="J17" s="86"/>
      <c r="K17" s="86">
        <f t="shared" si="0"/>
        <v>0</v>
      </c>
      <c r="L17" s="87"/>
    </row>
    <row r="18" spans="1:12" ht="12.75" customHeight="1">
      <c r="A18" s="88"/>
      <c r="B18" s="137"/>
      <c r="C18" s="132"/>
      <c r="D18" s="85" t="s">
        <v>70</v>
      </c>
      <c r="E18" s="86"/>
      <c r="F18" s="86"/>
      <c r="G18" s="86"/>
      <c r="H18" s="86"/>
      <c r="I18" s="86"/>
      <c r="J18" s="86"/>
      <c r="K18" s="86">
        <f t="shared" si="0"/>
        <v>0</v>
      </c>
      <c r="L18" s="87"/>
    </row>
    <row r="19" spans="1:12" ht="12.75" customHeight="1">
      <c r="A19" s="141"/>
      <c r="B19" s="141" t="s">
        <v>71</v>
      </c>
      <c r="C19" s="153" t="s">
        <v>72</v>
      </c>
      <c r="D19" s="89" t="s">
        <v>123</v>
      </c>
      <c r="E19" s="90">
        <v>0</v>
      </c>
      <c r="F19" s="90">
        <v>0</v>
      </c>
      <c r="G19" s="90">
        <v>0</v>
      </c>
      <c r="H19" s="90">
        <v>0</v>
      </c>
      <c r="I19" s="90">
        <v>0</v>
      </c>
      <c r="J19" s="90">
        <v>0</v>
      </c>
      <c r="K19" s="90">
        <f t="shared" si="0"/>
        <v>0</v>
      </c>
      <c r="L19" s="91"/>
    </row>
    <row r="20" spans="1:12" ht="12.75" customHeight="1">
      <c r="A20" s="137"/>
      <c r="B20" s="137"/>
      <c r="C20" s="132"/>
      <c r="D20" s="89"/>
      <c r="E20" s="90"/>
      <c r="F20" s="90"/>
      <c r="G20" s="90"/>
      <c r="H20" s="90"/>
      <c r="I20" s="90"/>
      <c r="J20" s="90"/>
      <c r="K20" s="90">
        <f t="shared" si="0"/>
        <v>0</v>
      </c>
      <c r="L20" s="91"/>
    </row>
    <row r="21" spans="1:12" ht="12.75" customHeight="1">
      <c r="A21" s="137"/>
      <c r="B21" s="137"/>
      <c r="C21" s="153" t="s">
        <v>73</v>
      </c>
      <c r="D21" s="89" t="s">
        <v>127</v>
      </c>
      <c r="E21" s="90">
        <v>0</v>
      </c>
      <c r="F21" s="90">
        <v>0</v>
      </c>
      <c r="G21" s="90">
        <v>0</v>
      </c>
      <c r="H21" s="90">
        <v>0</v>
      </c>
      <c r="I21" s="90">
        <v>0</v>
      </c>
      <c r="J21" s="90">
        <v>0</v>
      </c>
      <c r="K21" s="90">
        <f t="shared" si="0"/>
        <v>0</v>
      </c>
      <c r="L21" s="91" t="s">
        <v>126</v>
      </c>
    </row>
    <row r="22" spans="1:12" ht="12.75" customHeight="1">
      <c r="A22" s="137"/>
      <c r="B22" s="137"/>
      <c r="C22" s="132"/>
      <c r="D22" s="89" t="s">
        <v>128</v>
      </c>
      <c r="E22" s="90">
        <v>0</v>
      </c>
      <c r="F22" s="90">
        <v>0</v>
      </c>
      <c r="G22" s="90">
        <v>0</v>
      </c>
      <c r="H22" s="90">
        <v>0</v>
      </c>
      <c r="I22" s="90">
        <v>0</v>
      </c>
      <c r="J22" s="90">
        <v>0</v>
      </c>
      <c r="K22" s="90">
        <f t="shared" si="0"/>
        <v>0</v>
      </c>
      <c r="L22" s="91" t="s">
        <v>126</v>
      </c>
    </row>
    <row r="23" spans="1:12" ht="12.75" customHeight="1">
      <c r="A23" s="137"/>
      <c r="B23" s="137"/>
      <c r="C23" s="153" t="s">
        <v>74</v>
      </c>
      <c r="D23" s="89" t="s">
        <v>125</v>
      </c>
      <c r="E23" s="90">
        <v>0</v>
      </c>
      <c r="F23" s="90">
        <v>0</v>
      </c>
      <c r="G23" s="90">
        <v>0</v>
      </c>
      <c r="H23" s="90">
        <v>0</v>
      </c>
      <c r="I23" s="90">
        <v>0</v>
      </c>
      <c r="J23" s="90">
        <v>0</v>
      </c>
      <c r="K23" s="90">
        <f t="shared" si="0"/>
        <v>0</v>
      </c>
      <c r="L23" s="91" t="s">
        <v>126</v>
      </c>
    </row>
    <row r="24" spans="1:12" ht="12.75" customHeight="1">
      <c r="A24" s="137"/>
      <c r="B24" s="137"/>
      <c r="C24" s="132"/>
      <c r="D24" s="89" t="s">
        <v>124</v>
      </c>
      <c r="E24" s="90">
        <v>0</v>
      </c>
      <c r="F24" s="90">
        <v>0</v>
      </c>
      <c r="G24" s="90">
        <v>0</v>
      </c>
      <c r="H24" s="90">
        <v>0</v>
      </c>
      <c r="I24" s="90">
        <v>0</v>
      </c>
      <c r="J24" s="90">
        <v>0</v>
      </c>
      <c r="K24" s="90">
        <f t="shared" si="0"/>
        <v>0</v>
      </c>
      <c r="L24" s="91" t="s">
        <v>126</v>
      </c>
    </row>
    <row r="25" spans="1:12" ht="12.75" customHeight="1">
      <c r="A25" s="137"/>
      <c r="B25" s="137"/>
      <c r="C25" s="153" t="s">
        <v>75</v>
      </c>
      <c r="D25" s="89" t="s">
        <v>121</v>
      </c>
      <c r="E25" s="90">
        <f t="shared" ref="E25:J25" si="2">4*7*E49</f>
        <v>25978.68</v>
      </c>
      <c r="F25" s="90">
        <f t="shared" si="2"/>
        <v>25978.68</v>
      </c>
      <c r="G25" s="90">
        <f t="shared" si="2"/>
        <v>25978.68</v>
      </c>
      <c r="H25" s="90">
        <f t="shared" si="2"/>
        <v>25978.68</v>
      </c>
      <c r="I25" s="90">
        <f t="shared" si="2"/>
        <v>25978.68</v>
      </c>
      <c r="J25" s="90">
        <f t="shared" si="2"/>
        <v>25978.68</v>
      </c>
      <c r="K25" s="90">
        <f t="shared" si="0"/>
        <v>155872.07999999999</v>
      </c>
      <c r="L25" s="91" t="s">
        <v>122</v>
      </c>
    </row>
    <row r="26" spans="1:12" ht="12.75" customHeight="1">
      <c r="A26" s="137"/>
      <c r="B26" s="137"/>
      <c r="C26" s="132"/>
      <c r="D26" s="89"/>
      <c r="E26" s="90"/>
      <c r="F26" s="90"/>
      <c r="G26" s="90"/>
      <c r="H26" s="90"/>
      <c r="I26" s="90"/>
      <c r="J26" s="90"/>
      <c r="K26" s="90">
        <f t="shared" si="0"/>
        <v>0</v>
      </c>
      <c r="L26" s="91"/>
    </row>
    <row r="27" spans="1:12" ht="12.75" customHeight="1">
      <c r="A27" s="137"/>
      <c r="B27" s="137"/>
      <c r="C27" s="92" t="s">
        <v>76</v>
      </c>
      <c r="D27" s="89"/>
      <c r="E27" s="90"/>
      <c r="F27" s="90"/>
      <c r="G27" s="90"/>
      <c r="H27" s="90"/>
      <c r="I27" s="90"/>
      <c r="J27" s="90"/>
      <c r="K27" s="90">
        <f t="shared" si="0"/>
        <v>0</v>
      </c>
      <c r="L27" s="91"/>
    </row>
    <row r="28" spans="1:12" ht="13.5" customHeight="1">
      <c r="A28" s="132"/>
      <c r="B28" s="132"/>
      <c r="C28" s="92" t="s">
        <v>77</v>
      </c>
      <c r="D28" s="89"/>
      <c r="E28" s="90"/>
      <c r="F28" s="90"/>
      <c r="G28" s="90"/>
      <c r="H28" s="90"/>
      <c r="I28" s="90"/>
      <c r="J28" s="90"/>
      <c r="K28" s="90">
        <f t="shared" si="0"/>
        <v>0</v>
      </c>
      <c r="L28" s="91"/>
    </row>
    <row r="29" spans="1:12" ht="12.75" customHeight="1">
      <c r="A29" s="142"/>
      <c r="B29" s="142" t="s">
        <v>78</v>
      </c>
      <c r="C29" s="93" t="s">
        <v>79</v>
      </c>
      <c r="D29" s="94" t="s">
        <v>80</v>
      </c>
      <c r="E29" s="95"/>
      <c r="F29" s="95"/>
      <c r="G29" s="95"/>
      <c r="H29" s="95"/>
      <c r="I29" s="95"/>
      <c r="J29" s="95"/>
      <c r="K29" s="95">
        <f t="shared" si="0"/>
        <v>0</v>
      </c>
      <c r="L29" s="96"/>
    </row>
    <row r="30" spans="1:12" ht="12.75" customHeight="1">
      <c r="A30" s="137"/>
      <c r="B30" s="137"/>
      <c r="C30" s="93" t="s">
        <v>81</v>
      </c>
      <c r="D30" s="94" t="s">
        <v>82</v>
      </c>
      <c r="E30" s="95"/>
      <c r="F30" s="95"/>
      <c r="G30" s="95"/>
      <c r="H30" s="95"/>
      <c r="I30" s="95"/>
      <c r="J30" s="95"/>
      <c r="K30" s="95">
        <f t="shared" si="0"/>
        <v>0</v>
      </c>
      <c r="L30" s="96"/>
    </row>
    <row r="31" spans="1:12" ht="12.75" customHeight="1">
      <c r="A31" s="137"/>
      <c r="B31" s="137"/>
      <c r="C31" s="93" t="s">
        <v>83</v>
      </c>
      <c r="D31" s="94" t="s">
        <v>82</v>
      </c>
      <c r="E31" s="95"/>
      <c r="F31" s="95"/>
      <c r="G31" s="95"/>
      <c r="H31" s="95"/>
      <c r="I31" s="95"/>
      <c r="J31" s="95"/>
      <c r="K31" s="95">
        <f t="shared" si="0"/>
        <v>0</v>
      </c>
      <c r="L31" s="96"/>
    </row>
    <row r="32" spans="1:12" ht="12.75" customHeight="1">
      <c r="A32" s="137"/>
      <c r="B32" s="137"/>
      <c r="C32" s="93" t="s">
        <v>84</v>
      </c>
      <c r="D32" s="94" t="s">
        <v>82</v>
      </c>
      <c r="E32" s="95"/>
      <c r="F32" s="95"/>
      <c r="G32" s="95"/>
      <c r="H32" s="95"/>
      <c r="I32" s="95"/>
      <c r="J32" s="95"/>
      <c r="K32" s="95">
        <f t="shared" si="0"/>
        <v>0</v>
      </c>
      <c r="L32" s="96"/>
    </row>
    <row r="33" spans="1:12" ht="12.75" customHeight="1">
      <c r="A33" s="137"/>
      <c r="B33" s="137"/>
      <c r="C33" s="93" t="s">
        <v>85</v>
      </c>
      <c r="D33" s="94" t="s">
        <v>82</v>
      </c>
      <c r="E33" s="95"/>
      <c r="F33" s="95"/>
      <c r="G33" s="95"/>
      <c r="H33" s="95"/>
      <c r="I33" s="95"/>
      <c r="J33" s="95"/>
      <c r="K33" s="95">
        <f t="shared" si="0"/>
        <v>0</v>
      </c>
      <c r="L33" s="96"/>
    </row>
    <row r="34" spans="1:12" ht="12.75" customHeight="1">
      <c r="A34" s="132"/>
      <c r="B34" s="132"/>
      <c r="C34" s="93" t="s">
        <v>86</v>
      </c>
      <c r="D34" s="94" t="s">
        <v>82</v>
      </c>
      <c r="E34" s="95"/>
      <c r="F34" s="95"/>
      <c r="G34" s="95"/>
      <c r="H34" s="95"/>
      <c r="I34" s="95"/>
      <c r="J34" s="95"/>
      <c r="K34" s="95">
        <f t="shared" si="0"/>
        <v>0</v>
      </c>
      <c r="L34" s="96"/>
    </row>
    <row r="35" spans="1:12" ht="12.75" customHeight="1">
      <c r="A35" s="151"/>
      <c r="B35" s="151" t="s">
        <v>87</v>
      </c>
      <c r="C35" s="97" t="s">
        <v>88</v>
      </c>
      <c r="D35" s="98" t="s">
        <v>89</v>
      </c>
      <c r="E35" s="99"/>
      <c r="F35" s="99"/>
      <c r="G35" s="99"/>
      <c r="H35" s="99"/>
      <c r="I35" s="99"/>
      <c r="J35" s="99"/>
      <c r="K35" s="99">
        <f t="shared" si="0"/>
        <v>0</v>
      </c>
      <c r="L35" s="100"/>
    </row>
    <row r="36" spans="1:12" ht="12.75" customHeight="1">
      <c r="A36" s="137"/>
      <c r="B36" s="137"/>
      <c r="C36" s="97" t="s">
        <v>90</v>
      </c>
      <c r="D36" s="98" t="s">
        <v>91</v>
      </c>
      <c r="E36" s="99"/>
      <c r="F36" s="99"/>
      <c r="G36" s="99"/>
      <c r="H36" s="99"/>
      <c r="I36" s="99"/>
      <c r="J36" s="99"/>
      <c r="K36" s="99">
        <f t="shared" si="0"/>
        <v>0</v>
      </c>
      <c r="L36" s="100"/>
    </row>
    <row r="37" spans="1:12" ht="12.75" customHeight="1">
      <c r="A37" s="137"/>
      <c r="B37" s="137"/>
      <c r="C37" s="97" t="s">
        <v>92</v>
      </c>
      <c r="D37" s="98" t="s">
        <v>93</v>
      </c>
      <c r="E37" s="99"/>
      <c r="F37" s="99"/>
      <c r="G37" s="99"/>
      <c r="H37" s="99"/>
      <c r="I37" s="99"/>
      <c r="J37" s="99"/>
      <c r="K37" s="99">
        <f t="shared" si="0"/>
        <v>0</v>
      </c>
      <c r="L37" s="100"/>
    </row>
    <row r="38" spans="1:12" ht="12.75" customHeight="1">
      <c r="A38" s="137"/>
      <c r="B38" s="137"/>
      <c r="C38" s="154" t="s">
        <v>94</v>
      </c>
      <c r="D38" s="98" t="s">
        <v>95</v>
      </c>
      <c r="E38" s="99"/>
      <c r="F38" s="99"/>
      <c r="G38" s="99"/>
      <c r="H38" s="99"/>
      <c r="I38" s="99"/>
      <c r="J38" s="99"/>
      <c r="K38" s="99">
        <f t="shared" si="0"/>
        <v>0</v>
      </c>
      <c r="L38" s="100"/>
    </row>
    <row r="39" spans="1:12" ht="12.75" customHeight="1">
      <c r="A39" s="137"/>
      <c r="B39" s="137"/>
      <c r="C39" s="132"/>
      <c r="D39" s="98" t="s">
        <v>96</v>
      </c>
      <c r="E39" s="99"/>
      <c r="F39" s="99"/>
      <c r="G39" s="99"/>
      <c r="H39" s="99"/>
      <c r="I39" s="99"/>
      <c r="J39" s="99"/>
      <c r="K39" s="99">
        <f t="shared" si="0"/>
        <v>0</v>
      </c>
      <c r="L39" s="100"/>
    </row>
    <row r="40" spans="1:12" ht="12.75" customHeight="1">
      <c r="A40" s="137"/>
      <c r="B40" s="137"/>
      <c r="C40" s="97" t="s">
        <v>97</v>
      </c>
      <c r="D40" s="98" t="s">
        <v>98</v>
      </c>
      <c r="E40" s="99"/>
      <c r="F40" s="99"/>
      <c r="G40" s="99"/>
      <c r="H40" s="99"/>
      <c r="I40" s="99"/>
      <c r="J40" s="99"/>
      <c r="K40" s="99">
        <f t="shared" si="0"/>
        <v>0</v>
      </c>
      <c r="L40" s="100"/>
    </row>
    <row r="41" spans="1:12" ht="12.75" customHeight="1">
      <c r="A41" s="132"/>
      <c r="B41" s="132"/>
      <c r="C41" s="97" t="s">
        <v>99</v>
      </c>
      <c r="D41" s="98" t="s">
        <v>100</v>
      </c>
      <c r="E41" s="99"/>
      <c r="F41" s="99"/>
      <c r="G41" s="99"/>
      <c r="H41" s="99"/>
      <c r="I41" s="99"/>
      <c r="J41" s="99"/>
      <c r="K41" s="99">
        <f t="shared" si="0"/>
        <v>0</v>
      </c>
      <c r="L41" s="100"/>
    </row>
    <row r="42" spans="1:12" ht="15.75" customHeight="1">
      <c r="A42" s="101"/>
      <c r="B42" s="152" t="s">
        <v>101</v>
      </c>
      <c r="C42" s="139" t="s">
        <v>102</v>
      </c>
      <c r="D42" s="102"/>
      <c r="E42" s="65"/>
      <c r="F42" s="65"/>
      <c r="G42" s="65"/>
      <c r="H42" s="65"/>
      <c r="I42" s="65"/>
      <c r="J42" s="65"/>
      <c r="K42" s="65">
        <f t="shared" si="0"/>
        <v>0</v>
      </c>
      <c r="L42" s="103"/>
    </row>
    <row r="43" spans="1:12" ht="12.75" customHeight="1">
      <c r="A43" s="104"/>
      <c r="B43" s="137"/>
      <c r="C43" s="132"/>
      <c r="D43" s="102"/>
      <c r="E43" s="65"/>
      <c r="F43" s="65"/>
      <c r="G43" s="65"/>
      <c r="H43" s="65"/>
      <c r="I43" s="65"/>
      <c r="J43" s="65"/>
      <c r="K43" s="65">
        <f t="shared" si="0"/>
        <v>0</v>
      </c>
      <c r="L43" s="66"/>
    </row>
    <row r="44" spans="1:12" ht="12.75" customHeight="1">
      <c r="A44" s="104"/>
      <c r="B44" s="137"/>
      <c r="C44" s="139" t="s">
        <v>103</v>
      </c>
      <c r="D44" s="102"/>
      <c r="E44" s="65"/>
      <c r="F44" s="65"/>
      <c r="G44" s="65"/>
      <c r="H44" s="65"/>
      <c r="I44" s="65"/>
      <c r="J44" s="65"/>
      <c r="K44" s="65">
        <f t="shared" si="0"/>
        <v>0</v>
      </c>
      <c r="L44" s="66"/>
    </row>
    <row r="45" spans="1:12" ht="12.75" customHeight="1">
      <c r="A45" s="105"/>
      <c r="B45" s="132"/>
      <c r="C45" s="132"/>
      <c r="D45" s="102"/>
      <c r="E45" s="65"/>
      <c r="F45" s="65"/>
      <c r="G45" s="65"/>
      <c r="H45" s="65"/>
      <c r="I45" s="65"/>
      <c r="J45" s="65"/>
      <c r="K45" s="65">
        <f t="shared" si="0"/>
        <v>0</v>
      </c>
      <c r="L45" s="66"/>
    </row>
    <row r="46" spans="1:12" ht="22.5" customHeight="1">
      <c r="A46" s="143" t="s">
        <v>104</v>
      </c>
      <c r="B46" s="123"/>
      <c r="C46" s="123"/>
      <c r="D46" s="144"/>
      <c r="E46" s="106">
        <f>SUM(E3:E45)</f>
        <v>3957978.68</v>
      </c>
      <c r="F46" s="106">
        <f t="shared" ref="F46:K46" si="3">SUM(F3:F45)</f>
        <v>1437978.68</v>
      </c>
      <c r="G46" s="106">
        <f t="shared" si="3"/>
        <v>1437978.68</v>
      </c>
      <c r="H46" s="106">
        <f t="shared" si="3"/>
        <v>2189504.7800000003</v>
      </c>
      <c r="I46" s="106">
        <f t="shared" si="3"/>
        <v>2189504.7800000003</v>
      </c>
      <c r="J46" s="106">
        <f t="shared" si="3"/>
        <v>2189504.7800000003</v>
      </c>
      <c r="K46" s="107">
        <f t="shared" si="3"/>
        <v>13402450.379999999</v>
      </c>
      <c r="L46" s="108"/>
    </row>
    <row r="47" spans="1:12" ht="12.75" customHeight="1">
      <c r="B47" s="109"/>
      <c r="C47" s="109"/>
      <c r="D47" s="109"/>
      <c r="E47" s="76"/>
      <c r="F47" s="76"/>
      <c r="G47" s="76"/>
      <c r="H47" s="76"/>
      <c r="I47" s="76"/>
      <c r="J47" s="76"/>
      <c r="K47" s="109"/>
      <c r="L47" s="109"/>
    </row>
    <row r="48" spans="1:12" ht="12.75" customHeight="1">
      <c r="A48" s="109"/>
      <c r="B48" s="109"/>
      <c r="C48" s="109"/>
      <c r="D48" s="110" t="s">
        <v>105</v>
      </c>
      <c r="E48" s="111">
        <f>E46/E49</f>
        <v>4265.9366465116782</v>
      </c>
      <c r="F48" s="111">
        <f t="shared" ref="F48:J48" si="4">F46/F49</f>
        <v>1549.8633125316605</v>
      </c>
      <c r="G48" s="111">
        <f t="shared" si="4"/>
        <v>1549.8633125316605</v>
      </c>
      <c r="H48" s="111">
        <f t="shared" si="4"/>
        <v>2359.863312531661</v>
      </c>
      <c r="I48" s="111">
        <f t="shared" si="4"/>
        <v>2359.863312531661</v>
      </c>
      <c r="J48" s="111">
        <f t="shared" si="4"/>
        <v>2359.863312531661</v>
      </c>
      <c r="K48" s="112">
        <f>SUM(E48:J48)</f>
        <v>14445.253209169983</v>
      </c>
      <c r="L48" s="109"/>
    </row>
    <row r="49" spans="1:12" ht="12.75" customHeight="1">
      <c r="A49" s="109"/>
      <c r="B49" s="109"/>
      <c r="C49" s="109"/>
      <c r="D49" s="113" t="s">
        <v>106</v>
      </c>
      <c r="E49" s="114">
        <f t="shared" ref="E49:J49" si="5">366*1.95*1.3</f>
        <v>927.81</v>
      </c>
      <c r="F49" s="114">
        <f t="shared" si="5"/>
        <v>927.81</v>
      </c>
      <c r="G49" s="114">
        <f t="shared" si="5"/>
        <v>927.81</v>
      </c>
      <c r="H49" s="114">
        <f t="shared" si="5"/>
        <v>927.81</v>
      </c>
      <c r="I49" s="114">
        <f t="shared" si="5"/>
        <v>927.81</v>
      </c>
      <c r="J49" s="114">
        <f t="shared" si="5"/>
        <v>927.81</v>
      </c>
      <c r="K49" s="109"/>
      <c r="L49" s="109"/>
    </row>
    <row r="50" spans="1:12" ht="12.75" customHeight="1">
      <c r="E50" s="76"/>
      <c r="F50" s="76"/>
      <c r="G50" s="76"/>
      <c r="H50" s="76"/>
      <c r="I50" s="76"/>
      <c r="J50" s="76"/>
    </row>
    <row r="51" spans="1:12" ht="12.75" customHeight="1">
      <c r="E51" s="76"/>
      <c r="F51" s="76"/>
      <c r="G51" s="76"/>
      <c r="H51" s="76"/>
      <c r="I51" s="76"/>
      <c r="J51" s="76"/>
    </row>
    <row r="52" spans="1:12" ht="12.75" customHeight="1">
      <c r="E52" s="76"/>
      <c r="F52" s="76"/>
      <c r="G52" s="76"/>
      <c r="H52" s="76"/>
      <c r="I52" s="76"/>
      <c r="J52" s="76"/>
    </row>
    <row r="53" spans="1:12" ht="12.75" customHeight="1">
      <c r="E53" s="76"/>
      <c r="F53" s="76"/>
      <c r="G53" s="76"/>
      <c r="H53" s="76"/>
      <c r="I53" s="76"/>
      <c r="J53" s="76"/>
    </row>
    <row r="54" spans="1:12" ht="12.75" customHeight="1">
      <c r="E54" s="76"/>
      <c r="F54" s="76"/>
      <c r="G54" s="76"/>
      <c r="H54" s="76"/>
      <c r="I54" s="76"/>
      <c r="J54" s="76"/>
    </row>
    <row r="55" spans="1:12" ht="12.75" customHeight="1">
      <c r="E55" s="76"/>
      <c r="F55" s="76"/>
      <c r="G55" s="76"/>
      <c r="H55" s="76"/>
      <c r="I55" s="76"/>
      <c r="J55" s="76"/>
    </row>
    <row r="56" spans="1:12" ht="12.75" customHeight="1">
      <c r="E56" s="76"/>
      <c r="F56" s="76"/>
      <c r="G56" s="76"/>
      <c r="H56" s="76"/>
      <c r="I56" s="76"/>
      <c r="J56" s="76"/>
    </row>
    <row r="57" spans="1:12" ht="12.75" customHeight="1">
      <c r="E57" s="76"/>
      <c r="F57" s="76"/>
      <c r="G57" s="76"/>
      <c r="H57" s="76"/>
      <c r="I57" s="76"/>
      <c r="J57" s="76"/>
    </row>
    <row r="58" spans="1:12" ht="12.75" customHeight="1">
      <c r="E58" s="76"/>
      <c r="F58" s="76"/>
      <c r="G58" s="76"/>
      <c r="H58" s="76"/>
      <c r="I58" s="76"/>
      <c r="J58" s="76"/>
    </row>
    <row r="59" spans="1:12" ht="12.75" customHeight="1">
      <c r="E59" s="76"/>
      <c r="F59" s="76"/>
      <c r="G59" s="76"/>
      <c r="H59" s="76"/>
      <c r="I59" s="76"/>
      <c r="J59" s="76"/>
    </row>
    <row r="60" spans="1:12" ht="12.75" customHeight="1">
      <c r="E60" s="76"/>
      <c r="F60" s="76"/>
      <c r="G60" s="76"/>
      <c r="H60" s="76"/>
      <c r="I60" s="76"/>
      <c r="J60" s="76"/>
    </row>
    <row r="61" spans="1:12" ht="12.75" customHeight="1">
      <c r="E61" s="76"/>
      <c r="F61" s="76"/>
      <c r="G61" s="76"/>
      <c r="H61" s="76"/>
      <c r="I61" s="76"/>
      <c r="J61" s="76"/>
    </row>
    <row r="62" spans="1:12" ht="12.75" customHeight="1">
      <c r="E62" s="76"/>
      <c r="F62" s="76"/>
      <c r="G62" s="76"/>
      <c r="H62" s="76"/>
      <c r="I62" s="76"/>
      <c r="J62" s="76"/>
    </row>
    <row r="63" spans="1:12" ht="12.75" customHeight="1">
      <c r="E63" s="76"/>
      <c r="F63" s="76"/>
      <c r="G63" s="76"/>
      <c r="H63" s="76"/>
      <c r="I63" s="76"/>
      <c r="J63" s="76"/>
    </row>
    <row r="64" spans="1:12" ht="12.75" customHeight="1">
      <c r="E64" s="76"/>
      <c r="F64" s="76"/>
      <c r="G64" s="76"/>
      <c r="H64" s="76"/>
      <c r="I64" s="76"/>
      <c r="J64" s="76"/>
    </row>
    <row r="65" spans="5:10" ht="12.75" customHeight="1">
      <c r="E65" s="76"/>
      <c r="F65" s="76"/>
      <c r="G65" s="76"/>
      <c r="H65" s="76"/>
      <c r="I65" s="76"/>
      <c r="J65" s="76"/>
    </row>
    <row r="66" spans="5:10" ht="12.75" customHeight="1">
      <c r="E66" s="76"/>
      <c r="F66" s="76"/>
      <c r="G66" s="76"/>
      <c r="H66" s="76"/>
      <c r="I66" s="76"/>
      <c r="J66" s="76"/>
    </row>
    <row r="67" spans="5:10" ht="12.75" customHeight="1">
      <c r="E67" s="76"/>
      <c r="F67" s="76"/>
      <c r="G67" s="76"/>
      <c r="H67" s="76"/>
      <c r="I67" s="76"/>
      <c r="J67" s="76"/>
    </row>
    <row r="68" spans="5:10" ht="12.75" customHeight="1">
      <c r="E68" s="76"/>
      <c r="F68" s="76"/>
      <c r="G68" s="76"/>
      <c r="H68" s="76"/>
      <c r="I68" s="76"/>
      <c r="J68" s="76"/>
    </row>
    <row r="69" spans="5:10" ht="12.75" customHeight="1">
      <c r="E69" s="76"/>
      <c r="F69" s="76"/>
      <c r="G69" s="76"/>
      <c r="H69" s="76"/>
      <c r="I69" s="76"/>
      <c r="J69" s="76"/>
    </row>
    <row r="70" spans="5:10" ht="12.75" customHeight="1">
      <c r="E70" s="76"/>
      <c r="F70" s="76"/>
      <c r="G70" s="76"/>
      <c r="H70" s="76"/>
      <c r="I70" s="76"/>
      <c r="J70" s="76"/>
    </row>
    <row r="71" spans="5:10" ht="12.75" customHeight="1">
      <c r="E71" s="76"/>
      <c r="F71" s="76"/>
      <c r="G71" s="76"/>
      <c r="H71" s="76"/>
      <c r="I71" s="76"/>
      <c r="J71" s="76"/>
    </row>
    <row r="72" spans="5:10" ht="12.75" customHeight="1">
      <c r="E72" s="76"/>
      <c r="F72" s="76"/>
      <c r="G72" s="76"/>
      <c r="H72" s="76"/>
      <c r="I72" s="76"/>
      <c r="J72" s="76"/>
    </row>
    <row r="73" spans="5:10" ht="12.75" customHeight="1">
      <c r="E73" s="76"/>
      <c r="F73" s="76"/>
      <c r="G73" s="76"/>
      <c r="H73" s="76"/>
      <c r="I73" s="76"/>
      <c r="J73" s="76"/>
    </row>
    <row r="74" spans="5:10" ht="12.75" customHeight="1">
      <c r="E74" s="76"/>
      <c r="F74" s="76"/>
      <c r="G74" s="76"/>
      <c r="H74" s="76"/>
      <c r="I74" s="76"/>
      <c r="J74" s="76"/>
    </row>
    <row r="75" spans="5:10" ht="12.75" customHeight="1">
      <c r="E75" s="76"/>
      <c r="F75" s="76"/>
      <c r="G75" s="76"/>
      <c r="H75" s="76"/>
      <c r="I75" s="76"/>
      <c r="J75" s="76"/>
    </row>
    <row r="76" spans="5:10" ht="12.75" customHeight="1">
      <c r="E76" s="76"/>
      <c r="F76" s="76"/>
      <c r="G76" s="76"/>
      <c r="H76" s="76"/>
      <c r="I76" s="76"/>
      <c r="J76" s="76"/>
    </row>
    <row r="77" spans="5:10" ht="12.75" customHeight="1">
      <c r="E77" s="76"/>
      <c r="F77" s="76"/>
      <c r="G77" s="76"/>
      <c r="H77" s="76"/>
      <c r="I77" s="76"/>
      <c r="J77" s="76"/>
    </row>
    <row r="78" spans="5:10" ht="12.75" customHeight="1">
      <c r="E78" s="76"/>
      <c r="F78" s="76"/>
      <c r="G78" s="76"/>
      <c r="H78" s="76"/>
      <c r="I78" s="76"/>
      <c r="J78" s="76"/>
    </row>
    <row r="79" spans="5:10" ht="12.75" customHeight="1">
      <c r="E79" s="76"/>
      <c r="F79" s="76"/>
      <c r="G79" s="76"/>
      <c r="H79" s="76"/>
      <c r="I79" s="76"/>
      <c r="J79" s="76"/>
    </row>
    <row r="80" spans="5:10" ht="12.75" customHeight="1">
      <c r="E80" s="76"/>
      <c r="F80" s="76"/>
      <c r="G80" s="76"/>
      <c r="H80" s="76"/>
      <c r="I80" s="76"/>
      <c r="J80" s="76"/>
    </row>
    <row r="81" spans="5:10" ht="12.75" customHeight="1">
      <c r="E81" s="76"/>
      <c r="F81" s="76"/>
      <c r="G81" s="76"/>
      <c r="H81" s="76"/>
      <c r="I81" s="76"/>
      <c r="J81" s="76"/>
    </row>
    <row r="82" spans="5:10" ht="12.75" customHeight="1">
      <c r="E82" s="76"/>
      <c r="F82" s="76"/>
      <c r="G82" s="76"/>
      <c r="H82" s="76"/>
      <c r="I82" s="76"/>
      <c r="J82" s="76"/>
    </row>
    <row r="83" spans="5:10" ht="12.75" customHeight="1">
      <c r="E83" s="76"/>
      <c r="F83" s="76"/>
      <c r="G83" s="76"/>
      <c r="H83" s="76"/>
      <c r="I83" s="76"/>
      <c r="J83" s="76"/>
    </row>
    <row r="84" spans="5:10" ht="12.75" customHeight="1">
      <c r="E84" s="76"/>
      <c r="F84" s="76"/>
      <c r="G84" s="76"/>
      <c r="H84" s="76"/>
      <c r="I84" s="76"/>
      <c r="J84" s="76"/>
    </row>
    <row r="85" spans="5:10" ht="12.75" customHeight="1">
      <c r="E85" s="76"/>
      <c r="F85" s="76"/>
      <c r="G85" s="76"/>
      <c r="H85" s="76"/>
      <c r="I85" s="76"/>
      <c r="J85" s="76"/>
    </row>
    <row r="86" spans="5:10" ht="12.75" customHeight="1">
      <c r="E86" s="76"/>
      <c r="F86" s="76"/>
      <c r="G86" s="76"/>
      <c r="H86" s="76"/>
      <c r="I86" s="76"/>
      <c r="J86" s="76"/>
    </row>
    <row r="87" spans="5:10" ht="12.75" customHeight="1">
      <c r="E87" s="76"/>
      <c r="F87" s="76"/>
      <c r="G87" s="76"/>
      <c r="H87" s="76"/>
      <c r="I87" s="76"/>
      <c r="J87" s="76"/>
    </row>
    <row r="88" spans="5:10" ht="12.75" customHeight="1">
      <c r="E88" s="76"/>
      <c r="F88" s="76"/>
      <c r="G88" s="76"/>
      <c r="H88" s="76"/>
      <c r="I88" s="76"/>
      <c r="J88" s="76"/>
    </row>
    <row r="89" spans="5:10" ht="12.75" customHeight="1">
      <c r="E89" s="76"/>
      <c r="F89" s="76"/>
      <c r="G89" s="76"/>
      <c r="H89" s="76"/>
      <c r="I89" s="76"/>
      <c r="J89" s="76"/>
    </row>
    <row r="90" spans="5:10" ht="12.75" customHeight="1">
      <c r="E90" s="76"/>
      <c r="F90" s="76"/>
      <c r="G90" s="76"/>
      <c r="H90" s="76"/>
      <c r="I90" s="76"/>
      <c r="J90" s="76"/>
    </row>
    <row r="91" spans="5:10" ht="12.75" customHeight="1">
      <c r="E91" s="76"/>
      <c r="F91" s="76"/>
      <c r="G91" s="76"/>
      <c r="H91" s="76"/>
      <c r="I91" s="76"/>
      <c r="J91" s="76"/>
    </row>
    <row r="92" spans="5:10" ht="12.75" customHeight="1">
      <c r="E92" s="76"/>
      <c r="F92" s="76"/>
      <c r="G92" s="76"/>
      <c r="H92" s="76"/>
      <c r="I92" s="76"/>
      <c r="J92" s="76"/>
    </row>
    <row r="93" spans="5:10" ht="12.75" customHeight="1">
      <c r="E93" s="76"/>
      <c r="F93" s="76"/>
      <c r="G93" s="76"/>
      <c r="H93" s="76"/>
      <c r="I93" s="76"/>
      <c r="J93" s="76"/>
    </row>
    <row r="94" spans="5:10" ht="12.75" customHeight="1">
      <c r="E94" s="76"/>
      <c r="F94" s="76"/>
      <c r="G94" s="76"/>
      <c r="H94" s="76"/>
      <c r="I94" s="76"/>
      <c r="J94" s="76"/>
    </row>
    <row r="95" spans="5:10" ht="12.75" customHeight="1">
      <c r="E95" s="76"/>
      <c r="F95" s="76"/>
      <c r="G95" s="76"/>
      <c r="H95" s="76"/>
      <c r="I95" s="76"/>
      <c r="J95" s="76"/>
    </row>
    <row r="96" spans="5:10" ht="12.75" customHeight="1">
      <c r="E96" s="76"/>
      <c r="F96" s="76"/>
      <c r="G96" s="76"/>
      <c r="H96" s="76"/>
      <c r="I96" s="76"/>
      <c r="J96" s="76"/>
    </row>
    <row r="97" spans="5:10" ht="12.75" customHeight="1">
      <c r="E97" s="76"/>
      <c r="F97" s="76"/>
      <c r="G97" s="76"/>
      <c r="H97" s="76"/>
      <c r="I97" s="76"/>
      <c r="J97" s="76"/>
    </row>
    <row r="98" spans="5:10" ht="12.75" customHeight="1">
      <c r="E98" s="76"/>
      <c r="F98" s="76"/>
      <c r="G98" s="76"/>
      <c r="H98" s="76"/>
      <c r="I98" s="76"/>
      <c r="J98" s="76"/>
    </row>
    <row r="99" spans="5:10" ht="12.75" customHeight="1">
      <c r="E99" s="76"/>
      <c r="F99" s="76"/>
      <c r="G99" s="76"/>
      <c r="H99" s="76"/>
      <c r="I99" s="76"/>
      <c r="J99" s="76"/>
    </row>
    <row r="100" spans="5:10" ht="12.75" customHeight="1">
      <c r="E100" s="76"/>
      <c r="F100" s="76"/>
      <c r="G100" s="76"/>
      <c r="H100" s="76"/>
      <c r="I100" s="76"/>
      <c r="J100" s="76"/>
    </row>
    <row r="101" spans="5:10" ht="12.75" customHeight="1">
      <c r="E101" s="76"/>
      <c r="F101" s="76"/>
      <c r="G101" s="76"/>
      <c r="H101" s="76"/>
      <c r="I101" s="76"/>
      <c r="J101" s="76"/>
    </row>
    <row r="102" spans="5:10" ht="12.75" customHeight="1">
      <c r="E102" s="76"/>
      <c r="F102" s="76"/>
      <c r="G102" s="76"/>
      <c r="H102" s="76"/>
      <c r="I102" s="76"/>
      <c r="J102" s="76"/>
    </row>
    <row r="103" spans="5:10" ht="12.75" customHeight="1">
      <c r="E103" s="76"/>
      <c r="F103" s="76"/>
      <c r="G103" s="76"/>
      <c r="H103" s="76"/>
      <c r="I103" s="76"/>
      <c r="J103" s="76"/>
    </row>
    <row r="104" spans="5:10" ht="12.75" customHeight="1">
      <c r="E104" s="76"/>
      <c r="F104" s="76"/>
      <c r="G104" s="76"/>
      <c r="H104" s="76"/>
      <c r="I104" s="76"/>
      <c r="J104" s="76"/>
    </row>
    <row r="105" spans="5:10" ht="12.75" customHeight="1">
      <c r="E105" s="76"/>
      <c r="F105" s="76"/>
      <c r="G105" s="76"/>
      <c r="H105" s="76"/>
      <c r="I105" s="76"/>
      <c r="J105" s="76"/>
    </row>
    <row r="106" spans="5:10" ht="12.75" customHeight="1">
      <c r="E106" s="76"/>
      <c r="F106" s="76"/>
      <c r="G106" s="76"/>
      <c r="H106" s="76"/>
      <c r="I106" s="76"/>
      <c r="J106" s="76"/>
    </row>
    <row r="107" spans="5:10" ht="12.75" customHeight="1">
      <c r="E107" s="76"/>
      <c r="F107" s="76"/>
      <c r="G107" s="76"/>
      <c r="H107" s="76"/>
      <c r="I107" s="76"/>
      <c r="J107" s="76"/>
    </row>
    <row r="108" spans="5:10" ht="12.75" customHeight="1">
      <c r="E108" s="76"/>
      <c r="F108" s="76"/>
      <c r="G108" s="76"/>
      <c r="H108" s="76"/>
      <c r="I108" s="76"/>
      <c r="J108" s="76"/>
    </row>
    <row r="109" spans="5:10" ht="12.75" customHeight="1">
      <c r="E109" s="76"/>
      <c r="F109" s="76"/>
      <c r="G109" s="76"/>
      <c r="H109" s="76"/>
      <c r="I109" s="76"/>
      <c r="J109" s="76"/>
    </row>
    <row r="110" spans="5:10" ht="12.75" customHeight="1">
      <c r="E110" s="76"/>
      <c r="F110" s="76"/>
      <c r="G110" s="76"/>
      <c r="H110" s="76"/>
      <c r="I110" s="76"/>
      <c r="J110" s="76"/>
    </row>
    <row r="111" spans="5:10" ht="12.75" customHeight="1">
      <c r="E111" s="76"/>
      <c r="F111" s="76"/>
      <c r="G111" s="76"/>
      <c r="H111" s="76"/>
      <c r="I111" s="76"/>
      <c r="J111" s="76"/>
    </row>
    <row r="112" spans="5:10" ht="12.75" customHeight="1">
      <c r="E112" s="76"/>
      <c r="F112" s="76"/>
      <c r="G112" s="76"/>
      <c r="H112" s="76"/>
      <c r="I112" s="76"/>
      <c r="J112" s="76"/>
    </row>
    <row r="113" spans="5:10" ht="12.75" customHeight="1">
      <c r="E113" s="76"/>
      <c r="F113" s="76"/>
      <c r="G113" s="76"/>
      <c r="H113" s="76"/>
      <c r="I113" s="76"/>
      <c r="J113" s="76"/>
    </row>
    <row r="114" spans="5:10" ht="12.75" customHeight="1">
      <c r="E114" s="76"/>
      <c r="F114" s="76"/>
      <c r="G114" s="76"/>
      <c r="H114" s="76"/>
      <c r="I114" s="76"/>
      <c r="J114" s="76"/>
    </row>
    <row r="115" spans="5:10" ht="12.75" customHeight="1">
      <c r="E115" s="76"/>
      <c r="F115" s="76"/>
      <c r="G115" s="76"/>
      <c r="H115" s="76"/>
      <c r="I115" s="76"/>
      <c r="J115" s="76"/>
    </row>
    <row r="116" spans="5:10" ht="12.75" customHeight="1">
      <c r="E116" s="76"/>
      <c r="F116" s="76"/>
      <c r="G116" s="76"/>
      <c r="H116" s="76"/>
      <c r="I116" s="76"/>
      <c r="J116" s="76"/>
    </row>
    <row r="117" spans="5:10" ht="12.75" customHeight="1">
      <c r="E117" s="76"/>
      <c r="F117" s="76"/>
      <c r="G117" s="76"/>
      <c r="H117" s="76"/>
      <c r="I117" s="76"/>
      <c r="J117" s="76"/>
    </row>
    <row r="118" spans="5:10" ht="12.75" customHeight="1">
      <c r="E118" s="76"/>
      <c r="F118" s="76"/>
      <c r="G118" s="76"/>
      <c r="H118" s="76"/>
      <c r="I118" s="76"/>
      <c r="J118" s="76"/>
    </row>
    <row r="119" spans="5:10" ht="12.75" customHeight="1">
      <c r="E119" s="76"/>
      <c r="F119" s="76"/>
      <c r="G119" s="76"/>
      <c r="H119" s="76"/>
      <c r="I119" s="76"/>
      <c r="J119" s="76"/>
    </row>
    <row r="120" spans="5:10" ht="12.75" customHeight="1">
      <c r="E120" s="76"/>
      <c r="F120" s="76"/>
      <c r="G120" s="76"/>
      <c r="H120" s="76"/>
      <c r="I120" s="76"/>
      <c r="J120" s="76"/>
    </row>
    <row r="121" spans="5:10" ht="12.75" customHeight="1">
      <c r="E121" s="76"/>
      <c r="F121" s="76"/>
      <c r="G121" s="76"/>
      <c r="H121" s="76"/>
      <c r="I121" s="76"/>
      <c r="J121" s="76"/>
    </row>
    <row r="122" spans="5:10" ht="12.75" customHeight="1">
      <c r="E122" s="76"/>
      <c r="F122" s="76"/>
      <c r="G122" s="76"/>
      <c r="H122" s="76"/>
      <c r="I122" s="76"/>
      <c r="J122" s="76"/>
    </row>
    <row r="123" spans="5:10" ht="12.75" customHeight="1">
      <c r="E123" s="76"/>
      <c r="F123" s="76"/>
      <c r="G123" s="76"/>
      <c r="H123" s="76"/>
      <c r="I123" s="76"/>
      <c r="J123" s="76"/>
    </row>
    <row r="124" spans="5:10" ht="12.75" customHeight="1">
      <c r="E124" s="76"/>
      <c r="F124" s="76"/>
      <c r="G124" s="76"/>
      <c r="H124" s="76"/>
      <c r="I124" s="76"/>
      <c r="J124" s="76"/>
    </row>
    <row r="125" spans="5:10" ht="12.75" customHeight="1">
      <c r="E125" s="76"/>
      <c r="F125" s="76"/>
      <c r="G125" s="76"/>
      <c r="H125" s="76"/>
      <c r="I125" s="76"/>
      <c r="J125" s="76"/>
    </row>
    <row r="126" spans="5:10" ht="12.75" customHeight="1">
      <c r="E126" s="76"/>
      <c r="F126" s="76"/>
      <c r="G126" s="76"/>
      <c r="H126" s="76"/>
      <c r="I126" s="76"/>
      <c r="J126" s="76"/>
    </row>
    <row r="127" spans="5:10" ht="12.75" customHeight="1">
      <c r="E127" s="76"/>
      <c r="F127" s="76"/>
      <c r="G127" s="76"/>
      <c r="H127" s="76"/>
      <c r="I127" s="76"/>
      <c r="J127" s="76"/>
    </row>
    <row r="128" spans="5:10" ht="12.75" customHeight="1">
      <c r="E128" s="76"/>
      <c r="F128" s="76"/>
      <c r="G128" s="76"/>
      <c r="H128" s="76"/>
      <c r="I128" s="76"/>
      <c r="J128" s="76"/>
    </row>
    <row r="129" spans="5:10" ht="12.75" customHeight="1">
      <c r="E129" s="76"/>
      <c r="F129" s="76"/>
      <c r="G129" s="76"/>
      <c r="H129" s="76"/>
      <c r="I129" s="76"/>
      <c r="J129" s="76"/>
    </row>
    <row r="130" spans="5:10" ht="12.75" customHeight="1">
      <c r="E130" s="76"/>
      <c r="F130" s="76"/>
      <c r="G130" s="76"/>
      <c r="H130" s="76"/>
      <c r="I130" s="76"/>
      <c r="J130" s="76"/>
    </row>
    <row r="131" spans="5:10" ht="12.75" customHeight="1">
      <c r="E131" s="76"/>
      <c r="F131" s="76"/>
      <c r="G131" s="76"/>
      <c r="H131" s="76"/>
      <c r="I131" s="76"/>
      <c r="J131" s="76"/>
    </row>
    <row r="132" spans="5:10" ht="12.75" customHeight="1">
      <c r="E132" s="76"/>
      <c r="F132" s="76"/>
      <c r="G132" s="76"/>
      <c r="H132" s="76"/>
      <c r="I132" s="76"/>
      <c r="J132" s="76"/>
    </row>
    <row r="133" spans="5:10" ht="12.75" customHeight="1">
      <c r="E133" s="76"/>
      <c r="F133" s="76"/>
      <c r="G133" s="76"/>
      <c r="H133" s="76"/>
      <c r="I133" s="76"/>
      <c r="J133" s="76"/>
    </row>
    <row r="134" spans="5:10" ht="12.75" customHeight="1">
      <c r="E134" s="76"/>
      <c r="F134" s="76"/>
      <c r="G134" s="76"/>
      <c r="H134" s="76"/>
      <c r="I134" s="76"/>
      <c r="J134" s="76"/>
    </row>
    <row r="135" spans="5:10" ht="12.75" customHeight="1">
      <c r="E135" s="76"/>
      <c r="F135" s="76"/>
      <c r="G135" s="76"/>
      <c r="H135" s="76"/>
      <c r="I135" s="76"/>
      <c r="J135" s="76"/>
    </row>
    <row r="136" spans="5:10" ht="12.75" customHeight="1">
      <c r="E136" s="76"/>
      <c r="F136" s="76"/>
      <c r="G136" s="76"/>
      <c r="H136" s="76"/>
      <c r="I136" s="76"/>
      <c r="J136" s="76"/>
    </row>
    <row r="137" spans="5:10" ht="12.75" customHeight="1">
      <c r="E137" s="76"/>
      <c r="F137" s="76"/>
      <c r="G137" s="76"/>
      <c r="H137" s="76"/>
      <c r="I137" s="76"/>
      <c r="J137" s="76"/>
    </row>
    <row r="138" spans="5:10" ht="12.75" customHeight="1">
      <c r="E138" s="76"/>
      <c r="F138" s="76"/>
      <c r="G138" s="76"/>
      <c r="H138" s="76"/>
      <c r="I138" s="76"/>
      <c r="J138" s="76"/>
    </row>
    <row r="139" spans="5:10" ht="12.75" customHeight="1">
      <c r="E139" s="76"/>
      <c r="F139" s="76"/>
      <c r="G139" s="76"/>
      <c r="H139" s="76"/>
      <c r="I139" s="76"/>
      <c r="J139" s="76"/>
    </row>
    <row r="140" spans="5:10" ht="12.75" customHeight="1">
      <c r="E140" s="76"/>
      <c r="F140" s="76"/>
      <c r="G140" s="76"/>
      <c r="H140" s="76"/>
      <c r="I140" s="76"/>
      <c r="J140" s="76"/>
    </row>
    <row r="141" spans="5:10" ht="12.75" customHeight="1">
      <c r="E141" s="76"/>
      <c r="F141" s="76"/>
      <c r="G141" s="76"/>
      <c r="H141" s="76"/>
      <c r="I141" s="76"/>
      <c r="J141" s="76"/>
    </row>
    <row r="142" spans="5:10" ht="12.75" customHeight="1">
      <c r="E142" s="76"/>
      <c r="F142" s="76"/>
      <c r="G142" s="76"/>
      <c r="H142" s="76"/>
      <c r="I142" s="76"/>
      <c r="J142" s="76"/>
    </row>
    <row r="143" spans="5:10" ht="12.75" customHeight="1">
      <c r="E143" s="76"/>
      <c r="F143" s="76"/>
      <c r="G143" s="76"/>
      <c r="H143" s="76"/>
      <c r="I143" s="76"/>
      <c r="J143" s="76"/>
    </row>
    <row r="144" spans="5:10" ht="12.75" customHeight="1">
      <c r="E144" s="76"/>
      <c r="F144" s="76"/>
      <c r="G144" s="76"/>
      <c r="H144" s="76"/>
      <c r="I144" s="76"/>
      <c r="J144" s="76"/>
    </row>
    <row r="145" spans="5:10" ht="12.75" customHeight="1">
      <c r="E145" s="76"/>
      <c r="F145" s="76"/>
      <c r="G145" s="76"/>
      <c r="H145" s="76"/>
      <c r="I145" s="76"/>
      <c r="J145" s="76"/>
    </row>
    <row r="146" spans="5:10" ht="12.75" customHeight="1">
      <c r="E146" s="76"/>
      <c r="F146" s="76"/>
      <c r="G146" s="76"/>
      <c r="H146" s="76"/>
      <c r="I146" s="76"/>
      <c r="J146" s="76"/>
    </row>
    <row r="147" spans="5:10" ht="12.75" customHeight="1">
      <c r="E147" s="76"/>
      <c r="F147" s="76"/>
      <c r="G147" s="76"/>
      <c r="H147" s="76"/>
      <c r="I147" s="76"/>
      <c r="J147" s="76"/>
    </row>
    <row r="148" spans="5:10" ht="12.75" customHeight="1">
      <c r="E148" s="76"/>
      <c r="F148" s="76"/>
      <c r="G148" s="76"/>
      <c r="H148" s="76"/>
      <c r="I148" s="76"/>
      <c r="J148" s="76"/>
    </row>
    <row r="149" spans="5:10" ht="12.75" customHeight="1">
      <c r="E149" s="76"/>
      <c r="F149" s="76"/>
      <c r="G149" s="76"/>
      <c r="H149" s="76"/>
      <c r="I149" s="76"/>
      <c r="J149" s="76"/>
    </row>
    <row r="150" spans="5:10" ht="12.75" customHeight="1">
      <c r="E150" s="76"/>
      <c r="F150" s="76"/>
      <c r="G150" s="76"/>
      <c r="H150" s="76"/>
      <c r="I150" s="76"/>
      <c r="J150" s="76"/>
    </row>
    <row r="151" spans="5:10" ht="12.75" customHeight="1">
      <c r="E151" s="76"/>
      <c r="F151" s="76"/>
      <c r="G151" s="76"/>
      <c r="H151" s="76"/>
      <c r="I151" s="76"/>
      <c r="J151" s="76"/>
    </row>
    <row r="152" spans="5:10" ht="12.75" customHeight="1">
      <c r="E152" s="76"/>
      <c r="F152" s="76"/>
      <c r="G152" s="76"/>
      <c r="H152" s="76"/>
      <c r="I152" s="76"/>
      <c r="J152" s="76"/>
    </row>
    <row r="153" spans="5:10" ht="12.75" customHeight="1">
      <c r="E153" s="76"/>
      <c r="F153" s="76"/>
      <c r="G153" s="76"/>
      <c r="H153" s="76"/>
      <c r="I153" s="76"/>
      <c r="J153" s="76"/>
    </row>
    <row r="154" spans="5:10" ht="12.75" customHeight="1">
      <c r="E154" s="76"/>
      <c r="F154" s="76"/>
      <c r="G154" s="76"/>
      <c r="H154" s="76"/>
      <c r="I154" s="76"/>
      <c r="J154" s="76"/>
    </row>
    <row r="155" spans="5:10" ht="12.75" customHeight="1">
      <c r="E155" s="76"/>
      <c r="F155" s="76"/>
      <c r="G155" s="76"/>
      <c r="H155" s="76"/>
      <c r="I155" s="76"/>
      <c r="J155" s="76"/>
    </row>
    <row r="156" spans="5:10" ht="12.75" customHeight="1">
      <c r="E156" s="76"/>
      <c r="F156" s="76"/>
      <c r="G156" s="76"/>
      <c r="H156" s="76"/>
      <c r="I156" s="76"/>
      <c r="J156" s="76"/>
    </row>
    <row r="157" spans="5:10" ht="12.75" customHeight="1">
      <c r="E157" s="76"/>
      <c r="F157" s="76"/>
      <c r="G157" s="76"/>
      <c r="H157" s="76"/>
      <c r="I157" s="76"/>
      <c r="J157" s="76"/>
    </row>
    <row r="158" spans="5:10" ht="12.75" customHeight="1">
      <c r="E158" s="76"/>
      <c r="F158" s="76"/>
      <c r="G158" s="76"/>
      <c r="H158" s="76"/>
      <c r="I158" s="76"/>
      <c r="J158" s="76"/>
    </row>
    <row r="159" spans="5:10" ht="12.75" customHeight="1">
      <c r="E159" s="76"/>
      <c r="F159" s="76"/>
      <c r="G159" s="76"/>
      <c r="H159" s="76"/>
      <c r="I159" s="76"/>
      <c r="J159" s="76"/>
    </row>
    <row r="160" spans="5:10" ht="12.75" customHeight="1">
      <c r="E160" s="76"/>
      <c r="F160" s="76"/>
      <c r="G160" s="76"/>
      <c r="H160" s="76"/>
      <c r="I160" s="76"/>
      <c r="J160" s="76"/>
    </row>
    <row r="161" spans="5:10" ht="12.75" customHeight="1">
      <c r="E161" s="76"/>
      <c r="F161" s="76"/>
      <c r="G161" s="76"/>
      <c r="H161" s="76"/>
      <c r="I161" s="76"/>
      <c r="J161" s="76"/>
    </row>
    <row r="162" spans="5:10" ht="12.75" customHeight="1">
      <c r="E162" s="76"/>
      <c r="F162" s="76"/>
      <c r="G162" s="76"/>
      <c r="H162" s="76"/>
      <c r="I162" s="76"/>
      <c r="J162" s="76"/>
    </row>
    <row r="163" spans="5:10" ht="12.75" customHeight="1">
      <c r="E163" s="76"/>
      <c r="F163" s="76"/>
      <c r="G163" s="76"/>
      <c r="H163" s="76"/>
      <c r="I163" s="76"/>
      <c r="J163" s="76"/>
    </row>
    <row r="164" spans="5:10" ht="12.75" customHeight="1">
      <c r="E164" s="76"/>
      <c r="F164" s="76"/>
      <c r="G164" s="76"/>
      <c r="H164" s="76"/>
      <c r="I164" s="76"/>
      <c r="J164" s="76"/>
    </row>
    <row r="165" spans="5:10" ht="12.75" customHeight="1">
      <c r="E165" s="76"/>
      <c r="F165" s="76"/>
      <c r="G165" s="76"/>
      <c r="H165" s="76"/>
      <c r="I165" s="76"/>
      <c r="J165" s="76"/>
    </row>
    <row r="166" spans="5:10" ht="12.75" customHeight="1">
      <c r="E166" s="76"/>
      <c r="F166" s="76"/>
      <c r="G166" s="76"/>
      <c r="H166" s="76"/>
      <c r="I166" s="76"/>
      <c r="J166" s="76"/>
    </row>
    <row r="167" spans="5:10" ht="12.75" customHeight="1">
      <c r="E167" s="76"/>
      <c r="F167" s="76"/>
      <c r="G167" s="76"/>
      <c r="H167" s="76"/>
      <c r="I167" s="76"/>
      <c r="J167" s="76"/>
    </row>
    <row r="168" spans="5:10" ht="12.75" customHeight="1">
      <c r="E168" s="76"/>
      <c r="F168" s="76"/>
      <c r="G168" s="76"/>
      <c r="H168" s="76"/>
      <c r="I168" s="76"/>
      <c r="J168" s="76"/>
    </row>
    <row r="169" spans="5:10" ht="12.75" customHeight="1">
      <c r="E169" s="76"/>
      <c r="F169" s="76"/>
      <c r="G169" s="76"/>
      <c r="H169" s="76"/>
      <c r="I169" s="76"/>
      <c r="J169" s="76"/>
    </row>
    <row r="170" spans="5:10" ht="12.75" customHeight="1">
      <c r="E170" s="76"/>
      <c r="F170" s="76"/>
      <c r="G170" s="76"/>
      <c r="H170" s="76"/>
      <c r="I170" s="76"/>
      <c r="J170" s="76"/>
    </row>
    <row r="171" spans="5:10" ht="12.75" customHeight="1">
      <c r="E171" s="76"/>
      <c r="F171" s="76"/>
      <c r="G171" s="76"/>
      <c r="H171" s="76"/>
      <c r="I171" s="76"/>
      <c r="J171" s="76"/>
    </row>
    <row r="172" spans="5:10" ht="12.75" customHeight="1">
      <c r="E172" s="76"/>
      <c r="F172" s="76"/>
      <c r="G172" s="76"/>
      <c r="H172" s="76"/>
      <c r="I172" s="76"/>
      <c r="J172" s="76"/>
    </row>
    <row r="173" spans="5:10" ht="12.75" customHeight="1">
      <c r="E173" s="76"/>
      <c r="F173" s="76"/>
      <c r="G173" s="76"/>
      <c r="H173" s="76"/>
      <c r="I173" s="76"/>
      <c r="J173" s="76"/>
    </row>
    <row r="174" spans="5:10" ht="12.75" customHeight="1">
      <c r="E174" s="76"/>
      <c r="F174" s="76"/>
      <c r="G174" s="76"/>
      <c r="H174" s="76"/>
      <c r="I174" s="76"/>
      <c r="J174" s="76"/>
    </row>
    <row r="175" spans="5:10" ht="12.75" customHeight="1">
      <c r="E175" s="76"/>
      <c r="F175" s="76"/>
      <c r="G175" s="76"/>
      <c r="H175" s="76"/>
      <c r="I175" s="76"/>
      <c r="J175" s="76"/>
    </row>
    <row r="176" spans="5:10" ht="12.75" customHeight="1">
      <c r="E176" s="76"/>
      <c r="F176" s="76"/>
      <c r="G176" s="76"/>
      <c r="H176" s="76"/>
      <c r="I176" s="76"/>
      <c r="J176" s="76"/>
    </row>
    <row r="177" spans="5:10" ht="12.75" customHeight="1">
      <c r="E177" s="76"/>
      <c r="F177" s="76"/>
      <c r="G177" s="76"/>
      <c r="H177" s="76"/>
      <c r="I177" s="76"/>
      <c r="J177" s="76"/>
    </row>
    <row r="178" spans="5:10" ht="12.75" customHeight="1">
      <c r="E178" s="76"/>
      <c r="F178" s="76"/>
      <c r="G178" s="76"/>
      <c r="H178" s="76"/>
      <c r="I178" s="76"/>
      <c r="J178" s="76"/>
    </row>
    <row r="179" spans="5:10" ht="12.75" customHeight="1">
      <c r="E179" s="76"/>
      <c r="F179" s="76"/>
      <c r="G179" s="76"/>
      <c r="H179" s="76"/>
      <c r="I179" s="76"/>
      <c r="J179" s="76"/>
    </row>
    <row r="180" spans="5:10" ht="12.75" customHeight="1">
      <c r="E180" s="76"/>
      <c r="F180" s="76"/>
      <c r="G180" s="76"/>
      <c r="H180" s="76"/>
      <c r="I180" s="76"/>
      <c r="J180" s="76"/>
    </row>
    <row r="181" spans="5:10" ht="12.75" customHeight="1">
      <c r="E181" s="76"/>
      <c r="F181" s="76"/>
      <c r="G181" s="76"/>
      <c r="H181" s="76"/>
      <c r="I181" s="76"/>
      <c r="J181" s="76"/>
    </row>
    <row r="182" spans="5:10" ht="12.75" customHeight="1">
      <c r="E182" s="76"/>
      <c r="F182" s="76"/>
      <c r="G182" s="76"/>
      <c r="H182" s="76"/>
      <c r="I182" s="76"/>
      <c r="J182" s="76"/>
    </row>
    <row r="183" spans="5:10" ht="12.75" customHeight="1">
      <c r="E183" s="76"/>
      <c r="F183" s="76"/>
      <c r="G183" s="76"/>
      <c r="H183" s="76"/>
      <c r="I183" s="76"/>
      <c r="J183" s="76"/>
    </row>
    <row r="184" spans="5:10" ht="12.75" customHeight="1">
      <c r="E184" s="76"/>
      <c r="F184" s="76"/>
      <c r="G184" s="76"/>
      <c r="H184" s="76"/>
      <c r="I184" s="76"/>
      <c r="J184" s="76"/>
    </row>
    <row r="185" spans="5:10" ht="12.75" customHeight="1">
      <c r="E185" s="76"/>
      <c r="F185" s="76"/>
      <c r="G185" s="76"/>
      <c r="H185" s="76"/>
      <c r="I185" s="76"/>
      <c r="J185" s="76"/>
    </row>
    <row r="186" spans="5:10" ht="12.75" customHeight="1">
      <c r="E186" s="76"/>
      <c r="F186" s="76"/>
      <c r="G186" s="76"/>
      <c r="H186" s="76"/>
      <c r="I186" s="76"/>
      <c r="J186" s="76"/>
    </row>
    <row r="187" spans="5:10" ht="12.75" customHeight="1">
      <c r="E187" s="76"/>
      <c r="F187" s="76"/>
      <c r="G187" s="76"/>
      <c r="H187" s="76"/>
      <c r="I187" s="76"/>
      <c r="J187" s="76"/>
    </row>
    <row r="188" spans="5:10" ht="12.75" customHeight="1">
      <c r="E188" s="76"/>
      <c r="F188" s="76"/>
      <c r="G188" s="76"/>
      <c r="H188" s="76"/>
      <c r="I188" s="76"/>
      <c r="J188" s="76"/>
    </row>
    <row r="189" spans="5:10" ht="12.75" customHeight="1">
      <c r="E189" s="76"/>
      <c r="F189" s="76"/>
      <c r="G189" s="76"/>
      <c r="H189" s="76"/>
      <c r="I189" s="76"/>
      <c r="J189" s="76"/>
    </row>
    <row r="190" spans="5:10" ht="12.75" customHeight="1">
      <c r="E190" s="76"/>
      <c r="F190" s="76"/>
      <c r="G190" s="76"/>
      <c r="H190" s="76"/>
      <c r="I190" s="76"/>
      <c r="J190" s="76"/>
    </row>
    <row r="191" spans="5:10" ht="12.75" customHeight="1">
      <c r="E191" s="76"/>
      <c r="F191" s="76"/>
      <c r="G191" s="76"/>
      <c r="H191" s="76"/>
      <c r="I191" s="76"/>
      <c r="J191" s="76"/>
    </row>
    <row r="192" spans="5:10" ht="12.75" customHeight="1">
      <c r="E192" s="76"/>
      <c r="F192" s="76"/>
      <c r="G192" s="76"/>
      <c r="H192" s="76"/>
      <c r="I192" s="76"/>
      <c r="J192" s="76"/>
    </row>
    <row r="193" spans="5:10" ht="12.75" customHeight="1">
      <c r="E193" s="76"/>
      <c r="F193" s="76"/>
      <c r="G193" s="76"/>
      <c r="H193" s="76"/>
      <c r="I193" s="76"/>
      <c r="J193" s="76"/>
    </row>
    <row r="194" spans="5:10" ht="12.75" customHeight="1">
      <c r="E194" s="76"/>
      <c r="F194" s="76"/>
      <c r="G194" s="76"/>
      <c r="H194" s="76"/>
      <c r="I194" s="76"/>
      <c r="J194" s="76"/>
    </row>
    <row r="195" spans="5:10" ht="12.75" customHeight="1">
      <c r="E195" s="76"/>
      <c r="F195" s="76"/>
      <c r="G195" s="76"/>
      <c r="H195" s="76"/>
      <c r="I195" s="76"/>
      <c r="J195" s="76"/>
    </row>
    <row r="196" spans="5:10" ht="12.75" customHeight="1">
      <c r="E196" s="76"/>
      <c r="F196" s="76"/>
      <c r="G196" s="76"/>
      <c r="H196" s="76"/>
      <c r="I196" s="76"/>
      <c r="J196" s="76"/>
    </row>
    <row r="197" spans="5:10" ht="12.75" customHeight="1">
      <c r="E197" s="76"/>
      <c r="F197" s="76"/>
      <c r="G197" s="76"/>
      <c r="H197" s="76"/>
      <c r="I197" s="76"/>
      <c r="J197" s="76"/>
    </row>
    <row r="198" spans="5:10" ht="12.75" customHeight="1">
      <c r="E198" s="76"/>
      <c r="F198" s="76"/>
      <c r="G198" s="76"/>
      <c r="H198" s="76"/>
      <c r="I198" s="76"/>
      <c r="J198" s="76"/>
    </row>
    <row r="199" spans="5:10" ht="12.75" customHeight="1">
      <c r="E199" s="76"/>
      <c r="F199" s="76"/>
      <c r="G199" s="76"/>
      <c r="H199" s="76"/>
      <c r="I199" s="76"/>
      <c r="J199" s="76"/>
    </row>
    <row r="200" spans="5:10" ht="12.75" customHeight="1">
      <c r="E200" s="76"/>
      <c r="F200" s="76"/>
      <c r="G200" s="76"/>
      <c r="H200" s="76"/>
      <c r="I200" s="76"/>
      <c r="J200" s="76"/>
    </row>
    <row r="201" spans="5:10" ht="12.75" customHeight="1">
      <c r="E201" s="76"/>
      <c r="F201" s="76"/>
      <c r="G201" s="76"/>
      <c r="H201" s="76"/>
      <c r="I201" s="76"/>
      <c r="J201" s="76"/>
    </row>
    <row r="202" spans="5:10" ht="12.75" customHeight="1">
      <c r="E202" s="76"/>
      <c r="F202" s="76"/>
      <c r="G202" s="76"/>
      <c r="H202" s="76"/>
      <c r="I202" s="76"/>
      <c r="J202" s="76"/>
    </row>
    <row r="203" spans="5:10" ht="12.75" customHeight="1">
      <c r="E203" s="76"/>
      <c r="F203" s="76"/>
      <c r="G203" s="76"/>
      <c r="H203" s="76"/>
      <c r="I203" s="76"/>
      <c r="J203" s="76"/>
    </row>
    <row r="204" spans="5:10" ht="12.75" customHeight="1">
      <c r="E204" s="76"/>
      <c r="F204" s="76"/>
      <c r="G204" s="76"/>
      <c r="H204" s="76"/>
      <c r="I204" s="76"/>
      <c r="J204" s="76"/>
    </row>
    <row r="205" spans="5:10" ht="12.75" customHeight="1">
      <c r="E205" s="76"/>
      <c r="F205" s="76"/>
      <c r="G205" s="76"/>
      <c r="H205" s="76"/>
      <c r="I205" s="76"/>
      <c r="J205" s="76"/>
    </row>
    <row r="206" spans="5:10" ht="12.75" customHeight="1">
      <c r="E206" s="76"/>
      <c r="F206" s="76"/>
      <c r="G206" s="76"/>
      <c r="H206" s="76"/>
      <c r="I206" s="76"/>
      <c r="J206" s="76"/>
    </row>
    <row r="207" spans="5:10" ht="12.75" customHeight="1">
      <c r="E207" s="76"/>
      <c r="F207" s="76"/>
      <c r="G207" s="76"/>
      <c r="H207" s="76"/>
      <c r="I207" s="76"/>
      <c r="J207" s="76"/>
    </row>
    <row r="208" spans="5:10" ht="12.75" customHeight="1">
      <c r="E208" s="76"/>
      <c r="F208" s="76"/>
      <c r="G208" s="76"/>
      <c r="H208" s="76"/>
      <c r="I208" s="76"/>
      <c r="J208" s="76"/>
    </row>
    <row r="209" spans="5:10" ht="12.75" customHeight="1">
      <c r="E209" s="76"/>
      <c r="F209" s="76"/>
      <c r="G209" s="76"/>
      <c r="H209" s="76"/>
      <c r="I209" s="76"/>
      <c r="J209" s="76"/>
    </row>
    <row r="210" spans="5:10" ht="12.75" customHeight="1">
      <c r="E210" s="76"/>
      <c r="F210" s="76"/>
      <c r="G210" s="76"/>
      <c r="H210" s="76"/>
      <c r="I210" s="76"/>
      <c r="J210" s="76"/>
    </row>
    <row r="211" spans="5:10" ht="12.75" customHeight="1">
      <c r="E211" s="76"/>
      <c r="F211" s="76"/>
      <c r="G211" s="76"/>
      <c r="H211" s="76"/>
      <c r="I211" s="76"/>
      <c r="J211" s="76"/>
    </row>
    <row r="212" spans="5:10" ht="12.75" customHeight="1">
      <c r="E212" s="76"/>
      <c r="F212" s="76"/>
      <c r="G212" s="76"/>
      <c r="H212" s="76"/>
      <c r="I212" s="76"/>
      <c r="J212" s="76"/>
    </row>
    <row r="213" spans="5:10" ht="12.75" customHeight="1">
      <c r="E213" s="76"/>
      <c r="F213" s="76"/>
      <c r="G213" s="76"/>
      <c r="H213" s="76"/>
      <c r="I213" s="76"/>
      <c r="J213" s="76"/>
    </row>
    <row r="214" spans="5:10" ht="12.75" customHeight="1">
      <c r="E214" s="76"/>
      <c r="F214" s="76"/>
      <c r="G214" s="76"/>
      <c r="H214" s="76"/>
      <c r="I214" s="76"/>
      <c r="J214" s="76"/>
    </row>
    <row r="215" spans="5:10" ht="12.75" customHeight="1">
      <c r="E215" s="76"/>
      <c r="F215" s="76"/>
      <c r="G215" s="76"/>
      <c r="H215" s="76"/>
      <c r="I215" s="76"/>
      <c r="J215" s="76"/>
    </row>
    <row r="216" spans="5:10" ht="12.75" customHeight="1">
      <c r="E216" s="76"/>
      <c r="F216" s="76"/>
      <c r="G216" s="76"/>
      <c r="H216" s="76"/>
      <c r="I216" s="76"/>
      <c r="J216" s="76"/>
    </row>
    <row r="217" spans="5:10" ht="12.75" customHeight="1">
      <c r="E217" s="76"/>
      <c r="F217" s="76"/>
      <c r="G217" s="76"/>
      <c r="H217" s="76"/>
      <c r="I217" s="76"/>
      <c r="J217" s="76"/>
    </row>
    <row r="218" spans="5:10" ht="12.75" customHeight="1">
      <c r="E218" s="76"/>
      <c r="F218" s="76"/>
      <c r="G218" s="76"/>
      <c r="H218" s="76"/>
      <c r="I218" s="76"/>
      <c r="J218" s="76"/>
    </row>
    <row r="219" spans="5:10" ht="12.75" customHeight="1">
      <c r="E219" s="76"/>
      <c r="F219" s="76"/>
      <c r="G219" s="76"/>
      <c r="H219" s="76"/>
      <c r="I219" s="76"/>
      <c r="J219" s="76"/>
    </row>
    <row r="220" spans="5:10" ht="12.75" customHeight="1">
      <c r="E220" s="76"/>
      <c r="F220" s="76"/>
      <c r="G220" s="76"/>
      <c r="H220" s="76"/>
      <c r="I220" s="76"/>
      <c r="J220" s="76"/>
    </row>
    <row r="221" spans="5:10" ht="12.75" customHeight="1">
      <c r="E221" s="76"/>
      <c r="F221" s="76"/>
      <c r="G221" s="76"/>
      <c r="H221" s="76"/>
      <c r="I221" s="76"/>
      <c r="J221" s="76"/>
    </row>
    <row r="222" spans="5:10" ht="12.75" customHeight="1">
      <c r="E222" s="76"/>
      <c r="F222" s="76"/>
      <c r="G222" s="76"/>
      <c r="H222" s="76"/>
      <c r="I222" s="76"/>
      <c r="J222" s="76"/>
    </row>
    <row r="223" spans="5:10" ht="12.75" customHeight="1">
      <c r="E223" s="76"/>
      <c r="F223" s="76"/>
      <c r="G223" s="76"/>
      <c r="H223" s="76"/>
      <c r="I223" s="76"/>
      <c r="J223" s="76"/>
    </row>
    <row r="224" spans="5:10" ht="12.75" customHeight="1">
      <c r="E224" s="76"/>
      <c r="F224" s="76"/>
      <c r="G224" s="76"/>
      <c r="H224" s="76"/>
      <c r="I224" s="76"/>
      <c r="J224" s="76"/>
    </row>
    <row r="225" spans="5:10" ht="12.75" customHeight="1">
      <c r="E225" s="76"/>
      <c r="F225" s="76"/>
      <c r="G225" s="76"/>
      <c r="H225" s="76"/>
      <c r="I225" s="76"/>
      <c r="J225" s="76"/>
    </row>
    <row r="226" spans="5:10" ht="12.75" customHeight="1">
      <c r="E226" s="76"/>
      <c r="F226" s="76"/>
      <c r="G226" s="76"/>
      <c r="H226" s="76"/>
      <c r="I226" s="76"/>
      <c r="J226" s="76"/>
    </row>
    <row r="227" spans="5:10" ht="12.75" customHeight="1">
      <c r="E227" s="76"/>
      <c r="F227" s="76"/>
      <c r="G227" s="76"/>
      <c r="H227" s="76"/>
      <c r="I227" s="76"/>
      <c r="J227" s="76"/>
    </row>
    <row r="228" spans="5:10" ht="12.75" customHeight="1">
      <c r="E228" s="76"/>
      <c r="F228" s="76"/>
      <c r="G228" s="76"/>
      <c r="H228" s="76"/>
      <c r="I228" s="76"/>
      <c r="J228" s="76"/>
    </row>
    <row r="229" spans="5:10" ht="12.75" customHeight="1">
      <c r="E229" s="76"/>
      <c r="F229" s="76"/>
      <c r="G229" s="76"/>
      <c r="H229" s="76"/>
      <c r="I229" s="76"/>
      <c r="J229" s="76"/>
    </row>
    <row r="230" spans="5:10" ht="12.75" customHeight="1">
      <c r="E230" s="76"/>
      <c r="F230" s="76"/>
      <c r="G230" s="76"/>
      <c r="H230" s="76"/>
      <c r="I230" s="76"/>
      <c r="J230" s="76"/>
    </row>
    <row r="231" spans="5:10" ht="12.75" customHeight="1">
      <c r="E231" s="76"/>
      <c r="F231" s="76"/>
      <c r="G231" s="76"/>
      <c r="H231" s="76"/>
      <c r="I231" s="76"/>
      <c r="J231" s="76"/>
    </row>
    <row r="232" spans="5:10" ht="12.75" customHeight="1">
      <c r="E232" s="76"/>
      <c r="F232" s="76"/>
      <c r="G232" s="76"/>
      <c r="H232" s="76"/>
      <c r="I232" s="76"/>
      <c r="J232" s="76"/>
    </row>
    <row r="233" spans="5:10" ht="12.75" customHeight="1">
      <c r="E233" s="76"/>
      <c r="F233" s="76"/>
      <c r="G233" s="76"/>
      <c r="H233" s="76"/>
      <c r="I233" s="76"/>
      <c r="J233" s="76"/>
    </row>
    <row r="234" spans="5:10" ht="12.75" customHeight="1">
      <c r="E234" s="76"/>
      <c r="F234" s="76"/>
      <c r="G234" s="76"/>
      <c r="H234" s="76"/>
      <c r="I234" s="76"/>
      <c r="J234" s="76"/>
    </row>
    <row r="235" spans="5:10" ht="12.75" customHeight="1">
      <c r="E235" s="76"/>
      <c r="F235" s="76"/>
      <c r="G235" s="76"/>
      <c r="H235" s="76"/>
      <c r="I235" s="76"/>
      <c r="J235" s="76"/>
    </row>
    <row r="236" spans="5:10" ht="12.75" customHeight="1">
      <c r="E236" s="76"/>
      <c r="F236" s="76"/>
      <c r="G236" s="76"/>
      <c r="H236" s="76"/>
      <c r="I236" s="76"/>
      <c r="J236" s="76"/>
    </row>
    <row r="237" spans="5:10" ht="12.75" customHeight="1">
      <c r="E237" s="76"/>
      <c r="F237" s="76"/>
      <c r="G237" s="76"/>
      <c r="H237" s="76"/>
      <c r="I237" s="76"/>
      <c r="J237" s="76"/>
    </row>
    <row r="238" spans="5:10" ht="12.75" customHeight="1">
      <c r="E238" s="76"/>
      <c r="F238" s="76"/>
      <c r="G238" s="76"/>
      <c r="H238" s="76"/>
      <c r="I238" s="76"/>
      <c r="J238" s="76"/>
    </row>
    <row r="239" spans="5:10" ht="12.75" customHeight="1">
      <c r="E239" s="76"/>
      <c r="F239" s="76"/>
      <c r="G239" s="76"/>
      <c r="H239" s="76"/>
      <c r="I239" s="76"/>
      <c r="J239" s="76"/>
    </row>
    <row r="240" spans="5:10" ht="12.75" customHeight="1">
      <c r="E240" s="76"/>
      <c r="F240" s="76"/>
      <c r="G240" s="76"/>
      <c r="H240" s="76"/>
      <c r="I240" s="76"/>
      <c r="J240" s="76"/>
    </row>
    <row r="241" spans="5:10" ht="12.75" customHeight="1">
      <c r="E241" s="76"/>
      <c r="F241" s="76"/>
      <c r="G241" s="76"/>
      <c r="H241" s="76"/>
      <c r="I241" s="76"/>
      <c r="J241" s="76"/>
    </row>
    <row r="242" spans="5:10" ht="12.75" customHeight="1">
      <c r="E242" s="76"/>
      <c r="F242" s="76"/>
      <c r="G242" s="76"/>
      <c r="H242" s="76"/>
      <c r="I242" s="76"/>
      <c r="J242" s="76"/>
    </row>
    <row r="243" spans="5:10" ht="12.75" customHeight="1">
      <c r="E243" s="76"/>
      <c r="F243" s="76"/>
      <c r="G243" s="76"/>
      <c r="H243" s="76"/>
      <c r="I243" s="76"/>
      <c r="J243" s="76"/>
    </row>
    <row r="244" spans="5:10" ht="12.75" customHeight="1">
      <c r="E244" s="76"/>
      <c r="F244" s="76"/>
      <c r="G244" s="76"/>
      <c r="H244" s="76"/>
      <c r="I244" s="76"/>
      <c r="J244" s="76"/>
    </row>
    <row r="245" spans="5:10" ht="12.75" customHeight="1">
      <c r="E245" s="76"/>
      <c r="F245" s="76"/>
      <c r="G245" s="76"/>
      <c r="H245" s="76"/>
      <c r="I245" s="76"/>
      <c r="J245" s="76"/>
    </row>
    <row r="246" spans="5:10" ht="12.75" customHeight="1">
      <c r="E246" s="76"/>
      <c r="F246" s="76"/>
      <c r="G246" s="76"/>
      <c r="H246" s="76"/>
      <c r="I246" s="76"/>
      <c r="J246" s="76"/>
    </row>
    <row r="247" spans="5:10" ht="12.75" customHeight="1">
      <c r="E247" s="76"/>
      <c r="F247" s="76"/>
      <c r="G247" s="76"/>
      <c r="H247" s="76"/>
      <c r="I247" s="76"/>
      <c r="J247" s="76"/>
    </row>
    <row r="248" spans="5:10" ht="12.75" customHeight="1">
      <c r="E248" s="76"/>
      <c r="F248" s="76"/>
      <c r="G248" s="76"/>
      <c r="H248" s="76"/>
      <c r="I248" s="76"/>
      <c r="J248" s="76"/>
    </row>
    <row r="249" spans="5:10" ht="12.75" customHeight="1">
      <c r="E249" s="76"/>
      <c r="F249" s="76"/>
      <c r="G249" s="76"/>
      <c r="H249" s="76"/>
      <c r="I249" s="76"/>
      <c r="J249" s="76"/>
    </row>
    <row r="250" spans="5:10" ht="15.75" customHeight="1">
      <c r="H250" s="75"/>
      <c r="I250" s="75"/>
    </row>
    <row r="251" spans="5:10" ht="15.75" customHeight="1">
      <c r="H251" s="75"/>
      <c r="I251" s="75"/>
    </row>
    <row r="252" spans="5:10" ht="15.75" customHeight="1">
      <c r="H252" s="75"/>
      <c r="I252" s="75"/>
    </row>
    <row r="253" spans="5:10" ht="15.75" customHeight="1">
      <c r="H253" s="75"/>
      <c r="I253" s="75"/>
    </row>
    <row r="254" spans="5:10" ht="15.75" customHeight="1">
      <c r="H254" s="75"/>
      <c r="I254" s="75"/>
    </row>
    <row r="255" spans="5:10" ht="15.75" customHeight="1">
      <c r="H255" s="75"/>
      <c r="I255" s="75"/>
    </row>
    <row r="256" spans="5:10" ht="15.75" customHeight="1">
      <c r="H256" s="75"/>
      <c r="I256" s="75"/>
    </row>
    <row r="257" spans="8:9" ht="15.75" customHeight="1">
      <c r="H257" s="75"/>
      <c r="I257" s="75"/>
    </row>
    <row r="258" spans="8:9" ht="15.75" customHeight="1">
      <c r="H258" s="75"/>
      <c r="I258" s="75"/>
    </row>
    <row r="259" spans="8:9" ht="15.75" customHeight="1">
      <c r="H259" s="75"/>
      <c r="I259" s="75"/>
    </row>
    <row r="260" spans="8:9" ht="15.75" customHeight="1">
      <c r="H260" s="75"/>
      <c r="I260" s="75"/>
    </row>
    <row r="261" spans="8:9" ht="15.75" customHeight="1">
      <c r="H261" s="75"/>
      <c r="I261" s="75"/>
    </row>
    <row r="262" spans="8:9" ht="15.75" customHeight="1">
      <c r="H262" s="75"/>
      <c r="I262" s="75"/>
    </row>
    <row r="263" spans="8:9" ht="15.75" customHeight="1">
      <c r="H263" s="75"/>
      <c r="I263" s="75"/>
    </row>
    <row r="264" spans="8:9" ht="15.75" customHeight="1">
      <c r="H264" s="75"/>
      <c r="I264" s="75"/>
    </row>
    <row r="265" spans="8:9" ht="15.75" customHeight="1">
      <c r="H265" s="75"/>
      <c r="I265" s="75"/>
    </row>
    <row r="266" spans="8:9" ht="15.75" customHeight="1">
      <c r="H266" s="75"/>
      <c r="I266" s="75"/>
    </row>
    <row r="267" spans="8:9" ht="15.75" customHeight="1">
      <c r="H267" s="75"/>
      <c r="I267" s="75"/>
    </row>
    <row r="268" spans="8:9" ht="15.75" customHeight="1">
      <c r="H268" s="75"/>
      <c r="I268" s="75"/>
    </row>
    <row r="269" spans="8:9" ht="15.75" customHeight="1">
      <c r="H269" s="75"/>
      <c r="I269" s="75"/>
    </row>
    <row r="270" spans="8:9" ht="15.75" customHeight="1">
      <c r="H270" s="75"/>
      <c r="I270" s="75"/>
    </row>
    <row r="271" spans="8:9" ht="15.75" customHeight="1">
      <c r="H271" s="75"/>
      <c r="I271" s="75"/>
    </row>
    <row r="272" spans="8:9" ht="15.75" customHeight="1">
      <c r="H272" s="75"/>
      <c r="I272" s="75"/>
    </row>
    <row r="273" spans="8:9" ht="15.75" customHeight="1">
      <c r="H273" s="75"/>
      <c r="I273" s="75"/>
    </row>
    <row r="274" spans="8:9" ht="15.75" customHeight="1">
      <c r="H274" s="75"/>
      <c r="I274" s="75"/>
    </row>
    <row r="275" spans="8:9" ht="15.75" customHeight="1">
      <c r="H275" s="75"/>
      <c r="I275" s="75"/>
    </row>
    <row r="276" spans="8:9" ht="15.75" customHeight="1">
      <c r="H276" s="75"/>
      <c r="I276" s="75"/>
    </row>
    <row r="277" spans="8:9" ht="15.75" customHeight="1">
      <c r="H277" s="75"/>
      <c r="I277" s="75"/>
    </row>
    <row r="278" spans="8:9" ht="15.75" customHeight="1">
      <c r="H278" s="75"/>
      <c r="I278" s="75"/>
    </row>
    <row r="279" spans="8:9" ht="15.75" customHeight="1">
      <c r="H279" s="75"/>
      <c r="I279" s="75"/>
    </row>
    <row r="280" spans="8:9" ht="15.75" customHeight="1">
      <c r="H280" s="75"/>
      <c r="I280" s="75"/>
    </row>
    <row r="281" spans="8:9" ht="15.75" customHeight="1">
      <c r="H281" s="75"/>
      <c r="I281" s="75"/>
    </row>
    <row r="282" spans="8:9" ht="15.75" customHeight="1">
      <c r="H282" s="75"/>
      <c r="I282" s="75"/>
    </row>
    <row r="283" spans="8:9" ht="15.75" customHeight="1">
      <c r="H283" s="75"/>
      <c r="I283" s="75"/>
    </row>
    <row r="284" spans="8:9" ht="15.75" customHeight="1">
      <c r="H284" s="75"/>
      <c r="I284" s="75"/>
    </row>
    <row r="285" spans="8:9" ht="15.75" customHeight="1">
      <c r="H285" s="75"/>
      <c r="I285" s="75"/>
    </row>
    <row r="286" spans="8:9" ht="15.75" customHeight="1">
      <c r="H286" s="75"/>
      <c r="I286" s="75"/>
    </row>
    <row r="287" spans="8:9" ht="15.75" customHeight="1">
      <c r="H287" s="75"/>
      <c r="I287" s="75"/>
    </row>
    <row r="288" spans="8:9" ht="15.75" customHeight="1">
      <c r="H288" s="75"/>
      <c r="I288" s="75"/>
    </row>
    <row r="289" spans="8:9" ht="15.75" customHeight="1">
      <c r="H289" s="75"/>
      <c r="I289" s="75"/>
    </row>
    <row r="290" spans="8:9" ht="15.75" customHeight="1">
      <c r="H290" s="75"/>
      <c r="I290" s="75"/>
    </row>
    <row r="291" spans="8:9" ht="15.75" customHeight="1">
      <c r="H291" s="75"/>
      <c r="I291" s="75"/>
    </row>
    <row r="292" spans="8:9" ht="15.75" customHeight="1">
      <c r="H292" s="75"/>
      <c r="I292" s="75"/>
    </row>
    <row r="293" spans="8:9" ht="15.75" customHeight="1">
      <c r="H293" s="75"/>
      <c r="I293" s="75"/>
    </row>
    <row r="294" spans="8:9" ht="15.75" customHeight="1">
      <c r="H294" s="75"/>
      <c r="I294" s="75"/>
    </row>
    <row r="295" spans="8:9" ht="15.75" customHeight="1">
      <c r="H295" s="75"/>
      <c r="I295" s="75"/>
    </row>
    <row r="296" spans="8:9" ht="15.75" customHeight="1">
      <c r="H296" s="75"/>
      <c r="I296" s="75"/>
    </row>
    <row r="297" spans="8:9" ht="15.75" customHeight="1">
      <c r="H297" s="75"/>
      <c r="I297" s="75"/>
    </row>
    <row r="298" spans="8:9" ht="15.75" customHeight="1">
      <c r="H298" s="75"/>
      <c r="I298" s="75"/>
    </row>
    <row r="299" spans="8:9" ht="15.75" customHeight="1">
      <c r="H299" s="75"/>
      <c r="I299" s="75"/>
    </row>
    <row r="300" spans="8:9" ht="15.75" customHeight="1">
      <c r="H300" s="75"/>
      <c r="I300" s="75"/>
    </row>
    <row r="301" spans="8:9" ht="15.75" customHeight="1">
      <c r="H301" s="75"/>
      <c r="I301" s="75"/>
    </row>
    <row r="302" spans="8:9" ht="15.75" customHeight="1">
      <c r="H302" s="75"/>
      <c r="I302" s="75"/>
    </row>
    <row r="303" spans="8:9" ht="15.75" customHeight="1">
      <c r="H303" s="75"/>
      <c r="I303" s="75"/>
    </row>
    <row r="304" spans="8:9" ht="15.75" customHeight="1">
      <c r="H304" s="75"/>
      <c r="I304" s="75"/>
    </row>
    <row r="305" spans="8:9" ht="15.75" customHeight="1">
      <c r="H305" s="75"/>
      <c r="I305" s="75"/>
    </row>
    <row r="306" spans="8:9" ht="15.75" customHeight="1">
      <c r="H306" s="75"/>
      <c r="I306" s="75"/>
    </row>
    <row r="307" spans="8:9" ht="15.75" customHeight="1">
      <c r="H307" s="75"/>
      <c r="I307" s="75"/>
    </row>
    <row r="308" spans="8:9" ht="15.75" customHeight="1">
      <c r="H308" s="75"/>
      <c r="I308" s="75"/>
    </row>
    <row r="309" spans="8:9" ht="15.75" customHeight="1">
      <c r="H309" s="75"/>
      <c r="I309" s="75"/>
    </row>
    <row r="310" spans="8:9" ht="15.75" customHeight="1">
      <c r="H310" s="75"/>
      <c r="I310" s="75"/>
    </row>
    <row r="311" spans="8:9" ht="15.75" customHeight="1">
      <c r="H311" s="75"/>
      <c r="I311" s="75"/>
    </row>
    <row r="312" spans="8:9" ht="15.75" customHeight="1">
      <c r="H312" s="75"/>
      <c r="I312" s="75"/>
    </row>
    <row r="313" spans="8:9" ht="15.75" customHeight="1">
      <c r="H313" s="75"/>
      <c r="I313" s="75"/>
    </row>
    <row r="314" spans="8:9" ht="15.75" customHeight="1">
      <c r="H314" s="75"/>
      <c r="I314" s="75"/>
    </row>
    <row r="315" spans="8:9" ht="15.75" customHeight="1">
      <c r="H315" s="75"/>
      <c r="I315" s="75"/>
    </row>
    <row r="316" spans="8:9" ht="15.75" customHeight="1">
      <c r="H316" s="75"/>
      <c r="I316" s="75"/>
    </row>
    <row r="317" spans="8:9" ht="15.75" customHeight="1">
      <c r="H317" s="75"/>
      <c r="I317" s="75"/>
    </row>
    <row r="318" spans="8:9" ht="15.75" customHeight="1">
      <c r="H318" s="75"/>
      <c r="I318" s="75"/>
    </row>
    <row r="319" spans="8:9" ht="15.75" customHeight="1">
      <c r="H319" s="75"/>
      <c r="I319" s="75"/>
    </row>
    <row r="320" spans="8:9" ht="15.75" customHeight="1">
      <c r="H320" s="75"/>
      <c r="I320" s="75"/>
    </row>
    <row r="321" spans="8:9" ht="15.75" customHeight="1">
      <c r="H321" s="75"/>
      <c r="I321" s="75"/>
    </row>
    <row r="322" spans="8:9" ht="15.75" customHeight="1">
      <c r="H322" s="75"/>
      <c r="I322" s="75"/>
    </row>
    <row r="323" spans="8:9" ht="15.75" customHeight="1">
      <c r="H323" s="75"/>
      <c r="I323" s="75"/>
    </row>
    <row r="324" spans="8:9" ht="15.75" customHeight="1">
      <c r="H324" s="75"/>
      <c r="I324" s="75"/>
    </row>
    <row r="325" spans="8:9" ht="15.75" customHeight="1">
      <c r="H325" s="75"/>
      <c r="I325" s="75"/>
    </row>
    <row r="326" spans="8:9" ht="15.75" customHeight="1">
      <c r="H326" s="75"/>
      <c r="I326" s="75"/>
    </row>
    <row r="327" spans="8:9" ht="15.75" customHeight="1">
      <c r="H327" s="75"/>
      <c r="I327" s="75"/>
    </row>
    <row r="328" spans="8:9" ht="15.75" customHeight="1">
      <c r="H328" s="75"/>
      <c r="I328" s="75"/>
    </row>
    <row r="329" spans="8:9" ht="15.75" customHeight="1">
      <c r="H329" s="75"/>
      <c r="I329" s="75"/>
    </row>
    <row r="330" spans="8:9" ht="15.75" customHeight="1">
      <c r="H330" s="75"/>
      <c r="I330" s="75"/>
    </row>
    <row r="331" spans="8:9" ht="15.75" customHeight="1">
      <c r="H331" s="75"/>
      <c r="I331" s="75"/>
    </row>
    <row r="332" spans="8:9" ht="15.75" customHeight="1">
      <c r="H332" s="75"/>
      <c r="I332" s="75"/>
    </row>
    <row r="333" spans="8:9" ht="15.75" customHeight="1">
      <c r="H333" s="75"/>
      <c r="I333" s="75"/>
    </row>
    <row r="334" spans="8:9" ht="15.75" customHeight="1">
      <c r="H334" s="75"/>
      <c r="I334" s="75"/>
    </row>
    <row r="335" spans="8:9" ht="15.75" customHeight="1">
      <c r="H335" s="75"/>
      <c r="I335" s="75"/>
    </row>
    <row r="336" spans="8:9" ht="15.75" customHeight="1">
      <c r="H336" s="75"/>
      <c r="I336" s="75"/>
    </row>
    <row r="337" spans="8:9" ht="15.75" customHeight="1">
      <c r="H337" s="75"/>
      <c r="I337" s="75"/>
    </row>
    <row r="338" spans="8:9" ht="15.75" customHeight="1">
      <c r="H338" s="75"/>
      <c r="I338" s="75"/>
    </row>
    <row r="339" spans="8:9" ht="15.75" customHeight="1">
      <c r="H339" s="75"/>
      <c r="I339" s="75"/>
    </row>
    <row r="340" spans="8:9" ht="15.75" customHeight="1">
      <c r="H340" s="75"/>
      <c r="I340" s="75"/>
    </row>
    <row r="341" spans="8:9" ht="15.75" customHeight="1">
      <c r="H341" s="75"/>
      <c r="I341" s="75"/>
    </row>
    <row r="342" spans="8:9" ht="15.75" customHeight="1">
      <c r="H342" s="75"/>
      <c r="I342" s="75"/>
    </row>
    <row r="343" spans="8:9" ht="15.75" customHeight="1">
      <c r="H343" s="75"/>
      <c r="I343" s="75"/>
    </row>
    <row r="344" spans="8:9" ht="15.75" customHeight="1">
      <c r="H344" s="75"/>
      <c r="I344" s="75"/>
    </row>
    <row r="345" spans="8:9" ht="15.75" customHeight="1">
      <c r="H345" s="75"/>
      <c r="I345" s="75"/>
    </row>
    <row r="346" spans="8:9" ht="15.75" customHeight="1">
      <c r="H346" s="75"/>
      <c r="I346" s="75"/>
    </row>
    <row r="347" spans="8:9" ht="15.75" customHeight="1">
      <c r="H347" s="75"/>
      <c r="I347" s="75"/>
    </row>
    <row r="348" spans="8:9" ht="15.75" customHeight="1">
      <c r="H348" s="75"/>
      <c r="I348" s="75"/>
    </row>
    <row r="349" spans="8:9" ht="15.75" customHeight="1">
      <c r="H349" s="75"/>
      <c r="I349" s="75"/>
    </row>
    <row r="350" spans="8:9" ht="15.75" customHeight="1">
      <c r="H350" s="75"/>
      <c r="I350" s="75"/>
    </row>
    <row r="351" spans="8:9" ht="15.75" customHeight="1">
      <c r="H351" s="75"/>
      <c r="I351" s="75"/>
    </row>
    <row r="352" spans="8:9" ht="15.75" customHeight="1">
      <c r="H352" s="75"/>
      <c r="I352" s="75"/>
    </row>
    <row r="353" spans="8:9" ht="15.75" customHeight="1">
      <c r="H353" s="75"/>
      <c r="I353" s="75"/>
    </row>
    <row r="354" spans="8:9" ht="15.75" customHeight="1">
      <c r="H354" s="75"/>
      <c r="I354" s="75"/>
    </row>
    <row r="355" spans="8:9" ht="15.75" customHeight="1">
      <c r="H355" s="75"/>
      <c r="I355" s="75"/>
    </row>
    <row r="356" spans="8:9" ht="15.75" customHeight="1">
      <c r="H356" s="75"/>
      <c r="I356" s="75"/>
    </row>
    <row r="357" spans="8:9" ht="15.75" customHeight="1">
      <c r="H357" s="75"/>
      <c r="I357" s="75"/>
    </row>
    <row r="358" spans="8:9" ht="15.75" customHeight="1">
      <c r="H358" s="75"/>
      <c r="I358" s="75"/>
    </row>
    <row r="359" spans="8:9" ht="15.75" customHeight="1">
      <c r="H359" s="75"/>
      <c r="I359" s="75"/>
    </row>
    <row r="360" spans="8:9" ht="15.75" customHeight="1">
      <c r="H360" s="75"/>
      <c r="I360" s="75"/>
    </row>
    <row r="361" spans="8:9" ht="15.75" customHeight="1">
      <c r="H361" s="75"/>
      <c r="I361" s="75"/>
    </row>
    <row r="362" spans="8:9" ht="15.75" customHeight="1">
      <c r="H362" s="75"/>
      <c r="I362" s="75"/>
    </row>
    <row r="363" spans="8:9" ht="15.75" customHeight="1">
      <c r="H363" s="75"/>
      <c r="I363" s="75"/>
    </row>
    <row r="364" spans="8:9" ht="15.75" customHeight="1">
      <c r="H364" s="75"/>
      <c r="I364" s="75"/>
    </row>
    <row r="365" spans="8:9" ht="15.75" customHeight="1">
      <c r="H365" s="75"/>
      <c r="I365" s="75"/>
    </row>
    <row r="366" spans="8:9" ht="15.75" customHeight="1">
      <c r="H366" s="75"/>
      <c r="I366" s="75"/>
    </row>
    <row r="367" spans="8:9" ht="15.75" customHeight="1">
      <c r="H367" s="75"/>
      <c r="I367" s="75"/>
    </row>
    <row r="368" spans="8:9" ht="15.75" customHeight="1">
      <c r="H368" s="75"/>
      <c r="I368" s="75"/>
    </row>
    <row r="369" spans="8:9" ht="15.75" customHeight="1">
      <c r="H369" s="75"/>
      <c r="I369" s="75"/>
    </row>
    <row r="370" spans="8:9" ht="15.75" customHeight="1">
      <c r="H370" s="75"/>
      <c r="I370" s="75"/>
    </row>
    <row r="371" spans="8:9" ht="15.75" customHeight="1">
      <c r="H371" s="75"/>
      <c r="I371" s="75"/>
    </row>
    <row r="372" spans="8:9" ht="15.75" customHeight="1">
      <c r="H372" s="75"/>
      <c r="I372" s="75"/>
    </row>
    <row r="373" spans="8:9" ht="15.75" customHeight="1">
      <c r="H373" s="75"/>
      <c r="I373" s="75"/>
    </row>
    <row r="374" spans="8:9" ht="15.75" customHeight="1">
      <c r="H374" s="75"/>
      <c r="I374" s="75"/>
    </row>
    <row r="375" spans="8:9" ht="15.75" customHeight="1">
      <c r="H375" s="75"/>
      <c r="I375" s="75"/>
    </row>
    <row r="376" spans="8:9" ht="15.75" customHeight="1">
      <c r="H376" s="75"/>
      <c r="I376" s="75"/>
    </row>
    <row r="377" spans="8:9" ht="15.75" customHeight="1">
      <c r="H377" s="75"/>
      <c r="I377" s="75"/>
    </row>
    <row r="378" spans="8:9" ht="15.75" customHeight="1">
      <c r="H378" s="75"/>
      <c r="I378" s="75"/>
    </row>
    <row r="379" spans="8:9" ht="15.75" customHeight="1">
      <c r="H379" s="75"/>
      <c r="I379" s="75"/>
    </row>
    <row r="380" spans="8:9" ht="15.75" customHeight="1">
      <c r="H380" s="75"/>
      <c r="I380" s="75"/>
    </row>
    <row r="381" spans="8:9" ht="15.75" customHeight="1">
      <c r="H381" s="75"/>
      <c r="I381" s="75"/>
    </row>
    <row r="382" spans="8:9" ht="15.75" customHeight="1">
      <c r="H382" s="75"/>
      <c r="I382" s="75"/>
    </row>
    <row r="383" spans="8:9" ht="15.75" customHeight="1">
      <c r="H383" s="75"/>
      <c r="I383" s="75"/>
    </row>
    <row r="384" spans="8:9" ht="15.75" customHeight="1">
      <c r="H384" s="75"/>
      <c r="I384" s="75"/>
    </row>
    <row r="385" spans="8:9" ht="15.75" customHeight="1">
      <c r="H385" s="75"/>
      <c r="I385" s="75"/>
    </row>
    <row r="386" spans="8:9" ht="15.75" customHeight="1">
      <c r="H386" s="75"/>
      <c r="I386" s="75"/>
    </row>
    <row r="387" spans="8:9" ht="15.75" customHeight="1">
      <c r="H387" s="75"/>
      <c r="I387" s="75"/>
    </row>
    <row r="388" spans="8:9" ht="15.75" customHeight="1">
      <c r="H388" s="75"/>
      <c r="I388" s="75"/>
    </row>
    <row r="389" spans="8:9" ht="15.75" customHeight="1">
      <c r="H389" s="75"/>
      <c r="I389" s="75"/>
    </row>
    <row r="390" spans="8:9" ht="15.75" customHeight="1">
      <c r="H390" s="75"/>
      <c r="I390" s="75"/>
    </row>
    <row r="391" spans="8:9" ht="15.75" customHeight="1">
      <c r="H391" s="75"/>
      <c r="I391" s="75"/>
    </row>
    <row r="392" spans="8:9" ht="15.75" customHeight="1">
      <c r="H392" s="75"/>
      <c r="I392" s="75"/>
    </row>
    <row r="393" spans="8:9" ht="15.75" customHeight="1">
      <c r="H393" s="75"/>
      <c r="I393" s="75"/>
    </row>
    <row r="394" spans="8:9" ht="15.75" customHeight="1">
      <c r="H394" s="75"/>
      <c r="I394" s="75"/>
    </row>
    <row r="395" spans="8:9" ht="15.75" customHeight="1">
      <c r="H395" s="75"/>
      <c r="I395" s="75"/>
    </row>
    <row r="396" spans="8:9" ht="15.75" customHeight="1">
      <c r="H396" s="75"/>
      <c r="I396" s="75"/>
    </row>
    <row r="397" spans="8:9" ht="15.75" customHeight="1">
      <c r="H397" s="75"/>
      <c r="I397" s="75"/>
    </row>
    <row r="398" spans="8:9" ht="15.75" customHeight="1">
      <c r="H398" s="75"/>
      <c r="I398" s="75"/>
    </row>
    <row r="399" spans="8:9" ht="15.75" customHeight="1">
      <c r="H399" s="75"/>
      <c r="I399" s="75"/>
    </row>
    <row r="400" spans="8:9" ht="15.75" customHeight="1">
      <c r="H400" s="75"/>
      <c r="I400" s="75"/>
    </row>
    <row r="401" spans="8:9" ht="15.75" customHeight="1">
      <c r="H401" s="75"/>
      <c r="I401" s="75"/>
    </row>
    <row r="402" spans="8:9" ht="15.75" customHeight="1">
      <c r="H402" s="75"/>
      <c r="I402" s="75"/>
    </row>
    <row r="403" spans="8:9" ht="15.75" customHeight="1">
      <c r="H403" s="75"/>
      <c r="I403" s="75"/>
    </row>
    <row r="404" spans="8:9" ht="15.75" customHeight="1">
      <c r="H404" s="75"/>
      <c r="I404" s="75"/>
    </row>
    <row r="405" spans="8:9" ht="15.75" customHeight="1">
      <c r="H405" s="75"/>
      <c r="I405" s="75"/>
    </row>
    <row r="406" spans="8:9" ht="15.75" customHeight="1">
      <c r="H406" s="75"/>
      <c r="I406" s="75"/>
    </row>
    <row r="407" spans="8:9" ht="15.75" customHeight="1">
      <c r="H407" s="75"/>
      <c r="I407" s="75"/>
    </row>
    <row r="408" spans="8:9" ht="15.75" customHeight="1">
      <c r="H408" s="75"/>
      <c r="I408" s="75"/>
    </row>
    <row r="409" spans="8:9" ht="15.75" customHeight="1">
      <c r="H409" s="75"/>
      <c r="I409" s="75"/>
    </row>
    <row r="410" spans="8:9" ht="15.75" customHeight="1">
      <c r="H410" s="75"/>
      <c r="I410" s="75"/>
    </row>
    <row r="411" spans="8:9" ht="15.75" customHeight="1">
      <c r="H411" s="75"/>
      <c r="I411" s="75"/>
    </row>
    <row r="412" spans="8:9" ht="15.75" customHeight="1">
      <c r="H412" s="75"/>
      <c r="I412" s="75"/>
    </row>
    <row r="413" spans="8:9" ht="15.75" customHeight="1">
      <c r="H413" s="75"/>
      <c r="I413" s="75"/>
    </row>
    <row r="414" spans="8:9" ht="15.75" customHeight="1">
      <c r="H414" s="75"/>
      <c r="I414" s="75"/>
    </row>
    <row r="415" spans="8:9" ht="15.75" customHeight="1">
      <c r="H415" s="75"/>
      <c r="I415" s="75"/>
    </row>
    <row r="416" spans="8:9" ht="15.75" customHeight="1">
      <c r="H416" s="75"/>
      <c r="I416" s="75"/>
    </row>
    <row r="417" spans="8:9" ht="15.75" customHeight="1">
      <c r="H417" s="75"/>
      <c r="I417" s="75"/>
    </row>
    <row r="418" spans="8:9" ht="15.75" customHeight="1">
      <c r="H418" s="75"/>
      <c r="I418" s="75"/>
    </row>
    <row r="419" spans="8:9" ht="15.75" customHeight="1">
      <c r="H419" s="75"/>
      <c r="I419" s="75"/>
    </row>
    <row r="420" spans="8:9" ht="15.75" customHeight="1">
      <c r="H420" s="75"/>
      <c r="I420" s="75"/>
    </row>
    <row r="421" spans="8:9" ht="15.75" customHeight="1">
      <c r="H421" s="75"/>
      <c r="I421" s="75"/>
    </row>
    <row r="422" spans="8:9" ht="15.75" customHeight="1">
      <c r="H422" s="75"/>
      <c r="I422" s="75"/>
    </row>
    <row r="423" spans="8:9" ht="15.75" customHeight="1">
      <c r="H423" s="75"/>
      <c r="I423" s="75"/>
    </row>
    <row r="424" spans="8:9" ht="15.75" customHeight="1">
      <c r="H424" s="75"/>
      <c r="I424" s="75"/>
    </row>
    <row r="425" spans="8:9" ht="15.75" customHeight="1">
      <c r="H425" s="75"/>
      <c r="I425" s="75"/>
    </row>
    <row r="426" spans="8:9" ht="15.75" customHeight="1">
      <c r="H426" s="75"/>
      <c r="I426" s="75"/>
    </row>
    <row r="427" spans="8:9" ht="15.75" customHeight="1">
      <c r="H427" s="75"/>
      <c r="I427" s="75"/>
    </row>
    <row r="428" spans="8:9" ht="15.75" customHeight="1">
      <c r="H428" s="75"/>
      <c r="I428" s="75"/>
    </row>
    <row r="429" spans="8:9" ht="15.75" customHeight="1">
      <c r="H429" s="75"/>
      <c r="I429" s="75"/>
    </row>
    <row r="430" spans="8:9" ht="15.75" customHeight="1">
      <c r="H430" s="75"/>
      <c r="I430" s="75"/>
    </row>
    <row r="431" spans="8:9" ht="15.75" customHeight="1">
      <c r="H431" s="75"/>
      <c r="I431" s="75"/>
    </row>
    <row r="432" spans="8:9" ht="15.75" customHeight="1">
      <c r="H432" s="75"/>
      <c r="I432" s="75"/>
    </row>
    <row r="433" spans="8:9" ht="15.75" customHeight="1">
      <c r="H433" s="75"/>
      <c r="I433" s="75"/>
    </row>
    <row r="434" spans="8:9" ht="15.75" customHeight="1">
      <c r="H434" s="75"/>
      <c r="I434" s="75"/>
    </row>
    <row r="435" spans="8:9" ht="15.75" customHeight="1">
      <c r="H435" s="75"/>
      <c r="I435" s="75"/>
    </row>
    <row r="436" spans="8:9" ht="15.75" customHeight="1">
      <c r="H436" s="75"/>
      <c r="I436" s="75"/>
    </row>
    <row r="437" spans="8:9" ht="15.75" customHeight="1">
      <c r="H437" s="75"/>
      <c r="I437" s="75"/>
    </row>
    <row r="438" spans="8:9" ht="15.75" customHeight="1">
      <c r="H438" s="75"/>
      <c r="I438" s="75"/>
    </row>
    <row r="439" spans="8:9" ht="15.75" customHeight="1">
      <c r="H439" s="75"/>
      <c r="I439" s="75"/>
    </row>
    <row r="440" spans="8:9" ht="15.75" customHeight="1">
      <c r="H440" s="75"/>
      <c r="I440" s="75"/>
    </row>
    <row r="441" spans="8:9" ht="15.75" customHeight="1">
      <c r="H441" s="75"/>
      <c r="I441" s="75"/>
    </row>
    <row r="442" spans="8:9" ht="15.75" customHeight="1">
      <c r="H442" s="75"/>
      <c r="I442" s="75"/>
    </row>
    <row r="443" spans="8:9" ht="15.75" customHeight="1">
      <c r="H443" s="75"/>
      <c r="I443" s="75"/>
    </row>
    <row r="444" spans="8:9" ht="15.75" customHeight="1">
      <c r="H444" s="75"/>
      <c r="I444" s="75"/>
    </row>
    <row r="445" spans="8:9" ht="15.75" customHeight="1">
      <c r="H445" s="75"/>
      <c r="I445" s="75"/>
    </row>
    <row r="446" spans="8:9" ht="15.75" customHeight="1">
      <c r="H446" s="75"/>
      <c r="I446" s="75"/>
    </row>
    <row r="447" spans="8:9" ht="15.75" customHeight="1">
      <c r="H447" s="75"/>
      <c r="I447" s="75"/>
    </row>
    <row r="448" spans="8:9" ht="15.75" customHeight="1">
      <c r="H448" s="75"/>
      <c r="I448" s="75"/>
    </row>
    <row r="449" spans="8:9" ht="15.75" customHeight="1">
      <c r="H449" s="75"/>
      <c r="I449" s="75"/>
    </row>
    <row r="450" spans="8:9" ht="15.75" customHeight="1">
      <c r="H450" s="75"/>
      <c r="I450" s="75"/>
    </row>
    <row r="451" spans="8:9" ht="15.75" customHeight="1">
      <c r="H451" s="75"/>
      <c r="I451" s="75"/>
    </row>
    <row r="452" spans="8:9" ht="15.75" customHeight="1">
      <c r="H452" s="75"/>
      <c r="I452" s="75"/>
    </row>
    <row r="453" spans="8:9" ht="15.75" customHeight="1">
      <c r="H453" s="75"/>
      <c r="I453" s="75"/>
    </row>
    <row r="454" spans="8:9" ht="15.75" customHeight="1">
      <c r="H454" s="75"/>
      <c r="I454" s="75"/>
    </row>
    <row r="455" spans="8:9" ht="15.75" customHeight="1">
      <c r="H455" s="75"/>
      <c r="I455" s="75"/>
    </row>
    <row r="456" spans="8:9" ht="15.75" customHeight="1">
      <c r="H456" s="75"/>
      <c r="I456" s="75"/>
    </row>
    <row r="457" spans="8:9" ht="15.75" customHeight="1">
      <c r="H457" s="75"/>
      <c r="I457" s="75"/>
    </row>
    <row r="458" spans="8:9" ht="15.75" customHeight="1">
      <c r="H458" s="75"/>
      <c r="I458" s="75"/>
    </row>
    <row r="459" spans="8:9" ht="15.75" customHeight="1">
      <c r="H459" s="75"/>
      <c r="I459" s="75"/>
    </row>
    <row r="460" spans="8:9" ht="15.75" customHeight="1">
      <c r="H460" s="75"/>
      <c r="I460" s="75"/>
    </row>
    <row r="461" spans="8:9" ht="15.75" customHeight="1">
      <c r="H461" s="75"/>
      <c r="I461" s="75"/>
    </row>
    <row r="462" spans="8:9" ht="15.75" customHeight="1">
      <c r="H462" s="75"/>
      <c r="I462" s="75"/>
    </row>
    <row r="463" spans="8:9" ht="15.75" customHeight="1">
      <c r="H463" s="75"/>
      <c r="I463" s="75"/>
    </row>
    <row r="464" spans="8:9" ht="15.75" customHeight="1">
      <c r="H464" s="75"/>
      <c r="I464" s="75"/>
    </row>
    <row r="465" spans="8:9" ht="15.75" customHeight="1">
      <c r="H465" s="75"/>
      <c r="I465" s="75"/>
    </row>
    <row r="466" spans="8:9" ht="15.75" customHeight="1">
      <c r="H466" s="75"/>
      <c r="I466" s="75"/>
    </row>
    <row r="467" spans="8:9" ht="15.75" customHeight="1">
      <c r="H467" s="75"/>
      <c r="I467" s="75"/>
    </row>
    <row r="468" spans="8:9" ht="15.75" customHeight="1">
      <c r="H468" s="75"/>
      <c r="I468" s="75"/>
    </row>
    <row r="469" spans="8:9" ht="15.75" customHeight="1">
      <c r="H469" s="75"/>
      <c r="I469" s="75"/>
    </row>
    <row r="470" spans="8:9" ht="15.75" customHeight="1">
      <c r="H470" s="75"/>
      <c r="I470" s="75"/>
    </row>
    <row r="471" spans="8:9" ht="15.75" customHeight="1">
      <c r="H471" s="75"/>
      <c r="I471" s="75"/>
    </row>
    <row r="472" spans="8:9" ht="15.75" customHeight="1">
      <c r="H472" s="75"/>
      <c r="I472" s="75"/>
    </row>
    <row r="473" spans="8:9" ht="15.75" customHeight="1">
      <c r="H473" s="75"/>
      <c r="I473" s="75"/>
    </row>
    <row r="474" spans="8:9" ht="15.75" customHeight="1">
      <c r="H474" s="75"/>
      <c r="I474" s="75"/>
    </row>
    <row r="475" spans="8:9" ht="15.75" customHeight="1">
      <c r="H475" s="75"/>
      <c r="I475" s="75"/>
    </row>
    <row r="476" spans="8:9" ht="15.75" customHeight="1">
      <c r="H476" s="75"/>
      <c r="I476" s="75"/>
    </row>
    <row r="477" spans="8:9" ht="15.75" customHeight="1">
      <c r="H477" s="75"/>
      <c r="I477" s="75"/>
    </row>
    <row r="478" spans="8:9" ht="15.75" customHeight="1">
      <c r="H478" s="75"/>
      <c r="I478" s="75"/>
    </row>
    <row r="479" spans="8:9" ht="15.75" customHeight="1">
      <c r="H479" s="75"/>
      <c r="I479" s="75"/>
    </row>
    <row r="480" spans="8:9" ht="15.75" customHeight="1">
      <c r="H480" s="75"/>
      <c r="I480" s="75"/>
    </row>
    <row r="481" spans="8:9" ht="15.75" customHeight="1">
      <c r="H481" s="75"/>
      <c r="I481" s="75"/>
    </row>
    <row r="482" spans="8:9" ht="15.75" customHeight="1">
      <c r="H482" s="75"/>
      <c r="I482" s="75"/>
    </row>
    <row r="483" spans="8:9" ht="15.75" customHeight="1">
      <c r="H483" s="75"/>
      <c r="I483" s="75"/>
    </row>
    <row r="484" spans="8:9" ht="15.75" customHeight="1">
      <c r="H484" s="75"/>
      <c r="I484" s="75"/>
    </row>
    <row r="485" spans="8:9" ht="15.75" customHeight="1">
      <c r="H485" s="75"/>
      <c r="I485" s="75"/>
    </row>
    <row r="486" spans="8:9" ht="15.75" customHeight="1">
      <c r="H486" s="75"/>
      <c r="I486" s="75"/>
    </row>
    <row r="487" spans="8:9" ht="15.75" customHeight="1">
      <c r="H487" s="75"/>
      <c r="I487" s="75"/>
    </row>
    <row r="488" spans="8:9" ht="15.75" customHeight="1">
      <c r="H488" s="75"/>
      <c r="I488" s="75"/>
    </row>
    <row r="489" spans="8:9" ht="15.75" customHeight="1">
      <c r="H489" s="75"/>
      <c r="I489" s="75"/>
    </row>
    <row r="490" spans="8:9" ht="15.75" customHeight="1">
      <c r="H490" s="75"/>
      <c r="I490" s="75"/>
    </row>
    <row r="491" spans="8:9" ht="15.75" customHeight="1">
      <c r="H491" s="75"/>
      <c r="I491" s="75"/>
    </row>
    <row r="492" spans="8:9" ht="15.75" customHeight="1">
      <c r="H492" s="75"/>
      <c r="I492" s="75"/>
    </row>
    <row r="493" spans="8:9" ht="15.75" customHeight="1">
      <c r="H493" s="75"/>
      <c r="I493" s="75"/>
    </row>
    <row r="494" spans="8:9" ht="15.75" customHeight="1">
      <c r="H494" s="75"/>
      <c r="I494" s="75"/>
    </row>
    <row r="495" spans="8:9" ht="15.75" customHeight="1">
      <c r="H495" s="75"/>
      <c r="I495" s="75"/>
    </row>
    <row r="496" spans="8:9" ht="15.75" customHeight="1">
      <c r="H496" s="75"/>
      <c r="I496" s="75"/>
    </row>
    <row r="497" spans="8:9" ht="15.75" customHeight="1">
      <c r="H497" s="75"/>
      <c r="I497" s="75"/>
    </row>
    <row r="498" spans="8:9" ht="15.75" customHeight="1">
      <c r="H498" s="75"/>
      <c r="I498" s="75"/>
    </row>
    <row r="499" spans="8:9" ht="15.75" customHeight="1">
      <c r="H499" s="75"/>
      <c r="I499" s="75"/>
    </row>
    <row r="500" spans="8:9" ht="15.75" customHeight="1">
      <c r="H500" s="75"/>
      <c r="I500" s="75"/>
    </row>
    <row r="501" spans="8:9" ht="15.75" customHeight="1">
      <c r="H501" s="75"/>
      <c r="I501" s="75"/>
    </row>
    <row r="502" spans="8:9" ht="15.75" customHeight="1">
      <c r="H502" s="75"/>
      <c r="I502" s="75"/>
    </row>
    <row r="503" spans="8:9" ht="15.75" customHeight="1">
      <c r="H503" s="75"/>
      <c r="I503" s="75"/>
    </row>
    <row r="504" spans="8:9" ht="15.75" customHeight="1">
      <c r="H504" s="75"/>
      <c r="I504" s="75"/>
    </row>
    <row r="505" spans="8:9" ht="15.75" customHeight="1">
      <c r="H505" s="75"/>
      <c r="I505" s="75"/>
    </row>
    <row r="506" spans="8:9" ht="15.75" customHeight="1">
      <c r="H506" s="75"/>
      <c r="I506" s="75"/>
    </row>
    <row r="507" spans="8:9" ht="15.75" customHeight="1">
      <c r="H507" s="75"/>
      <c r="I507" s="75"/>
    </row>
    <row r="508" spans="8:9" ht="15.75" customHeight="1">
      <c r="H508" s="75"/>
      <c r="I508" s="75"/>
    </row>
    <row r="509" spans="8:9" ht="15.75" customHeight="1">
      <c r="H509" s="75"/>
      <c r="I509" s="75"/>
    </row>
    <row r="510" spans="8:9" ht="15.75" customHeight="1">
      <c r="H510" s="75"/>
      <c r="I510" s="75"/>
    </row>
    <row r="511" spans="8:9" ht="15.75" customHeight="1">
      <c r="H511" s="75"/>
      <c r="I511" s="75"/>
    </row>
    <row r="512" spans="8:9" ht="15.75" customHeight="1">
      <c r="H512" s="75"/>
      <c r="I512" s="75"/>
    </row>
    <row r="513" spans="8:9" ht="15.75" customHeight="1">
      <c r="H513" s="75"/>
      <c r="I513" s="75"/>
    </row>
    <row r="514" spans="8:9" ht="15.75" customHeight="1">
      <c r="H514" s="75"/>
      <c r="I514" s="75"/>
    </row>
    <row r="515" spans="8:9" ht="15.75" customHeight="1">
      <c r="H515" s="75"/>
      <c r="I515" s="75"/>
    </row>
    <row r="516" spans="8:9" ht="15.75" customHeight="1">
      <c r="H516" s="75"/>
      <c r="I516" s="75"/>
    </row>
    <row r="517" spans="8:9" ht="15.75" customHeight="1">
      <c r="H517" s="75"/>
      <c r="I517" s="75"/>
    </row>
    <row r="518" spans="8:9" ht="15.75" customHeight="1">
      <c r="H518" s="75"/>
      <c r="I518" s="75"/>
    </row>
    <row r="519" spans="8:9" ht="15.75" customHeight="1">
      <c r="H519" s="75"/>
      <c r="I519" s="75"/>
    </row>
    <row r="520" spans="8:9" ht="15.75" customHeight="1">
      <c r="H520" s="75"/>
      <c r="I520" s="75"/>
    </row>
    <row r="521" spans="8:9" ht="15.75" customHeight="1">
      <c r="H521" s="75"/>
      <c r="I521" s="75"/>
    </row>
    <row r="522" spans="8:9" ht="15.75" customHeight="1">
      <c r="H522" s="75"/>
      <c r="I522" s="75"/>
    </row>
    <row r="523" spans="8:9" ht="15.75" customHeight="1">
      <c r="H523" s="75"/>
      <c r="I523" s="75"/>
    </row>
    <row r="524" spans="8:9" ht="15.75" customHeight="1">
      <c r="H524" s="75"/>
      <c r="I524" s="75"/>
    </row>
    <row r="525" spans="8:9" ht="15.75" customHeight="1">
      <c r="H525" s="75"/>
      <c r="I525" s="75"/>
    </row>
    <row r="526" spans="8:9" ht="15.75" customHeight="1">
      <c r="H526" s="75"/>
      <c r="I526" s="75"/>
    </row>
    <row r="527" spans="8:9" ht="15.75" customHeight="1">
      <c r="H527" s="75"/>
      <c r="I527" s="75"/>
    </row>
    <row r="528" spans="8:9" ht="15.75" customHeight="1">
      <c r="H528" s="75"/>
      <c r="I528" s="75"/>
    </row>
    <row r="529" spans="8:9" ht="15.75" customHeight="1">
      <c r="H529" s="75"/>
      <c r="I529" s="75"/>
    </row>
    <row r="530" spans="8:9" ht="15.75" customHeight="1">
      <c r="H530" s="75"/>
      <c r="I530" s="75"/>
    </row>
    <row r="531" spans="8:9" ht="15.75" customHeight="1">
      <c r="H531" s="75"/>
      <c r="I531" s="75"/>
    </row>
    <row r="532" spans="8:9" ht="15.75" customHeight="1">
      <c r="H532" s="75"/>
      <c r="I532" s="75"/>
    </row>
    <row r="533" spans="8:9" ht="15.75" customHeight="1">
      <c r="H533" s="75"/>
      <c r="I533" s="75"/>
    </row>
    <row r="534" spans="8:9" ht="15.75" customHeight="1">
      <c r="H534" s="75"/>
      <c r="I534" s="75"/>
    </row>
    <row r="535" spans="8:9" ht="15.75" customHeight="1">
      <c r="H535" s="75"/>
      <c r="I535" s="75"/>
    </row>
    <row r="536" spans="8:9" ht="15.75" customHeight="1">
      <c r="H536" s="75"/>
      <c r="I536" s="75"/>
    </row>
    <row r="537" spans="8:9" ht="15.75" customHeight="1">
      <c r="H537" s="75"/>
      <c r="I537" s="75"/>
    </row>
    <row r="538" spans="8:9" ht="15.75" customHeight="1">
      <c r="H538" s="75"/>
      <c r="I538" s="75"/>
    </row>
    <row r="539" spans="8:9" ht="15.75" customHeight="1">
      <c r="H539" s="75"/>
      <c r="I539" s="75"/>
    </row>
    <row r="540" spans="8:9" ht="15.75" customHeight="1">
      <c r="H540" s="75"/>
      <c r="I540" s="75"/>
    </row>
    <row r="541" spans="8:9" ht="15.75" customHeight="1">
      <c r="H541" s="75"/>
      <c r="I541" s="75"/>
    </row>
    <row r="542" spans="8:9" ht="15.75" customHeight="1">
      <c r="H542" s="75"/>
      <c r="I542" s="75"/>
    </row>
    <row r="543" spans="8:9" ht="15.75" customHeight="1">
      <c r="H543" s="75"/>
      <c r="I543" s="75"/>
    </row>
    <row r="544" spans="8:9" ht="15.75" customHeight="1">
      <c r="H544" s="75"/>
      <c r="I544" s="75"/>
    </row>
    <row r="545" spans="8:9" ht="15.75" customHeight="1">
      <c r="H545" s="75"/>
      <c r="I545" s="75"/>
    </row>
    <row r="546" spans="8:9" ht="15.75" customHeight="1">
      <c r="H546" s="75"/>
      <c r="I546" s="75"/>
    </row>
    <row r="547" spans="8:9" ht="15.75" customHeight="1">
      <c r="H547" s="75"/>
      <c r="I547" s="75"/>
    </row>
    <row r="548" spans="8:9" ht="15.75" customHeight="1">
      <c r="H548" s="75"/>
      <c r="I548" s="75"/>
    </row>
    <row r="549" spans="8:9" ht="15.75" customHeight="1">
      <c r="H549" s="75"/>
      <c r="I549" s="75"/>
    </row>
    <row r="550" spans="8:9" ht="15.75" customHeight="1">
      <c r="H550" s="75"/>
      <c r="I550" s="75"/>
    </row>
    <row r="551" spans="8:9" ht="15.75" customHeight="1">
      <c r="H551" s="75"/>
      <c r="I551" s="75"/>
    </row>
    <row r="552" spans="8:9" ht="15.75" customHeight="1">
      <c r="H552" s="75"/>
      <c r="I552" s="75"/>
    </row>
    <row r="553" spans="8:9" ht="15.75" customHeight="1">
      <c r="H553" s="75"/>
      <c r="I553" s="75"/>
    </row>
    <row r="554" spans="8:9" ht="15.75" customHeight="1">
      <c r="H554" s="75"/>
      <c r="I554" s="75"/>
    </row>
    <row r="555" spans="8:9" ht="15.75" customHeight="1">
      <c r="H555" s="75"/>
      <c r="I555" s="75"/>
    </row>
    <row r="556" spans="8:9" ht="15.75" customHeight="1">
      <c r="H556" s="75"/>
      <c r="I556" s="75"/>
    </row>
    <row r="557" spans="8:9" ht="15.75" customHeight="1">
      <c r="H557" s="75"/>
      <c r="I557" s="75"/>
    </row>
    <row r="558" spans="8:9" ht="15.75" customHeight="1">
      <c r="H558" s="75"/>
      <c r="I558" s="75"/>
    </row>
    <row r="559" spans="8:9" ht="15.75" customHeight="1">
      <c r="H559" s="75"/>
      <c r="I559" s="75"/>
    </row>
    <row r="560" spans="8:9" ht="15.75" customHeight="1">
      <c r="H560" s="75"/>
      <c r="I560" s="75"/>
    </row>
    <row r="561" spans="8:9" ht="15.75" customHeight="1">
      <c r="H561" s="75"/>
      <c r="I561" s="75"/>
    </row>
    <row r="562" spans="8:9" ht="15.75" customHeight="1">
      <c r="H562" s="75"/>
      <c r="I562" s="75"/>
    </row>
    <row r="563" spans="8:9" ht="15.75" customHeight="1">
      <c r="H563" s="75"/>
      <c r="I563" s="75"/>
    </row>
    <row r="564" spans="8:9" ht="15.75" customHeight="1">
      <c r="H564" s="75"/>
      <c r="I564" s="75"/>
    </row>
    <row r="565" spans="8:9" ht="15.75" customHeight="1">
      <c r="H565" s="75"/>
      <c r="I565" s="75"/>
    </row>
    <row r="566" spans="8:9" ht="15.75" customHeight="1">
      <c r="H566" s="75"/>
      <c r="I566" s="75"/>
    </row>
    <row r="567" spans="8:9" ht="15.75" customHeight="1">
      <c r="H567" s="75"/>
      <c r="I567" s="75"/>
    </row>
    <row r="568" spans="8:9" ht="15.75" customHeight="1">
      <c r="H568" s="75"/>
      <c r="I568" s="75"/>
    </row>
    <row r="569" spans="8:9" ht="15.75" customHeight="1">
      <c r="H569" s="75"/>
      <c r="I569" s="75"/>
    </row>
    <row r="570" spans="8:9" ht="15.75" customHeight="1">
      <c r="H570" s="75"/>
      <c r="I570" s="75"/>
    </row>
    <row r="571" spans="8:9" ht="15.75" customHeight="1">
      <c r="H571" s="75"/>
      <c r="I571" s="75"/>
    </row>
    <row r="572" spans="8:9" ht="15.75" customHeight="1">
      <c r="H572" s="75"/>
      <c r="I572" s="75"/>
    </row>
    <row r="573" spans="8:9" ht="15.75" customHeight="1">
      <c r="H573" s="75"/>
      <c r="I573" s="75"/>
    </row>
    <row r="574" spans="8:9" ht="15.75" customHeight="1">
      <c r="H574" s="75"/>
      <c r="I574" s="75"/>
    </row>
    <row r="575" spans="8:9" ht="15.75" customHeight="1">
      <c r="H575" s="75"/>
      <c r="I575" s="75"/>
    </row>
    <row r="576" spans="8:9" ht="15.75" customHeight="1">
      <c r="H576" s="75"/>
      <c r="I576" s="75"/>
    </row>
    <row r="577" spans="8:9" ht="15.75" customHeight="1">
      <c r="H577" s="75"/>
      <c r="I577" s="75"/>
    </row>
    <row r="578" spans="8:9" ht="15.75" customHeight="1">
      <c r="H578" s="75"/>
      <c r="I578" s="75"/>
    </row>
    <row r="579" spans="8:9" ht="15.75" customHeight="1">
      <c r="H579" s="75"/>
      <c r="I579" s="75"/>
    </row>
    <row r="580" spans="8:9" ht="15.75" customHeight="1">
      <c r="H580" s="75"/>
      <c r="I580" s="75"/>
    </row>
    <row r="581" spans="8:9" ht="15.75" customHeight="1">
      <c r="H581" s="75"/>
      <c r="I581" s="75"/>
    </row>
    <row r="582" spans="8:9" ht="15.75" customHeight="1">
      <c r="H582" s="75"/>
      <c r="I582" s="75"/>
    </row>
    <row r="583" spans="8:9" ht="15.75" customHeight="1">
      <c r="H583" s="75"/>
      <c r="I583" s="75"/>
    </row>
    <row r="584" spans="8:9" ht="15.75" customHeight="1">
      <c r="H584" s="75"/>
      <c r="I584" s="75"/>
    </row>
    <row r="585" spans="8:9" ht="15.75" customHeight="1">
      <c r="H585" s="75"/>
      <c r="I585" s="75"/>
    </row>
    <row r="586" spans="8:9" ht="15.75" customHeight="1">
      <c r="H586" s="75"/>
      <c r="I586" s="75"/>
    </row>
    <row r="587" spans="8:9" ht="15.75" customHeight="1">
      <c r="H587" s="75"/>
      <c r="I587" s="75"/>
    </row>
    <row r="588" spans="8:9" ht="15.75" customHeight="1">
      <c r="H588" s="75"/>
      <c r="I588" s="75"/>
    </row>
    <row r="589" spans="8:9" ht="15.75" customHeight="1">
      <c r="H589" s="75"/>
      <c r="I589" s="75"/>
    </row>
    <row r="590" spans="8:9" ht="15.75" customHeight="1">
      <c r="H590" s="75"/>
      <c r="I590" s="75"/>
    </row>
    <row r="591" spans="8:9" ht="15.75" customHeight="1">
      <c r="H591" s="75"/>
      <c r="I591" s="75"/>
    </row>
    <row r="592" spans="8:9" ht="15.75" customHeight="1">
      <c r="H592" s="75"/>
      <c r="I592" s="75"/>
    </row>
    <row r="593" spans="8:9" ht="15.75" customHeight="1">
      <c r="H593" s="75"/>
      <c r="I593" s="75"/>
    </row>
    <row r="594" spans="8:9" ht="15.75" customHeight="1">
      <c r="H594" s="75"/>
      <c r="I594" s="75"/>
    </row>
    <row r="595" spans="8:9" ht="15.75" customHeight="1">
      <c r="H595" s="75"/>
      <c r="I595" s="75"/>
    </row>
    <row r="596" spans="8:9" ht="15.75" customHeight="1">
      <c r="H596" s="75"/>
      <c r="I596" s="75"/>
    </row>
    <row r="597" spans="8:9" ht="15.75" customHeight="1">
      <c r="H597" s="75"/>
      <c r="I597" s="75"/>
    </row>
    <row r="598" spans="8:9" ht="15.75" customHeight="1">
      <c r="H598" s="75"/>
      <c r="I598" s="75"/>
    </row>
    <row r="599" spans="8:9" ht="15.75" customHeight="1">
      <c r="H599" s="75"/>
      <c r="I599" s="75"/>
    </row>
    <row r="600" spans="8:9" ht="15.75" customHeight="1">
      <c r="H600" s="75"/>
      <c r="I600" s="75"/>
    </row>
    <row r="601" spans="8:9" ht="15.75" customHeight="1">
      <c r="H601" s="75"/>
      <c r="I601" s="75"/>
    </row>
    <row r="602" spans="8:9" ht="15.75" customHeight="1">
      <c r="H602" s="75"/>
      <c r="I602" s="75"/>
    </row>
    <row r="603" spans="8:9" ht="15.75" customHeight="1">
      <c r="H603" s="75"/>
      <c r="I603" s="75"/>
    </row>
    <row r="604" spans="8:9" ht="15.75" customHeight="1">
      <c r="H604" s="75"/>
      <c r="I604" s="75"/>
    </row>
    <row r="605" spans="8:9" ht="15.75" customHeight="1">
      <c r="H605" s="75"/>
      <c r="I605" s="75"/>
    </row>
    <row r="606" spans="8:9" ht="15.75" customHeight="1">
      <c r="H606" s="75"/>
      <c r="I606" s="75"/>
    </row>
    <row r="607" spans="8:9" ht="15.75" customHeight="1">
      <c r="H607" s="75"/>
      <c r="I607" s="75"/>
    </row>
    <row r="608" spans="8:9" ht="15.75" customHeight="1">
      <c r="H608" s="75"/>
      <c r="I608" s="75"/>
    </row>
    <row r="609" spans="8:9" ht="15.75" customHeight="1">
      <c r="H609" s="75"/>
      <c r="I609" s="75"/>
    </row>
    <row r="610" spans="8:9" ht="15.75" customHeight="1">
      <c r="H610" s="75"/>
      <c r="I610" s="75"/>
    </row>
    <row r="611" spans="8:9" ht="15.75" customHeight="1">
      <c r="H611" s="75"/>
      <c r="I611" s="75"/>
    </row>
    <row r="612" spans="8:9" ht="15.75" customHeight="1">
      <c r="H612" s="75"/>
      <c r="I612" s="75"/>
    </row>
    <row r="613" spans="8:9" ht="15.75" customHeight="1">
      <c r="H613" s="75"/>
      <c r="I613" s="75"/>
    </row>
    <row r="614" spans="8:9" ht="15.75" customHeight="1">
      <c r="H614" s="75"/>
      <c r="I614" s="75"/>
    </row>
    <row r="615" spans="8:9" ht="15.75" customHeight="1">
      <c r="H615" s="75"/>
      <c r="I615" s="75"/>
    </row>
    <row r="616" spans="8:9" ht="15.75" customHeight="1">
      <c r="H616" s="75"/>
      <c r="I616" s="75"/>
    </row>
    <row r="617" spans="8:9" ht="15.75" customHeight="1">
      <c r="H617" s="75"/>
      <c r="I617" s="75"/>
    </row>
    <row r="618" spans="8:9" ht="15.75" customHeight="1">
      <c r="H618" s="75"/>
      <c r="I618" s="75"/>
    </row>
    <row r="619" spans="8:9" ht="15.75" customHeight="1">
      <c r="H619" s="75"/>
      <c r="I619" s="75"/>
    </row>
    <row r="620" spans="8:9" ht="15.75" customHeight="1">
      <c r="H620" s="75"/>
      <c r="I620" s="75"/>
    </row>
    <row r="621" spans="8:9" ht="15.75" customHeight="1">
      <c r="H621" s="75"/>
      <c r="I621" s="75"/>
    </row>
    <row r="622" spans="8:9" ht="15.75" customHeight="1">
      <c r="H622" s="75"/>
      <c r="I622" s="75"/>
    </row>
    <row r="623" spans="8:9" ht="15.75" customHeight="1">
      <c r="H623" s="75"/>
      <c r="I623" s="75"/>
    </row>
    <row r="624" spans="8:9" ht="15.75" customHeight="1">
      <c r="H624" s="75"/>
      <c r="I624" s="75"/>
    </row>
    <row r="625" spans="8:9" ht="15.75" customHeight="1">
      <c r="H625" s="75"/>
      <c r="I625" s="75"/>
    </row>
    <row r="626" spans="8:9" ht="15.75" customHeight="1">
      <c r="H626" s="75"/>
      <c r="I626" s="75"/>
    </row>
    <row r="627" spans="8:9" ht="15.75" customHeight="1">
      <c r="H627" s="75"/>
      <c r="I627" s="75"/>
    </row>
    <row r="628" spans="8:9" ht="15.75" customHeight="1">
      <c r="H628" s="75"/>
      <c r="I628" s="75"/>
    </row>
    <row r="629" spans="8:9" ht="15.75" customHeight="1">
      <c r="H629" s="75"/>
      <c r="I629" s="75"/>
    </row>
    <row r="630" spans="8:9" ht="15.75" customHeight="1">
      <c r="H630" s="75"/>
      <c r="I630" s="75"/>
    </row>
    <row r="631" spans="8:9" ht="15.75" customHeight="1">
      <c r="H631" s="75"/>
      <c r="I631" s="75"/>
    </row>
    <row r="632" spans="8:9" ht="15.75" customHeight="1">
      <c r="H632" s="75"/>
      <c r="I632" s="75"/>
    </row>
    <row r="633" spans="8:9" ht="15.75" customHeight="1">
      <c r="H633" s="75"/>
      <c r="I633" s="75"/>
    </row>
    <row r="634" spans="8:9" ht="15.75" customHeight="1">
      <c r="H634" s="75"/>
      <c r="I634" s="75"/>
    </row>
    <row r="635" spans="8:9" ht="15.75" customHeight="1">
      <c r="H635" s="75"/>
      <c r="I635" s="75"/>
    </row>
    <row r="636" spans="8:9" ht="15.75" customHeight="1">
      <c r="H636" s="75"/>
      <c r="I636" s="75"/>
    </row>
    <row r="637" spans="8:9" ht="15.75" customHeight="1">
      <c r="H637" s="75"/>
      <c r="I637" s="75"/>
    </row>
    <row r="638" spans="8:9" ht="15.75" customHeight="1">
      <c r="H638" s="75"/>
      <c r="I638" s="75"/>
    </row>
    <row r="639" spans="8:9" ht="15.75" customHeight="1">
      <c r="H639" s="75"/>
      <c r="I639" s="75"/>
    </row>
    <row r="640" spans="8:9" ht="15.75" customHeight="1">
      <c r="H640" s="75"/>
      <c r="I640" s="75"/>
    </row>
    <row r="641" spans="8:9" ht="15.75" customHeight="1">
      <c r="H641" s="75"/>
      <c r="I641" s="75"/>
    </row>
    <row r="642" spans="8:9" ht="15.75" customHeight="1">
      <c r="H642" s="75"/>
      <c r="I642" s="75"/>
    </row>
    <row r="643" spans="8:9" ht="15.75" customHeight="1">
      <c r="H643" s="75"/>
      <c r="I643" s="75"/>
    </row>
    <row r="644" spans="8:9" ht="15.75" customHeight="1">
      <c r="H644" s="75"/>
      <c r="I644" s="75"/>
    </row>
    <row r="645" spans="8:9" ht="15.75" customHeight="1">
      <c r="H645" s="75"/>
      <c r="I645" s="75"/>
    </row>
    <row r="646" spans="8:9" ht="15.75" customHeight="1">
      <c r="H646" s="75"/>
      <c r="I646" s="75"/>
    </row>
    <row r="647" spans="8:9" ht="15.75" customHeight="1">
      <c r="H647" s="75"/>
      <c r="I647" s="75"/>
    </row>
    <row r="648" spans="8:9" ht="15.75" customHeight="1">
      <c r="H648" s="75"/>
      <c r="I648" s="75"/>
    </row>
    <row r="649" spans="8:9" ht="15.75" customHeight="1">
      <c r="H649" s="75"/>
      <c r="I649" s="75"/>
    </row>
    <row r="650" spans="8:9" ht="15.75" customHeight="1">
      <c r="H650" s="75"/>
      <c r="I650" s="75"/>
    </row>
    <row r="651" spans="8:9" ht="15.75" customHeight="1">
      <c r="H651" s="75"/>
      <c r="I651" s="75"/>
    </row>
    <row r="652" spans="8:9" ht="15.75" customHeight="1">
      <c r="H652" s="75"/>
      <c r="I652" s="75"/>
    </row>
    <row r="653" spans="8:9" ht="15.75" customHeight="1">
      <c r="H653" s="75"/>
      <c r="I653" s="75"/>
    </row>
    <row r="654" spans="8:9" ht="15.75" customHeight="1">
      <c r="H654" s="75"/>
      <c r="I654" s="75"/>
    </row>
    <row r="655" spans="8:9" ht="15.75" customHeight="1">
      <c r="H655" s="75"/>
      <c r="I655" s="75"/>
    </row>
    <row r="656" spans="8:9" ht="15.75" customHeight="1">
      <c r="H656" s="75"/>
      <c r="I656" s="75"/>
    </row>
    <row r="657" spans="8:9" ht="15.75" customHeight="1">
      <c r="H657" s="75"/>
      <c r="I657" s="75"/>
    </row>
    <row r="658" spans="8:9" ht="15.75" customHeight="1">
      <c r="H658" s="75"/>
      <c r="I658" s="75"/>
    </row>
    <row r="659" spans="8:9" ht="15.75" customHeight="1">
      <c r="H659" s="75"/>
      <c r="I659" s="75"/>
    </row>
    <row r="660" spans="8:9" ht="15.75" customHeight="1">
      <c r="H660" s="75"/>
      <c r="I660" s="75"/>
    </row>
    <row r="661" spans="8:9" ht="15.75" customHeight="1">
      <c r="H661" s="75"/>
      <c r="I661" s="75"/>
    </row>
    <row r="662" spans="8:9" ht="15.75" customHeight="1">
      <c r="H662" s="75"/>
      <c r="I662" s="75"/>
    </row>
    <row r="663" spans="8:9" ht="15.75" customHeight="1">
      <c r="H663" s="75"/>
      <c r="I663" s="75"/>
    </row>
    <row r="664" spans="8:9" ht="15.75" customHeight="1">
      <c r="H664" s="75"/>
      <c r="I664" s="75"/>
    </row>
    <row r="665" spans="8:9" ht="15.75" customHeight="1">
      <c r="H665" s="75"/>
      <c r="I665" s="75"/>
    </row>
    <row r="666" spans="8:9" ht="15.75" customHeight="1">
      <c r="H666" s="75"/>
      <c r="I666" s="75"/>
    </row>
    <row r="667" spans="8:9" ht="15.75" customHeight="1">
      <c r="H667" s="75"/>
      <c r="I667" s="75"/>
    </row>
    <row r="668" spans="8:9" ht="15.75" customHeight="1">
      <c r="H668" s="75"/>
      <c r="I668" s="75"/>
    </row>
    <row r="669" spans="8:9" ht="15.75" customHeight="1">
      <c r="H669" s="75"/>
      <c r="I669" s="75"/>
    </row>
    <row r="670" spans="8:9" ht="15.75" customHeight="1">
      <c r="H670" s="75"/>
      <c r="I670" s="75"/>
    </row>
    <row r="671" spans="8:9" ht="15.75" customHeight="1">
      <c r="H671" s="75"/>
      <c r="I671" s="75"/>
    </row>
    <row r="672" spans="8:9" ht="15.75" customHeight="1">
      <c r="H672" s="75"/>
      <c r="I672" s="75"/>
    </row>
    <row r="673" spans="8:9" ht="15.75" customHeight="1">
      <c r="H673" s="75"/>
      <c r="I673" s="75"/>
    </row>
    <row r="674" spans="8:9" ht="15.75" customHeight="1">
      <c r="H674" s="75"/>
      <c r="I674" s="75"/>
    </row>
    <row r="675" spans="8:9" ht="15.75" customHeight="1">
      <c r="H675" s="75"/>
      <c r="I675" s="75"/>
    </row>
    <row r="676" spans="8:9" ht="15.75" customHeight="1">
      <c r="H676" s="75"/>
      <c r="I676" s="75"/>
    </row>
    <row r="677" spans="8:9" ht="15.75" customHeight="1">
      <c r="H677" s="75"/>
      <c r="I677" s="75"/>
    </row>
    <row r="678" spans="8:9" ht="15.75" customHeight="1">
      <c r="H678" s="75"/>
      <c r="I678" s="75"/>
    </row>
    <row r="679" spans="8:9" ht="15.75" customHeight="1">
      <c r="H679" s="75"/>
      <c r="I679" s="75"/>
    </row>
    <row r="680" spans="8:9" ht="15.75" customHeight="1">
      <c r="H680" s="75"/>
      <c r="I680" s="75"/>
    </row>
    <row r="681" spans="8:9" ht="15.75" customHeight="1">
      <c r="H681" s="75"/>
      <c r="I681" s="75"/>
    </row>
    <row r="682" spans="8:9" ht="15.75" customHeight="1">
      <c r="H682" s="75"/>
      <c r="I682" s="75"/>
    </row>
    <row r="683" spans="8:9" ht="15.75" customHeight="1">
      <c r="H683" s="75"/>
      <c r="I683" s="75"/>
    </row>
    <row r="684" spans="8:9" ht="15.75" customHeight="1">
      <c r="H684" s="75"/>
      <c r="I684" s="75"/>
    </row>
    <row r="685" spans="8:9" ht="15.75" customHeight="1">
      <c r="H685" s="75"/>
      <c r="I685" s="75"/>
    </row>
    <row r="686" spans="8:9" ht="15.75" customHeight="1">
      <c r="H686" s="75"/>
      <c r="I686" s="75"/>
    </row>
    <row r="687" spans="8:9" ht="15.75" customHeight="1">
      <c r="H687" s="75"/>
      <c r="I687" s="75"/>
    </row>
    <row r="688" spans="8:9" ht="15.75" customHeight="1">
      <c r="H688" s="75"/>
      <c r="I688" s="75"/>
    </row>
    <row r="689" spans="8:9" ht="15.75" customHeight="1">
      <c r="H689" s="75"/>
      <c r="I689" s="75"/>
    </row>
    <row r="690" spans="8:9" ht="15.75" customHeight="1">
      <c r="H690" s="75"/>
      <c r="I690" s="75"/>
    </row>
    <row r="691" spans="8:9" ht="15.75" customHeight="1">
      <c r="H691" s="75"/>
      <c r="I691" s="75"/>
    </row>
    <row r="692" spans="8:9" ht="15.75" customHeight="1">
      <c r="H692" s="75"/>
      <c r="I692" s="75"/>
    </row>
    <row r="693" spans="8:9" ht="15.75" customHeight="1">
      <c r="H693" s="75"/>
      <c r="I693" s="75"/>
    </row>
    <row r="694" spans="8:9" ht="15.75" customHeight="1">
      <c r="H694" s="75"/>
      <c r="I694" s="75"/>
    </row>
    <row r="695" spans="8:9" ht="15.75" customHeight="1">
      <c r="H695" s="75"/>
      <c r="I695" s="75"/>
    </row>
    <row r="696" spans="8:9" ht="15.75" customHeight="1">
      <c r="H696" s="75"/>
      <c r="I696" s="75"/>
    </row>
    <row r="697" spans="8:9" ht="15.75" customHeight="1">
      <c r="H697" s="75"/>
      <c r="I697" s="75"/>
    </row>
    <row r="698" spans="8:9" ht="15.75" customHeight="1">
      <c r="H698" s="75"/>
      <c r="I698" s="75"/>
    </row>
    <row r="699" spans="8:9" ht="15.75" customHeight="1">
      <c r="H699" s="75"/>
      <c r="I699" s="75"/>
    </row>
    <row r="700" spans="8:9" ht="15.75" customHeight="1">
      <c r="H700" s="75"/>
      <c r="I700" s="75"/>
    </row>
    <row r="701" spans="8:9" ht="15.75" customHeight="1">
      <c r="H701" s="75"/>
      <c r="I701" s="75"/>
    </row>
    <row r="702" spans="8:9" ht="15.75" customHeight="1">
      <c r="H702" s="75"/>
      <c r="I702" s="75"/>
    </row>
    <row r="703" spans="8:9" ht="15.75" customHeight="1">
      <c r="H703" s="75"/>
      <c r="I703" s="75"/>
    </row>
    <row r="704" spans="8:9" ht="15.75" customHeight="1">
      <c r="H704" s="75"/>
      <c r="I704" s="75"/>
    </row>
    <row r="705" spans="8:9" ht="15.75" customHeight="1">
      <c r="H705" s="75"/>
      <c r="I705" s="75"/>
    </row>
    <row r="706" spans="8:9" ht="15.75" customHeight="1">
      <c r="H706" s="75"/>
      <c r="I706" s="75"/>
    </row>
    <row r="707" spans="8:9" ht="15.75" customHeight="1">
      <c r="H707" s="75"/>
      <c r="I707" s="75"/>
    </row>
    <row r="708" spans="8:9" ht="15.75" customHeight="1">
      <c r="H708" s="75"/>
      <c r="I708" s="75"/>
    </row>
    <row r="709" spans="8:9" ht="15.75" customHeight="1">
      <c r="H709" s="75"/>
      <c r="I709" s="75"/>
    </row>
    <row r="710" spans="8:9" ht="15.75" customHeight="1">
      <c r="H710" s="75"/>
      <c r="I710" s="75"/>
    </row>
    <row r="711" spans="8:9" ht="15.75" customHeight="1">
      <c r="H711" s="75"/>
      <c r="I711" s="75"/>
    </row>
    <row r="712" spans="8:9" ht="15.75" customHeight="1">
      <c r="H712" s="75"/>
      <c r="I712" s="75"/>
    </row>
    <row r="713" spans="8:9" ht="15.75" customHeight="1">
      <c r="H713" s="75"/>
      <c r="I713" s="75"/>
    </row>
    <row r="714" spans="8:9" ht="15.75" customHeight="1">
      <c r="H714" s="75"/>
      <c r="I714" s="75"/>
    </row>
    <row r="715" spans="8:9" ht="15.75" customHeight="1">
      <c r="H715" s="75"/>
      <c r="I715" s="75"/>
    </row>
    <row r="716" spans="8:9" ht="15.75" customHeight="1">
      <c r="H716" s="75"/>
      <c r="I716" s="75"/>
    </row>
    <row r="717" spans="8:9" ht="15.75" customHeight="1">
      <c r="H717" s="75"/>
      <c r="I717" s="75"/>
    </row>
    <row r="718" spans="8:9" ht="15.75" customHeight="1">
      <c r="H718" s="75"/>
      <c r="I718" s="75"/>
    </row>
    <row r="719" spans="8:9" ht="15.75" customHeight="1">
      <c r="H719" s="75"/>
      <c r="I719" s="75"/>
    </row>
    <row r="720" spans="8:9" ht="15.75" customHeight="1">
      <c r="H720" s="75"/>
      <c r="I720" s="75"/>
    </row>
    <row r="721" spans="8:9" ht="15.75" customHeight="1">
      <c r="H721" s="75"/>
      <c r="I721" s="75"/>
    </row>
    <row r="722" spans="8:9" ht="15.75" customHeight="1">
      <c r="H722" s="75"/>
      <c r="I722" s="75"/>
    </row>
    <row r="723" spans="8:9" ht="15.75" customHeight="1">
      <c r="H723" s="75"/>
      <c r="I723" s="75"/>
    </row>
    <row r="724" spans="8:9" ht="15.75" customHeight="1">
      <c r="H724" s="75"/>
      <c r="I724" s="75"/>
    </row>
    <row r="725" spans="8:9" ht="15.75" customHeight="1">
      <c r="H725" s="75"/>
      <c r="I725" s="75"/>
    </row>
    <row r="726" spans="8:9" ht="15.75" customHeight="1">
      <c r="H726" s="75"/>
      <c r="I726" s="75"/>
    </row>
    <row r="727" spans="8:9" ht="15.75" customHeight="1">
      <c r="H727" s="75"/>
      <c r="I727" s="75"/>
    </row>
    <row r="728" spans="8:9" ht="15.75" customHeight="1">
      <c r="H728" s="75"/>
      <c r="I728" s="75"/>
    </row>
    <row r="729" spans="8:9" ht="15.75" customHeight="1">
      <c r="H729" s="75"/>
      <c r="I729" s="75"/>
    </row>
    <row r="730" spans="8:9" ht="15.75" customHeight="1">
      <c r="H730" s="75"/>
      <c r="I730" s="75"/>
    </row>
    <row r="731" spans="8:9" ht="15.75" customHeight="1">
      <c r="H731" s="75"/>
      <c r="I731" s="75"/>
    </row>
    <row r="732" spans="8:9" ht="15.75" customHeight="1">
      <c r="H732" s="75"/>
      <c r="I732" s="75"/>
    </row>
    <row r="733" spans="8:9" ht="15.75" customHeight="1">
      <c r="H733" s="75"/>
      <c r="I733" s="75"/>
    </row>
    <row r="734" spans="8:9" ht="15.75" customHeight="1">
      <c r="H734" s="75"/>
      <c r="I734" s="75"/>
    </row>
    <row r="735" spans="8:9" ht="15.75" customHeight="1">
      <c r="H735" s="75"/>
      <c r="I735" s="75"/>
    </row>
    <row r="736" spans="8:9" ht="15.75" customHeight="1">
      <c r="H736" s="75"/>
      <c r="I736" s="75"/>
    </row>
    <row r="737" spans="8:9" ht="15.75" customHeight="1">
      <c r="H737" s="75"/>
      <c r="I737" s="75"/>
    </row>
    <row r="738" spans="8:9" ht="15.75" customHeight="1">
      <c r="H738" s="75"/>
      <c r="I738" s="75"/>
    </row>
    <row r="739" spans="8:9" ht="15.75" customHeight="1">
      <c r="H739" s="75"/>
      <c r="I739" s="75"/>
    </row>
    <row r="740" spans="8:9" ht="15.75" customHeight="1">
      <c r="H740" s="75"/>
      <c r="I740" s="75"/>
    </row>
    <row r="741" spans="8:9" ht="15.75" customHeight="1">
      <c r="H741" s="75"/>
      <c r="I741" s="75"/>
    </row>
    <row r="742" spans="8:9" ht="15.75" customHeight="1">
      <c r="H742" s="75"/>
      <c r="I742" s="75"/>
    </row>
    <row r="743" spans="8:9" ht="15.75" customHeight="1">
      <c r="H743" s="75"/>
      <c r="I743" s="75"/>
    </row>
    <row r="744" spans="8:9" ht="15.75" customHeight="1">
      <c r="H744" s="75"/>
      <c r="I744" s="75"/>
    </row>
    <row r="745" spans="8:9" ht="15.75" customHeight="1">
      <c r="H745" s="75"/>
      <c r="I745" s="75"/>
    </row>
    <row r="746" spans="8:9" ht="15.75" customHeight="1">
      <c r="H746" s="75"/>
      <c r="I746" s="75"/>
    </row>
    <row r="747" spans="8:9" ht="15.75" customHeight="1">
      <c r="H747" s="75"/>
      <c r="I747" s="75"/>
    </row>
    <row r="748" spans="8:9" ht="15.75" customHeight="1">
      <c r="H748" s="75"/>
      <c r="I748" s="75"/>
    </row>
    <row r="749" spans="8:9" ht="15.75" customHeight="1">
      <c r="H749" s="75"/>
      <c r="I749" s="75"/>
    </row>
    <row r="750" spans="8:9" ht="15.75" customHeight="1">
      <c r="H750" s="75"/>
      <c r="I750" s="75"/>
    </row>
    <row r="751" spans="8:9" ht="15.75" customHeight="1">
      <c r="H751" s="75"/>
      <c r="I751" s="75"/>
    </row>
    <row r="752" spans="8:9" ht="15.75" customHeight="1">
      <c r="H752" s="75"/>
      <c r="I752" s="75"/>
    </row>
    <row r="753" spans="8:9" ht="15.75" customHeight="1">
      <c r="H753" s="75"/>
      <c r="I753" s="75"/>
    </row>
    <row r="754" spans="8:9" ht="15.75" customHeight="1">
      <c r="H754" s="75"/>
      <c r="I754" s="75"/>
    </row>
    <row r="755" spans="8:9" ht="15.75" customHeight="1">
      <c r="H755" s="75"/>
      <c r="I755" s="75"/>
    </row>
    <row r="756" spans="8:9" ht="15.75" customHeight="1">
      <c r="H756" s="75"/>
      <c r="I756" s="75"/>
    </row>
    <row r="757" spans="8:9" ht="15.75" customHeight="1">
      <c r="H757" s="75"/>
      <c r="I757" s="75"/>
    </row>
    <row r="758" spans="8:9" ht="15.75" customHeight="1">
      <c r="H758" s="75"/>
      <c r="I758" s="75"/>
    </row>
    <row r="759" spans="8:9" ht="15.75" customHeight="1">
      <c r="H759" s="75"/>
      <c r="I759" s="75"/>
    </row>
    <row r="760" spans="8:9" ht="15.75" customHeight="1">
      <c r="H760" s="75"/>
      <c r="I760" s="75"/>
    </row>
    <row r="761" spans="8:9" ht="15.75" customHeight="1">
      <c r="H761" s="75"/>
      <c r="I761" s="75"/>
    </row>
    <row r="762" spans="8:9" ht="15.75" customHeight="1">
      <c r="H762" s="75"/>
      <c r="I762" s="75"/>
    </row>
    <row r="763" spans="8:9" ht="15.75" customHeight="1">
      <c r="H763" s="75"/>
      <c r="I763" s="75"/>
    </row>
    <row r="764" spans="8:9" ht="15.75" customHeight="1">
      <c r="H764" s="75"/>
      <c r="I764" s="75"/>
    </row>
    <row r="765" spans="8:9" ht="15.75" customHeight="1">
      <c r="H765" s="75"/>
      <c r="I765" s="75"/>
    </row>
    <row r="766" spans="8:9" ht="15.75" customHeight="1">
      <c r="H766" s="75"/>
      <c r="I766" s="75"/>
    </row>
    <row r="767" spans="8:9" ht="15.75" customHeight="1">
      <c r="H767" s="75"/>
      <c r="I767" s="75"/>
    </row>
    <row r="768" spans="8:9" ht="15.75" customHeight="1">
      <c r="H768" s="75"/>
      <c r="I768" s="75"/>
    </row>
    <row r="769" spans="8:9" ht="15.75" customHeight="1">
      <c r="H769" s="75"/>
      <c r="I769" s="75"/>
    </row>
    <row r="770" spans="8:9" ht="15.75" customHeight="1">
      <c r="H770" s="75"/>
      <c r="I770" s="75"/>
    </row>
    <row r="771" spans="8:9" ht="15.75" customHeight="1">
      <c r="H771" s="75"/>
      <c r="I771" s="75"/>
    </row>
    <row r="772" spans="8:9" ht="15.75" customHeight="1">
      <c r="H772" s="75"/>
      <c r="I772" s="75"/>
    </row>
    <row r="773" spans="8:9" ht="15.75" customHeight="1">
      <c r="H773" s="75"/>
      <c r="I773" s="75"/>
    </row>
    <row r="774" spans="8:9" ht="15.75" customHeight="1">
      <c r="H774" s="75"/>
      <c r="I774" s="75"/>
    </row>
    <row r="775" spans="8:9" ht="15.75" customHeight="1">
      <c r="H775" s="75"/>
      <c r="I775" s="75"/>
    </row>
    <row r="776" spans="8:9" ht="15.75" customHeight="1">
      <c r="H776" s="75"/>
      <c r="I776" s="75"/>
    </row>
    <row r="777" spans="8:9" ht="15.75" customHeight="1">
      <c r="H777" s="75"/>
      <c r="I777" s="75"/>
    </row>
    <row r="778" spans="8:9" ht="15.75" customHeight="1">
      <c r="H778" s="75"/>
      <c r="I778" s="75"/>
    </row>
    <row r="779" spans="8:9" ht="15.75" customHeight="1">
      <c r="H779" s="75"/>
      <c r="I779" s="75"/>
    </row>
    <row r="780" spans="8:9" ht="15.75" customHeight="1">
      <c r="H780" s="75"/>
      <c r="I780" s="75"/>
    </row>
    <row r="781" spans="8:9" ht="15.75" customHeight="1">
      <c r="H781" s="75"/>
      <c r="I781" s="75"/>
    </row>
    <row r="782" spans="8:9" ht="15.75" customHeight="1">
      <c r="H782" s="75"/>
      <c r="I782" s="75"/>
    </row>
    <row r="783" spans="8:9" ht="15.75" customHeight="1">
      <c r="H783" s="75"/>
      <c r="I783" s="75"/>
    </row>
    <row r="784" spans="8:9" ht="15.75" customHeight="1">
      <c r="H784" s="75"/>
      <c r="I784" s="75"/>
    </row>
    <row r="785" spans="8:9" ht="15.75" customHeight="1">
      <c r="H785" s="75"/>
      <c r="I785" s="75"/>
    </row>
    <row r="786" spans="8:9" ht="15.75" customHeight="1">
      <c r="H786" s="75"/>
      <c r="I786" s="75"/>
    </row>
    <row r="787" spans="8:9" ht="15.75" customHeight="1">
      <c r="H787" s="75"/>
      <c r="I787" s="75"/>
    </row>
    <row r="788" spans="8:9" ht="15.75" customHeight="1">
      <c r="H788" s="75"/>
      <c r="I788" s="75"/>
    </row>
    <row r="789" spans="8:9" ht="15.75" customHeight="1">
      <c r="H789" s="75"/>
      <c r="I789" s="75"/>
    </row>
    <row r="790" spans="8:9" ht="15.75" customHeight="1">
      <c r="H790" s="75"/>
      <c r="I790" s="75"/>
    </row>
    <row r="791" spans="8:9" ht="15.75" customHeight="1">
      <c r="H791" s="75"/>
      <c r="I791" s="75"/>
    </row>
    <row r="792" spans="8:9" ht="15.75" customHeight="1">
      <c r="H792" s="75"/>
      <c r="I792" s="75"/>
    </row>
    <row r="793" spans="8:9" ht="15.75" customHeight="1">
      <c r="H793" s="75"/>
      <c r="I793" s="75"/>
    </row>
    <row r="794" spans="8:9" ht="15.75" customHeight="1">
      <c r="H794" s="75"/>
      <c r="I794" s="75"/>
    </row>
    <row r="795" spans="8:9" ht="15.75" customHeight="1">
      <c r="H795" s="75"/>
      <c r="I795" s="75"/>
    </row>
    <row r="796" spans="8:9" ht="15.75" customHeight="1">
      <c r="H796" s="75"/>
      <c r="I796" s="75"/>
    </row>
    <row r="797" spans="8:9" ht="15.75" customHeight="1">
      <c r="H797" s="75"/>
      <c r="I797" s="75"/>
    </row>
    <row r="798" spans="8:9" ht="15.75" customHeight="1">
      <c r="H798" s="75"/>
      <c r="I798" s="75"/>
    </row>
    <row r="799" spans="8:9" ht="15.75" customHeight="1">
      <c r="H799" s="75"/>
      <c r="I799" s="75"/>
    </row>
    <row r="800" spans="8:9" ht="15.75" customHeight="1">
      <c r="H800" s="75"/>
      <c r="I800" s="75"/>
    </row>
    <row r="801" spans="8:9" ht="15.75" customHeight="1">
      <c r="H801" s="75"/>
      <c r="I801" s="75"/>
    </row>
    <row r="802" spans="8:9" ht="15.75" customHeight="1">
      <c r="H802" s="75"/>
      <c r="I802" s="75"/>
    </row>
    <row r="803" spans="8:9" ht="15.75" customHeight="1">
      <c r="H803" s="75"/>
      <c r="I803" s="75"/>
    </row>
    <row r="804" spans="8:9" ht="15.75" customHeight="1">
      <c r="H804" s="75"/>
      <c r="I804" s="75"/>
    </row>
    <row r="805" spans="8:9" ht="15.75" customHeight="1">
      <c r="H805" s="75"/>
      <c r="I805" s="75"/>
    </row>
    <row r="806" spans="8:9" ht="15.75" customHeight="1">
      <c r="H806" s="75"/>
      <c r="I806" s="75"/>
    </row>
    <row r="807" spans="8:9" ht="15.75" customHeight="1">
      <c r="H807" s="75"/>
      <c r="I807" s="75"/>
    </row>
    <row r="808" spans="8:9" ht="15.75" customHeight="1">
      <c r="H808" s="75"/>
      <c r="I808" s="75"/>
    </row>
    <row r="809" spans="8:9" ht="15.75" customHeight="1">
      <c r="H809" s="75"/>
      <c r="I809" s="75"/>
    </row>
    <row r="810" spans="8:9" ht="15.75" customHeight="1">
      <c r="H810" s="75"/>
      <c r="I810" s="75"/>
    </row>
    <row r="811" spans="8:9" ht="15.75" customHeight="1">
      <c r="H811" s="75"/>
      <c r="I811" s="75"/>
    </row>
    <row r="812" spans="8:9" ht="15.75" customHeight="1">
      <c r="H812" s="75"/>
      <c r="I812" s="75"/>
    </row>
    <row r="813" spans="8:9" ht="15.75" customHeight="1">
      <c r="H813" s="75"/>
      <c r="I813" s="75"/>
    </row>
    <row r="814" spans="8:9" ht="15.75" customHeight="1">
      <c r="H814" s="75"/>
      <c r="I814" s="75"/>
    </row>
    <row r="815" spans="8:9" ht="15.75" customHeight="1">
      <c r="H815" s="75"/>
      <c r="I815" s="75"/>
    </row>
    <row r="816" spans="8:9" ht="15.75" customHeight="1">
      <c r="H816" s="75"/>
      <c r="I816" s="75"/>
    </row>
    <row r="817" spans="8:9" ht="15.75" customHeight="1">
      <c r="H817" s="75"/>
      <c r="I817" s="75"/>
    </row>
    <row r="818" spans="8:9" ht="15.75" customHeight="1">
      <c r="H818" s="75"/>
      <c r="I818" s="75"/>
    </row>
    <row r="819" spans="8:9" ht="15.75" customHeight="1">
      <c r="H819" s="75"/>
      <c r="I819" s="75"/>
    </row>
    <row r="820" spans="8:9" ht="15.75" customHeight="1">
      <c r="H820" s="75"/>
      <c r="I820" s="75"/>
    </row>
    <row r="821" spans="8:9" ht="15.75" customHeight="1">
      <c r="H821" s="75"/>
      <c r="I821" s="75"/>
    </row>
    <row r="822" spans="8:9" ht="15.75" customHeight="1">
      <c r="H822" s="75"/>
      <c r="I822" s="75"/>
    </row>
    <row r="823" spans="8:9" ht="15.75" customHeight="1">
      <c r="H823" s="75"/>
      <c r="I823" s="75"/>
    </row>
    <row r="824" spans="8:9" ht="15.75" customHeight="1">
      <c r="H824" s="75"/>
      <c r="I824" s="75"/>
    </row>
    <row r="825" spans="8:9" ht="15.75" customHeight="1">
      <c r="H825" s="75"/>
      <c r="I825" s="75"/>
    </row>
    <row r="826" spans="8:9" ht="15.75" customHeight="1">
      <c r="H826" s="75"/>
      <c r="I826" s="75"/>
    </row>
    <row r="827" spans="8:9" ht="15.75" customHeight="1">
      <c r="H827" s="75"/>
      <c r="I827" s="75"/>
    </row>
    <row r="828" spans="8:9" ht="15.75" customHeight="1">
      <c r="H828" s="75"/>
      <c r="I828" s="75"/>
    </row>
    <row r="829" spans="8:9" ht="15.75" customHeight="1">
      <c r="H829" s="75"/>
      <c r="I829" s="75"/>
    </row>
    <row r="830" spans="8:9" ht="15.75" customHeight="1">
      <c r="H830" s="75"/>
      <c r="I830" s="75"/>
    </row>
    <row r="831" spans="8:9" ht="15.75" customHeight="1">
      <c r="H831" s="75"/>
      <c r="I831" s="75"/>
    </row>
    <row r="832" spans="8:9" ht="15.75" customHeight="1">
      <c r="H832" s="75"/>
      <c r="I832" s="75"/>
    </row>
    <row r="833" spans="8:9" ht="15.75" customHeight="1">
      <c r="H833" s="75"/>
      <c r="I833" s="75"/>
    </row>
    <row r="834" spans="8:9" ht="15.75" customHeight="1">
      <c r="H834" s="75"/>
      <c r="I834" s="75"/>
    </row>
    <row r="835" spans="8:9" ht="15.75" customHeight="1">
      <c r="H835" s="75"/>
      <c r="I835" s="75"/>
    </row>
    <row r="836" spans="8:9" ht="15.75" customHeight="1">
      <c r="H836" s="75"/>
      <c r="I836" s="75"/>
    </row>
    <row r="837" spans="8:9" ht="15.75" customHeight="1">
      <c r="H837" s="75"/>
      <c r="I837" s="75"/>
    </row>
    <row r="838" spans="8:9" ht="15.75" customHeight="1">
      <c r="H838" s="75"/>
      <c r="I838" s="75"/>
    </row>
    <row r="839" spans="8:9" ht="15.75" customHeight="1">
      <c r="H839" s="75"/>
      <c r="I839" s="75"/>
    </row>
    <row r="840" spans="8:9" ht="15.75" customHeight="1">
      <c r="H840" s="75"/>
      <c r="I840" s="75"/>
    </row>
    <row r="841" spans="8:9" ht="15.75" customHeight="1">
      <c r="H841" s="75"/>
      <c r="I841" s="75"/>
    </row>
    <row r="842" spans="8:9" ht="15.75" customHeight="1">
      <c r="H842" s="75"/>
      <c r="I842" s="75"/>
    </row>
    <row r="843" spans="8:9" ht="15.75" customHeight="1">
      <c r="H843" s="75"/>
      <c r="I843" s="75"/>
    </row>
    <row r="844" spans="8:9" ht="15.75" customHeight="1">
      <c r="H844" s="75"/>
      <c r="I844" s="75"/>
    </row>
    <row r="845" spans="8:9" ht="15.75" customHeight="1">
      <c r="H845" s="75"/>
      <c r="I845" s="75"/>
    </row>
    <row r="846" spans="8:9" ht="15.75" customHeight="1">
      <c r="H846" s="75"/>
      <c r="I846" s="75"/>
    </row>
    <row r="847" spans="8:9" ht="15.75" customHeight="1">
      <c r="H847" s="75"/>
      <c r="I847" s="75"/>
    </row>
    <row r="848" spans="8:9" ht="15.75" customHeight="1">
      <c r="H848" s="75"/>
      <c r="I848" s="75"/>
    </row>
    <row r="849" spans="8:9" ht="15.75" customHeight="1">
      <c r="H849" s="75"/>
      <c r="I849" s="75"/>
    </row>
    <row r="850" spans="8:9" ht="15.75" customHeight="1">
      <c r="H850" s="75"/>
      <c r="I850" s="75"/>
    </row>
    <row r="851" spans="8:9" ht="15.75" customHeight="1">
      <c r="H851" s="75"/>
      <c r="I851" s="75"/>
    </row>
    <row r="852" spans="8:9" ht="15.75" customHeight="1">
      <c r="H852" s="75"/>
      <c r="I852" s="75"/>
    </row>
    <row r="853" spans="8:9" ht="15.75" customHeight="1">
      <c r="H853" s="75"/>
      <c r="I853" s="75"/>
    </row>
    <row r="854" spans="8:9" ht="15.75" customHeight="1">
      <c r="H854" s="75"/>
      <c r="I854" s="75"/>
    </row>
    <row r="855" spans="8:9" ht="15.75" customHeight="1">
      <c r="H855" s="75"/>
      <c r="I855" s="75"/>
    </row>
    <row r="856" spans="8:9" ht="15.75" customHeight="1">
      <c r="H856" s="75"/>
      <c r="I856" s="75"/>
    </row>
    <row r="857" spans="8:9" ht="15.75" customHeight="1">
      <c r="H857" s="75"/>
      <c r="I857" s="75"/>
    </row>
    <row r="858" spans="8:9" ht="15.75" customHeight="1">
      <c r="H858" s="75"/>
      <c r="I858" s="75"/>
    </row>
    <row r="859" spans="8:9" ht="15.75" customHeight="1">
      <c r="H859" s="75"/>
      <c r="I859" s="75"/>
    </row>
    <row r="860" spans="8:9" ht="15.75" customHeight="1">
      <c r="H860" s="75"/>
      <c r="I860" s="75"/>
    </row>
    <row r="861" spans="8:9" ht="15.75" customHeight="1">
      <c r="H861" s="75"/>
      <c r="I861" s="75"/>
    </row>
    <row r="862" spans="8:9" ht="15.75" customHeight="1">
      <c r="H862" s="75"/>
      <c r="I862" s="75"/>
    </row>
    <row r="863" spans="8:9" ht="15.75" customHeight="1">
      <c r="H863" s="75"/>
      <c r="I863" s="75"/>
    </row>
    <row r="864" spans="8:9" ht="15.75" customHeight="1">
      <c r="H864" s="75"/>
      <c r="I864" s="75"/>
    </row>
    <row r="865" spans="8:9" ht="15.75" customHeight="1">
      <c r="H865" s="75"/>
      <c r="I865" s="75"/>
    </row>
    <row r="866" spans="8:9" ht="15.75" customHeight="1">
      <c r="H866" s="75"/>
      <c r="I866" s="75"/>
    </row>
    <row r="867" spans="8:9" ht="15.75" customHeight="1">
      <c r="H867" s="75"/>
      <c r="I867" s="75"/>
    </row>
    <row r="868" spans="8:9" ht="15.75" customHeight="1">
      <c r="H868" s="75"/>
      <c r="I868" s="75"/>
    </row>
    <row r="869" spans="8:9" ht="15.75" customHeight="1">
      <c r="H869" s="75"/>
      <c r="I869" s="75"/>
    </row>
    <row r="870" spans="8:9" ht="15.75" customHeight="1">
      <c r="H870" s="75"/>
      <c r="I870" s="75"/>
    </row>
    <row r="871" spans="8:9" ht="15.75" customHeight="1">
      <c r="H871" s="75"/>
      <c r="I871" s="75"/>
    </row>
    <row r="872" spans="8:9" ht="15.75" customHeight="1">
      <c r="H872" s="75"/>
      <c r="I872" s="75"/>
    </row>
    <row r="873" spans="8:9" ht="15.75" customHeight="1">
      <c r="H873" s="75"/>
      <c r="I873" s="75"/>
    </row>
    <row r="874" spans="8:9" ht="15.75" customHeight="1">
      <c r="H874" s="75"/>
      <c r="I874" s="75"/>
    </row>
    <row r="875" spans="8:9" ht="15.75" customHeight="1">
      <c r="H875" s="75"/>
      <c r="I875" s="75"/>
    </row>
    <row r="876" spans="8:9" ht="15.75" customHeight="1">
      <c r="H876" s="75"/>
      <c r="I876" s="75"/>
    </row>
    <row r="877" spans="8:9" ht="15.75" customHeight="1">
      <c r="H877" s="75"/>
      <c r="I877" s="75"/>
    </row>
    <row r="878" spans="8:9" ht="15.75" customHeight="1">
      <c r="H878" s="75"/>
      <c r="I878" s="75"/>
    </row>
    <row r="879" spans="8:9" ht="15.75" customHeight="1">
      <c r="H879" s="75"/>
      <c r="I879" s="75"/>
    </row>
    <row r="880" spans="8:9" ht="15.75" customHeight="1">
      <c r="H880" s="75"/>
      <c r="I880" s="75"/>
    </row>
    <row r="881" spans="8:9" ht="15.75" customHeight="1">
      <c r="H881" s="75"/>
      <c r="I881" s="75"/>
    </row>
    <row r="882" spans="8:9" ht="15.75" customHeight="1">
      <c r="H882" s="75"/>
      <c r="I882" s="75"/>
    </row>
    <row r="883" spans="8:9" ht="15.75" customHeight="1">
      <c r="H883" s="75"/>
      <c r="I883" s="75"/>
    </row>
    <row r="884" spans="8:9" ht="15.75" customHeight="1">
      <c r="H884" s="75"/>
      <c r="I884" s="75"/>
    </row>
    <row r="885" spans="8:9" ht="15.75" customHeight="1">
      <c r="H885" s="75"/>
      <c r="I885" s="75"/>
    </row>
    <row r="886" spans="8:9" ht="15.75" customHeight="1">
      <c r="H886" s="75"/>
      <c r="I886" s="75"/>
    </row>
    <row r="887" spans="8:9" ht="15.75" customHeight="1">
      <c r="H887" s="75"/>
      <c r="I887" s="75"/>
    </row>
    <row r="888" spans="8:9" ht="15.75" customHeight="1">
      <c r="H888" s="75"/>
      <c r="I888" s="75"/>
    </row>
    <row r="889" spans="8:9" ht="15.75" customHeight="1">
      <c r="H889" s="75"/>
      <c r="I889" s="75"/>
    </row>
    <row r="890" spans="8:9" ht="15.75" customHeight="1">
      <c r="H890" s="75"/>
      <c r="I890" s="75"/>
    </row>
    <row r="891" spans="8:9" ht="15.75" customHeight="1">
      <c r="H891" s="75"/>
      <c r="I891" s="75"/>
    </row>
    <row r="892" spans="8:9" ht="15.75" customHeight="1">
      <c r="H892" s="75"/>
      <c r="I892" s="75"/>
    </row>
    <row r="893" spans="8:9" ht="15.75" customHeight="1">
      <c r="H893" s="75"/>
      <c r="I893" s="75"/>
    </row>
    <row r="894" spans="8:9" ht="15.75" customHeight="1">
      <c r="H894" s="75"/>
      <c r="I894" s="75"/>
    </row>
    <row r="895" spans="8:9" ht="15.75" customHeight="1">
      <c r="H895" s="75"/>
      <c r="I895" s="75"/>
    </row>
    <row r="896" spans="8:9" ht="15.75" customHeight="1">
      <c r="H896" s="75"/>
      <c r="I896" s="75"/>
    </row>
    <row r="897" spans="8:9" ht="15.75" customHeight="1">
      <c r="H897" s="75"/>
      <c r="I897" s="75"/>
    </row>
    <row r="898" spans="8:9" ht="15.75" customHeight="1">
      <c r="H898" s="75"/>
      <c r="I898" s="75"/>
    </row>
    <row r="899" spans="8:9" ht="15.75" customHeight="1">
      <c r="H899" s="75"/>
      <c r="I899" s="75"/>
    </row>
    <row r="900" spans="8:9" ht="15.75" customHeight="1">
      <c r="H900" s="75"/>
      <c r="I900" s="75"/>
    </row>
    <row r="901" spans="8:9" ht="15.75" customHeight="1">
      <c r="H901" s="75"/>
      <c r="I901" s="75"/>
    </row>
    <row r="902" spans="8:9" ht="15.75" customHeight="1">
      <c r="H902" s="75"/>
      <c r="I902" s="75"/>
    </row>
    <row r="903" spans="8:9" ht="15.75" customHeight="1">
      <c r="H903" s="75"/>
      <c r="I903" s="75"/>
    </row>
    <row r="904" spans="8:9" ht="15.75" customHeight="1">
      <c r="H904" s="75"/>
      <c r="I904" s="75"/>
    </row>
    <row r="905" spans="8:9" ht="15.75" customHeight="1">
      <c r="H905" s="75"/>
      <c r="I905" s="75"/>
    </row>
    <row r="906" spans="8:9" ht="15.75" customHeight="1">
      <c r="H906" s="75"/>
      <c r="I906" s="75"/>
    </row>
    <row r="907" spans="8:9" ht="15.75" customHeight="1">
      <c r="H907" s="75"/>
      <c r="I907" s="75"/>
    </row>
    <row r="908" spans="8:9" ht="15.75" customHeight="1">
      <c r="H908" s="75"/>
      <c r="I908" s="75"/>
    </row>
    <row r="909" spans="8:9" ht="15.75" customHeight="1">
      <c r="H909" s="75"/>
      <c r="I909" s="75"/>
    </row>
    <row r="910" spans="8:9" ht="15.75" customHeight="1">
      <c r="H910" s="75"/>
      <c r="I910" s="75"/>
    </row>
    <row r="911" spans="8:9" ht="15.75" customHeight="1">
      <c r="H911" s="75"/>
      <c r="I911" s="75"/>
    </row>
    <row r="912" spans="8:9" ht="15.75" customHeight="1">
      <c r="H912" s="75"/>
      <c r="I912" s="75"/>
    </row>
    <row r="913" spans="8:9" ht="15.75" customHeight="1">
      <c r="H913" s="75"/>
      <c r="I913" s="75"/>
    </row>
    <row r="914" spans="8:9" ht="15.75" customHeight="1">
      <c r="H914" s="75"/>
      <c r="I914" s="75"/>
    </row>
    <row r="915" spans="8:9" ht="15.75" customHeight="1">
      <c r="H915" s="75"/>
      <c r="I915" s="75"/>
    </row>
    <row r="916" spans="8:9" ht="15.75" customHeight="1">
      <c r="H916" s="75"/>
      <c r="I916" s="75"/>
    </row>
    <row r="917" spans="8:9" ht="15.75" customHeight="1">
      <c r="H917" s="75"/>
      <c r="I917" s="75"/>
    </row>
    <row r="918" spans="8:9" ht="15.75" customHeight="1">
      <c r="H918" s="75"/>
      <c r="I918" s="75"/>
    </row>
    <row r="919" spans="8:9" ht="15.75" customHeight="1">
      <c r="H919" s="75"/>
      <c r="I919" s="75"/>
    </row>
    <row r="920" spans="8:9" ht="15.75" customHeight="1">
      <c r="H920" s="75"/>
      <c r="I920" s="75"/>
    </row>
    <row r="921" spans="8:9" ht="15.75" customHeight="1">
      <c r="H921" s="75"/>
      <c r="I921" s="75"/>
    </row>
    <row r="922" spans="8:9" ht="15.75" customHeight="1">
      <c r="H922" s="75"/>
      <c r="I922" s="75"/>
    </row>
    <row r="923" spans="8:9" ht="15.75" customHeight="1">
      <c r="H923" s="75"/>
      <c r="I923" s="75"/>
    </row>
    <row r="924" spans="8:9" ht="15.75" customHeight="1">
      <c r="H924" s="75"/>
      <c r="I924" s="75"/>
    </row>
    <row r="925" spans="8:9" ht="15.75" customHeight="1">
      <c r="H925" s="75"/>
      <c r="I925" s="75"/>
    </row>
    <row r="926" spans="8:9" ht="15.75" customHeight="1">
      <c r="H926" s="75"/>
      <c r="I926" s="75"/>
    </row>
    <row r="927" spans="8:9" ht="15.75" customHeight="1">
      <c r="H927" s="75"/>
      <c r="I927" s="75"/>
    </row>
    <row r="928" spans="8:9" ht="15.75" customHeight="1">
      <c r="H928" s="75"/>
      <c r="I928" s="75"/>
    </row>
    <row r="929" spans="8:9" ht="15.75" customHeight="1">
      <c r="H929" s="75"/>
      <c r="I929" s="75"/>
    </row>
    <row r="930" spans="8:9" ht="15.75" customHeight="1">
      <c r="H930" s="75"/>
      <c r="I930" s="75"/>
    </row>
    <row r="931" spans="8:9" ht="15.75" customHeight="1">
      <c r="H931" s="75"/>
      <c r="I931" s="75"/>
    </row>
    <row r="932" spans="8:9" ht="15.75" customHeight="1">
      <c r="H932" s="75"/>
      <c r="I932" s="75"/>
    </row>
    <row r="933" spans="8:9" ht="15.75" customHeight="1">
      <c r="H933" s="75"/>
      <c r="I933" s="75"/>
    </row>
    <row r="934" spans="8:9" ht="15.75" customHeight="1">
      <c r="H934" s="75"/>
      <c r="I934" s="75"/>
    </row>
    <row r="935" spans="8:9" ht="15.75" customHeight="1">
      <c r="H935" s="75"/>
      <c r="I935" s="75"/>
    </row>
    <row r="936" spans="8:9" ht="15.75" customHeight="1">
      <c r="H936" s="75"/>
      <c r="I936" s="75"/>
    </row>
    <row r="937" spans="8:9" ht="15.75" customHeight="1">
      <c r="H937" s="75"/>
      <c r="I937" s="75"/>
    </row>
    <row r="938" spans="8:9" ht="15.75" customHeight="1">
      <c r="H938" s="75"/>
      <c r="I938" s="75"/>
    </row>
    <row r="939" spans="8:9" ht="15.75" customHeight="1">
      <c r="H939" s="75"/>
      <c r="I939" s="75"/>
    </row>
    <row r="940" spans="8:9" ht="15.75" customHeight="1">
      <c r="H940" s="75"/>
      <c r="I940" s="75"/>
    </row>
    <row r="941" spans="8:9" ht="15.75" customHeight="1">
      <c r="H941" s="75"/>
      <c r="I941" s="75"/>
    </row>
    <row r="942" spans="8:9" ht="15.75" customHeight="1">
      <c r="H942" s="75"/>
      <c r="I942" s="75"/>
    </row>
    <row r="943" spans="8:9" ht="15.75" customHeight="1">
      <c r="H943" s="75"/>
      <c r="I943" s="75"/>
    </row>
    <row r="944" spans="8:9" ht="15.75" customHeight="1">
      <c r="H944" s="75"/>
      <c r="I944" s="75"/>
    </row>
    <row r="945" spans="8:9" ht="15.75" customHeight="1">
      <c r="H945" s="75"/>
      <c r="I945" s="75"/>
    </row>
    <row r="946" spans="8:9" ht="15.75" customHeight="1">
      <c r="H946" s="75"/>
      <c r="I946" s="75"/>
    </row>
    <row r="947" spans="8:9" ht="15.75" customHeight="1">
      <c r="H947" s="75"/>
      <c r="I947" s="75"/>
    </row>
    <row r="948" spans="8:9" ht="15.75" customHeight="1">
      <c r="H948" s="75"/>
      <c r="I948" s="75"/>
    </row>
    <row r="949" spans="8:9" ht="15.75" customHeight="1">
      <c r="H949" s="75"/>
      <c r="I949" s="75"/>
    </row>
    <row r="950" spans="8:9" ht="15.75" customHeight="1">
      <c r="H950" s="75"/>
      <c r="I950" s="75"/>
    </row>
    <row r="951" spans="8:9" ht="15.75" customHeight="1">
      <c r="H951" s="75"/>
      <c r="I951" s="75"/>
    </row>
    <row r="952" spans="8:9" ht="15.75" customHeight="1">
      <c r="H952" s="75"/>
      <c r="I952" s="75"/>
    </row>
    <row r="953" spans="8:9" ht="15.75" customHeight="1">
      <c r="H953" s="75"/>
      <c r="I953" s="75"/>
    </row>
    <row r="954" spans="8:9" ht="15.75" customHeight="1">
      <c r="H954" s="75"/>
      <c r="I954" s="75"/>
    </row>
    <row r="955" spans="8:9" ht="15.75" customHeight="1">
      <c r="H955" s="75"/>
      <c r="I955" s="75"/>
    </row>
    <row r="956" spans="8:9" ht="15.75" customHeight="1">
      <c r="H956" s="75"/>
      <c r="I956" s="75"/>
    </row>
    <row r="957" spans="8:9" ht="15.75" customHeight="1">
      <c r="H957" s="75"/>
      <c r="I957" s="75"/>
    </row>
    <row r="958" spans="8:9" ht="15.75" customHeight="1">
      <c r="H958" s="75"/>
      <c r="I958" s="75"/>
    </row>
    <row r="959" spans="8:9" ht="15.75" customHeight="1">
      <c r="H959" s="75"/>
      <c r="I959" s="75"/>
    </row>
    <row r="960" spans="8:9" ht="15.75" customHeight="1">
      <c r="H960" s="75"/>
      <c r="I960" s="75"/>
    </row>
    <row r="961" spans="8:9" ht="15.75" customHeight="1">
      <c r="H961" s="75"/>
      <c r="I961" s="75"/>
    </row>
    <row r="962" spans="8:9" ht="15.75" customHeight="1">
      <c r="H962" s="75"/>
      <c r="I962" s="75"/>
    </row>
    <row r="963" spans="8:9" ht="15.75" customHeight="1">
      <c r="H963" s="75"/>
      <c r="I963" s="75"/>
    </row>
    <row r="964" spans="8:9" ht="15.75" customHeight="1">
      <c r="H964" s="75"/>
      <c r="I964" s="75"/>
    </row>
    <row r="965" spans="8:9" ht="15.75" customHeight="1">
      <c r="H965" s="75"/>
      <c r="I965" s="75"/>
    </row>
    <row r="966" spans="8:9" ht="15.75" customHeight="1">
      <c r="H966" s="75"/>
      <c r="I966" s="75"/>
    </row>
    <row r="967" spans="8:9" ht="15.75" customHeight="1">
      <c r="H967" s="75"/>
      <c r="I967" s="75"/>
    </row>
    <row r="968" spans="8:9" ht="15.75" customHeight="1">
      <c r="H968" s="75"/>
      <c r="I968" s="75"/>
    </row>
    <row r="969" spans="8:9" ht="15.75" customHeight="1">
      <c r="H969" s="75"/>
      <c r="I969" s="75"/>
    </row>
    <row r="970" spans="8:9" ht="15.75" customHeight="1">
      <c r="H970" s="75"/>
      <c r="I970" s="75"/>
    </row>
    <row r="971" spans="8:9" ht="15.75" customHeight="1">
      <c r="H971" s="75"/>
      <c r="I971" s="75"/>
    </row>
    <row r="972" spans="8:9" ht="15.75" customHeight="1">
      <c r="H972" s="75"/>
      <c r="I972" s="75"/>
    </row>
    <row r="973" spans="8:9" ht="15.75" customHeight="1">
      <c r="H973" s="75"/>
      <c r="I973" s="75"/>
    </row>
    <row r="974" spans="8:9" ht="15.75" customHeight="1">
      <c r="H974" s="75"/>
      <c r="I974" s="75"/>
    </row>
    <row r="975" spans="8:9" ht="15.75" customHeight="1">
      <c r="H975" s="75"/>
      <c r="I975" s="75"/>
    </row>
    <row r="976" spans="8:9" ht="15.75" customHeight="1">
      <c r="H976" s="75"/>
      <c r="I976" s="75"/>
    </row>
    <row r="977" spans="8:9" ht="15.75" customHeight="1">
      <c r="H977" s="75"/>
      <c r="I977" s="75"/>
    </row>
    <row r="978" spans="8:9" ht="15.75" customHeight="1">
      <c r="H978" s="75"/>
      <c r="I978" s="75"/>
    </row>
    <row r="979" spans="8:9" ht="15.75" customHeight="1">
      <c r="H979" s="75"/>
      <c r="I979" s="75"/>
    </row>
    <row r="980" spans="8:9" ht="15.75" customHeight="1">
      <c r="H980" s="75"/>
      <c r="I980" s="75"/>
    </row>
    <row r="981" spans="8:9" ht="15.75" customHeight="1">
      <c r="H981" s="75"/>
      <c r="I981" s="75"/>
    </row>
    <row r="982" spans="8:9" ht="15.75" customHeight="1">
      <c r="H982" s="75"/>
      <c r="I982" s="75"/>
    </row>
    <row r="983" spans="8:9" ht="15.75" customHeight="1">
      <c r="H983" s="75"/>
      <c r="I983" s="75"/>
    </row>
    <row r="984" spans="8:9" ht="15.75" customHeight="1">
      <c r="H984" s="75"/>
      <c r="I984" s="75"/>
    </row>
    <row r="985" spans="8:9" ht="15.75" customHeight="1">
      <c r="H985" s="75"/>
      <c r="I985" s="75"/>
    </row>
    <row r="986" spans="8:9" ht="15.75" customHeight="1">
      <c r="H986" s="75"/>
      <c r="I986" s="75"/>
    </row>
    <row r="987" spans="8:9" ht="15.75" customHeight="1">
      <c r="H987" s="75"/>
      <c r="I987" s="75"/>
    </row>
    <row r="988" spans="8:9" ht="15.75" customHeight="1">
      <c r="H988" s="75"/>
      <c r="I988" s="75"/>
    </row>
    <row r="989" spans="8:9" ht="15.75" customHeight="1">
      <c r="H989" s="75"/>
      <c r="I989" s="75"/>
    </row>
    <row r="990" spans="8:9" ht="15.75" customHeight="1">
      <c r="H990" s="75"/>
      <c r="I990" s="75"/>
    </row>
    <row r="991" spans="8:9" ht="15.75" customHeight="1">
      <c r="H991" s="75"/>
      <c r="I991" s="75"/>
    </row>
    <row r="992" spans="8:9" ht="15.75" customHeight="1">
      <c r="H992" s="75"/>
      <c r="I992" s="75"/>
    </row>
    <row r="993" spans="8:9" ht="15.75" customHeight="1">
      <c r="H993" s="75"/>
      <c r="I993" s="75"/>
    </row>
    <row r="994" spans="8:9" ht="15.75" customHeight="1">
      <c r="H994" s="75"/>
      <c r="I994" s="75"/>
    </row>
    <row r="995" spans="8:9" ht="15.75" customHeight="1">
      <c r="H995" s="75"/>
      <c r="I995" s="75"/>
    </row>
    <row r="996" spans="8:9" ht="15.75" customHeight="1">
      <c r="H996" s="75"/>
      <c r="I996" s="75"/>
    </row>
    <row r="997" spans="8:9" ht="15.75" customHeight="1">
      <c r="H997" s="75"/>
      <c r="I997" s="75"/>
    </row>
    <row r="998" spans="8:9" ht="15.75" customHeight="1">
      <c r="H998" s="75"/>
      <c r="I998" s="75"/>
    </row>
    <row r="999" spans="8:9" ht="15.75" customHeight="1">
      <c r="H999" s="75"/>
      <c r="I999" s="75"/>
    </row>
    <row r="1000" spans="8:9" ht="15.75" customHeight="1">
      <c r="H1000" s="75"/>
      <c r="I1000" s="75"/>
    </row>
  </sheetData>
  <mergeCells count="23">
    <mergeCell ref="A46:D46"/>
    <mergeCell ref="A1:L1"/>
    <mergeCell ref="B2:C2"/>
    <mergeCell ref="B3:B9"/>
    <mergeCell ref="C3:C9"/>
    <mergeCell ref="B10:B18"/>
    <mergeCell ref="C10:C11"/>
    <mergeCell ref="C12:C18"/>
    <mergeCell ref="A35:A41"/>
    <mergeCell ref="B35:B41"/>
    <mergeCell ref="B42:B45"/>
    <mergeCell ref="C19:C20"/>
    <mergeCell ref="C21:C22"/>
    <mergeCell ref="C23:C24"/>
    <mergeCell ref="C25:C26"/>
    <mergeCell ref="C38:C39"/>
    <mergeCell ref="C42:C43"/>
    <mergeCell ref="C44:C45"/>
    <mergeCell ref="A3:A9"/>
    <mergeCell ref="A19:A28"/>
    <mergeCell ref="B19:B28"/>
    <mergeCell ref="A29:A34"/>
    <mergeCell ref="B29:B34"/>
  </mergeCells>
  <pageMargins left="0.70000000000000007" right="0.70000000000000007" top="0.75000000000000011" bottom="0.75000000000000011" header="0" footer="0"/>
  <pageSetup paperSize="9"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INSTRUCCIONES</vt:lpstr>
      <vt:lpstr>CALCULOS AUXILIARES</vt:lpstr>
      <vt:lpstr>Estimación de Costos Básica HR </vt:lpstr>
      <vt:lpstr>Estimación de Costos Avanzada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 Piatti</cp:lastModifiedBy>
  <dcterms:created xsi:type="dcterms:W3CDTF">2020-11-25T01:59:38Z</dcterms:created>
  <dcterms:modified xsi:type="dcterms:W3CDTF">2023-11-08T19:35:27Z</dcterms:modified>
</cp:coreProperties>
</file>