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ownloads\"/>
    </mc:Choice>
  </mc:AlternateContent>
  <xr:revisionPtr revIDLastSave="0" documentId="13_ncr:1_{28B79A70-072D-4881-98CE-6E84F9BF60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ENTINA DE MAYO 23" sheetId="1" r:id="rId1"/>
    <sheet name="VALENTINA JUNI 23" sheetId="4" r:id="rId2"/>
    <sheet name="VALENTINA JUL 23" sheetId="5" r:id="rId3"/>
    <sheet name="VAÑLENTINA AGO 23" sheetId="6" r:id="rId4"/>
    <sheet name="VALENTINA SEP 23" sheetId="7" r:id="rId5"/>
    <sheet name="VALENTINA OCT 23" sheetId="8" r:id="rId6"/>
    <sheet name="VALENTINA NOV 23" sheetId="9" r:id="rId7"/>
    <sheet name="PENDIENTES POR PAGAR " sheetId="2" r:id="rId8"/>
    <sheet name="PROMEDIO COMISIONES" sheetId="3" r:id="rId9"/>
  </sheets>
  <definedNames>
    <definedName name="_xlnm._FilterDatabase" localSheetId="6" hidden="1">'VALENTINA NOV 23'!$W$2:$W$13</definedName>
    <definedName name="_xlnm._FilterDatabase" localSheetId="5" hidden="1">'VALENTINA OCT 23'!$A$1:$W$1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1" i="1" l="1"/>
  <c r="T22" i="1"/>
  <c r="U22" i="1" s="1"/>
  <c r="U21" i="1"/>
  <c r="T20" i="1"/>
  <c r="U20" i="1" s="1"/>
  <c r="T23" i="1"/>
  <c r="U23" i="1" s="1"/>
  <c r="U8" i="7"/>
  <c r="U7" i="7"/>
  <c r="T8" i="7"/>
  <c r="T7" i="7"/>
  <c r="U10" i="7"/>
  <c r="U9" i="7"/>
  <c r="T10" i="7"/>
  <c r="T9" i="7"/>
  <c r="T25" i="9"/>
  <c r="T24" i="9"/>
  <c r="V12" i="9"/>
  <c r="V13" i="9" s="1"/>
  <c r="B3" i="3" l="1"/>
  <c r="R12" i="9"/>
  <c r="B2" i="3" s="1"/>
  <c r="K22" i="2"/>
  <c r="T26" i="9"/>
  <c r="T27" i="9" s="1"/>
  <c r="S23" i="8"/>
  <c r="S24" i="8" s="1"/>
  <c r="S25" i="8" s="1"/>
  <c r="K15" i="2"/>
  <c r="Q7" i="8"/>
  <c r="S20" i="8" s="1"/>
  <c r="T16" i="7"/>
  <c r="T18" i="7"/>
  <c r="T20" i="7" s="1"/>
  <c r="R5" i="7"/>
  <c r="T15" i="7" s="1"/>
  <c r="K8" i="2"/>
  <c r="P11" i="6"/>
  <c r="P13" i="6" s="1"/>
  <c r="N4" i="6"/>
  <c r="T23" i="9" l="1"/>
  <c r="X10" i="1"/>
  <c r="S10" i="1" l="1"/>
  <c r="X9" i="1" l="1"/>
  <c r="X11" i="1" s="1"/>
  <c r="O3" i="5"/>
  <c r="O3" i="4"/>
  <c r="Q8" i="4" s="1"/>
  <c r="S9" i="1" l="1"/>
  <c r="E6" i="3" l="1"/>
  <c r="B16" i="3"/>
  <c r="S11" i="1" l="1"/>
  <c r="D6" i="3" l="1"/>
  <c r="B4" i="3"/>
  <c r="D7" i="3" s="1"/>
  <c r="E7" i="3" l="1"/>
  <c r="B12" i="3" s="1"/>
  <c r="U14" i="1" l="1"/>
  <c r="U18" i="1" s="1"/>
  <c r="Q11" i="5" s="1"/>
  <c r="Q13" i="5" s="1"/>
  <c r="T28" i="9"/>
</calcChain>
</file>

<file path=xl/sharedStrings.xml><?xml version="1.0" encoding="utf-8"?>
<sst xmlns="http://schemas.openxmlformats.org/spreadsheetml/2006/main" count="742" uniqueCount="190">
  <si>
    <t>Ref</t>
  </si>
  <si>
    <t>Estado</t>
  </si>
  <si>
    <t>Tercero</t>
  </si>
  <si>
    <t>Ref cliente</t>
  </si>
  <si>
    <t>Asesor</t>
  </si>
  <si>
    <t>Municipio contacto</t>
  </si>
  <si>
    <t>Dirección contacto</t>
  </si>
  <si>
    <t>Teléfono contacto</t>
  </si>
  <si>
    <t>Entrega</t>
  </si>
  <si>
    <t>Condiciones</t>
  </si>
  <si>
    <t>Forma de pago</t>
  </si>
  <si>
    <t>Facturado</t>
  </si>
  <si>
    <t>Área</t>
  </si>
  <si>
    <t>Municipio tercero</t>
  </si>
  <si>
    <t>Origen</t>
  </si>
  <si>
    <t>Creador</t>
  </si>
  <si>
    <t>Creado</t>
  </si>
  <si>
    <t>Validado</t>
  </si>
  <si>
    <t>Subtotal comisión</t>
  </si>
  <si>
    <t>Subtotal</t>
  </si>
  <si>
    <t>Iva</t>
  </si>
  <si>
    <t>Total</t>
  </si>
  <si>
    <t>Valentina</t>
  </si>
  <si>
    <t>BOGOTÁ (BOG)</t>
  </si>
  <si>
    <t>Entrega Escom</t>
  </si>
  <si>
    <t>50/50</t>
  </si>
  <si>
    <t>Transferencia bancaria</t>
  </si>
  <si>
    <t>No</t>
  </si>
  <si>
    <t>Escom</t>
  </si>
  <si>
    <t>Correo</t>
  </si>
  <si>
    <t>Pedido-23.05.24-8968</t>
  </si>
  <si>
    <t>GONZALEZ GOMEZ ASOCIADOS LTDA</t>
  </si>
  <si>
    <t>CL 185 CON CR 49</t>
  </si>
  <si>
    <t>Recoge en oficina</t>
  </si>
  <si>
    <t>Si</t>
  </si>
  <si>
    <t>WhatsApp</t>
  </si>
  <si>
    <t>Anticipo 100%</t>
  </si>
  <si>
    <t>Pedido-23.05.03-8841</t>
  </si>
  <si>
    <t>C &amp; C SERVICES SAS</t>
  </si>
  <si>
    <t>Envío Contado</t>
  </si>
  <si>
    <t>Cliente recurrente</t>
  </si>
  <si>
    <t>Pedido-23.05.02-8832</t>
  </si>
  <si>
    <t>LOH ENTERPRISES COLOMBIA S A S</t>
  </si>
  <si>
    <t>COTA (CUN)</t>
  </si>
  <si>
    <t>Complejo Logístico Industrial de Siberia - Clis: Vereda Vuelta Grande a 150 m de la Glorieta de Siberia / Vía Cota - Chía, Cota, Cundinamarca Bodega 48</t>
  </si>
  <si>
    <t>Envío Contraentrega</t>
  </si>
  <si>
    <t>Pedido-23.04.25-8801</t>
  </si>
  <si>
    <t>4P PUBLICIDAD SAS</t>
  </si>
  <si>
    <t>CHICO NORTE</t>
  </si>
  <si>
    <t>Fabian</t>
  </si>
  <si>
    <t>ENTREGADO</t>
  </si>
  <si>
    <t>A</t>
  </si>
  <si>
    <t>a</t>
  </si>
  <si>
    <t>Base minima</t>
  </si>
  <si>
    <t>ventas efectivas</t>
  </si>
  <si>
    <t>comision completa</t>
  </si>
  <si>
    <t xml:space="preserve">Base liquidación </t>
  </si>
  <si>
    <t>Comision Real promediada</t>
  </si>
  <si>
    <t>FEB PAGO</t>
  </si>
  <si>
    <t>FEB REAL</t>
  </si>
  <si>
    <t>ESTO ES PORQUE SE CALCULO LA BASE CON $15,000,000</t>
  </si>
  <si>
    <t>TOTAL COMISIONES PAGO MAYO</t>
  </si>
  <si>
    <t>Pedido-23.06.09-9088</t>
  </si>
  <si>
    <t>MALLAS EQUIPOS Y CONSTRUCCIONES MAECO S A S</t>
  </si>
  <si>
    <t>Teléfono</t>
  </si>
  <si>
    <t xml:space="preserve">BASE </t>
  </si>
  <si>
    <t>COMISON PASADA</t>
  </si>
  <si>
    <t xml:space="preserve">TOTAL </t>
  </si>
  <si>
    <t>AUMENTO BASE 15.850.000 AÑO 2023</t>
  </si>
  <si>
    <t>VENTAS ENTREGADAS, FACTURADAS Y PAGADA</t>
  </si>
  <si>
    <t xml:space="preserve">VENTAS TOTALES DE JUNIO </t>
  </si>
  <si>
    <t xml:space="preserve">COMISION DE JUNIO </t>
  </si>
  <si>
    <t>TOTAL MESES PASADOS PENDIENTES</t>
  </si>
  <si>
    <t>Pedido-23.07.12-9263</t>
  </si>
  <si>
    <t xml:space="preserve">VENTAS TOTALES DE JULIO </t>
  </si>
  <si>
    <t>Pedido-23.07.28-9387</t>
  </si>
  <si>
    <t>VERANO INGENIERIA LTDA</t>
  </si>
  <si>
    <t>Pedido-23.07.26-9372</t>
  </si>
  <si>
    <t>CONSTRUSOFT ANDINA SAS</t>
  </si>
  <si>
    <t>Pedido-23.07.26-9363</t>
  </si>
  <si>
    <t>Pedido-23.07.26-9361</t>
  </si>
  <si>
    <t>MIGUEL YATE</t>
  </si>
  <si>
    <t xml:space="preserve">PENDIENTES DE JULIO </t>
  </si>
  <si>
    <t xml:space="preserve">VENTAS DE JULIO </t>
  </si>
  <si>
    <t>NO APLICA COMISIONES POR LA BASE DE VETA QUE DEBE SER MAS DE $15,850,000</t>
  </si>
  <si>
    <t>TOTAL MESES PASADOS PENDIENTES (mayo)</t>
  </si>
  <si>
    <t>COMISION DE JULIO</t>
  </si>
  <si>
    <t>COMISIONES PAGAS EL 15 JUNIO</t>
  </si>
  <si>
    <t>COMSIONES PAGASE EL 15 JULIO</t>
  </si>
  <si>
    <t>COMSIONES PENDIENTES POR PAGAR EL 15 DEAGOSTO</t>
  </si>
  <si>
    <t>Pedido-23.08.24-9555</t>
  </si>
  <si>
    <t>Pedido-23.08.23-9554</t>
  </si>
  <si>
    <t>DIFFERENZA LTDA</t>
  </si>
  <si>
    <t>Global</t>
  </si>
  <si>
    <t xml:space="preserve">TOTAL MESES PASADOS PENDIENTES </t>
  </si>
  <si>
    <t>Pedido-23.09.21-9757</t>
  </si>
  <si>
    <t>ODONTOELITES.A.S</t>
  </si>
  <si>
    <t>CR 7 113 43 OF 301</t>
  </si>
  <si>
    <t>Sala exhibición</t>
  </si>
  <si>
    <t>Pedido-23.09.07-9665</t>
  </si>
  <si>
    <t>ARCANGELES FUNDACION PARA LA REHABILITACION INTEGRAL</t>
  </si>
  <si>
    <t>Calle 106 No. 17A - 43</t>
  </si>
  <si>
    <t>Pedido-23.09.01-9628</t>
  </si>
  <si>
    <t>CR 13 78 95</t>
  </si>
  <si>
    <t xml:space="preserve">VENTAS TOTALES DE SEPTIEMBRE </t>
  </si>
  <si>
    <t xml:space="preserve">COMISION DE SEPTIEMBRE </t>
  </si>
  <si>
    <t>Pedido-23.10.13-9928</t>
  </si>
  <si>
    <t>VENETIC INC. SUCURSAL COLOMBIA</t>
  </si>
  <si>
    <t>CL 46 A 82 54 PAR INDUSTRIAL SAN CAYETA BG 18</t>
  </si>
  <si>
    <t>Pedido-23.10.09-9890</t>
  </si>
  <si>
    <t>STEREN COLOMBIA S.A.S</t>
  </si>
  <si>
    <t>Cra 13 # 65ª-61</t>
  </si>
  <si>
    <t>Pedido-23.10.09-9888</t>
  </si>
  <si>
    <t>Calle 187 No. 49-51 casa 15</t>
  </si>
  <si>
    <t>Pedido-23.10.05-9868</t>
  </si>
  <si>
    <t>NILSSON SAS</t>
  </si>
  <si>
    <t>AUT NORTE 195 46</t>
  </si>
  <si>
    <t>Pedido-23.10.02-9827</t>
  </si>
  <si>
    <t>Pedido-23.10.27-00017</t>
  </si>
  <si>
    <t>MASIA COLOMBIA SAS</t>
  </si>
  <si>
    <t xml:space="preserve">queda pendiente sacar comision para pago de octubre </t>
  </si>
  <si>
    <t>Pedido-23.11.21-00179</t>
  </si>
  <si>
    <t>P.A.D. GROUP S.A.S</t>
  </si>
  <si>
    <t>Carrera 65 #96 21 OF 201</t>
  </si>
  <si>
    <t>ENVIGADO (ANT)</t>
  </si>
  <si>
    <t>Pedido-23.11.17-00161</t>
  </si>
  <si>
    <t>VEROSA GROUP S.A.S</t>
  </si>
  <si>
    <t>Cra 49A N 85 05</t>
  </si>
  <si>
    <t>Pago en línea</t>
  </si>
  <si>
    <t>Pedido-23.11.17-00154</t>
  </si>
  <si>
    <t>Ac. 26 #85D - 55, Bogotá, local LE26</t>
  </si>
  <si>
    <t>Pedido-23.11.16-00145</t>
  </si>
  <si>
    <t>CONFIPETROL S.A.S</t>
  </si>
  <si>
    <t>Av carrera 9a #113-52</t>
  </si>
  <si>
    <t>Efectivo Oficina</t>
  </si>
  <si>
    <t>Pedido-23.11.14-00126</t>
  </si>
  <si>
    <t>JARGU S. A. CORREDORES DE SEGUROS</t>
  </si>
  <si>
    <t>Cra. 19b #83-02</t>
  </si>
  <si>
    <t>Pedido-23.11.08-00080</t>
  </si>
  <si>
    <t>Pedido-23.11.07-00071</t>
  </si>
  <si>
    <t>Pedido-23.11.07-00059</t>
  </si>
  <si>
    <t>NATLINE CO S.A.S</t>
  </si>
  <si>
    <t>CL 57 23 27 OF 201</t>
  </si>
  <si>
    <t>Referenciado</t>
  </si>
  <si>
    <t>Pedido-23.11.03-00051</t>
  </si>
  <si>
    <t>SAN MARTIN (MET)</t>
  </si>
  <si>
    <t>Hospital Local De San Martín De Los Llanos Calle 4 # 7 - 34 Barrio Camoa</t>
  </si>
  <si>
    <t>Pedido-23.11.03-00052</t>
  </si>
  <si>
    <t>ORITO (PUT)</t>
  </si>
  <si>
    <t>Calle 9 número 3-50 barrio el vergel. E.S.E Hospital Orito.</t>
  </si>
  <si>
    <t>Pedido-23.11.23-00204</t>
  </si>
  <si>
    <t>Pedido-23.11.20-00168</t>
  </si>
  <si>
    <t>Pedido-23.11.16-00153</t>
  </si>
  <si>
    <t>METALICAS JEP S.A</t>
  </si>
  <si>
    <t>AGENCE FRANCE PRESSE</t>
  </si>
  <si>
    <t>MMONICI LIMITADA</t>
  </si>
  <si>
    <t xml:space="preserve">VENTAS TOTALES DE NOVIEMBRE </t>
  </si>
  <si>
    <t xml:space="preserve">PENDIENTES DE NOVIEMBRE </t>
  </si>
  <si>
    <t xml:space="preserve">PENDIENTES DE OCTUBRE </t>
  </si>
  <si>
    <t>COMISION DE NOVIEMBRE</t>
  </si>
  <si>
    <t>PENDIENTE DE PAGO</t>
  </si>
  <si>
    <t>PENDIENTE  ENTREGA Y PAGO</t>
  </si>
  <si>
    <t>PENDIENTE SALDO</t>
  </si>
  <si>
    <t>Luisa 70% Valentina 30%</t>
  </si>
  <si>
    <t>Pedido-23.11.07-00077</t>
  </si>
  <si>
    <t>VHZ INGENIERIA SAS SOCIEDAD POR ACCIONES SIMPLIFICADA</t>
  </si>
  <si>
    <t>ESTADO</t>
  </si>
  <si>
    <t>Pedido-23.11.24-00209</t>
  </si>
  <si>
    <t>PROMOTORA DE CAFE COLOMBIA SA</t>
  </si>
  <si>
    <t>Pedido-23.11.08-00085</t>
  </si>
  <si>
    <t>SOLUCIONES INTEGRALES TOTAL SAFETY S A S</t>
  </si>
  <si>
    <t>Pedido-23.10.12-9923</t>
  </si>
  <si>
    <t>ULTRA SCHALL DE COLOMBIA S A S</t>
  </si>
  <si>
    <t>Pedido-23.10.18-9945</t>
  </si>
  <si>
    <t>Pedido-23.10.30-00026</t>
  </si>
  <si>
    <t>PENDIENTE POR PAGAR</t>
  </si>
  <si>
    <t>REVISAR SI YA PAGO</t>
  </si>
  <si>
    <t>Pedido-23.09.25-9775</t>
  </si>
  <si>
    <t>WALTER DANILO CALDERON LOPEZ</t>
  </si>
  <si>
    <t>Pedido-23.09.25-9774</t>
  </si>
  <si>
    <t>PAGADO EN OCTUBRE</t>
  </si>
  <si>
    <t>Pedido-23.05.24-8972</t>
  </si>
  <si>
    <t>Pedido-23.09.19-9755</t>
  </si>
  <si>
    <t>Pedido-23.09.27-9800</t>
  </si>
  <si>
    <t>ALKA</t>
  </si>
  <si>
    <t>ULTRA</t>
  </si>
  <si>
    <t>YA SE PAGO</t>
  </si>
  <si>
    <t>23.05.09-8871</t>
  </si>
  <si>
    <t>23.05.12-8898</t>
  </si>
  <si>
    <t>23.05.30-9007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</si>
</sst>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\ * #,##0.00_-;\-&quot;$&quot;\ * #,##0.00_-;_-&quot;$&quot;\ * &quot;-&quot;??_-;_-@_-"/>
    <numFmt numFmtId="164" formatCode="_-[$$-240A]\ * #,##0.00_-;\-[$$-240A]\ * #,##0.00_-;_-[$$-240A]\ * &quot;-&quot;??_-;_-@_-"/>
    <numFmt numFmtId="165" formatCode="_-&quot;$&quot;\ * #,##0_-;\-&quot;$&quot;\ * #,##0_-;_-&quot;$&quot;\ * &quot;-&quot;??_-;_-@"/>
    <numFmt numFmtId="166" formatCode="_-[$$-240A]\ * #,##0.00_-;\-[$$-240A]\ * #,##0.00_-;_-[$$-240A]\ * &quot;-&quot;??_-;_-@"/>
    <numFmt numFmtId="167" formatCode="_-&quot;$&quot;\ * #,##0.00_-;\-&quot;$&quot;\ * #,##0.00_-;_-&quot;$&quot;\ * &quot;-&quot;??_-;_-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7CAAC"/>
        <bgColor rgb="FFF7CAAC"/>
      </patternFill>
    </fill>
    <fill>
      <patternFill patternType="solid">
        <fgColor rgb="FFFFC000"/>
        <bgColor rgb="FFFFC000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theme="8" tint="0.59999389629810485"/>
        <bgColor rgb="FFB4C6E7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5">
    <xf numFmtId="0" fontId="0" fillId="0" borderId="0" xfId="0"/>
    <xf numFmtId="44" fontId="0" fillId="0" borderId="0" xfId="1" applyFont="1"/>
    <xf numFmtId="0" fontId="0" fillId="33" borderId="0" xfId="0" applyFill="1"/>
    <xf numFmtId="0" fontId="0" fillId="0" borderId="10" xfId="0" applyBorder="1"/>
    <xf numFmtId="44" fontId="0" fillId="0" borderId="10" xfId="1" applyFont="1" applyBorder="1"/>
    <xf numFmtId="14" fontId="0" fillId="0" borderId="10" xfId="0" applyNumberFormat="1" applyBorder="1"/>
    <xf numFmtId="44" fontId="0" fillId="0" borderId="10" xfId="1" applyFont="1" applyFill="1" applyBorder="1"/>
    <xf numFmtId="44" fontId="0" fillId="34" borderId="10" xfId="1" applyFont="1" applyFill="1" applyBorder="1"/>
    <xf numFmtId="0" fontId="0" fillId="33" borderId="10" xfId="0" applyFill="1" applyBorder="1"/>
    <xf numFmtId="14" fontId="0" fillId="33" borderId="10" xfId="0" applyNumberFormat="1" applyFill="1" applyBorder="1"/>
    <xf numFmtId="44" fontId="0" fillId="33" borderId="10" xfId="1" applyFont="1" applyFill="1" applyBorder="1"/>
    <xf numFmtId="164" fontId="0" fillId="0" borderId="0" xfId="0" applyNumberFormat="1"/>
    <xf numFmtId="164" fontId="0" fillId="33" borderId="0" xfId="0" applyNumberFormat="1" applyFill="1"/>
    <xf numFmtId="14" fontId="0" fillId="0" borderId="0" xfId="0" applyNumberFormat="1"/>
    <xf numFmtId="44" fontId="0" fillId="0" borderId="0" xfId="1" applyFont="1" applyFill="1" applyBorder="1"/>
    <xf numFmtId="165" fontId="18" fillId="35" borderId="11" xfId="0" applyNumberFormat="1" applyFont="1" applyFill="1" applyBorder="1" applyAlignment="1">
      <alignment horizontal="left"/>
    </xf>
    <xf numFmtId="165" fontId="18" fillId="35" borderId="11" xfId="0" applyNumberFormat="1" applyFont="1" applyFill="1" applyBorder="1"/>
    <xf numFmtId="165" fontId="18" fillId="0" borderId="0" xfId="0" applyNumberFormat="1" applyFont="1"/>
    <xf numFmtId="165" fontId="18" fillId="36" borderId="11" xfId="0" applyNumberFormat="1" applyFont="1" applyFill="1" applyBorder="1" applyAlignment="1">
      <alignment horizontal="left"/>
    </xf>
    <xf numFmtId="165" fontId="18" fillId="36" borderId="11" xfId="0" applyNumberFormat="1" applyFont="1" applyFill="1" applyBorder="1"/>
    <xf numFmtId="165" fontId="18" fillId="37" borderId="11" xfId="0" applyNumberFormat="1" applyFont="1" applyFill="1" applyBorder="1" applyAlignment="1">
      <alignment horizontal="left"/>
    </xf>
    <xf numFmtId="165" fontId="18" fillId="37" borderId="12" xfId="0" applyNumberFormat="1" applyFont="1" applyFill="1" applyBorder="1"/>
    <xf numFmtId="165" fontId="18" fillId="38" borderId="13" xfId="0" applyNumberFormat="1" applyFont="1" applyFill="1" applyBorder="1" applyAlignment="1">
      <alignment horizontal="left" vertical="center"/>
    </xf>
    <xf numFmtId="165" fontId="18" fillId="38" borderId="11" xfId="0" applyNumberFormat="1" applyFont="1" applyFill="1" applyBorder="1"/>
    <xf numFmtId="165" fontId="18" fillId="36" borderId="14" xfId="0" applyNumberFormat="1" applyFont="1" applyFill="1" applyBorder="1"/>
    <xf numFmtId="165" fontId="18" fillId="37" borderId="15" xfId="0" applyNumberFormat="1" applyFont="1" applyFill="1" applyBorder="1"/>
    <xf numFmtId="165" fontId="18" fillId="36" borderId="16" xfId="0" applyNumberFormat="1" applyFont="1" applyFill="1" applyBorder="1"/>
    <xf numFmtId="165" fontId="18" fillId="37" borderId="11" xfId="0" applyNumberFormat="1" applyFont="1" applyFill="1" applyBorder="1"/>
    <xf numFmtId="165" fontId="18" fillId="38" borderId="16" xfId="0" applyNumberFormat="1" applyFont="1" applyFill="1" applyBorder="1"/>
    <xf numFmtId="165" fontId="18" fillId="39" borderId="11" xfId="0" applyNumberFormat="1" applyFont="1" applyFill="1" applyBorder="1"/>
    <xf numFmtId="165" fontId="18" fillId="38" borderId="13" xfId="0" applyNumberFormat="1" applyFont="1" applyFill="1" applyBorder="1" applyAlignment="1">
      <alignment horizontal="center" vertical="center"/>
    </xf>
    <xf numFmtId="165" fontId="18" fillId="39" borderId="12" xfId="0" applyNumberFormat="1" applyFont="1" applyFill="1" applyBorder="1" applyAlignment="1">
      <alignment horizontal="center" vertical="center" wrapText="1"/>
    </xf>
    <xf numFmtId="165" fontId="18" fillId="39" borderId="11" xfId="0" applyNumberFormat="1" applyFont="1" applyFill="1" applyBorder="1" applyAlignment="1">
      <alignment horizontal="left" vertical="center" wrapText="1"/>
    </xf>
    <xf numFmtId="0" fontId="19" fillId="0" borderId="0" xfId="0" applyFont="1"/>
    <xf numFmtId="166" fontId="18" fillId="0" borderId="0" xfId="0" applyNumberFormat="1" applyFont="1"/>
    <xf numFmtId="0" fontId="18" fillId="0" borderId="0" xfId="0" applyFont="1" applyAlignment="1">
      <alignment wrapText="1"/>
    </xf>
    <xf numFmtId="166" fontId="18" fillId="0" borderId="0" xfId="0" applyNumberFormat="1" applyFont="1" applyAlignment="1">
      <alignment vertical="center"/>
    </xf>
    <xf numFmtId="0" fontId="18" fillId="0" borderId="19" xfId="0" applyFont="1" applyBorder="1"/>
    <xf numFmtId="167" fontId="18" fillId="0" borderId="19" xfId="0" applyNumberFormat="1" applyFont="1" applyBorder="1"/>
    <xf numFmtId="167" fontId="18" fillId="41" borderId="19" xfId="0" applyNumberFormat="1" applyFont="1" applyFill="1" applyBorder="1"/>
    <xf numFmtId="0" fontId="18" fillId="35" borderId="19" xfId="0" applyFont="1" applyFill="1" applyBorder="1"/>
    <xf numFmtId="167" fontId="18" fillId="35" borderId="19" xfId="0" applyNumberFormat="1" applyFont="1" applyFill="1" applyBorder="1"/>
    <xf numFmtId="167" fontId="18" fillId="0" borderId="19" xfId="0" applyNumberFormat="1" applyFont="1" applyBorder="1" applyAlignment="1">
      <alignment vertical="center"/>
    </xf>
    <xf numFmtId="167" fontId="18" fillId="40" borderId="19" xfId="0" applyNumberFormat="1" applyFont="1" applyFill="1" applyBorder="1" applyAlignment="1">
      <alignment vertical="center"/>
    </xf>
    <xf numFmtId="0" fontId="18" fillId="0" borderId="19" xfId="0" applyFont="1" applyBorder="1" applyAlignment="1">
      <alignment wrapText="1"/>
    </xf>
    <xf numFmtId="44" fontId="0" fillId="43" borderId="0" xfId="1" applyFont="1" applyFill="1"/>
    <xf numFmtId="0" fontId="0" fillId="34" borderId="10" xfId="0" applyFill="1" applyBorder="1"/>
    <xf numFmtId="0" fontId="16" fillId="0" borderId="10" xfId="0" applyFont="1" applyBorder="1"/>
    <xf numFmtId="44" fontId="16" fillId="0" borderId="10" xfId="1" applyFont="1" applyBorder="1"/>
    <xf numFmtId="0" fontId="16" fillId="0" borderId="0" xfId="0" applyFont="1"/>
    <xf numFmtId="44" fontId="16" fillId="0" borderId="0" xfId="1" applyFont="1"/>
    <xf numFmtId="44" fontId="16" fillId="34" borderId="0" xfId="1" applyFont="1" applyFill="1"/>
    <xf numFmtId="44" fontId="16" fillId="44" borderId="10" xfId="1" applyFont="1" applyFill="1" applyBorder="1"/>
    <xf numFmtId="0" fontId="0" fillId="44" borderId="0" xfId="0" applyFill="1"/>
    <xf numFmtId="0" fontId="0" fillId="44" borderId="10" xfId="0" applyFill="1" applyBorder="1"/>
    <xf numFmtId="44" fontId="0" fillId="44" borderId="10" xfId="1" applyFont="1" applyFill="1" applyBorder="1"/>
    <xf numFmtId="44" fontId="0" fillId="0" borderId="22" xfId="1" applyFont="1" applyBorder="1"/>
    <xf numFmtId="44" fontId="0" fillId="44" borderId="21" xfId="1" applyFont="1" applyFill="1" applyBorder="1"/>
    <xf numFmtId="44" fontId="16" fillId="34" borderId="10" xfId="1" applyFont="1" applyFill="1" applyBorder="1"/>
    <xf numFmtId="44" fontId="0" fillId="0" borderId="0" xfId="0" applyNumberFormat="1"/>
    <xf numFmtId="44" fontId="16" fillId="44" borderId="21" xfId="1" applyFont="1" applyFill="1" applyBorder="1"/>
    <xf numFmtId="44" fontId="0" fillId="0" borderId="23" xfId="1" applyFont="1" applyFill="1" applyBorder="1"/>
    <xf numFmtId="164" fontId="0" fillId="45" borderId="0" xfId="0" applyNumberFormat="1" applyFill="1"/>
    <xf numFmtId="44" fontId="0" fillId="46" borderId="0" xfId="1" applyFont="1" applyFill="1"/>
    <xf numFmtId="44" fontId="0" fillId="44" borderId="20" xfId="1" applyFont="1" applyFill="1" applyBorder="1"/>
    <xf numFmtId="0" fontId="0" fillId="0" borderId="22" xfId="0" applyBorder="1"/>
    <xf numFmtId="14" fontId="0" fillId="0" borderId="22" xfId="0" applyNumberFormat="1" applyBorder="1"/>
    <xf numFmtId="0" fontId="0" fillId="47" borderId="10" xfId="0" applyFill="1" applyBorder="1"/>
    <xf numFmtId="44" fontId="0" fillId="47" borderId="10" xfId="1" applyFont="1" applyFill="1" applyBorder="1"/>
    <xf numFmtId="44" fontId="0" fillId="0" borderId="0" xfId="1" applyFont="1" applyAlignment="1">
      <alignment horizontal="center"/>
    </xf>
    <xf numFmtId="167" fontId="18" fillId="42" borderId="17" xfId="0" applyNumberFormat="1" applyFont="1" applyFill="1" applyBorder="1" applyAlignment="1">
      <alignment horizontal="center" wrapText="1"/>
    </xf>
    <xf numFmtId="167" fontId="18" fillId="42" borderId="18" xfId="0" applyNumberFormat="1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/>
    </xf>
    <xf numFmtId="44" fontId="0" fillId="0" borderId="20" xfId="1" applyFont="1" applyBorder="1" applyAlignment="1">
      <alignment horizontal="center" vertical="center" wrapText="1"/>
    </xf>
    <xf numFmtId="44" fontId="0" fillId="0" borderId="0" xfId="1" applyFont="1" applyBorder="1" applyAlignment="1">
      <alignment horizontal="center" vertical="center"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3"/>
  <sheetViews>
    <sheetView tabSelected="1" topLeftCell="A4" workbookViewId="0">
      <selection activeCell="V23" sqref="V23"/>
    </sheetView>
  </sheetViews>
  <sheetFormatPr baseColWidth="10" defaultRowHeight="14.4" x14ac:dyDescent="0.3"/>
  <cols>
    <col min="1" max="1" width="21.5546875" customWidth="1"/>
    <col min="2" max="2" width="33.33203125" customWidth="1"/>
    <col min="3" max="16" width="0" hidden="1" customWidth="1"/>
    <col min="18" max="21" width="15.5546875" style="1" bestFit="1" customWidth="1"/>
    <col min="24" max="24" width="14.6640625" style="11" bestFit="1" customWidth="1"/>
    <col min="35" max="35" width="15.6640625" customWidth="1"/>
    <col min="36" max="36" width="14.44140625" customWidth="1"/>
    <col min="37" max="37" width="15.5546875" customWidth="1"/>
  </cols>
  <sheetData>
    <row r="1" spans="1:38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3"/>
    </row>
    <row r="2" spans="1:38" s="2" customFormat="1" x14ac:dyDescent="0.3">
      <c r="A2" s="8" t="s">
        <v>30</v>
      </c>
      <c r="B2" s="8" t="s">
        <v>31</v>
      </c>
      <c r="C2" s="8"/>
      <c r="D2" s="8" t="s">
        <v>22</v>
      </c>
      <c r="E2" s="8" t="s">
        <v>23</v>
      </c>
      <c r="F2" s="8" t="s">
        <v>32</v>
      </c>
      <c r="G2" s="8">
        <v>3157172790</v>
      </c>
      <c r="H2" s="8" t="s">
        <v>33</v>
      </c>
      <c r="I2" s="8" t="s">
        <v>25</v>
      </c>
      <c r="J2" s="8" t="s">
        <v>26</v>
      </c>
      <c r="K2" s="8" t="s">
        <v>34</v>
      </c>
      <c r="L2" s="8" t="s">
        <v>28</v>
      </c>
      <c r="M2" s="8" t="s">
        <v>23</v>
      </c>
      <c r="N2" s="8" t="s">
        <v>35</v>
      </c>
      <c r="O2" s="8" t="s">
        <v>22</v>
      </c>
      <c r="P2" s="9">
        <v>45070</v>
      </c>
      <c r="Q2" s="9">
        <v>45070</v>
      </c>
      <c r="R2" s="10">
        <v>942000</v>
      </c>
      <c r="S2" s="10">
        <v>942000</v>
      </c>
      <c r="T2" s="10">
        <v>178980</v>
      </c>
      <c r="U2" s="10">
        <v>1120980</v>
      </c>
      <c r="V2" s="8" t="s">
        <v>50</v>
      </c>
      <c r="W2" s="2" t="s">
        <v>51</v>
      </c>
      <c r="X2" s="12">
        <v>28260</v>
      </c>
    </row>
    <row r="3" spans="1:38" s="2" customFormat="1" x14ac:dyDescent="0.3">
      <c r="A3" s="8" t="s">
        <v>37</v>
      </c>
      <c r="B3" s="8" t="s">
        <v>38</v>
      </c>
      <c r="C3" s="8"/>
      <c r="D3" s="8" t="s">
        <v>22</v>
      </c>
      <c r="E3" s="8" t="s">
        <v>23</v>
      </c>
      <c r="F3" s="8"/>
      <c r="G3" s="8">
        <v>3204263955</v>
      </c>
      <c r="H3" s="8" t="s">
        <v>39</v>
      </c>
      <c r="I3" s="8" t="s">
        <v>36</v>
      </c>
      <c r="J3" s="8" t="s">
        <v>26</v>
      </c>
      <c r="K3" s="8" t="s">
        <v>34</v>
      </c>
      <c r="L3" s="8" t="s">
        <v>28</v>
      </c>
      <c r="M3" s="8" t="s">
        <v>23</v>
      </c>
      <c r="N3" s="8" t="s">
        <v>40</v>
      </c>
      <c r="O3" s="8" t="s">
        <v>22</v>
      </c>
      <c r="P3" s="9">
        <v>45049</v>
      </c>
      <c r="Q3" s="9">
        <v>45049</v>
      </c>
      <c r="R3" s="10">
        <v>310080</v>
      </c>
      <c r="S3" s="10">
        <v>345780</v>
      </c>
      <c r="T3" s="10">
        <v>65698.2</v>
      </c>
      <c r="U3" s="10">
        <v>411478.2</v>
      </c>
      <c r="V3" s="8" t="s">
        <v>50</v>
      </c>
      <c r="W3" s="2" t="s">
        <v>52</v>
      </c>
      <c r="X3" s="12">
        <v>18605</v>
      </c>
    </row>
    <row r="4" spans="1:38" s="2" customFormat="1" x14ac:dyDescent="0.3">
      <c r="A4" s="8" t="s">
        <v>41</v>
      </c>
      <c r="B4" s="8" t="s">
        <v>42</v>
      </c>
      <c r="C4" s="8"/>
      <c r="D4" s="8" t="s">
        <v>22</v>
      </c>
      <c r="E4" s="8" t="s">
        <v>43</v>
      </c>
      <c r="F4" s="8" t="s">
        <v>44</v>
      </c>
      <c r="G4" s="8">
        <v>3176477773</v>
      </c>
      <c r="H4" s="8" t="s">
        <v>45</v>
      </c>
      <c r="I4" s="8" t="s">
        <v>36</v>
      </c>
      <c r="J4" s="8" t="s">
        <v>26</v>
      </c>
      <c r="K4" s="8" t="s">
        <v>34</v>
      </c>
      <c r="L4" s="8" t="s">
        <v>28</v>
      </c>
      <c r="M4" s="8" t="s">
        <v>23</v>
      </c>
      <c r="N4" s="8" t="s">
        <v>35</v>
      </c>
      <c r="O4" s="8" t="s">
        <v>22</v>
      </c>
      <c r="P4" s="9">
        <v>45048</v>
      </c>
      <c r="Q4" s="9">
        <v>45051</v>
      </c>
      <c r="R4" s="10">
        <v>2769964.8</v>
      </c>
      <c r="S4" s="10">
        <v>2769964.8</v>
      </c>
      <c r="T4" s="10">
        <v>526293.31199999899</v>
      </c>
      <c r="U4" s="10">
        <v>3296258.11199999</v>
      </c>
      <c r="V4" s="8" t="s">
        <v>50</v>
      </c>
      <c r="W4" s="2" t="s">
        <v>52</v>
      </c>
      <c r="X4" s="12">
        <v>166198</v>
      </c>
    </row>
    <row r="5" spans="1:38" s="2" customFormat="1" x14ac:dyDescent="0.3">
      <c r="A5" s="8" t="s">
        <v>46</v>
      </c>
      <c r="B5" s="8" t="s">
        <v>47</v>
      </c>
      <c r="C5" s="8"/>
      <c r="D5" s="8" t="s">
        <v>22</v>
      </c>
      <c r="E5" s="8" t="s">
        <v>23</v>
      </c>
      <c r="F5" s="8" t="s">
        <v>48</v>
      </c>
      <c r="G5" s="8">
        <v>3115181555</v>
      </c>
      <c r="H5" s="8" t="s">
        <v>24</v>
      </c>
      <c r="I5" s="8" t="s">
        <v>25</v>
      </c>
      <c r="J5" s="8" t="s">
        <v>26</v>
      </c>
      <c r="K5" s="8" t="s">
        <v>34</v>
      </c>
      <c r="L5" s="8" t="s">
        <v>28</v>
      </c>
      <c r="M5" s="8" t="s">
        <v>23</v>
      </c>
      <c r="N5" s="8" t="s">
        <v>35</v>
      </c>
      <c r="O5" s="8" t="s">
        <v>49</v>
      </c>
      <c r="P5" s="9">
        <v>45041</v>
      </c>
      <c r="Q5" s="9">
        <v>45048</v>
      </c>
      <c r="R5" s="10">
        <v>864000</v>
      </c>
      <c r="S5" s="10">
        <v>864000</v>
      </c>
      <c r="T5" s="10">
        <v>164160</v>
      </c>
      <c r="U5" s="10">
        <v>1028160</v>
      </c>
      <c r="V5" s="8" t="s">
        <v>50</v>
      </c>
      <c r="W5" s="2" t="s">
        <v>52</v>
      </c>
      <c r="X5" s="12">
        <v>51840</v>
      </c>
    </row>
    <row r="8" spans="1:38" x14ac:dyDescent="0.3">
      <c r="AG8" s="13"/>
      <c r="AH8" s="13"/>
      <c r="AI8" s="14"/>
      <c r="AJ8" s="14"/>
      <c r="AK8" s="14"/>
      <c r="AL8" s="14"/>
    </row>
    <row r="9" spans="1:38" x14ac:dyDescent="0.3">
      <c r="S9" s="1">
        <f>SUM(S2:S8)</f>
        <v>4921744.8</v>
      </c>
      <c r="X9" s="11">
        <f>SUM(X2:X8)</f>
        <v>264903</v>
      </c>
    </row>
    <row r="10" spans="1:38" x14ac:dyDescent="0.3">
      <c r="S10" s="1" t="e">
        <f>'PENDIENTES POR PAGAR '!#REF!</f>
        <v>#REF!</v>
      </c>
      <c r="X10" s="11" t="e">
        <f>'PENDIENTES POR PAGAR '!#REF!</f>
        <v>#REF!</v>
      </c>
    </row>
    <row r="11" spans="1:38" x14ac:dyDescent="0.3">
      <c r="S11" s="1" t="e">
        <f>SUM(S9:S10)</f>
        <v>#REF!</v>
      </c>
      <c r="X11" s="11" t="e">
        <f>SUM(X9:X10)</f>
        <v>#REF!</v>
      </c>
    </row>
    <row r="14" spans="1:38" x14ac:dyDescent="0.3">
      <c r="S14" s="1" t="s">
        <v>61</v>
      </c>
      <c r="U14" s="45">
        <f>'PROMEDIO COMISIONES'!B12</f>
        <v>369081.44836631848</v>
      </c>
    </row>
    <row r="15" spans="1:38" x14ac:dyDescent="0.3">
      <c r="S15" s="69" t="s">
        <v>87</v>
      </c>
      <c r="T15" s="69"/>
      <c r="U15" s="1">
        <v>257928.82</v>
      </c>
    </row>
    <row r="16" spans="1:38" x14ac:dyDescent="0.3">
      <c r="S16" s="69" t="s">
        <v>88</v>
      </c>
      <c r="T16" s="69"/>
      <c r="U16" s="1">
        <v>1263206</v>
      </c>
    </row>
    <row r="18" spans="1:22" x14ac:dyDescent="0.3">
      <c r="S18" s="69" t="s">
        <v>89</v>
      </c>
      <c r="T18" s="69"/>
      <c r="U18" s="1">
        <f>U14-U15-U16</f>
        <v>-1152053.3716336815</v>
      </c>
    </row>
    <row r="20" spans="1:22" x14ac:dyDescent="0.3">
      <c r="A20" s="3" t="s">
        <v>187</v>
      </c>
      <c r="B20" s="3" t="s">
        <v>184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>
        <v>29533148</v>
      </c>
      <c r="S20" s="4">
        <v>29533148</v>
      </c>
      <c r="T20" s="4">
        <f>S20*0.19</f>
        <v>5611298.1200000001</v>
      </c>
      <c r="U20" s="4">
        <f>S20+T20</f>
        <v>35144446.119999997</v>
      </c>
      <c r="V20" t="s">
        <v>186</v>
      </c>
    </row>
    <row r="21" spans="1:22" x14ac:dyDescent="0.3">
      <c r="A21" s="3" t="s">
        <v>188</v>
      </c>
      <c r="B21" s="3" t="s">
        <v>184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>
        <v>4413793</v>
      </c>
      <c r="S21" s="4">
        <v>4413793</v>
      </c>
      <c r="T21" s="4">
        <f t="shared" ref="T21:T22" si="0">S21*0.19</f>
        <v>838620.67</v>
      </c>
      <c r="U21" s="4">
        <f t="shared" ref="U21:U22" si="1">S21+T21</f>
        <v>5252413.67</v>
      </c>
      <c r="V21" t="s">
        <v>186</v>
      </c>
    </row>
    <row r="22" spans="1:22" x14ac:dyDescent="0.3">
      <c r="A22" s="3" t="s">
        <v>189</v>
      </c>
      <c r="B22" s="3" t="s">
        <v>185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>
        <v>53278956</v>
      </c>
      <c r="S22" s="4">
        <v>53278956</v>
      </c>
      <c r="T22" s="4">
        <f t="shared" si="0"/>
        <v>10123001.640000001</v>
      </c>
      <c r="U22" s="4">
        <f t="shared" si="1"/>
        <v>63401957.640000001</v>
      </c>
      <c r="V22" t="s">
        <v>186</v>
      </c>
    </row>
    <row r="23" spans="1:22" x14ac:dyDescent="0.3">
      <c r="A23" s="67" t="s">
        <v>181</v>
      </c>
      <c r="B23" s="67" t="s">
        <v>168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8">
        <v>1096378</v>
      </c>
      <c r="S23" s="68">
        <v>1096378</v>
      </c>
      <c r="T23" s="68">
        <f>S23*0.19</f>
        <v>208311.82</v>
      </c>
      <c r="U23" s="68">
        <f>T23+S23</f>
        <v>1304689.82</v>
      </c>
    </row>
  </sheetData>
  <mergeCells count="3">
    <mergeCell ref="S15:T15"/>
    <mergeCell ref="S16:T16"/>
    <mergeCell ref="S18:T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8D24-0B34-4AA6-AD9D-E156FC29CDC1}">
  <dimension ref="A1:Q12"/>
  <sheetViews>
    <sheetView topLeftCell="D1" workbookViewId="0">
      <selection activeCell="J19" sqref="J19"/>
    </sheetView>
  </sheetViews>
  <sheetFormatPr baseColWidth="10" defaultRowHeight="14.4" x14ac:dyDescent="0.3"/>
  <cols>
    <col min="2" max="2" width="37.5546875" customWidth="1"/>
    <col min="14" max="15" width="14.5546875" style="1" bestFit="1" customWidth="1"/>
    <col min="16" max="16" width="44.5546875" style="1" bestFit="1" customWidth="1"/>
    <col min="17" max="17" width="15.5546875" style="1" bestFit="1" customWidth="1"/>
  </cols>
  <sheetData>
    <row r="1" spans="1:17" x14ac:dyDescent="0.3">
      <c r="A1" s="3" t="s">
        <v>0</v>
      </c>
      <c r="B1" s="3" t="s">
        <v>2</v>
      </c>
      <c r="C1" s="3" t="s">
        <v>4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4" t="s">
        <v>18</v>
      </c>
      <c r="O1" s="4" t="s">
        <v>19</v>
      </c>
      <c r="P1" s="4" t="s">
        <v>20</v>
      </c>
      <c r="Q1" s="4" t="s">
        <v>21</v>
      </c>
    </row>
    <row r="2" spans="1:17" x14ac:dyDescent="0.3">
      <c r="A2" s="3" t="s">
        <v>62</v>
      </c>
      <c r="B2" s="3" t="s">
        <v>63</v>
      </c>
      <c r="C2" s="3" t="s">
        <v>22</v>
      </c>
      <c r="D2" s="3" t="s">
        <v>24</v>
      </c>
      <c r="E2" s="3" t="s">
        <v>36</v>
      </c>
      <c r="F2" s="3" t="s">
        <v>26</v>
      </c>
      <c r="G2" s="3" t="s">
        <v>34</v>
      </c>
      <c r="H2" s="3" t="s">
        <v>28</v>
      </c>
      <c r="I2" s="3" t="s">
        <v>23</v>
      </c>
      <c r="J2" s="3" t="s">
        <v>64</v>
      </c>
      <c r="K2" s="3" t="s">
        <v>22</v>
      </c>
      <c r="L2" s="5">
        <v>45086</v>
      </c>
      <c r="M2" s="5">
        <v>45086</v>
      </c>
      <c r="N2" s="4">
        <v>3035452</v>
      </c>
      <c r="O2" s="4">
        <v>3035452</v>
      </c>
      <c r="P2" s="4">
        <v>576735.88</v>
      </c>
      <c r="Q2" s="4">
        <v>3612187.88</v>
      </c>
    </row>
    <row r="3" spans="1:17" x14ac:dyDescent="0.3">
      <c r="O3" s="1">
        <f>SUM(O2)</f>
        <v>3035452</v>
      </c>
    </row>
    <row r="5" spans="1:17" x14ac:dyDescent="0.3">
      <c r="P5" s="70" t="s">
        <v>68</v>
      </c>
      <c r="Q5" s="71"/>
    </row>
    <row r="6" spans="1:17" x14ac:dyDescent="0.3">
      <c r="P6" s="37" t="s">
        <v>65</v>
      </c>
      <c r="Q6" s="38">
        <v>15850000</v>
      </c>
    </row>
    <row r="7" spans="1:17" x14ac:dyDescent="0.3">
      <c r="P7" s="37" t="s">
        <v>69</v>
      </c>
      <c r="Q7" s="42"/>
    </row>
    <row r="8" spans="1:17" x14ac:dyDescent="0.3">
      <c r="P8" s="37" t="s">
        <v>70</v>
      </c>
      <c r="Q8" s="43">
        <f>+O3</f>
        <v>3035452</v>
      </c>
    </row>
    <row r="9" spans="1:17" x14ac:dyDescent="0.3">
      <c r="P9" s="37" t="s">
        <v>71</v>
      </c>
      <c r="Q9" s="38">
        <v>0</v>
      </c>
    </row>
    <row r="10" spans="1:17" x14ac:dyDescent="0.3">
      <c r="P10" s="44" t="s">
        <v>72</v>
      </c>
      <c r="Q10" s="38"/>
    </row>
    <row r="11" spans="1:17" x14ac:dyDescent="0.3">
      <c r="P11" s="37" t="s">
        <v>66</v>
      </c>
      <c r="Q11" s="39"/>
    </row>
    <row r="12" spans="1:17" x14ac:dyDescent="0.3">
      <c r="P12" s="40" t="s">
        <v>67</v>
      </c>
      <c r="Q12" s="41"/>
    </row>
  </sheetData>
  <mergeCells count="1">
    <mergeCell ref="P5:Q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54EE-08A3-42EF-9A02-8DE5922AE0CF}">
  <dimension ref="A1:R13"/>
  <sheetViews>
    <sheetView topLeftCell="E1" workbookViewId="0">
      <selection activeCell="P6" sqref="P6:Q13"/>
    </sheetView>
  </sheetViews>
  <sheetFormatPr baseColWidth="10" defaultRowHeight="14.4" x14ac:dyDescent="0.3"/>
  <cols>
    <col min="14" max="14" width="16.88671875" bestFit="1" customWidth="1"/>
    <col min="15" max="15" width="15.5546875" style="1" bestFit="1" customWidth="1"/>
    <col min="16" max="16" width="43.109375" bestFit="1" customWidth="1"/>
    <col min="17" max="17" width="15.5546875" bestFit="1" customWidth="1"/>
  </cols>
  <sheetData>
    <row r="1" spans="1:18" x14ac:dyDescent="0.3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9</v>
      </c>
      <c r="G1" s="46" t="s">
        <v>10</v>
      </c>
      <c r="H1" s="46" t="s">
        <v>11</v>
      </c>
      <c r="I1" s="46" t="s">
        <v>12</v>
      </c>
      <c r="J1" s="46" t="s">
        <v>13</v>
      </c>
      <c r="K1" s="46" t="s">
        <v>14</v>
      </c>
      <c r="L1" s="46" t="s">
        <v>15</v>
      </c>
      <c r="M1" s="46" t="s">
        <v>16</v>
      </c>
      <c r="N1" s="46" t="s">
        <v>17</v>
      </c>
      <c r="O1" s="7" t="s">
        <v>18</v>
      </c>
      <c r="P1" s="46" t="s">
        <v>19</v>
      </c>
      <c r="Q1" s="46" t="s">
        <v>20</v>
      </c>
      <c r="R1" s="46" t="s">
        <v>21</v>
      </c>
    </row>
    <row r="2" spans="1:18" x14ac:dyDescent="0.3">
      <c r="A2" s="3" t="s">
        <v>73</v>
      </c>
      <c r="B2" s="3">
        <v>3</v>
      </c>
      <c r="C2" s="3" t="s">
        <v>31</v>
      </c>
      <c r="D2" s="3"/>
      <c r="E2" s="3" t="s">
        <v>22</v>
      </c>
      <c r="F2" s="3" t="s">
        <v>36</v>
      </c>
      <c r="G2" s="3" t="s">
        <v>26</v>
      </c>
      <c r="H2" s="3" t="s">
        <v>34</v>
      </c>
      <c r="I2" s="3" t="s">
        <v>28</v>
      </c>
      <c r="J2" s="3" t="s">
        <v>23</v>
      </c>
      <c r="K2" s="3" t="s">
        <v>29</v>
      </c>
      <c r="L2" s="3" t="s">
        <v>22</v>
      </c>
      <c r="M2" s="5">
        <v>45119</v>
      </c>
      <c r="N2" s="5">
        <v>45119</v>
      </c>
      <c r="O2" s="4">
        <v>1950000</v>
      </c>
      <c r="P2" s="3">
        <v>1950000</v>
      </c>
      <c r="Q2" s="3">
        <v>370500</v>
      </c>
      <c r="R2" s="3">
        <v>2320500</v>
      </c>
    </row>
    <row r="3" spans="1:18" x14ac:dyDescent="0.3">
      <c r="N3" s="3" t="s">
        <v>83</v>
      </c>
      <c r="O3" s="4">
        <f>O2+'PENDIENTES POR PAGAR '!K8</f>
        <v>8420663.5999999903</v>
      </c>
    </row>
    <row r="4" spans="1:18" x14ac:dyDescent="0.3">
      <c r="N4" s="3"/>
      <c r="O4" s="4"/>
    </row>
    <row r="6" spans="1:18" x14ac:dyDescent="0.3">
      <c r="P6" s="70" t="s">
        <v>68</v>
      </c>
      <c r="Q6" s="71"/>
    </row>
    <row r="7" spans="1:18" x14ac:dyDescent="0.3">
      <c r="P7" s="37" t="s">
        <v>65</v>
      </c>
      <c r="Q7" s="38">
        <v>15850000</v>
      </c>
    </row>
    <row r="8" spans="1:18" x14ac:dyDescent="0.3">
      <c r="P8" s="37" t="s">
        <v>69</v>
      </c>
      <c r="Q8" s="42">
        <v>1950000</v>
      </c>
    </row>
    <row r="9" spans="1:18" x14ac:dyDescent="0.3">
      <c r="P9" s="37" t="s">
        <v>74</v>
      </c>
      <c r="Q9" s="43">
        <v>8420663.5999999996</v>
      </c>
    </row>
    <row r="10" spans="1:18" x14ac:dyDescent="0.3">
      <c r="P10" s="37" t="s">
        <v>86</v>
      </c>
      <c r="Q10" s="38">
        <v>0</v>
      </c>
    </row>
    <row r="11" spans="1:18" x14ac:dyDescent="0.3">
      <c r="P11" s="44" t="s">
        <v>85</v>
      </c>
      <c r="Q11" s="38">
        <f>'VALENTINA DE MAYO 23'!U18</f>
        <v>-1152053.3716336815</v>
      </c>
    </row>
    <row r="12" spans="1:18" x14ac:dyDescent="0.3">
      <c r="P12" s="37" t="s">
        <v>66</v>
      </c>
      <c r="Q12" s="39"/>
    </row>
    <row r="13" spans="1:18" x14ac:dyDescent="0.3">
      <c r="P13" s="40" t="s">
        <v>67</v>
      </c>
      <c r="Q13" s="41">
        <f>Q10+Q11</f>
        <v>-1152053.3716336815</v>
      </c>
    </row>
  </sheetData>
  <mergeCells count="1">
    <mergeCell ref="P6:Q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2073-2943-48B0-88DF-DDAF30F9EFDB}">
  <dimension ref="A1:Q13"/>
  <sheetViews>
    <sheetView workbookViewId="0">
      <selection activeCell="Q13" sqref="Q13"/>
    </sheetView>
  </sheetViews>
  <sheetFormatPr baseColWidth="10" defaultRowHeight="14.4" x14ac:dyDescent="0.3"/>
  <cols>
    <col min="2" max="2" width="31.5546875" bestFit="1" customWidth="1"/>
    <col min="14" max="14" width="14.5546875" style="1" bestFit="1" customWidth="1"/>
    <col min="15" max="15" width="43.109375" style="1" bestFit="1" customWidth="1"/>
    <col min="16" max="16" width="15.5546875" style="1" bestFit="1" customWidth="1"/>
    <col min="17" max="17" width="14.5546875" style="1" bestFit="1" customWidth="1"/>
  </cols>
  <sheetData>
    <row r="1" spans="1:17" x14ac:dyDescent="0.3">
      <c r="A1" s="46" t="s">
        <v>0</v>
      </c>
      <c r="B1" s="46" t="s">
        <v>2</v>
      </c>
      <c r="C1" s="46" t="s">
        <v>4</v>
      </c>
      <c r="D1" s="46" t="s">
        <v>5</v>
      </c>
      <c r="E1" s="46" t="s">
        <v>9</v>
      </c>
      <c r="F1" s="46" t="s">
        <v>10</v>
      </c>
      <c r="G1" s="46" t="s">
        <v>11</v>
      </c>
      <c r="H1" s="46" t="s">
        <v>12</v>
      </c>
      <c r="I1" s="46" t="s">
        <v>13</v>
      </c>
      <c r="J1" s="46" t="s">
        <v>14</v>
      </c>
      <c r="K1" s="46" t="s">
        <v>15</v>
      </c>
      <c r="L1" s="46" t="s">
        <v>16</v>
      </c>
      <c r="M1" s="46" t="s">
        <v>17</v>
      </c>
      <c r="N1" s="7" t="s">
        <v>18</v>
      </c>
      <c r="O1" s="7" t="s">
        <v>19</v>
      </c>
      <c r="P1" s="7" t="s">
        <v>20</v>
      </c>
      <c r="Q1" s="7" t="s">
        <v>21</v>
      </c>
    </row>
    <row r="2" spans="1:17" x14ac:dyDescent="0.3">
      <c r="A2" s="3" t="s">
        <v>90</v>
      </c>
      <c r="B2" s="3" t="s">
        <v>42</v>
      </c>
      <c r="C2" s="3" t="s">
        <v>22</v>
      </c>
      <c r="D2" s="3" t="s">
        <v>23</v>
      </c>
      <c r="E2" s="3" t="s">
        <v>36</v>
      </c>
      <c r="F2" s="3" t="s">
        <v>26</v>
      </c>
      <c r="G2" s="3" t="s">
        <v>27</v>
      </c>
      <c r="H2" s="3" t="s">
        <v>28</v>
      </c>
      <c r="I2" s="3" t="s">
        <v>23</v>
      </c>
      <c r="J2" s="3" t="s">
        <v>40</v>
      </c>
      <c r="K2" s="3" t="s">
        <v>22</v>
      </c>
      <c r="L2" s="5">
        <v>45162</v>
      </c>
      <c r="M2" s="5">
        <v>45162</v>
      </c>
      <c r="N2" s="4">
        <v>647208</v>
      </c>
      <c r="O2" s="4">
        <v>684708</v>
      </c>
      <c r="P2" s="4">
        <v>130094.52</v>
      </c>
      <c r="Q2" s="4">
        <v>814802.52</v>
      </c>
    </row>
    <row r="3" spans="1:17" x14ac:dyDescent="0.3">
      <c r="A3" s="3" t="s">
        <v>91</v>
      </c>
      <c r="B3" s="3" t="s">
        <v>92</v>
      </c>
      <c r="C3" s="3" t="s">
        <v>22</v>
      </c>
      <c r="D3" s="3" t="s">
        <v>23</v>
      </c>
      <c r="E3" s="3" t="s">
        <v>25</v>
      </c>
      <c r="F3" s="3" t="s">
        <v>26</v>
      </c>
      <c r="G3" s="3" t="s">
        <v>27</v>
      </c>
      <c r="H3" s="3" t="s">
        <v>93</v>
      </c>
      <c r="I3" s="3" t="s">
        <v>23</v>
      </c>
      <c r="J3" s="3" t="s">
        <v>40</v>
      </c>
      <c r="K3" s="3" t="s">
        <v>22</v>
      </c>
      <c r="L3" s="5">
        <v>45161</v>
      </c>
      <c r="M3" s="5">
        <v>45170</v>
      </c>
      <c r="N3" s="4">
        <v>3587640</v>
      </c>
      <c r="O3" s="4">
        <v>3587640</v>
      </c>
      <c r="P3" s="4">
        <v>681651.6</v>
      </c>
      <c r="Q3" s="4">
        <v>4269291.5999999996</v>
      </c>
    </row>
    <row r="4" spans="1:17" x14ac:dyDescent="0.3">
      <c r="N4" s="51">
        <f>SUM(N2:N3)</f>
        <v>4234848</v>
      </c>
    </row>
    <row r="6" spans="1:17" x14ac:dyDescent="0.3">
      <c r="O6" s="70" t="s">
        <v>68</v>
      </c>
      <c r="P6" s="71"/>
    </row>
    <row r="7" spans="1:17" x14ac:dyDescent="0.3">
      <c r="O7" s="37" t="s">
        <v>65</v>
      </c>
      <c r="P7" s="38">
        <v>15850000</v>
      </c>
    </row>
    <row r="8" spans="1:17" x14ac:dyDescent="0.3">
      <c r="O8" s="37" t="s">
        <v>69</v>
      </c>
      <c r="P8" s="42"/>
    </row>
    <row r="9" spans="1:17" x14ac:dyDescent="0.3">
      <c r="O9" s="37" t="s">
        <v>74</v>
      </c>
      <c r="P9" s="43">
        <v>8420663.5999999996</v>
      </c>
    </row>
    <row r="10" spans="1:17" x14ac:dyDescent="0.3">
      <c r="O10" s="37" t="s">
        <v>86</v>
      </c>
      <c r="P10" s="38">
        <v>0</v>
      </c>
    </row>
    <row r="11" spans="1:17" x14ac:dyDescent="0.3">
      <c r="O11" s="44" t="s">
        <v>94</v>
      </c>
      <c r="P11" s="38">
        <f>'VALENTINA DE MAYO 23'!T18</f>
        <v>0</v>
      </c>
    </row>
    <row r="12" spans="1:17" x14ac:dyDescent="0.3">
      <c r="O12" s="37" t="s">
        <v>66</v>
      </c>
      <c r="P12" s="39"/>
    </row>
    <row r="13" spans="1:17" x14ac:dyDescent="0.3">
      <c r="O13" s="40" t="s">
        <v>67</v>
      </c>
      <c r="P13" s="41">
        <f>P10+P11</f>
        <v>0</v>
      </c>
    </row>
  </sheetData>
  <mergeCells count="1">
    <mergeCell ref="O6:P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8C22-586E-428C-8BC2-50DBBB23AE6F}">
  <dimension ref="A1:V20"/>
  <sheetViews>
    <sheetView workbookViewId="0">
      <selection activeCell="F13" sqref="F13"/>
    </sheetView>
  </sheetViews>
  <sheetFormatPr baseColWidth="10" defaultRowHeight="14.4" x14ac:dyDescent="0.3"/>
  <cols>
    <col min="1" max="1" width="20" bestFit="1" customWidth="1"/>
    <col min="11" max="11" width="6.88671875" customWidth="1"/>
    <col min="18" max="18" width="15.5546875" style="1" bestFit="1" customWidth="1"/>
    <col min="19" max="19" width="43.109375" style="1" bestFit="1" customWidth="1"/>
    <col min="20" max="20" width="15.5546875" style="1" bestFit="1" customWidth="1"/>
    <col min="21" max="21" width="16.33203125" style="1" customWidth="1"/>
  </cols>
  <sheetData>
    <row r="1" spans="1:22" x14ac:dyDescent="0.3">
      <c r="A1" s="53" t="s">
        <v>0</v>
      </c>
      <c r="B1" s="54" t="s">
        <v>2</v>
      </c>
      <c r="C1" s="54" t="s">
        <v>3</v>
      </c>
      <c r="D1" s="54" t="s">
        <v>4</v>
      </c>
      <c r="E1" s="54" t="s">
        <v>5</v>
      </c>
      <c r="F1" s="54" t="s">
        <v>6</v>
      </c>
      <c r="G1" s="54" t="s">
        <v>7</v>
      </c>
      <c r="H1" s="54" t="s">
        <v>8</v>
      </c>
      <c r="I1" s="54" t="s">
        <v>9</v>
      </c>
      <c r="J1" s="54" t="s">
        <v>10</v>
      </c>
      <c r="K1" s="54" t="s">
        <v>11</v>
      </c>
      <c r="L1" s="54" t="s">
        <v>12</v>
      </c>
      <c r="M1" s="54" t="s">
        <v>13</v>
      </c>
      <c r="N1" s="54" t="s">
        <v>14</v>
      </c>
      <c r="O1" s="54" t="s">
        <v>15</v>
      </c>
      <c r="P1" s="54" t="s">
        <v>16</v>
      </c>
      <c r="Q1" s="54" t="s">
        <v>17</v>
      </c>
      <c r="R1" s="55" t="s">
        <v>18</v>
      </c>
      <c r="S1" s="55" t="s">
        <v>19</v>
      </c>
      <c r="T1" s="55" t="s">
        <v>20</v>
      </c>
      <c r="U1" s="55" t="s">
        <v>21</v>
      </c>
    </row>
    <row r="2" spans="1:22" x14ac:dyDescent="0.3">
      <c r="A2" s="3" t="s">
        <v>95</v>
      </c>
      <c r="B2" s="3" t="s">
        <v>96</v>
      </c>
      <c r="C2" s="3"/>
      <c r="D2" s="3" t="s">
        <v>22</v>
      </c>
      <c r="E2" s="3" t="s">
        <v>23</v>
      </c>
      <c r="F2" s="3" t="s">
        <v>97</v>
      </c>
      <c r="G2" s="3">
        <v>6019261030</v>
      </c>
      <c r="H2" s="3"/>
      <c r="I2" s="3" t="s">
        <v>36</v>
      </c>
      <c r="J2" s="3" t="s">
        <v>26</v>
      </c>
      <c r="K2" s="3" t="s">
        <v>34</v>
      </c>
      <c r="L2" s="3" t="s">
        <v>28</v>
      </c>
      <c r="M2" s="3" t="s">
        <v>23</v>
      </c>
      <c r="N2" s="3" t="s">
        <v>98</v>
      </c>
      <c r="O2" s="3" t="s">
        <v>22</v>
      </c>
      <c r="P2" s="5">
        <v>45190</v>
      </c>
      <c r="Q2" s="5">
        <v>45190</v>
      </c>
      <c r="R2" s="4">
        <v>54000</v>
      </c>
      <c r="S2" s="4">
        <v>54000</v>
      </c>
      <c r="T2" s="4">
        <v>10260</v>
      </c>
      <c r="U2" s="4">
        <v>64260</v>
      </c>
    </row>
    <row r="3" spans="1:22" x14ac:dyDescent="0.3">
      <c r="A3" s="3" t="s">
        <v>99</v>
      </c>
      <c r="B3" s="3" t="s">
        <v>100</v>
      </c>
      <c r="C3" s="3"/>
      <c r="D3" s="3" t="s">
        <v>22</v>
      </c>
      <c r="E3" s="3" t="s">
        <v>23</v>
      </c>
      <c r="F3" s="3" t="s">
        <v>101</v>
      </c>
      <c r="G3" s="3">
        <v>3182153653</v>
      </c>
      <c r="H3" s="3" t="s">
        <v>24</v>
      </c>
      <c r="I3" s="3" t="s">
        <v>36</v>
      </c>
      <c r="J3" s="3" t="s">
        <v>26</v>
      </c>
      <c r="K3" s="3" t="s">
        <v>34</v>
      </c>
      <c r="L3" s="3" t="s">
        <v>28</v>
      </c>
      <c r="M3" s="3" t="s">
        <v>23</v>
      </c>
      <c r="N3" s="3" t="s">
        <v>64</v>
      </c>
      <c r="O3" s="3" t="s">
        <v>22</v>
      </c>
      <c r="P3" s="5">
        <v>45176</v>
      </c>
      <c r="Q3" s="5">
        <v>45187</v>
      </c>
      <c r="R3" s="4">
        <v>1131000</v>
      </c>
      <c r="S3" s="4">
        <v>1161000</v>
      </c>
      <c r="T3" s="4">
        <v>220590</v>
      </c>
      <c r="U3" s="4">
        <v>1381590</v>
      </c>
    </row>
    <row r="4" spans="1:22" x14ac:dyDescent="0.3">
      <c r="A4" s="3" t="s">
        <v>102</v>
      </c>
      <c r="B4" s="3" t="s">
        <v>63</v>
      </c>
      <c r="C4" s="3"/>
      <c r="D4" s="3" t="s">
        <v>22</v>
      </c>
      <c r="E4" s="3" t="s">
        <v>23</v>
      </c>
      <c r="F4" s="3" t="s">
        <v>103</v>
      </c>
      <c r="G4" s="3">
        <v>6012188186</v>
      </c>
      <c r="H4" s="3" t="s">
        <v>33</v>
      </c>
      <c r="I4" s="3" t="s">
        <v>36</v>
      </c>
      <c r="J4" s="3" t="s">
        <v>26</v>
      </c>
      <c r="K4" s="3" t="s">
        <v>34</v>
      </c>
      <c r="L4" s="3" t="s">
        <v>28</v>
      </c>
      <c r="M4" s="3" t="s">
        <v>23</v>
      </c>
      <c r="N4" s="3" t="s">
        <v>40</v>
      </c>
      <c r="O4" s="3" t="s">
        <v>22</v>
      </c>
      <c r="P4" s="5">
        <v>45170</v>
      </c>
      <c r="Q4" s="5">
        <v>45173</v>
      </c>
      <c r="R4" s="4">
        <v>1444422</v>
      </c>
      <c r="S4" s="4">
        <v>1444422</v>
      </c>
      <c r="T4" s="4">
        <v>274440.18</v>
      </c>
      <c r="U4" s="4">
        <v>1718862.18</v>
      </c>
    </row>
    <row r="5" spans="1:22" x14ac:dyDescent="0.3">
      <c r="R5" s="52">
        <f>SUM(R2:R4)</f>
        <v>2629422</v>
      </c>
    </row>
    <row r="7" spans="1:22" x14ac:dyDescent="0.3">
      <c r="A7" s="3" t="s">
        <v>177</v>
      </c>
      <c r="B7" s="3" t="s">
        <v>178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>
        <v>3328829</v>
      </c>
      <c r="S7" s="4">
        <v>3328829</v>
      </c>
      <c r="T7" s="4">
        <f>S7*0.19</f>
        <v>632477.51</v>
      </c>
      <c r="U7" s="4">
        <f>S7+T7</f>
        <v>3961306.51</v>
      </c>
      <c r="V7" t="s">
        <v>180</v>
      </c>
    </row>
    <row r="8" spans="1:22" x14ac:dyDescent="0.3">
      <c r="A8" s="3" t="s">
        <v>179</v>
      </c>
      <c r="B8" s="3" t="s">
        <v>178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>
        <v>17484700</v>
      </c>
      <c r="S8" s="4">
        <v>17484700</v>
      </c>
      <c r="T8" s="4">
        <f>S8*0.19</f>
        <v>3322093</v>
      </c>
      <c r="U8" s="4">
        <f>S8+T8</f>
        <v>20806793</v>
      </c>
      <c r="V8" t="s">
        <v>180</v>
      </c>
    </row>
    <row r="9" spans="1:22" x14ac:dyDescent="0.3">
      <c r="A9" s="67" t="s">
        <v>182</v>
      </c>
      <c r="B9" s="67" t="s">
        <v>168</v>
      </c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8">
        <v>1042000</v>
      </c>
      <c r="S9" s="68">
        <v>1042000</v>
      </c>
      <c r="T9" s="68">
        <f>S9*0.19</f>
        <v>197980</v>
      </c>
      <c r="U9" s="68">
        <f>T9+S9</f>
        <v>1239980</v>
      </c>
    </row>
    <row r="10" spans="1:22" x14ac:dyDescent="0.3">
      <c r="A10" s="67" t="s">
        <v>183</v>
      </c>
      <c r="B10" s="67" t="s">
        <v>168</v>
      </c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8">
        <v>1380000</v>
      </c>
      <c r="S10" s="68">
        <v>1380000</v>
      </c>
      <c r="T10" s="68">
        <f>S10*0.19</f>
        <v>262200</v>
      </c>
      <c r="U10" s="68">
        <f>T10+S10</f>
        <v>1642200</v>
      </c>
    </row>
    <row r="11" spans="1:22" x14ac:dyDescent="0.3">
      <c r="Q11" s="1"/>
    </row>
    <row r="13" spans="1:22" x14ac:dyDescent="0.3">
      <c r="S13" s="70" t="s">
        <v>68</v>
      </c>
      <c r="T13" s="71"/>
    </row>
    <row r="14" spans="1:22" x14ac:dyDescent="0.3">
      <c r="S14" s="37" t="s">
        <v>65</v>
      </c>
      <c r="T14" s="38">
        <v>15850000</v>
      </c>
    </row>
    <row r="15" spans="1:22" x14ac:dyDescent="0.3">
      <c r="S15" s="37" t="s">
        <v>69</v>
      </c>
      <c r="T15" s="42">
        <f>+R5</f>
        <v>2629422</v>
      </c>
    </row>
    <row r="16" spans="1:22" x14ac:dyDescent="0.3">
      <c r="S16" s="37" t="s">
        <v>104</v>
      </c>
      <c r="T16" s="43">
        <f>20813529+2629422</f>
        <v>23442951</v>
      </c>
    </row>
    <row r="17" spans="19:20" x14ac:dyDescent="0.3">
      <c r="S17" s="37" t="s">
        <v>105</v>
      </c>
      <c r="T17" s="38">
        <v>0</v>
      </c>
    </row>
    <row r="18" spans="19:20" x14ac:dyDescent="0.3">
      <c r="S18" s="44" t="s">
        <v>94</v>
      </c>
      <c r="T18" s="38">
        <f>'VALENTINA DE MAYO 23'!X19</f>
        <v>0</v>
      </c>
    </row>
    <row r="19" spans="19:20" x14ac:dyDescent="0.3">
      <c r="S19" s="37" t="s">
        <v>66</v>
      </c>
      <c r="T19" s="39"/>
    </row>
    <row r="20" spans="19:20" x14ac:dyDescent="0.3">
      <c r="S20" s="40" t="s">
        <v>67</v>
      </c>
      <c r="T20" s="41">
        <f>T17+T18</f>
        <v>0</v>
      </c>
    </row>
  </sheetData>
  <mergeCells count="1">
    <mergeCell ref="S13:T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2D6A-FAF1-4A11-8F63-766CDE1FD881}">
  <dimension ref="A1:U25"/>
  <sheetViews>
    <sheetView workbookViewId="0">
      <selection activeCell="D19" sqref="D19"/>
    </sheetView>
  </sheetViews>
  <sheetFormatPr baseColWidth="10" defaultRowHeight="14.4" x14ac:dyDescent="0.3"/>
  <cols>
    <col min="1" max="1" width="20" bestFit="1" customWidth="1"/>
    <col min="2" max="2" width="26.44140625" customWidth="1"/>
    <col min="17" max="17" width="15.5546875" style="1" bestFit="1" customWidth="1"/>
    <col min="18" max="18" width="43.109375" style="1" bestFit="1" customWidth="1"/>
    <col min="19" max="20" width="15.5546875" style="1" bestFit="1" customWidth="1"/>
    <col min="21" max="21" width="15.5546875" bestFit="1" customWidth="1"/>
  </cols>
  <sheetData>
    <row r="1" spans="1:21" x14ac:dyDescent="0.3">
      <c r="A1" s="54" t="s">
        <v>0</v>
      </c>
      <c r="B1" s="54" t="s">
        <v>2</v>
      </c>
      <c r="C1" s="54" t="s">
        <v>4</v>
      </c>
      <c r="D1" s="54" t="s">
        <v>5</v>
      </c>
      <c r="E1" s="54" t="s">
        <v>6</v>
      </c>
      <c r="F1" s="54" t="s">
        <v>7</v>
      </c>
      <c r="G1" s="54" t="s">
        <v>8</v>
      </c>
      <c r="H1" s="54" t="s">
        <v>9</v>
      </c>
      <c r="I1" s="54" t="s">
        <v>10</v>
      </c>
      <c r="J1" s="54" t="s">
        <v>11</v>
      </c>
      <c r="K1" s="54" t="s">
        <v>12</v>
      </c>
      <c r="L1" s="54" t="s">
        <v>13</v>
      </c>
      <c r="M1" s="54" t="s">
        <v>14</v>
      </c>
      <c r="N1" s="54" t="s">
        <v>15</v>
      </c>
      <c r="O1" s="54" t="s">
        <v>16</v>
      </c>
      <c r="P1" s="54" t="s">
        <v>17</v>
      </c>
      <c r="Q1" s="55" t="s">
        <v>18</v>
      </c>
      <c r="R1" s="55" t="s">
        <v>19</v>
      </c>
      <c r="S1" s="55" t="s">
        <v>20</v>
      </c>
      <c r="T1" s="55" t="s">
        <v>21</v>
      </c>
    </row>
    <row r="2" spans="1:21" x14ac:dyDescent="0.3">
      <c r="A2" s="3" t="s">
        <v>106</v>
      </c>
      <c r="B2" s="3" t="s">
        <v>107</v>
      </c>
      <c r="C2" s="3" t="s">
        <v>22</v>
      </c>
      <c r="D2" s="3" t="s">
        <v>23</v>
      </c>
      <c r="E2" s="3" t="s">
        <v>108</v>
      </c>
      <c r="F2" s="3">
        <v>3154427469</v>
      </c>
      <c r="G2" s="3" t="s">
        <v>33</v>
      </c>
      <c r="H2" s="3" t="s">
        <v>36</v>
      </c>
      <c r="I2" s="3" t="s">
        <v>26</v>
      </c>
      <c r="J2" s="3" t="s">
        <v>34</v>
      </c>
      <c r="K2" s="3" t="s">
        <v>28</v>
      </c>
      <c r="L2" s="3"/>
      <c r="M2" s="3" t="s">
        <v>40</v>
      </c>
      <c r="N2" s="3" t="s">
        <v>22</v>
      </c>
      <c r="O2" s="5">
        <v>45212</v>
      </c>
      <c r="P2" s="5">
        <v>45212</v>
      </c>
      <c r="Q2" s="4">
        <v>340490</v>
      </c>
      <c r="R2" s="4">
        <v>340490</v>
      </c>
      <c r="S2" s="4">
        <v>64693.1</v>
      </c>
      <c r="T2" s="4">
        <v>405183.1</v>
      </c>
    </row>
    <row r="3" spans="1:21" x14ac:dyDescent="0.3">
      <c r="A3" s="3" t="s">
        <v>109</v>
      </c>
      <c r="B3" s="3" t="s">
        <v>110</v>
      </c>
      <c r="C3" s="3" t="s">
        <v>22</v>
      </c>
      <c r="D3" s="3" t="s">
        <v>23</v>
      </c>
      <c r="E3" s="3" t="s">
        <v>111</v>
      </c>
      <c r="F3" s="3">
        <v>3106998048</v>
      </c>
      <c r="G3" s="3" t="s">
        <v>24</v>
      </c>
      <c r="H3" s="3" t="s">
        <v>36</v>
      </c>
      <c r="I3" s="3" t="s">
        <v>26</v>
      </c>
      <c r="J3" s="3" t="s">
        <v>34</v>
      </c>
      <c r="K3" s="3" t="s">
        <v>93</v>
      </c>
      <c r="L3" s="3" t="s">
        <v>43</v>
      </c>
      <c r="M3" s="3" t="s">
        <v>35</v>
      </c>
      <c r="N3" s="3" t="s">
        <v>22</v>
      </c>
      <c r="O3" s="5">
        <v>45208</v>
      </c>
      <c r="P3" s="5">
        <v>45210</v>
      </c>
      <c r="Q3" s="4">
        <v>941832</v>
      </c>
      <c r="R3" s="4">
        <v>971832</v>
      </c>
      <c r="S3" s="4">
        <v>184648.08</v>
      </c>
      <c r="T3" s="4">
        <v>1156480.08</v>
      </c>
    </row>
    <row r="4" spans="1:21" x14ac:dyDescent="0.3">
      <c r="A4" s="3" t="s">
        <v>112</v>
      </c>
      <c r="B4" s="3" t="s">
        <v>31</v>
      </c>
      <c r="C4" s="3" t="s">
        <v>22</v>
      </c>
      <c r="D4" s="3" t="s">
        <v>23</v>
      </c>
      <c r="E4" s="3" t="s">
        <v>113</v>
      </c>
      <c r="F4" s="3">
        <v>3115222720</v>
      </c>
      <c r="G4" s="3" t="s">
        <v>24</v>
      </c>
      <c r="H4" s="3" t="s">
        <v>36</v>
      </c>
      <c r="I4" s="3" t="s">
        <v>26</v>
      </c>
      <c r="J4" s="3" t="s">
        <v>34</v>
      </c>
      <c r="K4" s="3" t="s">
        <v>28</v>
      </c>
      <c r="L4" s="3" t="s">
        <v>23</v>
      </c>
      <c r="M4" s="3" t="s">
        <v>40</v>
      </c>
      <c r="N4" s="3" t="s">
        <v>22</v>
      </c>
      <c r="O4" s="5">
        <v>45208</v>
      </c>
      <c r="P4" s="5">
        <v>45208</v>
      </c>
      <c r="Q4" s="4">
        <v>2103000</v>
      </c>
      <c r="R4" s="4">
        <v>2103000</v>
      </c>
      <c r="S4" s="4">
        <v>399570</v>
      </c>
      <c r="T4" s="4">
        <v>2502570</v>
      </c>
    </row>
    <row r="5" spans="1:21" x14ac:dyDescent="0.3">
      <c r="A5" s="3" t="s">
        <v>114</v>
      </c>
      <c r="B5" s="3" t="s">
        <v>115</v>
      </c>
      <c r="C5" s="3" t="s">
        <v>22</v>
      </c>
      <c r="D5" s="3" t="s">
        <v>23</v>
      </c>
      <c r="E5" s="3" t="s">
        <v>116</v>
      </c>
      <c r="F5" s="3">
        <v>3114757197</v>
      </c>
      <c r="G5" s="3" t="s">
        <v>33</v>
      </c>
      <c r="H5" s="3" t="s">
        <v>36</v>
      </c>
      <c r="I5" s="3" t="s">
        <v>26</v>
      </c>
      <c r="J5" s="3" t="s">
        <v>34</v>
      </c>
      <c r="K5" s="3" t="s">
        <v>28</v>
      </c>
      <c r="L5" s="3" t="s">
        <v>23</v>
      </c>
      <c r="M5" s="3" t="s">
        <v>40</v>
      </c>
      <c r="N5" s="3" t="s">
        <v>22</v>
      </c>
      <c r="O5" s="5">
        <v>45204</v>
      </c>
      <c r="P5" s="5">
        <v>45204</v>
      </c>
      <c r="Q5" s="4">
        <v>1205400</v>
      </c>
      <c r="R5" s="4">
        <v>1205400</v>
      </c>
      <c r="S5" s="4">
        <v>229026</v>
      </c>
      <c r="T5" s="4">
        <v>1434426</v>
      </c>
    </row>
    <row r="6" spans="1:21" ht="15" thickBot="1" x14ac:dyDescent="0.35">
      <c r="A6" s="3" t="s">
        <v>117</v>
      </c>
      <c r="B6" s="3" t="s">
        <v>100</v>
      </c>
      <c r="C6" s="3" t="s">
        <v>22</v>
      </c>
      <c r="D6" s="3" t="s">
        <v>23</v>
      </c>
      <c r="E6" s="3" t="s">
        <v>101</v>
      </c>
      <c r="F6" s="3">
        <v>3182153653</v>
      </c>
      <c r="G6" s="3" t="s">
        <v>24</v>
      </c>
      <c r="H6" s="3" t="s">
        <v>25</v>
      </c>
      <c r="I6" s="3" t="s">
        <v>26</v>
      </c>
      <c r="J6" s="3" t="s">
        <v>34</v>
      </c>
      <c r="K6" s="3" t="s">
        <v>28</v>
      </c>
      <c r="L6" s="3" t="s">
        <v>23</v>
      </c>
      <c r="M6" s="3" t="s">
        <v>40</v>
      </c>
      <c r="N6" s="3" t="s">
        <v>22</v>
      </c>
      <c r="O6" s="5">
        <v>45201</v>
      </c>
      <c r="P6" s="5">
        <v>45217</v>
      </c>
      <c r="Q6" s="56">
        <v>3627000</v>
      </c>
      <c r="R6" s="4">
        <v>3627000</v>
      </c>
      <c r="S6" s="4">
        <v>689130</v>
      </c>
      <c r="T6" s="4">
        <v>4316130</v>
      </c>
    </row>
    <row r="7" spans="1:21" ht="15" thickBot="1" x14ac:dyDescent="0.35">
      <c r="Q7" s="57">
        <f>SUM(Q2:Q6)</f>
        <v>8217722</v>
      </c>
    </row>
    <row r="9" spans="1:21" x14ac:dyDescent="0.3">
      <c r="A9" s="3" t="s">
        <v>118</v>
      </c>
      <c r="B9" s="3" t="s">
        <v>119</v>
      </c>
      <c r="C9" s="3" t="s">
        <v>22</v>
      </c>
      <c r="D9" s="3" t="s">
        <v>23</v>
      </c>
      <c r="E9" s="3"/>
      <c r="F9" s="3"/>
      <c r="G9" s="3"/>
      <c r="H9" s="3"/>
      <c r="I9" s="3"/>
      <c r="J9" s="3"/>
      <c r="K9" s="3"/>
      <c r="L9" s="3"/>
      <c r="M9" s="3"/>
      <c r="N9" s="3"/>
      <c r="O9" s="5">
        <v>45226</v>
      </c>
      <c r="P9" s="5">
        <v>45226</v>
      </c>
      <c r="Q9" s="4">
        <v>13461920</v>
      </c>
      <c r="R9" s="4">
        <v>13461920</v>
      </c>
      <c r="S9" s="4">
        <v>2557764.7999999998</v>
      </c>
      <c r="T9" s="4">
        <v>16019684.800000001</v>
      </c>
      <c r="U9" t="s">
        <v>175</v>
      </c>
    </row>
    <row r="10" spans="1:21" x14ac:dyDescent="0.3">
      <c r="A10" s="67" t="s">
        <v>171</v>
      </c>
      <c r="B10" s="67" t="s">
        <v>170</v>
      </c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8">
        <v>1735000</v>
      </c>
      <c r="R10" s="68">
        <v>1735000</v>
      </c>
      <c r="S10" s="68">
        <v>329650</v>
      </c>
      <c r="T10" s="68">
        <v>2064650</v>
      </c>
    </row>
    <row r="11" spans="1:21" x14ac:dyDescent="0.3">
      <c r="A11" s="67" t="s">
        <v>173</v>
      </c>
      <c r="B11" s="67" t="s">
        <v>172</v>
      </c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8">
        <v>1372000</v>
      </c>
      <c r="R11" s="68">
        <v>1372000</v>
      </c>
      <c r="S11" s="68">
        <v>260811</v>
      </c>
      <c r="T11" s="68">
        <v>1633503</v>
      </c>
    </row>
    <row r="12" spans="1:21" x14ac:dyDescent="0.3">
      <c r="A12" s="67" t="s">
        <v>174</v>
      </c>
      <c r="B12" s="67" t="s">
        <v>168</v>
      </c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8">
        <v>2339200</v>
      </c>
      <c r="R12" s="68">
        <v>2339200</v>
      </c>
      <c r="S12" s="68">
        <v>444448</v>
      </c>
      <c r="T12" s="68">
        <v>2783648</v>
      </c>
      <c r="U12" s="59" t="s">
        <v>176</v>
      </c>
    </row>
    <row r="18" spans="18:20" x14ac:dyDescent="0.3">
      <c r="R18" s="70" t="s">
        <v>68</v>
      </c>
      <c r="S18" s="71"/>
    </row>
    <row r="19" spans="18:20" x14ac:dyDescent="0.3">
      <c r="R19" s="37" t="s">
        <v>65</v>
      </c>
      <c r="S19" s="38">
        <v>15850000</v>
      </c>
    </row>
    <row r="20" spans="18:20" x14ac:dyDescent="0.3">
      <c r="R20" s="37" t="s">
        <v>69</v>
      </c>
      <c r="S20" s="42">
        <f>+Q7</f>
        <v>8217722</v>
      </c>
    </row>
    <row r="21" spans="18:20" x14ac:dyDescent="0.3">
      <c r="R21" s="37" t="s">
        <v>104</v>
      </c>
      <c r="S21" s="43">
        <v>21679642</v>
      </c>
    </row>
    <row r="22" spans="18:20" x14ac:dyDescent="0.3">
      <c r="R22" s="37" t="s">
        <v>105</v>
      </c>
      <c r="S22" s="38">
        <v>0</v>
      </c>
      <c r="T22" s="1" t="s">
        <v>120</v>
      </c>
    </row>
    <row r="23" spans="18:20" x14ac:dyDescent="0.3">
      <c r="R23" s="44" t="s">
        <v>94</v>
      </c>
      <c r="S23" s="38" t="e">
        <f>+'PENDIENTES POR PAGAR '!#REF!</f>
        <v>#REF!</v>
      </c>
    </row>
    <row r="24" spans="18:20" x14ac:dyDescent="0.3">
      <c r="R24" s="37" t="s">
        <v>66</v>
      </c>
      <c r="S24" s="39" t="e">
        <f>+S23*2.5/100</f>
        <v>#REF!</v>
      </c>
    </row>
    <row r="25" spans="18:20" x14ac:dyDescent="0.3">
      <c r="R25" s="40" t="s">
        <v>67</v>
      </c>
      <c r="S25" s="41" t="e">
        <f>+S24+S22</f>
        <v>#REF!</v>
      </c>
    </row>
  </sheetData>
  <autoFilter ref="A1:W1" xr:uid="{58A22D6A-FAF1-4A11-8F63-766CDE1FD881}"/>
  <mergeCells count="1">
    <mergeCell ref="R18:S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20E9-707F-422E-825B-6F2E36CA8C15}">
  <dimension ref="A1:X28"/>
  <sheetViews>
    <sheetView zoomScaleNormal="100" workbookViewId="0">
      <selection activeCell="C26" sqref="C26"/>
    </sheetView>
  </sheetViews>
  <sheetFormatPr baseColWidth="10" defaultRowHeight="14.4" x14ac:dyDescent="0.3"/>
  <cols>
    <col min="1" max="1" width="28.88671875" customWidth="1"/>
    <col min="2" max="2" width="38" customWidth="1"/>
    <col min="5" max="15" width="0" hidden="1" customWidth="1"/>
    <col min="18" max="18" width="20.44140625" style="1" customWidth="1"/>
    <col min="19" max="19" width="23.6640625" style="1" customWidth="1"/>
    <col min="20" max="21" width="15.5546875" style="1" bestFit="1" customWidth="1"/>
    <col min="22" max="22" width="14.109375" customWidth="1"/>
    <col min="23" max="23" width="20.5546875" customWidth="1"/>
  </cols>
  <sheetData>
    <row r="1" spans="1:24" x14ac:dyDescent="0.3">
      <c r="A1" s="54" t="s">
        <v>0</v>
      </c>
      <c r="B1" s="54" t="s">
        <v>2</v>
      </c>
      <c r="C1" s="54" t="s">
        <v>3</v>
      </c>
      <c r="D1" s="54" t="s">
        <v>4</v>
      </c>
      <c r="E1" s="54" t="s">
        <v>5</v>
      </c>
      <c r="F1" s="54" t="s">
        <v>6</v>
      </c>
      <c r="G1" s="54" t="s">
        <v>7</v>
      </c>
      <c r="H1" s="54" t="s">
        <v>8</v>
      </c>
      <c r="I1" s="54" t="s">
        <v>9</v>
      </c>
      <c r="J1" s="54" t="s">
        <v>10</v>
      </c>
      <c r="K1" s="54" t="s">
        <v>11</v>
      </c>
      <c r="L1" s="54" t="s">
        <v>12</v>
      </c>
      <c r="M1" s="54" t="s">
        <v>13</v>
      </c>
      <c r="N1" s="54" t="s">
        <v>14</v>
      </c>
      <c r="O1" s="54" t="s">
        <v>15</v>
      </c>
      <c r="P1" s="54" t="s">
        <v>16</v>
      </c>
      <c r="Q1" s="54" t="s">
        <v>17</v>
      </c>
      <c r="R1" s="55" t="s">
        <v>18</v>
      </c>
      <c r="S1" s="55" t="s">
        <v>19</v>
      </c>
      <c r="T1" s="55" t="s">
        <v>20</v>
      </c>
      <c r="U1" s="55" t="s">
        <v>21</v>
      </c>
      <c r="W1" s="64" t="s">
        <v>166</v>
      </c>
    </row>
    <row r="2" spans="1:24" x14ac:dyDescent="0.3">
      <c r="A2" s="3" t="s">
        <v>121</v>
      </c>
      <c r="B2" s="3" t="s">
        <v>122</v>
      </c>
      <c r="C2" s="3"/>
      <c r="D2" s="3" t="s">
        <v>22</v>
      </c>
      <c r="E2" s="3" t="s">
        <v>23</v>
      </c>
      <c r="F2" s="3" t="s">
        <v>123</v>
      </c>
      <c r="G2" s="3">
        <v>3194677580</v>
      </c>
      <c r="H2" s="3" t="s">
        <v>24</v>
      </c>
      <c r="I2" s="3" t="s">
        <v>25</v>
      </c>
      <c r="J2" s="3" t="s">
        <v>26</v>
      </c>
      <c r="K2" s="3" t="s">
        <v>34</v>
      </c>
      <c r="L2" s="3" t="s">
        <v>28</v>
      </c>
      <c r="M2" s="3" t="s">
        <v>124</v>
      </c>
      <c r="N2" s="3" t="s">
        <v>40</v>
      </c>
      <c r="O2" s="3" t="s">
        <v>22</v>
      </c>
      <c r="P2" s="5">
        <v>45251</v>
      </c>
      <c r="Q2" s="5">
        <v>45251</v>
      </c>
      <c r="R2" s="4">
        <v>2411540</v>
      </c>
      <c r="S2" s="4">
        <v>2411540</v>
      </c>
      <c r="T2" s="4">
        <v>458192.6</v>
      </c>
      <c r="U2" s="4">
        <v>2869732.6</v>
      </c>
      <c r="V2" s="61"/>
      <c r="W2" t="s">
        <v>160</v>
      </c>
    </row>
    <row r="3" spans="1:24" x14ac:dyDescent="0.3">
      <c r="A3" s="3" t="s">
        <v>125</v>
      </c>
      <c r="B3" s="3" t="s">
        <v>126</v>
      </c>
      <c r="C3" s="3"/>
      <c r="D3" s="3" t="s">
        <v>22</v>
      </c>
      <c r="E3" s="3" t="s">
        <v>43</v>
      </c>
      <c r="F3" s="3" t="s">
        <v>127</v>
      </c>
      <c r="G3" s="3">
        <v>3002153502</v>
      </c>
      <c r="H3" s="3" t="s">
        <v>33</v>
      </c>
      <c r="I3" s="3" t="s">
        <v>36</v>
      </c>
      <c r="J3" s="3" t="s">
        <v>128</v>
      </c>
      <c r="K3" s="3" t="s">
        <v>34</v>
      </c>
      <c r="L3" s="3" t="s">
        <v>28</v>
      </c>
      <c r="M3" s="3" t="s">
        <v>43</v>
      </c>
      <c r="N3" s="3" t="s">
        <v>35</v>
      </c>
      <c r="O3" s="3" t="s">
        <v>22</v>
      </c>
      <c r="P3" s="5">
        <v>45247</v>
      </c>
      <c r="Q3" s="5">
        <v>45247</v>
      </c>
      <c r="R3" s="4">
        <v>243400.4</v>
      </c>
      <c r="S3" s="4">
        <v>243400.4</v>
      </c>
      <c r="T3" s="4">
        <v>46246.076000000001</v>
      </c>
      <c r="U3" s="4">
        <v>289646.47600000002</v>
      </c>
      <c r="V3" s="61">
        <v>7302</v>
      </c>
    </row>
    <row r="4" spans="1:24" x14ac:dyDescent="0.3">
      <c r="A4" s="3" t="s">
        <v>129</v>
      </c>
      <c r="B4" s="3" t="s">
        <v>119</v>
      </c>
      <c r="C4" s="3"/>
      <c r="D4" s="3" t="s">
        <v>22</v>
      </c>
      <c r="E4" s="3" t="s">
        <v>23</v>
      </c>
      <c r="F4" s="3" t="s">
        <v>130</v>
      </c>
      <c r="G4" s="3">
        <v>3108955970</v>
      </c>
      <c r="H4" s="3" t="s">
        <v>24</v>
      </c>
      <c r="I4" s="3" t="s">
        <v>25</v>
      </c>
      <c r="J4" s="3" t="s">
        <v>26</v>
      </c>
      <c r="K4" s="3" t="s">
        <v>34</v>
      </c>
      <c r="L4" s="3" t="s">
        <v>28</v>
      </c>
      <c r="M4" s="3" t="s">
        <v>23</v>
      </c>
      <c r="N4" s="3" t="s">
        <v>40</v>
      </c>
      <c r="O4" s="3" t="s">
        <v>22</v>
      </c>
      <c r="P4" s="5">
        <v>45247</v>
      </c>
      <c r="Q4" s="5">
        <v>45247</v>
      </c>
      <c r="R4" s="4">
        <v>993200</v>
      </c>
      <c r="S4" s="4">
        <v>993200</v>
      </c>
      <c r="T4" s="4">
        <v>188708</v>
      </c>
      <c r="U4" s="4">
        <v>1181908</v>
      </c>
      <c r="W4" t="s">
        <v>160</v>
      </c>
    </row>
    <row r="5" spans="1:24" x14ac:dyDescent="0.3">
      <c r="A5" s="3" t="s">
        <v>131</v>
      </c>
      <c r="B5" s="3" t="s">
        <v>132</v>
      </c>
      <c r="C5" s="3"/>
      <c r="D5" s="3" t="s">
        <v>22</v>
      </c>
      <c r="E5" s="3" t="s">
        <v>23</v>
      </c>
      <c r="F5" s="3" t="s">
        <v>133</v>
      </c>
      <c r="G5" s="3">
        <v>3102560942</v>
      </c>
      <c r="H5" s="3" t="s">
        <v>24</v>
      </c>
      <c r="I5" s="3" t="s">
        <v>36</v>
      </c>
      <c r="J5" s="3" t="s">
        <v>134</v>
      </c>
      <c r="K5" s="3" t="s">
        <v>34</v>
      </c>
      <c r="L5" s="3" t="s">
        <v>28</v>
      </c>
      <c r="M5" s="3" t="s">
        <v>23</v>
      </c>
      <c r="N5" s="3" t="s">
        <v>35</v>
      </c>
      <c r="O5" s="3" t="s">
        <v>22</v>
      </c>
      <c r="P5" s="5">
        <v>45246</v>
      </c>
      <c r="Q5" s="5">
        <v>45257</v>
      </c>
      <c r="R5" s="4">
        <v>1388500</v>
      </c>
      <c r="S5" s="4">
        <v>1418500</v>
      </c>
      <c r="T5" s="4">
        <v>269515</v>
      </c>
      <c r="U5" s="4">
        <v>1688015</v>
      </c>
      <c r="V5" s="61">
        <v>83310</v>
      </c>
    </row>
    <row r="6" spans="1:24" x14ac:dyDescent="0.3">
      <c r="A6" s="3" t="s">
        <v>135</v>
      </c>
      <c r="B6" s="3" t="s">
        <v>136</v>
      </c>
      <c r="C6" s="3"/>
      <c r="D6" s="3" t="s">
        <v>22</v>
      </c>
      <c r="E6" s="3" t="s">
        <v>23</v>
      </c>
      <c r="F6" s="3" t="s">
        <v>137</v>
      </c>
      <c r="G6" s="3">
        <v>3134713935</v>
      </c>
      <c r="H6" s="3" t="s">
        <v>24</v>
      </c>
      <c r="I6" s="3" t="s">
        <v>36</v>
      </c>
      <c r="J6" s="3" t="s">
        <v>26</v>
      </c>
      <c r="K6" s="3" t="s">
        <v>34</v>
      </c>
      <c r="L6" s="3" t="s">
        <v>28</v>
      </c>
      <c r="M6" s="3" t="s">
        <v>23</v>
      </c>
      <c r="N6" s="3" t="s">
        <v>35</v>
      </c>
      <c r="O6" s="3" t="s">
        <v>22</v>
      </c>
      <c r="P6" s="5">
        <v>45244</v>
      </c>
      <c r="Q6" s="5">
        <v>45244</v>
      </c>
      <c r="R6" s="4">
        <v>610850</v>
      </c>
      <c r="S6" s="4">
        <v>640850</v>
      </c>
      <c r="T6" s="4">
        <v>121761.5</v>
      </c>
      <c r="U6" s="4">
        <v>762611.5</v>
      </c>
      <c r="V6" s="61">
        <v>18325.5</v>
      </c>
    </row>
    <row r="7" spans="1:24" x14ac:dyDescent="0.3">
      <c r="A7" s="3" t="s">
        <v>138</v>
      </c>
      <c r="B7" s="3" t="s">
        <v>119</v>
      </c>
      <c r="C7" s="3"/>
      <c r="D7" s="3" t="s">
        <v>22</v>
      </c>
      <c r="E7" s="3" t="s">
        <v>23</v>
      </c>
      <c r="F7" s="3" t="s">
        <v>130</v>
      </c>
      <c r="G7" s="3">
        <v>3108955970</v>
      </c>
      <c r="H7" s="3" t="s">
        <v>24</v>
      </c>
      <c r="I7" s="3" t="s">
        <v>25</v>
      </c>
      <c r="J7" s="3" t="s">
        <v>26</v>
      </c>
      <c r="K7" s="3" t="s">
        <v>34</v>
      </c>
      <c r="L7" s="3" t="s">
        <v>28</v>
      </c>
      <c r="M7" s="3" t="s">
        <v>23</v>
      </c>
      <c r="N7" s="3" t="s">
        <v>40</v>
      </c>
      <c r="O7" s="3" t="s">
        <v>22</v>
      </c>
      <c r="P7" s="5">
        <v>45238</v>
      </c>
      <c r="Q7" s="5">
        <v>45238</v>
      </c>
      <c r="R7" s="4">
        <v>6575400</v>
      </c>
      <c r="S7" s="4">
        <v>6575400</v>
      </c>
      <c r="T7" s="4">
        <v>1249326</v>
      </c>
      <c r="U7" s="4">
        <v>7824726</v>
      </c>
      <c r="W7" t="s">
        <v>160</v>
      </c>
    </row>
    <row r="8" spans="1:24" x14ac:dyDescent="0.3">
      <c r="A8" s="3" t="s">
        <v>139</v>
      </c>
      <c r="B8" s="3" t="s">
        <v>122</v>
      </c>
      <c r="C8" s="3"/>
      <c r="D8" s="3" t="s">
        <v>22</v>
      </c>
      <c r="E8" s="3" t="s">
        <v>23</v>
      </c>
      <c r="F8" s="3" t="s">
        <v>123</v>
      </c>
      <c r="G8" s="3">
        <v>3194677580</v>
      </c>
      <c r="H8" s="3" t="s">
        <v>24</v>
      </c>
      <c r="I8" s="3" t="s">
        <v>25</v>
      </c>
      <c r="J8" s="3" t="s">
        <v>26</v>
      </c>
      <c r="K8" s="3" t="s">
        <v>34</v>
      </c>
      <c r="L8" s="3" t="s">
        <v>28</v>
      </c>
      <c r="M8" s="3" t="s">
        <v>124</v>
      </c>
      <c r="N8" s="3" t="s">
        <v>35</v>
      </c>
      <c r="O8" s="3" t="s">
        <v>22</v>
      </c>
      <c r="P8" s="5">
        <v>45237</v>
      </c>
      <c r="Q8" s="5">
        <v>45237</v>
      </c>
      <c r="R8" s="4">
        <v>6754900</v>
      </c>
      <c r="S8" s="4">
        <v>6754900</v>
      </c>
      <c r="T8" s="4">
        <v>1283431</v>
      </c>
      <c r="U8" s="4">
        <v>8038331</v>
      </c>
      <c r="W8" t="s">
        <v>160</v>
      </c>
    </row>
    <row r="9" spans="1:24" x14ac:dyDescent="0.3">
      <c r="A9" s="3" t="s">
        <v>140</v>
      </c>
      <c r="B9" s="3" t="s">
        <v>141</v>
      </c>
      <c r="C9" s="3"/>
      <c r="D9" s="3" t="s">
        <v>22</v>
      </c>
      <c r="E9" s="3" t="s">
        <v>23</v>
      </c>
      <c r="F9" s="3" t="s">
        <v>142</v>
      </c>
      <c r="G9" s="3">
        <v>3005101837</v>
      </c>
      <c r="H9" s="3" t="s">
        <v>24</v>
      </c>
      <c r="I9" s="3" t="s">
        <v>25</v>
      </c>
      <c r="J9" s="3" t="s">
        <v>26</v>
      </c>
      <c r="K9" s="3" t="s">
        <v>34</v>
      </c>
      <c r="L9" s="3" t="s">
        <v>28</v>
      </c>
      <c r="M9" s="3" t="s">
        <v>23</v>
      </c>
      <c r="N9" s="3" t="s">
        <v>143</v>
      </c>
      <c r="O9" s="3" t="s">
        <v>22</v>
      </c>
      <c r="P9" s="5">
        <v>45237</v>
      </c>
      <c r="Q9" s="5">
        <v>45238</v>
      </c>
      <c r="R9" s="4">
        <v>4632027</v>
      </c>
      <c r="S9" s="4">
        <v>4632027</v>
      </c>
      <c r="T9" s="4">
        <v>880085.12999999896</v>
      </c>
      <c r="U9" s="4">
        <v>5512112.1299999999</v>
      </c>
      <c r="V9" s="61">
        <v>121760.81</v>
      </c>
    </row>
    <row r="10" spans="1:24" x14ac:dyDescent="0.3">
      <c r="A10" s="3" t="s">
        <v>144</v>
      </c>
      <c r="B10" s="3" t="s">
        <v>100</v>
      </c>
      <c r="C10" s="3"/>
      <c r="D10" s="3" t="s">
        <v>22</v>
      </c>
      <c r="E10" s="3" t="s">
        <v>145</v>
      </c>
      <c r="F10" s="3" t="s">
        <v>146</v>
      </c>
      <c r="G10" s="3">
        <v>3124860206</v>
      </c>
      <c r="H10" s="3" t="s">
        <v>39</v>
      </c>
      <c r="I10" s="3" t="s">
        <v>36</v>
      </c>
      <c r="J10" s="3" t="s">
        <v>26</v>
      </c>
      <c r="K10" s="3" t="s">
        <v>34</v>
      </c>
      <c r="L10" s="3" t="s">
        <v>28</v>
      </c>
      <c r="M10" s="3" t="s">
        <v>23</v>
      </c>
      <c r="N10" s="3" t="s">
        <v>35</v>
      </c>
      <c r="O10" s="3" t="s">
        <v>22</v>
      </c>
      <c r="P10" s="5">
        <v>45233</v>
      </c>
      <c r="Q10" s="5">
        <v>45239</v>
      </c>
      <c r="R10" s="4">
        <v>4264980</v>
      </c>
      <c r="S10" s="4">
        <v>6324580</v>
      </c>
      <c r="T10" s="4">
        <v>0</v>
      </c>
      <c r="U10" s="4">
        <v>6324580</v>
      </c>
      <c r="V10" s="61">
        <v>230437</v>
      </c>
    </row>
    <row r="11" spans="1:24" ht="15" thickBot="1" x14ac:dyDescent="0.35">
      <c r="A11" s="3" t="s">
        <v>147</v>
      </c>
      <c r="B11" s="3" t="s">
        <v>100</v>
      </c>
      <c r="C11" s="3"/>
      <c r="D11" s="3" t="s">
        <v>22</v>
      </c>
      <c r="E11" s="3" t="s">
        <v>148</v>
      </c>
      <c r="F11" s="3" t="s">
        <v>149</v>
      </c>
      <c r="G11" s="3">
        <v>3183475548</v>
      </c>
      <c r="H11" s="3" t="s">
        <v>39</v>
      </c>
      <c r="I11" s="3" t="s">
        <v>36</v>
      </c>
      <c r="J11" s="3" t="s">
        <v>26</v>
      </c>
      <c r="K11" s="3" t="s">
        <v>34</v>
      </c>
      <c r="L11" s="3" t="s">
        <v>28</v>
      </c>
      <c r="M11" s="3" t="s">
        <v>23</v>
      </c>
      <c r="N11" s="3" t="s">
        <v>35</v>
      </c>
      <c r="O11" s="3" t="s">
        <v>22</v>
      </c>
      <c r="P11" s="5">
        <v>45233</v>
      </c>
      <c r="Q11" s="5">
        <v>45238</v>
      </c>
      <c r="R11" s="56">
        <v>1797300</v>
      </c>
      <c r="S11" s="4">
        <v>2402700</v>
      </c>
      <c r="T11" s="4">
        <v>0</v>
      </c>
      <c r="U11" s="4">
        <v>2402700</v>
      </c>
      <c r="V11" s="61">
        <v>107838</v>
      </c>
    </row>
    <row r="12" spans="1:24" ht="15" thickBot="1" x14ac:dyDescent="0.35">
      <c r="A12" s="3" t="s">
        <v>164</v>
      </c>
      <c r="B12" s="3" t="s">
        <v>165</v>
      </c>
      <c r="C12" s="3"/>
      <c r="R12" s="60">
        <f>SUM(R2:R11)</f>
        <v>29672097.399999999</v>
      </c>
      <c r="V12" s="11">
        <f>W12*30%</f>
        <v>223339.19999999998</v>
      </c>
      <c r="W12" s="62">
        <v>744464</v>
      </c>
      <c r="X12" t="s">
        <v>163</v>
      </c>
    </row>
    <row r="13" spans="1:24" x14ac:dyDescent="0.3">
      <c r="V13" s="63">
        <f>SUM(V2:V12)</f>
        <v>792312.51</v>
      </c>
    </row>
    <row r="15" spans="1:24" x14ac:dyDescent="0.3">
      <c r="A15" s="3" t="s">
        <v>150</v>
      </c>
      <c r="B15" s="3" t="s">
        <v>153</v>
      </c>
      <c r="C15" s="3"/>
      <c r="D15" s="3" t="s">
        <v>22</v>
      </c>
      <c r="E15" s="3" t="s">
        <v>43</v>
      </c>
      <c r="F15" s="3"/>
      <c r="G15" s="3">
        <v>3106660655</v>
      </c>
      <c r="H15" s="3" t="s">
        <v>22</v>
      </c>
      <c r="P15" s="5">
        <v>45253</v>
      </c>
      <c r="Q15" s="5">
        <v>45258</v>
      </c>
      <c r="R15" s="4">
        <v>20336400</v>
      </c>
      <c r="S15" s="4">
        <v>20686400</v>
      </c>
      <c r="T15" s="4">
        <v>3930416</v>
      </c>
      <c r="U15" s="4">
        <v>24616816</v>
      </c>
      <c r="W15" t="s">
        <v>160</v>
      </c>
    </row>
    <row r="16" spans="1:24" x14ac:dyDescent="0.3">
      <c r="A16" s="3" t="s">
        <v>151</v>
      </c>
      <c r="B16" s="3" t="s">
        <v>154</v>
      </c>
      <c r="C16" s="3"/>
      <c r="D16" s="3" t="s">
        <v>22</v>
      </c>
      <c r="E16" s="3" t="s">
        <v>23</v>
      </c>
      <c r="F16" s="3"/>
      <c r="G16" s="3">
        <v>3176426968</v>
      </c>
      <c r="H16" s="3" t="s">
        <v>22</v>
      </c>
      <c r="P16" s="5">
        <v>45250</v>
      </c>
      <c r="Q16" s="5">
        <v>45250</v>
      </c>
      <c r="R16" s="4">
        <v>894040</v>
      </c>
      <c r="S16" s="4">
        <v>894040</v>
      </c>
      <c r="T16" s="4">
        <v>169867.6</v>
      </c>
      <c r="U16" s="4">
        <v>1063907.6000000001</v>
      </c>
      <c r="W16" t="s">
        <v>160</v>
      </c>
    </row>
    <row r="17" spans="1:23" x14ac:dyDescent="0.3">
      <c r="A17" s="65" t="s">
        <v>152</v>
      </c>
      <c r="B17" s="65" t="s">
        <v>155</v>
      </c>
      <c r="C17" s="65"/>
      <c r="D17" s="65" t="s">
        <v>22</v>
      </c>
      <c r="E17" s="65" t="s">
        <v>23</v>
      </c>
      <c r="F17" s="65"/>
      <c r="G17" s="65">
        <v>3006160166</v>
      </c>
      <c r="H17" s="65" t="s">
        <v>22</v>
      </c>
      <c r="P17" s="66">
        <v>45246</v>
      </c>
      <c r="Q17" s="66">
        <v>45247</v>
      </c>
      <c r="R17" s="56">
        <v>13518700</v>
      </c>
      <c r="S17" s="56">
        <v>13518700</v>
      </c>
      <c r="T17" s="56">
        <v>2568553</v>
      </c>
      <c r="U17" s="56">
        <v>16087253</v>
      </c>
      <c r="W17" t="s">
        <v>160</v>
      </c>
    </row>
    <row r="18" spans="1:23" x14ac:dyDescent="0.3">
      <c r="A18" s="67" t="s">
        <v>167</v>
      </c>
      <c r="B18" s="67" t="s">
        <v>168</v>
      </c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8"/>
      <c r="S18" s="68">
        <v>930000</v>
      </c>
      <c r="T18" s="68">
        <v>176700</v>
      </c>
      <c r="U18" s="68">
        <v>1106700</v>
      </c>
      <c r="W18" t="s">
        <v>160</v>
      </c>
    </row>
    <row r="19" spans="1:23" x14ac:dyDescent="0.3">
      <c r="A19" s="67" t="s">
        <v>169</v>
      </c>
      <c r="B19" s="67" t="s">
        <v>168</v>
      </c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8"/>
      <c r="S19" s="68">
        <v>4479500</v>
      </c>
      <c r="T19" s="68">
        <v>851105</v>
      </c>
      <c r="U19" s="68">
        <v>5330605</v>
      </c>
      <c r="W19" t="s">
        <v>160</v>
      </c>
    </row>
    <row r="21" spans="1:23" x14ac:dyDescent="0.3">
      <c r="S21" s="70" t="s">
        <v>68</v>
      </c>
      <c r="T21" s="71"/>
    </row>
    <row r="22" spans="1:23" x14ac:dyDescent="0.3">
      <c r="S22" s="37" t="s">
        <v>65</v>
      </c>
      <c r="T22" s="38">
        <v>15850000</v>
      </c>
    </row>
    <row r="23" spans="1:23" x14ac:dyDescent="0.3">
      <c r="S23" s="37" t="s">
        <v>69</v>
      </c>
      <c r="T23" s="42">
        <f>+R12</f>
        <v>29672097.399999999</v>
      </c>
    </row>
    <row r="24" spans="1:23" x14ac:dyDescent="0.3">
      <c r="S24" s="37" t="s">
        <v>156</v>
      </c>
      <c r="T24" s="43">
        <f>29672097+34749140</f>
        <v>64421237</v>
      </c>
    </row>
    <row r="25" spans="1:23" x14ac:dyDescent="0.3">
      <c r="S25" s="37" t="s">
        <v>159</v>
      </c>
      <c r="T25" s="38">
        <f>'PROMEDIO COMISIONES'!B12</f>
        <v>369081.44836631848</v>
      </c>
    </row>
    <row r="26" spans="1:23" ht="28.8" x14ac:dyDescent="0.3">
      <c r="S26" s="44" t="s">
        <v>94</v>
      </c>
      <c r="T26" s="38">
        <f>+'PENDIENTES POR PAGAR '!S17</f>
        <v>0</v>
      </c>
    </row>
    <row r="27" spans="1:23" x14ac:dyDescent="0.3">
      <c r="S27" s="37" t="s">
        <v>66</v>
      </c>
      <c r="T27" s="39">
        <f>+T26*2.5/100</f>
        <v>0</v>
      </c>
    </row>
    <row r="28" spans="1:23" x14ac:dyDescent="0.3">
      <c r="S28" s="40" t="s">
        <v>67</v>
      </c>
      <c r="T28" s="41">
        <f>+T27+T25</f>
        <v>369081.44836631848</v>
      </c>
    </row>
  </sheetData>
  <autoFilter ref="W2:W13" xr:uid="{724220E9-707F-422E-825B-6F2E36CA8C15}"/>
  <mergeCells count="1">
    <mergeCell ref="S21:T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22"/>
  <sheetViews>
    <sheetView topLeftCell="A2" workbookViewId="0">
      <selection activeCell="I24" sqref="I24"/>
    </sheetView>
  </sheetViews>
  <sheetFormatPr baseColWidth="10" defaultRowHeight="14.4" x14ac:dyDescent="0.3"/>
  <cols>
    <col min="1" max="1" width="21.44140625" customWidth="1"/>
    <col min="2" max="2" width="4.33203125" hidden="1" customWidth="1"/>
    <col min="3" max="3" width="39.44140625" bestFit="1" customWidth="1"/>
    <col min="4" max="5" width="11.44140625" customWidth="1"/>
    <col min="6" max="6" width="11.44140625" hidden="1" customWidth="1"/>
    <col min="7" max="9" width="11.44140625" customWidth="1"/>
    <col min="10" max="10" width="12.109375" customWidth="1"/>
    <col min="11" max="11" width="17.5546875" style="1" customWidth="1"/>
    <col min="12" max="14" width="15.5546875" style="1" bestFit="1" customWidth="1"/>
    <col min="15" max="15" width="14.6640625" bestFit="1" customWidth="1"/>
    <col min="18" max="18" width="17" style="11" bestFit="1" customWidth="1"/>
  </cols>
  <sheetData>
    <row r="2" spans="1:20" x14ac:dyDescent="0.3">
      <c r="A2" s="72" t="s">
        <v>82</v>
      </c>
      <c r="B2" s="72" t="s">
        <v>2</v>
      </c>
      <c r="C2" s="72" t="s">
        <v>2</v>
      </c>
      <c r="D2" s="72" t="s">
        <v>4</v>
      </c>
      <c r="E2" s="72" t="s">
        <v>13</v>
      </c>
      <c r="F2" s="72" t="s">
        <v>2</v>
      </c>
      <c r="G2" s="72" t="s">
        <v>14</v>
      </c>
      <c r="H2" s="72" t="s">
        <v>15</v>
      </c>
      <c r="I2" s="72" t="s">
        <v>16</v>
      </c>
      <c r="J2" s="72" t="s">
        <v>17</v>
      </c>
      <c r="K2" s="72" t="s">
        <v>18</v>
      </c>
      <c r="L2" s="72" t="s">
        <v>19</v>
      </c>
      <c r="M2" s="72" t="s">
        <v>20</v>
      </c>
      <c r="N2" s="72" t="s">
        <v>21</v>
      </c>
      <c r="O2" s="1"/>
      <c r="P2" s="1"/>
      <c r="R2"/>
      <c r="T2" s="11"/>
    </row>
    <row r="3" spans="1:20" x14ac:dyDescent="0.3">
      <c r="A3" s="49" t="s">
        <v>0</v>
      </c>
      <c r="B3" s="49" t="s">
        <v>2</v>
      </c>
      <c r="C3" s="47" t="s">
        <v>2</v>
      </c>
      <c r="D3" s="49" t="s">
        <v>4</v>
      </c>
      <c r="E3" s="47" t="s">
        <v>5</v>
      </c>
      <c r="F3" s="49" t="s">
        <v>13</v>
      </c>
      <c r="G3" s="49" t="s">
        <v>14</v>
      </c>
      <c r="H3" s="49" t="s">
        <v>15</v>
      </c>
      <c r="I3" s="49" t="s">
        <v>16</v>
      </c>
      <c r="J3" s="49" t="s">
        <v>17</v>
      </c>
      <c r="K3" s="50" t="s">
        <v>18</v>
      </c>
      <c r="L3" s="50" t="s">
        <v>19</v>
      </c>
      <c r="M3" s="50" t="s">
        <v>20</v>
      </c>
      <c r="N3" s="48" t="s">
        <v>21</v>
      </c>
      <c r="O3" s="73" t="s">
        <v>84</v>
      </c>
      <c r="P3" s="74"/>
      <c r="Q3" s="74"/>
      <c r="R3"/>
      <c r="T3" s="11"/>
    </row>
    <row r="4" spans="1:20" ht="15" customHeight="1" x14ac:dyDescent="0.3">
      <c r="A4" s="3" t="s">
        <v>75</v>
      </c>
      <c r="B4" s="3" t="s">
        <v>76</v>
      </c>
      <c r="C4" s="3" t="s">
        <v>76</v>
      </c>
      <c r="D4" s="3" t="s">
        <v>22</v>
      </c>
      <c r="E4" s="3" t="s">
        <v>23</v>
      </c>
      <c r="F4" s="3" t="s">
        <v>76</v>
      </c>
      <c r="G4" s="3" t="s">
        <v>35</v>
      </c>
      <c r="H4" s="3" t="s">
        <v>22</v>
      </c>
      <c r="I4" s="5">
        <v>45135</v>
      </c>
      <c r="J4" s="5">
        <v>45135</v>
      </c>
      <c r="K4" s="4">
        <v>2490060</v>
      </c>
      <c r="L4" s="4">
        <v>2490060</v>
      </c>
      <c r="M4" s="4">
        <v>473111.39999999898</v>
      </c>
      <c r="N4" s="4">
        <v>2963171.4</v>
      </c>
      <c r="O4" s="73"/>
      <c r="P4" s="74"/>
      <c r="Q4" s="74"/>
      <c r="R4"/>
      <c r="T4" s="11"/>
    </row>
    <row r="5" spans="1:20" x14ac:dyDescent="0.3">
      <c r="A5" s="3" t="s">
        <v>77</v>
      </c>
      <c r="B5" s="3" t="s">
        <v>78</v>
      </c>
      <c r="C5" s="3" t="s">
        <v>78</v>
      </c>
      <c r="D5" s="3" t="s">
        <v>22</v>
      </c>
      <c r="E5" s="3" t="s">
        <v>23</v>
      </c>
      <c r="F5" s="3" t="s">
        <v>78</v>
      </c>
      <c r="G5" s="3" t="s">
        <v>64</v>
      </c>
      <c r="H5" s="3" t="s">
        <v>22</v>
      </c>
      <c r="I5" s="5">
        <v>45133</v>
      </c>
      <c r="J5" s="5">
        <v>45133</v>
      </c>
      <c r="K5" s="4">
        <v>839000</v>
      </c>
      <c r="L5" s="4">
        <v>839000</v>
      </c>
      <c r="M5" s="4">
        <v>159410</v>
      </c>
      <c r="N5" s="4">
        <v>998410</v>
      </c>
      <c r="O5" s="73"/>
      <c r="P5" s="74"/>
      <c r="Q5" s="74"/>
      <c r="R5"/>
      <c r="T5" s="11"/>
    </row>
    <row r="6" spans="1:20" x14ac:dyDescent="0.3">
      <c r="A6" s="3" t="s">
        <v>79</v>
      </c>
      <c r="B6" s="3" t="s">
        <v>42</v>
      </c>
      <c r="C6" s="3" t="s">
        <v>42</v>
      </c>
      <c r="D6" s="3" t="s">
        <v>22</v>
      </c>
      <c r="E6" s="3" t="s">
        <v>23</v>
      </c>
      <c r="F6" s="3" t="s">
        <v>42</v>
      </c>
      <c r="G6" s="3" t="s">
        <v>40</v>
      </c>
      <c r="H6" s="3" t="s">
        <v>22</v>
      </c>
      <c r="I6" s="5">
        <v>45133</v>
      </c>
      <c r="J6" s="5">
        <v>45133</v>
      </c>
      <c r="K6" s="6">
        <v>2077473.5999999901</v>
      </c>
      <c r="L6" s="6">
        <v>2077473.5999999901</v>
      </c>
      <c r="M6" s="6">
        <v>394719.98399999901</v>
      </c>
      <c r="N6" s="6">
        <v>2472193.5839999998</v>
      </c>
      <c r="O6" s="73"/>
      <c r="P6" s="74"/>
      <c r="Q6" s="74"/>
      <c r="R6"/>
      <c r="T6" s="11"/>
    </row>
    <row r="7" spans="1:20" x14ac:dyDescent="0.3">
      <c r="A7" s="3" t="s">
        <v>80</v>
      </c>
      <c r="B7" s="3" t="s">
        <v>81</v>
      </c>
      <c r="C7" s="3" t="s">
        <v>81</v>
      </c>
      <c r="D7" s="3" t="s">
        <v>22</v>
      </c>
      <c r="E7" s="3" t="s">
        <v>23</v>
      </c>
      <c r="F7" s="3" t="s">
        <v>81</v>
      </c>
      <c r="G7" s="3" t="s">
        <v>35</v>
      </c>
      <c r="H7" s="3" t="s">
        <v>22</v>
      </c>
      <c r="I7" s="5">
        <v>45133</v>
      </c>
      <c r="J7" s="5">
        <v>45133</v>
      </c>
      <c r="K7" s="6">
        <v>1064130</v>
      </c>
      <c r="L7" s="6">
        <v>1094130</v>
      </c>
      <c r="M7" s="6">
        <v>207884.69999999899</v>
      </c>
      <c r="N7" s="6">
        <v>1302014.7</v>
      </c>
      <c r="O7" s="73"/>
      <c r="P7" s="74"/>
      <c r="Q7" s="74"/>
      <c r="R7"/>
      <c r="T7" s="11"/>
    </row>
    <row r="8" spans="1:20" x14ac:dyDescent="0.3">
      <c r="K8" s="58">
        <f>SUM(K4:K7)</f>
        <v>6470663.5999999903</v>
      </c>
    </row>
    <row r="12" spans="1:20" x14ac:dyDescent="0.3">
      <c r="A12" s="72" t="s">
        <v>158</v>
      </c>
      <c r="B12" s="72" t="s">
        <v>2</v>
      </c>
      <c r="C12" s="72" t="s">
        <v>2</v>
      </c>
      <c r="D12" s="72" t="s">
        <v>4</v>
      </c>
      <c r="E12" s="72" t="s">
        <v>13</v>
      </c>
      <c r="F12" s="72" t="s">
        <v>2</v>
      </c>
      <c r="G12" s="72" t="s">
        <v>14</v>
      </c>
      <c r="H12" s="72" t="s">
        <v>15</v>
      </c>
      <c r="I12" s="72" t="s">
        <v>16</v>
      </c>
      <c r="J12" s="72" t="s">
        <v>17</v>
      </c>
      <c r="K12" s="72" t="s">
        <v>18</v>
      </c>
      <c r="L12" s="72" t="s">
        <v>19</v>
      </c>
      <c r="M12" s="72" t="s">
        <v>20</v>
      </c>
      <c r="N12" s="72" t="s">
        <v>21</v>
      </c>
    </row>
    <row r="13" spans="1:20" x14ac:dyDescent="0.3">
      <c r="A13" s="47" t="s">
        <v>0</v>
      </c>
      <c r="B13" s="47" t="s">
        <v>2</v>
      </c>
      <c r="C13" s="47" t="s">
        <v>2</v>
      </c>
      <c r="D13" s="47" t="s">
        <v>4</v>
      </c>
      <c r="E13" s="47" t="s">
        <v>5</v>
      </c>
      <c r="F13" s="47" t="s">
        <v>13</v>
      </c>
      <c r="G13" s="47" t="s">
        <v>14</v>
      </c>
      <c r="H13" s="47" t="s">
        <v>15</v>
      </c>
      <c r="I13" s="47" t="s">
        <v>16</v>
      </c>
      <c r="J13" s="47" t="s">
        <v>17</v>
      </c>
      <c r="K13" s="48" t="s">
        <v>18</v>
      </c>
      <c r="L13" s="48" t="s">
        <v>19</v>
      </c>
      <c r="M13" s="48" t="s">
        <v>20</v>
      </c>
      <c r="N13" s="48" t="s">
        <v>21</v>
      </c>
    </row>
    <row r="14" spans="1:20" x14ac:dyDescent="0.3">
      <c r="A14" s="3" t="s">
        <v>118</v>
      </c>
      <c r="B14" s="3"/>
      <c r="C14" s="3" t="s">
        <v>119</v>
      </c>
      <c r="D14" s="3" t="s">
        <v>22</v>
      </c>
      <c r="E14" s="3" t="s">
        <v>23</v>
      </c>
      <c r="F14" s="3"/>
      <c r="G14" s="3" t="s">
        <v>64</v>
      </c>
      <c r="H14" s="3" t="s">
        <v>64</v>
      </c>
      <c r="I14" s="5">
        <v>45226</v>
      </c>
      <c r="J14" s="5">
        <v>45226</v>
      </c>
      <c r="K14" s="4">
        <v>13461920</v>
      </c>
      <c r="L14" s="4">
        <v>2557764.7999999998</v>
      </c>
      <c r="M14" s="4">
        <v>16019684.800000001</v>
      </c>
      <c r="N14" s="4" t="s">
        <v>27</v>
      </c>
      <c r="P14" t="s">
        <v>160</v>
      </c>
    </row>
    <row r="15" spans="1:20" x14ac:dyDescent="0.3">
      <c r="K15" s="58">
        <f>SUM(K14)</f>
        <v>13461920</v>
      </c>
    </row>
    <row r="17" spans="1:16" x14ac:dyDescent="0.3">
      <c r="A17" s="72" t="s">
        <v>157</v>
      </c>
      <c r="B17" s="72" t="s">
        <v>2</v>
      </c>
      <c r="C17" s="72" t="s">
        <v>2</v>
      </c>
      <c r="D17" s="72" t="s">
        <v>4</v>
      </c>
      <c r="E17" s="72" t="s">
        <v>13</v>
      </c>
      <c r="F17" s="72" t="s">
        <v>2</v>
      </c>
      <c r="G17" s="72" t="s">
        <v>14</v>
      </c>
      <c r="H17" s="72" t="s">
        <v>15</v>
      </c>
      <c r="I17" s="72" t="s">
        <v>16</v>
      </c>
      <c r="J17" s="72" t="s">
        <v>17</v>
      </c>
      <c r="K17" s="72" t="s">
        <v>18</v>
      </c>
      <c r="L17" s="72" t="s">
        <v>19</v>
      </c>
      <c r="M17" s="72" t="s">
        <v>20</v>
      </c>
      <c r="N17" s="72" t="s">
        <v>21</v>
      </c>
    </row>
    <row r="18" spans="1:16" x14ac:dyDescent="0.3">
      <c r="A18" s="47" t="s">
        <v>0</v>
      </c>
      <c r="B18" s="47" t="s">
        <v>2</v>
      </c>
      <c r="C18" s="47" t="s">
        <v>2</v>
      </c>
      <c r="D18" s="47" t="s">
        <v>4</v>
      </c>
      <c r="E18" s="47" t="s">
        <v>5</v>
      </c>
      <c r="F18" s="47" t="s">
        <v>13</v>
      </c>
      <c r="G18" s="47" t="s">
        <v>14</v>
      </c>
      <c r="H18" s="47" t="s">
        <v>15</v>
      </c>
      <c r="I18" s="47" t="s">
        <v>16</v>
      </c>
      <c r="J18" s="47" t="s">
        <v>17</v>
      </c>
      <c r="K18" s="48" t="s">
        <v>18</v>
      </c>
      <c r="L18" s="48" t="s">
        <v>19</v>
      </c>
      <c r="M18" s="48" t="s">
        <v>20</v>
      </c>
      <c r="N18" s="48" t="s">
        <v>21</v>
      </c>
    </row>
    <row r="19" spans="1:16" x14ac:dyDescent="0.3">
      <c r="A19" s="3" t="s">
        <v>150</v>
      </c>
      <c r="B19" s="3"/>
      <c r="C19" s="3" t="s">
        <v>153</v>
      </c>
      <c r="D19" s="3" t="s">
        <v>22</v>
      </c>
      <c r="E19" s="3" t="s">
        <v>43</v>
      </c>
      <c r="F19" s="3"/>
      <c r="G19" s="3">
        <v>3106660655</v>
      </c>
      <c r="H19" s="3" t="s">
        <v>22</v>
      </c>
      <c r="I19" s="5">
        <v>45253</v>
      </c>
      <c r="J19" s="5">
        <v>45258</v>
      </c>
      <c r="K19" s="4">
        <v>20336400</v>
      </c>
      <c r="L19" s="4">
        <v>20686400</v>
      </c>
      <c r="M19" s="4">
        <v>3930416</v>
      </c>
      <c r="N19" s="4">
        <v>24616816</v>
      </c>
      <c r="P19" t="s">
        <v>161</v>
      </c>
    </row>
    <row r="20" spans="1:16" x14ac:dyDescent="0.3">
      <c r="A20" s="3" t="s">
        <v>151</v>
      </c>
      <c r="B20" s="3"/>
      <c r="C20" s="3" t="s">
        <v>154</v>
      </c>
      <c r="D20" s="3" t="s">
        <v>22</v>
      </c>
      <c r="E20" s="3" t="s">
        <v>23</v>
      </c>
      <c r="F20" s="3"/>
      <c r="G20" s="3">
        <v>3176426968</v>
      </c>
      <c r="H20" s="3" t="s">
        <v>22</v>
      </c>
      <c r="I20" s="5">
        <v>45250</v>
      </c>
      <c r="J20" s="5">
        <v>45250</v>
      </c>
      <c r="K20" s="4">
        <v>894040</v>
      </c>
      <c r="L20" s="4">
        <v>894040</v>
      </c>
      <c r="M20" s="4">
        <v>169867.6</v>
      </c>
      <c r="N20" s="4">
        <v>1063907.6000000001</v>
      </c>
    </row>
    <row r="21" spans="1:16" x14ac:dyDescent="0.3">
      <c r="A21" s="3" t="s">
        <v>152</v>
      </c>
      <c r="B21" s="3"/>
      <c r="C21" s="3" t="s">
        <v>155</v>
      </c>
      <c r="D21" s="3" t="s">
        <v>22</v>
      </c>
      <c r="E21" s="3" t="s">
        <v>23</v>
      </c>
      <c r="F21" s="3"/>
      <c r="G21" s="3">
        <v>3006160166</v>
      </c>
      <c r="H21" s="3" t="s">
        <v>22</v>
      </c>
      <c r="I21" s="5">
        <v>45246</v>
      </c>
      <c r="J21" s="5">
        <v>45247</v>
      </c>
      <c r="K21" s="4">
        <v>13518700</v>
      </c>
      <c r="L21" s="4">
        <v>13518700</v>
      </c>
      <c r="M21" s="4">
        <v>2568553</v>
      </c>
      <c r="N21" s="4">
        <v>16087253</v>
      </c>
      <c r="P21" t="s">
        <v>162</v>
      </c>
    </row>
    <row r="22" spans="1:16" x14ac:dyDescent="0.3">
      <c r="K22" s="58">
        <f>SUM(K19:K21)</f>
        <v>34749140</v>
      </c>
    </row>
  </sheetData>
  <mergeCells count="4">
    <mergeCell ref="A2:N2"/>
    <mergeCell ref="O3:Q7"/>
    <mergeCell ref="A12:N12"/>
    <mergeCell ref="A17:N17"/>
  </mergeCells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23F7-FAA8-4D33-8976-0850AA9A804A}">
  <dimension ref="A1:E1000"/>
  <sheetViews>
    <sheetView workbookViewId="0">
      <selection activeCell="C9" sqref="C9"/>
    </sheetView>
  </sheetViews>
  <sheetFormatPr baseColWidth="10" defaultColWidth="14.44140625" defaultRowHeight="14.4" x14ac:dyDescent="0.3"/>
  <cols>
    <col min="1" max="1" width="24" customWidth="1"/>
    <col min="2" max="2" width="15.33203125" customWidth="1"/>
    <col min="3" max="3" width="11.44140625" customWidth="1"/>
    <col min="4" max="4" width="17.109375" customWidth="1"/>
    <col min="5" max="5" width="18.88671875" customWidth="1"/>
    <col min="6" max="26" width="11.44140625" customWidth="1"/>
  </cols>
  <sheetData>
    <row r="1" spans="1:5" ht="15" thickBot="1" x14ac:dyDescent="0.35">
      <c r="A1" s="15" t="s">
        <v>53</v>
      </c>
      <c r="B1" s="16">
        <v>15850000</v>
      </c>
      <c r="D1" s="17"/>
      <c r="E1" s="17"/>
    </row>
    <row r="2" spans="1:5" ht="15" thickBot="1" x14ac:dyDescent="0.35">
      <c r="A2" s="18" t="s">
        <v>54</v>
      </c>
      <c r="B2" s="19">
        <f>'VALENTINA NOV 23'!R12</f>
        <v>29672097.399999999</v>
      </c>
      <c r="D2" s="17"/>
      <c r="E2" s="17"/>
    </row>
    <row r="3" spans="1:5" ht="15" thickBot="1" x14ac:dyDescent="0.35">
      <c r="A3" s="20" t="s">
        <v>55</v>
      </c>
      <c r="B3" s="21">
        <f>'VALENTINA NOV 23'!V13</f>
        <v>792312.51</v>
      </c>
      <c r="D3" s="17"/>
      <c r="E3" s="17"/>
    </row>
    <row r="4" spans="1:5" ht="15" thickBot="1" x14ac:dyDescent="0.35">
      <c r="A4" s="22" t="s">
        <v>56</v>
      </c>
      <c r="B4" s="23">
        <f>+B2-B1</f>
        <v>13822097.399999999</v>
      </c>
      <c r="D4" s="17"/>
      <c r="E4" s="17"/>
    </row>
    <row r="5" spans="1:5" ht="15" thickBot="1" x14ac:dyDescent="0.35">
      <c r="D5" s="24" t="s">
        <v>54</v>
      </c>
      <c r="E5" s="25" t="s">
        <v>55</v>
      </c>
    </row>
    <row r="6" spans="1:5" ht="15" thickBot="1" x14ac:dyDescent="0.35">
      <c r="D6" s="26">
        <f>+B2</f>
        <v>29672097.399999999</v>
      </c>
      <c r="E6" s="27">
        <f>+B3</f>
        <v>792312.51</v>
      </c>
    </row>
    <row r="7" spans="1:5" ht="15" thickBot="1" x14ac:dyDescent="0.35">
      <c r="D7" s="28">
        <f>+B4</f>
        <v>13822097.399999999</v>
      </c>
      <c r="E7" s="29">
        <f>+D7/D6*E6</f>
        <v>369081.44836631848</v>
      </c>
    </row>
    <row r="8" spans="1:5" ht="29.4" thickBot="1" x14ac:dyDescent="0.35">
      <c r="D8" s="30" t="s">
        <v>56</v>
      </c>
      <c r="E8" s="31" t="s">
        <v>57</v>
      </c>
    </row>
    <row r="9" spans="1:5" x14ac:dyDescent="0.3">
      <c r="D9" s="17"/>
      <c r="E9" s="17"/>
    </row>
    <row r="10" spans="1:5" x14ac:dyDescent="0.3">
      <c r="D10" s="17"/>
      <c r="E10" s="17"/>
    </row>
    <row r="11" spans="1:5" ht="15" thickBot="1" x14ac:dyDescent="0.35">
      <c r="D11" s="17"/>
      <c r="E11" s="17"/>
    </row>
    <row r="12" spans="1:5" ht="15" thickBot="1" x14ac:dyDescent="0.35">
      <c r="A12" s="32" t="s">
        <v>57</v>
      </c>
      <c r="B12" s="29">
        <f>+E7</f>
        <v>369081.44836631848</v>
      </c>
      <c r="D12" s="17"/>
      <c r="E12" s="17"/>
    </row>
    <row r="13" spans="1:5" x14ac:dyDescent="0.3">
      <c r="B13" s="17"/>
      <c r="D13" s="17"/>
      <c r="E13" s="17"/>
    </row>
    <row r="14" spans="1:5" x14ac:dyDescent="0.3">
      <c r="A14" s="33" t="s">
        <v>58</v>
      </c>
      <c r="B14" s="34">
        <v>1540728</v>
      </c>
      <c r="D14" s="17"/>
      <c r="E14" s="17"/>
    </row>
    <row r="15" spans="1:5" x14ac:dyDescent="0.3">
      <c r="A15" s="33" t="s">
        <v>59</v>
      </c>
      <c r="B15" s="34">
        <v>1517637</v>
      </c>
      <c r="D15" s="17"/>
      <c r="E15" s="17"/>
    </row>
    <row r="16" spans="1:5" ht="43.2" x14ac:dyDescent="0.3">
      <c r="A16" s="35" t="s">
        <v>60</v>
      </c>
      <c r="B16" s="36">
        <f>B14-B15</f>
        <v>23091</v>
      </c>
      <c r="D16" s="17"/>
      <c r="E16" s="17"/>
    </row>
    <row r="17" spans="2:5" x14ac:dyDescent="0.3">
      <c r="B17" s="34"/>
      <c r="D17" s="17"/>
      <c r="E17" s="17"/>
    </row>
    <row r="18" spans="2:5" x14ac:dyDescent="0.3">
      <c r="D18" s="17"/>
      <c r="E18" s="17"/>
    </row>
    <row r="19" spans="2:5" x14ac:dyDescent="0.3">
      <c r="D19" s="17"/>
      <c r="E19" s="17"/>
    </row>
    <row r="20" spans="2:5" x14ac:dyDescent="0.3">
      <c r="D20" s="17"/>
      <c r="E20" s="17"/>
    </row>
    <row r="21" spans="2:5" ht="15.75" customHeight="1" x14ac:dyDescent="0.3">
      <c r="D21" s="17"/>
      <c r="E21" s="17"/>
    </row>
    <row r="22" spans="2:5" ht="15.75" customHeight="1" x14ac:dyDescent="0.3">
      <c r="D22" s="17"/>
      <c r="E22" s="17"/>
    </row>
    <row r="23" spans="2:5" ht="15.75" customHeight="1" x14ac:dyDescent="0.3">
      <c r="D23" s="17"/>
      <c r="E23" s="17"/>
    </row>
    <row r="24" spans="2:5" ht="15.75" customHeight="1" x14ac:dyDescent="0.3">
      <c r="D24" s="17"/>
      <c r="E24" s="17"/>
    </row>
    <row r="25" spans="2:5" ht="15.75" customHeight="1" x14ac:dyDescent="0.3">
      <c r="D25" s="17"/>
      <c r="E25" s="17"/>
    </row>
    <row r="26" spans="2:5" ht="15.75" customHeight="1" x14ac:dyDescent="0.3">
      <c r="D26" s="17"/>
      <c r="E26" s="17"/>
    </row>
    <row r="27" spans="2:5" ht="15.75" customHeight="1" x14ac:dyDescent="0.3">
      <c r="D27" s="17"/>
      <c r="E27" s="17"/>
    </row>
    <row r="28" spans="2:5" ht="15.75" customHeight="1" x14ac:dyDescent="0.3">
      <c r="D28" s="17"/>
      <c r="E28" s="17"/>
    </row>
    <row r="29" spans="2:5" ht="15.75" customHeight="1" x14ac:dyDescent="0.3">
      <c r="D29" s="17"/>
      <c r="E29" s="17"/>
    </row>
    <row r="30" spans="2:5" ht="15.75" customHeight="1" x14ac:dyDescent="0.3">
      <c r="D30" s="17"/>
      <c r="E30" s="17"/>
    </row>
    <row r="31" spans="2:5" ht="15.75" customHeight="1" x14ac:dyDescent="0.3">
      <c r="D31" s="17"/>
      <c r="E31" s="17"/>
    </row>
    <row r="32" spans="2:5" ht="15.75" customHeight="1" x14ac:dyDescent="0.3">
      <c r="D32" s="17"/>
      <c r="E32" s="17"/>
    </row>
    <row r="33" spans="4:5" ht="15.75" customHeight="1" x14ac:dyDescent="0.3">
      <c r="D33" s="17"/>
      <c r="E33" s="17"/>
    </row>
    <row r="34" spans="4:5" ht="15.75" customHeight="1" x14ac:dyDescent="0.3">
      <c r="D34" s="17"/>
      <c r="E34" s="17"/>
    </row>
    <row r="35" spans="4:5" ht="15.75" customHeight="1" x14ac:dyDescent="0.3">
      <c r="D35" s="17"/>
      <c r="E35" s="17"/>
    </row>
    <row r="36" spans="4:5" ht="15.75" customHeight="1" x14ac:dyDescent="0.3">
      <c r="D36" s="17"/>
      <c r="E36" s="17"/>
    </row>
    <row r="37" spans="4:5" ht="15.75" customHeight="1" x14ac:dyDescent="0.3">
      <c r="D37" s="17"/>
      <c r="E37" s="17"/>
    </row>
    <row r="38" spans="4:5" ht="15.75" customHeight="1" x14ac:dyDescent="0.3">
      <c r="D38" s="17"/>
      <c r="E38" s="17"/>
    </row>
    <row r="39" spans="4:5" ht="15.75" customHeight="1" x14ac:dyDescent="0.3">
      <c r="D39" s="17"/>
      <c r="E39" s="17"/>
    </row>
    <row r="40" spans="4:5" ht="15.75" customHeight="1" x14ac:dyDescent="0.3">
      <c r="D40" s="17"/>
      <c r="E40" s="17"/>
    </row>
    <row r="41" spans="4:5" ht="15.75" customHeight="1" x14ac:dyDescent="0.3">
      <c r="D41" s="17"/>
      <c r="E41" s="17"/>
    </row>
    <row r="42" spans="4:5" ht="15.75" customHeight="1" x14ac:dyDescent="0.3">
      <c r="D42" s="17"/>
      <c r="E42" s="17"/>
    </row>
    <row r="43" spans="4:5" ht="15.75" customHeight="1" x14ac:dyDescent="0.3">
      <c r="D43" s="17"/>
      <c r="E43" s="17"/>
    </row>
    <row r="44" spans="4:5" ht="15.75" customHeight="1" x14ac:dyDescent="0.3">
      <c r="D44" s="17"/>
      <c r="E44" s="17"/>
    </row>
    <row r="45" spans="4:5" ht="15.75" customHeight="1" x14ac:dyDescent="0.3">
      <c r="D45" s="17"/>
      <c r="E45" s="17"/>
    </row>
    <row r="46" spans="4:5" ht="15.75" customHeight="1" x14ac:dyDescent="0.3">
      <c r="D46" s="17"/>
      <c r="E46" s="17"/>
    </row>
    <row r="47" spans="4:5" ht="15.75" customHeight="1" x14ac:dyDescent="0.3">
      <c r="D47" s="17"/>
      <c r="E47" s="17"/>
    </row>
    <row r="48" spans="4:5" ht="15.75" customHeight="1" x14ac:dyDescent="0.3">
      <c r="D48" s="17"/>
      <c r="E48" s="17"/>
    </row>
    <row r="49" spans="4:5" ht="15.75" customHeight="1" x14ac:dyDescent="0.3">
      <c r="D49" s="17"/>
      <c r="E49" s="17"/>
    </row>
    <row r="50" spans="4:5" ht="15.75" customHeight="1" x14ac:dyDescent="0.3">
      <c r="D50" s="17"/>
      <c r="E50" s="17"/>
    </row>
    <row r="51" spans="4:5" ht="15.75" customHeight="1" x14ac:dyDescent="0.3">
      <c r="D51" s="17"/>
      <c r="E51" s="17"/>
    </row>
    <row r="52" spans="4:5" ht="15.75" customHeight="1" x14ac:dyDescent="0.3">
      <c r="D52" s="17"/>
      <c r="E52" s="17"/>
    </row>
    <row r="53" spans="4:5" ht="15.75" customHeight="1" x14ac:dyDescent="0.3">
      <c r="D53" s="17"/>
      <c r="E53" s="17"/>
    </row>
    <row r="54" spans="4:5" ht="15.75" customHeight="1" x14ac:dyDescent="0.3">
      <c r="D54" s="17"/>
      <c r="E54" s="17"/>
    </row>
    <row r="55" spans="4:5" ht="15.75" customHeight="1" x14ac:dyDescent="0.3">
      <c r="D55" s="17"/>
      <c r="E55" s="17"/>
    </row>
    <row r="56" spans="4:5" ht="15.75" customHeight="1" x14ac:dyDescent="0.3">
      <c r="D56" s="17"/>
      <c r="E56" s="17"/>
    </row>
    <row r="57" spans="4:5" ht="15.75" customHeight="1" x14ac:dyDescent="0.3">
      <c r="D57" s="17"/>
      <c r="E57" s="17"/>
    </row>
    <row r="58" spans="4:5" ht="15.75" customHeight="1" x14ac:dyDescent="0.3">
      <c r="D58" s="17"/>
      <c r="E58" s="17"/>
    </row>
    <row r="59" spans="4:5" ht="15.75" customHeight="1" x14ac:dyDescent="0.3">
      <c r="D59" s="17"/>
      <c r="E59" s="17"/>
    </row>
    <row r="60" spans="4:5" ht="15.75" customHeight="1" x14ac:dyDescent="0.3">
      <c r="D60" s="17"/>
      <c r="E60" s="17"/>
    </row>
    <row r="61" spans="4:5" ht="15.75" customHeight="1" x14ac:dyDescent="0.3">
      <c r="D61" s="17"/>
      <c r="E61" s="17"/>
    </row>
    <row r="62" spans="4:5" ht="15.75" customHeight="1" x14ac:dyDescent="0.3">
      <c r="D62" s="17"/>
      <c r="E62" s="17"/>
    </row>
    <row r="63" spans="4:5" ht="15.75" customHeight="1" x14ac:dyDescent="0.3">
      <c r="D63" s="17"/>
      <c r="E63" s="17"/>
    </row>
    <row r="64" spans="4:5" ht="15.75" customHeight="1" x14ac:dyDescent="0.3">
      <c r="D64" s="17"/>
      <c r="E64" s="17"/>
    </row>
    <row r="65" spans="4:5" ht="15.75" customHeight="1" x14ac:dyDescent="0.3">
      <c r="D65" s="17"/>
      <c r="E65" s="17"/>
    </row>
    <row r="66" spans="4:5" ht="15.75" customHeight="1" x14ac:dyDescent="0.3">
      <c r="D66" s="17"/>
      <c r="E66" s="17"/>
    </row>
    <row r="67" spans="4:5" ht="15.75" customHeight="1" x14ac:dyDescent="0.3">
      <c r="D67" s="17"/>
      <c r="E67" s="17"/>
    </row>
    <row r="68" spans="4:5" ht="15.75" customHeight="1" x14ac:dyDescent="0.3">
      <c r="D68" s="17"/>
      <c r="E68" s="17"/>
    </row>
    <row r="69" spans="4:5" ht="15.75" customHeight="1" x14ac:dyDescent="0.3">
      <c r="D69" s="17"/>
      <c r="E69" s="17"/>
    </row>
    <row r="70" spans="4:5" ht="15.75" customHeight="1" x14ac:dyDescent="0.3">
      <c r="D70" s="17"/>
      <c r="E70" s="17"/>
    </row>
    <row r="71" spans="4:5" ht="15.75" customHeight="1" x14ac:dyDescent="0.3">
      <c r="D71" s="17"/>
      <c r="E71" s="17"/>
    </row>
    <row r="72" spans="4:5" ht="15.75" customHeight="1" x14ac:dyDescent="0.3">
      <c r="D72" s="17"/>
      <c r="E72" s="17"/>
    </row>
    <row r="73" spans="4:5" ht="15.75" customHeight="1" x14ac:dyDescent="0.3">
      <c r="D73" s="17"/>
      <c r="E73" s="17"/>
    </row>
    <row r="74" spans="4:5" ht="15.75" customHeight="1" x14ac:dyDescent="0.3">
      <c r="D74" s="17"/>
      <c r="E74" s="17"/>
    </row>
    <row r="75" spans="4:5" ht="15.75" customHeight="1" x14ac:dyDescent="0.3">
      <c r="D75" s="17"/>
      <c r="E75" s="17"/>
    </row>
    <row r="76" spans="4:5" ht="15.75" customHeight="1" x14ac:dyDescent="0.3">
      <c r="D76" s="17"/>
      <c r="E76" s="17"/>
    </row>
    <row r="77" spans="4:5" ht="15.75" customHeight="1" x14ac:dyDescent="0.3">
      <c r="D77" s="17"/>
      <c r="E77" s="17"/>
    </row>
    <row r="78" spans="4:5" ht="15.75" customHeight="1" x14ac:dyDescent="0.3">
      <c r="D78" s="17"/>
      <c r="E78" s="17"/>
    </row>
    <row r="79" spans="4:5" ht="15.75" customHeight="1" x14ac:dyDescent="0.3">
      <c r="D79" s="17"/>
      <c r="E79" s="17"/>
    </row>
    <row r="80" spans="4:5" ht="15.75" customHeight="1" x14ac:dyDescent="0.3">
      <c r="D80" s="17"/>
      <c r="E80" s="17"/>
    </row>
    <row r="81" spans="4:5" ht="15.75" customHeight="1" x14ac:dyDescent="0.3">
      <c r="D81" s="17"/>
      <c r="E81" s="17"/>
    </row>
    <row r="82" spans="4:5" ht="15.75" customHeight="1" x14ac:dyDescent="0.3">
      <c r="D82" s="17"/>
      <c r="E82" s="17"/>
    </row>
    <row r="83" spans="4:5" ht="15.75" customHeight="1" x14ac:dyDescent="0.3">
      <c r="D83" s="17"/>
      <c r="E83" s="17"/>
    </row>
    <row r="84" spans="4:5" ht="15.75" customHeight="1" x14ac:dyDescent="0.3">
      <c r="D84" s="17"/>
      <c r="E84" s="17"/>
    </row>
    <row r="85" spans="4:5" ht="15.75" customHeight="1" x14ac:dyDescent="0.3">
      <c r="D85" s="17"/>
      <c r="E85" s="17"/>
    </row>
    <row r="86" spans="4:5" ht="15.75" customHeight="1" x14ac:dyDescent="0.3">
      <c r="D86" s="17"/>
      <c r="E86" s="17"/>
    </row>
    <row r="87" spans="4:5" ht="15.75" customHeight="1" x14ac:dyDescent="0.3">
      <c r="D87" s="17"/>
      <c r="E87" s="17"/>
    </row>
    <row r="88" spans="4:5" ht="15.75" customHeight="1" x14ac:dyDescent="0.3">
      <c r="D88" s="17"/>
      <c r="E88" s="17"/>
    </row>
    <row r="89" spans="4:5" ht="15.75" customHeight="1" x14ac:dyDescent="0.3">
      <c r="D89" s="17"/>
      <c r="E89" s="17"/>
    </row>
    <row r="90" spans="4:5" ht="15.75" customHeight="1" x14ac:dyDescent="0.3">
      <c r="D90" s="17"/>
      <c r="E90" s="17"/>
    </row>
    <row r="91" spans="4:5" ht="15.75" customHeight="1" x14ac:dyDescent="0.3">
      <c r="D91" s="17"/>
      <c r="E91" s="17"/>
    </row>
    <row r="92" spans="4:5" ht="15.75" customHeight="1" x14ac:dyDescent="0.3">
      <c r="D92" s="17"/>
      <c r="E92" s="17"/>
    </row>
    <row r="93" spans="4:5" ht="15.75" customHeight="1" x14ac:dyDescent="0.3">
      <c r="D93" s="17"/>
      <c r="E93" s="17"/>
    </row>
    <row r="94" spans="4:5" ht="15.75" customHeight="1" x14ac:dyDescent="0.3">
      <c r="D94" s="17"/>
      <c r="E94" s="17"/>
    </row>
    <row r="95" spans="4:5" ht="15.75" customHeight="1" x14ac:dyDescent="0.3">
      <c r="D95" s="17"/>
      <c r="E95" s="17"/>
    </row>
    <row r="96" spans="4:5" ht="15.75" customHeight="1" x14ac:dyDescent="0.3">
      <c r="D96" s="17"/>
      <c r="E96" s="17"/>
    </row>
    <row r="97" spans="4:5" ht="15.75" customHeight="1" x14ac:dyDescent="0.3">
      <c r="D97" s="17"/>
      <c r="E97" s="17"/>
    </row>
    <row r="98" spans="4:5" ht="15.75" customHeight="1" x14ac:dyDescent="0.3">
      <c r="D98" s="17"/>
      <c r="E98" s="17"/>
    </row>
    <row r="99" spans="4:5" ht="15.75" customHeight="1" x14ac:dyDescent="0.3">
      <c r="D99" s="17"/>
      <c r="E99" s="17"/>
    </row>
    <row r="100" spans="4:5" ht="15.75" customHeight="1" x14ac:dyDescent="0.3">
      <c r="D100" s="17"/>
      <c r="E100" s="17"/>
    </row>
    <row r="101" spans="4:5" ht="15.75" customHeight="1" x14ac:dyDescent="0.3">
      <c r="D101" s="17"/>
      <c r="E101" s="17"/>
    </row>
    <row r="102" spans="4:5" ht="15.75" customHeight="1" x14ac:dyDescent="0.3">
      <c r="D102" s="17"/>
      <c r="E102" s="17"/>
    </row>
    <row r="103" spans="4:5" ht="15.75" customHeight="1" x14ac:dyDescent="0.3">
      <c r="D103" s="17"/>
      <c r="E103" s="17"/>
    </row>
    <row r="104" spans="4:5" ht="15.75" customHeight="1" x14ac:dyDescent="0.3">
      <c r="D104" s="17"/>
      <c r="E104" s="17"/>
    </row>
    <row r="105" spans="4:5" ht="15.75" customHeight="1" x14ac:dyDescent="0.3">
      <c r="D105" s="17"/>
      <c r="E105" s="17"/>
    </row>
    <row r="106" spans="4:5" ht="15.75" customHeight="1" x14ac:dyDescent="0.3">
      <c r="D106" s="17"/>
      <c r="E106" s="17"/>
    </row>
    <row r="107" spans="4:5" ht="15.75" customHeight="1" x14ac:dyDescent="0.3">
      <c r="D107" s="17"/>
      <c r="E107" s="17"/>
    </row>
    <row r="108" spans="4:5" ht="15.75" customHeight="1" x14ac:dyDescent="0.3">
      <c r="D108" s="17"/>
      <c r="E108" s="17"/>
    </row>
    <row r="109" spans="4:5" ht="15.75" customHeight="1" x14ac:dyDescent="0.3">
      <c r="D109" s="17"/>
      <c r="E109" s="17"/>
    </row>
    <row r="110" spans="4:5" ht="15.75" customHeight="1" x14ac:dyDescent="0.3">
      <c r="D110" s="17"/>
      <c r="E110" s="17"/>
    </row>
    <row r="111" spans="4:5" ht="15.75" customHeight="1" x14ac:dyDescent="0.3">
      <c r="D111" s="17"/>
      <c r="E111" s="17"/>
    </row>
    <row r="112" spans="4:5" ht="15.75" customHeight="1" x14ac:dyDescent="0.3">
      <c r="D112" s="17"/>
      <c r="E112" s="17"/>
    </row>
    <row r="113" spans="4:5" ht="15.75" customHeight="1" x14ac:dyDescent="0.3">
      <c r="D113" s="17"/>
      <c r="E113" s="17"/>
    </row>
    <row r="114" spans="4:5" ht="15.75" customHeight="1" x14ac:dyDescent="0.3">
      <c r="D114" s="17"/>
      <c r="E114" s="17"/>
    </row>
    <row r="115" spans="4:5" ht="15.75" customHeight="1" x14ac:dyDescent="0.3">
      <c r="D115" s="17"/>
      <c r="E115" s="17"/>
    </row>
    <row r="116" spans="4:5" ht="15.75" customHeight="1" x14ac:dyDescent="0.3">
      <c r="D116" s="17"/>
      <c r="E116" s="17"/>
    </row>
    <row r="117" spans="4:5" ht="15.75" customHeight="1" x14ac:dyDescent="0.3">
      <c r="D117" s="17"/>
      <c r="E117" s="17"/>
    </row>
    <row r="118" spans="4:5" ht="15.75" customHeight="1" x14ac:dyDescent="0.3">
      <c r="D118" s="17"/>
      <c r="E118" s="17"/>
    </row>
    <row r="119" spans="4:5" ht="15.75" customHeight="1" x14ac:dyDescent="0.3">
      <c r="D119" s="17"/>
      <c r="E119" s="17"/>
    </row>
    <row r="120" spans="4:5" ht="15.75" customHeight="1" x14ac:dyDescent="0.3">
      <c r="D120" s="17"/>
      <c r="E120" s="17"/>
    </row>
    <row r="121" spans="4:5" ht="15.75" customHeight="1" x14ac:dyDescent="0.3">
      <c r="D121" s="17"/>
      <c r="E121" s="17"/>
    </row>
    <row r="122" spans="4:5" ht="15.75" customHeight="1" x14ac:dyDescent="0.3">
      <c r="D122" s="17"/>
      <c r="E122" s="17"/>
    </row>
    <row r="123" spans="4:5" ht="15.75" customHeight="1" x14ac:dyDescent="0.3">
      <c r="D123" s="17"/>
      <c r="E123" s="17"/>
    </row>
    <row r="124" spans="4:5" ht="15.75" customHeight="1" x14ac:dyDescent="0.3">
      <c r="D124" s="17"/>
      <c r="E124" s="17"/>
    </row>
    <row r="125" spans="4:5" ht="15.75" customHeight="1" x14ac:dyDescent="0.3">
      <c r="D125" s="17"/>
      <c r="E125" s="17"/>
    </row>
    <row r="126" spans="4:5" ht="15.75" customHeight="1" x14ac:dyDescent="0.3">
      <c r="D126" s="17"/>
      <c r="E126" s="17"/>
    </row>
    <row r="127" spans="4:5" ht="15.75" customHeight="1" x14ac:dyDescent="0.3">
      <c r="D127" s="17"/>
      <c r="E127" s="17"/>
    </row>
    <row r="128" spans="4:5" ht="15.75" customHeight="1" x14ac:dyDescent="0.3">
      <c r="D128" s="17"/>
      <c r="E128" s="17"/>
    </row>
    <row r="129" spans="4:5" ht="15.75" customHeight="1" x14ac:dyDescent="0.3">
      <c r="D129" s="17"/>
      <c r="E129" s="17"/>
    </row>
    <row r="130" spans="4:5" ht="15.75" customHeight="1" x14ac:dyDescent="0.3">
      <c r="D130" s="17"/>
      <c r="E130" s="17"/>
    </row>
    <row r="131" spans="4:5" ht="15.75" customHeight="1" x14ac:dyDescent="0.3">
      <c r="D131" s="17"/>
      <c r="E131" s="17"/>
    </row>
    <row r="132" spans="4:5" ht="15.75" customHeight="1" x14ac:dyDescent="0.3">
      <c r="D132" s="17"/>
      <c r="E132" s="17"/>
    </row>
    <row r="133" spans="4:5" ht="15.75" customHeight="1" x14ac:dyDescent="0.3">
      <c r="D133" s="17"/>
      <c r="E133" s="17"/>
    </row>
    <row r="134" spans="4:5" ht="15.75" customHeight="1" x14ac:dyDescent="0.3">
      <c r="D134" s="17"/>
      <c r="E134" s="17"/>
    </row>
    <row r="135" spans="4:5" ht="15.75" customHeight="1" x14ac:dyDescent="0.3">
      <c r="D135" s="17"/>
      <c r="E135" s="17"/>
    </row>
    <row r="136" spans="4:5" ht="15.75" customHeight="1" x14ac:dyDescent="0.3">
      <c r="D136" s="17"/>
      <c r="E136" s="17"/>
    </row>
    <row r="137" spans="4:5" ht="15.75" customHeight="1" x14ac:dyDescent="0.3">
      <c r="D137" s="17"/>
      <c r="E137" s="17"/>
    </row>
    <row r="138" spans="4:5" ht="15.75" customHeight="1" x14ac:dyDescent="0.3">
      <c r="D138" s="17"/>
      <c r="E138" s="17"/>
    </row>
    <row r="139" spans="4:5" ht="15.75" customHeight="1" x14ac:dyDescent="0.3">
      <c r="D139" s="17"/>
      <c r="E139" s="17"/>
    </row>
    <row r="140" spans="4:5" ht="15.75" customHeight="1" x14ac:dyDescent="0.3">
      <c r="D140" s="17"/>
      <c r="E140" s="17"/>
    </row>
    <row r="141" spans="4:5" ht="15.75" customHeight="1" x14ac:dyDescent="0.3">
      <c r="D141" s="17"/>
      <c r="E141" s="17"/>
    </row>
    <row r="142" spans="4:5" ht="15.75" customHeight="1" x14ac:dyDescent="0.3">
      <c r="D142" s="17"/>
      <c r="E142" s="17"/>
    </row>
    <row r="143" spans="4:5" ht="15.75" customHeight="1" x14ac:dyDescent="0.3">
      <c r="D143" s="17"/>
      <c r="E143" s="17"/>
    </row>
    <row r="144" spans="4:5" ht="15.75" customHeight="1" x14ac:dyDescent="0.3">
      <c r="D144" s="17"/>
      <c r="E144" s="17"/>
    </row>
    <row r="145" spans="4:5" ht="15.75" customHeight="1" x14ac:dyDescent="0.3">
      <c r="D145" s="17"/>
      <c r="E145" s="17"/>
    </row>
    <row r="146" spans="4:5" ht="15.75" customHeight="1" x14ac:dyDescent="0.3">
      <c r="D146" s="17"/>
      <c r="E146" s="17"/>
    </row>
    <row r="147" spans="4:5" ht="15.75" customHeight="1" x14ac:dyDescent="0.3">
      <c r="D147" s="17"/>
      <c r="E147" s="17"/>
    </row>
    <row r="148" spans="4:5" ht="15.75" customHeight="1" x14ac:dyDescent="0.3">
      <c r="D148" s="17"/>
      <c r="E148" s="17"/>
    </row>
    <row r="149" spans="4:5" ht="15.75" customHeight="1" x14ac:dyDescent="0.3">
      <c r="D149" s="17"/>
      <c r="E149" s="17"/>
    </row>
    <row r="150" spans="4:5" ht="15.75" customHeight="1" x14ac:dyDescent="0.3">
      <c r="D150" s="17"/>
      <c r="E150" s="17"/>
    </row>
    <row r="151" spans="4:5" ht="15.75" customHeight="1" x14ac:dyDescent="0.3">
      <c r="D151" s="17"/>
      <c r="E151" s="17"/>
    </row>
    <row r="152" spans="4:5" ht="15.75" customHeight="1" x14ac:dyDescent="0.3">
      <c r="D152" s="17"/>
      <c r="E152" s="17"/>
    </row>
    <row r="153" spans="4:5" ht="15.75" customHeight="1" x14ac:dyDescent="0.3">
      <c r="D153" s="17"/>
      <c r="E153" s="17"/>
    </row>
    <row r="154" spans="4:5" ht="15.75" customHeight="1" x14ac:dyDescent="0.3">
      <c r="D154" s="17"/>
      <c r="E154" s="17"/>
    </row>
    <row r="155" spans="4:5" ht="15.75" customHeight="1" x14ac:dyDescent="0.3">
      <c r="D155" s="17"/>
      <c r="E155" s="17"/>
    </row>
    <row r="156" spans="4:5" ht="15.75" customHeight="1" x14ac:dyDescent="0.3">
      <c r="D156" s="17"/>
      <c r="E156" s="17"/>
    </row>
    <row r="157" spans="4:5" ht="15.75" customHeight="1" x14ac:dyDescent="0.3">
      <c r="D157" s="17"/>
      <c r="E157" s="17"/>
    </row>
    <row r="158" spans="4:5" ht="15.75" customHeight="1" x14ac:dyDescent="0.3">
      <c r="D158" s="17"/>
      <c r="E158" s="17"/>
    </row>
    <row r="159" spans="4:5" ht="15.75" customHeight="1" x14ac:dyDescent="0.3">
      <c r="D159" s="17"/>
      <c r="E159" s="17"/>
    </row>
    <row r="160" spans="4:5" ht="15.75" customHeight="1" x14ac:dyDescent="0.3">
      <c r="D160" s="17"/>
      <c r="E160" s="17"/>
    </row>
    <row r="161" spans="4:5" ht="15.75" customHeight="1" x14ac:dyDescent="0.3">
      <c r="D161" s="17"/>
      <c r="E161" s="17"/>
    </row>
    <row r="162" spans="4:5" ht="15.75" customHeight="1" x14ac:dyDescent="0.3">
      <c r="D162" s="17"/>
      <c r="E162" s="17"/>
    </row>
    <row r="163" spans="4:5" ht="15.75" customHeight="1" x14ac:dyDescent="0.3">
      <c r="D163" s="17"/>
      <c r="E163" s="17"/>
    </row>
    <row r="164" spans="4:5" ht="15.75" customHeight="1" x14ac:dyDescent="0.3">
      <c r="D164" s="17"/>
      <c r="E164" s="17"/>
    </row>
    <row r="165" spans="4:5" ht="15.75" customHeight="1" x14ac:dyDescent="0.3">
      <c r="D165" s="17"/>
      <c r="E165" s="17"/>
    </row>
    <row r="166" spans="4:5" ht="15.75" customHeight="1" x14ac:dyDescent="0.3">
      <c r="D166" s="17"/>
      <c r="E166" s="17"/>
    </row>
    <row r="167" spans="4:5" ht="15.75" customHeight="1" x14ac:dyDescent="0.3">
      <c r="D167" s="17"/>
      <c r="E167" s="17"/>
    </row>
    <row r="168" spans="4:5" ht="15.75" customHeight="1" x14ac:dyDescent="0.3">
      <c r="D168" s="17"/>
      <c r="E168" s="17"/>
    </row>
    <row r="169" spans="4:5" ht="15.75" customHeight="1" x14ac:dyDescent="0.3">
      <c r="D169" s="17"/>
      <c r="E169" s="17"/>
    </row>
    <row r="170" spans="4:5" ht="15.75" customHeight="1" x14ac:dyDescent="0.3">
      <c r="D170" s="17"/>
      <c r="E170" s="17"/>
    </row>
    <row r="171" spans="4:5" ht="15.75" customHeight="1" x14ac:dyDescent="0.3">
      <c r="D171" s="17"/>
      <c r="E171" s="17"/>
    </row>
    <row r="172" spans="4:5" ht="15.75" customHeight="1" x14ac:dyDescent="0.3">
      <c r="D172" s="17"/>
      <c r="E172" s="17"/>
    </row>
    <row r="173" spans="4:5" ht="15.75" customHeight="1" x14ac:dyDescent="0.3">
      <c r="D173" s="17"/>
      <c r="E173" s="17"/>
    </row>
    <row r="174" spans="4:5" ht="15.75" customHeight="1" x14ac:dyDescent="0.3">
      <c r="D174" s="17"/>
      <c r="E174" s="17"/>
    </row>
    <row r="175" spans="4:5" ht="15.75" customHeight="1" x14ac:dyDescent="0.3">
      <c r="D175" s="17"/>
      <c r="E175" s="17"/>
    </row>
    <row r="176" spans="4:5" ht="15.75" customHeight="1" x14ac:dyDescent="0.3">
      <c r="D176" s="17"/>
      <c r="E176" s="17"/>
    </row>
    <row r="177" spans="4:5" ht="15.75" customHeight="1" x14ac:dyDescent="0.3">
      <c r="D177" s="17"/>
      <c r="E177" s="17"/>
    </row>
    <row r="178" spans="4:5" ht="15.75" customHeight="1" x14ac:dyDescent="0.3">
      <c r="D178" s="17"/>
      <c r="E178" s="17"/>
    </row>
    <row r="179" spans="4:5" ht="15.75" customHeight="1" x14ac:dyDescent="0.3">
      <c r="D179" s="17"/>
      <c r="E179" s="17"/>
    </row>
    <row r="180" spans="4:5" ht="15.75" customHeight="1" x14ac:dyDescent="0.3">
      <c r="D180" s="17"/>
      <c r="E180" s="17"/>
    </row>
    <row r="181" spans="4:5" ht="15.75" customHeight="1" x14ac:dyDescent="0.3">
      <c r="D181" s="17"/>
      <c r="E181" s="17"/>
    </row>
    <row r="182" spans="4:5" ht="15.75" customHeight="1" x14ac:dyDescent="0.3">
      <c r="D182" s="17"/>
      <c r="E182" s="17"/>
    </row>
    <row r="183" spans="4:5" ht="15.75" customHeight="1" x14ac:dyDescent="0.3">
      <c r="D183" s="17"/>
      <c r="E183" s="17"/>
    </row>
    <row r="184" spans="4:5" ht="15.75" customHeight="1" x14ac:dyDescent="0.3">
      <c r="D184" s="17"/>
      <c r="E184" s="17"/>
    </row>
    <row r="185" spans="4:5" ht="15.75" customHeight="1" x14ac:dyDescent="0.3">
      <c r="D185" s="17"/>
      <c r="E185" s="17"/>
    </row>
    <row r="186" spans="4:5" ht="15.75" customHeight="1" x14ac:dyDescent="0.3">
      <c r="D186" s="17"/>
      <c r="E186" s="17"/>
    </row>
    <row r="187" spans="4:5" ht="15.75" customHeight="1" x14ac:dyDescent="0.3">
      <c r="D187" s="17"/>
      <c r="E187" s="17"/>
    </row>
    <row r="188" spans="4:5" ht="15.75" customHeight="1" x14ac:dyDescent="0.3">
      <c r="D188" s="17"/>
      <c r="E188" s="17"/>
    </row>
    <row r="189" spans="4:5" ht="15.75" customHeight="1" x14ac:dyDescent="0.3">
      <c r="D189" s="17"/>
      <c r="E189" s="17"/>
    </row>
    <row r="190" spans="4:5" ht="15.75" customHeight="1" x14ac:dyDescent="0.3">
      <c r="D190" s="17"/>
      <c r="E190" s="17"/>
    </row>
    <row r="191" spans="4:5" ht="15.75" customHeight="1" x14ac:dyDescent="0.3">
      <c r="D191" s="17"/>
      <c r="E191" s="17"/>
    </row>
    <row r="192" spans="4:5" ht="15.75" customHeight="1" x14ac:dyDescent="0.3">
      <c r="D192" s="17"/>
      <c r="E192" s="17"/>
    </row>
    <row r="193" spans="4:5" ht="15.75" customHeight="1" x14ac:dyDescent="0.3">
      <c r="D193" s="17"/>
      <c r="E193" s="17"/>
    </row>
    <row r="194" spans="4:5" ht="15.75" customHeight="1" x14ac:dyDescent="0.3">
      <c r="D194" s="17"/>
      <c r="E194" s="17"/>
    </row>
    <row r="195" spans="4:5" ht="15.75" customHeight="1" x14ac:dyDescent="0.3">
      <c r="D195" s="17"/>
      <c r="E195" s="17"/>
    </row>
    <row r="196" spans="4:5" ht="15.75" customHeight="1" x14ac:dyDescent="0.3">
      <c r="D196" s="17"/>
      <c r="E196" s="17"/>
    </row>
    <row r="197" spans="4:5" ht="15.75" customHeight="1" x14ac:dyDescent="0.3">
      <c r="D197" s="17"/>
      <c r="E197" s="17"/>
    </row>
    <row r="198" spans="4:5" ht="15.75" customHeight="1" x14ac:dyDescent="0.3">
      <c r="D198" s="17"/>
      <c r="E198" s="17"/>
    </row>
    <row r="199" spans="4:5" ht="15.75" customHeight="1" x14ac:dyDescent="0.3">
      <c r="D199" s="17"/>
      <c r="E199" s="17"/>
    </row>
    <row r="200" spans="4:5" ht="15.75" customHeight="1" x14ac:dyDescent="0.3">
      <c r="D200" s="17"/>
      <c r="E200" s="17"/>
    </row>
    <row r="201" spans="4:5" ht="15.75" customHeight="1" x14ac:dyDescent="0.3">
      <c r="D201" s="17"/>
      <c r="E201" s="17"/>
    </row>
    <row r="202" spans="4:5" ht="15.75" customHeight="1" x14ac:dyDescent="0.3">
      <c r="D202" s="17"/>
      <c r="E202" s="17"/>
    </row>
    <row r="203" spans="4:5" ht="15.75" customHeight="1" x14ac:dyDescent="0.3">
      <c r="D203" s="17"/>
      <c r="E203" s="17"/>
    </row>
    <row r="204" spans="4:5" ht="15.75" customHeight="1" x14ac:dyDescent="0.3">
      <c r="D204" s="17"/>
      <c r="E204" s="17"/>
    </row>
    <row r="205" spans="4:5" ht="15.75" customHeight="1" x14ac:dyDescent="0.3">
      <c r="D205" s="17"/>
      <c r="E205" s="17"/>
    </row>
    <row r="206" spans="4:5" ht="15.75" customHeight="1" x14ac:dyDescent="0.3">
      <c r="D206" s="17"/>
      <c r="E206" s="17"/>
    </row>
    <row r="207" spans="4:5" ht="15.75" customHeight="1" x14ac:dyDescent="0.3">
      <c r="D207" s="17"/>
      <c r="E207" s="17"/>
    </row>
    <row r="208" spans="4:5" ht="15.75" customHeight="1" x14ac:dyDescent="0.3">
      <c r="D208" s="17"/>
      <c r="E208" s="17"/>
    </row>
    <row r="209" spans="4:5" ht="15.75" customHeight="1" x14ac:dyDescent="0.3">
      <c r="D209" s="17"/>
      <c r="E209" s="17"/>
    </row>
    <row r="210" spans="4:5" ht="15.75" customHeight="1" x14ac:dyDescent="0.3">
      <c r="D210" s="17"/>
      <c r="E210" s="17"/>
    </row>
    <row r="211" spans="4:5" ht="15.75" customHeight="1" x14ac:dyDescent="0.3">
      <c r="D211" s="17"/>
      <c r="E211" s="17"/>
    </row>
    <row r="212" spans="4:5" ht="15.75" customHeight="1" x14ac:dyDescent="0.3">
      <c r="D212" s="17"/>
      <c r="E212" s="17"/>
    </row>
    <row r="213" spans="4:5" ht="15.75" customHeight="1" x14ac:dyDescent="0.3">
      <c r="D213" s="17"/>
      <c r="E213" s="17"/>
    </row>
    <row r="214" spans="4:5" ht="15.75" customHeight="1" x14ac:dyDescent="0.3">
      <c r="D214" s="17"/>
      <c r="E214" s="17"/>
    </row>
    <row r="215" spans="4:5" ht="15.75" customHeight="1" x14ac:dyDescent="0.3">
      <c r="D215" s="17"/>
      <c r="E215" s="17"/>
    </row>
    <row r="216" spans="4:5" ht="15.75" customHeight="1" x14ac:dyDescent="0.3">
      <c r="D216" s="17"/>
      <c r="E216" s="17"/>
    </row>
    <row r="217" spans="4:5" ht="15.75" customHeight="1" x14ac:dyDescent="0.3">
      <c r="D217" s="17"/>
      <c r="E217" s="17"/>
    </row>
    <row r="218" spans="4:5" ht="15.75" customHeight="1" x14ac:dyDescent="0.3">
      <c r="D218" s="17"/>
      <c r="E218" s="17"/>
    </row>
    <row r="219" spans="4:5" ht="15.75" customHeight="1" x14ac:dyDescent="0.3">
      <c r="D219" s="17"/>
      <c r="E219" s="17"/>
    </row>
    <row r="220" spans="4:5" ht="15.75" customHeight="1" x14ac:dyDescent="0.3">
      <c r="D220" s="17"/>
      <c r="E220" s="17"/>
    </row>
    <row r="221" spans="4:5" ht="15.75" customHeight="1" x14ac:dyDescent="0.3">
      <c r="D221" s="17"/>
      <c r="E221" s="17"/>
    </row>
    <row r="222" spans="4:5" ht="15.75" customHeight="1" x14ac:dyDescent="0.3">
      <c r="D222" s="17"/>
      <c r="E222" s="17"/>
    </row>
    <row r="223" spans="4:5" ht="15.75" customHeight="1" x14ac:dyDescent="0.3">
      <c r="D223" s="17"/>
      <c r="E223" s="17"/>
    </row>
    <row r="224" spans="4:5" ht="15.75" customHeight="1" x14ac:dyDescent="0.3">
      <c r="D224" s="17"/>
      <c r="E224" s="17"/>
    </row>
    <row r="225" spans="4:5" ht="15.75" customHeight="1" x14ac:dyDescent="0.3">
      <c r="D225" s="17"/>
      <c r="E225" s="17"/>
    </row>
    <row r="226" spans="4:5" ht="15.75" customHeight="1" x14ac:dyDescent="0.3">
      <c r="D226" s="17"/>
      <c r="E226" s="17"/>
    </row>
    <row r="227" spans="4:5" ht="15.75" customHeight="1" x14ac:dyDescent="0.3">
      <c r="D227" s="17"/>
      <c r="E227" s="17"/>
    </row>
    <row r="228" spans="4:5" ht="15.75" customHeight="1" x14ac:dyDescent="0.3">
      <c r="D228" s="17"/>
      <c r="E228" s="17"/>
    </row>
    <row r="229" spans="4:5" ht="15.75" customHeight="1" x14ac:dyDescent="0.3">
      <c r="D229" s="17"/>
      <c r="E229" s="17"/>
    </row>
    <row r="230" spans="4:5" ht="15.75" customHeight="1" x14ac:dyDescent="0.3">
      <c r="D230" s="17"/>
      <c r="E230" s="17"/>
    </row>
    <row r="231" spans="4:5" ht="15.75" customHeight="1" x14ac:dyDescent="0.3">
      <c r="D231" s="17"/>
      <c r="E231" s="17"/>
    </row>
    <row r="232" spans="4:5" ht="15.75" customHeight="1" x14ac:dyDescent="0.3">
      <c r="D232" s="17"/>
      <c r="E232" s="17"/>
    </row>
    <row r="233" spans="4:5" ht="15.75" customHeight="1" x14ac:dyDescent="0.3">
      <c r="D233" s="17"/>
      <c r="E233" s="17"/>
    </row>
    <row r="234" spans="4:5" ht="15.75" customHeight="1" x14ac:dyDescent="0.3">
      <c r="D234" s="17"/>
      <c r="E234" s="17"/>
    </row>
    <row r="235" spans="4:5" ht="15.75" customHeight="1" x14ac:dyDescent="0.3">
      <c r="D235" s="17"/>
      <c r="E235" s="17"/>
    </row>
    <row r="236" spans="4:5" ht="15.75" customHeight="1" x14ac:dyDescent="0.3">
      <c r="D236" s="17"/>
      <c r="E236" s="17"/>
    </row>
    <row r="237" spans="4:5" ht="15.75" customHeight="1" x14ac:dyDescent="0.3">
      <c r="D237" s="17"/>
      <c r="E237" s="17"/>
    </row>
    <row r="238" spans="4:5" ht="15.75" customHeight="1" x14ac:dyDescent="0.3">
      <c r="D238" s="17"/>
      <c r="E238" s="17"/>
    </row>
    <row r="239" spans="4:5" ht="15.75" customHeight="1" x14ac:dyDescent="0.3">
      <c r="D239" s="17"/>
      <c r="E239" s="17"/>
    </row>
    <row r="240" spans="4:5" ht="15.75" customHeight="1" x14ac:dyDescent="0.3">
      <c r="D240" s="17"/>
      <c r="E240" s="17"/>
    </row>
    <row r="241" spans="4:5" ht="15.75" customHeight="1" x14ac:dyDescent="0.3">
      <c r="D241" s="17"/>
      <c r="E241" s="17"/>
    </row>
    <row r="242" spans="4:5" ht="15.75" customHeight="1" x14ac:dyDescent="0.3">
      <c r="D242" s="17"/>
      <c r="E242" s="17"/>
    </row>
    <row r="243" spans="4:5" ht="15.75" customHeight="1" x14ac:dyDescent="0.3">
      <c r="D243" s="17"/>
      <c r="E243" s="17"/>
    </row>
    <row r="244" spans="4:5" ht="15.75" customHeight="1" x14ac:dyDescent="0.3">
      <c r="D244" s="17"/>
      <c r="E244" s="17"/>
    </row>
    <row r="245" spans="4:5" ht="15.75" customHeight="1" x14ac:dyDescent="0.3">
      <c r="D245" s="17"/>
      <c r="E245" s="17"/>
    </row>
    <row r="246" spans="4:5" ht="15.75" customHeight="1" x14ac:dyDescent="0.3">
      <c r="D246" s="17"/>
      <c r="E246" s="17"/>
    </row>
    <row r="247" spans="4:5" ht="15.75" customHeight="1" x14ac:dyDescent="0.3">
      <c r="D247" s="17"/>
      <c r="E247" s="17"/>
    </row>
    <row r="248" spans="4:5" ht="15.75" customHeight="1" x14ac:dyDescent="0.3">
      <c r="D248" s="17"/>
      <c r="E248" s="17"/>
    </row>
    <row r="249" spans="4:5" ht="15.75" customHeight="1" x14ac:dyDescent="0.3">
      <c r="D249" s="17"/>
      <c r="E249" s="17"/>
    </row>
    <row r="250" spans="4:5" ht="15.75" customHeight="1" x14ac:dyDescent="0.3">
      <c r="D250" s="17"/>
      <c r="E250" s="17"/>
    </row>
    <row r="251" spans="4:5" ht="15.75" customHeight="1" x14ac:dyDescent="0.3">
      <c r="D251" s="17"/>
      <c r="E251" s="17"/>
    </row>
    <row r="252" spans="4:5" ht="15.75" customHeight="1" x14ac:dyDescent="0.3">
      <c r="D252" s="17"/>
      <c r="E252" s="17"/>
    </row>
    <row r="253" spans="4:5" ht="15.75" customHeight="1" x14ac:dyDescent="0.3">
      <c r="D253" s="17"/>
      <c r="E253" s="17"/>
    </row>
    <row r="254" spans="4:5" ht="15.75" customHeight="1" x14ac:dyDescent="0.3">
      <c r="D254" s="17"/>
      <c r="E254" s="17"/>
    </row>
    <row r="255" spans="4:5" ht="15.75" customHeight="1" x14ac:dyDescent="0.3">
      <c r="D255" s="17"/>
      <c r="E255" s="17"/>
    </row>
    <row r="256" spans="4:5" ht="15.75" customHeight="1" x14ac:dyDescent="0.3">
      <c r="D256" s="17"/>
      <c r="E256" s="17"/>
    </row>
    <row r="257" spans="4:5" ht="15.75" customHeight="1" x14ac:dyDescent="0.3">
      <c r="D257" s="17"/>
      <c r="E257" s="17"/>
    </row>
    <row r="258" spans="4:5" ht="15.75" customHeight="1" x14ac:dyDescent="0.3">
      <c r="D258" s="17"/>
      <c r="E258" s="17"/>
    </row>
    <row r="259" spans="4:5" ht="15.75" customHeight="1" x14ac:dyDescent="0.3">
      <c r="D259" s="17"/>
      <c r="E259" s="17"/>
    </row>
    <row r="260" spans="4:5" ht="15.75" customHeight="1" x14ac:dyDescent="0.3">
      <c r="D260" s="17"/>
      <c r="E260" s="17"/>
    </row>
    <row r="261" spans="4:5" ht="15.75" customHeight="1" x14ac:dyDescent="0.3">
      <c r="D261" s="17"/>
      <c r="E261" s="17"/>
    </row>
    <row r="262" spans="4:5" ht="15.75" customHeight="1" x14ac:dyDescent="0.3">
      <c r="D262" s="17"/>
      <c r="E262" s="17"/>
    </row>
    <row r="263" spans="4:5" ht="15.75" customHeight="1" x14ac:dyDescent="0.3">
      <c r="D263" s="17"/>
      <c r="E263" s="17"/>
    </row>
    <row r="264" spans="4:5" ht="15.75" customHeight="1" x14ac:dyDescent="0.3">
      <c r="D264" s="17"/>
      <c r="E264" s="17"/>
    </row>
    <row r="265" spans="4:5" ht="15.75" customHeight="1" x14ac:dyDescent="0.3">
      <c r="D265" s="17"/>
      <c r="E265" s="17"/>
    </row>
    <row r="266" spans="4:5" ht="15.75" customHeight="1" x14ac:dyDescent="0.3">
      <c r="D266" s="17"/>
      <c r="E266" s="17"/>
    </row>
    <row r="267" spans="4:5" ht="15.75" customHeight="1" x14ac:dyDescent="0.3">
      <c r="D267" s="17"/>
      <c r="E267" s="17"/>
    </row>
    <row r="268" spans="4:5" ht="15.75" customHeight="1" x14ac:dyDescent="0.3">
      <c r="D268" s="17"/>
      <c r="E268" s="17"/>
    </row>
    <row r="269" spans="4:5" ht="15.75" customHeight="1" x14ac:dyDescent="0.3">
      <c r="D269" s="17"/>
      <c r="E269" s="17"/>
    </row>
    <row r="270" spans="4:5" ht="15.75" customHeight="1" x14ac:dyDescent="0.3">
      <c r="D270" s="17"/>
      <c r="E270" s="17"/>
    </row>
    <row r="271" spans="4:5" ht="15.75" customHeight="1" x14ac:dyDescent="0.3">
      <c r="D271" s="17"/>
      <c r="E271" s="17"/>
    </row>
    <row r="272" spans="4:5" ht="15.75" customHeight="1" x14ac:dyDescent="0.3">
      <c r="D272" s="17"/>
      <c r="E272" s="17"/>
    </row>
    <row r="273" spans="4:5" ht="15.75" customHeight="1" x14ac:dyDescent="0.3">
      <c r="D273" s="17"/>
      <c r="E273" s="17"/>
    </row>
    <row r="274" spans="4:5" ht="15.75" customHeight="1" x14ac:dyDescent="0.3">
      <c r="D274" s="17"/>
      <c r="E274" s="17"/>
    </row>
    <row r="275" spans="4:5" ht="15.75" customHeight="1" x14ac:dyDescent="0.3">
      <c r="D275" s="17"/>
      <c r="E275" s="17"/>
    </row>
    <row r="276" spans="4:5" ht="15.75" customHeight="1" x14ac:dyDescent="0.3">
      <c r="D276" s="17"/>
      <c r="E276" s="17"/>
    </row>
    <row r="277" spans="4:5" ht="15.75" customHeight="1" x14ac:dyDescent="0.3">
      <c r="D277" s="17"/>
      <c r="E277" s="17"/>
    </row>
    <row r="278" spans="4:5" ht="15.75" customHeight="1" x14ac:dyDescent="0.3">
      <c r="D278" s="17"/>
      <c r="E278" s="17"/>
    </row>
    <row r="279" spans="4:5" ht="15.75" customHeight="1" x14ac:dyDescent="0.3">
      <c r="D279" s="17"/>
      <c r="E279" s="17"/>
    </row>
    <row r="280" spans="4:5" ht="15.75" customHeight="1" x14ac:dyDescent="0.3">
      <c r="D280" s="17"/>
      <c r="E280" s="17"/>
    </row>
    <row r="281" spans="4:5" ht="15.75" customHeight="1" x14ac:dyDescent="0.3">
      <c r="D281" s="17"/>
      <c r="E281" s="17"/>
    </row>
    <row r="282" spans="4:5" ht="15.75" customHeight="1" x14ac:dyDescent="0.3">
      <c r="D282" s="17"/>
      <c r="E282" s="17"/>
    </row>
    <row r="283" spans="4:5" ht="15.75" customHeight="1" x14ac:dyDescent="0.3">
      <c r="D283" s="17"/>
      <c r="E283" s="17"/>
    </row>
    <row r="284" spans="4:5" ht="15.75" customHeight="1" x14ac:dyDescent="0.3">
      <c r="D284" s="17"/>
      <c r="E284" s="17"/>
    </row>
    <row r="285" spans="4:5" ht="15.75" customHeight="1" x14ac:dyDescent="0.3">
      <c r="D285" s="17"/>
      <c r="E285" s="17"/>
    </row>
    <row r="286" spans="4:5" ht="15.75" customHeight="1" x14ac:dyDescent="0.3">
      <c r="D286" s="17"/>
      <c r="E286" s="17"/>
    </row>
    <row r="287" spans="4:5" ht="15.75" customHeight="1" x14ac:dyDescent="0.3">
      <c r="D287" s="17"/>
      <c r="E287" s="17"/>
    </row>
    <row r="288" spans="4:5" ht="15.75" customHeight="1" x14ac:dyDescent="0.3">
      <c r="D288" s="17"/>
      <c r="E288" s="17"/>
    </row>
    <row r="289" spans="4:5" ht="15.75" customHeight="1" x14ac:dyDescent="0.3">
      <c r="D289" s="17"/>
      <c r="E289" s="17"/>
    </row>
    <row r="290" spans="4:5" ht="15.75" customHeight="1" x14ac:dyDescent="0.3">
      <c r="D290" s="17"/>
      <c r="E290" s="17"/>
    </row>
    <row r="291" spans="4:5" ht="15.75" customHeight="1" x14ac:dyDescent="0.3">
      <c r="D291" s="17"/>
      <c r="E291" s="17"/>
    </row>
    <row r="292" spans="4:5" ht="15.75" customHeight="1" x14ac:dyDescent="0.3">
      <c r="D292" s="17"/>
      <c r="E292" s="17"/>
    </row>
    <row r="293" spans="4:5" ht="15.75" customHeight="1" x14ac:dyDescent="0.3">
      <c r="D293" s="17"/>
      <c r="E293" s="17"/>
    </row>
    <row r="294" spans="4:5" ht="15.75" customHeight="1" x14ac:dyDescent="0.3">
      <c r="D294" s="17"/>
      <c r="E294" s="17"/>
    </row>
    <row r="295" spans="4:5" ht="15.75" customHeight="1" x14ac:dyDescent="0.3">
      <c r="D295" s="17"/>
      <c r="E295" s="17"/>
    </row>
    <row r="296" spans="4:5" ht="15.75" customHeight="1" x14ac:dyDescent="0.3">
      <c r="D296" s="17"/>
      <c r="E296" s="17"/>
    </row>
    <row r="297" spans="4:5" ht="15.75" customHeight="1" x14ac:dyDescent="0.3">
      <c r="D297" s="17"/>
      <c r="E297" s="17"/>
    </row>
    <row r="298" spans="4:5" ht="15.75" customHeight="1" x14ac:dyDescent="0.3">
      <c r="D298" s="17"/>
      <c r="E298" s="17"/>
    </row>
    <row r="299" spans="4:5" ht="15.75" customHeight="1" x14ac:dyDescent="0.3">
      <c r="D299" s="17"/>
      <c r="E299" s="17"/>
    </row>
    <row r="300" spans="4:5" ht="15.75" customHeight="1" x14ac:dyDescent="0.3">
      <c r="D300" s="17"/>
      <c r="E300" s="17"/>
    </row>
    <row r="301" spans="4:5" ht="15.75" customHeight="1" x14ac:dyDescent="0.3">
      <c r="D301" s="17"/>
      <c r="E301" s="17"/>
    </row>
    <row r="302" spans="4:5" ht="15.75" customHeight="1" x14ac:dyDescent="0.3">
      <c r="D302" s="17"/>
      <c r="E302" s="17"/>
    </row>
    <row r="303" spans="4:5" ht="15.75" customHeight="1" x14ac:dyDescent="0.3">
      <c r="D303" s="17"/>
      <c r="E303" s="17"/>
    </row>
    <row r="304" spans="4:5" ht="15.75" customHeight="1" x14ac:dyDescent="0.3">
      <c r="D304" s="17"/>
      <c r="E304" s="17"/>
    </row>
    <row r="305" spans="4:5" ht="15.75" customHeight="1" x14ac:dyDescent="0.3">
      <c r="D305" s="17"/>
      <c r="E305" s="17"/>
    </row>
    <row r="306" spans="4:5" ht="15.75" customHeight="1" x14ac:dyDescent="0.3">
      <c r="D306" s="17"/>
      <c r="E306" s="17"/>
    </row>
    <row r="307" spans="4:5" ht="15.75" customHeight="1" x14ac:dyDescent="0.3">
      <c r="D307" s="17"/>
      <c r="E307" s="17"/>
    </row>
    <row r="308" spans="4:5" ht="15.75" customHeight="1" x14ac:dyDescent="0.3">
      <c r="D308" s="17"/>
      <c r="E308" s="17"/>
    </row>
    <row r="309" spans="4:5" ht="15.75" customHeight="1" x14ac:dyDescent="0.3">
      <c r="D309" s="17"/>
      <c r="E309" s="17"/>
    </row>
    <row r="310" spans="4:5" ht="15.75" customHeight="1" x14ac:dyDescent="0.3">
      <c r="D310" s="17"/>
      <c r="E310" s="17"/>
    </row>
    <row r="311" spans="4:5" ht="15.75" customHeight="1" x14ac:dyDescent="0.3">
      <c r="D311" s="17"/>
      <c r="E311" s="17"/>
    </row>
    <row r="312" spans="4:5" ht="15.75" customHeight="1" x14ac:dyDescent="0.3">
      <c r="D312" s="17"/>
      <c r="E312" s="17"/>
    </row>
    <row r="313" spans="4:5" ht="15.75" customHeight="1" x14ac:dyDescent="0.3">
      <c r="D313" s="17"/>
      <c r="E313" s="17"/>
    </row>
    <row r="314" spans="4:5" ht="15.75" customHeight="1" x14ac:dyDescent="0.3">
      <c r="D314" s="17"/>
      <c r="E314" s="17"/>
    </row>
    <row r="315" spans="4:5" ht="15.75" customHeight="1" x14ac:dyDescent="0.3">
      <c r="D315" s="17"/>
      <c r="E315" s="17"/>
    </row>
    <row r="316" spans="4:5" ht="15.75" customHeight="1" x14ac:dyDescent="0.3">
      <c r="D316" s="17"/>
      <c r="E316" s="17"/>
    </row>
    <row r="317" spans="4:5" ht="15.75" customHeight="1" x14ac:dyDescent="0.3">
      <c r="D317" s="17"/>
      <c r="E317" s="17"/>
    </row>
    <row r="318" spans="4:5" ht="15.75" customHeight="1" x14ac:dyDescent="0.3">
      <c r="D318" s="17"/>
      <c r="E318" s="17"/>
    </row>
    <row r="319" spans="4:5" ht="15.75" customHeight="1" x14ac:dyDescent="0.3">
      <c r="D319" s="17"/>
      <c r="E319" s="17"/>
    </row>
    <row r="320" spans="4:5" ht="15.75" customHeight="1" x14ac:dyDescent="0.3">
      <c r="D320" s="17"/>
      <c r="E320" s="17"/>
    </row>
    <row r="321" spans="4:5" ht="15.75" customHeight="1" x14ac:dyDescent="0.3">
      <c r="D321" s="17"/>
      <c r="E321" s="17"/>
    </row>
    <row r="322" spans="4:5" ht="15.75" customHeight="1" x14ac:dyDescent="0.3">
      <c r="D322" s="17"/>
      <c r="E322" s="17"/>
    </row>
    <row r="323" spans="4:5" ht="15.75" customHeight="1" x14ac:dyDescent="0.3">
      <c r="D323" s="17"/>
      <c r="E323" s="17"/>
    </row>
    <row r="324" spans="4:5" ht="15.75" customHeight="1" x14ac:dyDescent="0.3">
      <c r="D324" s="17"/>
      <c r="E324" s="17"/>
    </row>
    <row r="325" spans="4:5" ht="15.75" customHeight="1" x14ac:dyDescent="0.3">
      <c r="D325" s="17"/>
      <c r="E325" s="17"/>
    </row>
    <row r="326" spans="4:5" ht="15.75" customHeight="1" x14ac:dyDescent="0.3">
      <c r="D326" s="17"/>
      <c r="E326" s="17"/>
    </row>
    <row r="327" spans="4:5" ht="15.75" customHeight="1" x14ac:dyDescent="0.3">
      <c r="D327" s="17"/>
      <c r="E327" s="17"/>
    </row>
    <row r="328" spans="4:5" ht="15.75" customHeight="1" x14ac:dyDescent="0.3">
      <c r="D328" s="17"/>
      <c r="E328" s="17"/>
    </row>
    <row r="329" spans="4:5" ht="15.75" customHeight="1" x14ac:dyDescent="0.3">
      <c r="D329" s="17"/>
      <c r="E329" s="17"/>
    </row>
    <row r="330" spans="4:5" ht="15.75" customHeight="1" x14ac:dyDescent="0.3">
      <c r="D330" s="17"/>
      <c r="E330" s="17"/>
    </row>
    <row r="331" spans="4:5" ht="15.75" customHeight="1" x14ac:dyDescent="0.3">
      <c r="D331" s="17"/>
      <c r="E331" s="17"/>
    </row>
    <row r="332" spans="4:5" ht="15.75" customHeight="1" x14ac:dyDescent="0.3">
      <c r="D332" s="17"/>
      <c r="E332" s="17"/>
    </row>
    <row r="333" spans="4:5" ht="15.75" customHeight="1" x14ac:dyDescent="0.3">
      <c r="D333" s="17"/>
      <c r="E333" s="17"/>
    </row>
    <row r="334" spans="4:5" ht="15.75" customHeight="1" x14ac:dyDescent="0.3">
      <c r="D334" s="17"/>
      <c r="E334" s="17"/>
    </row>
    <row r="335" spans="4:5" ht="15.75" customHeight="1" x14ac:dyDescent="0.3">
      <c r="D335" s="17"/>
      <c r="E335" s="17"/>
    </row>
    <row r="336" spans="4:5" ht="15.75" customHeight="1" x14ac:dyDescent="0.3">
      <c r="D336" s="17"/>
      <c r="E336" s="17"/>
    </row>
    <row r="337" spans="4:5" ht="15.75" customHeight="1" x14ac:dyDescent="0.3">
      <c r="D337" s="17"/>
      <c r="E337" s="17"/>
    </row>
    <row r="338" spans="4:5" ht="15.75" customHeight="1" x14ac:dyDescent="0.3">
      <c r="D338" s="17"/>
      <c r="E338" s="17"/>
    </row>
    <row r="339" spans="4:5" ht="15.75" customHeight="1" x14ac:dyDescent="0.3">
      <c r="D339" s="17"/>
      <c r="E339" s="17"/>
    </row>
    <row r="340" spans="4:5" ht="15.75" customHeight="1" x14ac:dyDescent="0.3">
      <c r="D340" s="17"/>
      <c r="E340" s="17"/>
    </row>
    <row r="341" spans="4:5" ht="15.75" customHeight="1" x14ac:dyDescent="0.3">
      <c r="D341" s="17"/>
      <c r="E341" s="17"/>
    </row>
    <row r="342" spans="4:5" ht="15.75" customHeight="1" x14ac:dyDescent="0.3">
      <c r="D342" s="17"/>
      <c r="E342" s="17"/>
    </row>
    <row r="343" spans="4:5" ht="15.75" customHeight="1" x14ac:dyDescent="0.3">
      <c r="D343" s="17"/>
      <c r="E343" s="17"/>
    </row>
    <row r="344" spans="4:5" ht="15.75" customHeight="1" x14ac:dyDescent="0.3">
      <c r="D344" s="17"/>
      <c r="E344" s="17"/>
    </row>
    <row r="345" spans="4:5" ht="15.75" customHeight="1" x14ac:dyDescent="0.3">
      <c r="D345" s="17"/>
      <c r="E345" s="17"/>
    </row>
    <row r="346" spans="4:5" ht="15.75" customHeight="1" x14ac:dyDescent="0.3">
      <c r="D346" s="17"/>
      <c r="E346" s="17"/>
    </row>
    <row r="347" spans="4:5" ht="15.75" customHeight="1" x14ac:dyDescent="0.3">
      <c r="D347" s="17"/>
      <c r="E347" s="17"/>
    </row>
    <row r="348" spans="4:5" ht="15.75" customHeight="1" x14ac:dyDescent="0.3">
      <c r="D348" s="17"/>
      <c r="E348" s="17"/>
    </row>
    <row r="349" spans="4:5" ht="15.75" customHeight="1" x14ac:dyDescent="0.3">
      <c r="D349" s="17"/>
      <c r="E349" s="17"/>
    </row>
    <row r="350" spans="4:5" ht="15.75" customHeight="1" x14ac:dyDescent="0.3">
      <c r="D350" s="17"/>
      <c r="E350" s="17"/>
    </row>
    <row r="351" spans="4:5" ht="15.75" customHeight="1" x14ac:dyDescent="0.3">
      <c r="D351" s="17"/>
      <c r="E351" s="17"/>
    </row>
    <row r="352" spans="4:5" ht="15.75" customHeight="1" x14ac:dyDescent="0.3">
      <c r="D352" s="17"/>
      <c r="E352" s="17"/>
    </row>
    <row r="353" spans="4:5" ht="15.75" customHeight="1" x14ac:dyDescent="0.3">
      <c r="D353" s="17"/>
      <c r="E353" s="17"/>
    </row>
    <row r="354" spans="4:5" ht="15.75" customHeight="1" x14ac:dyDescent="0.3">
      <c r="D354" s="17"/>
      <c r="E354" s="17"/>
    </row>
    <row r="355" spans="4:5" ht="15.75" customHeight="1" x14ac:dyDescent="0.3">
      <c r="D355" s="17"/>
      <c r="E355" s="17"/>
    </row>
    <row r="356" spans="4:5" ht="15.75" customHeight="1" x14ac:dyDescent="0.3">
      <c r="D356" s="17"/>
      <c r="E356" s="17"/>
    </row>
    <row r="357" spans="4:5" ht="15.75" customHeight="1" x14ac:dyDescent="0.3">
      <c r="D357" s="17"/>
      <c r="E357" s="17"/>
    </row>
    <row r="358" spans="4:5" ht="15.75" customHeight="1" x14ac:dyDescent="0.3">
      <c r="D358" s="17"/>
      <c r="E358" s="17"/>
    </row>
    <row r="359" spans="4:5" ht="15.75" customHeight="1" x14ac:dyDescent="0.3">
      <c r="D359" s="17"/>
      <c r="E359" s="17"/>
    </row>
    <row r="360" spans="4:5" ht="15.75" customHeight="1" x14ac:dyDescent="0.3">
      <c r="D360" s="17"/>
      <c r="E360" s="17"/>
    </row>
    <row r="361" spans="4:5" ht="15.75" customHeight="1" x14ac:dyDescent="0.3">
      <c r="D361" s="17"/>
      <c r="E361" s="17"/>
    </row>
    <row r="362" spans="4:5" ht="15.75" customHeight="1" x14ac:dyDescent="0.3">
      <c r="D362" s="17"/>
      <c r="E362" s="17"/>
    </row>
    <row r="363" spans="4:5" ht="15.75" customHeight="1" x14ac:dyDescent="0.3">
      <c r="D363" s="17"/>
      <c r="E363" s="17"/>
    </row>
    <row r="364" spans="4:5" ht="15.75" customHeight="1" x14ac:dyDescent="0.3">
      <c r="D364" s="17"/>
      <c r="E364" s="17"/>
    </row>
    <row r="365" spans="4:5" ht="15.75" customHeight="1" x14ac:dyDescent="0.3">
      <c r="D365" s="17"/>
      <c r="E365" s="17"/>
    </row>
    <row r="366" spans="4:5" ht="15.75" customHeight="1" x14ac:dyDescent="0.3">
      <c r="D366" s="17"/>
      <c r="E366" s="17"/>
    </row>
    <row r="367" spans="4:5" ht="15.75" customHeight="1" x14ac:dyDescent="0.3">
      <c r="D367" s="17"/>
      <c r="E367" s="17"/>
    </row>
    <row r="368" spans="4:5" ht="15.75" customHeight="1" x14ac:dyDescent="0.3">
      <c r="D368" s="17"/>
      <c r="E368" s="17"/>
    </row>
    <row r="369" spans="4:5" ht="15.75" customHeight="1" x14ac:dyDescent="0.3">
      <c r="D369" s="17"/>
      <c r="E369" s="17"/>
    </row>
    <row r="370" spans="4:5" ht="15.75" customHeight="1" x14ac:dyDescent="0.3">
      <c r="D370" s="17"/>
      <c r="E370" s="17"/>
    </row>
    <row r="371" spans="4:5" ht="15.75" customHeight="1" x14ac:dyDescent="0.3">
      <c r="D371" s="17"/>
      <c r="E371" s="17"/>
    </row>
    <row r="372" spans="4:5" ht="15.75" customHeight="1" x14ac:dyDescent="0.3">
      <c r="D372" s="17"/>
      <c r="E372" s="17"/>
    </row>
    <row r="373" spans="4:5" ht="15.75" customHeight="1" x14ac:dyDescent="0.3">
      <c r="D373" s="17"/>
      <c r="E373" s="17"/>
    </row>
    <row r="374" spans="4:5" ht="15.75" customHeight="1" x14ac:dyDescent="0.3">
      <c r="D374" s="17"/>
      <c r="E374" s="17"/>
    </row>
    <row r="375" spans="4:5" ht="15.75" customHeight="1" x14ac:dyDescent="0.3">
      <c r="D375" s="17"/>
      <c r="E375" s="17"/>
    </row>
    <row r="376" spans="4:5" ht="15.75" customHeight="1" x14ac:dyDescent="0.3">
      <c r="D376" s="17"/>
      <c r="E376" s="17"/>
    </row>
    <row r="377" spans="4:5" ht="15.75" customHeight="1" x14ac:dyDescent="0.3">
      <c r="D377" s="17"/>
      <c r="E377" s="17"/>
    </row>
    <row r="378" spans="4:5" ht="15.75" customHeight="1" x14ac:dyDescent="0.3">
      <c r="D378" s="17"/>
      <c r="E378" s="17"/>
    </row>
    <row r="379" spans="4:5" ht="15.75" customHeight="1" x14ac:dyDescent="0.3">
      <c r="D379" s="17"/>
      <c r="E379" s="17"/>
    </row>
    <row r="380" spans="4:5" ht="15.75" customHeight="1" x14ac:dyDescent="0.3">
      <c r="D380" s="17"/>
      <c r="E380" s="17"/>
    </row>
    <row r="381" spans="4:5" ht="15.75" customHeight="1" x14ac:dyDescent="0.3">
      <c r="D381" s="17"/>
      <c r="E381" s="17"/>
    </row>
    <row r="382" spans="4:5" ht="15.75" customHeight="1" x14ac:dyDescent="0.3">
      <c r="D382" s="17"/>
      <c r="E382" s="17"/>
    </row>
    <row r="383" spans="4:5" ht="15.75" customHeight="1" x14ac:dyDescent="0.3">
      <c r="D383" s="17"/>
      <c r="E383" s="17"/>
    </row>
    <row r="384" spans="4:5" ht="15.75" customHeight="1" x14ac:dyDescent="0.3">
      <c r="D384" s="17"/>
      <c r="E384" s="17"/>
    </row>
    <row r="385" spans="4:5" ht="15.75" customHeight="1" x14ac:dyDescent="0.3">
      <c r="D385" s="17"/>
      <c r="E385" s="17"/>
    </row>
    <row r="386" spans="4:5" ht="15.75" customHeight="1" x14ac:dyDescent="0.3">
      <c r="D386" s="17"/>
      <c r="E386" s="17"/>
    </row>
    <row r="387" spans="4:5" ht="15.75" customHeight="1" x14ac:dyDescent="0.3">
      <c r="D387" s="17"/>
      <c r="E387" s="17"/>
    </row>
    <row r="388" spans="4:5" ht="15.75" customHeight="1" x14ac:dyDescent="0.3">
      <c r="D388" s="17"/>
      <c r="E388" s="17"/>
    </row>
    <row r="389" spans="4:5" ht="15.75" customHeight="1" x14ac:dyDescent="0.3">
      <c r="D389" s="17"/>
      <c r="E389" s="17"/>
    </row>
    <row r="390" spans="4:5" ht="15.75" customHeight="1" x14ac:dyDescent="0.3">
      <c r="D390" s="17"/>
      <c r="E390" s="17"/>
    </row>
    <row r="391" spans="4:5" ht="15.75" customHeight="1" x14ac:dyDescent="0.3">
      <c r="D391" s="17"/>
      <c r="E391" s="17"/>
    </row>
    <row r="392" spans="4:5" ht="15.75" customHeight="1" x14ac:dyDescent="0.3">
      <c r="D392" s="17"/>
      <c r="E392" s="17"/>
    </row>
    <row r="393" spans="4:5" ht="15.75" customHeight="1" x14ac:dyDescent="0.3">
      <c r="D393" s="17"/>
      <c r="E393" s="17"/>
    </row>
    <row r="394" spans="4:5" ht="15.75" customHeight="1" x14ac:dyDescent="0.3">
      <c r="D394" s="17"/>
      <c r="E394" s="17"/>
    </row>
    <row r="395" spans="4:5" ht="15.75" customHeight="1" x14ac:dyDescent="0.3">
      <c r="D395" s="17"/>
      <c r="E395" s="17"/>
    </row>
    <row r="396" spans="4:5" ht="15.75" customHeight="1" x14ac:dyDescent="0.3">
      <c r="D396" s="17"/>
      <c r="E396" s="17"/>
    </row>
    <row r="397" spans="4:5" ht="15.75" customHeight="1" x14ac:dyDescent="0.3">
      <c r="D397" s="17"/>
      <c r="E397" s="17"/>
    </row>
    <row r="398" spans="4:5" ht="15.75" customHeight="1" x14ac:dyDescent="0.3">
      <c r="D398" s="17"/>
      <c r="E398" s="17"/>
    </row>
    <row r="399" spans="4:5" ht="15.75" customHeight="1" x14ac:dyDescent="0.3">
      <c r="D399" s="17"/>
      <c r="E399" s="17"/>
    </row>
    <row r="400" spans="4:5" ht="15.75" customHeight="1" x14ac:dyDescent="0.3">
      <c r="D400" s="17"/>
      <c r="E400" s="17"/>
    </row>
    <row r="401" spans="4:5" ht="15.75" customHeight="1" x14ac:dyDescent="0.3">
      <c r="D401" s="17"/>
      <c r="E401" s="17"/>
    </row>
    <row r="402" spans="4:5" ht="15.75" customHeight="1" x14ac:dyDescent="0.3">
      <c r="D402" s="17"/>
      <c r="E402" s="17"/>
    </row>
    <row r="403" spans="4:5" ht="15.75" customHeight="1" x14ac:dyDescent="0.3">
      <c r="D403" s="17"/>
      <c r="E403" s="17"/>
    </row>
    <row r="404" spans="4:5" ht="15.75" customHeight="1" x14ac:dyDescent="0.3">
      <c r="D404" s="17"/>
      <c r="E404" s="17"/>
    </row>
    <row r="405" spans="4:5" ht="15.75" customHeight="1" x14ac:dyDescent="0.3">
      <c r="D405" s="17"/>
      <c r="E405" s="17"/>
    </row>
    <row r="406" spans="4:5" ht="15.75" customHeight="1" x14ac:dyDescent="0.3">
      <c r="D406" s="17"/>
      <c r="E406" s="17"/>
    </row>
    <row r="407" spans="4:5" ht="15.75" customHeight="1" x14ac:dyDescent="0.3">
      <c r="D407" s="17"/>
      <c r="E407" s="17"/>
    </row>
    <row r="408" spans="4:5" ht="15.75" customHeight="1" x14ac:dyDescent="0.3">
      <c r="D408" s="17"/>
      <c r="E408" s="17"/>
    </row>
    <row r="409" spans="4:5" ht="15.75" customHeight="1" x14ac:dyDescent="0.3">
      <c r="D409" s="17"/>
      <c r="E409" s="17"/>
    </row>
    <row r="410" spans="4:5" ht="15.75" customHeight="1" x14ac:dyDescent="0.3">
      <c r="D410" s="17"/>
      <c r="E410" s="17"/>
    </row>
    <row r="411" spans="4:5" ht="15.75" customHeight="1" x14ac:dyDescent="0.3">
      <c r="D411" s="17"/>
      <c r="E411" s="17"/>
    </row>
    <row r="412" spans="4:5" ht="15.75" customHeight="1" x14ac:dyDescent="0.3">
      <c r="D412" s="17"/>
      <c r="E412" s="17"/>
    </row>
    <row r="413" spans="4:5" ht="15.75" customHeight="1" x14ac:dyDescent="0.3">
      <c r="D413" s="17"/>
      <c r="E413" s="17"/>
    </row>
    <row r="414" spans="4:5" ht="15.75" customHeight="1" x14ac:dyDescent="0.3">
      <c r="D414" s="17"/>
      <c r="E414" s="17"/>
    </row>
    <row r="415" spans="4:5" ht="15.75" customHeight="1" x14ac:dyDescent="0.3">
      <c r="D415" s="17"/>
      <c r="E415" s="17"/>
    </row>
    <row r="416" spans="4:5" ht="15.75" customHeight="1" x14ac:dyDescent="0.3">
      <c r="D416" s="17"/>
      <c r="E416" s="17"/>
    </row>
    <row r="417" spans="4:5" ht="15.75" customHeight="1" x14ac:dyDescent="0.3">
      <c r="D417" s="17"/>
      <c r="E417" s="17"/>
    </row>
    <row r="418" spans="4:5" ht="15.75" customHeight="1" x14ac:dyDescent="0.3">
      <c r="D418" s="17"/>
      <c r="E418" s="17"/>
    </row>
    <row r="419" spans="4:5" ht="15.75" customHeight="1" x14ac:dyDescent="0.3">
      <c r="D419" s="17"/>
      <c r="E419" s="17"/>
    </row>
    <row r="420" spans="4:5" ht="15.75" customHeight="1" x14ac:dyDescent="0.3">
      <c r="D420" s="17"/>
      <c r="E420" s="17"/>
    </row>
    <row r="421" spans="4:5" ht="15.75" customHeight="1" x14ac:dyDescent="0.3">
      <c r="D421" s="17"/>
      <c r="E421" s="17"/>
    </row>
    <row r="422" spans="4:5" ht="15.75" customHeight="1" x14ac:dyDescent="0.3">
      <c r="D422" s="17"/>
      <c r="E422" s="17"/>
    </row>
    <row r="423" spans="4:5" ht="15.75" customHeight="1" x14ac:dyDescent="0.3">
      <c r="D423" s="17"/>
      <c r="E423" s="17"/>
    </row>
    <row r="424" spans="4:5" ht="15.75" customHeight="1" x14ac:dyDescent="0.3">
      <c r="D424" s="17"/>
      <c r="E424" s="17"/>
    </row>
    <row r="425" spans="4:5" ht="15.75" customHeight="1" x14ac:dyDescent="0.3">
      <c r="D425" s="17"/>
      <c r="E425" s="17"/>
    </row>
    <row r="426" spans="4:5" ht="15.75" customHeight="1" x14ac:dyDescent="0.3">
      <c r="D426" s="17"/>
      <c r="E426" s="17"/>
    </row>
    <row r="427" spans="4:5" ht="15.75" customHeight="1" x14ac:dyDescent="0.3">
      <c r="D427" s="17"/>
      <c r="E427" s="17"/>
    </row>
    <row r="428" spans="4:5" ht="15.75" customHeight="1" x14ac:dyDescent="0.3">
      <c r="D428" s="17"/>
      <c r="E428" s="17"/>
    </row>
    <row r="429" spans="4:5" ht="15.75" customHeight="1" x14ac:dyDescent="0.3">
      <c r="D429" s="17"/>
      <c r="E429" s="17"/>
    </row>
    <row r="430" spans="4:5" ht="15.75" customHeight="1" x14ac:dyDescent="0.3">
      <c r="D430" s="17"/>
      <c r="E430" s="17"/>
    </row>
    <row r="431" spans="4:5" ht="15.75" customHeight="1" x14ac:dyDescent="0.3">
      <c r="D431" s="17"/>
      <c r="E431" s="17"/>
    </row>
    <row r="432" spans="4:5" ht="15.75" customHeight="1" x14ac:dyDescent="0.3">
      <c r="D432" s="17"/>
      <c r="E432" s="17"/>
    </row>
    <row r="433" spans="4:5" ht="15.75" customHeight="1" x14ac:dyDescent="0.3">
      <c r="D433" s="17"/>
      <c r="E433" s="17"/>
    </row>
    <row r="434" spans="4:5" ht="15.75" customHeight="1" x14ac:dyDescent="0.3">
      <c r="D434" s="17"/>
      <c r="E434" s="17"/>
    </row>
    <row r="435" spans="4:5" ht="15.75" customHeight="1" x14ac:dyDescent="0.3">
      <c r="D435" s="17"/>
      <c r="E435" s="17"/>
    </row>
    <row r="436" spans="4:5" ht="15.75" customHeight="1" x14ac:dyDescent="0.3">
      <c r="D436" s="17"/>
      <c r="E436" s="17"/>
    </row>
    <row r="437" spans="4:5" ht="15.75" customHeight="1" x14ac:dyDescent="0.3">
      <c r="D437" s="17"/>
      <c r="E437" s="17"/>
    </row>
    <row r="438" spans="4:5" ht="15.75" customHeight="1" x14ac:dyDescent="0.3">
      <c r="D438" s="17"/>
      <c r="E438" s="17"/>
    </row>
    <row r="439" spans="4:5" ht="15.75" customHeight="1" x14ac:dyDescent="0.3">
      <c r="D439" s="17"/>
      <c r="E439" s="17"/>
    </row>
    <row r="440" spans="4:5" ht="15.75" customHeight="1" x14ac:dyDescent="0.3">
      <c r="D440" s="17"/>
      <c r="E440" s="17"/>
    </row>
    <row r="441" spans="4:5" ht="15.75" customHeight="1" x14ac:dyDescent="0.3">
      <c r="D441" s="17"/>
      <c r="E441" s="17"/>
    </row>
    <row r="442" spans="4:5" ht="15.75" customHeight="1" x14ac:dyDescent="0.3">
      <c r="D442" s="17"/>
      <c r="E442" s="17"/>
    </row>
    <row r="443" spans="4:5" ht="15.75" customHeight="1" x14ac:dyDescent="0.3">
      <c r="D443" s="17"/>
      <c r="E443" s="17"/>
    </row>
    <row r="444" spans="4:5" ht="15.75" customHeight="1" x14ac:dyDescent="0.3">
      <c r="D444" s="17"/>
      <c r="E444" s="17"/>
    </row>
    <row r="445" spans="4:5" ht="15.75" customHeight="1" x14ac:dyDescent="0.3">
      <c r="D445" s="17"/>
      <c r="E445" s="17"/>
    </row>
    <row r="446" spans="4:5" ht="15.75" customHeight="1" x14ac:dyDescent="0.3">
      <c r="D446" s="17"/>
      <c r="E446" s="17"/>
    </row>
    <row r="447" spans="4:5" ht="15.75" customHeight="1" x14ac:dyDescent="0.3">
      <c r="D447" s="17"/>
      <c r="E447" s="17"/>
    </row>
    <row r="448" spans="4:5" ht="15.75" customHeight="1" x14ac:dyDescent="0.3">
      <c r="D448" s="17"/>
      <c r="E448" s="17"/>
    </row>
    <row r="449" spans="4:5" ht="15.75" customHeight="1" x14ac:dyDescent="0.3">
      <c r="D449" s="17"/>
      <c r="E449" s="17"/>
    </row>
    <row r="450" spans="4:5" ht="15.75" customHeight="1" x14ac:dyDescent="0.3">
      <c r="D450" s="17"/>
      <c r="E450" s="17"/>
    </row>
    <row r="451" spans="4:5" ht="15.75" customHeight="1" x14ac:dyDescent="0.3">
      <c r="D451" s="17"/>
      <c r="E451" s="17"/>
    </row>
    <row r="452" spans="4:5" ht="15.75" customHeight="1" x14ac:dyDescent="0.3">
      <c r="D452" s="17"/>
      <c r="E452" s="17"/>
    </row>
    <row r="453" spans="4:5" ht="15.75" customHeight="1" x14ac:dyDescent="0.3">
      <c r="D453" s="17"/>
      <c r="E453" s="17"/>
    </row>
    <row r="454" spans="4:5" ht="15.75" customHeight="1" x14ac:dyDescent="0.3">
      <c r="D454" s="17"/>
      <c r="E454" s="17"/>
    </row>
    <row r="455" spans="4:5" ht="15.75" customHeight="1" x14ac:dyDescent="0.3">
      <c r="D455" s="17"/>
      <c r="E455" s="17"/>
    </row>
    <row r="456" spans="4:5" ht="15.75" customHeight="1" x14ac:dyDescent="0.3">
      <c r="D456" s="17"/>
      <c r="E456" s="17"/>
    </row>
    <row r="457" spans="4:5" ht="15.75" customHeight="1" x14ac:dyDescent="0.3">
      <c r="D457" s="17"/>
      <c r="E457" s="17"/>
    </row>
    <row r="458" spans="4:5" ht="15.75" customHeight="1" x14ac:dyDescent="0.3">
      <c r="D458" s="17"/>
      <c r="E458" s="17"/>
    </row>
    <row r="459" spans="4:5" ht="15.75" customHeight="1" x14ac:dyDescent="0.3">
      <c r="D459" s="17"/>
      <c r="E459" s="17"/>
    </row>
    <row r="460" spans="4:5" ht="15.75" customHeight="1" x14ac:dyDescent="0.3">
      <c r="D460" s="17"/>
      <c r="E460" s="17"/>
    </row>
    <row r="461" spans="4:5" ht="15.75" customHeight="1" x14ac:dyDescent="0.3">
      <c r="D461" s="17"/>
      <c r="E461" s="17"/>
    </row>
    <row r="462" spans="4:5" ht="15.75" customHeight="1" x14ac:dyDescent="0.3">
      <c r="D462" s="17"/>
      <c r="E462" s="17"/>
    </row>
    <row r="463" spans="4:5" ht="15.75" customHeight="1" x14ac:dyDescent="0.3">
      <c r="D463" s="17"/>
      <c r="E463" s="17"/>
    </row>
    <row r="464" spans="4:5" ht="15.75" customHeight="1" x14ac:dyDescent="0.3">
      <c r="D464" s="17"/>
      <c r="E464" s="17"/>
    </row>
    <row r="465" spans="4:5" ht="15.75" customHeight="1" x14ac:dyDescent="0.3">
      <c r="D465" s="17"/>
      <c r="E465" s="17"/>
    </row>
    <row r="466" spans="4:5" ht="15.75" customHeight="1" x14ac:dyDescent="0.3">
      <c r="D466" s="17"/>
      <c r="E466" s="17"/>
    </row>
    <row r="467" spans="4:5" ht="15.75" customHeight="1" x14ac:dyDescent="0.3">
      <c r="D467" s="17"/>
      <c r="E467" s="17"/>
    </row>
    <row r="468" spans="4:5" ht="15.75" customHeight="1" x14ac:dyDescent="0.3">
      <c r="D468" s="17"/>
      <c r="E468" s="17"/>
    </row>
    <row r="469" spans="4:5" ht="15.75" customHeight="1" x14ac:dyDescent="0.3">
      <c r="D469" s="17"/>
      <c r="E469" s="17"/>
    </row>
    <row r="470" spans="4:5" ht="15.75" customHeight="1" x14ac:dyDescent="0.3">
      <c r="D470" s="17"/>
      <c r="E470" s="17"/>
    </row>
    <row r="471" spans="4:5" ht="15.75" customHeight="1" x14ac:dyDescent="0.3">
      <c r="D471" s="17"/>
      <c r="E471" s="17"/>
    </row>
    <row r="472" spans="4:5" ht="15.75" customHeight="1" x14ac:dyDescent="0.3">
      <c r="D472" s="17"/>
      <c r="E472" s="17"/>
    </row>
    <row r="473" spans="4:5" ht="15.75" customHeight="1" x14ac:dyDescent="0.3">
      <c r="D473" s="17"/>
      <c r="E473" s="17"/>
    </row>
    <row r="474" spans="4:5" ht="15.75" customHeight="1" x14ac:dyDescent="0.3">
      <c r="D474" s="17"/>
      <c r="E474" s="17"/>
    </row>
    <row r="475" spans="4:5" ht="15.75" customHeight="1" x14ac:dyDescent="0.3">
      <c r="D475" s="17"/>
      <c r="E475" s="17"/>
    </row>
    <row r="476" spans="4:5" ht="15.75" customHeight="1" x14ac:dyDescent="0.3">
      <c r="D476" s="17"/>
      <c r="E476" s="17"/>
    </row>
    <row r="477" spans="4:5" ht="15.75" customHeight="1" x14ac:dyDescent="0.3">
      <c r="D477" s="17"/>
      <c r="E477" s="17"/>
    </row>
    <row r="478" spans="4:5" ht="15.75" customHeight="1" x14ac:dyDescent="0.3">
      <c r="D478" s="17"/>
      <c r="E478" s="17"/>
    </row>
    <row r="479" spans="4:5" ht="15.75" customHeight="1" x14ac:dyDescent="0.3">
      <c r="D479" s="17"/>
      <c r="E479" s="17"/>
    </row>
    <row r="480" spans="4:5" ht="15.75" customHeight="1" x14ac:dyDescent="0.3">
      <c r="D480" s="17"/>
      <c r="E480" s="17"/>
    </row>
    <row r="481" spans="4:5" ht="15.75" customHeight="1" x14ac:dyDescent="0.3">
      <c r="D481" s="17"/>
      <c r="E481" s="17"/>
    </row>
    <row r="482" spans="4:5" ht="15.75" customHeight="1" x14ac:dyDescent="0.3">
      <c r="D482" s="17"/>
      <c r="E482" s="17"/>
    </row>
    <row r="483" spans="4:5" ht="15.75" customHeight="1" x14ac:dyDescent="0.3">
      <c r="D483" s="17"/>
      <c r="E483" s="17"/>
    </row>
    <row r="484" spans="4:5" ht="15.75" customHeight="1" x14ac:dyDescent="0.3">
      <c r="D484" s="17"/>
      <c r="E484" s="17"/>
    </row>
    <row r="485" spans="4:5" ht="15.75" customHeight="1" x14ac:dyDescent="0.3">
      <c r="D485" s="17"/>
      <c r="E485" s="17"/>
    </row>
    <row r="486" spans="4:5" ht="15.75" customHeight="1" x14ac:dyDescent="0.3">
      <c r="D486" s="17"/>
      <c r="E486" s="17"/>
    </row>
    <row r="487" spans="4:5" ht="15.75" customHeight="1" x14ac:dyDescent="0.3">
      <c r="D487" s="17"/>
      <c r="E487" s="17"/>
    </row>
    <row r="488" spans="4:5" ht="15.75" customHeight="1" x14ac:dyDescent="0.3">
      <c r="D488" s="17"/>
      <c r="E488" s="17"/>
    </row>
    <row r="489" spans="4:5" ht="15.75" customHeight="1" x14ac:dyDescent="0.3">
      <c r="D489" s="17"/>
      <c r="E489" s="17"/>
    </row>
    <row r="490" spans="4:5" ht="15.75" customHeight="1" x14ac:dyDescent="0.3">
      <c r="D490" s="17"/>
      <c r="E490" s="17"/>
    </row>
    <row r="491" spans="4:5" ht="15.75" customHeight="1" x14ac:dyDescent="0.3">
      <c r="D491" s="17"/>
      <c r="E491" s="17"/>
    </row>
    <row r="492" spans="4:5" ht="15.75" customHeight="1" x14ac:dyDescent="0.3">
      <c r="D492" s="17"/>
      <c r="E492" s="17"/>
    </row>
    <row r="493" spans="4:5" ht="15.75" customHeight="1" x14ac:dyDescent="0.3">
      <c r="D493" s="17"/>
      <c r="E493" s="17"/>
    </row>
    <row r="494" spans="4:5" ht="15.75" customHeight="1" x14ac:dyDescent="0.3">
      <c r="D494" s="17"/>
      <c r="E494" s="17"/>
    </row>
    <row r="495" spans="4:5" ht="15.75" customHeight="1" x14ac:dyDescent="0.3">
      <c r="D495" s="17"/>
      <c r="E495" s="17"/>
    </row>
    <row r="496" spans="4:5" ht="15.75" customHeight="1" x14ac:dyDescent="0.3">
      <c r="D496" s="17"/>
      <c r="E496" s="17"/>
    </row>
    <row r="497" spans="4:5" ht="15.75" customHeight="1" x14ac:dyDescent="0.3">
      <c r="D497" s="17"/>
      <c r="E497" s="17"/>
    </row>
    <row r="498" spans="4:5" ht="15.75" customHeight="1" x14ac:dyDescent="0.3">
      <c r="D498" s="17"/>
      <c r="E498" s="17"/>
    </row>
    <row r="499" spans="4:5" ht="15.75" customHeight="1" x14ac:dyDescent="0.3">
      <c r="D499" s="17"/>
      <c r="E499" s="17"/>
    </row>
    <row r="500" spans="4:5" ht="15.75" customHeight="1" x14ac:dyDescent="0.3">
      <c r="D500" s="17"/>
      <c r="E500" s="17"/>
    </row>
    <row r="501" spans="4:5" ht="15.75" customHeight="1" x14ac:dyDescent="0.3">
      <c r="D501" s="17"/>
      <c r="E501" s="17"/>
    </row>
    <row r="502" spans="4:5" ht="15.75" customHeight="1" x14ac:dyDescent="0.3">
      <c r="D502" s="17"/>
      <c r="E502" s="17"/>
    </row>
    <row r="503" spans="4:5" ht="15.75" customHeight="1" x14ac:dyDescent="0.3">
      <c r="D503" s="17"/>
      <c r="E503" s="17"/>
    </row>
    <row r="504" spans="4:5" ht="15.75" customHeight="1" x14ac:dyDescent="0.3">
      <c r="D504" s="17"/>
      <c r="E504" s="17"/>
    </row>
    <row r="505" spans="4:5" ht="15.75" customHeight="1" x14ac:dyDescent="0.3">
      <c r="D505" s="17"/>
      <c r="E505" s="17"/>
    </row>
    <row r="506" spans="4:5" ht="15.75" customHeight="1" x14ac:dyDescent="0.3">
      <c r="D506" s="17"/>
      <c r="E506" s="17"/>
    </row>
    <row r="507" spans="4:5" ht="15.75" customHeight="1" x14ac:dyDescent="0.3">
      <c r="D507" s="17"/>
      <c r="E507" s="17"/>
    </row>
    <row r="508" spans="4:5" ht="15.75" customHeight="1" x14ac:dyDescent="0.3">
      <c r="D508" s="17"/>
      <c r="E508" s="17"/>
    </row>
    <row r="509" spans="4:5" ht="15.75" customHeight="1" x14ac:dyDescent="0.3">
      <c r="D509" s="17"/>
      <c r="E509" s="17"/>
    </row>
    <row r="510" spans="4:5" ht="15.75" customHeight="1" x14ac:dyDescent="0.3">
      <c r="D510" s="17"/>
      <c r="E510" s="17"/>
    </row>
    <row r="511" spans="4:5" ht="15.75" customHeight="1" x14ac:dyDescent="0.3">
      <c r="D511" s="17"/>
      <c r="E511" s="17"/>
    </row>
    <row r="512" spans="4:5" ht="15.75" customHeight="1" x14ac:dyDescent="0.3">
      <c r="D512" s="17"/>
      <c r="E512" s="17"/>
    </row>
    <row r="513" spans="4:5" ht="15.75" customHeight="1" x14ac:dyDescent="0.3">
      <c r="D513" s="17"/>
      <c r="E513" s="17"/>
    </row>
    <row r="514" spans="4:5" ht="15.75" customHeight="1" x14ac:dyDescent="0.3">
      <c r="D514" s="17"/>
      <c r="E514" s="17"/>
    </row>
    <row r="515" spans="4:5" ht="15.75" customHeight="1" x14ac:dyDescent="0.3">
      <c r="D515" s="17"/>
      <c r="E515" s="17"/>
    </row>
    <row r="516" spans="4:5" ht="15.75" customHeight="1" x14ac:dyDescent="0.3">
      <c r="D516" s="17"/>
      <c r="E516" s="17"/>
    </row>
    <row r="517" spans="4:5" ht="15.75" customHeight="1" x14ac:dyDescent="0.3">
      <c r="D517" s="17"/>
      <c r="E517" s="17"/>
    </row>
    <row r="518" spans="4:5" ht="15.75" customHeight="1" x14ac:dyDescent="0.3">
      <c r="D518" s="17"/>
      <c r="E518" s="17"/>
    </row>
    <row r="519" spans="4:5" ht="15.75" customHeight="1" x14ac:dyDescent="0.3">
      <c r="D519" s="17"/>
      <c r="E519" s="17"/>
    </row>
    <row r="520" spans="4:5" ht="15.75" customHeight="1" x14ac:dyDescent="0.3">
      <c r="D520" s="17"/>
      <c r="E520" s="17"/>
    </row>
    <row r="521" spans="4:5" ht="15.75" customHeight="1" x14ac:dyDescent="0.3">
      <c r="D521" s="17"/>
      <c r="E521" s="17"/>
    </row>
    <row r="522" spans="4:5" ht="15.75" customHeight="1" x14ac:dyDescent="0.3">
      <c r="D522" s="17"/>
      <c r="E522" s="17"/>
    </row>
    <row r="523" spans="4:5" ht="15.75" customHeight="1" x14ac:dyDescent="0.3">
      <c r="D523" s="17"/>
      <c r="E523" s="17"/>
    </row>
    <row r="524" spans="4:5" ht="15.75" customHeight="1" x14ac:dyDescent="0.3">
      <c r="D524" s="17"/>
      <c r="E524" s="17"/>
    </row>
    <row r="525" spans="4:5" ht="15.75" customHeight="1" x14ac:dyDescent="0.3">
      <c r="D525" s="17"/>
      <c r="E525" s="17"/>
    </row>
    <row r="526" spans="4:5" ht="15.75" customHeight="1" x14ac:dyDescent="0.3">
      <c r="D526" s="17"/>
      <c r="E526" s="17"/>
    </row>
    <row r="527" spans="4:5" ht="15.75" customHeight="1" x14ac:dyDescent="0.3">
      <c r="D527" s="17"/>
      <c r="E527" s="17"/>
    </row>
    <row r="528" spans="4:5" ht="15.75" customHeight="1" x14ac:dyDescent="0.3">
      <c r="D528" s="17"/>
      <c r="E528" s="17"/>
    </row>
    <row r="529" spans="4:5" ht="15.75" customHeight="1" x14ac:dyDescent="0.3">
      <c r="D529" s="17"/>
      <c r="E529" s="17"/>
    </row>
    <row r="530" spans="4:5" ht="15.75" customHeight="1" x14ac:dyDescent="0.3">
      <c r="D530" s="17"/>
      <c r="E530" s="17"/>
    </row>
    <row r="531" spans="4:5" ht="15.75" customHeight="1" x14ac:dyDescent="0.3">
      <c r="D531" s="17"/>
      <c r="E531" s="17"/>
    </row>
    <row r="532" spans="4:5" ht="15.75" customHeight="1" x14ac:dyDescent="0.3">
      <c r="D532" s="17"/>
      <c r="E532" s="17"/>
    </row>
    <row r="533" spans="4:5" ht="15.75" customHeight="1" x14ac:dyDescent="0.3">
      <c r="D533" s="17"/>
      <c r="E533" s="17"/>
    </row>
    <row r="534" spans="4:5" ht="15.75" customHeight="1" x14ac:dyDescent="0.3">
      <c r="D534" s="17"/>
      <c r="E534" s="17"/>
    </row>
    <row r="535" spans="4:5" ht="15.75" customHeight="1" x14ac:dyDescent="0.3">
      <c r="D535" s="17"/>
      <c r="E535" s="17"/>
    </row>
    <row r="536" spans="4:5" ht="15.75" customHeight="1" x14ac:dyDescent="0.3">
      <c r="D536" s="17"/>
      <c r="E536" s="17"/>
    </row>
    <row r="537" spans="4:5" ht="15.75" customHeight="1" x14ac:dyDescent="0.3">
      <c r="D537" s="17"/>
      <c r="E537" s="17"/>
    </row>
    <row r="538" spans="4:5" ht="15.75" customHeight="1" x14ac:dyDescent="0.3">
      <c r="D538" s="17"/>
      <c r="E538" s="17"/>
    </row>
    <row r="539" spans="4:5" ht="15.75" customHeight="1" x14ac:dyDescent="0.3">
      <c r="D539" s="17"/>
      <c r="E539" s="17"/>
    </row>
    <row r="540" spans="4:5" ht="15.75" customHeight="1" x14ac:dyDescent="0.3">
      <c r="D540" s="17"/>
      <c r="E540" s="17"/>
    </row>
    <row r="541" spans="4:5" ht="15.75" customHeight="1" x14ac:dyDescent="0.3">
      <c r="D541" s="17"/>
      <c r="E541" s="17"/>
    </row>
    <row r="542" spans="4:5" ht="15.75" customHeight="1" x14ac:dyDescent="0.3">
      <c r="D542" s="17"/>
      <c r="E542" s="17"/>
    </row>
    <row r="543" spans="4:5" ht="15.75" customHeight="1" x14ac:dyDescent="0.3">
      <c r="D543" s="17"/>
      <c r="E543" s="17"/>
    </row>
    <row r="544" spans="4:5" ht="15.75" customHeight="1" x14ac:dyDescent="0.3">
      <c r="D544" s="17"/>
      <c r="E544" s="17"/>
    </row>
    <row r="545" spans="4:5" ht="15.75" customHeight="1" x14ac:dyDescent="0.3">
      <c r="D545" s="17"/>
      <c r="E545" s="17"/>
    </row>
    <row r="546" spans="4:5" ht="15.75" customHeight="1" x14ac:dyDescent="0.3">
      <c r="D546" s="17"/>
      <c r="E546" s="17"/>
    </row>
    <row r="547" spans="4:5" ht="15.75" customHeight="1" x14ac:dyDescent="0.3">
      <c r="D547" s="17"/>
      <c r="E547" s="17"/>
    </row>
    <row r="548" spans="4:5" ht="15.75" customHeight="1" x14ac:dyDescent="0.3">
      <c r="D548" s="17"/>
      <c r="E548" s="17"/>
    </row>
    <row r="549" spans="4:5" ht="15.75" customHeight="1" x14ac:dyDescent="0.3">
      <c r="D549" s="17"/>
      <c r="E549" s="17"/>
    </row>
    <row r="550" spans="4:5" ht="15.75" customHeight="1" x14ac:dyDescent="0.3">
      <c r="D550" s="17"/>
      <c r="E550" s="17"/>
    </row>
    <row r="551" spans="4:5" ht="15.75" customHeight="1" x14ac:dyDescent="0.3">
      <c r="D551" s="17"/>
      <c r="E551" s="17"/>
    </row>
    <row r="552" spans="4:5" ht="15.75" customHeight="1" x14ac:dyDescent="0.3">
      <c r="D552" s="17"/>
      <c r="E552" s="17"/>
    </row>
    <row r="553" spans="4:5" ht="15.75" customHeight="1" x14ac:dyDescent="0.3">
      <c r="D553" s="17"/>
      <c r="E553" s="17"/>
    </row>
    <row r="554" spans="4:5" ht="15.75" customHeight="1" x14ac:dyDescent="0.3">
      <c r="D554" s="17"/>
      <c r="E554" s="17"/>
    </row>
    <row r="555" spans="4:5" ht="15.75" customHeight="1" x14ac:dyDescent="0.3">
      <c r="D555" s="17"/>
      <c r="E555" s="17"/>
    </row>
    <row r="556" spans="4:5" ht="15.75" customHeight="1" x14ac:dyDescent="0.3">
      <c r="D556" s="17"/>
      <c r="E556" s="17"/>
    </row>
    <row r="557" spans="4:5" ht="15.75" customHeight="1" x14ac:dyDescent="0.3">
      <c r="D557" s="17"/>
      <c r="E557" s="17"/>
    </row>
    <row r="558" spans="4:5" ht="15.75" customHeight="1" x14ac:dyDescent="0.3">
      <c r="D558" s="17"/>
      <c r="E558" s="17"/>
    </row>
    <row r="559" spans="4:5" ht="15.75" customHeight="1" x14ac:dyDescent="0.3">
      <c r="D559" s="17"/>
      <c r="E559" s="17"/>
    </row>
    <row r="560" spans="4:5" ht="15.75" customHeight="1" x14ac:dyDescent="0.3">
      <c r="D560" s="17"/>
      <c r="E560" s="17"/>
    </row>
    <row r="561" spans="4:5" ht="15.75" customHeight="1" x14ac:dyDescent="0.3">
      <c r="D561" s="17"/>
      <c r="E561" s="17"/>
    </row>
    <row r="562" spans="4:5" ht="15.75" customHeight="1" x14ac:dyDescent="0.3">
      <c r="D562" s="17"/>
      <c r="E562" s="17"/>
    </row>
    <row r="563" spans="4:5" ht="15.75" customHeight="1" x14ac:dyDescent="0.3">
      <c r="D563" s="17"/>
      <c r="E563" s="17"/>
    </row>
    <row r="564" spans="4:5" ht="15.75" customHeight="1" x14ac:dyDescent="0.3">
      <c r="D564" s="17"/>
      <c r="E564" s="17"/>
    </row>
    <row r="565" spans="4:5" ht="15.75" customHeight="1" x14ac:dyDescent="0.3">
      <c r="D565" s="17"/>
      <c r="E565" s="17"/>
    </row>
    <row r="566" spans="4:5" ht="15.75" customHeight="1" x14ac:dyDescent="0.3">
      <c r="D566" s="17"/>
      <c r="E566" s="17"/>
    </row>
    <row r="567" spans="4:5" ht="15.75" customHeight="1" x14ac:dyDescent="0.3">
      <c r="D567" s="17"/>
      <c r="E567" s="17"/>
    </row>
    <row r="568" spans="4:5" ht="15.75" customHeight="1" x14ac:dyDescent="0.3">
      <c r="D568" s="17"/>
      <c r="E568" s="17"/>
    </row>
    <row r="569" spans="4:5" ht="15.75" customHeight="1" x14ac:dyDescent="0.3">
      <c r="D569" s="17"/>
      <c r="E569" s="17"/>
    </row>
    <row r="570" spans="4:5" ht="15.75" customHeight="1" x14ac:dyDescent="0.3">
      <c r="D570" s="17"/>
      <c r="E570" s="17"/>
    </row>
    <row r="571" spans="4:5" ht="15.75" customHeight="1" x14ac:dyDescent="0.3">
      <c r="D571" s="17"/>
      <c r="E571" s="17"/>
    </row>
    <row r="572" spans="4:5" ht="15.75" customHeight="1" x14ac:dyDescent="0.3">
      <c r="D572" s="17"/>
      <c r="E572" s="17"/>
    </row>
    <row r="573" spans="4:5" ht="15.75" customHeight="1" x14ac:dyDescent="0.3">
      <c r="D573" s="17"/>
      <c r="E573" s="17"/>
    </row>
    <row r="574" spans="4:5" ht="15.75" customHeight="1" x14ac:dyDescent="0.3">
      <c r="D574" s="17"/>
      <c r="E574" s="17"/>
    </row>
    <row r="575" spans="4:5" ht="15.75" customHeight="1" x14ac:dyDescent="0.3">
      <c r="D575" s="17"/>
      <c r="E575" s="17"/>
    </row>
    <row r="576" spans="4:5" ht="15.75" customHeight="1" x14ac:dyDescent="0.3">
      <c r="D576" s="17"/>
      <c r="E576" s="17"/>
    </row>
    <row r="577" spans="4:5" ht="15.75" customHeight="1" x14ac:dyDescent="0.3">
      <c r="D577" s="17"/>
      <c r="E577" s="17"/>
    </row>
    <row r="578" spans="4:5" ht="15.75" customHeight="1" x14ac:dyDescent="0.3">
      <c r="D578" s="17"/>
      <c r="E578" s="17"/>
    </row>
    <row r="579" spans="4:5" ht="15.75" customHeight="1" x14ac:dyDescent="0.3">
      <c r="D579" s="17"/>
      <c r="E579" s="17"/>
    </row>
    <row r="580" spans="4:5" ht="15.75" customHeight="1" x14ac:dyDescent="0.3">
      <c r="D580" s="17"/>
      <c r="E580" s="17"/>
    </row>
    <row r="581" spans="4:5" ht="15.75" customHeight="1" x14ac:dyDescent="0.3">
      <c r="D581" s="17"/>
      <c r="E581" s="17"/>
    </row>
    <row r="582" spans="4:5" ht="15.75" customHeight="1" x14ac:dyDescent="0.3">
      <c r="D582" s="17"/>
      <c r="E582" s="17"/>
    </row>
    <row r="583" spans="4:5" ht="15.75" customHeight="1" x14ac:dyDescent="0.3">
      <c r="D583" s="17"/>
      <c r="E583" s="17"/>
    </row>
    <row r="584" spans="4:5" ht="15.75" customHeight="1" x14ac:dyDescent="0.3">
      <c r="D584" s="17"/>
      <c r="E584" s="17"/>
    </row>
    <row r="585" spans="4:5" ht="15.75" customHeight="1" x14ac:dyDescent="0.3">
      <c r="D585" s="17"/>
      <c r="E585" s="17"/>
    </row>
    <row r="586" spans="4:5" ht="15.75" customHeight="1" x14ac:dyDescent="0.3">
      <c r="D586" s="17"/>
      <c r="E586" s="17"/>
    </row>
    <row r="587" spans="4:5" ht="15.75" customHeight="1" x14ac:dyDescent="0.3">
      <c r="D587" s="17"/>
      <c r="E587" s="17"/>
    </row>
    <row r="588" spans="4:5" ht="15.75" customHeight="1" x14ac:dyDescent="0.3">
      <c r="D588" s="17"/>
      <c r="E588" s="17"/>
    </row>
    <row r="589" spans="4:5" ht="15.75" customHeight="1" x14ac:dyDescent="0.3">
      <c r="D589" s="17"/>
      <c r="E589" s="17"/>
    </row>
    <row r="590" spans="4:5" ht="15.75" customHeight="1" x14ac:dyDescent="0.3">
      <c r="D590" s="17"/>
      <c r="E590" s="17"/>
    </row>
    <row r="591" spans="4:5" ht="15.75" customHeight="1" x14ac:dyDescent="0.3">
      <c r="D591" s="17"/>
      <c r="E591" s="17"/>
    </row>
    <row r="592" spans="4:5" ht="15.75" customHeight="1" x14ac:dyDescent="0.3">
      <c r="D592" s="17"/>
      <c r="E592" s="17"/>
    </row>
    <row r="593" spans="4:5" ht="15.75" customHeight="1" x14ac:dyDescent="0.3">
      <c r="D593" s="17"/>
      <c r="E593" s="17"/>
    </row>
    <row r="594" spans="4:5" ht="15.75" customHeight="1" x14ac:dyDescent="0.3">
      <c r="D594" s="17"/>
      <c r="E594" s="17"/>
    </row>
    <row r="595" spans="4:5" ht="15.75" customHeight="1" x14ac:dyDescent="0.3">
      <c r="D595" s="17"/>
      <c r="E595" s="17"/>
    </row>
    <row r="596" spans="4:5" ht="15.75" customHeight="1" x14ac:dyDescent="0.3">
      <c r="D596" s="17"/>
      <c r="E596" s="17"/>
    </row>
    <row r="597" spans="4:5" ht="15.75" customHeight="1" x14ac:dyDescent="0.3">
      <c r="D597" s="17"/>
      <c r="E597" s="17"/>
    </row>
    <row r="598" spans="4:5" ht="15.75" customHeight="1" x14ac:dyDescent="0.3">
      <c r="D598" s="17"/>
      <c r="E598" s="17"/>
    </row>
    <row r="599" spans="4:5" ht="15.75" customHeight="1" x14ac:dyDescent="0.3">
      <c r="D599" s="17"/>
      <c r="E599" s="17"/>
    </row>
    <row r="600" spans="4:5" ht="15.75" customHeight="1" x14ac:dyDescent="0.3">
      <c r="D600" s="17"/>
      <c r="E600" s="17"/>
    </row>
    <row r="601" spans="4:5" ht="15.75" customHeight="1" x14ac:dyDescent="0.3">
      <c r="D601" s="17"/>
      <c r="E601" s="17"/>
    </row>
    <row r="602" spans="4:5" ht="15.75" customHeight="1" x14ac:dyDescent="0.3">
      <c r="D602" s="17"/>
      <c r="E602" s="17"/>
    </row>
    <row r="603" spans="4:5" ht="15.75" customHeight="1" x14ac:dyDescent="0.3">
      <c r="D603" s="17"/>
      <c r="E603" s="17"/>
    </row>
    <row r="604" spans="4:5" ht="15.75" customHeight="1" x14ac:dyDescent="0.3">
      <c r="D604" s="17"/>
      <c r="E604" s="17"/>
    </row>
    <row r="605" spans="4:5" ht="15.75" customHeight="1" x14ac:dyDescent="0.3">
      <c r="D605" s="17"/>
      <c r="E605" s="17"/>
    </row>
    <row r="606" spans="4:5" ht="15.75" customHeight="1" x14ac:dyDescent="0.3">
      <c r="D606" s="17"/>
      <c r="E606" s="17"/>
    </row>
    <row r="607" spans="4:5" ht="15.75" customHeight="1" x14ac:dyDescent="0.3">
      <c r="D607" s="17"/>
      <c r="E607" s="17"/>
    </row>
    <row r="608" spans="4:5" ht="15.75" customHeight="1" x14ac:dyDescent="0.3">
      <c r="D608" s="17"/>
      <c r="E608" s="17"/>
    </row>
    <row r="609" spans="4:5" ht="15.75" customHeight="1" x14ac:dyDescent="0.3">
      <c r="D609" s="17"/>
      <c r="E609" s="17"/>
    </row>
    <row r="610" spans="4:5" ht="15.75" customHeight="1" x14ac:dyDescent="0.3">
      <c r="D610" s="17"/>
      <c r="E610" s="17"/>
    </row>
    <row r="611" spans="4:5" ht="15.75" customHeight="1" x14ac:dyDescent="0.3">
      <c r="D611" s="17"/>
      <c r="E611" s="17"/>
    </row>
    <row r="612" spans="4:5" ht="15.75" customHeight="1" x14ac:dyDescent="0.3">
      <c r="D612" s="17"/>
      <c r="E612" s="17"/>
    </row>
    <row r="613" spans="4:5" ht="15.75" customHeight="1" x14ac:dyDescent="0.3">
      <c r="D613" s="17"/>
      <c r="E613" s="17"/>
    </row>
    <row r="614" spans="4:5" ht="15.75" customHeight="1" x14ac:dyDescent="0.3">
      <c r="D614" s="17"/>
      <c r="E614" s="17"/>
    </row>
    <row r="615" spans="4:5" ht="15.75" customHeight="1" x14ac:dyDescent="0.3">
      <c r="D615" s="17"/>
      <c r="E615" s="17"/>
    </row>
    <row r="616" spans="4:5" ht="15.75" customHeight="1" x14ac:dyDescent="0.3">
      <c r="D616" s="17"/>
      <c r="E616" s="17"/>
    </row>
    <row r="617" spans="4:5" ht="15.75" customHeight="1" x14ac:dyDescent="0.3">
      <c r="D617" s="17"/>
      <c r="E617" s="17"/>
    </row>
    <row r="618" spans="4:5" ht="15.75" customHeight="1" x14ac:dyDescent="0.3">
      <c r="D618" s="17"/>
      <c r="E618" s="17"/>
    </row>
    <row r="619" spans="4:5" ht="15.75" customHeight="1" x14ac:dyDescent="0.3">
      <c r="D619" s="17"/>
      <c r="E619" s="17"/>
    </row>
    <row r="620" spans="4:5" ht="15.75" customHeight="1" x14ac:dyDescent="0.3">
      <c r="D620" s="17"/>
      <c r="E620" s="17"/>
    </row>
    <row r="621" spans="4:5" ht="15.75" customHeight="1" x14ac:dyDescent="0.3">
      <c r="D621" s="17"/>
      <c r="E621" s="17"/>
    </row>
    <row r="622" spans="4:5" ht="15.75" customHeight="1" x14ac:dyDescent="0.3">
      <c r="D622" s="17"/>
      <c r="E622" s="17"/>
    </row>
    <row r="623" spans="4:5" ht="15.75" customHeight="1" x14ac:dyDescent="0.3">
      <c r="D623" s="17"/>
      <c r="E623" s="17"/>
    </row>
    <row r="624" spans="4:5" ht="15.75" customHeight="1" x14ac:dyDescent="0.3">
      <c r="D624" s="17"/>
      <c r="E624" s="17"/>
    </row>
    <row r="625" spans="4:5" ht="15.75" customHeight="1" x14ac:dyDescent="0.3">
      <c r="D625" s="17"/>
      <c r="E625" s="17"/>
    </row>
    <row r="626" spans="4:5" ht="15.75" customHeight="1" x14ac:dyDescent="0.3">
      <c r="D626" s="17"/>
      <c r="E626" s="17"/>
    </row>
    <row r="627" spans="4:5" ht="15.75" customHeight="1" x14ac:dyDescent="0.3">
      <c r="D627" s="17"/>
      <c r="E627" s="17"/>
    </row>
    <row r="628" spans="4:5" ht="15.75" customHeight="1" x14ac:dyDescent="0.3">
      <c r="D628" s="17"/>
      <c r="E628" s="17"/>
    </row>
    <row r="629" spans="4:5" ht="15.75" customHeight="1" x14ac:dyDescent="0.3">
      <c r="D629" s="17"/>
      <c r="E629" s="17"/>
    </row>
    <row r="630" spans="4:5" ht="15.75" customHeight="1" x14ac:dyDescent="0.3">
      <c r="D630" s="17"/>
      <c r="E630" s="17"/>
    </row>
    <row r="631" spans="4:5" ht="15.75" customHeight="1" x14ac:dyDescent="0.3">
      <c r="D631" s="17"/>
      <c r="E631" s="17"/>
    </row>
    <row r="632" spans="4:5" ht="15.75" customHeight="1" x14ac:dyDescent="0.3">
      <c r="D632" s="17"/>
      <c r="E632" s="17"/>
    </row>
    <row r="633" spans="4:5" ht="15.75" customHeight="1" x14ac:dyDescent="0.3">
      <c r="D633" s="17"/>
      <c r="E633" s="17"/>
    </row>
    <row r="634" spans="4:5" ht="15.75" customHeight="1" x14ac:dyDescent="0.3">
      <c r="D634" s="17"/>
      <c r="E634" s="17"/>
    </row>
    <row r="635" spans="4:5" ht="15.75" customHeight="1" x14ac:dyDescent="0.3">
      <c r="D635" s="17"/>
      <c r="E635" s="17"/>
    </row>
    <row r="636" spans="4:5" ht="15.75" customHeight="1" x14ac:dyDescent="0.3">
      <c r="D636" s="17"/>
      <c r="E636" s="17"/>
    </row>
    <row r="637" spans="4:5" ht="15.75" customHeight="1" x14ac:dyDescent="0.3">
      <c r="D637" s="17"/>
      <c r="E637" s="17"/>
    </row>
    <row r="638" spans="4:5" ht="15.75" customHeight="1" x14ac:dyDescent="0.3">
      <c r="D638" s="17"/>
      <c r="E638" s="17"/>
    </row>
    <row r="639" spans="4:5" ht="15.75" customHeight="1" x14ac:dyDescent="0.3">
      <c r="D639" s="17"/>
      <c r="E639" s="17"/>
    </row>
    <row r="640" spans="4:5" ht="15.75" customHeight="1" x14ac:dyDescent="0.3">
      <c r="D640" s="17"/>
      <c r="E640" s="17"/>
    </row>
    <row r="641" spans="4:5" ht="15.75" customHeight="1" x14ac:dyDescent="0.3">
      <c r="D641" s="17"/>
      <c r="E641" s="17"/>
    </row>
    <row r="642" spans="4:5" ht="15.75" customHeight="1" x14ac:dyDescent="0.3">
      <c r="D642" s="17"/>
      <c r="E642" s="17"/>
    </row>
    <row r="643" spans="4:5" ht="15.75" customHeight="1" x14ac:dyDescent="0.3">
      <c r="D643" s="17"/>
      <c r="E643" s="17"/>
    </row>
    <row r="644" spans="4:5" ht="15.75" customHeight="1" x14ac:dyDescent="0.3">
      <c r="D644" s="17"/>
      <c r="E644" s="17"/>
    </row>
    <row r="645" spans="4:5" ht="15.75" customHeight="1" x14ac:dyDescent="0.3">
      <c r="D645" s="17"/>
      <c r="E645" s="17"/>
    </row>
    <row r="646" spans="4:5" ht="15.75" customHeight="1" x14ac:dyDescent="0.3">
      <c r="D646" s="17"/>
      <c r="E646" s="17"/>
    </row>
    <row r="647" spans="4:5" ht="15.75" customHeight="1" x14ac:dyDescent="0.3">
      <c r="D647" s="17"/>
      <c r="E647" s="17"/>
    </row>
    <row r="648" spans="4:5" ht="15.75" customHeight="1" x14ac:dyDescent="0.3">
      <c r="D648" s="17"/>
      <c r="E648" s="17"/>
    </row>
    <row r="649" spans="4:5" ht="15.75" customHeight="1" x14ac:dyDescent="0.3">
      <c r="D649" s="17"/>
      <c r="E649" s="17"/>
    </row>
    <row r="650" spans="4:5" ht="15.75" customHeight="1" x14ac:dyDescent="0.3">
      <c r="D650" s="17"/>
      <c r="E650" s="17"/>
    </row>
    <row r="651" spans="4:5" ht="15.75" customHeight="1" x14ac:dyDescent="0.3">
      <c r="D651" s="17"/>
      <c r="E651" s="17"/>
    </row>
    <row r="652" spans="4:5" ht="15.75" customHeight="1" x14ac:dyDescent="0.3">
      <c r="D652" s="17"/>
      <c r="E652" s="17"/>
    </row>
    <row r="653" spans="4:5" ht="15.75" customHeight="1" x14ac:dyDescent="0.3">
      <c r="D653" s="17"/>
      <c r="E653" s="17"/>
    </row>
    <row r="654" spans="4:5" ht="15.75" customHeight="1" x14ac:dyDescent="0.3">
      <c r="D654" s="17"/>
      <c r="E654" s="17"/>
    </row>
    <row r="655" spans="4:5" ht="15.75" customHeight="1" x14ac:dyDescent="0.3">
      <c r="D655" s="17"/>
      <c r="E655" s="17"/>
    </row>
    <row r="656" spans="4:5" ht="15.75" customHeight="1" x14ac:dyDescent="0.3">
      <c r="D656" s="17"/>
      <c r="E656" s="17"/>
    </row>
    <row r="657" spans="4:5" ht="15.75" customHeight="1" x14ac:dyDescent="0.3">
      <c r="D657" s="17"/>
      <c r="E657" s="17"/>
    </row>
    <row r="658" spans="4:5" ht="15.75" customHeight="1" x14ac:dyDescent="0.3">
      <c r="D658" s="17"/>
      <c r="E658" s="17"/>
    </row>
    <row r="659" spans="4:5" ht="15.75" customHeight="1" x14ac:dyDescent="0.3">
      <c r="D659" s="17"/>
      <c r="E659" s="17"/>
    </row>
    <row r="660" spans="4:5" ht="15.75" customHeight="1" x14ac:dyDescent="0.3">
      <c r="D660" s="17"/>
      <c r="E660" s="17"/>
    </row>
    <row r="661" spans="4:5" ht="15.75" customHeight="1" x14ac:dyDescent="0.3">
      <c r="D661" s="17"/>
      <c r="E661" s="17"/>
    </row>
    <row r="662" spans="4:5" ht="15.75" customHeight="1" x14ac:dyDescent="0.3">
      <c r="D662" s="17"/>
      <c r="E662" s="17"/>
    </row>
    <row r="663" spans="4:5" ht="15.75" customHeight="1" x14ac:dyDescent="0.3">
      <c r="D663" s="17"/>
      <c r="E663" s="17"/>
    </row>
    <row r="664" spans="4:5" ht="15.75" customHeight="1" x14ac:dyDescent="0.3">
      <c r="D664" s="17"/>
      <c r="E664" s="17"/>
    </row>
    <row r="665" spans="4:5" ht="15.75" customHeight="1" x14ac:dyDescent="0.3">
      <c r="D665" s="17"/>
      <c r="E665" s="17"/>
    </row>
    <row r="666" spans="4:5" ht="15.75" customHeight="1" x14ac:dyDescent="0.3">
      <c r="D666" s="17"/>
      <c r="E666" s="17"/>
    </row>
    <row r="667" spans="4:5" ht="15.75" customHeight="1" x14ac:dyDescent="0.3">
      <c r="D667" s="17"/>
      <c r="E667" s="17"/>
    </row>
    <row r="668" spans="4:5" ht="15.75" customHeight="1" x14ac:dyDescent="0.3">
      <c r="D668" s="17"/>
      <c r="E668" s="17"/>
    </row>
    <row r="669" spans="4:5" ht="15.75" customHeight="1" x14ac:dyDescent="0.3">
      <c r="D669" s="17"/>
      <c r="E669" s="17"/>
    </row>
    <row r="670" spans="4:5" ht="15.75" customHeight="1" x14ac:dyDescent="0.3">
      <c r="D670" s="17"/>
      <c r="E670" s="17"/>
    </row>
    <row r="671" spans="4:5" ht="15.75" customHeight="1" x14ac:dyDescent="0.3">
      <c r="D671" s="17"/>
      <c r="E671" s="17"/>
    </row>
    <row r="672" spans="4:5" ht="15.75" customHeight="1" x14ac:dyDescent="0.3">
      <c r="D672" s="17"/>
      <c r="E672" s="17"/>
    </row>
    <row r="673" spans="4:5" ht="15.75" customHeight="1" x14ac:dyDescent="0.3">
      <c r="D673" s="17"/>
      <c r="E673" s="17"/>
    </row>
    <row r="674" spans="4:5" ht="15.75" customHeight="1" x14ac:dyDescent="0.3">
      <c r="D674" s="17"/>
      <c r="E674" s="17"/>
    </row>
    <row r="675" spans="4:5" ht="15.75" customHeight="1" x14ac:dyDescent="0.3">
      <c r="D675" s="17"/>
      <c r="E675" s="17"/>
    </row>
    <row r="676" spans="4:5" ht="15.75" customHeight="1" x14ac:dyDescent="0.3">
      <c r="D676" s="17"/>
      <c r="E676" s="17"/>
    </row>
    <row r="677" spans="4:5" ht="15.75" customHeight="1" x14ac:dyDescent="0.3">
      <c r="D677" s="17"/>
      <c r="E677" s="17"/>
    </row>
    <row r="678" spans="4:5" ht="15.75" customHeight="1" x14ac:dyDescent="0.3">
      <c r="D678" s="17"/>
      <c r="E678" s="17"/>
    </row>
    <row r="679" spans="4:5" ht="15.75" customHeight="1" x14ac:dyDescent="0.3">
      <c r="D679" s="17"/>
      <c r="E679" s="17"/>
    </row>
    <row r="680" spans="4:5" ht="15.75" customHeight="1" x14ac:dyDescent="0.3">
      <c r="D680" s="17"/>
      <c r="E680" s="17"/>
    </row>
    <row r="681" spans="4:5" ht="15.75" customHeight="1" x14ac:dyDescent="0.3">
      <c r="D681" s="17"/>
      <c r="E681" s="17"/>
    </row>
    <row r="682" spans="4:5" ht="15.75" customHeight="1" x14ac:dyDescent="0.3">
      <c r="D682" s="17"/>
      <c r="E682" s="17"/>
    </row>
    <row r="683" spans="4:5" ht="15.75" customHeight="1" x14ac:dyDescent="0.3">
      <c r="D683" s="17"/>
      <c r="E683" s="17"/>
    </row>
    <row r="684" spans="4:5" ht="15.75" customHeight="1" x14ac:dyDescent="0.3">
      <c r="D684" s="17"/>
      <c r="E684" s="17"/>
    </row>
    <row r="685" spans="4:5" ht="15.75" customHeight="1" x14ac:dyDescent="0.3">
      <c r="D685" s="17"/>
      <c r="E685" s="17"/>
    </row>
    <row r="686" spans="4:5" ht="15.75" customHeight="1" x14ac:dyDescent="0.3">
      <c r="D686" s="17"/>
      <c r="E686" s="17"/>
    </row>
    <row r="687" spans="4:5" ht="15.75" customHeight="1" x14ac:dyDescent="0.3">
      <c r="D687" s="17"/>
      <c r="E687" s="17"/>
    </row>
    <row r="688" spans="4:5" ht="15.75" customHeight="1" x14ac:dyDescent="0.3">
      <c r="D688" s="17"/>
      <c r="E688" s="17"/>
    </row>
    <row r="689" spans="4:5" ht="15.75" customHeight="1" x14ac:dyDescent="0.3">
      <c r="D689" s="17"/>
      <c r="E689" s="17"/>
    </row>
    <row r="690" spans="4:5" ht="15.75" customHeight="1" x14ac:dyDescent="0.3">
      <c r="D690" s="17"/>
      <c r="E690" s="17"/>
    </row>
    <row r="691" spans="4:5" ht="15.75" customHeight="1" x14ac:dyDescent="0.3">
      <c r="D691" s="17"/>
      <c r="E691" s="17"/>
    </row>
    <row r="692" spans="4:5" ht="15.75" customHeight="1" x14ac:dyDescent="0.3">
      <c r="D692" s="17"/>
      <c r="E692" s="17"/>
    </row>
    <row r="693" spans="4:5" ht="15.75" customHeight="1" x14ac:dyDescent="0.3">
      <c r="D693" s="17"/>
      <c r="E693" s="17"/>
    </row>
    <row r="694" spans="4:5" ht="15.75" customHeight="1" x14ac:dyDescent="0.3">
      <c r="D694" s="17"/>
      <c r="E694" s="17"/>
    </row>
    <row r="695" spans="4:5" ht="15.75" customHeight="1" x14ac:dyDescent="0.3">
      <c r="D695" s="17"/>
      <c r="E695" s="17"/>
    </row>
    <row r="696" spans="4:5" ht="15.75" customHeight="1" x14ac:dyDescent="0.3">
      <c r="D696" s="17"/>
      <c r="E696" s="17"/>
    </row>
    <row r="697" spans="4:5" ht="15.75" customHeight="1" x14ac:dyDescent="0.3">
      <c r="D697" s="17"/>
      <c r="E697" s="17"/>
    </row>
    <row r="698" spans="4:5" ht="15.75" customHeight="1" x14ac:dyDescent="0.3">
      <c r="D698" s="17"/>
      <c r="E698" s="17"/>
    </row>
    <row r="699" spans="4:5" ht="15.75" customHeight="1" x14ac:dyDescent="0.3">
      <c r="D699" s="17"/>
      <c r="E699" s="17"/>
    </row>
    <row r="700" spans="4:5" ht="15.75" customHeight="1" x14ac:dyDescent="0.3">
      <c r="D700" s="17"/>
      <c r="E700" s="17"/>
    </row>
    <row r="701" spans="4:5" ht="15.75" customHeight="1" x14ac:dyDescent="0.3">
      <c r="D701" s="17"/>
      <c r="E701" s="17"/>
    </row>
    <row r="702" spans="4:5" ht="15.75" customHeight="1" x14ac:dyDescent="0.3">
      <c r="D702" s="17"/>
      <c r="E702" s="17"/>
    </row>
    <row r="703" spans="4:5" ht="15.75" customHeight="1" x14ac:dyDescent="0.3">
      <c r="D703" s="17"/>
      <c r="E703" s="17"/>
    </row>
    <row r="704" spans="4:5" ht="15.75" customHeight="1" x14ac:dyDescent="0.3">
      <c r="D704" s="17"/>
      <c r="E704" s="17"/>
    </row>
    <row r="705" spans="4:5" ht="15.75" customHeight="1" x14ac:dyDescent="0.3">
      <c r="D705" s="17"/>
      <c r="E705" s="17"/>
    </row>
    <row r="706" spans="4:5" ht="15.75" customHeight="1" x14ac:dyDescent="0.3">
      <c r="D706" s="17"/>
      <c r="E706" s="17"/>
    </row>
    <row r="707" spans="4:5" ht="15.75" customHeight="1" x14ac:dyDescent="0.3">
      <c r="D707" s="17"/>
      <c r="E707" s="17"/>
    </row>
    <row r="708" spans="4:5" ht="15.75" customHeight="1" x14ac:dyDescent="0.3">
      <c r="D708" s="17"/>
      <c r="E708" s="17"/>
    </row>
    <row r="709" spans="4:5" ht="15.75" customHeight="1" x14ac:dyDescent="0.3">
      <c r="D709" s="17"/>
      <c r="E709" s="17"/>
    </row>
    <row r="710" spans="4:5" ht="15.75" customHeight="1" x14ac:dyDescent="0.3">
      <c r="D710" s="17"/>
      <c r="E710" s="17"/>
    </row>
    <row r="711" spans="4:5" ht="15.75" customHeight="1" x14ac:dyDescent="0.3">
      <c r="D711" s="17"/>
      <c r="E711" s="17"/>
    </row>
    <row r="712" spans="4:5" ht="15.75" customHeight="1" x14ac:dyDescent="0.3">
      <c r="D712" s="17"/>
      <c r="E712" s="17"/>
    </row>
    <row r="713" spans="4:5" ht="15.75" customHeight="1" x14ac:dyDescent="0.3">
      <c r="D713" s="17"/>
      <c r="E713" s="17"/>
    </row>
    <row r="714" spans="4:5" ht="15.75" customHeight="1" x14ac:dyDescent="0.3">
      <c r="D714" s="17"/>
      <c r="E714" s="17"/>
    </row>
    <row r="715" spans="4:5" ht="15.75" customHeight="1" x14ac:dyDescent="0.3">
      <c r="D715" s="17"/>
      <c r="E715" s="17"/>
    </row>
    <row r="716" spans="4:5" ht="15.75" customHeight="1" x14ac:dyDescent="0.3">
      <c r="D716" s="17"/>
      <c r="E716" s="17"/>
    </row>
    <row r="717" spans="4:5" ht="15.75" customHeight="1" x14ac:dyDescent="0.3">
      <c r="D717" s="17"/>
      <c r="E717" s="17"/>
    </row>
    <row r="718" spans="4:5" ht="15.75" customHeight="1" x14ac:dyDescent="0.3">
      <c r="D718" s="17"/>
      <c r="E718" s="17"/>
    </row>
    <row r="719" spans="4:5" ht="15.75" customHeight="1" x14ac:dyDescent="0.3">
      <c r="D719" s="17"/>
      <c r="E719" s="17"/>
    </row>
    <row r="720" spans="4:5" ht="15.75" customHeight="1" x14ac:dyDescent="0.3">
      <c r="D720" s="17"/>
      <c r="E720" s="17"/>
    </row>
    <row r="721" spans="4:5" ht="15.75" customHeight="1" x14ac:dyDescent="0.3">
      <c r="D721" s="17"/>
      <c r="E721" s="17"/>
    </row>
    <row r="722" spans="4:5" ht="15.75" customHeight="1" x14ac:dyDescent="0.3">
      <c r="D722" s="17"/>
      <c r="E722" s="17"/>
    </row>
    <row r="723" spans="4:5" ht="15.75" customHeight="1" x14ac:dyDescent="0.3">
      <c r="D723" s="17"/>
      <c r="E723" s="17"/>
    </row>
    <row r="724" spans="4:5" ht="15.75" customHeight="1" x14ac:dyDescent="0.3">
      <c r="D724" s="17"/>
      <c r="E724" s="17"/>
    </row>
    <row r="725" spans="4:5" ht="15.75" customHeight="1" x14ac:dyDescent="0.3">
      <c r="D725" s="17"/>
      <c r="E725" s="17"/>
    </row>
    <row r="726" spans="4:5" ht="15.75" customHeight="1" x14ac:dyDescent="0.3">
      <c r="D726" s="17"/>
      <c r="E726" s="17"/>
    </row>
    <row r="727" spans="4:5" ht="15.75" customHeight="1" x14ac:dyDescent="0.3">
      <c r="D727" s="17"/>
      <c r="E727" s="17"/>
    </row>
    <row r="728" spans="4:5" ht="15.75" customHeight="1" x14ac:dyDescent="0.3">
      <c r="D728" s="17"/>
      <c r="E728" s="17"/>
    </row>
    <row r="729" spans="4:5" ht="15.75" customHeight="1" x14ac:dyDescent="0.3">
      <c r="D729" s="17"/>
      <c r="E729" s="17"/>
    </row>
    <row r="730" spans="4:5" ht="15.75" customHeight="1" x14ac:dyDescent="0.3">
      <c r="D730" s="17"/>
      <c r="E730" s="17"/>
    </row>
    <row r="731" spans="4:5" ht="15.75" customHeight="1" x14ac:dyDescent="0.3">
      <c r="D731" s="17"/>
      <c r="E731" s="17"/>
    </row>
    <row r="732" spans="4:5" ht="15.75" customHeight="1" x14ac:dyDescent="0.3">
      <c r="D732" s="17"/>
      <c r="E732" s="17"/>
    </row>
    <row r="733" spans="4:5" ht="15.75" customHeight="1" x14ac:dyDescent="0.3">
      <c r="D733" s="17"/>
      <c r="E733" s="17"/>
    </row>
    <row r="734" spans="4:5" ht="15.75" customHeight="1" x14ac:dyDescent="0.3">
      <c r="D734" s="17"/>
      <c r="E734" s="17"/>
    </row>
    <row r="735" spans="4:5" ht="15.75" customHeight="1" x14ac:dyDescent="0.3">
      <c r="D735" s="17"/>
      <c r="E735" s="17"/>
    </row>
    <row r="736" spans="4:5" ht="15.75" customHeight="1" x14ac:dyDescent="0.3">
      <c r="D736" s="17"/>
      <c r="E736" s="17"/>
    </row>
    <row r="737" spans="4:5" ht="15.75" customHeight="1" x14ac:dyDescent="0.3">
      <c r="D737" s="17"/>
      <c r="E737" s="17"/>
    </row>
    <row r="738" spans="4:5" ht="15.75" customHeight="1" x14ac:dyDescent="0.3">
      <c r="D738" s="17"/>
      <c r="E738" s="17"/>
    </row>
    <row r="739" spans="4:5" ht="15.75" customHeight="1" x14ac:dyDescent="0.3">
      <c r="D739" s="17"/>
      <c r="E739" s="17"/>
    </row>
    <row r="740" spans="4:5" ht="15.75" customHeight="1" x14ac:dyDescent="0.3">
      <c r="D740" s="17"/>
      <c r="E740" s="17"/>
    </row>
    <row r="741" spans="4:5" ht="15.75" customHeight="1" x14ac:dyDescent="0.3">
      <c r="D741" s="17"/>
      <c r="E741" s="17"/>
    </row>
    <row r="742" spans="4:5" ht="15.75" customHeight="1" x14ac:dyDescent="0.3">
      <c r="D742" s="17"/>
      <c r="E742" s="17"/>
    </row>
    <row r="743" spans="4:5" ht="15.75" customHeight="1" x14ac:dyDescent="0.3">
      <c r="D743" s="17"/>
      <c r="E743" s="17"/>
    </row>
    <row r="744" spans="4:5" ht="15.75" customHeight="1" x14ac:dyDescent="0.3">
      <c r="D744" s="17"/>
      <c r="E744" s="17"/>
    </row>
    <row r="745" spans="4:5" ht="15.75" customHeight="1" x14ac:dyDescent="0.3">
      <c r="D745" s="17"/>
      <c r="E745" s="17"/>
    </row>
    <row r="746" spans="4:5" ht="15.75" customHeight="1" x14ac:dyDescent="0.3">
      <c r="D746" s="17"/>
      <c r="E746" s="17"/>
    </row>
    <row r="747" spans="4:5" ht="15.75" customHeight="1" x14ac:dyDescent="0.3">
      <c r="D747" s="17"/>
      <c r="E747" s="17"/>
    </row>
    <row r="748" spans="4:5" ht="15.75" customHeight="1" x14ac:dyDescent="0.3">
      <c r="D748" s="17"/>
      <c r="E748" s="17"/>
    </row>
    <row r="749" spans="4:5" ht="15.75" customHeight="1" x14ac:dyDescent="0.3">
      <c r="D749" s="17"/>
      <c r="E749" s="17"/>
    </row>
    <row r="750" spans="4:5" ht="15.75" customHeight="1" x14ac:dyDescent="0.3">
      <c r="D750" s="17"/>
      <c r="E750" s="17"/>
    </row>
    <row r="751" spans="4:5" ht="15.75" customHeight="1" x14ac:dyDescent="0.3">
      <c r="D751" s="17"/>
      <c r="E751" s="17"/>
    </row>
    <row r="752" spans="4:5" ht="15.75" customHeight="1" x14ac:dyDescent="0.3">
      <c r="D752" s="17"/>
      <c r="E752" s="17"/>
    </row>
    <row r="753" spans="4:5" ht="15.75" customHeight="1" x14ac:dyDescent="0.3">
      <c r="D753" s="17"/>
      <c r="E753" s="17"/>
    </row>
    <row r="754" spans="4:5" ht="15.75" customHeight="1" x14ac:dyDescent="0.3">
      <c r="D754" s="17"/>
      <c r="E754" s="17"/>
    </row>
    <row r="755" spans="4:5" ht="15.75" customHeight="1" x14ac:dyDescent="0.3">
      <c r="D755" s="17"/>
      <c r="E755" s="17"/>
    </row>
    <row r="756" spans="4:5" ht="15.75" customHeight="1" x14ac:dyDescent="0.3">
      <c r="D756" s="17"/>
      <c r="E756" s="17"/>
    </row>
    <row r="757" spans="4:5" ht="15.75" customHeight="1" x14ac:dyDescent="0.3">
      <c r="D757" s="17"/>
      <c r="E757" s="17"/>
    </row>
    <row r="758" spans="4:5" ht="15.75" customHeight="1" x14ac:dyDescent="0.3">
      <c r="D758" s="17"/>
      <c r="E758" s="17"/>
    </row>
    <row r="759" spans="4:5" ht="15.75" customHeight="1" x14ac:dyDescent="0.3">
      <c r="D759" s="17"/>
      <c r="E759" s="17"/>
    </row>
    <row r="760" spans="4:5" ht="15.75" customHeight="1" x14ac:dyDescent="0.3">
      <c r="D760" s="17"/>
      <c r="E760" s="17"/>
    </row>
    <row r="761" spans="4:5" ht="15.75" customHeight="1" x14ac:dyDescent="0.3">
      <c r="D761" s="17"/>
      <c r="E761" s="17"/>
    </row>
    <row r="762" spans="4:5" ht="15.75" customHeight="1" x14ac:dyDescent="0.3">
      <c r="D762" s="17"/>
      <c r="E762" s="17"/>
    </row>
    <row r="763" spans="4:5" ht="15.75" customHeight="1" x14ac:dyDescent="0.3">
      <c r="D763" s="17"/>
      <c r="E763" s="17"/>
    </row>
    <row r="764" spans="4:5" ht="15.75" customHeight="1" x14ac:dyDescent="0.3">
      <c r="D764" s="17"/>
      <c r="E764" s="17"/>
    </row>
    <row r="765" spans="4:5" ht="15.75" customHeight="1" x14ac:dyDescent="0.3">
      <c r="D765" s="17"/>
      <c r="E765" s="17"/>
    </row>
    <row r="766" spans="4:5" ht="15.75" customHeight="1" x14ac:dyDescent="0.3">
      <c r="D766" s="17"/>
      <c r="E766" s="17"/>
    </row>
    <row r="767" spans="4:5" ht="15.75" customHeight="1" x14ac:dyDescent="0.3">
      <c r="D767" s="17"/>
      <c r="E767" s="17"/>
    </row>
    <row r="768" spans="4:5" ht="15.75" customHeight="1" x14ac:dyDescent="0.3">
      <c r="D768" s="17"/>
      <c r="E768" s="17"/>
    </row>
    <row r="769" spans="4:5" ht="15.75" customHeight="1" x14ac:dyDescent="0.3">
      <c r="D769" s="17"/>
      <c r="E769" s="17"/>
    </row>
    <row r="770" spans="4:5" ht="15.75" customHeight="1" x14ac:dyDescent="0.3">
      <c r="D770" s="17"/>
      <c r="E770" s="17"/>
    </row>
    <row r="771" spans="4:5" ht="15.75" customHeight="1" x14ac:dyDescent="0.3">
      <c r="D771" s="17"/>
      <c r="E771" s="17"/>
    </row>
    <row r="772" spans="4:5" ht="15.75" customHeight="1" x14ac:dyDescent="0.3">
      <c r="D772" s="17"/>
      <c r="E772" s="17"/>
    </row>
    <row r="773" spans="4:5" ht="15.75" customHeight="1" x14ac:dyDescent="0.3">
      <c r="D773" s="17"/>
      <c r="E773" s="17"/>
    </row>
    <row r="774" spans="4:5" ht="15.75" customHeight="1" x14ac:dyDescent="0.3">
      <c r="D774" s="17"/>
      <c r="E774" s="17"/>
    </row>
    <row r="775" spans="4:5" ht="15.75" customHeight="1" x14ac:dyDescent="0.3">
      <c r="D775" s="17"/>
      <c r="E775" s="17"/>
    </row>
    <row r="776" spans="4:5" ht="15.75" customHeight="1" x14ac:dyDescent="0.3">
      <c r="D776" s="17"/>
      <c r="E776" s="17"/>
    </row>
    <row r="777" spans="4:5" ht="15.75" customHeight="1" x14ac:dyDescent="0.3">
      <c r="D777" s="17"/>
      <c r="E777" s="17"/>
    </row>
    <row r="778" spans="4:5" ht="15.75" customHeight="1" x14ac:dyDescent="0.3">
      <c r="D778" s="17"/>
      <c r="E778" s="17"/>
    </row>
    <row r="779" spans="4:5" ht="15.75" customHeight="1" x14ac:dyDescent="0.3">
      <c r="D779" s="17"/>
      <c r="E779" s="17"/>
    </row>
    <row r="780" spans="4:5" ht="15.75" customHeight="1" x14ac:dyDescent="0.3">
      <c r="D780" s="17"/>
      <c r="E780" s="17"/>
    </row>
    <row r="781" spans="4:5" ht="15.75" customHeight="1" x14ac:dyDescent="0.3">
      <c r="D781" s="17"/>
      <c r="E781" s="17"/>
    </row>
    <row r="782" spans="4:5" ht="15.75" customHeight="1" x14ac:dyDescent="0.3">
      <c r="D782" s="17"/>
      <c r="E782" s="17"/>
    </row>
    <row r="783" spans="4:5" ht="15.75" customHeight="1" x14ac:dyDescent="0.3">
      <c r="D783" s="17"/>
      <c r="E783" s="17"/>
    </row>
    <row r="784" spans="4:5" ht="15.75" customHeight="1" x14ac:dyDescent="0.3">
      <c r="D784" s="17"/>
      <c r="E784" s="17"/>
    </row>
    <row r="785" spans="4:5" ht="15.75" customHeight="1" x14ac:dyDescent="0.3">
      <c r="D785" s="17"/>
      <c r="E785" s="17"/>
    </row>
    <row r="786" spans="4:5" ht="15.75" customHeight="1" x14ac:dyDescent="0.3">
      <c r="D786" s="17"/>
      <c r="E786" s="17"/>
    </row>
    <row r="787" spans="4:5" ht="15.75" customHeight="1" x14ac:dyDescent="0.3">
      <c r="D787" s="17"/>
      <c r="E787" s="17"/>
    </row>
    <row r="788" spans="4:5" ht="15.75" customHeight="1" x14ac:dyDescent="0.3">
      <c r="D788" s="17"/>
      <c r="E788" s="17"/>
    </row>
    <row r="789" spans="4:5" ht="15.75" customHeight="1" x14ac:dyDescent="0.3">
      <c r="D789" s="17"/>
      <c r="E789" s="17"/>
    </row>
    <row r="790" spans="4:5" ht="15.75" customHeight="1" x14ac:dyDescent="0.3">
      <c r="D790" s="17"/>
      <c r="E790" s="17"/>
    </row>
    <row r="791" spans="4:5" ht="15.75" customHeight="1" x14ac:dyDescent="0.3">
      <c r="D791" s="17"/>
      <c r="E791" s="17"/>
    </row>
    <row r="792" spans="4:5" ht="15.75" customHeight="1" x14ac:dyDescent="0.3">
      <c r="D792" s="17"/>
      <c r="E792" s="17"/>
    </row>
    <row r="793" spans="4:5" ht="15.75" customHeight="1" x14ac:dyDescent="0.3">
      <c r="D793" s="17"/>
      <c r="E793" s="17"/>
    </row>
    <row r="794" spans="4:5" ht="15.75" customHeight="1" x14ac:dyDescent="0.3">
      <c r="D794" s="17"/>
      <c r="E794" s="17"/>
    </row>
    <row r="795" spans="4:5" ht="15.75" customHeight="1" x14ac:dyDescent="0.3">
      <c r="D795" s="17"/>
      <c r="E795" s="17"/>
    </row>
    <row r="796" spans="4:5" ht="15.75" customHeight="1" x14ac:dyDescent="0.3">
      <c r="D796" s="17"/>
      <c r="E796" s="17"/>
    </row>
    <row r="797" spans="4:5" ht="15.75" customHeight="1" x14ac:dyDescent="0.3">
      <c r="D797" s="17"/>
      <c r="E797" s="17"/>
    </row>
    <row r="798" spans="4:5" ht="15.75" customHeight="1" x14ac:dyDescent="0.3">
      <c r="D798" s="17"/>
      <c r="E798" s="17"/>
    </row>
    <row r="799" spans="4:5" ht="15.75" customHeight="1" x14ac:dyDescent="0.3">
      <c r="D799" s="17"/>
      <c r="E799" s="17"/>
    </row>
    <row r="800" spans="4:5" ht="15.75" customHeight="1" x14ac:dyDescent="0.3">
      <c r="D800" s="17"/>
      <c r="E800" s="17"/>
    </row>
    <row r="801" spans="4:5" ht="15.75" customHeight="1" x14ac:dyDescent="0.3">
      <c r="D801" s="17"/>
      <c r="E801" s="17"/>
    </row>
    <row r="802" spans="4:5" ht="15.75" customHeight="1" x14ac:dyDescent="0.3">
      <c r="D802" s="17"/>
      <c r="E802" s="17"/>
    </row>
    <row r="803" spans="4:5" ht="15.75" customHeight="1" x14ac:dyDescent="0.3">
      <c r="D803" s="17"/>
      <c r="E803" s="17"/>
    </row>
    <row r="804" spans="4:5" ht="15.75" customHeight="1" x14ac:dyDescent="0.3">
      <c r="D804" s="17"/>
      <c r="E804" s="17"/>
    </row>
    <row r="805" spans="4:5" ht="15.75" customHeight="1" x14ac:dyDescent="0.3">
      <c r="D805" s="17"/>
      <c r="E805" s="17"/>
    </row>
    <row r="806" spans="4:5" ht="15.75" customHeight="1" x14ac:dyDescent="0.3">
      <c r="D806" s="17"/>
      <c r="E806" s="17"/>
    </row>
    <row r="807" spans="4:5" ht="15.75" customHeight="1" x14ac:dyDescent="0.3">
      <c r="D807" s="17"/>
      <c r="E807" s="17"/>
    </row>
    <row r="808" spans="4:5" ht="15.75" customHeight="1" x14ac:dyDescent="0.3">
      <c r="D808" s="17"/>
      <c r="E808" s="17"/>
    </row>
    <row r="809" spans="4:5" ht="15.75" customHeight="1" x14ac:dyDescent="0.3">
      <c r="D809" s="17"/>
      <c r="E809" s="17"/>
    </row>
    <row r="810" spans="4:5" ht="15.75" customHeight="1" x14ac:dyDescent="0.3">
      <c r="D810" s="17"/>
      <c r="E810" s="17"/>
    </row>
    <row r="811" spans="4:5" ht="15.75" customHeight="1" x14ac:dyDescent="0.3">
      <c r="D811" s="17"/>
      <c r="E811" s="17"/>
    </row>
    <row r="812" spans="4:5" ht="15.75" customHeight="1" x14ac:dyDescent="0.3">
      <c r="D812" s="17"/>
      <c r="E812" s="17"/>
    </row>
    <row r="813" spans="4:5" ht="15.75" customHeight="1" x14ac:dyDescent="0.3">
      <c r="D813" s="17"/>
      <c r="E813" s="17"/>
    </row>
    <row r="814" spans="4:5" ht="15.75" customHeight="1" x14ac:dyDescent="0.3">
      <c r="D814" s="17"/>
      <c r="E814" s="17"/>
    </row>
    <row r="815" spans="4:5" ht="15.75" customHeight="1" x14ac:dyDescent="0.3">
      <c r="D815" s="17"/>
      <c r="E815" s="17"/>
    </row>
    <row r="816" spans="4:5" ht="15.75" customHeight="1" x14ac:dyDescent="0.3">
      <c r="D816" s="17"/>
      <c r="E816" s="17"/>
    </row>
    <row r="817" spans="4:5" ht="15.75" customHeight="1" x14ac:dyDescent="0.3">
      <c r="D817" s="17"/>
      <c r="E817" s="17"/>
    </row>
    <row r="818" spans="4:5" ht="15.75" customHeight="1" x14ac:dyDescent="0.3">
      <c r="D818" s="17"/>
      <c r="E818" s="17"/>
    </row>
    <row r="819" spans="4:5" ht="15.75" customHeight="1" x14ac:dyDescent="0.3">
      <c r="D819" s="17"/>
      <c r="E819" s="17"/>
    </row>
    <row r="820" spans="4:5" ht="15.75" customHeight="1" x14ac:dyDescent="0.3">
      <c r="D820" s="17"/>
      <c r="E820" s="17"/>
    </row>
    <row r="821" spans="4:5" ht="15.75" customHeight="1" x14ac:dyDescent="0.3">
      <c r="D821" s="17"/>
      <c r="E821" s="17"/>
    </row>
    <row r="822" spans="4:5" ht="15.75" customHeight="1" x14ac:dyDescent="0.3">
      <c r="D822" s="17"/>
      <c r="E822" s="17"/>
    </row>
    <row r="823" spans="4:5" ht="15.75" customHeight="1" x14ac:dyDescent="0.3">
      <c r="D823" s="17"/>
      <c r="E823" s="17"/>
    </row>
    <row r="824" spans="4:5" ht="15.75" customHeight="1" x14ac:dyDescent="0.3">
      <c r="D824" s="17"/>
      <c r="E824" s="17"/>
    </row>
    <row r="825" spans="4:5" ht="15.75" customHeight="1" x14ac:dyDescent="0.3">
      <c r="D825" s="17"/>
      <c r="E825" s="17"/>
    </row>
    <row r="826" spans="4:5" ht="15.75" customHeight="1" x14ac:dyDescent="0.3">
      <c r="D826" s="17"/>
      <c r="E826" s="17"/>
    </row>
    <row r="827" spans="4:5" ht="15.75" customHeight="1" x14ac:dyDescent="0.3">
      <c r="D827" s="17"/>
      <c r="E827" s="17"/>
    </row>
    <row r="828" spans="4:5" ht="15.75" customHeight="1" x14ac:dyDescent="0.3">
      <c r="D828" s="17"/>
      <c r="E828" s="17"/>
    </row>
    <row r="829" spans="4:5" ht="15.75" customHeight="1" x14ac:dyDescent="0.3">
      <c r="D829" s="17"/>
      <c r="E829" s="17"/>
    </row>
    <row r="830" spans="4:5" ht="15.75" customHeight="1" x14ac:dyDescent="0.3">
      <c r="D830" s="17"/>
      <c r="E830" s="17"/>
    </row>
    <row r="831" spans="4:5" ht="15.75" customHeight="1" x14ac:dyDescent="0.3">
      <c r="D831" s="17"/>
      <c r="E831" s="17"/>
    </row>
    <row r="832" spans="4:5" ht="15.75" customHeight="1" x14ac:dyDescent="0.3">
      <c r="D832" s="17"/>
      <c r="E832" s="17"/>
    </row>
    <row r="833" spans="4:5" ht="15.75" customHeight="1" x14ac:dyDescent="0.3">
      <c r="D833" s="17"/>
      <c r="E833" s="17"/>
    </row>
    <row r="834" spans="4:5" ht="15.75" customHeight="1" x14ac:dyDescent="0.3">
      <c r="D834" s="17"/>
      <c r="E834" s="17"/>
    </row>
    <row r="835" spans="4:5" ht="15.75" customHeight="1" x14ac:dyDescent="0.3">
      <c r="D835" s="17"/>
      <c r="E835" s="17"/>
    </row>
    <row r="836" spans="4:5" ht="15.75" customHeight="1" x14ac:dyDescent="0.3">
      <c r="D836" s="17"/>
      <c r="E836" s="17"/>
    </row>
    <row r="837" spans="4:5" ht="15.75" customHeight="1" x14ac:dyDescent="0.3">
      <c r="D837" s="17"/>
      <c r="E837" s="17"/>
    </row>
    <row r="838" spans="4:5" ht="15.75" customHeight="1" x14ac:dyDescent="0.3">
      <c r="D838" s="17"/>
      <c r="E838" s="17"/>
    </row>
    <row r="839" spans="4:5" ht="15.75" customHeight="1" x14ac:dyDescent="0.3">
      <c r="D839" s="17"/>
      <c r="E839" s="17"/>
    </row>
    <row r="840" spans="4:5" ht="15.75" customHeight="1" x14ac:dyDescent="0.3">
      <c r="D840" s="17"/>
      <c r="E840" s="17"/>
    </row>
    <row r="841" spans="4:5" ht="15.75" customHeight="1" x14ac:dyDescent="0.3">
      <c r="D841" s="17"/>
      <c r="E841" s="17"/>
    </row>
    <row r="842" spans="4:5" ht="15.75" customHeight="1" x14ac:dyDescent="0.3">
      <c r="D842" s="17"/>
      <c r="E842" s="17"/>
    </row>
    <row r="843" spans="4:5" ht="15.75" customHeight="1" x14ac:dyDescent="0.3">
      <c r="D843" s="17"/>
      <c r="E843" s="17"/>
    </row>
    <row r="844" spans="4:5" ht="15.75" customHeight="1" x14ac:dyDescent="0.3">
      <c r="D844" s="17"/>
      <c r="E844" s="17"/>
    </row>
    <row r="845" spans="4:5" ht="15.75" customHeight="1" x14ac:dyDescent="0.3">
      <c r="D845" s="17"/>
      <c r="E845" s="17"/>
    </row>
    <row r="846" spans="4:5" ht="15.75" customHeight="1" x14ac:dyDescent="0.3">
      <c r="D846" s="17"/>
      <c r="E846" s="17"/>
    </row>
    <row r="847" spans="4:5" ht="15.75" customHeight="1" x14ac:dyDescent="0.3">
      <c r="D847" s="17"/>
      <c r="E847" s="17"/>
    </row>
    <row r="848" spans="4:5" ht="15.75" customHeight="1" x14ac:dyDescent="0.3">
      <c r="D848" s="17"/>
      <c r="E848" s="17"/>
    </row>
    <row r="849" spans="4:5" ht="15.75" customHeight="1" x14ac:dyDescent="0.3">
      <c r="D849" s="17"/>
      <c r="E849" s="17"/>
    </row>
    <row r="850" spans="4:5" ht="15.75" customHeight="1" x14ac:dyDescent="0.3">
      <c r="D850" s="17"/>
      <c r="E850" s="17"/>
    </row>
    <row r="851" spans="4:5" ht="15.75" customHeight="1" x14ac:dyDescent="0.3">
      <c r="D851" s="17"/>
      <c r="E851" s="17"/>
    </row>
    <row r="852" spans="4:5" ht="15.75" customHeight="1" x14ac:dyDescent="0.3">
      <c r="D852" s="17"/>
      <c r="E852" s="17"/>
    </row>
    <row r="853" spans="4:5" ht="15.75" customHeight="1" x14ac:dyDescent="0.3">
      <c r="D853" s="17"/>
      <c r="E853" s="17"/>
    </row>
    <row r="854" spans="4:5" ht="15.75" customHeight="1" x14ac:dyDescent="0.3">
      <c r="D854" s="17"/>
      <c r="E854" s="17"/>
    </row>
    <row r="855" spans="4:5" ht="15.75" customHeight="1" x14ac:dyDescent="0.3">
      <c r="D855" s="17"/>
      <c r="E855" s="17"/>
    </row>
    <row r="856" spans="4:5" ht="15.75" customHeight="1" x14ac:dyDescent="0.3">
      <c r="D856" s="17"/>
      <c r="E856" s="17"/>
    </row>
    <row r="857" spans="4:5" ht="15.75" customHeight="1" x14ac:dyDescent="0.3">
      <c r="D857" s="17"/>
      <c r="E857" s="17"/>
    </row>
    <row r="858" spans="4:5" ht="15.75" customHeight="1" x14ac:dyDescent="0.3">
      <c r="D858" s="17"/>
      <c r="E858" s="17"/>
    </row>
    <row r="859" spans="4:5" ht="15.75" customHeight="1" x14ac:dyDescent="0.3">
      <c r="D859" s="17"/>
      <c r="E859" s="17"/>
    </row>
    <row r="860" spans="4:5" ht="15.75" customHeight="1" x14ac:dyDescent="0.3">
      <c r="D860" s="17"/>
      <c r="E860" s="17"/>
    </row>
    <row r="861" spans="4:5" ht="15.75" customHeight="1" x14ac:dyDescent="0.3">
      <c r="D861" s="17"/>
      <c r="E861" s="17"/>
    </row>
    <row r="862" spans="4:5" ht="15.75" customHeight="1" x14ac:dyDescent="0.3">
      <c r="D862" s="17"/>
      <c r="E862" s="17"/>
    </row>
    <row r="863" spans="4:5" ht="15.75" customHeight="1" x14ac:dyDescent="0.3">
      <c r="D863" s="17"/>
      <c r="E863" s="17"/>
    </row>
    <row r="864" spans="4:5" ht="15.75" customHeight="1" x14ac:dyDescent="0.3">
      <c r="D864" s="17"/>
      <c r="E864" s="17"/>
    </row>
    <row r="865" spans="4:5" ht="15.75" customHeight="1" x14ac:dyDescent="0.3">
      <c r="D865" s="17"/>
      <c r="E865" s="17"/>
    </row>
    <row r="866" spans="4:5" ht="15.75" customHeight="1" x14ac:dyDescent="0.3">
      <c r="D866" s="17"/>
      <c r="E866" s="17"/>
    </row>
    <row r="867" spans="4:5" ht="15.75" customHeight="1" x14ac:dyDescent="0.3">
      <c r="D867" s="17"/>
      <c r="E867" s="17"/>
    </row>
    <row r="868" spans="4:5" ht="15.75" customHeight="1" x14ac:dyDescent="0.3">
      <c r="D868" s="17"/>
      <c r="E868" s="17"/>
    </row>
    <row r="869" spans="4:5" ht="15.75" customHeight="1" x14ac:dyDescent="0.3">
      <c r="D869" s="17"/>
      <c r="E869" s="17"/>
    </row>
    <row r="870" spans="4:5" ht="15.75" customHeight="1" x14ac:dyDescent="0.3">
      <c r="D870" s="17"/>
      <c r="E870" s="17"/>
    </row>
    <row r="871" spans="4:5" ht="15.75" customHeight="1" x14ac:dyDescent="0.3">
      <c r="D871" s="17"/>
      <c r="E871" s="17"/>
    </row>
    <row r="872" spans="4:5" ht="15.75" customHeight="1" x14ac:dyDescent="0.3">
      <c r="D872" s="17"/>
      <c r="E872" s="17"/>
    </row>
    <row r="873" spans="4:5" ht="15.75" customHeight="1" x14ac:dyDescent="0.3">
      <c r="D873" s="17"/>
      <c r="E873" s="17"/>
    </row>
    <row r="874" spans="4:5" ht="15.75" customHeight="1" x14ac:dyDescent="0.3">
      <c r="D874" s="17"/>
      <c r="E874" s="17"/>
    </row>
    <row r="875" spans="4:5" ht="15.75" customHeight="1" x14ac:dyDescent="0.3">
      <c r="D875" s="17"/>
      <c r="E875" s="17"/>
    </row>
    <row r="876" spans="4:5" ht="15.75" customHeight="1" x14ac:dyDescent="0.3">
      <c r="D876" s="17"/>
      <c r="E876" s="17"/>
    </row>
    <row r="877" spans="4:5" ht="15.75" customHeight="1" x14ac:dyDescent="0.3">
      <c r="D877" s="17"/>
      <c r="E877" s="17"/>
    </row>
    <row r="878" spans="4:5" ht="15.75" customHeight="1" x14ac:dyDescent="0.3">
      <c r="D878" s="17"/>
      <c r="E878" s="17"/>
    </row>
    <row r="879" spans="4:5" ht="15.75" customHeight="1" x14ac:dyDescent="0.3">
      <c r="D879" s="17"/>
      <c r="E879" s="17"/>
    </row>
    <row r="880" spans="4:5" ht="15.75" customHeight="1" x14ac:dyDescent="0.3">
      <c r="D880" s="17"/>
      <c r="E880" s="17"/>
    </row>
    <row r="881" spans="4:5" ht="15.75" customHeight="1" x14ac:dyDescent="0.3">
      <c r="D881" s="17"/>
      <c r="E881" s="17"/>
    </row>
    <row r="882" spans="4:5" ht="15.75" customHeight="1" x14ac:dyDescent="0.3">
      <c r="D882" s="17"/>
      <c r="E882" s="17"/>
    </row>
    <row r="883" spans="4:5" ht="15.75" customHeight="1" x14ac:dyDescent="0.3">
      <c r="D883" s="17"/>
      <c r="E883" s="17"/>
    </row>
    <row r="884" spans="4:5" ht="15.75" customHeight="1" x14ac:dyDescent="0.3">
      <c r="D884" s="17"/>
      <c r="E884" s="17"/>
    </row>
    <row r="885" spans="4:5" ht="15.75" customHeight="1" x14ac:dyDescent="0.3">
      <c r="D885" s="17"/>
      <c r="E885" s="17"/>
    </row>
    <row r="886" spans="4:5" ht="15.75" customHeight="1" x14ac:dyDescent="0.3">
      <c r="D886" s="17"/>
      <c r="E886" s="17"/>
    </row>
    <row r="887" spans="4:5" ht="15.75" customHeight="1" x14ac:dyDescent="0.3">
      <c r="D887" s="17"/>
      <c r="E887" s="17"/>
    </row>
    <row r="888" spans="4:5" ht="15.75" customHeight="1" x14ac:dyDescent="0.3">
      <c r="D888" s="17"/>
      <c r="E888" s="17"/>
    </row>
    <row r="889" spans="4:5" ht="15.75" customHeight="1" x14ac:dyDescent="0.3">
      <c r="D889" s="17"/>
      <c r="E889" s="17"/>
    </row>
    <row r="890" spans="4:5" ht="15.75" customHeight="1" x14ac:dyDescent="0.3">
      <c r="D890" s="17"/>
      <c r="E890" s="17"/>
    </row>
    <row r="891" spans="4:5" ht="15.75" customHeight="1" x14ac:dyDescent="0.3">
      <c r="D891" s="17"/>
      <c r="E891" s="17"/>
    </row>
    <row r="892" spans="4:5" ht="15.75" customHeight="1" x14ac:dyDescent="0.3">
      <c r="D892" s="17"/>
      <c r="E892" s="17"/>
    </row>
    <row r="893" spans="4:5" ht="15.75" customHeight="1" x14ac:dyDescent="0.3">
      <c r="D893" s="17"/>
      <c r="E893" s="17"/>
    </row>
    <row r="894" spans="4:5" ht="15.75" customHeight="1" x14ac:dyDescent="0.3">
      <c r="D894" s="17"/>
      <c r="E894" s="17"/>
    </row>
    <row r="895" spans="4:5" ht="15.75" customHeight="1" x14ac:dyDescent="0.3">
      <c r="D895" s="17"/>
      <c r="E895" s="17"/>
    </row>
    <row r="896" spans="4:5" ht="15.75" customHeight="1" x14ac:dyDescent="0.3">
      <c r="D896" s="17"/>
      <c r="E896" s="17"/>
    </row>
    <row r="897" spans="4:5" ht="15.75" customHeight="1" x14ac:dyDescent="0.3">
      <c r="D897" s="17"/>
      <c r="E897" s="17"/>
    </row>
    <row r="898" spans="4:5" ht="15.75" customHeight="1" x14ac:dyDescent="0.3">
      <c r="D898" s="17"/>
      <c r="E898" s="17"/>
    </row>
    <row r="899" spans="4:5" ht="15.75" customHeight="1" x14ac:dyDescent="0.3">
      <c r="D899" s="17"/>
      <c r="E899" s="17"/>
    </row>
    <row r="900" spans="4:5" ht="15.75" customHeight="1" x14ac:dyDescent="0.3">
      <c r="D900" s="17"/>
      <c r="E900" s="17"/>
    </row>
    <row r="901" spans="4:5" ht="15.75" customHeight="1" x14ac:dyDescent="0.3">
      <c r="D901" s="17"/>
      <c r="E901" s="17"/>
    </row>
    <row r="902" spans="4:5" ht="15.75" customHeight="1" x14ac:dyDescent="0.3">
      <c r="D902" s="17"/>
      <c r="E902" s="17"/>
    </row>
    <row r="903" spans="4:5" ht="15.75" customHeight="1" x14ac:dyDescent="0.3">
      <c r="D903" s="17"/>
      <c r="E903" s="17"/>
    </row>
    <row r="904" spans="4:5" ht="15.75" customHeight="1" x14ac:dyDescent="0.3">
      <c r="D904" s="17"/>
      <c r="E904" s="17"/>
    </row>
    <row r="905" spans="4:5" ht="15.75" customHeight="1" x14ac:dyDescent="0.3">
      <c r="D905" s="17"/>
      <c r="E905" s="17"/>
    </row>
    <row r="906" spans="4:5" ht="15.75" customHeight="1" x14ac:dyDescent="0.3">
      <c r="D906" s="17"/>
      <c r="E906" s="17"/>
    </row>
    <row r="907" spans="4:5" ht="15.75" customHeight="1" x14ac:dyDescent="0.3">
      <c r="D907" s="17"/>
      <c r="E907" s="17"/>
    </row>
    <row r="908" spans="4:5" ht="15.75" customHeight="1" x14ac:dyDescent="0.3">
      <c r="D908" s="17"/>
      <c r="E908" s="17"/>
    </row>
    <row r="909" spans="4:5" ht="15.75" customHeight="1" x14ac:dyDescent="0.3">
      <c r="D909" s="17"/>
      <c r="E909" s="17"/>
    </row>
    <row r="910" spans="4:5" ht="15.75" customHeight="1" x14ac:dyDescent="0.3">
      <c r="D910" s="17"/>
      <c r="E910" s="17"/>
    </row>
    <row r="911" spans="4:5" ht="15.75" customHeight="1" x14ac:dyDescent="0.3">
      <c r="D911" s="17"/>
      <c r="E911" s="17"/>
    </row>
    <row r="912" spans="4:5" ht="15.75" customHeight="1" x14ac:dyDescent="0.3">
      <c r="D912" s="17"/>
      <c r="E912" s="17"/>
    </row>
    <row r="913" spans="4:5" ht="15.75" customHeight="1" x14ac:dyDescent="0.3">
      <c r="D913" s="17"/>
      <c r="E913" s="17"/>
    </row>
    <row r="914" spans="4:5" ht="15.75" customHeight="1" x14ac:dyDescent="0.3">
      <c r="D914" s="17"/>
      <c r="E914" s="17"/>
    </row>
    <row r="915" spans="4:5" ht="15.75" customHeight="1" x14ac:dyDescent="0.3">
      <c r="D915" s="17"/>
      <c r="E915" s="17"/>
    </row>
    <row r="916" spans="4:5" ht="15.75" customHeight="1" x14ac:dyDescent="0.3">
      <c r="D916" s="17"/>
      <c r="E916" s="17"/>
    </row>
    <row r="917" spans="4:5" ht="15.75" customHeight="1" x14ac:dyDescent="0.3">
      <c r="D917" s="17"/>
      <c r="E917" s="17"/>
    </row>
    <row r="918" spans="4:5" ht="15.75" customHeight="1" x14ac:dyDescent="0.3">
      <c r="D918" s="17"/>
      <c r="E918" s="17"/>
    </row>
    <row r="919" spans="4:5" ht="15.75" customHeight="1" x14ac:dyDescent="0.3">
      <c r="D919" s="17"/>
      <c r="E919" s="17"/>
    </row>
    <row r="920" spans="4:5" ht="15.75" customHeight="1" x14ac:dyDescent="0.3">
      <c r="D920" s="17"/>
      <c r="E920" s="17"/>
    </row>
    <row r="921" spans="4:5" ht="15.75" customHeight="1" x14ac:dyDescent="0.3">
      <c r="D921" s="17"/>
      <c r="E921" s="17"/>
    </row>
    <row r="922" spans="4:5" ht="15.75" customHeight="1" x14ac:dyDescent="0.3">
      <c r="D922" s="17"/>
      <c r="E922" s="17"/>
    </row>
    <row r="923" spans="4:5" ht="15.75" customHeight="1" x14ac:dyDescent="0.3">
      <c r="D923" s="17"/>
      <c r="E923" s="17"/>
    </row>
    <row r="924" spans="4:5" ht="15.75" customHeight="1" x14ac:dyDescent="0.3">
      <c r="D924" s="17"/>
      <c r="E924" s="17"/>
    </row>
    <row r="925" spans="4:5" ht="15.75" customHeight="1" x14ac:dyDescent="0.3">
      <c r="D925" s="17"/>
      <c r="E925" s="17"/>
    </row>
    <row r="926" spans="4:5" ht="15.75" customHeight="1" x14ac:dyDescent="0.3">
      <c r="D926" s="17"/>
      <c r="E926" s="17"/>
    </row>
    <row r="927" spans="4:5" ht="15.75" customHeight="1" x14ac:dyDescent="0.3">
      <c r="D927" s="17"/>
      <c r="E927" s="17"/>
    </row>
    <row r="928" spans="4:5" ht="15.75" customHeight="1" x14ac:dyDescent="0.3">
      <c r="D928" s="17"/>
      <c r="E928" s="17"/>
    </row>
    <row r="929" spans="4:5" ht="15.75" customHeight="1" x14ac:dyDescent="0.3">
      <c r="D929" s="17"/>
      <c r="E929" s="17"/>
    </row>
    <row r="930" spans="4:5" ht="15.75" customHeight="1" x14ac:dyDescent="0.3">
      <c r="D930" s="17"/>
      <c r="E930" s="17"/>
    </row>
    <row r="931" spans="4:5" ht="15.75" customHeight="1" x14ac:dyDescent="0.3">
      <c r="D931" s="17"/>
      <c r="E931" s="17"/>
    </row>
    <row r="932" spans="4:5" ht="15.75" customHeight="1" x14ac:dyDescent="0.3">
      <c r="D932" s="17"/>
      <c r="E932" s="17"/>
    </row>
    <row r="933" spans="4:5" ht="15.75" customHeight="1" x14ac:dyDescent="0.3">
      <c r="D933" s="17"/>
      <c r="E933" s="17"/>
    </row>
    <row r="934" spans="4:5" ht="15.75" customHeight="1" x14ac:dyDescent="0.3">
      <c r="D934" s="17"/>
      <c r="E934" s="17"/>
    </row>
    <row r="935" spans="4:5" ht="15.75" customHeight="1" x14ac:dyDescent="0.3">
      <c r="D935" s="17"/>
      <c r="E935" s="17"/>
    </row>
    <row r="936" spans="4:5" ht="15.75" customHeight="1" x14ac:dyDescent="0.3">
      <c r="D936" s="17"/>
      <c r="E936" s="17"/>
    </row>
    <row r="937" spans="4:5" ht="15.75" customHeight="1" x14ac:dyDescent="0.3">
      <c r="D937" s="17"/>
      <c r="E937" s="17"/>
    </row>
    <row r="938" spans="4:5" ht="15.75" customHeight="1" x14ac:dyDescent="0.3">
      <c r="D938" s="17"/>
      <c r="E938" s="17"/>
    </row>
    <row r="939" spans="4:5" ht="15.75" customHeight="1" x14ac:dyDescent="0.3">
      <c r="D939" s="17"/>
      <c r="E939" s="17"/>
    </row>
    <row r="940" spans="4:5" ht="15.75" customHeight="1" x14ac:dyDescent="0.3">
      <c r="D940" s="17"/>
      <c r="E940" s="17"/>
    </row>
    <row r="941" spans="4:5" ht="15.75" customHeight="1" x14ac:dyDescent="0.3">
      <c r="D941" s="17"/>
      <c r="E941" s="17"/>
    </row>
    <row r="942" spans="4:5" ht="15.75" customHeight="1" x14ac:dyDescent="0.3">
      <c r="D942" s="17"/>
      <c r="E942" s="17"/>
    </row>
    <row r="943" spans="4:5" ht="15.75" customHeight="1" x14ac:dyDescent="0.3">
      <c r="D943" s="17"/>
      <c r="E943" s="17"/>
    </row>
    <row r="944" spans="4:5" ht="15.75" customHeight="1" x14ac:dyDescent="0.3">
      <c r="D944" s="17"/>
      <c r="E944" s="17"/>
    </row>
    <row r="945" spans="4:5" ht="15.75" customHeight="1" x14ac:dyDescent="0.3">
      <c r="D945" s="17"/>
      <c r="E945" s="17"/>
    </row>
    <row r="946" spans="4:5" ht="15.75" customHeight="1" x14ac:dyDescent="0.3">
      <c r="D946" s="17"/>
      <c r="E946" s="17"/>
    </row>
    <row r="947" spans="4:5" ht="15.75" customHeight="1" x14ac:dyDescent="0.3">
      <c r="D947" s="17"/>
      <c r="E947" s="17"/>
    </row>
    <row r="948" spans="4:5" ht="15.75" customHeight="1" x14ac:dyDescent="0.3">
      <c r="D948" s="17"/>
      <c r="E948" s="17"/>
    </row>
    <row r="949" spans="4:5" ht="15.75" customHeight="1" x14ac:dyDescent="0.3">
      <c r="D949" s="17"/>
      <c r="E949" s="17"/>
    </row>
    <row r="950" spans="4:5" ht="15.75" customHeight="1" x14ac:dyDescent="0.3">
      <c r="D950" s="17"/>
      <c r="E950" s="17"/>
    </row>
    <row r="951" spans="4:5" ht="15.75" customHeight="1" x14ac:dyDescent="0.3">
      <c r="D951" s="17"/>
      <c r="E951" s="17"/>
    </row>
    <row r="952" spans="4:5" ht="15.75" customHeight="1" x14ac:dyDescent="0.3">
      <c r="D952" s="17"/>
      <c r="E952" s="17"/>
    </row>
    <row r="953" spans="4:5" ht="15.75" customHeight="1" x14ac:dyDescent="0.3">
      <c r="D953" s="17"/>
      <c r="E953" s="17"/>
    </row>
    <row r="954" spans="4:5" ht="15.75" customHeight="1" x14ac:dyDescent="0.3">
      <c r="D954" s="17"/>
      <c r="E954" s="17"/>
    </row>
    <row r="955" spans="4:5" ht="15.75" customHeight="1" x14ac:dyDescent="0.3">
      <c r="D955" s="17"/>
      <c r="E955" s="17"/>
    </row>
    <row r="956" spans="4:5" ht="15.75" customHeight="1" x14ac:dyDescent="0.3">
      <c r="D956" s="17"/>
      <c r="E956" s="17"/>
    </row>
    <row r="957" spans="4:5" ht="15.75" customHeight="1" x14ac:dyDescent="0.3">
      <c r="D957" s="17"/>
      <c r="E957" s="17"/>
    </row>
    <row r="958" spans="4:5" ht="15.75" customHeight="1" x14ac:dyDescent="0.3">
      <c r="D958" s="17"/>
      <c r="E958" s="17"/>
    </row>
    <row r="959" spans="4:5" ht="15.75" customHeight="1" x14ac:dyDescent="0.3">
      <c r="D959" s="17"/>
      <c r="E959" s="17"/>
    </row>
    <row r="960" spans="4:5" ht="15.75" customHeight="1" x14ac:dyDescent="0.3">
      <c r="D960" s="17"/>
      <c r="E960" s="17"/>
    </row>
    <row r="961" spans="4:5" ht="15.75" customHeight="1" x14ac:dyDescent="0.3">
      <c r="D961" s="17"/>
      <c r="E961" s="17"/>
    </row>
    <row r="962" spans="4:5" ht="15.75" customHeight="1" x14ac:dyDescent="0.3">
      <c r="D962" s="17"/>
      <c r="E962" s="17"/>
    </row>
    <row r="963" spans="4:5" ht="15.75" customHeight="1" x14ac:dyDescent="0.3">
      <c r="D963" s="17"/>
      <c r="E963" s="17"/>
    </row>
    <row r="964" spans="4:5" ht="15.75" customHeight="1" x14ac:dyDescent="0.3">
      <c r="D964" s="17"/>
      <c r="E964" s="17"/>
    </row>
    <row r="965" spans="4:5" ht="15.75" customHeight="1" x14ac:dyDescent="0.3">
      <c r="D965" s="17"/>
      <c r="E965" s="17"/>
    </row>
    <row r="966" spans="4:5" ht="15.75" customHeight="1" x14ac:dyDescent="0.3">
      <c r="D966" s="17"/>
      <c r="E966" s="17"/>
    </row>
    <row r="967" spans="4:5" ht="15.75" customHeight="1" x14ac:dyDescent="0.3">
      <c r="D967" s="17"/>
      <c r="E967" s="17"/>
    </row>
    <row r="968" spans="4:5" ht="15.75" customHeight="1" x14ac:dyDescent="0.3">
      <c r="D968" s="17"/>
      <c r="E968" s="17"/>
    </row>
    <row r="969" spans="4:5" ht="15.75" customHeight="1" x14ac:dyDescent="0.3">
      <c r="D969" s="17"/>
      <c r="E969" s="17"/>
    </row>
    <row r="970" spans="4:5" ht="15.75" customHeight="1" x14ac:dyDescent="0.3">
      <c r="D970" s="17"/>
      <c r="E970" s="17"/>
    </row>
    <row r="971" spans="4:5" ht="15.75" customHeight="1" x14ac:dyDescent="0.3">
      <c r="D971" s="17"/>
      <c r="E971" s="17"/>
    </row>
    <row r="972" spans="4:5" ht="15.75" customHeight="1" x14ac:dyDescent="0.3">
      <c r="D972" s="17"/>
      <c r="E972" s="17"/>
    </row>
    <row r="973" spans="4:5" ht="15.75" customHeight="1" x14ac:dyDescent="0.3">
      <c r="D973" s="17"/>
      <c r="E973" s="17"/>
    </row>
    <row r="974" spans="4:5" ht="15.75" customHeight="1" x14ac:dyDescent="0.3">
      <c r="D974" s="17"/>
      <c r="E974" s="17"/>
    </row>
    <row r="975" spans="4:5" ht="15.75" customHeight="1" x14ac:dyDescent="0.3">
      <c r="D975" s="17"/>
      <c r="E975" s="17"/>
    </row>
    <row r="976" spans="4:5" ht="15.75" customHeight="1" x14ac:dyDescent="0.3">
      <c r="D976" s="17"/>
      <c r="E976" s="17"/>
    </row>
    <row r="977" spans="4:5" ht="15.75" customHeight="1" x14ac:dyDescent="0.3">
      <c r="D977" s="17"/>
      <c r="E977" s="17"/>
    </row>
    <row r="978" spans="4:5" ht="15.75" customHeight="1" x14ac:dyDescent="0.3">
      <c r="D978" s="17"/>
      <c r="E978" s="17"/>
    </row>
    <row r="979" spans="4:5" ht="15.75" customHeight="1" x14ac:dyDescent="0.3">
      <c r="D979" s="17"/>
      <c r="E979" s="17"/>
    </row>
    <row r="980" spans="4:5" ht="15.75" customHeight="1" x14ac:dyDescent="0.3">
      <c r="D980" s="17"/>
      <c r="E980" s="17"/>
    </row>
    <row r="981" spans="4:5" ht="15.75" customHeight="1" x14ac:dyDescent="0.3">
      <c r="D981" s="17"/>
      <c r="E981" s="17"/>
    </row>
    <row r="982" spans="4:5" ht="15.75" customHeight="1" x14ac:dyDescent="0.3">
      <c r="D982" s="17"/>
      <c r="E982" s="17"/>
    </row>
    <row r="983" spans="4:5" ht="15.75" customHeight="1" x14ac:dyDescent="0.3">
      <c r="D983" s="17"/>
      <c r="E983" s="17"/>
    </row>
    <row r="984" spans="4:5" ht="15.75" customHeight="1" x14ac:dyDescent="0.3">
      <c r="D984" s="17"/>
      <c r="E984" s="17"/>
    </row>
    <row r="985" spans="4:5" ht="15.75" customHeight="1" x14ac:dyDescent="0.3">
      <c r="D985" s="17"/>
      <c r="E985" s="17"/>
    </row>
    <row r="986" spans="4:5" ht="15.75" customHeight="1" x14ac:dyDescent="0.3">
      <c r="D986" s="17"/>
      <c r="E986" s="17"/>
    </row>
    <row r="987" spans="4:5" ht="15.75" customHeight="1" x14ac:dyDescent="0.3">
      <c r="D987" s="17"/>
      <c r="E987" s="17"/>
    </row>
    <row r="988" spans="4:5" ht="15.75" customHeight="1" x14ac:dyDescent="0.3">
      <c r="D988" s="17"/>
      <c r="E988" s="17"/>
    </row>
    <row r="989" spans="4:5" ht="15.75" customHeight="1" x14ac:dyDescent="0.3">
      <c r="D989" s="17"/>
      <c r="E989" s="17"/>
    </row>
    <row r="990" spans="4:5" ht="15.75" customHeight="1" x14ac:dyDescent="0.3">
      <c r="D990" s="17"/>
      <c r="E990" s="17"/>
    </row>
    <row r="991" spans="4:5" ht="15.75" customHeight="1" x14ac:dyDescent="0.3">
      <c r="D991" s="17"/>
      <c r="E991" s="17"/>
    </row>
    <row r="992" spans="4:5" ht="15.75" customHeight="1" x14ac:dyDescent="0.3">
      <c r="D992" s="17"/>
      <c r="E992" s="17"/>
    </row>
    <row r="993" spans="4:5" ht="15.75" customHeight="1" x14ac:dyDescent="0.3">
      <c r="D993" s="17"/>
      <c r="E993" s="17"/>
    </row>
    <row r="994" spans="4:5" ht="15.75" customHeight="1" x14ac:dyDescent="0.3">
      <c r="D994" s="17"/>
      <c r="E994" s="17"/>
    </row>
    <row r="995" spans="4:5" ht="15.75" customHeight="1" x14ac:dyDescent="0.3">
      <c r="D995" s="17"/>
      <c r="E995" s="17"/>
    </row>
    <row r="996" spans="4:5" ht="15.75" customHeight="1" x14ac:dyDescent="0.3">
      <c r="D996" s="17"/>
      <c r="E996" s="17"/>
    </row>
    <row r="997" spans="4:5" ht="15.75" customHeight="1" x14ac:dyDescent="0.3">
      <c r="D997" s="17"/>
      <c r="E997" s="17"/>
    </row>
    <row r="998" spans="4:5" ht="15.75" customHeight="1" x14ac:dyDescent="0.3">
      <c r="D998" s="17"/>
      <c r="E998" s="17"/>
    </row>
    <row r="999" spans="4:5" ht="15.75" customHeight="1" x14ac:dyDescent="0.3">
      <c r="D999" s="17"/>
      <c r="E999" s="17"/>
    </row>
    <row r="1000" spans="4:5" ht="15.75" customHeight="1" x14ac:dyDescent="0.3">
      <c r="D1000" s="17"/>
      <c r="E100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VALENTINA DE MAYO 23</vt:lpstr>
      <vt:lpstr>VALENTINA JUNI 23</vt:lpstr>
      <vt:lpstr>VALENTINA JUL 23</vt:lpstr>
      <vt:lpstr>VAÑLENTINA AGO 23</vt:lpstr>
      <vt:lpstr>VALENTINA SEP 23</vt:lpstr>
      <vt:lpstr>VALENTINA OCT 23</vt:lpstr>
      <vt:lpstr>VALENTINA NOV 23</vt:lpstr>
      <vt:lpstr>PENDIENTES POR PAGAR </vt:lpstr>
      <vt:lpstr>PROMEDIO COMISIONES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Grupo Escom Colombia</cp:lastModifiedBy>
  <dcterms:created xsi:type="dcterms:W3CDTF">2023-06-05T21:08:40Z</dcterms:created>
  <dcterms:modified xsi:type="dcterms:W3CDTF">2023-12-19T20:42:58Z</dcterms:modified>
</cp:coreProperties>
</file>