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Google Drive\MS-TesiTriennale-MSSP\Analisi\"/>
    </mc:Choice>
  </mc:AlternateContent>
  <xr:revisionPtr revIDLastSave="0" documentId="13_ncr:1_{F98B3626-C53D-4130-AEE9-0DC58B0DF2AA}" xr6:coauthVersionLast="45" xr6:coauthVersionMax="45" xr10:uidLastSave="{00000000-0000-0000-0000-000000000000}"/>
  <bookViews>
    <workbookView xWindow="-108" yWindow="-108" windowWidth="23256" windowHeight="12576" xr2:uid="{66902924-E665-4B58-A990-51C3212BE23C}"/>
  </bookViews>
  <sheets>
    <sheet name="try" sheetId="4" r:id="rId1"/>
    <sheet name="Test" sheetId="1" r:id="rId2"/>
    <sheet name="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4" l="1"/>
  <c r="G40" i="4" s="1"/>
  <c r="H32" i="4"/>
  <c r="H33" i="4" s="1"/>
  <c r="H41" i="4" s="1"/>
  <c r="I32" i="4"/>
  <c r="I40" i="4" s="1"/>
  <c r="J32" i="4"/>
  <c r="J33" i="4" s="1"/>
  <c r="K32" i="4"/>
  <c r="K33" i="4" s="1"/>
  <c r="L32" i="4"/>
  <c r="L33" i="4" s="1"/>
  <c r="L41" i="4" s="1"/>
  <c r="M32" i="4"/>
  <c r="M33" i="4" s="1"/>
  <c r="M41" i="4" s="1"/>
  <c r="G34" i="4"/>
  <c r="G42" i="4" s="1"/>
  <c r="H34" i="4"/>
  <c r="H42" i="4" s="1"/>
  <c r="I34" i="4"/>
  <c r="I42" i="4" s="1"/>
  <c r="J34" i="4"/>
  <c r="J42" i="4" s="1"/>
  <c r="K34" i="4"/>
  <c r="K42" i="4" s="1"/>
  <c r="L34" i="4"/>
  <c r="L42" i="4" s="1"/>
  <c r="M34" i="4"/>
  <c r="M42" i="4" s="1"/>
  <c r="F34" i="4"/>
  <c r="F42" i="4" s="1"/>
  <c r="E34" i="4"/>
  <c r="E42" i="4" s="1"/>
  <c r="D34" i="4"/>
  <c r="D42" i="4" s="1"/>
  <c r="AE32" i="4"/>
  <c r="AD32" i="4"/>
  <c r="AC32" i="4"/>
  <c r="AB32" i="4"/>
  <c r="AA32" i="4"/>
  <c r="Z32" i="4"/>
  <c r="Y32" i="4"/>
  <c r="X32" i="4"/>
  <c r="V32" i="4"/>
  <c r="K40" i="4"/>
  <c r="F32" i="4"/>
  <c r="F40" i="4" s="1"/>
  <c r="E32" i="4"/>
  <c r="E33" i="4" s="1"/>
  <c r="E41" i="4" s="1"/>
  <c r="D32" i="4"/>
  <c r="D33" i="4" s="1"/>
  <c r="D41" i="4" s="1"/>
  <c r="AE30" i="4"/>
  <c r="AD30" i="4"/>
  <c r="AC30" i="4"/>
  <c r="AB30" i="4"/>
  <c r="AA30" i="4"/>
  <c r="Z30" i="4"/>
  <c r="Y30" i="4"/>
  <c r="X30" i="4"/>
  <c r="AE28" i="4"/>
  <c r="AC28" i="4"/>
  <c r="AB28" i="4"/>
  <c r="AA28" i="4"/>
  <c r="Z28" i="4"/>
  <c r="Y28" i="4"/>
  <c r="X28" i="4"/>
  <c r="V28" i="4"/>
  <c r="AE26" i="4"/>
  <c r="AD26" i="4"/>
  <c r="AC26" i="4"/>
  <c r="AB26" i="4"/>
  <c r="AA26" i="4"/>
  <c r="Z26" i="4"/>
  <c r="Y26" i="4"/>
  <c r="V26" i="4"/>
  <c r="AE24" i="4"/>
  <c r="AD24" i="4"/>
  <c r="AC24" i="4"/>
  <c r="AB24" i="4"/>
  <c r="AA24" i="4"/>
  <c r="Z24" i="4"/>
  <c r="Y24" i="4"/>
  <c r="X24" i="4"/>
  <c r="AE22" i="4"/>
  <c r="AD22" i="4"/>
  <c r="AC22" i="4"/>
  <c r="AB22" i="4"/>
  <c r="AA22" i="4"/>
  <c r="Z22" i="4"/>
  <c r="Y22" i="4"/>
  <c r="X22" i="4"/>
  <c r="V22" i="4"/>
  <c r="AE20" i="4"/>
  <c r="AD20" i="4"/>
  <c r="AC20" i="4"/>
  <c r="AB20" i="4"/>
  <c r="AA20" i="4"/>
  <c r="Z20" i="4"/>
  <c r="Y20" i="4"/>
  <c r="X20" i="4"/>
  <c r="V20" i="4"/>
  <c r="AB18" i="4"/>
  <c r="AA18" i="4"/>
  <c r="Y18" i="4"/>
  <c r="X18" i="4"/>
  <c r="V18" i="4"/>
  <c r="AD16" i="4"/>
  <c r="AC16" i="4"/>
  <c r="AB16" i="4"/>
  <c r="AA16" i="4"/>
  <c r="Z16" i="4"/>
  <c r="Y16" i="4"/>
  <c r="X16" i="4"/>
  <c r="V16" i="4"/>
  <c r="Z14" i="4"/>
  <c r="AE13" i="4"/>
  <c r="AD13" i="4"/>
  <c r="AC13" i="4"/>
  <c r="AB13" i="4"/>
  <c r="AA13" i="4"/>
  <c r="Z13" i="4"/>
  <c r="Y13" i="4"/>
  <c r="X13" i="4"/>
  <c r="V13" i="4"/>
  <c r="I33" i="4" l="1"/>
  <c r="I41" i="4" s="1"/>
  <c r="G33" i="4"/>
  <c r="G41" i="4" s="1"/>
  <c r="J40" i="4"/>
  <c r="M40" i="4"/>
  <c r="L40" i="4"/>
  <c r="Y35" i="4"/>
  <c r="X35" i="4"/>
  <c r="AC35" i="4"/>
  <c r="F33" i="4"/>
  <c r="F41" i="4" s="1"/>
  <c r="AA35" i="4"/>
  <c r="K41" i="4"/>
  <c r="D40" i="4"/>
  <c r="AB35" i="4"/>
  <c r="AE35" i="4"/>
  <c r="E40" i="4"/>
  <c r="H40" i="4"/>
  <c r="Z35" i="4"/>
  <c r="V35" i="4"/>
  <c r="J41" i="4"/>
  <c r="N32" i="1"/>
  <c r="N40" i="1" s="1"/>
  <c r="N34" i="1"/>
  <c r="N42" i="1" s="1"/>
  <c r="N35" i="1"/>
  <c r="D32" i="1"/>
  <c r="D33" i="1" s="1"/>
  <c r="D41" i="1" s="1"/>
  <c r="M32" i="1"/>
  <c r="M33" i="1" s="1"/>
  <c r="M41" i="1" s="1"/>
  <c r="M34" i="1"/>
  <c r="M42" i="1" s="1"/>
  <c r="N33" i="1" l="1"/>
  <c r="N41" i="1" s="1"/>
  <c r="M40" i="1"/>
  <c r="M33" i="3"/>
  <c r="M39" i="3" s="1"/>
  <c r="L33" i="3"/>
  <c r="L39" i="3" s="1"/>
  <c r="K33" i="3"/>
  <c r="K39" i="3" s="1"/>
  <c r="J33" i="3"/>
  <c r="J39" i="3" s="1"/>
  <c r="I33" i="3"/>
  <c r="I39" i="3" s="1"/>
  <c r="H33" i="3"/>
  <c r="H39" i="3" s="1"/>
  <c r="G33" i="3"/>
  <c r="G39" i="3" s="1"/>
  <c r="F33" i="3"/>
  <c r="F39" i="3" s="1"/>
  <c r="E33" i="3"/>
  <c r="E39" i="3" s="1"/>
  <c r="D33" i="3"/>
  <c r="D39" i="3" s="1"/>
  <c r="M32" i="3"/>
  <c r="M38" i="3" s="1"/>
  <c r="L32" i="3"/>
  <c r="L38" i="3" s="1"/>
  <c r="K32" i="3"/>
  <c r="K38" i="3" s="1"/>
  <c r="J32" i="3"/>
  <c r="J38" i="3" s="1"/>
  <c r="I32" i="3"/>
  <c r="H32" i="3"/>
  <c r="G32" i="3"/>
  <c r="F32" i="3"/>
  <c r="F38" i="3" s="1"/>
  <c r="E32" i="3"/>
  <c r="E38" i="3" s="1"/>
  <c r="D32" i="3"/>
  <c r="D38" i="3" s="1"/>
  <c r="X30" i="3"/>
  <c r="W30" i="3"/>
  <c r="V30" i="3"/>
  <c r="U30" i="3"/>
  <c r="T30" i="3"/>
  <c r="S30" i="3"/>
  <c r="R30" i="3"/>
  <c r="Q30" i="3"/>
  <c r="P30" i="3"/>
  <c r="O30" i="3"/>
  <c r="X28" i="3"/>
  <c r="W28" i="3"/>
  <c r="V28" i="3"/>
  <c r="U28" i="3"/>
  <c r="T28" i="3"/>
  <c r="S28" i="3"/>
  <c r="R28" i="3"/>
  <c r="Q28" i="3"/>
  <c r="P28" i="3"/>
  <c r="X26" i="3"/>
  <c r="V26" i="3"/>
  <c r="U26" i="3"/>
  <c r="T26" i="3"/>
  <c r="S26" i="3"/>
  <c r="R26" i="3"/>
  <c r="Q26" i="3"/>
  <c r="P26" i="3"/>
  <c r="O26" i="3"/>
  <c r="X24" i="3"/>
  <c r="W24" i="3"/>
  <c r="V24" i="3"/>
  <c r="U24" i="3"/>
  <c r="T24" i="3"/>
  <c r="S24" i="3"/>
  <c r="R24" i="3"/>
  <c r="P24" i="3"/>
  <c r="O24" i="3"/>
  <c r="X22" i="3"/>
  <c r="W22" i="3"/>
  <c r="V22" i="3"/>
  <c r="U22" i="3"/>
  <c r="T22" i="3"/>
  <c r="S22" i="3"/>
  <c r="R22" i="3"/>
  <c r="Q22" i="3"/>
  <c r="X20" i="3"/>
  <c r="W20" i="3"/>
  <c r="V20" i="3"/>
  <c r="U20" i="3"/>
  <c r="T20" i="3"/>
  <c r="S20" i="3"/>
  <c r="R20" i="3"/>
  <c r="Q20" i="3"/>
  <c r="P20" i="3"/>
  <c r="O20" i="3"/>
  <c r="X18" i="3"/>
  <c r="W18" i="3"/>
  <c r="V18" i="3"/>
  <c r="U18" i="3"/>
  <c r="T18" i="3"/>
  <c r="S18" i="3"/>
  <c r="R18" i="3"/>
  <c r="Q18" i="3"/>
  <c r="O18" i="3"/>
  <c r="U16" i="3"/>
  <c r="T16" i="3"/>
  <c r="R16" i="3"/>
  <c r="Q16" i="3"/>
  <c r="O16" i="3"/>
  <c r="W14" i="3"/>
  <c r="V14" i="3"/>
  <c r="U14" i="3"/>
  <c r="T14" i="3"/>
  <c r="T33" i="3" s="1"/>
  <c r="I34" i="3" s="1"/>
  <c r="S14" i="3"/>
  <c r="R14" i="3"/>
  <c r="Q14" i="3"/>
  <c r="O14" i="3"/>
  <c r="S12" i="3"/>
  <c r="X11" i="3"/>
  <c r="W11" i="3"/>
  <c r="V11" i="3"/>
  <c r="U11" i="3"/>
  <c r="T11" i="3"/>
  <c r="S11" i="3"/>
  <c r="R11" i="3"/>
  <c r="Q11" i="3"/>
  <c r="P11" i="3"/>
  <c r="O11" i="3"/>
  <c r="V33" i="3" l="1"/>
  <c r="K34" i="3" s="1"/>
  <c r="X33" i="3"/>
  <c r="M34" i="3" s="1"/>
  <c r="S33" i="3"/>
  <c r="H34" i="3" s="1"/>
  <c r="W33" i="3"/>
  <c r="L34" i="3" s="1"/>
  <c r="P33" i="3"/>
  <c r="E34" i="3" s="1"/>
  <c r="U33" i="3"/>
  <c r="J34" i="3" s="1"/>
  <c r="O33" i="3"/>
  <c r="D34" i="3" s="1"/>
  <c r="R33" i="3"/>
  <c r="G34" i="3" s="1"/>
  <c r="Q33" i="3"/>
  <c r="F34" i="3" s="1"/>
  <c r="G38" i="3"/>
  <c r="H38" i="3"/>
  <c r="I38" i="3"/>
  <c r="E32" i="1"/>
  <c r="E33" i="1" s="1"/>
  <c r="E41" i="1" s="1"/>
  <c r="F34" i="1"/>
  <c r="G34" i="1" l="1"/>
  <c r="H34" i="1"/>
  <c r="H42" i="1" s="1"/>
  <c r="AD32" i="1" l="1"/>
  <c r="AB32" i="1"/>
  <c r="AA32" i="1"/>
  <c r="Y32" i="1"/>
  <c r="X32" i="1"/>
  <c r="V32" i="1"/>
  <c r="AD30" i="1"/>
  <c r="AB30" i="1"/>
  <c r="AA30" i="1"/>
  <c r="Y30" i="1"/>
  <c r="X30" i="1"/>
  <c r="AC28" i="1"/>
  <c r="AB28" i="1"/>
  <c r="AA28" i="1"/>
  <c r="Y28" i="1"/>
  <c r="X28" i="1"/>
  <c r="V28" i="1"/>
  <c r="AD26" i="1"/>
  <c r="AC26" i="1"/>
  <c r="AB26" i="1"/>
  <c r="AA26" i="1"/>
  <c r="Y26" i="1"/>
  <c r="V26" i="1"/>
  <c r="AD24" i="1"/>
  <c r="AC24" i="1"/>
  <c r="AB24" i="1"/>
  <c r="AA24" i="1"/>
  <c r="Y24" i="1"/>
  <c r="X24" i="1"/>
  <c r="AD22" i="1"/>
  <c r="AC22" i="1"/>
  <c r="AB22" i="1"/>
  <c r="AA22" i="1"/>
  <c r="Y22" i="1"/>
  <c r="X22" i="1"/>
  <c r="V22" i="1"/>
  <c r="AD20" i="1"/>
  <c r="AC20" i="1"/>
  <c r="AB20" i="1"/>
  <c r="AA20" i="1"/>
  <c r="Y20" i="1"/>
  <c r="X20" i="1"/>
  <c r="V20" i="1"/>
  <c r="AB18" i="1"/>
  <c r="AA18" i="1"/>
  <c r="Y18" i="1"/>
  <c r="X18" i="1"/>
  <c r="V18" i="1"/>
  <c r="AD16" i="1"/>
  <c r="AC16" i="1"/>
  <c r="AB16" i="1"/>
  <c r="AA16" i="1"/>
  <c r="Y16" i="1"/>
  <c r="X16" i="1"/>
  <c r="V16" i="1"/>
  <c r="Z14" i="1"/>
  <c r="AE13" i="1"/>
  <c r="AD13" i="1"/>
  <c r="AC13" i="1"/>
  <c r="AB13" i="1"/>
  <c r="AA13" i="1"/>
  <c r="Z13" i="1"/>
  <c r="Y13" i="1"/>
  <c r="X13" i="1"/>
  <c r="V13" i="1"/>
  <c r="AC32" i="1"/>
  <c r="Z16" i="1"/>
  <c r="AC30" i="1" l="1"/>
  <c r="J32" i="1"/>
  <c r="J33" i="1" s="1"/>
  <c r="J41" i="1" s="1"/>
  <c r="K32" i="1"/>
  <c r="K33" i="1" s="1"/>
  <c r="K41" i="1" s="1"/>
  <c r="H32" i="1"/>
  <c r="H33" i="1" s="1"/>
  <c r="H41" i="1" s="1"/>
  <c r="I32" i="1"/>
  <c r="I33" i="1" s="1"/>
  <c r="I41" i="1" s="1"/>
  <c r="F32" i="1"/>
  <c r="F33" i="1" s="1"/>
  <c r="F41" i="1" s="1"/>
  <c r="D34" i="1"/>
  <c r="D42" i="1" s="1"/>
  <c r="H40" i="1" l="1"/>
  <c r="J40" i="1"/>
  <c r="F40" i="1"/>
  <c r="I40" i="1"/>
  <c r="K40" i="1"/>
  <c r="Y35" i="1"/>
  <c r="F35" i="1" s="1"/>
  <c r="AA35" i="1"/>
  <c r="H35" i="1" s="1"/>
  <c r="AB35" i="1"/>
  <c r="I35" i="1" s="1"/>
  <c r="AC35" i="1"/>
  <c r="J35" i="1" s="1"/>
  <c r="AE20" i="1"/>
  <c r="K35" i="1"/>
  <c r="Z20" i="1" l="1"/>
  <c r="AE22" i="1"/>
  <c r="E34" i="1"/>
  <c r="E42" i="1" s="1"/>
  <c r="F42" i="1"/>
  <c r="Z22" i="1" l="1"/>
  <c r="AE24" i="1"/>
  <c r="Z24" i="1" l="1"/>
  <c r="AE26" i="1"/>
  <c r="Z26" i="1" l="1"/>
  <c r="AE28" i="1"/>
  <c r="Z28" i="1" l="1"/>
  <c r="X35" i="1"/>
  <c r="E35" i="1" s="1"/>
  <c r="E40" i="1"/>
  <c r="AE30" i="1"/>
  <c r="I34" i="1"/>
  <c r="I42" i="1" s="1"/>
  <c r="Z32" i="1" l="1"/>
  <c r="Z30" i="1"/>
  <c r="AE32" i="1"/>
  <c r="J34" i="1"/>
  <c r="J42" i="1" s="1"/>
  <c r="L32" i="1" l="1"/>
  <c r="L33" i="1" s="1"/>
  <c r="L41" i="1" s="1"/>
  <c r="Z35" i="1"/>
  <c r="G35" i="1" s="1"/>
  <c r="G32" i="1"/>
  <c r="G33" i="1" s="1"/>
  <c r="G41" i="1" s="1"/>
  <c r="AE35" i="1"/>
  <c r="V35" i="1"/>
  <c r="D35" i="1" s="1"/>
  <c r="K34" i="1"/>
  <c r="K42" i="1" s="1"/>
  <c r="L35" i="1" l="1"/>
  <c r="M35" i="1"/>
  <c r="G40" i="1"/>
  <c r="L40" i="1"/>
  <c r="D40" i="1"/>
  <c r="L34" i="1"/>
  <c r="L42" i="1" s="1"/>
  <c r="G42" i="1"/>
</calcChain>
</file>

<file path=xl/sharedStrings.xml><?xml version="1.0" encoding="utf-8"?>
<sst xmlns="http://schemas.openxmlformats.org/spreadsheetml/2006/main" count="254" uniqueCount="59">
  <si>
    <t>Errore</t>
  </si>
  <si>
    <t>Tempo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</si>
  <si>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</si>
  <si>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</si>
  <si>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</si>
  <si>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</si>
  <si>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</si>
  <si>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</si>
  <si>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</si>
  <si>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</si>
  <si>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</si>
  <si>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</si>
  <si>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Day</t>
  </si>
  <si>
    <t>OR</t>
  </si>
  <si>
    <t>SP</t>
  </si>
  <si>
    <t>LISTA CONFIGURAZIONI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</si>
  <si>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</si>
  <si>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</si>
  <si>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</si>
  <si>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</si>
  <si>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</si>
  <si>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</si>
  <si>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</si>
  <si>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</si>
  <si>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</si>
  <si>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</si>
  <si>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Configurazioni</t>
  </si>
  <si>
    <t>Media Errore</t>
  </si>
  <si>
    <t>Media Tempo (s)</t>
  </si>
  <si>
    <t>Conta no solution</t>
  </si>
  <si>
    <t>0.104</t>
  </si>
  <si>
    <t>unsat</t>
  </si>
  <si>
    <t>0.088</t>
  </si>
  <si>
    <t>0.095</t>
  </si>
  <si>
    <t>0.065</t>
  </si>
  <si>
    <t>0.334</t>
  </si>
  <si>
    <t>0.062</t>
  </si>
  <si>
    <t>0.157</t>
  </si>
  <si>
    <t xml:space="preserve"> 0.143</t>
  </si>
  <si>
    <t xml:space="preserve"> 0.218</t>
  </si>
  <si>
    <t>1.49</t>
  </si>
  <si>
    <t>0.106</t>
  </si>
  <si>
    <t>0.149</t>
  </si>
  <si>
    <t>0.018</t>
  </si>
  <si>
    <t>26.35</t>
  </si>
  <si>
    <t>errore complessivo &lt; a:</t>
  </si>
  <si>
    <t>Errore Medio</t>
  </si>
  <si>
    <t>C11</t>
  </si>
  <si>
    <t>Errore Complessivo</t>
  </si>
  <si>
    <t>Errore  Medio</t>
  </si>
  <si>
    <t>Media (Errore Medio)</t>
  </si>
  <si>
    <t>Media (Errore complessivo)</t>
  </si>
  <si>
    <t>*</t>
  </si>
  <si>
    <t>Media Tempo (secondi)</t>
  </si>
  <si>
    <t>ko</t>
  </si>
  <si>
    <t>ok</t>
  </si>
  <si>
    <t>err</t>
  </si>
  <si>
    <t>unlucky cases that receiveed a timeout error are not listed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</si>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</sst>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0.0%"/>
  </numFmts>
  <fonts count="1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onsolas"/>
      <family val="3"/>
    </font>
    <font>
      <u/>
      <sz val="12"/>
      <name val="Calibri"/>
      <family val="2"/>
      <scheme val="minor"/>
    </font>
    <font>
      <u/>
      <sz val="10"/>
      <name val="Consolas"/>
      <family val="3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5" xfId="0" applyBorder="1"/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4" fillId="3" borderId="3" xfId="0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right"/>
    </xf>
    <xf numFmtId="3" fontId="4" fillId="3" borderId="4" xfId="0" applyNumberFormat="1" applyFont="1" applyFill="1" applyBorder="1" applyAlignment="1">
      <alignment horizontal="right"/>
    </xf>
    <xf numFmtId="0" fontId="4" fillId="0" borderId="6" xfId="0" applyFont="1" applyBorder="1" applyAlignment="1">
      <alignment horizontal="left"/>
    </xf>
    <xf numFmtId="164" fontId="4" fillId="3" borderId="3" xfId="0" applyNumberFormat="1" applyFont="1" applyFill="1" applyBorder="1" applyAlignment="1">
      <alignment horizontal="right"/>
    </xf>
    <xf numFmtId="3" fontId="6" fillId="3" borderId="3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right"/>
    </xf>
    <xf numFmtId="0" fontId="3" fillId="4" borderId="0" xfId="0" applyFont="1" applyFill="1"/>
    <xf numFmtId="166" fontId="4" fillId="0" borderId="6" xfId="0" applyNumberFormat="1" applyFont="1" applyBorder="1" applyAlignment="1">
      <alignment horizontal="right"/>
    </xf>
    <xf numFmtId="166" fontId="5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4" fillId="0" borderId="5" xfId="0" applyNumberFormat="1" applyFont="1" applyBorder="1" applyAlignment="1">
      <alignment horizontal="right"/>
    </xf>
    <xf numFmtId="166" fontId="5" fillId="0" borderId="6" xfId="0" applyNumberFormat="1" applyFont="1" applyBorder="1" applyAlignment="1">
      <alignment horizontal="right" vertical="center"/>
    </xf>
    <xf numFmtId="166" fontId="5" fillId="0" borderId="7" xfId="0" applyNumberFormat="1" applyFont="1" applyBorder="1" applyAlignment="1">
      <alignment horizontal="right" vertical="center"/>
    </xf>
    <xf numFmtId="3" fontId="4" fillId="3" borderId="0" xfId="0" applyNumberFormat="1" applyFont="1" applyFill="1" applyBorder="1" applyAlignment="1">
      <alignment horizontal="right"/>
    </xf>
    <xf numFmtId="166" fontId="5" fillId="0" borderId="0" xfId="0" applyNumberFormat="1" applyFont="1" applyFill="1" applyBorder="1" applyAlignment="1">
      <alignment horizontal="right" vertical="center"/>
    </xf>
    <xf numFmtId="0" fontId="3" fillId="6" borderId="0" xfId="0" applyFont="1" applyFill="1"/>
    <xf numFmtId="164" fontId="0" fillId="0" borderId="0" xfId="0" applyNumberFormat="1"/>
    <xf numFmtId="167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0" fontId="0" fillId="0" borderId="0" xfId="0" applyFont="1" applyAlignment="1">
      <alignment horizontal="center"/>
    </xf>
    <xf numFmtId="9" fontId="0" fillId="0" borderId="0" xfId="0" applyNumberFormat="1" applyFont="1"/>
    <xf numFmtId="167" fontId="0" fillId="0" borderId="0" xfId="0" applyNumberFormat="1" applyFont="1"/>
    <xf numFmtId="0" fontId="8" fillId="0" borderId="0" xfId="0" applyFont="1"/>
    <xf numFmtId="3" fontId="9" fillId="3" borderId="3" xfId="0" applyNumberFormat="1" applyFont="1" applyFill="1" applyBorder="1" applyAlignment="1">
      <alignment horizontal="right"/>
    </xf>
    <xf numFmtId="166" fontId="9" fillId="0" borderId="6" xfId="0" applyNumberFormat="1" applyFont="1" applyBorder="1" applyAlignment="1">
      <alignment horizontal="right"/>
    </xf>
    <xf numFmtId="166" fontId="9" fillId="0" borderId="0" xfId="0" applyNumberFormat="1" applyFont="1" applyAlignment="1">
      <alignment horizontal="right" vertical="center"/>
    </xf>
    <xf numFmtId="3" fontId="9" fillId="3" borderId="0" xfId="0" applyNumberFormat="1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166" fontId="9" fillId="0" borderId="6" xfId="0" applyNumberFormat="1" applyFont="1" applyBorder="1" applyAlignment="1">
      <alignment horizontal="right" vertical="center"/>
    </xf>
    <xf numFmtId="0" fontId="9" fillId="3" borderId="3" xfId="0" applyFont="1" applyFill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0" fillId="0" borderId="0" xfId="0" applyFont="1"/>
    <xf numFmtId="3" fontId="10" fillId="0" borderId="0" xfId="0" applyNumberFormat="1" applyFont="1" applyAlignment="1">
      <alignment horizontal="right"/>
    </xf>
    <xf numFmtId="164" fontId="10" fillId="0" borderId="0" xfId="0" applyNumberFormat="1" applyFont="1"/>
    <xf numFmtId="165" fontId="10" fillId="0" borderId="0" xfId="0" applyNumberFormat="1" applyFont="1" applyAlignment="1">
      <alignment horizontal="right"/>
    </xf>
    <xf numFmtId="0" fontId="10" fillId="2" borderId="0" xfId="0" applyFont="1" applyFill="1" applyAlignment="1">
      <alignment horizontal="center"/>
    </xf>
    <xf numFmtId="0" fontId="10" fillId="5" borderId="0" xfId="0" applyFont="1" applyFill="1"/>
    <xf numFmtId="0" fontId="10" fillId="6" borderId="0" xfId="0" applyFont="1" applyFill="1"/>
    <xf numFmtId="0" fontId="11" fillId="6" borderId="0" xfId="0" applyFont="1" applyFill="1"/>
    <xf numFmtId="0" fontId="11" fillId="0" borderId="0" xfId="0" applyFont="1"/>
    <xf numFmtId="0" fontId="10" fillId="2" borderId="0" xfId="0" applyFont="1" applyFill="1" applyAlignment="1">
      <alignment horizontal="left"/>
    </xf>
    <xf numFmtId="0" fontId="12" fillId="0" borderId="0" xfId="0" applyFont="1"/>
    <xf numFmtId="0" fontId="9" fillId="3" borderId="0" xfId="0" applyFont="1" applyFill="1" applyBorder="1" applyAlignment="1">
      <alignment horizontal="left"/>
    </xf>
    <xf numFmtId="0" fontId="10" fillId="0" borderId="6" xfId="0" applyFont="1" applyBorder="1" applyAlignment="1">
      <alignment horizontal="right"/>
    </xf>
    <xf numFmtId="166" fontId="9" fillId="0" borderId="6" xfId="0" applyNumberFormat="1" applyFont="1" applyFill="1" applyBorder="1" applyAlignment="1">
      <alignment horizontal="right" vertical="center"/>
    </xf>
    <xf numFmtId="0" fontId="12" fillId="0" borderId="2" xfId="0" applyFont="1" applyBorder="1"/>
    <xf numFmtId="0" fontId="12" fillId="0" borderId="5" xfId="0" applyFont="1" applyBorder="1"/>
    <xf numFmtId="0" fontId="12" fillId="0" borderId="8" xfId="0" applyFont="1" applyBorder="1"/>
    <xf numFmtId="0" fontId="13" fillId="0" borderId="2" xfId="0" applyFont="1" applyBorder="1"/>
    <xf numFmtId="0" fontId="13" fillId="0" borderId="5" xfId="0" applyFont="1" applyBorder="1"/>
    <xf numFmtId="0" fontId="10" fillId="3" borderId="3" xfId="0" applyFont="1" applyFill="1" applyBorder="1" applyAlignment="1">
      <alignment horizontal="right"/>
    </xf>
    <xf numFmtId="0" fontId="10" fillId="3" borderId="0" xfId="0" applyFont="1" applyFill="1" applyBorder="1" applyAlignment="1">
      <alignment horizontal="right"/>
    </xf>
    <xf numFmtId="0" fontId="4" fillId="0" borderId="0" xfId="0" applyFont="1"/>
    <xf numFmtId="0" fontId="13" fillId="0" borderId="8" xfId="0" applyFont="1" applyBorder="1"/>
    <xf numFmtId="0" fontId="9" fillId="3" borderId="0" xfId="0" applyFont="1" applyFill="1" applyBorder="1" applyAlignment="1">
      <alignment horizontal="right"/>
    </xf>
    <xf numFmtId="0" fontId="9" fillId="0" borderId="6" xfId="0" applyFont="1" applyBorder="1" applyAlignment="1">
      <alignment horizontal="right"/>
    </xf>
    <xf numFmtId="3" fontId="9" fillId="3" borderId="4" xfId="0" applyNumberFormat="1" applyFont="1" applyFill="1" applyBorder="1" applyAlignment="1">
      <alignment horizontal="right"/>
    </xf>
    <xf numFmtId="166" fontId="9" fillId="0" borderId="7" xfId="0" applyNumberFormat="1" applyFont="1" applyBorder="1" applyAlignment="1">
      <alignment horizontal="right" vertical="center"/>
    </xf>
    <xf numFmtId="166" fontId="9" fillId="0" borderId="0" xfId="0" applyNumberFormat="1" applyFont="1" applyBorder="1" applyAlignment="1">
      <alignment horizontal="right"/>
    </xf>
    <xf numFmtId="166" fontId="9" fillId="0" borderId="7" xfId="0" applyNumberFormat="1" applyFont="1" applyFill="1" applyBorder="1" applyAlignment="1">
      <alignment horizontal="right" vertical="center"/>
    </xf>
    <xf numFmtId="3" fontId="9" fillId="3" borderId="9" xfId="0" applyNumberFormat="1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11" fillId="7" borderId="0" xfId="0" applyFont="1" applyFill="1"/>
    <xf numFmtId="0" fontId="14" fillId="2" borderId="1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0" fillId="5" borderId="1" xfId="0" applyFont="1" applyFill="1" applyBorder="1"/>
    <xf numFmtId="0" fontId="10" fillId="5" borderId="10" xfId="0" applyFont="1" applyFill="1" applyBorder="1"/>
    <xf numFmtId="166" fontId="9" fillId="0" borderId="0" xfId="0" applyNumberFormat="1" applyFont="1" applyFill="1" applyBorder="1" applyAlignment="1">
      <alignment horizontal="right" vertical="center"/>
    </xf>
    <xf numFmtId="0" fontId="9" fillId="6" borderId="0" xfId="0" applyFont="1" applyFill="1"/>
    <xf numFmtId="0" fontId="0" fillId="8" borderId="0" xfId="0" applyFont="1" applyFill="1"/>
    <xf numFmtId="0" fontId="11" fillId="2" borderId="10" xfId="0" applyFont="1" applyFill="1" applyBorder="1" applyAlignment="1">
      <alignment horizontal="center"/>
    </xf>
    <xf numFmtId="0" fontId="13" fillId="9" borderId="0" xfId="0" applyFont="1" applyFill="1"/>
    <xf numFmtId="0" fontId="15" fillId="9" borderId="0" xfId="0" applyFont="1" applyFill="1" applyAlignment="1">
      <alignment horizontal="right"/>
    </xf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Errore</a:t>
            </a:r>
            <a:r>
              <a:rPr lang="it-IT" baseline="0"/>
              <a:t> Complessivo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Test!$C$40</c:f>
              <c:strCache>
                <c:ptCount val="1"/>
                <c:pt idx="0">
                  <c:v>Errore Complessivo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Test!$D$39:$N$39</c:f>
              <c:strCache>
                <c:ptCount val="11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</c:strCache>
            </c:strRef>
          </c:cat>
          <c:val>
            <c:numRef>
              <c:f>Test!$D$40:$N$40</c:f>
              <c:numCache>
                <c:formatCode>0%</c:formatCode>
                <c:ptCount val="11"/>
                <c:pt idx="0">
                  <c:v>0.61899999999999999</c:v>
                </c:pt>
                <c:pt idx="1">
                  <c:v>0.56000000000000005</c:v>
                </c:pt>
                <c:pt idx="2">
                  <c:v>0.58499999999999996</c:v>
                </c:pt>
                <c:pt idx="3">
                  <c:v>0.42599999999999999</c:v>
                </c:pt>
                <c:pt idx="4">
                  <c:v>0.36399999999999999</c:v>
                </c:pt>
                <c:pt idx="5">
                  <c:v>0.22800000000000001</c:v>
                </c:pt>
                <c:pt idx="6">
                  <c:v>0.11599999999999999</c:v>
                </c:pt>
                <c:pt idx="7">
                  <c:v>0.23899999999999999</c:v>
                </c:pt>
                <c:pt idx="8">
                  <c:v>0.33500000000000002</c:v>
                </c:pt>
                <c:pt idx="9">
                  <c:v>0.21555555555555558</c:v>
                </c:pt>
                <c:pt idx="10">
                  <c:v>0.249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9-49F4-9F85-810E4EFBF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4800687"/>
        <c:axId val="1862630895"/>
      </c:barChart>
      <c:lineChart>
        <c:grouping val="standard"/>
        <c:varyColors val="0"/>
        <c:ser>
          <c:idx val="1"/>
          <c:order val="1"/>
          <c:tx>
            <c:strRef>
              <c:f>Test!$C$42</c:f>
              <c:strCache>
                <c:ptCount val="1"/>
                <c:pt idx="0">
                  <c:v>Tempo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Test!$D$39:$N$39</c:f>
              <c:strCache>
                <c:ptCount val="11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</c:strCache>
            </c:strRef>
          </c:cat>
          <c:val>
            <c:numRef>
              <c:f>Test!$D$42:$N$42</c:f>
              <c:numCache>
                <c:formatCode>General</c:formatCode>
                <c:ptCount val="11"/>
                <c:pt idx="0">
                  <c:v>10.6205</c:v>
                </c:pt>
                <c:pt idx="1">
                  <c:v>3.4350999999999998</c:v>
                </c:pt>
                <c:pt idx="2">
                  <c:v>0.11180000000000001</c:v>
                </c:pt>
                <c:pt idx="3">
                  <c:v>0.17366666666666669</c:v>
                </c:pt>
                <c:pt idx="4">
                  <c:v>6</c:v>
                </c:pt>
                <c:pt idx="5">
                  <c:v>2.5729999999999995</c:v>
                </c:pt>
                <c:pt idx="6">
                  <c:v>54.5</c:v>
                </c:pt>
                <c:pt idx="7">
                  <c:v>14.4154</c:v>
                </c:pt>
                <c:pt idx="8">
                  <c:v>25.182333333333332</c:v>
                </c:pt>
                <c:pt idx="9">
                  <c:v>29.977777777777778</c:v>
                </c:pt>
                <c:pt idx="10">
                  <c:v>84.954800000000006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9-49F4-9F85-810E4EFBF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801487"/>
        <c:axId val="1862637135"/>
      </c:lineChart>
      <c:catAx>
        <c:axId val="177480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30895"/>
        <c:crosses val="autoZero"/>
        <c:auto val="1"/>
        <c:lblAlgn val="ctr"/>
        <c:lblOffset val="100"/>
        <c:noMultiLvlLbl val="0"/>
      </c:catAx>
      <c:valAx>
        <c:axId val="186263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00687"/>
        <c:crosses val="autoZero"/>
        <c:crossBetween val="between"/>
      </c:valAx>
      <c:valAx>
        <c:axId val="186263713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01487"/>
        <c:crosses val="max"/>
        <c:crossBetween val="between"/>
      </c:valAx>
      <c:catAx>
        <c:axId val="17748014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2637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Errore</a:t>
            </a:r>
            <a:r>
              <a:rPr lang="it-IT" baseline="0"/>
              <a:t> Medio per Specialità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Test!$C$41</c:f>
              <c:strCache>
                <c:ptCount val="1"/>
                <c:pt idx="0">
                  <c:v>Errore  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Test!$D$39:$N$39</c:f>
              <c:strCache>
                <c:ptCount val="11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</c:strCache>
            </c:strRef>
          </c:cat>
          <c:val>
            <c:numRef>
              <c:f>Test!$D$41:$N$41</c:f>
              <c:numCache>
                <c:formatCode>0.0%</c:formatCode>
                <c:ptCount val="11"/>
                <c:pt idx="0">
                  <c:v>2.0633333333333333E-2</c:v>
                </c:pt>
                <c:pt idx="1">
                  <c:v>3.7333333333333336E-2</c:v>
                </c:pt>
                <c:pt idx="2">
                  <c:v>3.9E-2</c:v>
                </c:pt>
                <c:pt idx="3">
                  <c:v>4.2599999999999999E-2</c:v>
                </c:pt>
                <c:pt idx="4">
                  <c:v>3.6399999999999995E-2</c:v>
                </c:pt>
                <c:pt idx="5">
                  <c:v>4.5600000000000002E-2</c:v>
                </c:pt>
                <c:pt idx="6">
                  <c:v>2.3199999999999998E-2</c:v>
                </c:pt>
                <c:pt idx="7">
                  <c:v>2.9874999999999999E-2</c:v>
                </c:pt>
                <c:pt idx="8">
                  <c:v>3.3500000000000002E-2</c:v>
                </c:pt>
                <c:pt idx="9">
                  <c:v>4.3111111111111121E-2</c:v>
                </c:pt>
                <c:pt idx="10">
                  <c:v>4.9799999999999997E-2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6-4848-99C2-7838DCE11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1797519"/>
        <c:axId val="1862642127"/>
      </c:barChart>
      <c:lineChart>
        <c:grouping val="standard"/>
        <c:varyColors val="0"/>
        <c:ser>
          <c:idx val="1"/>
          <c:order val="1"/>
          <c:tx>
            <c:strRef>
              <c:f>Test!$C$42</c:f>
              <c:strCache>
                <c:ptCount val="1"/>
                <c:pt idx="0">
                  <c:v>Tempo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Test!$D$39:$N$39</c:f>
              <c:strCache>
                <c:ptCount val="11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</c:strCache>
            </c:strRef>
          </c:cat>
          <c:val>
            <c:numRef>
              <c:f>Test!$D$42:$N$42</c:f>
              <c:numCache>
                <c:formatCode>General</c:formatCode>
                <c:ptCount val="11"/>
                <c:pt idx="0">
                  <c:v>10.6205</c:v>
                </c:pt>
                <c:pt idx="1">
                  <c:v>3.4350999999999998</c:v>
                </c:pt>
                <c:pt idx="2">
                  <c:v>0.11180000000000001</c:v>
                </c:pt>
                <c:pt idx="3">
                  <c:v>0.17366666666666669</c:v>
                </c:pt>
                <c:pt idx="4">
                  <c:v>6</c:v>
                </c:pt>
                <c:pt idx="5">
                  <c:v>2.5729999999999995</c:v>
                </c:pt>
                <c:pt idx="6">
                  <c:v>54.5</c:v>
                </c:pt>
                <c:pt idx="7">
                  <c:v>14.4154</c:v>
                </c:pt>
                <c:pt idx="8">
                  <c:v>25.182333333333332</c:v>
                </c:pt>
                <c:pt idx="9">
                  <c:v>29.977777777777778</c:v>
                </c:pt>
                <c:pt idx="10">
                  <c:v>84.954800000000006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6-4848-99C2-7838DCE11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97919"/>
        <c:axId val="1862620079"/>
      </c:lineChart>
      <c:catAx>
        <c:axId val="172179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42127"/>
        <c:crosses val="autoZero"/>
        <c:auto val="1"/>
        <c:lblAlgn val="ctr"/>
        <c:lblOffset val="100"/>
        <c:noMultiLvlLbl val="0"/>
      </c:catAx>
      <c:valAx>
        <c:axId val="18626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97519"/>
        <c:crosses val="autoZero"/>
        <c:crossBetween val="between"/>
      </c:valAx>
      <c:valAx>
        <c:axId val="186262007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97919"/>
        <c:crosses val="max"/>
        <c:crossBetween val="between"/>
      </c:valAx>
      <c:catAx>
        <c:axId val="17217979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2620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Errore</a:t>
            </a:r>
            <a:r>
              <a:rPr lang="it-IT" baseline="0"/>
              <a:t> Complessivo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Test!$C$40</c:f>
              <c:strCache>
                <c:ptCount val="1"/>
                <c:pt idx="0">
                  <c:v>Errore Complessivo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Test!$D$39:$M$39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f>Test!$D$40:$M$40</c:f>
              <c:numCache>
                <c:formatCode>0%</c:formatCode>
                <c:ptCount val="10"/>
                <c:pt idx="0">
                  <c:v>0.61899999999999999</c:v>
                </c:pt>
                <c:pt idx="1">
                  <c:v>0.56000000000000005</c:v>
                </c:pt>
                <c:pt idx="2">
                  <c:v>0.58499999999999996</c:v>
                </c:pt>
                <c:pt idx="3">
                  <c:v>0.42599999999999999</c:v>
                </c:pt>
                <c:pt idx="4">
                  <c:v>0.36399999999999999</c:v>
                </c:pt>
                <c:pt idx="5">
                  <c:v>0.22800000000000001</c:v>
                </c:pt>
                <c:pt idx="6">
                  <c:v>0.11599999999999999</c:v>
                </c:pt>
                <c:pt idx="7">
                  <c:v>0.23899999999999999</c:v>
                </c:pt>
                <c:pt idx="8">
                  <c:v>0.33500000000000002</c:v>
                </c:pt>
                <c:pt idx="9">
                  <c:v>0.21555555555555558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7-42CA-A10A-2C1060A4B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4800687"/>
        <c:axId val="1862630895"/>
      </c:barChart>
      <c:lineChart>
        <c:grouping val="standard"/>
        <c:varyColors val="0"/>
        <c:ser>
          <c:idx val="1"/>
          <c:order val="1"/>
          <c:tx>
            <c:strRef>
              <c:f>Test!$C$42</c:f>
              <c:strCache>
                <c:ptCount val="1"/>
                <c:pt idx="0">
                  <c:v>Tempo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Test!$D$39:$M$39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f>Test!$D$42:$M$42</c:f>
              <c:numCache>
                <c:formatCode>General</c:formatCode>
                <c:ptCount val="10"/>
                <c:pt idx="0">
                  <c:v>10.6205</c:v>
                </c:pt>
                <c:pt idx="1">
                  <c:v>3.4350999999999998</c:v>
                </c:pt>
                <c:pt idx="2">
                  <c:v>0.11180000000000001</c:v>
                </c:pt>
                <c:pt idx="3">
                  <c:v>0.17366666666666669</c:v>
                </c:pt>
                <c:pt idx="4">
                  <c:v>6</c:v>
                </c:pt>
                <c:pt idx="5">
                  <c:v>2.5729999999999995</c:v>
                </c:pt>
                <c:pt idx="6">
                  <c:v>54.5</c:v>
                </c:pt>
                <c:pt idx="7">
                  <c:v>14.4154</c:v>
                </c:pt>
                <c:pt idx="8">
                  <c:v>25.182333333333332</c:v>
                </c:pt>
                <c:pt idx="9">
                  <c:v>29.977777777777778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7-42CA-A10A-2C1060A4B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801487"/>
        <c:axId val="1862637135"/>
      </c:lineChart>
      <c:catAx>
        <c:axId val="177480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30895"/>
        <c:crosses val="autoZero"/>
        <c:auto val="1"/>
        <c:lblAlgn val="ctr"/>
        <c:lblOffset val="100"/>
        <c:noMultiLvlLbl val="0"/>
      </c:catAx>
      <c:valAx>
        <c:axId val="186263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00687"/>
        <c:crosses val="autoZero"/>
        <c:crossBetween val="between"/>
      </c:valAx>
      <c:valAx>
        <c:axId val="186263713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01487"/>
        <c:crosses val="max"/>
        <c:crossBetween val="between"/>
      </c:valAx>
      <c:catAx>
        <c:axId val="17748014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2637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Errore</a:t>
            </a:r>
            <a:r>
              <a:rPr lang="it-IT" baseline="0"/>
              <a:t> Medio per Specialità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Test!$C$41</c:f>
              <c:strCache>
                <c:ptCount val="1"/>
                <c:pt idx="0">
                  <c:v>Errore  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Test!$D$39:$M$39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f>Test!$D$41:$M$41</c:f>
              <c:numCache>
                <c:formatCode>0.0%</c:formatCode>
                <c:ptCount val="10"/>
                <c:pt idx="0">
                  <c:v>2.0633333333333333E-2</c:v>
                </c:pt>
                <c:pt idx="1">
                  <c:v>3.7333333333333336E-2</c:v>
                </c:pt>
                <c:pt idx="2">
                  <c:v>3.9E-2</c:v>
                </c:pt>
                <c:pt idx="3">
                  <c:v>4.2599999999999999E-2</c:v>
                </c:pt>
                <c:pt idx="4">
                  <c:v>3.6399999999999995E-2</c:v>
                </c:pt>
                <c:pt idx="5">
                  <c:v>4.5600000000000002E-2</c:v>
                </c:pt>
                <c:pt idx="6">
                  <c:v>2.3199999999999998E-2</c:v>
                </c:pt>
                <c:pt idx="7">
                  <c:v>2.9874999999999999E-2</c:v>
                </c:pt>
                <c:pt idx="8">
                  <c:v>3.3500000000000002E-2</c:v>
                </c:pt>
                <c:pt idx="9">
                  <c:v>4.3111111111111121E-2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F-47B8-B0D3-EE21B58AF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1797519"/>
        <c:axId val="1862642127"/>
      </c:barChart>
      <c:lineChart>
        <c:grouping val="standard"/>
        <c:varyColors val="0"/>
        <c:ser>
          <c:idx val="1"/>
          <c:order val="1"/>
          <c:tx>
            <c:strRef>
              <c:f>Test!$C$42</c:f>
              <c:strCache>
                <c:ptCount val="1"/>
                <c:pt idx="0">
                  <c:v>Tempo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Test!$D$39:$M$39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f>Test!$D$42:$M$42</c:f>
              <c:numCache>
                <c:formatCode>General</c:formatCode>
                <c:ptCount val="10"/>
                <c:pt idx="0">
                  <c:v>10.6205</c:v>
                </c:pt>
                <c:pt idx="1">
                  <c:v>3.4350999999999998</c:v>
                </c:pt>
                <c:pt idx="2">
                  <c:v>0.11180000000000001</c:v>
                </c:pt>
                <c:pt idx="3">
                  <c:v>0.17366666666666669</c:v>
                </c:pt>
                <c:pt idx="4">
                  <c:v>6</c:v>
                </c:pt>
                <c:pt idx="5">
                  <c:v>2.5729999999999995</c:v>
                </c:pt>
                <c:pt idx="6">
                  <c:v>54.5</c:v>
                </c:pt>
                <c:pt idx="7">
                  <c:v>14.4154</c:v>
                </c:pt>
                <c:pt idx="8">
                  <c:v>25.182333333333332</c:v>
                </c:pt>
                <c:pt idx="9">
                  <c:v>29.977777777777778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0F-47B8-B0D3-EE21B58AF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97919"/>
        <c:axId val="1862620079"/>
      </c:lineChart>
      <c:catAx>
        <c:axId val="172179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42127"/>
        <c:crosses val="autoZero"/>
        <c:auto val="1"/>
        <c:lblAlgn val="ctr"/>
        <c:lblOffset val="100"/>
        <c:noMultiLvlLbl val="0"/>
      </c:catAx>
      <c:valAx>
        <c:axId val="18626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97519"/>
        <c:crosses val="autoZero"/>
        <c:crossBetween val="between"/>
      </c:valAx>
      <c:valAx>
        <c:axId val="186262007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97919"/>
        <c:crosses val="max"/>
        <c:crossBetween val="between"/>
      </c:valAx>
      <c:catAx>
        <c:axId val="17217979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2620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Errore Medio per Specialità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old!$C$38</c:f>
              <c:strCache>
                <c:ptCount val="1"/>
                <c:pt idx="0">
                  <c:v>Errore 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old!$D$37:$M$37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f>old!$D$38:$M$38</c:f>
              <c:numCache>
                <c:formatCode>General</c:formatCode>
                <c:ptCount val="10"/>
                <c:pt idx="0">
                  <c:v>2.1041666666666665</c:v>
                </c:pt>
                <c:pt idx="1">
                  <c:v>2.9916666666666667</c:v>
                </c:pt>
                <c:pt idx="2">
                  <c:v>3.9555555555555557</c:v>
                </c:pt>
                <c:pt idx="3">
                  <c:v>3.8933333333333331</c:v>
                </c:pt>
                <c:pt idx="4">
                  <c:v>4.5999999999999996</c:v>
                </c:pt>
                <c:pt idx="5">
                  <c:v>3.8</c:v>
                </c:pt>
                <c:pt idx="6">
                  <c:v>4.5600000000000005</c:v>
                </c:pt>
                <c:pt idx="7">
                  <c:v>5.0666666666666664</c:v>
                </c:pt>
                <c:pt idx="8">
                  <c:v>2.6944444444444446</c:v>
                </c:pt>
                <c:pt idx="9">
                  <c:v>3.35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2-430B-BF57-AEDC198BA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028256"/>
        <c:axId val="1473125456"/>
      </c:barChart>
      <c:lineChart>
        <c:grouping val="standard"/>
        <c:varyColors val="0"/>
        <c:ser>
          <c:idx val="1"/>
          <c:order val="1"/>
          <c:tx>
            <c:strRef>
              <c:f>old!$C$39</c:f>
              <c:strCache>
                <c:ptCount val="1"/>
                <c:pt idx="0">
                  <c:v>Tempo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old!$D$37:$M$37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f>old!$D$39:$M$39</c:f>
              <c:numCache>
                <c:formatCode>General</c:formatCode>
                <c:ptCount val="10"/>
                <c:pt idx="0">
                  <c:v>10.678749999999999</c:v>
                </c:pt>
                <c:pt idx="1">
                  <c:v>5.9868333333333332</c:v>
                </c:pt>
                <c:pt idx="2">
                  <c:v>2.2435555555555555</c:v>
                </c:pt>
                <c:pt idx="3">
                  <c:v>0.11180000000000001</c:v>
                </c:pt>
                <c:pt idx="4">
                  <c:v>7.8E-2</c:v>
                </c:pt>
                <c:pt idx="5">
                  <c:v>0.83466666666666667</c:v>
                </c:pt>
                <c:pt idx="6">
                  <c:v>2.5729999999999995</c:v>
                </c:pt>
                <c:pt idx="7">
                  <c:v>5.0467777777777787</c:v>
                </c:pt>
                <c:pt idx="8">
                  <c:v>12.892111111111111</c:v>
                </c:pt>
                <c:pt idx="9">
                  <c:v>25.182333333333332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2-430B-BF57-AEDC198BA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028256"/>
        <c:axId val="1473125456"/>
      </c:lineChart>
      <c:catAx>
        <c:axId val="147302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125456"/>
        <c:crosses val="autoZero"/>
        <c:auto val="1"/>
        <c:lblAlgn val="ctr"/>
        <c:lblOffset val="100"/>
        <c:noMultiLvlLbl val="0"/>
      </c:catAx>
      <c:valAx>
        <c:axId val="14731254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564776</xdr:colOff>
      <xdr:row>43</xdr:row>
      <xdr:rowOff>129988</xdr:rowOff>
    </xdr:from>
    <xdr:to>
      <xdr:col>7</xdr:col>
      <xdr:colOff>475129</xdr:colOff>
      <xdr:row>57</xdr:row>
      <xdr:rowOff>112059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AD970EF-2A4C-4A56-8C0C-4FA3087B4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26894</xdr:colOff>
      <xdr:row>43</xdr:row>
      <xdr:rowOff>112058</xdr:rowOff>
    </xdr:from>
    <xdr:to>
      <xdr:col>14</xdr:col>
      <xdr:colOff>152400</xdr:colOff>
      <xdr:row>57</xdr:row>
      <xdr:rowOff>94129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CD9DCB1-2086-4E22-8594-CFB7C3E9C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564776</xdr:colOff>
      <xdr:row>43</xdr:row>
      <xdr:rowOff>129988</xdr:rowOff>
    </xdr:from>
    <xdr:to>
      <xdr:col>7</xdr:col>
      <xdr:colOff>475129</xdr:colOff>
      <xdr:row>57</xdr:row>
      <xdr:rowOff>112059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1D8D518C-7AD2-47D6-9D5B-1D86CEC1B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26894</xdr:colOff>
      <xdr:row>43</xdr:row>
      <xdr:rowOff>112058</xdr:rowOff>
    </xdr:from>
    <xdr:to>
      <xdr:col>14</xdr:col>
      <xdr:colOff>152400</xdr:colOff>
      <xdr:row>57</xdr:row>
      <xdr:rowOff>94129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981C6079-1411-46F2-8807-F9E5D0AAF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40</xdr:row>
      <xdr:rowOff>127000</xdr:rowOff>
    </xdr:from>
    <xdr:to>
      <xdr:col>10</xdr:col>
      <xdr:colOff>414867</xdr:colOff>
      <xdr:row>54</xdr:row>
      <xdr:rowOff>143933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E68AE7B-3015-481E-8854-D7FB3382C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FC83B0-8B9B-406D-9E4B-1961CE9EDE84}" name="Tabella14" displayName="Tabella14" ref="C5:N10" totalsRowShown="0" headerRowDxfId="36" dataDxfId="35">
  <autoFilter ref="C5:N10" xr:uid="{609353A8-CB4B-4527-9B6E-5CF605517450}"/>
  <tableColumns count="12">
    <tableColumn id="1" xr3:uid="{1AA6F182-6436-49FF-9A24-9D961015D74B}" name="Configurazioni" dataDxfId="34"/>
    <tableColumn id="2" xr3:uid="{8C461A0E-9B21-46BB-AF32-F15519429CAC}" name="C1" dataDxfId="33"/>
    <tableColumn id="3" xr3:uid="{1830AD9F-28C4-44C8-B13D-2D00A0348A0B}" name="C2" dataDxfId="32"/>
    <tableColumn id="4" xr3:uid="{52D700BA-0C40-48B6-B5B6-41832D2BDD4F}" name="C3" dataDxfId="31"/>
    <tableColumn id="5" xr3:uid="{F73FD226-E041-45E6-B6C3-31DA3D55BA3C}" name="C4" dataDxfId="30"/>
    <tableColumn id="6" xr3:uid="{B146964B-D93C-46A6-996B-262F1B09D755}" name="C5" dataDxfId="29"/>
    <tableColumn id="7" xr3:uid="{A1158B96-1D7C-446E-BE72-2170F0257420}" name="C6" dataDxfId="28"/>
    <tableColumn id="8" xr3:uid="{6CA4C142-C211-45CD-9A97-A961E6F97914}" name="C7" dataDxfId="27"/>
    <tableColumn id="9" xr3:uid="{1C196B42-24C2-4E5F-A1F8-864E2C72A3E0}" name="C8" dataDxfId="26"/>
    <tableColumn id="10" xr3:uid="{718D2293-3E53-4C3B-B2C0-1A5090850D5A}" name="C9" dataDxfId="25"/>
    <tableColumn id="11" xr3:uid="{91DED3A2-A379-4A94-B374-67ACB309C4A4}" name="C10" dataDxfId="24"/>
    <tableColumn id="12" xr3:uid="{61901F55-30B5-48FD-B042-1A647CCA2D2E}" name="C11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35FDD-391E-4AD6-852D-05472809CC43}" name="Tabella1" displayName="Tabella1" ref="C5:N8" totalsRowShown="0" headerRowDxfId="38">
  <autoFilter ref="C5:N8" xr:uid="{4A04F58B-748B-4AF6-89B3-36E53DF1E093}"/>
  <tableColumns count="12">
    <tableColumn id="1" xr3:uid="{755CC57A-757A-49C9-9E46-521CC2BB98D6}" name="Configurazioni"/>
    <tableColumn id="2" xr3:uid="{9FDB2B60-A869-4AFD-B99F-D379782C029F}" name="C1"/>
    <tableColumn id="3" xr3:uid="{02809CBD-F3B2-499E-A040-578C337A964C}" name="C2"/>
    <tableColumn id="4" xr3:uid="{C732584D-A1F8-4C8C-A131-92C53136C27A}" name="C3"/>
    <tableColumn id="5" xr3:uid="{BCB70551-2010-4219-9DB3-3FB309CF603C}" name="C4"/>
    <tableColumn id="6" xr3:uid="{89E12675-F327-4D99-AD32-5C9FB40AB4E3}" name="C5"/>
    <tableColumn id="7" xr3:uid="{9E503476-D538-4C99-8ACE-455C9D61D038}" name="C6"/>
    <tableColumn id="8" xr3:uid="{DD0A3F32-4777-4148-9398-8E3CFA61CCD5}" name="C7"/>
    <tableColumn id="9" xr3:uid="{572112F5-DF0E-46AD-8233-6CDED5D12F13}" name="C8"/>
    <tableColumn id="10" xr3:uid="{CC7A3852-5BAD-4B41-8AB8-8438566948F3}" name="C9"/>
    <tableColumn id="11" xr3:uid="{FB62DD22-F9C5-431F-B2AF-8C1D8FE75D2F}" name="C10"/>
    <tableColumn id="12" xr3:uid="{8BAD4917-9F19-43F1-8356-D533B09DE8F1}" name="C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D34E8-4FCD-4BF6-AC6A-89A43E2EF23D}" name="Tabella13" displayName="Tabella13" ref="C5:M8" totalsRowShown="0" headerRowDxfId="37">
  <autoFilter ref="C5:M8" xr:uid="{4A04F58B-748B-4AF6-89B3-36E53DF1E093}"/>
  <tableColumns count="11">
    <tableColumn id="1" xr3:uid="{75241E9D-8C26-4FCA-AD50-3E25DA065820}" name="Configurazioni"/>
    <tableColumn id="2" xr3:uid="{6C769153-2192-4F96-B56C-3764C79CD4F0}" name="C1"/>
    <tableColumn id="3" xr3:uid="{5F5AFD59-258A-4B4D-8458-A16C770B7CCF}" name="C2"/>
    <tableColumn id="4" xr3:uid="{57B2E7CC-C74F-4E6C-B9D5-816D05B942BD}" name="C3"/>
    <tableColumn id="5" xr3:uid="{4FC1C2F8-3363-450E-B796-84E62AA29D00}" name="C4"/>
    <tableColumn id="6" xr3:uid="{339EA4D4-0A86-4B31-9786-B9B779B64B20}" name="C5"/>
    <tableColumn id="7" xr3:uid="{BA9373C2-1528-4447-8A62-36E4A139EBA7}" name="C6"/>
    <tableColumn id="8" xr3:uid="{6FB4047F-7B6B-4F80-A7E5-E21EFA85EEFD}" name="C7"/>
    <tableColumn id="9" xr3:uid="{F37E2E1A-1568-4AB1-A209-F65B8D627972}" name="C8"/>
    <tableColumn id="10" xr3:uid="{5525A026-0914-4CB0-85B8-52FA77D3034C}" name="C9"/>
    <tableColumn id="11" xr3:uid="{528F3A10-6EFF-44DE-9938-E2E212601451}" name="C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5C0F-FA13-4BAD-BA8E-0C9C6CC1BB3F}">
  <dimension ref="A2:AE99"/>
  <sheetViews>
    <sheetView tabSelected="1" zoomScale="70" zoomScaleNormal="70" workbookViewId="0">
      <selection activeCell="P7" sqref="P7"/>
    </sheetView>
  </sheetViews>
  <sheetFormatPr defaultRowHeight="15.6" x14ac:dyDescent="0.3"/>
  <cols>
    <col min="1" max="2" width="8.796875" style="34"/>
    <col min="3" max="3" width="15.5" style="34" customWidth="1"/>
    <col min="4" max="4" width="10.296875" style="34" bestFit="1" customWidth="1"/>
    <col min="5" max="8" width="8.796875" style="34"/>
    <col min="9" max="9" width="9.8984375" style="34" bestFit="1" customWidth="1"/>
    <col min="10" max="10" width="9.09765625" style="34" bestFit="1" customWidth="1"/>
    <col min="11" max="12" width="9.8984375" style="34" bestFit="1" customWidth="1"/>
    <col min="13" max="13" width="9" style="34" bestFit="1" customWidth="1"/>
    <col min="14" max="14" width="10.59765625" style="34" customWidth="1"/>
    <col min="15" max="15" width="8.19921875" style="34" customWidth="1"/>
    <col min="16" max="16" width="10" style="34" customWidth="1"/>
    <col min="17" max="23" width="3" style="34" bestFit="1" customWidth="1"/>
    <col min="24" max="24" width="4" style="34" bestFit="1" customWidth="1"/>
    <col min="25" max="16384" width="8.796875" style="34"/>
  </cols>
  <sheetData>
    <row r="2" spans="1:31" x14ac:dyDescent="0.3">
      <c r="A2" s="50"/>
      <c r="B2" s="50"/>
      <c r="C2" s="50"/>
      <c r="D2" s="60" t="s">
        <v>58</v>
      </c>
      <c r="E2" s="50"/>
      <c r="F2" s="91" t="s">
        <v>57</v>
      </c>
      <c r="G2" s="92"/>
      <c r="H2" s="92"/>
      <c r="I2" s="92"/>
      <c r="J2" s="92"/>
      <c r="K2" s="92"/>
      <c r="L2" s="14"/>
      <c r="M2" s="50"/>
    </row>
    <row r="3" spans="1:31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M3" s="89"/>
      <c r="N3" s="89"/>
    </row>
    <row r="4" spans="1:31" x14ac:dyDescent="0.3">
      <c r="A4" s="82">
        <v>200</v>
      </c>
      <c r="B4" s="50"/>
      <c r="C4" s="50"/>
      <c r="D4" s="50"/>
      <c r="E4" s="50"/>
      <c r="F4" s="50"/>
      <c r="G4" s="50"/>
      <c r="H4" s="60" t="s">
        <v>15</v>
      </c>
      <c r="I4" s="60"/>
      <c r="J4" s="50"/>
      <c r="K4" s="50"/>
      <c r="M4" s="89"/>
      <c r="N4" s="89"/>
    </row>
    <row r="5" spans="1:31" x14ac:dyDescent="0.3">
      <c r="A5" s="50"/>
      <c r="B5" s="50"/>
      <c r="C5" s="59" t="s">
        <v>26</v>
      </c>
      <c r="D5" s="54" t="s">
        <v>2</v>
      </c>
      <c r="E5" s="54" t="s">
        <v>3</v>
      </c>
      <c r="F5" s="54" t="s">
        <v>4</v>
      </c>
      <c r="G5" s="54" t="s">
        <v>5</v>
      </c>
      <c r="H5" s="54" t="s">
        <v>6</v>
      </c>
      <c r="I5" s="54" t="s">
        <v>7</v>
      </c>
      <c r="J5" s="54" t="s">
        <v>8</v>
      </c>
      <c r="K5" s="54" t="s">
        <v>9</v>
      </c>
      <c r="L5" s="83" t="s">
        <v>10</v>
      </c>
      <c r="M5" s="84" t="s">
        <v>11</v>
      </c>
      <c r="N5" s="90" t="s">
        <v>47</v>
      </c>
    </row>
    <row r="6" spans="1:31" x14ac:dyDescent="0.3">
      <c r="A6" s="50"/>
      <c r="B6" s="50"/>
      <c r="C6" s="55" t="s">
        <v>12</v>
      </c>
      <c r="D6" s="55">
        <v>10</v>
      </c>
      <c r="E6" s="55">
        <v>10</v>
      </c>
      <c r="F6" s="55">
        <v>5</v>
      </c>
      <c r="G6" s="55">
        <v>5</v>
      </c>
      <c r="H6" s="55">
        <v>5</v>
      </c>
      <c r="I6" s="55">
        <v>5</v>
      </c>
      <c r="J6" s="55">
        <v>10</v>
      </c>
      <c r="K6" s="55">
        <v>10</v>
      </c>
      <c r="L6" s="85">
        <v>20</v>
      </c>
      <c r="M6" s="86">
        <v>30</v>
      </c>
      <c r="N6" s="55">
        <v>20</v>
      </c>
    </row>
    <row r="7" spans="1:31" x14ac:dyDescent="0.3">
      <c r="A7" s="50"/>
      <c r="B7" s="50"/>
      <c r="C7" s="55" t="s">
        <v>13</v>
      </c>
      <c r="D7" s="55">
        <v>50</v>
      </c>
      <c r="E7" s="55">
        <v>20</v>
      </c>
      <c r="F7" s="55">
        <v>15</v>
      </c>
      <c r="G7" s="55">
        <v>10</v>
      </c>
      <c r="H7" s="55">
        <v>15</v>
      </c>
      <c r="I7" s="55">
        <v>15</v>
      </c>
      <c r="J7" s="55">
        <v>20</v>
      </c>
      <c r="K7" s="55">
        <v>25</v>
      </c>
      <c r="L7" s="85">
        <v>10</v>
      </c>
      <c r="M7" s="86">
        <v>10</v>
      </c>
      <c r="N7" s="55">
        <v>5</v>
      </c>
    </row>
    <row r="8" spans="1:31" x14ac:dyDescent="0.3">
      <c r="A8" s="50"/>
      <c r="B8" s="50"/>
      <c r="C8" s="56" t="s">
        <v>14</v>
      </c>
      <c r="D8" s="56">
        <v>30</v>
      </c>
      <c r="E8" s="56">
        <v>15</v>
      </c>
      <c r="F8" s="56">
        <v>15</v>
      </c>
      <c r="G8" s="56">
        <v>10</v>
      </c>
      <c r="H8" s="56">
        <v>10</v>
      </c>
      <c r="I8" s="56">
        <v>5</v>
      </c>
      <c r="J8" s="56">
        <v>5</v>
      </c>
      <c r="K8" s="88">
        <v>8</v>
      </c>
      <c r="L8" s="56">
        <v>5</v>
      </c>
      <c r="M8" s="56">
        <v>5</v>
      </c>
      <c r="N8" s="56">
        <v>3</v>
      </c>
    </row>
    <row r="9" spans="1:31" x14ac:dyDescent="0.3">
      <c r="A9" s="50"/>
      <c r="B9" s="50"/>
      <c r="C9" s="50"/>
      <c r="D9" s="50" t="s">
        <v>54</v>
      </c>
      <c r="E9" s="50" t="s">
        <v>55</v>
      </c>
      <c r="F9" s="50" t="s">
        <v>55</v>
      </c>
      <c r="G9" s="50" t="s">
        <v>55</v>
      </c>
      <c r="H9" s="50" t="s">
        <v>55</v>
      </c>
      <c r="I9" s="50" t="s">
        <v>55</v>
      </c>
      <c r="J9" s="50" t="s">
        <v>56</v>
      </c>
      <c r="K9" s="50" t="s">
        <v>55</v>
      </c>
      <c r="L9" s="50" t="s">
        <v>56</v>
      </c>
      <c r="M9" s="50" t="s">
        <v>56</v>
      </c>
      <c r="N9" s="50"/>
    </row>
    <row r="10" spans="1:31" x14ac:dyDescent="0.3">
      <c r="A10" s="50"/>
      <c r="B10" s="50"/>
      <c r="C10" s="50"/>
      <c r="D10" s="50"/>
      <c r="E10" s="50"/>
      <c r="F10" s="50"/>
      <c r="G10" s="58"/>
      <c r="H10" s="50"/>
      <c r="I10" s="50"/>
      <c r="J10" s="50"/>
      <c r="K10" s="50"/>
      <c r="L10" s="50"/>
      <c r="M10" s="50"/>
      <c r="N10" s="50"/>
    </row>
    <row r="11" spans="1:31" x14ac:dyDescent="0.3">
      <c r="C11" s="14"/>
      <c r="D11" s="14"/>
      <c r="E11" s="14"/>
    </row>
    <row r="12" spans="1:31" x14ac:dyDescent="0.3">
      <c r="B12" s="64" t="s">
        <v>16</v>
      </c>
      <c r="C12" s="48" t="s">
        <v>0</v>
      </c>
      <c r="D12" s="42">
        <v>46</v>
      </c>
      <c r="E12" s="42">
        <v>59</v>
      </c>
      <c r="F12" s="42">
        <v>42</v>
      </c>
      <c r="G12" s="42">
        <v>32</v>
      </c>
      <c r="H12" s="42">
        <v>28</v>
      </c>
      <c r="I12" s="42">
        <v>15</v>
      </c>
      <c r="J12" s="42">
        <v>24</v>
      </c>
      <c r="K12" s="42">
        <v>32</v>
      </c>
      <c r="L12" s="42">
        <v>0</v>
      </c>
      <c r="M12" s="75">
        <v>40</v>
      </c>
      <c r="N12" s="45">
        <v>14</v>
      </c>
    </row>
    <row r="13" spans="1:31" x14ac:dyDescent="0.3">
      <c r="B13" s="65"/>
      <c r="C13" s="49" t="s">
        <v>1</v>
      </c>
      <c r="D13" s="43">
        <v>42</v>
      </c>
      <c r="E13" s="43">
        <v>1</v>
      </c>
      <c r="F13" s="43">
        <v>1.3</v>
      </c>
      <c r="G13" s="47">
        <v>9.4E-2</v>
      </c>
      <c r="H13" s="47">
        <v>0.192</v>
      </c>
      <c r="I13" s="47">
        <v>0.38100000000000001</v>
      </c>
      <c r="J13" s="47">
        <v>32</v>
      </c>
      <c r="K13" s="47">
        <v>22</v>
      </c>
      <c r="L13" s="47">
        <v>117</v>
      </c>
      <c r="M13" s="76">
        <v>91.9</v>
      </c>
      <c r="N13" s="87">
        <v>6.2530000000000001</v>
      </c>
      <c r="V13" s="7" t="str">
        <f t="shared" ref="V13" si="0">D5</f>
        <v>C1</v>
      </c>
      <c r="W13" s="7"/>
      <c r="X13" s="7" t="str">
        <f t="shared" ref="X13:AD13" si="1">E5</f>
        <v>C2</v>
      </c>
      <c r="Y13" s="7" t="str">
        <f t="shared" si="1"/>
        <v>C3</v>
      </c>
      <c r="Z13" s="7" t="str">
        <f t="shared" si="1"/>
        <v>C4</v>
      </c>
      <c r="AA13" s="7" t="str">
        <f t="shared" si="1"/>
        <v>C5</v>
      </c>
      <c r="AB13" s="7" t="str">
        <f t="shared" si="1"/>
        <v>C6</v>
      </c>
      <c r="AC13" s="7" t="str">
        <f t="shared" si="1"/>
        <v>C7</v>
      </c>
      <c r="AD13" s="7" t="str">
        <f t="shared" si="1"/>
        <v>C8</v>
      </c>
      <c r="AE13" s="7" t="e">
        <f>#REF!</f>
        <v>#REF!</v>
      </c>
    </row>
    <row r="14" spans="1:31" x14ac:dyDescent="0.3">
      <c r="B14" s="64" t="s">
        <v>17</v>
      </c>
      <c r="C14" s="48" t="s">
        <v>0</v>
      </c>
      <c r="D14" s="42">
        <v>57</v>
      </c>
      <c r="E14" s="42">
        <v>60</v>
      </c>
      <c r="F14" s="42">
        <v>37</v>
      </c>
      <c r="G14" s="42">
        <v>34</v>
      </c>
      <c r="H14" s="42">
        <v>28</v>
      </c>
      <c r="I14" s="42">
        <v>30</v>
      </c>
      <c r="J14" s="42">
        <v>52</v>
      </c>
      <c r="K14" s="42">
        <v>10</v>
      </c>
      <c r="L14" s="42">
        <v>24</v>
      </c>
      <c r="M14" s="75">
        <v>44</v>
      </c>
      <c r="N14" s="45">
        <v>3</v>
      </c>
      <c r="V14" s="34">
        <v>0</v>
      </c>
      <c r="X14" s="34">
        <v>0</v>
      </c>
      <c r="Y14" s="34">
        <v>0</v>
      </c>
      <c r="Z14" s="34" t="e">
        <f>IF(#REF!="",1,0)</f>
        <v>#REF!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</row>
    <row r="15" spans="1:31" x14ac:dyDescent="0.3">
      <c r="B15" s="65"/>
      <c r="C15" s="49" t="s">
        <v>1</v>
      </c>
      <c r="D15" s="43">
        <v>8</v>
      </c>
      <c r="E15" s="43">
        <v>2</v>
      </c>
      <c r="F15" s="43">
        <v>0.108</v>
      </c>
      <c r="G15" s="47">
        <v>6.8000000000000005E-2</v>
      </c>
      <c r="H15" s="47">
        <v>0.22500000000000001</v>
      </c>
      <c r="I15" s="47">
        <v>0.17299999999999999</v>
      </c>
      <c r="J15" s="47">
        <v>37</v>
      </c>
      <c r="K15" s="47">
        <v>35</v>
      </c>
      <c r="L15" s="47">
        <v>110</v>
      </c>
      <c r="M15" s="76">
        <v>46.92</v>
      </c>
      <c r="N15" s="37">
        <v>5953</v>
      </c>
    </row>
    <row r="16" spans="1:31" x14ac:dyDescent="0.3">
      <c r="B16" s="66" t="s">
        <v>18</v>
      </c>
      <c r="C16" s="48" t="s">
        <v>0</v>
      </c>
      <c r="D16" s="42">
        <v>49</v>
      </c>
      <c r="E16" s="42">
        <v>18</v>
      </c>
      <c r="F16" s="42">
        <v>48</v>
      </c>
      <c r="G16" s="42">
        <v>40</v>
      </c>
      <c r="H16" s="42">
        <v>45</v>
      </c>
      <c r="I16" s="42">
        <v>10</v>
      </c>
      <c r="J16" s="42">
        <v>0</v>
      </c>
      <c r="K16" s="42">
        <v>21</v>
      </c>
      <c r="L16" s="42">
        <v>72</v>
      </c>
      <c r="M16" s="75">
        <v>5</v>
      </c>
      <c r="N16" s="45">
        <v>26</v>
      </c>
      <c r="V16" s="34">
        <f>IF(D14="",1,0)</f>
        <v>0</v>
      </c>
      <c r="X16" s="34">
        <f>IF(E14="",1,0)</f>
        <v>0</v>
      </c>
      <c r="Y16" s="34">
        <f>IF(F14="",1,0)</f>
        <v>0</v>
      </c>
      <c r="Z16" s="34" t="e">
        <f>IF(#REF!="",1,0)</f>
        <v>#REF!</v>
      </c>
      <c r="AA16" s="34">
        <f>IF(G14="",1,0)</f>
        <v>0</v>
      </c>
      <c r="AB16" s="34">
        <f>IF(I14="",1,0)</f>
        <v>0</v>
      </c>
      <c r="AC16" s="34">
        <f>IF(J14="",1,0)</f>
        <v>0</v>
      </c>
      <c r="AD16" s="34">
        <f>IF(K14="",1,0)</f>
        <v>0</v>
      </c>
      <c r="AE16" s="34">
        <v>0</v>
      </c>
    </row>
    <row r="17" spans="1:31" x14ac:dyDescent="0.3">
      <c r="B17" s="65"/>
      <c r="C17" s="49" t="s">
        <v>1</v>
      </c>
      <c r="D17" s="43">
        <v>114</v>
      </c>
      <c r="E17" s="43">
        <v>2</v>
      </c>
      <c r="F17" s="43">
        <v>0.11</v>
      </c>
      <c r="G17" s="47">
        <v>9.7000000000000003E-2</v>
      </c>
      <c r="H17" s="47">
        <v>1.35</v>
      </c>
      <c r="I17" s="47">
        <v>0.94499999999999995</v>
      </c>
      <c r="J17" s="47">
        <v>9</v>
      </c>
      <c r="K17" s="47">
        <v>24.782</v>
      </c>
      <c r="L17" s="63">
        <v>20</v>
      </c>
      <c r="M17" s="78">
        <v>98.725999999999999</v>
      </c>
      <c r="N17" s="45">
        <v>10.6</v>
      </c>
    </row>
    <row r="18" spans="1:31" x14ac:dyDescent="0.3">
      <c r="B18" s="64" t="s">
        <v>19</v>
      </c>
      <c r="C18" s="61" t="s">
        <v>0</v>
      </c>
      <c r="D18" s="45">
        <v>52</v>
      </c>
      <c r="E18" s="45">
        <v>46</v>
      </c>
      <c r="F18" s="45">
        <v>46</v>
      </c>
      <c r="G18" s="45">
        <v>44</v>
      </c>
      <c r="H18" s="45">
        <v>30</v>
      </c>
      <c r="I18" s="45">
        <v>56</v>
      </c>
      <c r="J18" s="45">
        <v>10</v>
      </c>
      <c r="K18" s="45">
        <v>20</v>
      </c>
      <c r="L18" s="70">
        <v>28</v>
      </c>
      <c r="M18" s="79">
        <v>18</v>
      </c>
      <c r="N18" s="45">
        <v>0</v>
      </c>
      <c r="V18" s="34">
        <f>IF(D16="",1,0)</f>
        <v>0</v>
      </c>
      <c r="X18" s="34">
        <f>IF(E16="",1,0)</f>
        <v>0</v>
      </c>
      <c r="Y18" s="34">
        <f>IF(F16="",1,0)</f>
        <v>0</v>
      </c>
      <c r="Z18" s="34">
        <v>0</v>
      </c>
      <c r="AA18" s="34">
        <f>IF(G16="",1,0)</f>
        <v>0</v>
      </c>
      <c r="AB18" s="34">
        <f>IF(I16="",1,0)</f>
        <v>0</v>
      </c>
      <c r="AC18" s="34">
        <v>0</v>
      </c>
      <c r="AD18" s="34">
        <v>0</v>
      </c>
      <c r="AE18" s="34">
        <v>0</v>
      </c>
    </row>
    <row r="19" spans="1:31" x14ac:dyDescent="0.3">
      <c r="B19" s="65"/>
      <c r="C19" s="49" t="s">
        <v>1</v>
      </c>
      <c r="D19" s="43">
        <v>32</v>
      </c>
      <c r="E19" s="43">
        <v>1</v>
      </c>
      <c r="F19" s="43">
        <v>0.17</v>
      </c>
      <c r="G19" s="47">
        <v>7.8E-2</v>
      </c>
      <c r="H19" s="47">
        <v>0.25</v>
      </c>
      <c r="I19" s="47">
        <v>0.251</v>
      </c>
      <c r="J19" s="47">
        <v>5</v>
      </c>
      <c r="K19" s="47">
        <v>8.9710000000000001</v>
      </c>
      <c r="L19" s="62">
        <v>15.884</v>
      </c>
      <c r="M19" s="78">
        <v>83.228999999999999</v>
      </c>
      <c r="N19" s="37">
        <v>8224</v>
      </c>
    </row>
    <row r="20" spans="1:31" x14ac:dyDescent="0.3">
      <c r="A20" s="71" t="s">
        <v>52</v>
      </c>
      <c r="B20" s="72" t="s">
        <v>20</v>
      </c>
      <c r="C20" s="61" t="s">
        <v>0</v>
      </c>
      <c r="D20" s="45">
        <v>61</v>
      </c>
      <c r="E20" s="45">
        <v>49</v>
      </c>
      <c r="F20" s="45">
        <v>44</v>
      </c>
      <c r="G20" s="45">
        <v>32</v>
      </c>
      <c r="H20" s="73">
        <v>16</v>
      </c>
      <c r="I20" s="45">
        <v>10</v>
      </c>
      <c r="J20" s="45">
        <v>6</v>
      </c>
      <c r="K20" s="45">
        <v>8</v>
      </c>
      <c r="L20" s="42">
        <v>10</v>
      </c>
      <c r="M20" s="75">
        <v>18</v>
      </c>
      <c r="N20" s="45">
        <v>3</v>
      </c>
      <c r="V20" s="34">
        <f>IF(D18="",1,0)</f>
        <v>0</v>
      </c>
      <c r="X20" s="34">
        <f>IF(E18="",1,0)</f>
        <v>0</v>
      </c>
      <c r="Y20" s="34">
        <f>IF(F18="",1,0)</f>
        <v>0</v>
      </c>
      <c r="Z20" s="34" t="e">
        <f>IF(#REF!="",1,0)</f>
        <v>#REF!</v>
      </c>
      <c r="AA20" s="34">
        <f>IF(G18="",1,0)</f>
        <v>0</v>
      </c>
      <c r="AB20" s="34">
        <f>IF(I18="",1,0)</f>
        <v>0</v>
      </c>
      <c r="AC20" s="34">
        <f>IF(J18="",1,0)</f>
        <v>0</v>
      </c>
      <c r="AD20" s="34">
        <f>IF(K18="",1,0)</f>
        <v>0</v>
      </c>
      <c r="AE20" s="34" t="e">
        <f>IF(#REF!="",1,0)</f>
        <v>#REF!</v>
      </c>
    </row>
    <row r="21" spans="1:31" x14ac:dyDescent="0.3">
      <c r="A21" s="71"/>
      <c r="B21" s="68"/>
      <c r="C21" s="49" t="s">
        <v>1</v>
      </c>
      <c r="D21" s="43">
        <v>6.01</v>
      </c>
      <c r="E21" s="43">
        <v>1.833</v>
      </c>
      <c r="F21" s="43">
        <v>0.114</v>
      </c>
      <c r="G21" s="43">
        <v>0.11600000000000001</v>
      </c>
      <c r="H21" s="44">
        <v>0.33</v>
      </c>
      <c r="I21" s="44">
        <v>0.31900000000000001</v>
      </c>
      <c r="J21" s="44">
        <v>24</v>
      </c>
      <c r="K21" s="44">
        <v>8.641</v>
      </c>
      <c r="L21" s="74">
        <v>27</v>
      </c>
      <c r="M21" s="78">
        <v>83.2</v>
      </c>
      <c r="N21" s="34">
        <v>7.9690000000000003</v>
      </c>
    </row>
    <row r="22" spans="1:31" x14ac:dyDescent="0.3">
      <c r="A22" s="41"/>
      <c r="B22" s="67" t="s">
        <v>21</v>
      </c>
      <c r="C22" s="48" t="s">
        <v>0</v>
      </c>
      <c r="D22" s="42">
        <v>71</v>
      </c>
      <c r="E22" s="42">
        <v>70</v>
      </c>
      <c r="F22" s="42">
        <v>61</v>
      </c>
      <c r="G22" s="42">
        <v>54</v>
      </c>
      <c r="H22" s="42">
        <v>42</v>
      </c>
      <c r="I22" s="42">
        <v>18</v>
      </c>
      <c r="J22" s="42">
        <v>32</v>
      </c>
      <c r="K22" s="42">
        <v>33</v>
      </c>
      <c r="L22" s="42">
        <v>42</v>
      </c>
      <c r="M22" s="75">
        <v>55</v>
      </c>
      <c r="N22" s="45">
        <v>4</v>
      </c>
      <c r="V22" s="34">
        <f>IF(D20="",1,0)</f>
        <v>0</v>
      </c>
      <c r="X22" s="34">
        <f t="shared" ref="X22:AD22" si="2">IF(E20="",1,0)</f>
        <v>0</v>
      </c>
      <c r="Y22" s="34">
        <f t="shared" si="2"/>
        <v>0</v>
      </c>
      <c r="Z22" s="34">
        <f t="shared" si="2"/>
        <v>0</v>
      </c>
      <c r="AA22" s="34">
        <f t="shared" si="2"/>
        <v>0</v>
      </c>
      <c r="AB22" s="34">
        <f t="shared" si="2"/>
        <v>0</v>
      </c>
      <c r="AC22" s="34">
        <f t="shared" si="2"/>
        <v>0</v>
      </c>
      <c r="AD22" s="34">
        <f t="shared" si="2"/>
        <v>0</v>
      </c>
      <c r="AE22" s="34" t="e">
        <f>IF(#REF!="",1,0)</f>
        <v>#REF!</v>
      </c>
    </row>
    <row r="23" spans="1:31" x14ac:dyDescent="0.3">
      <c r="B23" s="68"/>
      <c r="C23" s="49" t="s">
        <v>1</v>
      </c>
      <c r="D23" s="43">
        <v>1.54</v>
      </c>
      <c r="E23" s="43">
        <v>2.2909999999999999</v>
      </c>
      <c r="F23" s="43">
        <v>0.159</v>
      </c>
      <c r="G23" s="44">
        <v>0.12</v>
      </c>
      <c r="H23" s="44" t="s">
        <v>42</v>
      </c>
      <c r="I23" s="44">
        <v>0.185</v>
      </c>
      <c r="J23" s="44">
        <v>30</v>
      </c>
      <c r="K23" s="44">
        <v>13.196</v>
      </c>
      <c r="L23" s="47">
        <v>27.507000000000001</v>
      </c>
      <c r="M23" s="76">
        <v>77.177999999999997</v>
      </c>
      <c r="N23" s="45">
        <v>4.508</v>
      </c>
    </row>
    <row r="24" spans="1:31" x14ac:dyDescent="0.3">
      <c r="B24" s="64" t="s">
        <v>22</v>
      </c>
      <c r="C24" s="48" t="s">
        <v>0</v>
      </c>
      <c r="D24" s="42">
        <v>58</v>
      </c>
      <c r="E24" s="42">
        <v>71</v>
      </c>
      <c r="F24" s="42">
        <v>46</v>
      </c>
      <c r="G24" s="42">
        <v>42</v>
      </c>
      <c r="H24" s="42">
        <v>51</v>
      </c>
      <c r="I24" s="42">
        <v>33</v>
      </c>
      <c r="J24" s="42">
        <v>0</v>
      </c>
      <c r="K24" s="42">
        <v>8</v>
      </c>
      <c r="L24" s="42">
        <v>5</v>
      </c>
      <c r="M24" s="80">
        <v>40</v>
      </c>
      <c r="N24" s="45">
        <v>6</v>
      </c>
      <c r="V24" s="34">
        <v>0</v>
      </c>
      <c r="X24" s="34">
        <f t="shared" ref="X24:AD24" si="3">IF(E22="",1,0)</f>
        <v>0</v>
      </c>
      <c r="Y24" s="34">
        <f t="shared" si="3"/>
        <v>0</v>
      </c>
      <c r="Z24" s="34">
        <f t="shared" si="3"/>
        <v>0</v>
      </c>
      <c r="AA24" s="34">
        <f t="shared" si="3"/>
        <v>0</v>
      </c>
      <c r="AB24" s="34">
        <f t="shared" si="3"/>
        <v>0</v>
      </c>
      <c r="AC24" s="34">
        <f t="shared" si="3"/>
        <v>0</v>
      </c>
      <c r="AD24" s="34">
        <f t="shared" si="3"/>
        <v>0</v>
      </c>
      <c r="AE24" s="34" t="e">
        <f>IF(#REF!="",1,0)</f>
        <v>#REF!</v>
      </c>
    </row>
    <row r="25" spans="1:31" x14ac:dyDescent="0.3">
      <c r="B25" s="65"/>
      <c r="C25" s="49" t="s">
        <v>1</v>
      </c>
      <c r="D25" s="43">
        <v>5.7140000000000004</v>
      </c>
      <c r="E25" s="43">
        <v>1.544</v>
      </c>
      <c r="F25" s="43">
        <v>0.13300000000000001</v>
      </c>
      <c r="G25" s="43">
        <v>0.112</v>
      </c>
      <c r="H25" s="44" t="s">
        <v>43</v>
      </c>
      <c r="I25" s="44">
        <v>0.17599999999999999</v>
      </c>
      <c r="J25" s="44">
        <v>68</v>
      </c>
      <c r="K25" s="44">
        <v>11.85</v>
      </c>
      <c r="L25" s="47">
        <v>24.236999999999998</v>
      </c>
      <c r="M25" s="81">
        <v>100.2</v>
      </c>
      <c r="N25" s="45">
        <v>5.9669999999999996</v>
      </c>
    </row>
    <row r="26" spans="1:31" x14ac:dyDescent="0.3">
      <c r="B26" s="64" t="s">
        <v>23</v>
      </c>
      <c r="C26" s="48" t="s">
        <v>0</v>
      </c>
      <c r="D26" s="42">
        <v>62</v>
      </c>
      <c r="E26" s="42">
        <v>75</v>
      </c>
      <c r="F26" s="42">
        <v>96</v>
      </c>
      <c r="G26" s="42">
        <v>58</v>
      </c>
      <c r="H26" s="42">
        <v>24</v>
      </c>
      <c r="I26" s="42">
        <v>17</v>
      </c>
      <c r="J26" s="42">
        <v>16</v>
      </c>
      <c r="K26" s="42">
        <v>31</v>
      </c>
      <c r="L26" s="42">
        <v>5</v>
      </c>
      <c r="M26" s="80">
        <v>4</v>
      </c>
      <c r="N26" s="45">
        <v>10</v>
      </c>
      <c r="V26" s="34">
        <f>IF(D24="",1,0)</f>
        <v>0</v>
      </c>
      <c r="X26" s="34">
        <v>0</v>
      </c>
      <c r="Y26" s="34">
        <f t="shared" ref="Y26:AD26" si="4">IF(F24="",1,0)</f>
        <v>0</v>
      </c>
      <c r="Z26" s="34">
        <f t="shared" si="4"/>
        <v>0</v>
      </c>
      <c r="AA26" s="34">
        <f t="shared" si="4"/>
        <v>0</v>
      </c>
      <c r="AB26" s="34">
        <f t="shared" si="4"/>
        <v>0</v>
      </c>
      <c r="AC26" s="34">
        <f t="shared" si="4"/>
        <v>0</v>
      </c>
      <c r="AD26" s="34">
        <f t="shared" si="4"/>
        <v>0</v>
      </c>
      <c r="AE26" s="34" t="e">
        <f>IF(#REF!="",1,0)</f>
        <v>#REF!</v>
      </c>
    </row>
    <row r="27" spans="1:31" x14ac:dyDescent="0.3">
      <c r="B27" s="65"/>
      <c r="C27" s="49" t="s">
        <v>1</v>
      </c>
      <c r="D27" s="43">
        <v>18.388999999999999</v>
      </c>
      <c r="E27" s="43">
        <v>2.1789999999999998</v>
      </c>
      <c r="F27" s="43">
        <v>0.10100000000000001</v>
      </c>
      <c r="G27" s="44">
        <v>0.01</v>
      </c>
      <c r="H27" s="44">
        <v>2</v>
      </c>
      <c r="I27" s="44">
        <v>0.21199999999999999</v>
      </c>
      <c r="J27" s="44">
        <v>24</v>
      </c>
      <c r="K27" s="44">
        <v>4.0519999999999996</v>
      </c>
      <c r="L27" s="63">
        <v>89.725999999999999</v>
      </c>
      <c r="M27" s="81">
        <v>93.965999999999994</v>
      </c>
      <c r="N27" s="45">
        <v>5.9189999999999996</v>
      </c>
    </row>
    <row r="28" spans="1:31" x14ac:dyDescent="0.3">
      <c r="B28" s="64" t="s">
        <v>24</v>
      </c>
      <c r="C28" s="48" t="s">
        <v>0</v>
      </c>
      <c r="D28" s="42">
        <v>60</v>
      </c>
      <c r="E28" s="42">
        <v>58</v>
      </c>
      <c r="F28" s="42">
        <v>48</v>
      </c>
      <c r="G28" s="42">
        <v>48</v>
      </c>
      <c r="H28" s="42">
        <v>57</v>
      </c>
      <c r="I28" s="42">
        <v>5</v>
      </c>
      <c r="J28" s="42">
        <v>0</v>
      </c>
      <c r="K28" s="42">
        <v>26</v>
      </c>
      <c r="L28" s="69">
        <v>44</v>
      </c>
      <c r="M28" s="80">
        <v>5</v>
      </c>
      <c r="N28" s="34" t="s">
        <v>56</v>
      </c>
      <c r="V28" s="34">
        <f>IF(D26="",1,0)</f>
        <v>0</v>
      </c>
      <c r="X28" s="34">
        <f t="shared" ref="X28:AC28" si="5">IF(E26="",1,0)</f>
        <v>0</v>
      </c>
      <c r="Y28" s="34">
        <f t="shared" si="5"/>
        <v>0</v>
      </c>
      <c r="Z28" s="34">
        <f t="shared" si="5"/>
        <v>0</v>
      </c>
      <c r="AA28" s="34">
        <f t="shared" si="5"/>
        <v>0</v>
      </c>
      <c r="AB28" s="34">
        <f t="shared" si="5"/>
        <v>0</v>
      </c>
      <c r="AC28" s="34">
        <f t="shared" si="5"/>
        <v>0</v>
      </c>
      <c r="AD28" s="34">
        <v>0</v>
      </c>
      <c r="AE28" s="34" t="e">
        <f>IF(#REF!="",1,0)</f>
        <v>#REF!</v>
      </c>
    </row>
    <row r="29" spans="1:31" x14ac:dyDescent="0.3">
      <c r="B29" s="65"/>
      <c r="C29" s="49" t="s">
        <v>1</v>
      </c>
      <c r="D29" s="43">
        <v>11.826000000000001</v>
      </c>
      <c r="E29" s="43">
        <v>2.2989999999999999</v>
      </c>
      <c r="F29" s="77">
        <v>8.4000000000000005E-2</v>
      </c>
      <c r="G29" s="77" t="s">
        <v>35</v>
      </c>
      <c r="H29" s="44">
        <v>0.3</v>
      </c>
      <c r="I29" s="44">
        <v>0.19900000000000001</v>
      </c>
      <c r="J29" s="44">
        <v>28</v>
      </c>
      <c r="K29" s="44">
        <v>12.297000000000001</v>
      </c>
      <c r="L29" s="62">
        <v>10.510999999999999</v>
      </c>
      <c r="M29" s="81">
        <v>85.278999999999996</v>
      </c>
      <c r="N29" s="34" t="s">
        <v>56</v>
      </c>
    </row>
    <row r="30" spans="1:31" x14ac:dyDescent="0.3">
      <c r="B30" s="64" t="s">
        <v>25</v>
      </c>
      <c r="C30" s="48" t="s">
        <v>0</v>
      </c>
      <c r="D30" s="42">
        <v>82</v>
      </c>
      <c r="E30" s="42">
        <v>49</v>
      </c>
      <c r="F30" s="42">
        <v>89</v>
      </c>
      <c r="G30" s="42">
        <v>48</v>
      </c>
      <c r="H30" s="42">
        <v>46</v>
      </c>
      <c r="I30" s="42">
        <v>21</v>
      </c>
      <c r="J30" s="42">
        <v>0</v>
      </c>
      <c r="K30" s="42">
        <v>50</v>
      </c>
      <c r="L30" s="42">
        <v>25</v>
      </c>
      <c r="M30" s="80">
        <v>20</v>
      </c>
      <c r="N30" s="45">
        <v>8</v>
      </c>
      <c r="V30" s="34">
        <v>0</v>
      </c>
      <c r="X30" s="34">
        <f t="shared" ref="X30:AD30" si="6">IF(E28="",1,0)</f>
        <v>0</v>
      </c>
      <c r="Y30" s="34">
        <f t="shared" si="6"/>
        <v>0</v>
      </c>
      <c r="Z30" s="34">
        <f t="shared" si="6"/>
        <v>0</v>
      </c>
      <c r="AA30" s="34">
        <f t="shared" si="6"/>
        <v>0</v>
      </c>
      <c r="AB30" s="34">
        <f t="shared" si="6"/>
        <v>0</v>
      </c>
      <c r="AC30" s="34">
        <f t="shared" si="6"/>
        <v>0</v>
      </c>
      <c r="AD30" s="34">
        <f t="shared" si="6"/>
        <v>0</v>
      </c>
      <c r="AE30" s="34" t="e">
        <f>IF(#REF!="",1,0)</f>
        <v>#REF!</v>
      </c>
    </row>
    <row r="31" spans="1:31" x14ac:dyDescent="0.3">
      <c r="B31" s="65"/>
      <c r="C31" s="49" t="s">
        <v>1</v>
      </c>
      <c r="D31" s="43">
        <v>16.02</v>
      </c>
      <c r="E31" s="43">
        <v>1.8049999999999999</v>
      </c>
      <c r="F31" s="43">
        <v>0.11700000000000001</v>
      </c>
      <c r="G31" s="43">
        <v>0.127</v>
      </c>
      <c r="H31" s="47">
        <v>15.7</v>
      </c>
      <c r="I31" s="47">
        <v>0.183</v>
      </c>
      <c r="J31" s="47">
        <v>23</v>
      </c>
      <c r="K31" s="47">
        <v>3.3650000000000002</v>
      </c>
      <c r="L31" s="63">
        <v>21.17</v>
      </c>
      <c r="M31" s="81">
        <v>88.95</v>
      </c>
      <c r="N31" s="45">
        <v>4.6020000000000003</v>
      </c>
    </row>
    <row r="32" spans="1:31" x14ac:dyDescent="0.3">
      <c r="B32" s="46"/>
      <c r="C32" s="46" t="s">
        <v>51</v>
      </c>
      <c r="D32" s="51">
        <f t="shared" ref="D32:F32" si="7">AVERAGE(D12,D14,D16,D18,D20,D22,D24,D26,D28,D30)</f>
        <v>59.8</v>
      </c>
      <c r="E32" s="51">
        <f t="shared" si="7"/>
        <v>55.5</v>
      </c>
      <c r="F32" s="51">
        <f t="shared" si="7"/>
        <v>55.7</v>
      </c>
      <c r="G32" s="51">
        <f t="shared" ref="G32:M32" si="8">AVERAGE(G12,G14,G16,G18,G20,G22,G24,G26,G28,G30)</f>
        <v>43.2</v>
      </c>
      <c r="H32" s="51">
        <f t="shared" si="8"/>
        <v>36.700000000000003</v>
      </c>
      <c r="I32" s="51">
        <f t="shared" si="8"/>
        <v>21.5</v>
      </c>
      <c r="J32" s="51">
        <f t="shared" si="8"/>
        <v>14</v>
      </c>
      <c r="K32" s="51">
        <f t="shared" si="8"/>
        <v>23.9</v>
      </c>
      <c r="L32" s="51">
        <f>AVERAGE(L12,L14,L16,L18,L20,L22,L24,L26,L28,L30)</f>
        <v>25.5</v>
      </c>
      <c r="M32" s="51">
        <f>AVERAGE(M12,M14,M16,M18,M20,M22,M24,M26,M28,M30)</f>
        <v>24.9</v>
      </c>
      <c r="V32" s="34">
        <f>IF(D30="",1,0)</f>
        <v>0</v>
      </c>
      <c r="X32" s="34">
        <f t="shared" ref="X32:AD32" si="9">IF(E30="",1,0)</f>
        <v>0</v>
      </c>
      <c r="Y32" s="34">
        <f t="shared" si="9"/>
        <v>0</v>
      </c>
      <c r="Z32" s="34">
        <f t="shared" si="9"/>
        <v>0</v>
      </c>
      <c r="AA32" s="34">
        <f t="shared" si="9"/>
        <v>0</v>
      </c>
      <c r="AB32" s="34">
        <f t="shared" si="9"/>
        <v>0</v>
      </c>
      <c r="AC32" s="34">
        <f t="shared" si="9"/>
        <v>0</v>
      </c>
      <c r="AD32" s="34">
        <f t="shared" si="9"/>
        <v>0</v>
      </c>
      <c r="AE32" s="34" t="e">
        <f>IF(#REF!="",1,0)</f>
        <v>#REF!</v>
      </c>
    </row>
    <row r="33" spans="2:31" x14ac:dyDescent="0.3">
      <c r="B33" s="46"/>
      <c r="C33" s="46" t="s">
        <v>50</v>
      </c>
      <c r="D33" s="52">
        <f t="shared" ref="D33:K33" si="10">D32/D8</f>
        <v>1.9933333333333332</v>
      </c>
      <c r="E33" s="52">
        <f t="shared" si="10"/>
        <v>3.7</v>
      </c>
      <c r="F33" s="52">
        <f t="shared" si="10"/>
        <v>3.7133333333333334</v>
      </c>
      <c r="G33" s="52">
        <f t="shared" si="10"/>
        <v>4.32</v>
      </c>
      <c r="H33" s="52">
        <f t="shared" si="10"/>
        <v>3.6700000000000004</v>
      </c>
      <c r="I33" s="52">
        <f t="shared" si="10"/>
        <v>4.3</v>
      </c>
      <c r="J33" s="52">
        <f t="shared" si="10"/>
        <v>2.8</v>
      </c>
      <c r="K33" s="52">
        <f t="shared" si="10"/>
        <v>2.9874999999999998</v>
      </c>
      <c r="L33" s="52">
        <f>L32/D96</f>
        <v>5.0999999999999996</v>
      </c>
      <c r="M33" s="52">
        <f>M32/E96</f>
        <v>4.9799999999999995</v>
      </c>
    </row>
    <row r="34" spans="2:31" x14ac:dyDescent="0.3">
      <c r="B34" s="46"/>
      <c r="C34" s="46" t="s">
        <v>53</v>
      </c>
      <c r="D34" s="53">
        <f t="shared" ref="D34:F34" si="11">AVERAGE(D13,D15,D17,D19,D21,D23,D25,D27,D29,D31)</f>
        <v>25.549900000000001</v>
      </c>
      <c r="E34" s="53">
        <f t="shared" si="11"/>
        <v>1.7951000000000001</v>
      </c>
      <c r="F34" s="53">
        <f t="shared" si="11"/>
        <v>0.23960000000000004</v>
      </c>
      <c r="G34" s="53">
        <f t="shared" ref="G34:M34" si="12">AVERAGE(G13,G15,G17,G19,G21,G23,G25,G27,G29,G31)</f>
        <v>9.1333333333333322E-2</v>
      </c>
      <c r="H34" s="53">
        <f t="shared" si="12"/>
        <v>2.5433750000000002</v>
      </c>
      <c r="I34" s="53">
        <f t="shared" si="12"/>
        <v>0.3024</v>
      </c>
      <c r="J34" s="53">
        <f t="shared" si="12"/>
        <v>28</v>
      </c>
      <c r="K34" s="53">
        <f t="shared" si="12"/>
        <v>14.4154</v>
      </c>
      <c r="L34" s="53">
        <f>AVERAGE(L13,L15,L17,L19,L21,L23,L25,L27,L29,L31)</f>
        <v>46.303500000000007</v>
      </c>
      <c r="M34" s="53">
        <f>AVERAGE(M13,M15,M17,M19,M21,M23,M25,M27,M29,M31)</f>
        <v>84.954800000000006</v>
      </c>
    </row>
    <row r="35" spans="2:31" x14ac:dyDescent="0.3">
      <c r="C35" s="35"/>
      <c r="D35" s="36"/>
      <c r="E35" s="36"/>
      <c r="F35" s="36"/>
      <c r="G35" s="36"/>
      <c r="H35" s="36"/>
      <c r="I35" s="36"/>
      <c r="J35" s="36"/>
      <c r="K35" s="36"/>
      <c r="V35" s="37">
        <f>SUM(V14:V34)</f>
        <v>0</v>
      </c>
      <c r="W35" s="37"/>
      <c r="X35" s="37">
        <f t="shared" ref="X35:AE35" si="13">SUM(X14:X34)</f>
        <v>0</v>
      </c>
      <c r="Y35" s="37">
        <f t="shared" si="13"/>
        <v>0</v>
      </c>
      <c r="Z35" s="37" t="e">
        <f t="shared" si="13"/>
        <v>#REF!</v>
      </c>
      <c r="AA35" s="37">
        <f t="shared" si="13"/>
        <v>0</v>
      </c>
      <c r="AB35" s="37">
        <f t="shared" si="13"/>
        <v>0</v>
      </c>
      <c r="AC35" s="37">
        <f t="shared" si="13"/>
        <v>0</v>
      </c>
      <c r="AD35" s="37">
        <v>0</v>
      </c>
      <c r="AE35" s="37" t="e">
        <f t="shared" si="13"/>
        <v>#REF!</v>
      </c>
    </row>
    <row r="39" spans="2:31" x14ac:dyDescent="0.3">
      <c r="D39" s="38" t="s">
        <v>2</v>
      </c>
      <c r="E39" s="38" t="s">
        <v>3</v>
      </c>
      <c r="F39" s="38" t="s">
        <v>4</v>
      </c>
      <c r="G39" s="38" t="s">
        <v>5</v>
      </c>
      <c r="H39" s="38" t="s">
        <v>6</v>
      </c>
      <c r="I39" s="38" t="s">
        <v>7</v>
      </c>
      <c r="J39" s="38" t="s">
        <v>8</v>
      </c>
      <c r="K39" s="38" t="s">
        <v>9</v>
      </c>
      <c r="L39" s="38" t="s">
        <v>10</v>
      </c>
      <c r="M39" s="38" t="s">
        <v>11</v>
      </c>
    </row>
    <row r="40" spans="2:31" x14ac:dyDescent="0.3">
      <c r="C40" s="34" t="s">
        <v>48</v>
      </c>
      <c r="D40" s="39">
        <f t="shared" ref="D40:K41" si="14">D32/100</f>
        <v>0.59799999999999998</v>
      </c>
      <c r="E40" s="39">
        <f t="shared" si="14"/>
        <v>0.55500000000000005</v>
      </c>
      <c r="F40" s="39">
        <f t="shared" si="14"/>
        <v>0.55700000000000005</v>
      </c>
      <c r="G40" s="39">
        <f t="shared" si="14"/>
        <v>0.43200000000000005</v>
      </c>
      <c r="H40" s="39">
        <f t="shared" si="14"/>
        <v>0.36700000000000005</v>
      </c>
      <c r="I40" s="39">
        <f t="shared" si="14"/>
        <v>0.215</v>
      </c>
      <c r="J40" s="39">
        <f t="shared" si="14"/>
        <v>0.14000000000000001</v>
      </c>
      <c r="K40" s="39">
        <f t="shared" si="14"/>
        <v>0.23899999999999999</v>
      </c>
      <c r="L40" s="39">
        <f>L32/100</f>
        <v>0.255</v>
      </c>
      <c r="M40" s="39">
        <f>M32/100</f>
        <v>0.249</v>
      </c>
    </row>
    <row r="41" spans="2:31" x14ac:dyDescent="0.3">
      <c r="C41" s="34" t="s">
        <v>49</v>
      </c>
      <c r="D41" s="40">
        <f t="shared" si="14"/>
        <v>1.9933333333333331E-2</v>
      </c>
      <c r="E41" s="40">
        <f t="shared" si="14"/>
        <v>3.7000000000000005E-2</v>
      </c>
      <c r="F41" s="40">
        <f t="shared" si="14"/>
        <v>3.7133333333333331E-2</v>
      </c>
      <c r="G41" s="40">
        <f t="shared" si="14"/>
        <v>4.3200000000000002E-2</v>
      </c>
      <c r="H41" s="40">
        <f t="shared" si="14"/>
        <v>3.6700000000000003E-2</v>
      </c>
      <c r="I41" s="40">
        <f t="shared" si="14"/>
        <v>4.2999999999999997E-2</v>
      </c>
      <c r="J41" s="40">
        <f t="shared" si="14"/>
        <v>2.7999999999999997E-2</v>
      </c>
      <c r="K41" s="40">
        <f t="shared" si="14"/>
        <v>2.9874999999999999E-2</v>
      </c>
      <c r="L41" s="40">
        <f>L33/100</f>
        <v>5.0999999999999997E-2</v>
      </c>
      <c r="M41" s="40">
        <f>M33/100</f>
        <v>4.9799999999999997E-2</v>
      </c>
      <c r="N41" s="40"/>
    </row>
    <row r="42" spans="2:31" x14ac:dyDescent="0.3">
      <c r="C42" s="34" t="s">
        <v>1</v>
      </c>
      <c r="D42" s="34">
        <f t="shared" ref="D42:K42" si="15">D34</f>
        <v>25.549900000000001</v>
      </c>
      <c r="E42" s="34">
        <f t="shared" si="15"/>
        <v>1.7951000000000001</v>
      </c>
      <c r="F42" s="34">
        <f t="shared" si="15"/>
        <v>0.23960000000000004</v>
      </c>
      <c r="G42" s="34">
        <f t="shared" si="15"/>
        <v>9.1333333333333322E-2</v>
      </c>
      <c r="H42" s="34">
        <f t="shared" si="15"/>
        <v>2.5433750000000002</v>
      </c>
      <c r="I42" s="34">
        <f t="shared" si="15"/>
        <v>0.3024</v>
      </c>
      <c r="J42" s="34">
        <f t="shared" si="15"/>
        <v>28</v>
      </c>
      <c r="K42" s="34">
        <f t="shared" si="15"/>
        <v>14.4154</v>
      </c>
      <c r="L42" s="34">
        <f>L34</f>
        <v>46.303500000000007</v>
      </c>
      <c r="M42" s="34">
        <f>M34</f>
        <v>84.954800000000006</v>
      </c>
    </row>
    <row r="91" spans="4:5" x14ac:dyDescent="0.3">
      <c r="D91" s="50"/>
      <c r="E91" s="50"/>
    </row>
    <row r="92" spans="4:5" x14ac:dyDescent="0.3">
      <c r="D92" s="50"/>
      <c r="E92" s="50"/>
    </row>
    <row r="93" spans="4:5" x14ac:dyDescent="0.3">
      <c r="D93" s="54" t="s">
        <v>10</v>
      </c>
      <c r="E93" s="54" t="s">
        <v>11</v>
      </c>
    </row>
    <row r="94" spans="4:5" x14ac:dyDescent="0.3">
      <c r="D94" s="85">
        <v>20</v>
      </c>
      <c r="E94" s="86">
        <v>30</v>
      </c>
    </row>
    <row r="95" spans="4:5" x14ac:dyDescent="0.3">
      <c r="D95" s="85">
        <v>10</v>
      </c>
      <c r="E95" s="86">
        <v>10</v>
      </c>
    </row>
    <row r="96" spans="4:5" x14ac:dyDescent="0.3">
      <c r="D96" s="56">
        <v>5</v>
      </c>
      <c r="E96" s="57">
        <v>5</v>
      </c>
    </row>
    <row r="97" spans="4:5" x14ac:dyDescent="0.3">
      <c r="D97" s="50"/>
      <c r="E97" s="50"/>
    </row>
    <row r="98" spans="4:5" x14ac:dyDescent="0.3">
      <c r="D98" s="50"/>
      <c r="E98" s="50"/>
    </row>
    <row r="99" spans="4:5" x14ac:dyDescent="0.3">
      <c r="D99" s="14"/>
      <c r="E99" s="14"/>
    </row>
  </sheetData>
  <phoneticPr fontId="1" type="noConversion"/>
  <conditionalFormatting sqref="D20:F20 D28:K28 M18 M20 I18:K18 D18:G18 D16:G16 D14:G14 D24:L24 D26:L26 D30:L30 D22:M22 I16:M16 I14:M14 D12:M12">
    <cfRule type="cellIs" dxfId="22" priority="9" operator="greaterThan">
      <formula>$A$4</formula>
    </cfRule>
  </conditionalFormatting>
  <conditionalFormatting sqref="V14:AE33">
    <cfRule type="cellIs" dxfId="21" priority="8" operator="equal">
      <formula>1</formula>
    </cfRule>
  </conditionalFormatting>
  <conditionalFormatting sqref="G20">
    <cfRule type="cellIs" dxfId="20" priority="7" operator="greaterThan">
      <formula>$A$4</formula>
    </cfRule>
  </conditionalFormatting>
  <conditionalFormatting sqref="H18 H16 H14">
    <cfRule type="cellIs" dxfId="19" priority="5" operator="greaterThan">
      <formula>$A$4</formula>
    </cfRule>
  </conditionalFormatting>
  <conditionalFormatting sqref="I20:K20">
    <cfRule type="cellIs" dxfId="18" priority="3" operator="greaterThan">
      <formula>$A$4</formula>
    </cfRule>
  </conditionalFormatting>
  <conditionalFormatting sqref="L20">
    <cfRule type="cellIs" dxfId="17" priority="2" operator="greaterThan">
      <formula>$A$4</formula>
    </cfRule>
  </conditionalFormatting>
  <conditionalFormatting sqref="N12 N14 N16:N18 N20 N22:N27 N30:N31">
    <cfRule type="cellIs" dxfId="16" priority="1" operator="greaterThan">
      <formula>$A$4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A5EB-297D-4665-BB38-470F2A039939}">
  <dimension ref="A3:AE42"/>
  <sheetViews>
    <sheetView showGridLines="0" topLeftCell="A2" zoomScale="85" zoomScaleNormal="85" workbookViewId="0">
      <pane ySplit="4" topLeftCell="A9" activePane="bottomLeft" state="frozen"/>
      <selection activeCell="A2" sqref="A2"/>
      <selection pane="bottomLeft" activeCell="P42" sqref="P42"/>
    </sheetView>
  </sheetViews>
  <sheetFormatPr defaultRowHeight="15.6" x14ac:dyDescent="0.3"/>
  <cols>
    <col min="3" max="3" width="15.5" customWidth="1"/>
    <col min="4" max="4" width="10.296875" bestFit="1" customWidth="1"/>
    <col min="9" max="9" width="9.8984375" bestFit="1" customWidth="1"/>
    <col min="10" max="10" width="9.09765625" bestFit="1" customWidth="1"/>
    <col min="11" max="12" width="9.8984375" bestFit="1" customWidth="1"/>
    <col min="13" max="13" width="9" bestFit="1" customWidth="1"/>
    <col min="14" max="14" width="10.59765625" customWidth="1"/>
    <col min="15" max="15" width="8.19921875" customWidth="1"/>
    <col min="16" max="16" width="10" customWidth="1"/>
    <col min="17" max="23" width="3" bestFit="1" customWidth="1"/>
    <col min="24" max="24" width="4" bestFit="1" customWidth="1"/>
  </cols>
  <sheetData>
    <row r="3" spans="1:31" x14ac:dyDescent="0.3">
      <c r="A3" t="s">
        <v>45</v>
      </c>
    </row>
    <row r="4" spans="1:31" x14ac:dyDescent="0.3">
      <c r="A4" s="22">
        <v>200</v>
      </c>
      <c r="H4" t="s">
        <v>15</v>
      </c>
      <c r="L4" t="s">
        <v>52</v>
      </c>
    </row>
    <row r="5" spans="1:31" x14ac:dyDescent="0.3">
      <c r="C5" s="3" t="s">
        <v>26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47</v>
      </c>
    </row>
    <row r="6" spans="1:31" x14ac:dyDescent="0.3">
      <c r="C6" s="8" t="s">
        <v>12</v>
      </c>
      <c r="D6" s="8">
        <v>10</v>
      </c>
      <c r="E6" s="8">
        <v>10</v>
      </c>
      <c r="F6" s="8">
        <v>5</v>
      </c>
      <c r="G6" s="8">
        <v>5</v>
      </c>
      <c r="H6" s="8">
        <v>5</v>
      </c>
      <c r="I6" s="8">
        <v>5</v>
      </c>
      <c r="J6" s="8">
        <v>10</v>
      </c>
      <c r="K6" s="8">
        <v>10</v>
      </c>
      <c r="L6" s="8">
        <v>10</v>
      </c>
      <c r="M6" s="8">
        <v>20</v>
      </c>
      <c r="N6" s="8">
        <v>30</v>
      </c>
    </row>
    <row r="7" spans="1:31" x14ac:dyDescent="0.3">
      <c r="C7" s="8" t="s">
        <v>13</v>
      </c>
      <c r="D7" s="8">
        <v>50</v>
      </c>
      <c r="E7" s="8">
        <v>20</v>
      </c>
      <c r="F7" s="8">
        <v>15</v>
      </c>
      <c r="G7" s="8">
        <v>10</v>
      </c>
      <c r="H7" s="8">
        <v>15</v>
      </c>
      <c r="I7" s="8">
        <v>15</v>
      </c>
      <c r="J7" s="8">
        <v>20</v>
      </c>
      <c r="K7" s="8">
        <v>25</v>
      </c>
      <c r="L7" s="8">
        <v>50</v>
      </c>
      <c r="M7" s="8">
        <v>10</v>
      </c>
      <c r="N7" s="8">
        <v>10</v>
      </c>
    </row>
    <row r="8" spans="1:31" x14ac:dyDescent="0.3">
      <c r="C8" s="9" t="s">
        <v>14</v>
      </c>
      <c r="D8" s="9">
        <v>30</v>
      </c>
      <c r="E8" s="9">
        <v>15</v>
      </c>
      <c r="F8" s="9">
        <v>15</v>
      </c>
      <c r="G8" s="9">
        <v>10</v>
      </c>
      <c r="H8" s="9">
        <v>10</v>
      </c>
      <c r="I8" s="9">
        <v>5</v>
      </c>
      <c r="J8" s="9">
        <v>5</v>
      </c>
      <c r="K8" s="9">
        <v>8</v>
      </c>
      <c r="L8" s="9">
        <v>10</v>
      </c>
      <c r="M8" s="9">
        <v>5</v>
      </c>
      <c r="N8" s="31">
        <v>5</v>
      </c>
    </row>
    <row r="10" spans="1:31" x14ac:dyDescent="0.3">
      <c r="G10" s="10"/>
    </row>
    <row r="11" spans="1:31" x14ac:dyDescent="0.3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1"/>
    </row>
    <row r="12" spans="1:31" x14ac:dyDescent="0.3">
      <c r="B12" s="4" t="s">
        <v>16</v>
      </c>
      <c r="C12" s="15" t="s">
        <v>0</v>
      </c>
      <c r="D12" s="16">
        <v>65</v>
      </c>
      <c r="E12" s="16">
        <v>36</v>
      </c>
      <c r="F12" s="16">
        <v>43</v>
      </c>
      <c r="G12" s="16">
        <v>18</v>
      </c>
      <c r="H12" s="16">
        <v>25</v>
      </c>
      <c r="I12" s="16">
        <v>20</v>
      </c>
      <c r="J12" s="16">
        <v>32</v>
      </c>
      <c r="K12" s="16">
        <v>32</v>
      </c>
      <c r="L12" s="17">
        <v>34</v>
      </c>
      <c r="M12" s="29">
        <v>5</v>
      </c>
      <c r="N12" s="11">
        <v>40</v>
      </c>
    </row>
    <row r="13" spans="1:31" x14ac:dyDescent="0.3">
      <c r="B13" s="5"/>
      <c r="C13" s="18" t="s">
        <v>1</v>
      </c>
      <c r="D13" s="23">
        <v>13</v>
      </c>
      <c r="E13" s="23">
        <v>15</v>
      </c>
      <c r="F13" s="23">
        <v>8.2000000000000003E-2</v>
      </c>
      <c r="G13" s="23">
        <v>0.06</v>
      </c>
      <c r="H13" s="24" t="s">
        <v>37</v>
      </c>
      <c r="I13" s="24">
        <v>24</v>
      </c>
      <c r="J13" s="24">
        <v>98</v>
      </c>
      <c r="K13" s="24">
        <v>22</v>
      </c>
      <c r="L13" s="24">
        <v>30.201000000000001</v>
      </c>
      <c r="M13" s="24">
        <v>32.479999999999997</v>
      </c>
      <c r="N13" s="24">
        <v>91.9</v>
      </c>
      <c r="V13" s="7" t="str">
        <f t="shared" ref="V13" si="0">D5</f>
        <v>C1</v>
      </c>
      <c r="W13" s="7"/>
      <c r="X13" s="7" t="str">
        <f t="shared" ref="X13:AE13" si="1">E5</f>
        <v>C2</v>
      </c>
      <c r="Y13" s="7" t="str">
        <f t="shared" si="1"/>
        <v>C3</v>
      </c>
      <c r="Z13" s="7" t="str">
        <f t="shared" si="1"/>
        <v>C4</v>
      </c>
      <c r="AA13" s="7" t="str">
        <f t="shared" si="1"/>
        <v>C5</v>
      </c>
      <c r="AB13" s="7" t="str">
        <f t="shared" si="1"/>
        <v>C6</v>
      </c>
      <c r="AC13" s="7" t="str">
        <f t="shared" si="1"/>
        <v>C7</v>
      </c>
      <c r="AD13" s="7" t="str">
        <f t="shared" si="1"/>
        <v>C8</v>
      </c>
      <c r="AE13" s="7" t="str">
        <f t="shared" si="1"/>
        <v>C9</v>
      </c>
    </row>
    <row r="14" spans="1:31" x14ac:dyDescent="0.3">
      <c r="B14" s="4" t="s">
        <v>17</v>
      </c>
      <c r="C14" s="15" t="s">
        <v>0</v>
      </c>
      <c r="D14" s="16">
        <v>65</v>
      </c>
      <c r="E14" s="16">
        <v>47</v>
      </c>
      <c r="F14" s="16">
        <v>40</v>
      </c>
      <c r="G14" s="16">
        <v>48</v>
      </c>
      <c r="H14" s="16">
        <v>21</v>
      </c>
      <c r="I14" s="16">
        <v>42</v>
      </c>
      <c r="J14" s="16">
        <v>3</v>
      </c>
      <c r="K14" s="16">
        <v>10</v>
      </c>
      <c r="L14" s="17">
        <v>24</v>
      </c>
      <c r="M14" s="29">
        <v>5</v>
      </c>
      <c r="N14" s="29">
        <v>44</v>
      </c>
      <c r="V14">
        <v>0</v>
      </c>
      <c r="X14">
        <v>0</v>
      </c>
      <c r="Y14">
        <v>0</v>
      </c>
      <c r="Z14">
        <f>IF(G12="",1,0)</f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B15" s="5"/>
      <c r="C15" s="18" t="s">
        <v>1</v>
      </c>
      <c r="D15" s="23">
        <v>8.2170000000000005</v>
      </c>
      <c r="E15" s="23">
        <v>2.8959999999999999</v>
      </c>
      <c r="F15" s="23">
        <v>0.108</v>
      </c>
      <c r="G15" s="23">
        <v>0.88</v>
      </c>
      <c r="H15" s="24" t="s">
        <v>38</v>
      </c>
      <c r="I15" s="24">
        <v>0.19400000000000001</v>
      </c>
      <c r="J15" s="24">
        <v>13</v>
      </c>
      <c r="K15" s="24">
        <v>35</v>
      </c>
      <c r="L15" s="24">
        <v>18.145</v>
      </c>
      <c r="M15" s="24">
        <v>28.661000000000001</v>
      </c>
      <c r="N15" s="24">
        <v>46.92</v>
      </c>
    </row>
    <row r="16" spans="1:31" x14ac:dyDescent="0.3">
      <c r="B16" s="4" t="s">
        <v>18</v>
      </c>
      <c r="C16" s="15" t="s">
        <v>0</v>
      </c>
      <c r="D16" s="16">
        <v>38</v>
      </c>
      <c r="E16" s="16">
        <v>55</v>
      </c>
      <c r="F16" s="16">
        <v>37</v>
      </c>
      <c r="G16" s="16">
        <v>34</v>
      </c>
      <c r="H16" s="16">
        <v>40</v>
      </c>
      <c r="I16" s="16">
        <v>32</v>
      </c>
      <c r="J16" s="16">
        <v>0</v>
      </c>
      <c r="K16" s="16">
        <v>21</v>
      </c>
      <c r="L16" s="17">
        <v>54</v>
      </c>
      <c r="M16" s="29">
        <v>35</v>
      </c>
      <c r="N16" s="29">
        <v>5</v>
      </c>
      <c r="V16">
        <f>IF(D14="",1,0)</f>
        <v>0</v>
      </c>
      <c r="X16">
        <f t="shared" ref="X16:AD16" si="2">IF(E14="",1,0)</f>
        <v>0</v>
      </c>
      <c r="Y16">
        <f t="shared" si="2"/>
        <v>0</v>
      </c>
      <c r="Z16">
        <f t="shared" si="2"/>
        <v>0</v>
      </c>
      <c r="AA16">
        <f t="shared" si="2"/>
        <v>0</v>
      </c>
      <c r="AB16">
        <f t="shared" si="2"/>
        <v>0</v>
      </c>
      <c r="AC16">
        <f t="shared" si="2"/>
        <v>0</v>
      </c>
      <c r="AD16">
        <f t="shared" si="2"/>
        <v>0</v>
      </c>
      <c r="AE16">
        <v>0</v>
      </c>
    </row>
    <row r="17" spans="2:31" x14ac:dyDescent="0.3">
      <c r="B17" s="5"/>
      <c r="C17" s="18" t="s">
        <v>1</v>
      </c>
      <c r="D17" s="23">
        <v>8.6969999999999992</v>
      </c>
      <c r="E17" s="23">
        <v>2.383</v>
      </c>
      <c r="F17" s="23">
        <v>0.11</v>
      </c>
      <c r="G17" s="24">
        <v>7.4999999999999997E-2</v>
      </c>
      <c r="H17" s="24" t="s">
        <v>39</v>
      </c>
      <c r="I17" s="24">
        <v>0.17299999999999999</v>
      </c>
      <c r="J17" s="24">
        <v>9</v>
      </c>
      <c r="K17" s="24">
        <v>24.782</v>
      </c>
      <c r="L17" s="24">
        <v>15.119</v>
      </c>
      <c r="M17" s="30">
        <v>19.623999999999999</v>
      </c>
      <c r="N17" s="30">
        <v>98.725999999999999</v>
      </c>
    </row>
    <row r="18" spans="2:31" x14ac:dyDescent="0.3">
      <c r="B18" s="4" t="s">
        <v>19</v>
      </c>
      <c r="C18" s="15" t="s">
        <v>0</v>
      </c>
      <c r="D18" s="16">
        <v>57</v>
      </c>
      <c r="E18" s="16">
        <v>50</v>
      </c>
      <c r="F18" s="16">
        <v>81</v>
      </c>
      <c r="G18" s="16">
        <v>16</v>
      </c>
      <c r="H18" s="16">
        <v>9</v>
      </c>
      <c r="I18" s="16">
        <v>22</v>
      </c>
      <c r="J18" s="16">
        <v>3</v>
      </c>
      <c r="K18" s="16">
        <v>20</v>
      </c>
      <c r="L18" s="17">
        <v>34</v>
      </c>
      <c r="M18" s="11">
        <v>28</v>
      </c>
      <c r="N18" s="29">
        <v>18</v>
      </c>
      <c r="V18">
        <f>IF(D16="",1,0)</f>
        <v>0</v>
      </c>
      <c r="X18">
        <f>IF(E16="",1,0)</f>
        <v>0</v>
      </c>
      <c r="Y18">
        <f>IF(F16="",1,0)</f>
        <v>0</v>
      </c>
      <c r="Z18">
        <v>0</v>
      </c>
      <c r="AA18">
        <f>IF(H16="",1,0)</f>
        <v>0</v>
      </c>
      <c r="AB18">
        <f>IF(I16="",1,0)</f>
        <v>0</v>
      </c>
      <c r="AC18">
        <v>0</v>
      </c>
      <c r="AD18">
        <v>0</v>
      </c>
      <c r="AE18">
        <v>0</v>
      </c>
    </row>
    <row r="19" spans="2:31" x14ac:dyDescent="0.3">
      <c r="B19" s="5"/>
      <c r="C19" s="18" t="s">
        <v>1</v>
      </c>
      <c r="D19" s="23">
        <v>16.792000000000002</v>
      </c>
      <c r="E19" s="23">
        <v>2.121</v>
      </c>
      <c r="F19" s="23">
        <v>0.11</v>
      </c>
      <c r="G19" s="23">
        <v>7.9000000000000001E-2</v>
      </c>
      <c r="H19" s="24" t="s">
        <v>40</v>
      </c>
      <c r="I19" s="24">
        <v>0.215</v>
      </c>
      <c r="J19" s="24">
        <v>87</v>
      </c>
      <c r="K19" s="24">
        <v>8.9710000000000001</v>
      </c>
      <c r="L19" s="24" t="s">
        <v>44</v>
      </c>
      <c r="M19" s="11">
        <v>15.884</v>
      </c>
      <c r="N19" s="30">
        <v>83.228999999999999</v>
      </c>
    </row>
    <row r="20" spans="2:31" x14ac:dyDescent="0.3">
      <c r="B20" s="4" t="s">
        <v>20</v>
      </c>
      <c r="C20" s="15" t="s">
        <v>0</v>
      </c>
      <c r="D20" s="16">
        <v>61</v>
      </c>
      <c r="E20" s="16">
        <v>49</v>
      </c>
      <c r="F20" s="16">
        <v>44</v>
      </c>
      <c r="G20" s="16">
        <v>60</v>
      </c>
      <c r="H20" s="19">
        <v>49</v>
      </c>
      <c r="I20" s="20">
        <v>18</v>
      </c>
      <c r="J20" s="16">
        <v>10</v>
      </c>
      <c r="K20" s="16">
        <v>8</v>
      </c>
      <c r="L20" s="17">
        <v>26</v>
      </c>
      <c r="M20" s="16" t="s">
        <v>31</v>
      </c>
      <c r="N20" s="29">
        <v>18</v>
      </c>
      <c r="V20">
        <f>IF(D18="",1,0)</f>
        <v>0</v>
      </c>
      <c r="X20">
        <f t="shared" ref="X20:AE20" si="3">IF(E18="",1,0)</f>
        <v>0</v>
      </c>
      <c r="Y20">
        <f t="shared" si="3"/>
        <v>0</v>
      </c>
      <c r="Z20">
        <f t="shared" si="3"/>
        <v>0</v>
      </c>
      <c r="AA20">
        <f t="shared" si="3"/>
        <v>0</v>
      </c>
      <c r="AB20">
        <f t="shared" si="3"/>
        <v>0</v>
      </c>
      <c r="AC20">
        <f t="shared" si="3"/>
        <v>0</v>
      </c>
      <c r="AD20">
        <f t="shared" si="3"/>
        <v>0</v>
      </c>
      <c r="AE20">
        <f t="shared" si="3"/>
        <v>0</v>
      </c>
    </row>
    <row r="21" spans="2:31" x14ac:dyDescent="0.3">
      <c r="B21" s="5"/>
      <c r="C21" s="18" t="s">
        <v>1</v>
      </c>
      <c r="D21" s="23">
        <v>6.01</v>
      </c>
      <c r="E21" s="23">
        <v>1.833</v>
      </c>
      <c r="F21" s="23">
        <v>0.114</v>
      </c>
      <c r="G21" s="23">
        <v>0.1</v>
      </c>
      <c r="H21" s="24" t="s">
        <v>41</v>
      </c>
      <c r="I21" s="25">
        <v>0.193</v>
      </c>
      <c r="J21" s="24">
        <v>46</v>
      </c>
      <c r="K21" s="24">
        <v>8.641</v>
      </c>
      <c r="L21" s="24">
        <v>23.041</v>
      </c>
      <c r="M21" s="11" t="s">
        <v>31</v>
      </c>
      <c r="N21" s="30">
        <v>83.2</v>
      </c>
    </row>
    <row r="22" spans="2:31" x14ac:dyDescent="0.3">
      <c r="B22" s="4" t="s">
        <v>21</v>
      </c>
      <c r="C22" s="15" t="s">
        <v>0</v>
      </c>
      <c r="D22" s="16">
        <v>71</v>
      </c>
      <c r="E22" s="16">
        <v>70</v>
      </c>
      <c r="F22" s="16">
        <v>61</v>
      </c>
      <c r="G22" s="16">
        <v>54</v>
      </c>
      <c r="H22" s="16">
        <v>42</v>
      </c>
      <c r="I22" s="16">
        <v>18</v>
      </c>
      <c r="J22" s="16">
        <v>32</v>
      </c>
      <c r="K22" s="16">
        <v>33</v>
      </c>
      <c r="L22" s="17">
        <v>56</v>
      </c>
      <c r="M22" s="29">
        <v>42</v>
      </c>
      <c r="N22" s="29">
        <v>55</v>
      </c>
      <c r="V22">
        <f t="shared" ref="V22" si="4">IF(D20="",1,0)</f>
        <v>0</v>
      </c>
      <c r="X22">
        <f t="shared" ref="X22:AE22" si="5">IF(E20="",1,0)</f>
        <v>0</v>
      </c>
      <c r="Y22">
        <f t="shared" si="5"/>
        <v>0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0</v>
      </c>
      <c r="AE22">
        <f t="shared" si="5"/>
        <v>0</v>
      </c>
    </row>
    <row r="23" spans="2:31" x14ac:dyDescent="0.3">
      <c r="B23" s="5"/>
      <c r="C23" s="18" t="s">
        <v>1</v>
      </c>
      <c r="D23" s="23">
        <v>1.54</v>
      </c>
      <c r="E23" s="23">
        <v>2.2909999999999999</v>
      </c>
      <c r="F23" s="23">
        <v>0.159</v>
      </c>
      <c r="G23" s="24">
        <v>0.12</v>
      </c>
      <c r="H23" s="24" t="s">
        <v>42</v>
      </c>
      <c r="I23" s="24">
        <v>0.185</v>
      </c>
      <c r="J23" s="24">
        <v>30</v>
      </c>
      <c r="K23" s="24">
        <v>13.196</v>
      </c>
      <c r="L23" s="24">
        <v>24.626000000000001</v>
      </c>
      <c r="M23" s="24">
        <v>27.507000000000001</v>
      </c>
      <c r="N23" s="24">
        <v>77.177999999999997</v>
      </c>
    </row>
    <row r="24" spans="2:31" x14ac:dyDescent="0.3">
      <c r="B24" s="4" t="s">
        <v>22</v>
      </c>
      <c r="C24" s="15" t="s">
        <v>0</v>
      </c>
      <c r="D24" s="16">
        <v>58</v>
      </c>
      <c r="E24" s="16">
        <v>71</v>
      </c>
      <c r="F24" s="16">
        <v>46</v>
      </c>
      <c r="G24" s="16">
        <v>42</v>
      </c>
      <c r="H24" s="16">
        <v>51</v>
      </c>
      <c r="I24" s="16">
        <v>33</v>
      </c>
      <c r="J24" s="16">
        <v>0</v>
      </c>
      <c r="K24" s="16">
        <v>8</v>
      </c>
      <c r="L24" s="17">
        <v>9</v>
      </c>
      <c r="M24" s="29">
        <v>5</v>
      </c>
      <c r="N24" s="11">
        <v>40</v>
      </c>
      <c r="V24">
        <v>0</v>
      </c>
      <c r="X24">
        <f t="shared" ref="X24:AE24" si="6">IF(E22="",1,0)</f>
        <v>0</v>
      </c>
      <c r="Y24">
        <f t="shared" si="6"/>
        <v>0</v>
      </c>
      <c r="Z24">
        <f t="shared" si="6"/>
        <v>0</v>
      </c>
      <c r="AA24">
        <f t="shared" si="6"/>
        <v>0</v>
      </c>
      <c r="AB24">
        <f t="shared" si="6"/>
        <v>0</v>
      </c>
      <c r="AC24">
        <f t="shared" si="6"/>
        <v>0</v>
      </c>
      <c r="AD24">
        <f t="shared" si="6"/>
        <v>0</v>
      </c>
      <c r="AE24">
        <f t="shared" si="6"/>
        <v>0</v>
      </c>
    </row>
    <row r="25" spans="2:31" x14ac:dyDescent="0.3">
      <c r="B25" s="5"/>
      <c r="C25" s="18" t="s">
        <v>1</v>
      </c>
      <c r="D25" s="23">
        <v>5.7140000000000004</v>
      </c>
      <c r="E25" s="23">
        <v>1.544</v>
      </c>
      <c r="F25" s="23">
        <v>0.13300000000000001</v>
      </c>
      <c r="G25" s="23">
        <v>0.112</v>
      </c>
      <c r="H25" s="24" t="s">
        <v>43</v>
      </c>
      <c r="I25" s="24">
        <v>0.17599999999999999</v>
      </c>
      <c r="J25" s="24">
        <v>68</v>
      </c>
      <c r="K25" s="24">
        <v>11.85</v>
      </c>
      <c r="L25" s="24">
        <v>45.628999999999998</v>
      </c>
      <c r="M25" s="24">
        <v>24.236999999999998</v>
      </c>
      <c r="N25" s="11">
        <v>100.2</v>
      </c>
    </row>
    <row r="26" spans="2:31" x14ac:dyDescent="0.3">
      <c r="B26" s="4" t="s">
        <v>23</v>
      </c>
      <c r="C26" s="15" t="s">
        <v>0</v>
      </c>
      <c r="D26" s="16">
        <v>62</v>
      </c>
      <c r="E26" s="16">
        <v>75</v>
      </c>
      <c r="F26" s="16">
        <v>96</v>
      </c>
      <c r="G26" s="16">
        <v>58</v>
      </c>
      <c r="H26" s="16">
        <v>24</v>
      </c>
      <c r="I26" s="16">
        <v>17</v>
      </c>
      <c r="J26" s="16">
        <v>20</v>
      </c>
      <c r="K26" s="16">
        <v>31</v>
      </c>
      <c r="L26" s="17">
        <v>37</v>
      </c>
      <c r="M26" s="29">
        <v>5</v>
      </c>
      <c r="N26" s="11">
        <v>4</v>
      </c>
      <c r="V26">
        <f>IF(D24="",1,0)</f>
        <v>0</v>
      </c>
      <c r="X26">
        <v>0</v>
      </c>
      <c r="Y26">
        <f t="shared" ref="Y26:AE26" si="7">IF(F24="",1,0)</f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D26">
        <f t="shared" si="7"/>
        <v>0</v>
      </c>
      <c r="AE26">
        <f t="shared" si="7"/>
        <v>0</v>
      </c>
    </row>
    <row r="27" spans="2:31" x14ac:dyDescent="0.3">
      <c r="B27" s="5"/>
      <c r="C27" s="18" t="s">
        <v>1</v>
      </c>
      <c r="D27" s="23">
        <v>18.388999999999999</v>
      </c>
      <c r="E27" s="23">
        <v>2.1789999999999998</v>
      </c>
      <c r="F27" s="23">
        <v>0.10100000000000001</v>
      </c>
      <c r="G27" s="24">
        <v>0.01</v>
      </c>
      <c r="H27" s="24">
        <v>2</v>
      </c>
      <c r="I27" s="24">
        <v>0.21199999999999999</v>
      </c>
      <c r="J27" s="24">
        <v>92</v>
      </c>
      <c r="K27" s="24">
        <v>4.0519999999999996</v>
      </c>
      <c r="L27" s="24">
        <v>18.276</v>
      </c>
      <c r="M27" s="30">
        <v>89.725999999999999</v>
      </c>
      <c r="N27" s="11">
        <v>93.965999999999994</v>
      </c>
    </row>
    <row r="28" spans="2:31" x14ac:dyDescent="0.3">
      <c r="B28" s="4" t="s">
        <v>24</v>
      </c>
      <c r="C28" s="15" t="s">
        <v>0</v>
      </c>
      <c r="D28" s="16">
        <v>60</v>
      </c>
      <c r="E28" s="16">
        <v>58</v>
      </c>
      <c r="F28" s="16">
        <v>48</v>
      </c>
      <c r="G28" s="16">
        <v>48</v>
      </c>
      <c r="H28" s="16">
        <v>57</v>
      </c>
      <c r="I28" s="16">
        <v>5</v>
      </c>
      <c r="J28" s="16">
        <v>16</v>
      </c>
      <c r="K28" s="16">
        <v>26</v>
      </c>
      <c r="L28" s="17">
        <v>31</v>
      </c>
      <c r="M28" s="11">
        <v>44</v>
      </c>
      <c r="N28" s="11">
        <v>5</v>
      </c>
      <c r="V28">
        <f t="shared" ref="V28" si="8">IF(D26="",1,0)</f>
        <v>0</v>
      </c>
      <c r="X28">
        <f t="shared" ref="X28:AC28" si="9">IF(E26="",1,0)</f>
        <v>0</v>
      </c>
      <c r="Y28">
        <f t="shared" si="9"/>
        <v>0</v>
      </c>
      <c r="Z28">
        <f t="shared" si="9"/>
        <v>0</v>
      </c>
      <c r="AA28">
        <f t="shared" si="9"/>
        <v>0</v>
      </c>
      <c r="AB28">
        <f t="shared" si="9"/>
        <v>0</v>
      </c>
      <c r="AC28">
        <f t="shared" si="9"/>
        <v>0</v>
      </c>
      <c r="AD28">
        <v>0</v>
      </c>
      <c r="AE28">
        <f>IF(L26="",1,0)</f>
        <v>0</v>
      </c>
    </row>
    <row r="29" spans="2:31" x14ac:dyDescent="0.3">
      <c r="B29" s="5"/>
      <c r="C29" s="18" t="s">
        <v>1</v>
      </c>
      <c r="D29" s="23">
        <v>11.826000000000001</v>
      </c>
      <c r="E29" s="23">
        <v>2.2989999999999999</v>
      </c>
      <c r="F29" s="23">
        <v>8.4000000000000005E-2</v>
      </c>
      <c r="G29" s="23" t="s">
        <v>35</v>
      </c>
      <c r="H29" s="24">
        <v>0.3</v>
      </c>
      <c r="I29" s="24">
        <v>0.19900000000000001</v>
      </c>
      <c r="J29" s="24">
        <v>79</v>
      </c>
      <c r="K29" s="24">
        <v>12.297000000000001</v>
      </c>
      <c r="L29" s="24">
        <v>23.390999999999998</v>
      </c>
      <c r="M29" s="11">
        <v>10.510999999999999</v>
      </c>
      <c r="N29" s="11">
        <v>85.278999999999996</v>
      </c>
    </row>
    <row r="30" spans="2:31" x14ac:dyDescent="0.3">
      <c r="B30" s="4" t="s">
        <v>25</v>
      </c>
      <c r="C30" s="15" t="s">
        <v>0</v>
      </c>
      <c r="D30" s="16">
        <v>82</v>
      </c>
      <c r="E30" s="16">
        <v>49</v>
      </c>
      <c r="F30" s="16">
        <v>89</v>
      </c>
      <c r="G30" s="21">
        <v>48</v>
      </c>
      <c r="H30" s="16">
        <v>46</v>
      </c>
      <c r="I30" s="16">
        <v>21</v>
      </c>
      <c r="J30" s="16">
        <v>0</v>
      </c>
      <c r="K30" s="16">
        <v>50</v>
      </c>
      <c r="L30" s="17">
        <v>30</v>
      </c>
      <c r="M30" s="29">
        <v>25</v>
      </c>
      <c r="N30" s="11">
        <v>20</v>
      </c>
      <c r="V30">
        <v>0</v>
      </c>
      <c r="X30">
        <f t="shared" ref="X30:AE30" si="10">IF(E28="",1,0)</f>
        <v>0</v>
      </c>
      <c r="Y30">
        <f t="shared" si="10"/>
        <v>0</v>
      </c>
      <c r="Z30">
        <f t="shared" si="10"/>
        <v>0</v>
      </c>
      <c r="AA30">
        <f t="shared" si="10"/>
        <v>0</v>
      </c>
      <c r="AB30">
        <f t="shared" si="10"/>
        <v>0</v>
      </c>
      <c r="AC30">
        <f t="shared" si="10"/>
        <v>0</v>
      </c>
      <c r="AD30">
        <f t="shared" si="10"/>
        <v>0</v>
      </c>
      <c r="AE30">
        <f t="shared" si="10"/>
        <v>0</v>
      </c>
    </row>
    <row r="31" spans="2:31" x14ac:dyDescent="0.3">
      <c r="B31" s="5"/>
      <c r="C31" s="18" t="s">
        <v>1</v>
      </c>
      <c r="D31" s="23">
        <v>16.02</v>
      </c>
      <c r="E31" s="23">
        <v>1.8049999999999999</v>
      </c>
      <c r="F31" s="23">
        <v>0.11700000000000001</v>
      </c>
      <c r="G31" s="26">
        <v>0.127</v>
      </c>
      <c r="H31" s="27">
        <v>15.7</v>
      </c>
      <c r="I31" s="27">
        <v>0.183</v>
      </c>
      <c r="J31" s="27">
        <v>23</v>
      </c>
      <c r="K31" s="27">
        <v>3.3650000000000002</v>
      </c>
      <c r="L31" s="28">
        <v>28.213000000000001</v>
      </c>
      <c r="M31" s="30">
        <v>21.17</v>
      </c>
      <c r="N31" s="11">
        <v>88.95</v>
      </c>
    </row>
    <row r="32" spans="2:31" x14ac:dyDescent="0.3">
      <c r="C32" s="11" t="s">
        <v>51</v>
      </c>
      <c r="D32" s="12">
        <f t="shared" ref="D32:L32" si="11">AVERAGE(D12,D14,D16,D18,D20,D22,D24,D26,D28,D30)</f>
        <v>61.9</v>
      </c>
      <c r="E32" s="12">
        <f t="shared" si="11"/>
        <v>56</v>
      </c>
      <c r="F32" s="12">
        <f t="shared" si="11"/>
        <v>58.5</v>
      </c>
      <c r="G32" s="12">
        <f t="shared" si="11"/>
        <v>42.6</v>
      </c>
      <c r="H32" s="12">
        <f t="shared" si="11"/>
        <v>36.4</v>
      </c>
      <c r="I32" s="12">
        <f t="shared" si="11"/>
        <v>22.8</v>
      </c>
      <c r="J32" s="12">
        <f t="shared" si="11"/>
        <v>11.6</v>
      </c>
      <c r="K32" s="12">
        <f t="shared" si="11"/>
        <v>23.9</v>
      </c>
      <c r="L32" s="12">
        <f t="shared" si="11"/>
        <v>33.5</v>
      </c>
      <c r="M32" s="12">
        <f t="shared" ref="M32" si="12">AVERAGE(M12,M14,M16,M18,M20,M22,M24,M26,M28,M30)</f>
        <v>21.555555555555557</v>
      </c>
      <c r="N32" s="12">
        <f>AVERAGE(N12,N14,N16,N18,N20,N22,N24,N26,N28,N30)</f>
        <v>24.9</v>
      </c>
      <c r="V32">
        <f t="shared" ref="V32" si="13">IF(D30="",1,0)</f>
        <v>0</v>
      </c>
      <c r="X32">
        <f t="shared" ref="X32:AE32" si="14">IF(E30="",1,0)</f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</row>
    <row r="33" spans="3:31" x14ac:dyDescent="0.3">
      <c r="C33" t="s">
        <v>50</v>
      </c>
      <c r="D33" s="32">
        <f t="shared" ref="D33:N33" si="15">D32/D8</f>
        <v>2.0633333333333335</v>
      </c>
      <c r="E33" s="32">
        <f t="shared" si="15"/>
        <v>3.7333333333333334</v>
      </c>
      <c r="F33" s="32">
        <f t="shared" si="15"/>
        <v>3.9</v>
      </c>
      <c r="G33" s="32">
        <f t="shared" si="15"/>
        <v>4.26</v>
      </c>
      <c r="H33" s="32">
        <f t="shared" si="15"/>
        <v>3.6399999999999997</v>
      </c>
      <c r="I33" s="32">
        <f t="shared" si="15"/>
        <v>4.5600000000000005</v>
      </c>
      <c r="J33" s="32">
        <f t="shared" si="15"/>
        <v>2.3199999999999998</v>
      </c>
      <c r="K33" s="32">
        <f t="shared" si="15"/>
        <v>2.9874999999999998</v>
      </c>
      <c r="L33" s="32">
        <f t="shared" si="15"/>
        <v>3.35</v>
      </c>
      <c r="M33" s="32">
        <f t="shared" si="15"/>
        <v>4.3111111111111118</v>
      </c>
      <c r="N33" s="32">
        <f t="shared" si="15"/>
        <v>4.9799999999999995</v>
      </c>
    </row>
    <row r="34" spans="3:31" x14ac:dyDescent="0.3">
      <c r="C34" s="11" t="s">
        <v>28</v>
      </c>
      <c r="D34" s="13">
        <f t="shared" ref="D34:N34" si="16">AVERAGE(D13,D15,D17,D19,D21,D23,D25,D27,D29,D31)</f>
        <v>10.6205</v>
      </c>
      <c r="E34" s="13">
        <f t="shared" si="16"/>
        <v>3.4350999999999998</v>
      </c>
      <c r="F34" s="13">
        <f t="shared" si="16"/>
        <v>0.11180000000000001</v>
      </c>
      <c r="G34" s="13">
        <f t="shared" si="16"/>
        <v>0.17366666666666669</v>
      </c>
      <c r="H34" s="13">
        <f t="shared" si="16"/>
        <v>6</v>
      </c>
      <c r="I34" s="13">
        <f t="shared" si="16"/>
        <v>2.5729999999999995</v>
      </c>
      <c r="J34" s="13">
        <f t="shared" si="16"/>
        <v>54.5</v>
      </c>
      <c r="K34" s="13">
        <f t="shared" si="16"/>
        <v>14.4154</v>
      </c>
      <c r="L34" s="13">
        <f t="shared" si="16"/>
        <v>25.182333333333332</v>
      </c>
      <c r="M34" s="13">
        <f t="shared" si="16"/>
        <v>29.977777777777778</v>
      </c>
      <c r="N34" s="13">
        <f t="shared" si="16"/>
        <v>84.954800000000006</v>
      </c>
    </row>
    <row r="35" spans="3:31" x14ac:dyDescent="0.3">
      <c r="C35" s="11" t="s">
        <v>29</v>
      </c>
      <c r="D35" s="12">
        <f>V35</f>
        <v>0</v>
      </c>
      <c r="E35" s="12">
        <f t="shared" ref="E35:L35" si="17">X35</f>
        <v>0</v>
      </c>
      <c r="F35" s="12">
        <f t="shared" si="17"/>
        <v>0</v>
      </c>
      <c r="G35" s="12">
        <f t="shared" si="17"/>
        <v>0</v>
      </c>
      <c r="H35" s="12">
        <f t="shared" si="17"/>
        <v>0</v>
      </c>
      <c r="I35" s="12">
        <f t="shared" si="17"/>
        <v>0</v>
      </c>
      <c r="J35" s="12">
        <f t="shared" si="17"/>
        <v>0</v>
      </c>
      <c r="K35" s="12">
        <f t="shared" si="17"/>
        <v>0</v>
      </c>
      <c r="L35" s="12">
        <f t="shared" si="17"/>
        <v>0</v>
      </c>
      <c r="M35" s="12">
        <f>AE35</f>
        <v>0</v>
      </c>
      <c r="N35" s="12">
        <f>AF35</f>
        <v>0</v>
      </c>
      <c r="V35" s="6">
        <f>SUM(V14:V34)</f>
        <v>0</v>
      </c>
      <c r="W35" s="6"/>
      <c r="X35" s="6">
        <f t="shared" ref="X35:AE35" si="18">SUM(X14:X34)</f>
        <v>0</v>
      </c>
      <c r="Y35" s="6">
        <f t="shared" si="18"/>
        <v>0</v>
      </c>
      <c r="Z35" s="6">
        <f t="shared" si="18"/>
        <v>0</v>
      </c>
      <c r="AA35" s="6">
        <f t="shared" si="18"/>
        <v>0</v>
      </c>
      <c r="AB35" s="6">
        <f t="shared" si="18"/>
        <v>0</v>
      </c>
      <c r="AC35" s="6">
        <f t="shared" si="18"/>
        <v>0</v>
      </c>
      <c r="AD35" s="6">
        <v>0</v>
      </c>
      <c r="AE35" s="6">
        <f t="shared" si="18"/>
        <v>0</v>
      </c>
    </row>
    <row r="39" spans="3:31" x14ac:dyDescent="0.3"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 s="2" t="s">
        <v>9</v>
      </c>
      <c r="L39" s="2" t="s">
        <v>10</v>
      </c>
      <c r="M39" s="2" t="s">
        <v>11</v>
      </c>
      <c r="N39" s="2" t="s">
        <v>47</v>
      </c>
    </row>
    <row r="40" spans="3:31" x14ac:dyDescent="0.3">
      <c r="C40" t="s">
        <v>48</v>
      </c>
      <c r="D40" s="1">
        <f t="shared" ref="D40:N40" si="19">D32/100</f>
        <v>0.61899999999999999</v>
      </c>
      <c r="E40" s="1">
        <f t="shared" si="19"/>
        <v>0.56000000000000005</v>
      </c>
      <c r="F40" s="1">
        <f t="shared" si="19"/>
        <v>0.58499999999999996</v>
      </c>
      <c r="G40" s="1">
        <f t="shared" si="19"/>
        <v>0.42599999999999999</v>
      </c>
      <c r="H40" s="1">
        <f t="shared" si="19"/>
        <v>0.36399999999999999</v>
      </c>
      <c r="I40" s="1">
        <f t="shared" si="19"/>
        <v>0.22800000000000001</v>
      </c>
      <c r="J40" s="1">
        <f t="shared" si="19"/>
        <v>0.11599999999999999</v>
      </c>
      <c r="K40" s="1">
        <f t="shared" si="19"/>
        <v>0.23899999999999999</v>
      </c>
      <c r="L40" s="1">
        <f t="shared" si="19"/>
        <v>0.33500000000000002</v>
      </c>
      <c r="M40" s="1">
        <f t="shared" si="19"/>
        <v>0.21555555555555558</v>
      </c>
      <c r="N40" s="1">
        <f t="shared" si="19"/>
        <v>0.249</v>
      </c>
    </row>
    <row r="41" spans="3:31" x14ac:dyDescent="0.3">
      <c r="C41" t="s">
        <v>49</v>
      </c>
      <c r="D41" s="33">
        <f t="shared" ref="D41:N41" si="20">D33/100</f>
        <v>2.0633333333333333E-2</v>
      </c>
      <c r="E41" s="33">
        <f t="shared" si="20"/>
        <v>3.7333333333333336E-2</v>
      </c>
      <c r="F41" s="33">
        <f t="shared" si="20"/>
        <v>3.9E-2</v>
      </c>
      <c r="G41" s="33">
        <f t="shared" si="20"/>
        <v>4.2599999999999999E-2</v>
      </c>
      <c r="H41" s="33">
        <f t="shared" si="20"/>
        <v>3.6399999999999995E-2</v>
      </c>
      <c r="I41" s="33">
        <f t="shared" si="20"/>
        <v>4.5600000000000002E-2</v>
      </c>
      <c r="J41" s="33">
        <f t="shared" si="20"/>
        <v>2.3199999999999998E-2</v>
      </c>
      <c r="K41" s="33">
        <f t="shared" si="20"/>
        <v>2.9874999999999999E-2</v>
      </c>
      <c r="L41" s="33">
        <f t="shared" si="20"/>
        <v>3.3500000000000002E-2</v>
      </c>
      <c r="M41" s="33">
        <f t="shared" si="20"/>
        <v>4.3111111111111121E-2</v>
      </c>
      <c r="N41" s="33">
        <f t="shared" si="20"/>
        <v>4.9799999999999997E-2</v>
      </c>
    </row>
    <row r="42" spans="3:31" x14ac:dyDescent="0.3">
      <c r="C42" t="s">
        <v>1</v>
      </c>
      <c r="D42">
        <f t="shared" ref="D42:N42" si="21">D34</f>
        <v>10.6205</v>
      </c>
      <c r="E42">
        <f t="shared" si="21"/>
        <v>3.4350999999999998</v>
      </c>
      <c r="F42">
        <f t="shared" si="21"/>
        <v>0.11180000000000001</v>
      </c>
      <c r="G42">
        <f t="shared" si="21"/>
        <v>0.17366666666666669</v>
      </c>
      <c r="H42">
        <f t="shared" si="21"/>
        <v>6</v>
      </c>
      <c r="I42">
        <f t="shared" si="21"/>
        <v>2.5729999999999995</v>
      </c>
      <c r="J42">
        <f t="shared" si="21"/>
        <v>54.5</v>
      </c>
      <c r="K42">
        <f t="shared" si="21"/>
        <v>14.4154</v>
      </c>
      <c r="L42">
        <f t="shared" si="21"/>
        <v>25.182333333333332</v>
      </c>
      <c r="M42">
        <f t="shared" si="21"/>
        <v>29.977777777777778</v>
      </c>
      <c r="N42">
        <f t="shared" si="21"/>
        <v>84.954800000000006</v>
      </c>
    </row>
  </sheetData>
  <phoneticPr fontId="1" type="noConversion"/>
  <conditionalFormatting sqref="I20:L20 D18:L18 D20:F20 D28:L28 D12:M12 D24:M24 D26:M26 D30:M30 D14:N14 D16:N16 N18 N20 D22:N22">
    <cfRule type="cellIs" dxfId="15" priority="13" operator="greaterThan">
      <formula>$A$4</formula>
    </cfRule>
  </conditionalFormatting>
  <conditionalFormatting sqref="V14:AE33">
    <cfRule type="cellIs" dxfId="14" priority="3" operator="equal">
      <formula>1</formula>
    </cfRule>
  </conditionalFormatting>
  <conditionalFormatting sqref="G20:H20">
    <cfRule type="cellIs" dxfId="13" priority="2" operator="greaterThan">
      <formula>$A$4</formula>
    </cfRule>
  </conditionalFormatting>
  <conditionalFormatting sqref="M20">
    <cfRule type="cellIs" dxfId="12" priority="1" operator="greaterThan">
      <formula>$A$4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DCF8-E4C4-477B-B2BB-4A533231651E}">
  <dimension ref="A3:X39"/>
  <sheetViews>
    <sheetView showGridLines="0" topLeftCell="A2" zoomScale="90" zoomScaleNormal="90" workbookViewId="0">
      <pane ySplit="4" topLeftCell="A6" activePane="bottomLeft" state="frozen"/>
      <selection activeCell="A2" sqref="A2"/>
      <selection pane="bottomLeft" activeCell="T43" sqref="T43"/>
    </sheetView>
  </sheetViews>
  <sheetFormatPr defaultRowHeight="15.6" x14ac:dyDescent="0.3"/>
  <cols>
    <col min="3" max="3" width="15.5" customWidth="1"/>
    <col min="4" max="4" width="9.3984375" bestFit="1" customWidth="1"/>
    <col min="9" max="9" width="9.8984375" bestFit="1" customWidth="1"/>
    <col min="10" max="10" width="9.09765625" bestFit="1" customWidth="1"/>
    <col min="11" max="12" width="9.8984375" bestFit="1" customWidth="1"/>
    <col min="13" max="13" width="9" bestFit="1" customWidth="1"/>
    <col min="14" max="14" width="10.59765625" customWidth="1"/>
    <col min="15" max="15" width="3" bestFit="1" customWidth="1"/>
    <col min="16" max="16" width="5.3984375" bestFit="1" customWidth="1"/>
    <col min="17" max="23" width="3" bestFit="1" customWidth="1"/>
    <col min="24" max="24" width="4" bestFit="1" customWidth="1"/>
  </cols>
  <sheetData>
    <row r="3" spans="1:24" x14ac:dyDescent="0.3">
      <c r="A3" t="s">
        <v>45</v>
      </c>
    </row>
    <row r="4" spans="1:24" x14ac:dyDescent="0.3">
      <c r="A4" s="22">
        <v>50</v>
      </c>
      <c r="G4" t="s">
        <v>15</v>
      </c>
    </row>
    <row r="5" spans="1:24" x14ac:dyDescent="0.3">
      <c r="C5" s="3" t="s">
        <v>26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</row>
    <row r="6" spans="1:24" x14ac:dyDescent="0.3">
      <c r="C6" s="8" t="s">
        <v>12</v>
      </c>
      <c r="D6" s="8">
        <v>10</v>
      </c>
      <c r="E6" s="8">
        <v>10</v>
      </c>
      <c r="F6" s="8">
        <v>10</v>
      </c>
      <c r="G6" s="8">
        <v>5</v>
      </c>
      <c r="H6" s="8">
        <v>5</v>
      </c>
      <c r="I6" s="8">
        <v>5</v>
      </c>
      <c r="J6" s="8">
        <v>5</v>
      </c>
      <c r="K6" s="8">
        <v>10</v>
      </c>
      <c r="L6" s="8">
        <v>10</v>
      </c>
      <c r="M6" s="8">
        <v>10</v>
      </c>
    </row>
    <row r="7" spans="1:24" x14ac:dyDescent="0.3">
      <c r="C7" s="8" t="s">
        <v>13</v>
      </c>
      <c r="D7" s="8">
        <v>50</v>
      </c>
      <c r="E7" s="8">
        <v>30</v>
      </c>
      <c r="F7" s="8">
        <v>20</v>
      </c>
      <c r="G7" s="8">
        <v>15</v>
      </c>
      <c r="H7" s="8">
        <v>10</v>
      </c>
      <c r="I7" s="8">
        <v>15</v>
      </c>
      <c r="J7" s="8">
        <v>15</v>
      </c>
      <c r="K7" s="8">
        <v>20</v>
      </c>
      <c r="L7" s="8">
        <v>25</v>
      </c>
      <c r="M7" s="8">
        <v>50</v>
      </c>
    </row>
    <row r="8" spans="1:24" x14ac:dyDescent="0.3">
      <c r="C8" s="9" t="s">
        <v>14</v>
      </c>
      <c r="D8" s="9">
        <v>30</v>
      </c>
      <c r="E8" s="9">
        <v>20</v>
      </c>
      <c r="F8" s="9">
        <v>15</v>
      </c>
      <c r="G8" s="9">
        <v>15</v>
      </c>
      <c r="H8" s="9">
        <v>10</v>
      </c>
      <c r="I8" s="9">
        <v>10</v>
      </c>
      <c r="J8" s="9">
        <v>5</v>
      </c>
      <c r="K8" s="9">
        <v>5</v>
      </c>
      <c r="L8" s="9">
        <v>8</v>
      </c>
      <c r="M8" s="9">
        <v>10</v>
      </c>
    </row>
    <row r="10" spans="1:24" x14ac:dyDescent="0.3">
      <c r="G10" s="10"/>
    </row>
    <row r="11" spans="1:24" x14ac:dyDescent="0.3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O11" s="7" t="str">
        <f t="shared" ref="O11:X11" si="0">D5</f>
        <v>C1</v>
      </c>
      <c r="P11" s="7" t="str">
        <f t="shared" si="0"/>
        <v>C2</v>
      </c>
      <c r="Q11" s="7" t="str">
        <f t="shared" si="0"/>
        <v>C3</v>
      </c>
      <c r="R11" s="7" t="str">
        <f t="shared" si="0"/>
        <v>C4</v>
      </c>
      <c r="S11" s="7" t="str">
        <f t="shared" si="0"/>
        <v>C5</v>
      </c>
      <c r="T11" s="7" t="str">
        <f t="shared" si="0"/>
        <v>C6</v>
      </c>
      <c r="U11" s="7" t="str">
        <f t="shared" si="0"/>
        <v>C7</v>
      </c>
      <c r="V11" s="7" t="str">
        <f t="shared" si="0"/>
        <v>C8</v>
      </c>
      <c r="W11" s="7" t="str">
        <f t="shared" si="0"/>
        <v>C9</v>
      </c>
      <c r="X11" s="7" t="str">
        <f t="shared" si="0"/>
        <v>C10</v>
      </c>
    </row>
    <row r="12" spans="1:24" x14ac:dyDescent="0.3">
      <c r="B12" s="4" t="s">
        <v>16</v>
      </c>
      <c r="C12" s="15" t="s">
        <v>0</v>
      </c>
      <c r="D12" s="16">
        <v>82</v>
      </c>
      <c r="E12" s="16">
        <v>49</v>
      </c>
      <c r="F12" s="16">
        <v>81</v>
      </c>
      <c r="G12" s="16">
        <v>42</v>
      </c>
      <c r="H12" s="16">
        <v>42</v>
      </c>
      <c r="I12" s="16">
        <v>25</v>
      </c>
      <c r="J12" s="16">
        <v>20</v>
      </c>
      <c r="K12" s="16">
        <v>19</v>
      </c>
      <c r="L12" s="16">
        <v>8</v>
      </c>
      <c r="M12" s="17">
        <v>34</v>
      </c>
      <c r="O12">
        <v>0</v>
      </c>
      <c r="P12">
        <v>0</v>
      </c>
      <c r="Q12">
        <v>0</v>
      </c>
      <c r="R12">
        <v>0</v>
      </c>
      <c r="S12">
        <f>IF(H12="",1,0)</f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B13" s="5"/>
      <c r="C13" s="18" t="s">
        <v>1</v>
      </c>
      <c r="D13" s="23">
        <v>5.5910000000000002</v>
      </c>
      <c r="E13" s="23">
        <v>11.128</v>
      </c>
      <c r="F13" s="23">
        <v>2.3849999999999998</v>
      </c>
      <c r="G13" s="23">
        <v>8.2000000000000003E-2</v>
      </c>
      <c r="H13" s="23">
        <v>5.5E-2</v>
      </c>
      <c r="I13" s="24" t="s">
        <v>37</v>
      </c>
      <c r="J13" s="24">
        <v>24</v>
      </c>
      <c r="K13" s="24">
        <v>4.8440000000000003</v>
      </c>
      <c r="L13" s="24">
        <v>28.535</v>
      </c>
      <c r="M13" s="24">
        <v>30.201000000000001</v>
      </c>
    </row>
    <row r="14" spans="1:24" x14ac:dyDescent="0.3">
      <c r="B14" s="4" t="s">
        <v>17</v>
      </c>
      <c r="C14" s="15" t="s">
        <v>0</v>
      </c>
      <c r="D14" s="16">
        <v>65</v>
      </c>
      <c r="E14" s="16" t="s">
        <v>31</v>
      </c>
      <c r="F14" s="16">
        <v>47</v>
      </c>
      <c r="G14" s="16">
        <v>40</v>
      </c>
      <c r="H14" s="16">
        <v>28</v>
      </c>
      <c r="I14" s="16">
        <v>21</v>
      </c>
      <c r="J14" s="16">
        <v>42</v>
      </c>
      <c r="K14" s="16">
        <v>17</v>
      </c>
      <c r="L14" s="16">
        <v>20</v>
      </c>
      <c r="M14" s="17">
        <v>24</v>
      </c>
      <c r="O14">
        <f t="shared" ref="O14:W14" si="1">IF(D14="",1,0)</f>
        <v>0</v>
      </c>
      <c r="P14">
        <v>1</v>
      </c>
      <c r="Q14">
        <f t="shared" si="1"/>
        <v>0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v>0</v>
      </c>
    </row>
    <row r="15" spans="1:24" x14ac:dyDescent="0.3">
      <c r="B15" s="5"/>
      <c r="C15" s="18" t="s">
        <v>1</v>
      </c>
      <c r="D15" s="23">
        <v>8.2170000000000005</v>
      </c>
      <c r="E15" s="23" t="s">
        <v>31</v>
      </c>
      <c r="F15" s="23">
        <v>2.8959999999999999</v>
      </c>
      <c r="G15" s="23">
        <v>0.108</v>
      </c>
      <c r="H15" s="23" t="s">
        <v>30</v>
      </c>
      <c r="I15" s="24" t="s">
        <v>38</v>
      </c>
      <c r="J15" s="24">
        <v>0.19400000000000001</v>
      </c>
      <c r="K15" s="24">
        <v>3.3919999999999999</v>
      </c>
      <c r="L15" s="24">
        <v>4.3920000000000003</v>
      </c>
      <c r="M15" s="24">
        <v>18.145</v>
      </c>
    </row>
    <row r="16" spans="1:24" x14ac:dyDescent="0.3">
      <c r="B16" s="4" t="s">
        <v>18</v>
      </c>
      <c r="C16" s="15" t="s">
        <v>0</v>
      </c>
      <c r="D16" s="16">
        <v>38</v>
      </c>
      <c r="E16" s="16" t="s">
        <v>31</v>
      </c>
      <c r="F16" s="16">
        <v>55</v>
      </c>
      <c r="G16" s="16">
        <v>37</v>
      </c>
      <c r="H16" s="16" t="s">
        <v>31</v>
      </c>
      <c r="I16" s="16">
        <v>40</v>
      </c>
      <c r="J16" s="16">
        <v>32</v>
      </c>
      <c r="K16" s="16" t="s">
        <v>31</v>
      </c>
      <c r="L16" s="16">
        <v>21</v>
      </c>
      <c r="M16" s="17">
        <v>54</v>
      </c>
      <c r="O16">
        <f t="shared" ref="O16:U16" si="2">IF(D16="",1,0)</f>
        <v>0</v>
      </c>
      <c r="P16">
        <v>1</v>
      </c>
      <c r="Q16">
        <f t="shared" si="2"/>
        <v>0</v>
      </c>
      <c r="R16">
        <f t="shared" si="2"/>
        <v>0</v>
      </c>
      <c r="S16">
        <v>1</v>
      </c>
      <c r="T16">
        <f t="shared" si="2"/>
        <v>0</v>
      </c>
      <c r="U16">
        <f t="shared" si="2"/>
        <v>0</v>
      </c>
      <c r="V16">
        <v>1</v>
      </c>
      <c r="W16">
        <v>0</v>
      </c>
      <c r="X16">
        <v>0</v>
      </c>
    </row>
    <row r="17" spans="2:24" x14ac:dyDescent="0.3">
      <c r="B17" s="5"/>
      <c r="C17" s="18" t="s">
        <v>1</v>
      </c>
      <c r="D17" s="23">
        <v>8.6969999999999992</v>
      </c>
      <c r="E17" s="23" t="s">
        <v>31</v>
      </c>
      <c r="F17" s="23">
        <v>2.383</v>
      </c>
      <c r="G17" s="23">
        <v>0.11</v>
      </c>
      <c r="H17" s="24" t="s">
        <v>31</v>
      </c>
      <c r="I17" s="24" t="s">
        <v>39</v>
      </c>
      <c r="J17" s="24">
        <v>0.17299999999999999</v>
      </c>
      <c r="K17" s="24" t="s">
        <v>31</v>
      </c>
      <c r="L17" s="24">
        <v>24.782</v>
      </c>
      <c r="M17" s="24">
        <v>15.119</v>
      </c>
    </row>
    <row r="18" spans="2:24" x14ac:dyDescent="0.3">
      <c r="B18" s="4" t="s">
        <v>19</v>
      </c>
      <c r="C18" s="15" t="s">
        <v>0</v>
      </c>
      <c r="D18" s="16">
        <v>57</v>
      </c>
      <c r="E18" s="16" t="s">
        <v>31</v>
      </c>
      <c r="F18" s="16">
        <v>50</v>
      </c>
      <c r="G18" s="16">
        <v>81</v>
      </c>
      <c r="H18" s="16">
        <v>26</v>
      </c>
      <c r="I18" s="16">
        <v>9</v>
      </c>
      <c r="J18" s="16">
        <v>22</v>
      </c>
      <c r="K18" s="16">
        <v>21</v>
      </c>
      <c r="L18" s="16">
        <v>20</v>
      </c>
      <c r="M18" s="17">
        <v>34</v>
      </c>
      <c r="O18">
        <f t="shared" ref="O18:X18" si="3">IF(D18="",1,0)</f>
        <v>0</v>
      </c>
      <c r="P18">
        <v>1</v>
      </c>
      <c r="Q18">
        <f t="shared" si="3"/>
        <v>0</v>
      </c>
      <c r="R18">
        <f t="shared" si="3"/>
        <v>0</v>
      </c>
      <c r="S18">
        <f t="shared" si="3"/>
        <v>0</v>
      </c>
      <c r="T18">
        <f t="shared" si="3"/>
        <v>0</v>
      </c>
      <c r="U18">
        <f t="shared" si="3"/>
        <v>0</v>
      </c>
      <c r="V18">
        <f t="shared" si="3"/>
        <v>0</v>
      </c>
      <c r="W18">
        <f t="shared" si="3"/>
        <v>0</v>
      </c>
      <c r="X18">
        <f t="shared" si="3"/>
        <v>0</v>
      </c>
    </row>
    <row r="19" spans="2:24" x14ac:dyDescent="0.3">
      <c r="B19" s="5"/>
      <c r="C19" s="18" t="s">
        <v>1</v>
      </c>
      <c r="D19" s="23">
        <v>16.792000000000002</v>
      </c>
      <c r="E19" s="23" t="s">
        <v>31</v>
      </c>
      <c r="F19" s="23">
        <v>2.121</v>
      </c>
      <c r="G19" s="23">
        <v>0.11</v>
      </c>
      <c r="H19" s="23">
        <v>7.9000000000000001E-2</v>
      </c>
      <c r="I19" s="24" t="s">
        <v>40</v>
      </c>
      <c r="J19" s="24">
        <v>0.215</v>
      </c>
      <c r="K19" s="24">
        <v>5.67</v>
      </c>
      <c r="L19" s="24">
        <v>8.9710000000000001</v>
      </c>
      <c r="M19" s="24" t="s">
        <v>44</v>
      </c>
    </row>
    <row r="20" spans="2:24" x14ac:dyDescent="0.3">
      <c r="B20" s="4" t="s">
        <v>20</v>
      </c>
      <c r="C20" s="15" t="s">
        <v>0</v>
      </c>
      <c r="D20" s="16">
        <v>61</v>
      </c>
      <c r="E20" s="16">
        <v>62</v>
      </c>
      <c r="F20" s="16">
        <v>49</v>
      </c>
      <c r="G20" s="16">
        <v>44</v>
      </c>
      <c r="H20" s="16">
        <v>60</v>
      </c>
      <c r="I20" s="19">
        <v>49</v>
      </c>
      <c r="J20" s="20">
        <v>18</v>
      </c>
      <c r="K20" s="16">
        <v>32</v>
      </c>
      <c r="L20" s="16">
        <v>8</v>
      </c>
      <c r="M20" s="17">
        <v>26</v>
      </c>
      <c r="O20">
        <f t="shared" ref="O20:X20" si="4">IF(D20="",1,0)</f>
        <v>0</v>
      </c>
      <c r="P20">
        <f t="shared" si="4"/>
        <v>0</v>
      </c>
      <c r="Q20">
        <f t="shared" si="4"/>
        <v>0</v>
      </c>
      <c r="R20">
        <f t="shared" si="4"/>
        <v>0</v>
      </c>
      <c r="S20">
        <f t="shared" si="4"/>
        <v>0</v>
      </c>
      <c r="T20">
        <f t="shared" si="4"/>
        <v>0</v>
      </c>
      <c r="U20">
        <f t="shared" si="4"/>
        <v>0</v>
      </c>
      <c r="V20">
        <f t="shared" si="4"/>
        <v>0</v>
      </c>
      <c r="W20">
        <f t="shared" si="4"/>
        <v>0</v>
      </c>
      <c r="X20">
        <f t="shared" si="4"/>
        <v>0</v>
      </c>
    </row>
    <row r="21" spans="2:24" x14ac:dyDescent="0.3">
      <c r="B21" s="5"/>
      <c r="C21" s="18" t="s">
        <v>1</v>
      </c>
      <c r="D21" s="23">
        <v>6.01</v>
      </c>
      <c r="E21" s="23">
        <v>11.125999999999999</v>
      </c>
      <c r="F21" s="23">
        <v>1.833</v>
      </c>
      <c r="G21" s="23">
        <v>0.114</v>
      </c>
      <c r="H21" s="23">
        <v>0.1</v>
      </c>
      <c r="I21" s="24" t="s">
        <v>41</v>
      </c>
      <c r="J21" s="25">
        <v>0.193</v>
      </c>
      <c r="K21" s="24">
        <v>2.8540000000000001</v>
      </c>
      <c r="L21" s="24">
        <v>8.641</v>
      </c>
      <c r="M21" s="24">
        <v>23.041</v>
      </c>
      <c r="P21">
        <v>1</v>
      </c>
    </row>
    <row r="22" spans="2:24" x14ac:dyDescent="0.3">
      <c r="B22" s="4" t="s">
        <v>21</v>
      </c>
      <c r="C22" s="15" t="s">
        <v>0</v>
      </c>
      <c r="D22" s="16" t="s">
        <v>31</v>
      </c>
      <c r="E22" s="16" t="s">
        <v>31</v>
      </c>
      <c r="F22" s="16">
        <v>70</v>
      </c>
      <c r="G22" s="16">
        <v>61</v>
      </c>
      <c r="H22" s="16">
        <v>66</v>
      </c>
      <c r="I22" s="16">
        <v>52</v>
      </c>
      <c r="J22" s="16">
        <v>18</v>
      </c>
      <c r="K22" s="16">
        <v>22</v>
      </c>
      <c r="L22" s="16">
        <v>33</v>
      </c>
      <c r="M22" s="17">
        <v>56</v>
      </c>
      <c r="O22">
        <v>1</v>
      </c>
      <c r="P22">
        <v>1</v>
      </c>
      <c r="Q22">
        <f t="shared" ref="Q22:X22" si="5">IF(F22="",1,0)</f>
        <v>0</v>
      </c>
      <c r="R22">
        <f t="shared" si="5"/>
        <v>0</v>
      </c>
      <c r="S22">
        <f t="shared" si="5"/>
        <v>0</v>
      </c>
      <c r="T22">
        <f t="shared" si="5"/>
        <v>0</v>
      </c>
      <c r="U22">
        <f t="shared" si="5"/>
        <v>0</v>
      </c>
      <c r="V22">
        <f t="shared" si="5"/>
        <v>0</v>
      </c>
      <c r="W22">
        <f t="shared" si="5"/>
        <v>0</v>
      </c>
      <c r="X22">
        <f t="shared" si="5"/>
        <v>0</v>
      </c>
    </row>
    <row r="23" spans="2:24" x14ac:dyDescent="0.3">
      <c r="B23" s="5"/>
      <c r="C23" s="18" t="s">
        <v>1</v>
      </c>
      <c r="D23" s="23" t="s">
        <v>31</v>
      </c>
      <c r="E23" s="23" t="s">
        <v>31</v>
      </c>
      <c r="F23" s="23">
        <v>2.2909999999999999</v>
      </c>
      <c r="G23" s="23">
        <v>0.159</v>
      </c>
      <c r="H23" s="24" t="s">
        <v>32</v>
      </c>
      <c r="I23" s="24" t="s">
        <v>42</v>
      </c>
      <c r="J23" s="24">
        <v>0.185</v>
      </c>
      <c r="K23" s="24">
        <v>5.726</v>
      </c>
      <c r="L23" s="24">
        <v>13.196</v>
      </c>
      <c r="M23" s="24">
        <v>24.626000000000001</v>
      </c>
    </row>
    <row r="24" spans="2:24" x14ac:dyDescent="0.3">
      <c r="B24" s="4" t="s">
        <v>22</v>
      </c>
      <c r="C24" s="15" t="s">
        <v>0</v>
      </c>
      <c r="D24" s="16">
        <v>58</v>
      </c>
      <c r="E24" s="16">
        <v>61</v>
      </c>
      <c r="F24" s="16" t="s">
        <v>31</v>
      </c>
      <c r="G24" s="16">
        <v>46</v>
      </c>
      <c r="H24" s="16">
        <v>40</v>
      </c>
      <c r="I24" s="16">
        <v>51</v>
      </c>
      <c r="J24" s="16">
        <v>33</v>
      </c>
      <c r="K24" s="16">
        <v>15</v>
      </c>
      <c r="L24" s="16">
        <v>8</v>
      </c>
      <c r="M24" s="17">
        <v>9</v>
      </c>
      <c r="O24">
        <f t="shared" ref="O24:X24" si="6">IF(D24="",1,0)</f>
        <v>0</v>
      </c>
      <c r="P24">
        <f t="shared" si="6"/>
        <v>0</v>
      </c>
      <c r="Q24">
        <v>1</v>
      </c>
      <c r="R24">
        <f t="shared" si="6"/>
        <v>0</v>
      </c>
      <c r="S24">
        <f t="shared" si="6"/>
        <v>0</v>
      </c>
      <c r="T24">
        <f t="shared" si="6"/>
        <v>0</v>
      </c>
      <c r="U24">
        <f t="shared" si="6"/>
        <v>0</v>
      </c>
      <c r="V24">
        <f t="shared" si="6"/>
        <v>0</v>
      </c>
      <c r="W24">
        <f t="shared" si="6"/>
        <v>0</v>
      </c>
      <c r="X24">
        <f t="shared" si="6"/>
        <v>0</v>
      </c>
    </row>
    <row r="25" spans="2:24" x14ac:dyDescent="0.3">
      <c r="B25" s="5"/>
      <c r="C25" s="18" t="s">
        <v>1</v>
      </c>
      <c r="D25" s="23">
        <v>5.7140000000000004</v>
      </c>
      <c r="E25" s="23">
        <v>2.7429999999999999</v>
      </c>
      <c r="F25" s="23" t="s">
        <v>31</v>
      </c>
      <c r="G25" s="23">
        <v>0.13300000000000001</v>
      </c>
      <c r="H25" s="23" t="s">
        <v>33</v>
      </c>
      <c r="I25" s="24" t="s">
        <v>43</v>
      </c>
      <c r="J25" s="24">
        <v>0.17599999999999999</v>
      </c>
      <c r="K25" s="24">
        <v>4.5439999999999996</v>
      </c>
      <c r="L25" s="24">
        <v>11.85</v>
      </c>
      <c r="M25" s="24">
        <v>45.628999999999998</v>
      </c>
    </row>
    <row r="26" spans="2:24" x14ac:dyDescent="0.3">
      <c r="B26" s="4" t="s">
        <v>23</v>
      </c>
      <c r="C26" s="15" t="s">
        <v>0</v>
      </c>
      <c r="D26" s="16">
        <v>62</v>
      </c>
      <c r="E26" s="16">
        <v>59</v>
      </c>
      <c r="F26" s="16">
        <v>75</v>
      </c>
      <c r="G26" s="16">
        <v>96</v>
      </c>
      <c r="H26" s="16">
        <v>70</v>
      </c>
      <c r="I26" s="16">
        <v>24</v>
      </c>
      <c r="J26" s="16">
        <v>17</v>
      </c>
      <c r="K26" s="16">
        <v>43</v>
      </c>
      <c r="L26" s="16" t="s">
        <v>31</v>
      </c>
      <c r="M26" s="17">
        <v>37</v>
      </c>
      <c r="O26">
        <f t="shared" ref="O26:X26" si="7">IF(D26="",1,0)</f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v>1</v>
      </c>
      <c r="X26">
        <f t="shared" si="7"/>
        <v>0</v>
      </c>
    </row>
    <row r="27" spans="2:24" x14ac:dyDescent="0.3">
      <c r="B27" s="5"/>
      <c r="C27" s="18" t="s">
        <v>1</v>
      </c>
      <c r="D27" s="23">
        <v>18.388999999999999</v>
      </c>
      <c r="E27" s="23">
        <v>2.657</v>
      </c>
      <c r="F27" s="23">
        <v>2.1789999999999998</v>
      </c>
      <c r="G27" s="23">
        <v>0.10100000000000001</v>
      </c>
      <c r="H27" s="24" t="s">
        <v>34</v>
      </c>
      <c r="I27" s="24">
        <v>2</v>
      </c>
      <c r="J27" s="24">
        <v>0.21199999999999999</v>
      </c>
      <c r="K27" s="24">
        <v>6.1520000000000001</v>
      </c>
      <c r="L27" s="24" t="s">
        <v>31</v>
      </c>
      <c r="M27" s="24">
        <v>18.276</v>
      </c>
    </row>
    <row r="28" spans="2:24" x14ac:dyDescent="0.3">
      <c r="B28" s="4" t="s">
        <v>24</v>
      </c>
      <c r="C28" s="15" t="s">
        <v>0</v>
      </c>
      <c r="D28" s="16" t="s">
        <v>31</v>
      </c>
      <c r="E28" s="16">
        <v>71</v>
      </c>
      <c r="F28" s="16">
        <v>58</v>
      </c>
      <c r="G28" s="16">
        <v>48</v>
      </c>
      <c r="H28" s="16">
        <v>48</v>
      </c>
      <c r="I28" s="16">
        <v>57</v>
      </c>
      <c r="J28" s="16">
        <v>5</v>
      </c>
      <c r="K28" s="16">
        <v>33</v>
      </c>
      <c r="L28" s="16">
        <v>26</v>
      </c>
      <c r="M28" s="17">
        <v>31</v>
      </c>
      <c r="O28">
        <v>1</v>
      </c>
      <c r="P28">
        <f t="shared" ref="P28:X28" si="8">IF(E28="",1,0)</f>
        <v>0</v>
      </c>
      <c r="Q28">
        <f t="shared" si="8"/>
        <v>0</v>
      </c>
      <c r="R28">
        <f t="shared" si="8"/>
        <v>0</v>
      </c>
      <c r="S28">
        <f t="shared" si="8"/>
        <v>0</v>
      </c>
      <c r="T28">
        <f t="shared" si="8"/>
        <v>0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0</v>
      </c>
    </row>
    <row r="29" spans="2:24" x14ac:dyDescent="0.3">
      <c r="B29" s="5"/>
      <c r="C29" s="18" t="s">
        <v>1</v>
      </c>
      <c r="D29" s="23" t="s">
        <v>31</v>
      </c>
      <c r="E29" s="23">
        <v>4.569</v>
      </c>
      <c r="F29" s="23">
        <v>2.2989999999999999</v>
      </c>
      <c r="G29" s="23">
        <v>8.4000000000000005E-2</v>
      </c>
      <c r="H29" s="23" t="s">
        <v>35</v>
      </c>
      <c r="I29" s="24">
        <v>0.3</v>
      </c>
      <c r="J29" s="24">
        <v>0.19900000000000001</v>
      </c>
      <c r="K29" s="24">
        <v>7.819</v>
      </c>
      <c r="L29" s="24">
        <v>12.297000000000001</v>
      </c>
      <c r="M29" s="24">
        <v>23.390999999999998</v>
      </c>
    </row>
    <row r="30" spans="2:24" x14ac:dyDescent="0.3">
      <c r="B30" s="4" t="s">
        <v>25</v>
      </c>
      <c r="C30" s="15" t="s">
        <v>0</v>
      </c>
      <c r="D30" s="16">
        <v>82</v>
      </c>
      <c r="E30" s="16">
        <v>57</v>
      </c>
      <c r="F30" s="16">
        <v>49</v>
      </c>
      <c r="G30" s="16">
        <v>89</v>
      </c>
      <c r="H30" s="21">
        <v>34</v>
      </c>
      <c r="I30" s="16">
        <v>52</v>
      </c>
      <c r="J30" s="16">
        <v>21</v>
      </c>
      <c r="K30" s="16">
        <v>26</v>
      </c>
      <c r="L30" s="16">
        <v>50</v>
      </c>
      <c r="M30" s="17">
        <v>30</v>
      </c>
      <c r="O30">
        <f t="shared" ref="O30:X30" si="9">IF(D30="",1,0)</f>
        <v>0</v>
      </c>
      <c r="P30">
        <f t="shared" si="9"/>
        <v>0</v>
      </c>
      <c r="Q30">
        <f t="shared" si="9"/>
        <v>0</v>
      </c>
      <c r="R30">
        <f t="shared" si="9"/>
        <v>0</v>
      </c>
      <c r="S30">
        <f t="shared" si="9"/>
        <v>0</v>
      </c>
      <c r="T30">
        <f t="shared" si="9"/>
        <v>0</v>
      </c>
      <c r="U30">
        <f t="shared" si="9"/>
        <v>0</v>
      </c>
      <c r="V30">
        <f t="shared" si="9"/>
        <v>0</v>
      </c>
      <c r="W30">
        <f t="shared" si="9"/>
        <v>0</v>
      </c>
      <c r="X30">
        <f t="shared" si="9"/>
        <v>0</v>
      </c>
    </row>
    <row r="31" spans="2:24" x14ac:dyDescent="0.3">
      <c r="B31" s="5"/>
      <c r="C31" s="18" t="s">
        <v>1</v>
      </c>
      <c r="D31" s="23">
        <v>16.02</v>
      </c>
      <c r="E31" s="23">
        <v>3.698</v>
      </c>
      <c r="F31" s="23">
        <v>1.8049999999999999</v>
      </c>
      <c r="G31" s="23">
        <v>0.11700000000000001</v>
      </c>
      <c r="H31" s="26" t="s">
        <v>36</v>
      </c>
      <c r="I31" s="27">
        <v>0.20399999999999999</v>
      </c>
      <c r="J31" s="27">
        <v>0.183</v>
      </c>
      <c r="K31" s="27">
        <v>4.42</v>
      </c>
      <c r="L31" s="27">
        <v>3.3650000000000002</v>
      </c>
      <c r="M31" s="28">
        <v>28.213000000000001</v>
      </c>
    </row>
    <row r="32" spans="2:24" x14ac:dyDescent="0.3">
      <c r="C32" s="11" t="s">
        <v>27</v>
      </c>
      <c r="D32" s="12">
        <f t="shared" ref="D32:M33" si="10">AVERAGE(D12,D14,D16,D18,D20,D22,D24,D26,D28,D30)</f>
        <v>63.125</v>
      </c>
      <c r="E32" s="12">
        <f t="shared" si="10"/>
        <v>59.833333333333336</v>
      </c>
      <c r="F32" s="12">
        <f>AVERAGE(F12,F14,F16,F18,F20,F22,F24,F26,F28,F30)</f>
        <v>59.333333333333336</v>
      </c>
      <c r="G32" s="12">
        <f t="shared" si="10"/>
        <v>58.4</v>
      </c>
      <c r="H32" s="12">
        <f t="shared" si="10"/>
        <v>46</v>
      </c>
      <c r="I32" s="12">
        <f t="shared" si="10"/>
        <v>38</v>
      </c>
      <c r="J32" s="12">
        <f t="shared" si="10"/>
        <v>22.8</v>
      </c>
      <c r="K32" s="12">
        <f t="shared" si="10"/>
        <v>25.333333333333332</v>
      </c>
      <c r="L32" s="12">
        <f t="shared" si="10"/>
        <v>21.555555555555557</v>
      </c>
      <c r="M32" s="12">
        <f t="shared" si="10"/>
        <v>33.5</v>
      </c>
    </row>
    <row r="33" spans="3:24" x14ac:dyDescent="0.3">
      <c r="C33" s="11" t="s">
        <v>28</v>
      </c>
      <c r="D33" s="13">
        <f t="shared" si="10"/>
        <v>10.678749999999999</v>
      </c>
      <c r="E33" s="13">
        <f t="shared" si="10"/>
        <v>5.9868333333333332</v>
      </c>
      <c r="F33" s="13">
        <f t="shared" si="10"/>
        <v>2.2435555555555555</v>
      </c>
      <c r="G33" s="13">
        <f>AVERAGE(G13,G15,G17,G19,G21,G23,G25,G27,G29,G31)</f>
        <v>0.11180000000000001</v>
      </c>
      <c r="H33" s="13">
        <f t="shared" si="10"/>
        <v>7.8E-2</v>
      </c>
      <c r="I33" s="13">
        <f t="shared" si="10"/>
        <v>0.83466666666666667</v>
      </c>
      <c r="J33" s="13">
        <f t="shared" si="10"/>
        <v>2.5729999999999995</v>
      </c>
      <c r="K33" s="13">
        <f t="shared" si="10"/>
        <v>5.0467777777777787</v>
      </c>
      <c r="L33" s="13">
        <f t="shared" si="10"/>
        <v>12.892111111111111</v>
      </c>
      <c r="M33" s="13">
        <f t="shared" si="10"/>
        <v>25.182333333333332</v>
      </c>
      <c r="O33" s="6">
        <f>SUM(O12:O32)</f>
        <v>2</v>
      </c>
      <c r="P33" s="6">
        <f t="shared" ref="P33:X33" si="11">SUM(P12:P32)</f>
        <v>5</v>
      </c>
      <c r="Q33" s="6">
        <f t="shared" si="11"/>
        <v>1</v>
      </c>
      <c r="R33" s="6">
        <f t="shared" si="11"/>
        <v>0</v>
      </c>
      <c r="S33" s="6">
        <f t="shared" si="11"/>
        <v>1</v>
      </c>
      <c r="T33" s="6">
        <f t="shared" si="11"/>
        <v>0</v>
      </c>
      <c r="U33" s="6">
        <f t="shared" si="11"/>
        <v>0</v>
      </c>
      <c r="V33" s="6">
        <f t="shared" si="11"/>
        <v>1</v>
      </c>
      <c r="W33" s="6">
        <f t="shared" si="11"/>
        <v>1</v>
      </c>
      <c r="X33" s="6">
        <f t="shared" si="11"/>
        <v>0</v>
      </c>
    </row>
    <row r="34" spans="3:24" x14ac:dyDescent="0.3">
      <c r="C34" s="11" t="s">
        <v>29</v>
      </c>
      <c r="D34" s="12">
        <f>O33</f>
        <v>2</v>
      </c>
      <c r="E34" s="12">
        <f t="shared" ref="E34:M34" si="12">P33</f>
        <v>5</v>
      </c>
      <c r="F34" s="12">
        <f>Q33</f>
        <v>1</v>
      </c>
      <c r="G34" s="12">
        <f t="shared" si="12"/>
        <v>0</v>
      </c>
      <c r="H34" s="12">
        <f t="shared" si="12"/>
        <v>1</v>
      </c>
      <c r="I34" s="12">
        <f t="shared" si="12"/>
        <v>0</v>
      </c>
      <c r="J34" s="12">
        <f t="shared" si="12"/>
        <v>0</v>
      </c>
      <c r="K34" s="12">
        <f t="shared" si="12"/>
        <v>1</v>
      </c>
      <c r="L34" s="12">
        <f t="shared" si="12"/>
        <v>1</v>
      </c>
      <c r="M34" s="12">
        <f t="shared" si="12"/>
        <v>0</v>
      </c>
    </row>
    <row r="37" spans="3:24" x14ac:dyDescent="0.3"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2" t="s">
        <v>10</v>
      </c>
      <c r="M37" s="2" t="s">
        <v>11</v>
      </c>
    </row>
    <row r="38" spans="3:24" x14ac:dyDescent="0.3">
      <c r="C38" t="s">
        <v>46</v>
      </c>
      <c r="D38">
        <f t="shared" ref="D38:M38" si="13">D32/D8</f>
        <v>2.1041666666666665</v>
      </c>
      <c r="E38">
        <f t="shared" si="13"/>
        <v>2.9916666666666667</v>
      </c>
      <c r="F38">
        <f t="shared" si="13"/>
        <v>3.9555555555555557</v>
      </c>
      <c r="G38">
        <f t="shared" si="13"/>
        <v>3.8933333333333331</v>
      </c>
      <c r="H38">
        <f t="shared" si="13"/>
        <v>4.5999999999999996</v>
      </c>
      <c r="I38">
        <f t="shared" si="13"/>
        <v>3.8</v>
      </c>
      <c r="J38">
        <f t="shared" si="13"/>
        <v>4.5600000000000005</v>
      </c>
      <c r="K38">
        <f t="shared" si="13"/>
        <v>5.0666666666666664</v>
      </c>
      <c r="L38">
        <f t="shared" si="13"/>
        <v>2.6944444444444446</v>
      </c>
      <c r="M38">
        <f t="shared" si="13"/>
        <v>3.35</v>
      </c>
    </row>
    <row r="39" spans="3:24" x14ac:dyDescent="0.3">
      <c r="C39" t="s">
        <v>1</v>
      </c>
      <c r="D39">
        <f>D33</f>
        <v>10.678749999999999</v>
      </c>
      <c r="E39">
        <f t="shared" ref="E39:M39" si="14">E33</f>
        <v>5.9868333333333332</v>
      </c>
      <c r="F39">
        <f t="shared" si="14"/>
        <v>2.2435555555555555</v>
      </c>
      <c r="G39">
        <f t="shared" si="14"/>
        <v>0.11180000000000001</v>
      </c>
      <c r="H39">
        <f t="shared" si="14"/>
        <v>7.8E-2</v>
      </c>
      <c r="I39">
        <f>I33</f>
        <v>0.83466666666666667</v>
      </c>
      <c r="J39">
        <f>J33</f>
        <v>2.5729999999999995</v>
      </c>
      <c r="K39">
        <f>K33</f>
        <v>5.0467777777777787</v>
      </c>
      <c r="L39">
        <f t="shared" si="14"/>
        <v>12.892111111111111</v>
      </c>
      <c r="M39">
        <f t="shared" si="14"/>
        <v>25.182333333333332</v>
      </c>
    </row>
  </sheetData>
  <conditionalFormatting sqref="D12:M12 J20:M20">
    <cfRule type="cellIs" dxfId="11" priority="12" operator="greaterThan">
      <formula>$A$4</formula>
    </cfRule>
  </conditionalFormatting>
  <conditionalFormatting sqref="D14:M14">
    <cfRule type="cellIs" dxfId="10" priority="11" operator="greaterThan">
      <formula>$A$4</formula>
    </cfRule>
  </conditionalFormatting>
  <conditionalFormatting sqref="D16:M16">
    <cfRule type="cellIs" dxfId="9" priority="10" operator="greaterThan">
      <formula>$A$4</formula>
    </cfRule>
  </conditionalFormatting>
  <conditionalFormatting sqref="D18:M18">
    <cfRule type="cellIs" dxfId="8" priority="9" operator="greaterThan">
      <formula>$A$4</formula>
    </cfRule>
  </conditionalFormatting>
  <conditionalFormatting sqref="D20:G20">
    <cfRule type="cellIs" dxfId="7" priority="8" operator="greaterThan">
      <formula>$A$4</formula>
    </cfRule>
  </conditionalFormatting>
  <conditionalFormatting sqref="D22:M22">
    <cfRule type="cellIs" dxfId="6" priority="7" operator="greaterThan">
      <formula>$A$4</formula>
    </cfRule>
  </conditionalFormatting>
  <conditionalFormatting sqref="D24:M24">
    <cfRule type="cellIs" dxfId="5" priority="6" operator="greaterThan">
      <formula>$A$4</formula>
    </cfRule>
  </conditionalFormatting>
  <conditionalFormatting sqref="D26:M26">
    <cfRule type="cellIs" dxfId="4" priority="5" operator="greaterThan">
      <formula>$A$4</formula>
    </cfRule>
  </conditionalFormatting>
  <conditionalFormatting sqref="D28:M28">
    <cfRule type="cellIs" dxfId="3" priority="4" operator="greaterThan">
      <formula>$A$4</formula>
    </cfRule>
  </conditionalFormatting>
  <conditionalFormatting sqref="D30:M30">
    <cfRule type="cellIs" dxfId="2" priority="3" operator="greaterThan">
      <formula>$A$4</formula>
    </cfRule>
  </conditionalFormatting>
  <conditionalFormatting sqref="O12:X31">
    <cfRule type="cellIs" dxfId="1" priority="2" operator="equal">
      <formula>1</formula>
    </cfRule>
  </conditionalFormatting>
  <conditionalFormatting sqref="H20:I20">
    <cfRule type="cellIs" dxfId="0" priority="1" operator="greaterThan">
      <formula>$A$4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try</vt:lpstr>
      <vt:lpstr>Test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Schouten</dc:creator>
  <cp:lastModifiedBy>Marco Schouten</cp:lastModifiedBy>
  <dcterms:created xsi:type="dcterms:W3CDTF">2020-05-23T21:00:09Z</dcterms:created>
  <dcterms:modified xsi:type="dcterms:W3CDTF">2020-10-10T16:24:09Z</dcterms:modified>
</cp:coreProperties>
</file>