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0.12\a3q\ALIMENTOS\Revisões\2023\DEs\"/>
    </mc:Choice>
  </mc:AlternateContent>
  <xr:revisionPtr revIDLastSave="0" documentId="13_ncr:1_{2029A716-9520-4CE6-99DF-7032855903C8}" xr6:coauthVersionLast="47" xr6:coauthVersionMax="47" xr10:uidLastSave="{00000000-0000-0000-0000-000000000000}"/>
  <bookViews>
    <workbookView xWindow="-120" yWindow="-120" windowWidth="20730" windowHeight="11160" tabRatio="568" xr2:uid="{00000000-000D-0000-FFFF-FFFF00000000}"/>
  </bookViews>
  <sheets>
    <sheet name="Proteína" sheetId="1" r:id="rId1"/>
    <sheet name="Dados" sheetId="4" state="hidden" r:id="rId2"/>
  </sheets>
  <definedNames>
    <definedName name="_xlnm._FilterDatabase" localSheetId="0" hidden="1">Proteína!$A$1:$I$35</definedName>
    <definedName name="_xlnm.Print_Area" localSheetId="0">Proteína!$A$1:$I$35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" i="1" l="1"/>
  <c r="I10" i="1" s="1"/>
  <c r="G12" i="1"/>
  <c r="I12" i="1" s="1"/>
  <c r="F6" i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13" i="1"/>
  <c r="I13" i="1" s="1"/>
  <c r="G11" i="1"/>
  <c r="I11" i="1" s="1"/>
  <c r="I9" i="1" l="1"/>
  <c r="H9" i="1"/>
  <c r="G9" i="1"/>
  <c r="D9" i="1"/>
  <c r="C9" i="1"/>
</calcChain>
</file>

<file path=xl/sharedStrings.xml><?xml version="1.0" encoding="utf-8"?>
<sst xmlns="http://schemas.openxmlformats.org/spreadsheetml/2006/main" count="66" uniqueCount="66">
  <si>
    <t>Ano:</t>
  </si>
  <si>
    <t>Amostra</t>
  </si>
  <si>
    <t>Balança</t>
  </si>
  <si>
    <t>Peso da amostra                                                                                                                                                                                                                                                                                                                                                                                                                                                      (g ou mL)</t>
  </si>
  <si>
    <t>Gelatina: F = 5,55</t>
  </si>
  <si>
    <t>Pescado: F = 6,25</t>
  </si>
  <si>
    <t>OBS:</t>
  </si>
  <si>
    <t>Volume                                                                                                                                                                                                                                                                                                                                                                                                                                                                   gasto HCl 0,1 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(mL)</t>
  </si>
  <si>
    <t>Resultado 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Nitrogenio Total                                                                                                                                                                                                                                                                                                                                                                                                                                                                                                                                                                          (g/100g)</t>
  </si>
  <si>
    <t>Fator 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Conversão  (F)</t>
  </si>
  <si>
    <t>Peso do sulfato de amonio 
(g)</t>
  </si>
  <si>
    <t>Peso aminoácido 
(g)</t>
  </si>
  <si>
    <t>Resultado 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Proteína/Recuperação controles                                                                                                                                                                                                                                                                                                                                                                                                                                                                    (g/100g)</t>
  </si>
  <si>
    <t xml:space="preserve">% NITROGENIO </t>
  </si>
  <si>
    <t>Farinhas: F = 5,83</t>
  </si>
  <si>
    <r>
      <t xml:space="preserve">Pd: </t>
    </r>
    <r>
      <rPr>
        <sz val="9"/>
        <color theme="1"/>
        <rFont val="Arial"/>
        <family val="2"/>
      </rPr>
      <t>Padrão</t>
    </r>
    <r>
      <rPr>
        <b/>
        <sz val="9"/>
        <color theme="1"/>
        <rFont val="Arial"/>
        <family val="2"/>
      </rPr>
      <t xml:space="preserve">; D: </t>
    </r>
    <r>
      <rPr>
        <sz val="9"/>
        <color theme="1"/>
        <rFont val="Arial"/>
        <family val="2"/>
      </rPr>
      <t>Duplicata</t>
    </r>
    <r>
      <rPr>
        <b/>
        <sz val="9"/>
        <color theme="1"/>
        <rFont val="Arial"/>
        <family val="2"/>
      </rPr>
      <t xml:space="preserve">; M: </t>
    </r>
    <r>
      <rPr>
        <sz val="9"/>
        <color theme="1"/>
        <rFont val="Arial"/>
        <family val="2"/>
      </rPr>
      <t>Média</t>
    </r>
    <r>
      <rPr>
        <b/>
        <sz val="9"/>
        <color theme="1"/>
        <rFont val="Arial"/>
        <family val="2"/>
      </rPr>
      <t xml:space="preserve">; R: </t>
    </r>
    <r>
      <rPr>
        <sz val="9"/>
        <color theme="1"/>
        <rFont val="Arial"/>
        <family val="2"/>
      </rPr>
      <t>Reanálise</t>
    </r>
  </si>
  <si>
    <t>NITROGÊNIO TOTAL E PROTEÍNA                                                                                                                                                                                                                                                                                                                                                                                        
(Alimentos)</t>
  </si>
  <si>
    <t>Código: DE FQ 029</t>
  </si>
  <si>
    <t>Página: 1 de 1</t>
  </si>
  <si>
    <t>Data da Revisão:</t>
  </si>
  <si>
    <t>Data da Próxima Análise Crítica:</t>
  </si>
  <si>
    <t>Branco</t>
  </si>
  <si>
    <t>nº do tubo</t>
  </si>
  <si>
    <t>Revisão: 8</t>
  </si>
  <si>
    <t>Farinhas:</t>
  </si>
  <si>
    <t xml:space="preserve">       Leite:</t>
  </si>
  <si>
    <t>Gelatina:</t>
  </si>
  <si>
    <t xml:space="preserve">   Carnes, ovos e pescados:</t>
  </si>
  <si>
    <t>Fator de conversão</t>
  </si>
  <si>
    <t>EF 383</t>
  </si>
  <si>
    <t>EF 265</t>
  </si>
  <si>
    <t>EF 264</t>
  </si>
  <si>
    <t>EF 213</t>
  </si>
  <si>
    <t>EF 405</t>
  </si>
  <si>
    <t>Destilador</t>
  </si>
  <si>
    <t>Bloco Digestor</t>
  </si>
  <si>
    <t>Bureta</t>
  </si>
  <si>
    <t>Padrão</t>
  </si>
  <si>
    <t>Digestão</t>
  </si>
  <si>
    <t>Destilação</t>
  </si>
  <si>
    <t>BURETA</t>
  </si>
  <si>
    <t>BLOCO DIGESTOR</t>
  </si>
  <si>
    <t>DESTILADOR</t>
  </si>
  <si>
    <t>SULFATO DE AMONIO</t>
  </si>
  <si>
    <t>AMINOÁCIDOS</t>
  </si>
  <si>
    <t>BALANÇA</t>
  </si>
  <si>
    <t>EQUIPAMENTOS</t>
  </si>
  <si>
    <t>Carnes: F = 6,25</t>
  </si>
  <si>
    <t xml:space="preserve"> Ovos: F = 6,25</t>
  </si>
  <si>
    <t xml:space="preserve"> Leite: F = 6,38</t>
  </si>
  <si>
    <t>Mistura Catalitica</t>
  </si>
  <si>
    <t xml:space="preserve">Ácido Sulfúrico P.A  </t>
  </si>
  <si>
    <t xml:space="preserve">Solução de ácido bórico 4% </t>
  </si>
  <si>
    <t xml:space="preserve">Hidróxido de Sódio 50%   </t>
  </si>
  <si>
    <t>Ácido Clorídrico (HCl) 0,1 N</t>
  </si>
  <si>
    <t xml:space="preserve">Fator de Correção HCl 0,1N  </t>
  </si>
  <si>
    <t xml:space="preserve">Sacarose P.A  </t>
  </si>
  <si>
    <t xml:space="preserve">Triptofano </t>
  </si>
  <si>
    <t xml:space="preserve">Sulfato de amonio </t>
  </si>
  <si>
    <t>Sulfato de Potássio P.A.</t>
  </si>
  <si>
    <t>Sol.Sulfato de Cobre</t>
  </si>
  <si>
    <t>-</t>
  </si>
  <si>
    <t>ASSINATURA</t>
  </si>
  <si>
    <t>DATA</t>
  </si>
  <si>
    <t>SOLUÇÕES E REAGENTES</t>
  </si>
  <si>
    <t>FATOR DE CONVERSÃO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</si>
</sst>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;@"/>
  </numFmts>
  <fonts count="15" x14ac:knownFonts="1"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9" fillId="6" borderId="2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13" fillId="6" borderId="16" xfId="0" applyFont="1" applyFill="1" applyBorder="1" applyAlignment="1">
      <alignment vertical="center"/>
    </xf>
    <xf numFmtId="0" fontId="13" fillId="6" borderId="19" xfId="0" applyFont="1" applyFill="1" applyBorder="1" applyAlignment="1">
      <alignment vertical="center" wrapText="1"/>
    </xf>
    <xf numFmtId="0" fontId="13" fillId="6" borderId="17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2" xfId="0" applyFont="1" applyFill="1" applyBorder="1" applyAlignment="1">
      <alignment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6" fillId="6" borderId="16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vertical="center" wrapText="1"/>
      <protection locked="0"/>
    </xf>
    <xf numFmtId="0" fontId="6" fillId="6" borderId="20" xfId="0" applyFont="1" applyFill="1" applyBorder="1" applyAlignment="1" applyProtection="1">
      <alignment vertical="center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4" fillId="0" borderId="21" xfId="0" applyFont="1" applyBorder="1" applyAlignment="1" applyProtection="1">
      <alignment horizontal="center" vertical="center" wrapText="1"/>
      <protection locked="0"/>
    </xf>
    <xf numFmtId="0" fontId="6" fillId="6" borderId="3" xfId="0" applyFont="1" applyFill="1" applyBorder="1" applyAlignment="1" applyProtection="1">
      <alignment horizontal="center" vertical="center" wrapText="1"/>
      <protection locked="0"/>
    </xf>
    <xf numFmtId="0" fontId="8" fillId="6" borderId="2" xfId="0" applyFont="1" applyFill="1" applyBorder="1" applyAlignment="1" applyProtection="1">
      <alignment vertical="center" wrapText="1"/>
      <protection locked="0"/>
    </xf>
    <xf numFmtId="0" fontId="6" fillId="6" borderId="2" xfId="0" applyFont="1" applyFill="1" applyBorder="1" applyAlignment="1" applyProtection="1">
      <alignment horizontal="center" vertical="center" wrapText="1"/>
      <protection locked="0"/>
    </xf>
    <xf numFmtId="166" fontId="12" fillId="6" borderId="15" xfId="0" applyNumberFormat="1" applyFont="1" applyFill="1" applyBorder="1" applyAlignment="1" applyProtection="1">
      <alignment horizontal="center" vertical="center" wrapText="1"/>
      <protection locked="0"/>
    </xf>
    <xf numFmtId="166" fontId="12" fillId="6" borderId="13" xfId="0" applyNumberFormat="1" applyFont="1" applyFill="1" applyBorder="1" applyAlignment="1" applyProtection="1">
      <alignment horizontal="center" vertical="center" wrapText="1"/>
      <protection locked="0"/>
    </xf>
    <xf numFmtId="166" fontId="12" fillId="6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374222</xdr:colOff>
      <xdr:row>0</xdr:row>
      <xdr:rowOff>0</xdr:rowOff>
    </xdr:from>
    <xdr:to>
      <xdr:col>1</xdr:col>
      <xdr:colOff>986203</xdr:colOff>
      <xdr:row>6</xdr:row>
      <xdr:rowOff>104726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222" y="0"/>
          <a:ext cx="2437606" cy="11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tabSelected="1" view="pageBreakPreview" zoomScale="75" zoomScaleNormal="100" zoomScaleSheetLayoutView="75" workbookViewId="0">
      <selection activeCell="C9" sqref="C9"/>
    </sheetView>
  </sheetViews>
  <sheetFormatPr defaultColWidth="16" defaultRowHeight="14.25" x14ac:dyDescent="0.2"/>
  <cols>
    <col min="1" max="1" width="24.125" customWidth="1"/>
    <col min="2" max="2" width="19.625" customWidth="1"/>
    <col min="3" max="9" width="20.625" customWidth="1"/>
  </cols>
  <sheetData>
    <row r="1" spans="1:9" s="6" customFormat="1" ht="13.9" customHeight="1" x14ac:dyDescent="0.2">
      <c r="A1" s="28"/>
      <c r="B1" s="28"/>
      <c r="C1" s="19" t="s">
        <v>16</v>
      </c>
      <c r="D1" s="20"/>
      <c r="E1" s="20"/>
      <c r="F1" s="20"/>
      <c r="G1" s="20"/>
      <c r="H1" s="21"/>
      <c r="I1" s="11" t="s">
        <v>17</v>
      </c>
    </row>
    <row r="2" spans="1:9" s="6" customFormat="1" ht="14.25" customHeight="1" x14ac:dyDescent="0.2">
      <c r="A2" s="28"/>
      <c r="B2" s="28"/>
      <c r="C2" s="22"/>
      <c r="D2" s="23"/>
      <c r="E2" s="23"/>
      <c r="F2" s="23"/>
      <c r="G2" s="23"/>
      <c r="H2" s="24"/>
      <c r="I2" s="12"/>
    </row>
    <row r="3" spans="1:9" s="6" customFormat="1" ht="14.25" customHeight="1" x14ac:dyDescent="0.2">
      <c r="A3" s="28"/>
      <c r="B3" s="28"/>
      <c r="C3" s="22"/>
      <c r="D3" s="23"/>
      <c r="E3" s="23"/>
      <c r="F3" s="23"/>
      <c r="G3" s="23"/>
      <c r="H3" s="24"/>
      <c r="I3" s="11" t="s">
        <v>23</v>
      </c>
    </row>
    <row r="4" spans="1:9" s="6" customFormat="1" ht="14.25" customHeight="1" x14ac:dyDescent="0.2">
      <c r="A4" s="28"/>
      <c r="B4" s="28"/>
      <c r="C4" s="25"/>
      <c r="D4" s="26"/>
      <c r="E4" s="26"/>
      <c r="F4" s="26"/>
      <c r="G4" s="26"/>
      <c r="H4" s="27"/>
      <c r="I4" s="12"/>
    </row>
    <row r="5" spans="1:9" s="6" customFormat="1" x14ac:dyDescent="0.2">
      <c r="A5" s="28"/>
      <c r="B5" s="28"/>
      <c r="C5" s="13" t="s">
        <v>19</v>
      </c>
      <c r="D5" s="14"/>
      <c r="E5" s="15"/>
      <c r="F5" s="13" t="s">
        <v>20</v>
      </c>
      <c r="G5" s="14"/>
      <c r="H5" s="15"/>
      <c r="I5" s="11" t="s">
        <v>18</v>
      </c>
    </row>
    <row r="6" spans="1:9" s="6" customFormat="1" x14ac:dyDescent="0.2">
      <c r="A6" s="28"/>
      <c r="B6" s="28"/>
      <c r="C6" s="16">
        <v>44813</v>
      </c>
      <c r="D6" s="17"/>
      <c r="E6" s="18"/>
      <c r="F6" s="16">
        <f>DATE(YEAR(C6)+1,MONTH(C6),DAY(C6))</f>
        <v>45178</v>
      </c>
      <c r="G6" s="17"/>
      <c r="H6" s="18"/>
      <c r="I6" s="12"/>
    </row>
    <row r="7" spans="1:9" s="6" customFormat="1" ht="21" customHeight="1" x14ac:dyDescent="0.2">
      <c r="A7" s="29" t="s">
        <v>0</v>
      </c>
      <c r="B7" s="30"/>
      <c r="C7" s="30"/>
      <c r="D7" s="30"/>
      <c r="E7" s="30"/>
      <c r="F7" s="30"/>
      <c r="G7" s="30"/>
      <c r="H7" s="30"/>
      <c r="I7" s="30"/>
    </row>
    <row r="8" spans="1:9" ht="64.150000000000006" customHeight="1" x14ac:dyDescent="0.2">
      <c r="A8" s="1" t="s">
        <v>1</v>
      </c>
      <c r="B8" s="3" t="s">
        <v>22</v>
      </c>
      <c r="C8" s="2" t="s">
        <v>11</v>
      </c>
      <c r="D8" s="3" t="s">
        <v>10</v>
      </c>
      <c r="E8" s="3" t="s">
        <v>3</v>
      </c>
      <c r="F8" s="3" t="s">
        <v>7</v>
      </c>
      <c r="G8" s="3" t="s">
        <v>8</v>
      </c>
      <c r="H8" s="4" t="s">
        <v>9</v>
      </c>
      <c r="I8" s="5" t="s">
        <v>12</v>
      </c>
    </row>
    <row r="9" spans="1:9" ht="32.1" customHeight="1" x14ac:dyDescent="0.2">
      <c r="A9" s="34" t="s">
        <v>21</v>
      </c>
      <c r="B9" s="35">
        <v>1</v>
      </c>
      <c r="C9" s="65" t="str">
        <f>"________"</f>
        <v>________</v>
      </c>
      <c r="D9" s="65" t="str">
        <f>"________"</f>
        <v>________</v>
      </c>
      <c r="E9" s="65"/>
      <c r="F9" s="65"/>
      <c r="G9" s="36" t="str">
        <f>"________"</f>
        <v>________</v>
      </c>
      <c r="H9" s="37" t="str">
        <f>"________"</f>
        <v>________</v>
      </c>
      <c r="I9" s="38" t="str">
        <f>"________"</f>
        <v>________</v>
      </c>
    </row>
    <row r="10" spans="1:9" ht="32.1" customHeight="1" x14ac:dyDescent="0.2">
      <c r="A10" s="34" t="s">
        <v>37</v>
      </c>
      <c r="B10" s="35">
        <v>2</v>
      </c>
      <c r="C10" s="65"/>
      <c r="D10" s="65"/>
      <c r="E10" s="65"/>
      <c r="F10" s="65"/>
      <c r="G10" s="39" t="e">
        <f>((F10-F$9)*0.1*B$33*1.4)/E10</f>
        <v>#DIV/0!</v>
      </c>
      <c r="H10" s="69"/>
      <c r="I10" s="40" t="str">
        <f>IFERROR(IF(A10="Digestão",((G10/#REF!)*100),IF(A10="Destilação",((G10/#REF!)*100),IF((G10*H10)&lt;0.15,"&lt;0,15",(G10*H10)))),"")</f>
        <v/>
      </c>
    </row>
    <row r="11" spans="1:9" ht="32.1" customHeight="1" x14ac:dyDescent="0.2">
      <c r="A11" s="34" t="s">
        <v>38</v>
      </c>
      <c r="B11" s="35">
        <v>3</v>
      </c>
      <c r="C11" s="65"/>
      <c r="D11" s="65"/>
      <c r="E11" s="65"/>
      <c r="F11" s="65"/>
      <c r="G11" s="39" t="e">
        <f>((F11-F$9)*0.1*B$33*1.4)/C11</f>
        <v>#DIV/0!</v>
      </c>
      <c r="H11" s="69"/>
      <c r="I11" s="41" t="e">
        <f>G11*100/F32</f>
        <v>#DIV/0!</v>
      </c>
    </row>
    <row r="12" spans="1:9" ht="32.1" customHeight="1" x14ac:dyDescent="0.2">
      <c r="A12" s="34" t="s">
        <v>39</v>
      </c>
      <c r="B12" s="35" t="s">
        <v>61</v>
      </c>
      <c r="C12" s="65"/>
      <c r="D12" s="65"/>
      <c r="E12" s="65"/>
      <c r="F12" s="65"/>
      <c r="G12" s="39" t="e">
        <f>((F12-F$9)*0.1*B$33*1.4)/D12</f>
        <v>#DIV/0!</v>
      </c>
      <c r="H12" s="69"/>
      <c r="I12" s="41" t="e">
        <f>G12*100/F29</f>
        <v>#DIV/0!</v>
      </c>
    </row>
    <row r="13" spans="1:9" ht="32.1" customHeight="1" x14ac:dyDescent="0.2">
      <c r="A13" s="66"/>
      <c r="B13" s="67"/>
      <c r="C13" s="65"/>
      <c r="D13" s="65"/>
      <c r="E13" s="65"/>
      <c r="F13" s="65"/>
      <c r="G13" s="39" t="e">
        <f>((F13-F$9)*0.1*B$33*1.4)/E13</f>
        <v>#DIV/0!</v>
      </c>
      <c r="H13" s="69"/>
      <c r="I13" s="40" t="str">
        <f>IFERROR(IF(A13="Digestão",(G13*100),IF(A13="Destilação",(G13*100),IF((G13*H13)&lt;0.15,"&lt;0,15",(G13*H13)))),"")</f>
        <v/>
      </c>
    </row>
    <row r="14" spans="1:9" ht="32.1" customHeight="1" x14ac:dyDescent="0.2">
      <c r="A14" s="66"/>
      <c r="B14" s="67"/>
      <c r="C14" s="65"/>
      <c r="D14" s="65"/>
      <c r="E14" s="65"/>
      <c r="F14" s="65"/>
      <c r="G14" s="39" t="e">
        <f>((F14-F$9)*0.1*B$33*1.4)/E14</f>
        <v>#DIV/0!</v>
      </c>
      <c r="H14" s="69"/>
      <c r="I14" s="40" t="str">
        <f>IFERROR(IF(A14="Digestão",(G14*100),IF(A14="Destilação",(G14*100),IF((G14*H14)&lt;0.15,"&lt;0,15",(G14*H14)))),"")</f>
        <v/>
      </c>
    </row>
    <row r="15" spans="1:9" ht="32.1" customHeight="1" x14ac:dyDescent="0.2">
      <c r="A15" s="66"/>
      <c r="B15" s="67"/>
      <c r="C15" s="65"/>
      <c r="D15" s="65"/>
      <c r="E15" s="65"/>
      <c r="F15" s="65"/>
      <c r="G15" s="39" t="e">
        <f>((F15-F$9)*0.1*B$33*1.4)/E15</f>
        <v>#DIV/0!</v>
      </c>
      <c r="H15" s="69"/>
      <c r="I15" s="40" t="str">
        <f>IFERROR(IF(A15="Digestão",(G15*100),IF(A15="Destilação",(G15*100),IF((G15*H15)&lt;0.15,"&lt;0,15",(G15*H15)))),"")</f>
        <v/>
      </c>
    </row>
    <row r="16" spans="1:9" ht="32.1" customHeight="1" x14ac:dyDescent="0.2">
      <c r="A16" s="66"/>
      <c r="B16" s="67"/>
      <c r="C16" s="65"/>
      <c r="D16" s="65"/>
      <c r="E16" s="65"/>
      <c r="F16" s="65"/>
      <c r="G16" s="39" t="e">
        <f>((F16-F$9)*0.1*B$33*1.4)/E16</f>
        <v>#DIV/0!</v>
      </c>
      <c r="H16" s="69"/>
      <c r="I16" s="40" t="str">
        <f>IFERROR(IF(A16="Digestão",(G16*100),IF(A16="Destilação",(G16*100),IF((G16*H16)&lt;0.15,"&lt;0,15",(G16*H16)))),"")</f>
        <v/>
      </c>
    </row>
    <row r="17" spans="1:9" ht="32.1" customHeight="1" x14ac:dyDescent="0.2">
      <c r="A17" s="66"/>
      <c r="B17" s="67"/>
      <c r="C17" s="65"/>
      <c r="D17" s="65"/>
      <c r="E17" s="65"/>
      <c r="F17" s="65"/>
      <c r="G17" s="39" t="e">
        <f>((F17-F$9)*0.1*B$33*1.4)/E17</f>
        <v>#DIV/0!</v>
      </c>
      <c r="H17" s="69"/>
      <c r="I17" s="40" t="str">
        <f>IFERROR(IF(A17="Digestão",(G17*100),IF(A17="Destilação",(G17*100),IF((G17*H17)&lt;0.15,"&lt;0,15",(G17*H17)))),"")</f>
        <v/>
      </c>
    </row>
    <row r="18" spans="1:9" ht="32.1" customHeight="1" x14ac:dyDescent="0.2">
      <c r="A18" s="66"/>
      <c r="B18" s="67"/>
      <c r="C18" s="65"/>
      <c r="D18" s="65"/>
      <c r="E18" s="65"/>
      <c r="F18" s="65"/>
      <c r="G18" s="39" t="e">
        <f>((F18-F$9)*0.1*B$33*1.4)/E18</f>
        <v>#DIV/0!</v>
      </c>
      <c r="H18" s="69"/>
      <c r="I18" s="40" t="str">
        <f>IFERROR(IF(A18="Digestão",(G18*100),IF(A18="Destilação",(G18*100),IF((G18*H18)&lt;0.15,"&lt;0,15",(G18*H18)))),"")</f>
        <v/>
      </c>
    </row>
    <row r="19" spans="1:9" ht="32.1" customHeight="1" x14ac:dyDescent="0.2">
      <c r="A19" s="66"/>
      <c r="B19" s="67"/>
      <c r="C19" s="65"/>
      <c r="D19" s="65"/>
      <c r="E19" s="65"/>
      <c r="F19" s="65"/>
      <c r="G19" s="39" t="e">
        <f>((F19-F$9)*0.1*B$33*1.4)/E19</f>
        <v>#DIV/0!</v>
      </c>
      <c r="H19" s="69"/>
      <c r="I19" s="40" t="str">
        <f>IFERROR(IF(A19="Digestão",(G19*100),IF(A19="Destilação",(G19*100),IF((G19*H19)&lt;0.15,"&lt;0,15",(G19*H19)))),"")</f>
        <v/>
      </c>
    </row>
    <row r="20" spans="1:9" ht="32.1" customHeight="1" x14ac:dyDescent="0.2">
      <c r="A20" s="66"/>
      <c r="B20" s="67"/>
      <c r="C20" s="65"/>
      <c r="D20" s="65"/>
      <c r="E20" s="65"/>
      <c r="F20" s="65"/>
      <c r="G20" s="39" t="e">
        <f>((F20-F$9)*0.1*B$33*1.4)/E20</f>
        <v>#DIV/0!</v>
      </c>
      <c r="H20" s="69"/>
      <c r="I20" s="40" t="str">
        <f>IFERROR(IF(A20="Digestão",(G20*100),IF(A20="Destilação",(G20*100),IF((G20*H20)&lt;0.15,"&lt;0,15",(G20*H20)))),"")</f>
        <v/>
      </c>
    </row>
    <row r="21" spans="1:9" ht="32.1" customHeight="1" x14ac:dyDescent="0.2">
      <c r="A21" s="66"/>
      <c r="B21" s="67"/>
      <c r="C21" s="65"/>
      <c r="D21" s="65"/>
      <c r="E21" s="65"/>
      <c r="F21" s="65"/>
      <c r="G21" s="39" t="e">
        <f>((F21-F$9)*0.1*B$33*1.4)/E21</f>
        <v>#DIV/0!</v>
      </c>
      <c r="H21" s="69"/>
      <c r="I21" s="40" t="str">
        <f>IFERROR(IF(A21="Digestão",(G21*100),IF(A21="Destilação",(G21*100),IF((G21*H21)&lt;0.15,"&lt;0,15",(G21*H21)))),"")</f>
        <v/>
      </c>
    </row>
    <row r="22" spans="1:9" ht="32.1" customHeight="1" x14ac:dyDescent="0.2">
      <c r="A22" s="66"/>
      <c r="B22" s="67"/>
      <c r="C22" s="65"/>
      <c r="D22" s="65"/>
      <c r="E22" s="65"/>
      <c r="F22" s="65"/>
      <c r="G22" s="39" t="e">
        <f>((F22-F$9)*0.1*B$33*1.4)/E22</f>
        <v>#DIV/0!</v>
      </c>
      <c r="H22" s="69"/>
      <c r="I22" s="40" t="str">
        <f>IFERROR(IF(A22="Digestão",(G22*100),IF(A22="Destilação",(G22*100),IF((G22*H22)&lt;0.15,"&lt;0,15",(G22*H22)))),"")</f>
        <v/>
      </c>
    </row>
    <row r="23" spans="1:9" ht="32.1" customHeight="1" x14ac:dyDescent="0.2">
      <c r="A23" s="66"/>
      <c r="B23" s="67"/>
      <c r="C23" s="65"/>
      <c r="D23" s="65"/>
      <c r="E23" s="65"/>
      <c r="F23" s="65"/>
      <c r="G23" s="39" t="e">
        <f>((F23-F$9)*0.1*B$33*1.4)/E23</f>
        <v>#DIV/0!</v>
      </c>
      <c r="H23" s="69"/>
      <c r="I23" s="40" t="str">
        <f>IFERROR(IF(A23="Digestão",(G23*100),IF(A23="Destilação",(G23*100),IF((G23*H23)&lt;0.15,"&lt;0,15",(G23*H23)))),"")</f>
        <v/>
      </c>
    </row>
    <row r="24" spans="1:9" ht="32.1" customHeight="1" x14ac:dyDescent="0.2">
      <c r="A24" s="66"/>
      <c r="B24" s="67"/>
      <c r="C24" s="65"/>
      <c r="D24" s="65"/>
      <c r="E24" s="65"/>
      <c r="F24" s="65"/>
      <c r="G24" s="39" t="e">
        <f>((F24-F$9)*0.1*B$33*1.4)/E24</f>
        <v>#DIV/0!</v>
      </c>
      <c r="H24" s="69"/>
      <c r="I24" s="40" t="str">
        <f>IFERROR(IF(A24="Digestão",(G24*100),IF(A24="Destilação",(G24*100),IF((G24*H24)&lt;0.15,"&lt;0,15",(G24*H24)))),"")</f>
        <v/>
      </c>
    </row>
    <row r="25" spans="1:9" ht="32.1" customHeight="1" x14ac:dyDescent="0.2">
      <c r="A25" s="66"/>
      <c r="B25" s="67"/>
      <c r="C25" s="65"/>
      <c r="D25" s="65"/>
      <c r="E25" s="65"/>
      <c r="F25" s="65"/>
      <c r="G25" s="39" t="e">
        <f>((F25-F$9)*0.1*B$33*1.4)/E25</f>
        <v>#DIV/0!</v>
      </c>
      <c r="H25" s="69"/>
      <c r="I25" s="40" t="str">
        <f>IFERROR(IF(A25="Digestão",(G25*100),IF(A25="Destilação",(G25*100),IF((G25*H25)&lt;0.15,"&lt;0,15",(G25*H25)))),"")</f>
        <v/>
      </c>
    </row>
    <row r="26" spans="1:9" ht="32.1" customHeight="1" x14ac:dyDescent="0.2">
      <c r="A26" s="66"/>
      <c r="B26" s="67"/>
      <c r="C26" s="65"/>
      <c r="D26" s="65"/>
      <c r="E26" s="65"/>
      <c r="F26" s="65"/>
      <c r="G26" s="39" t="e">
        <f>((F26-F$9)*0.1*B$33*1.4)/E26</f>
        <v>#DIV/0!</v>
      </c>
      <c r="H26" s="69"/>
      <c r="I26" s="40" t="str">
        <f>IFERROR(IF(A26="Digestão",(G26*100),IF(A26="Destilação",(G26*100),IF((G26*H26)&lt;0.15,"&lt;0,15",(G26*H26)))),"")</f>
        <v/>
      </c>
    </row>
    <row r="27" spans="1:9" ht="33" customHeight="1" x14ac:dyDescent="0.2">
      <c r="A27" s="42" t="s">
        <v>64</v>
      </c>
      <c r="B27" s="43"/>
      <c r="C27" s="43"/>
      <c r="D27" s="44"/>
      <c r="E27" s="45" t="s">
        <v>65</v>
      </c>
      <c r="F27" s="46" t="s">
        <v>13</v>
      </c>
      <c r="G27" s="47" t="s">
        <v>46</v>
      </c>
      <c r="H27" s="47"/>
      <c r="I27" s="48" t="s">
        <v>63</v>
      </c>
    </row>
    <row r="28" spans="1:9" ht="24.95" customHeight="1" x14ac:dyDescent="0.2">
      <c r="A28" s="49" t="s">
        <v>50</v>
      </c>
      <c r="B28" s="68"/>
      <c r="C28" s="50" t="s">
        <v>56</v>
      </c>
      <c r="D28" s="70"/>
      <c r="E28" s="62" t="s">
        <v>47</v>
      </c>
      <c r="F28" s="60" t="s">
        <v>43</v>
      </c>
      <c r="G28" s="53" t="s">
        <v>40</v>
      </c>
      <c r="H28" s="75"/>
      <c r="I28" s="77"/>
    </row>
    <row r="29" spans="1:9" ht="24.95" customHeight="1" x14ac:dyDescent="0.2">
      <c r="A29" s="49" t="s">
        <v>51</v>
      </c>
      <c r="B29" s="68"/>
      <c r="C29" s="50" t="s">
        <v>57</v>
      </c>
      <c r="D29" s="70"/>
      <c r="E29" s="63" t="s">
        <v>4</v>
      </c>
      <c r="F29" s="72"/>
      <c r="G29" s="54" t="s">
        <v>45</v>
      </c>
      <c r="H29" s="75"/>
      <c r="I29" s="78"/>
    </row>
    <row r="30" spans="1:9" ht="24.95" customHeight="1" x14ac:dyDescent="0.2">
      <c r="A30" s="49" t="s">
        <v>52</v>
      </c>
      <c r="B30" s="68"/>
      <c r="C30" s="50" t="s">
        <v>58</v>
      </c>
      <c r="D30" s="70"/>
      <c r="E30" s="63" t="s">
        <v>48</v>
      </c>
      <c r="F30" s="73"/>
      <c r="G30" s="55" t="s">
        <v>41</v>
      </c>
      <c r="H30" s="75"/>
      <c r="I30" s="78"/>
    </row>
    <row r="31" spans="1:9" ht="24.95" customHeight="1" x14ac:dyDescent="0.2">
      <c r="A31" s="49" t="s">
        <v>53</v>
      </c>
      <c r="B31" s="68"/>
      <c r="C31" s="51" t="s">
        <v>59</v>
      </c>
      <c r="D31" s="70"/>
      <c r="E31" s="63" t="s">
        <v>5</v>
      </c>
      <c r="F31" s="61" t="s">
        <v>44</v>
      </c>
      <c r="G31" s="56" t="s">
        <v>42</v>
      </c>
      <c r="H31" s="75"/>
      <c r="I31" s="79"/>
    </row>
    <row r="32" spans="1:9" ht="24.95" customHeight="1" x14ac:dyDescent="0.2">
      <c r="A32" s="49" t="s">
        <v>54</v>
      </c>
      <c r="B32" s="68"/>
      <c r="C32" s="52" t="s">
        <v>60</v>
      </c>
      <c r="D32" s="71"/>
      <c r="E32" s="63" t="s">
        <v>49</v>
      </c>
      <c r="F32" s="74"/>
      <c r="G32" s="57" t="s">
        <v>62</v>
      </c>
      <c r="H32" s="76"/>
      <c r="I32" s="76"/>
    </row>
    <row r="33" spans="1:9" ht="24.95" customHeight="1" x14ac:dyDescent="0.2">
      <c r="A33" s="49" t="s">
        <v>55</v>
      </c>
      <c r="B33" s="68"/>
      <c r="C33" s="33"/>
      <c r="D33" s="59"/>
      <c r="E33" s="64" t="s">
        <v>14</v>
      </c>
      <c r="F33" s="74"/>
      <c r="G33" s="58"/>
      <c r="H33" s="76"/>
      <c r="I33" s="76"/>
    </row>
    <row r="34" spans="1:9" ht="35.1" customHeight="1" x14ac:dyDescent="0.2">
      <c r="A34" s="80" t="s">
        <v>6</v>
      </c>
      <c r="B34" s="80"/>
      <c r="C34" s="80"/>
      <c r="D34" s="80"/>
      <c r="E34" s="80"/>
      <c r="F34" s="81"/>
      <c r="G34" s="80"/>
      <c r="H34" s="80"/>
      <c r="I34" s="80"/>
    </row>
    <row r="35" spans="1:9" x14ac:dyDescent="0.2">
      <c r="A35" s="31" t="s">
        <v>15</v>
      </c>
      <c r="B35" s="31"/>
      <c r="C35" s="31"/>
      <c r="D35" s="31"/>
      <c r="E35" s="31"/>
      <c r="F35" s="31"/>
      <c r="G35" s="31"/>
      <c r="H35" s="31"/>
      <c r="I35" s="31"/>
    </row>
  </sheetData>
  <sheetProtection algorithmName="SHA-512" hashValue="s74r+pop+PWVPVjqumNm+2h4RvVqxDoOfR6Nmqh8DPWPi4t7GHfsLBi86Z7TZAVZj6ohDgW5SseEUNLbK+XC7g==" saltValue="hL+unu6Vvq4QFdnY1Fspww==" spinCount="100000" sheet="1" objects="1" scenarios="1" selectLockedCells="1"/>
  <protectedRanges>
    <protectedRange algorithmName="SHA-512" hashValue="+6wiQzn5V8g5wCttr/XfXA7jnN5utdnTZKyULZ36f2u633si+yfIm/3RsWEjdYCFi3icrZ7l5WKElcWLUWDZZw==" saltValue="6XkRWT+Z2bh5Y0vvRN2dSA==" spinCount="100000" sqref="A7 H9:H26 A34 B28:B33 A9:F26" name="dados"/>
  </protectedRanges>
  <autoFilter ref="A1:I35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0">
    <mergeCell ref="I28:I31"/>
    <mergeCell ref="H32:I33"/>
    <mergeCell ref="A1:B6"/>
    <mergeCell ref="C5:E5"/>
    <mergeCell ref="C6:E6"/>
    <mergeCell ref="A7:I7"/>
    <mergeCell ref="A35:I35"/>
    <mergeCell ref="A34:I34"/>
    <mergeCell ref="G27:H27"/>
    <mergeCell ref="C33:D33"/>
    <mergeCell ref="I1:I2"/>
    <mergeCell ref="I3:I4"/>
    <mergeCell ref="I5:I6"/>
    <mergeCell ref="F5:H5"/>
    <mergeCell ref="F6:H6"/>
    <mergeCell ref="C1:H4"/>
    <mergeCell ref="F29:F30"/>
    <mergeCell ref="A27:D27"/>
    <mergeCell ref="G32:G33"/>
    <mergeCell ref="F32:F33"/>
  </mergeCells>
  <printOptions horizontalCentered="1" verticalCentered="1"/>
  <pageMargins left="0.35433070866141736" right="0.35433070866141736" top="0.35433070866141736" bottom="0.35433070866141736" header="0.35433070866141736" footer="0.35433070866141736"/>
  <pageSetup paperSize="9" scale="58" fitToWidth="0" pageOrder="overThenDown" orientation="landscape" useFirstPageNumber="1" r:id="rId1"/>
  <headerFooter scaleWithDoc="0" alignWithMargins="0"/>
  <rowBreaks count="1" manualBreakCount="1">
    <brk id="34" max="10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Dados!$C$7:$C$10</xm:f>
          </x14:formula1>
          <xm:sqref>H10:H26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"/>
  <sheetViews>
    <sheetView workbookViewId="0">
      <selection activeCell="H17" sqref="H17"/>
    </sheetView>
  </sheetViews>
  <sheetFormatPr defaultColWidth="8.75" defaultRowHeight="14.25" x14ac:dyDescent="0.2"/>
  <cols>
    <col min="3" max="3" width="12.625" bestFit="1" customWidth="1"/>
  </cols>
  <sheetData>
    <row r="2" spans="2:5" x14ac:dyDescent="0.2">
      <c r="B2" s="10" t="s">
        <v>36</v>
      </c>
      <c r="C2" s="10" t="s">
        <v>35</v>
      </c>
      <c r="D2" s="10" t="s">
        <v>34</v>
      </c>
      <c r="E2" s="10" t="s">
        <v>2</v>
      </c>
    </row>
    <row r="3" spans="2:5" x14ac:dyDescent="0.2">
      <c r="B3" s="10" t="s">
        <v>33</v>
      </c>
      <c r="C3" s="10" t="s">
        <v>32</v>
      </c>
      <c r="D3" s="10" t="s">
        <v>31</v>
      </c>
      <c r="E3" s="10" t="s">
        <v>30</v>
      </c>
    </row>
    <row r="4" spans="2:5" x14ac:dyDescent="0.2">
      <c r="B4" s="10"/>
      <c r="C4" s="10"/>
      <c r="D4" s="10"/>
      <c r="E4" s="10" t="s">
        <v>29</v>
      </c>
    </row>
    <row r="5" spans="2:5" x14ac:dyDescent="0.2">
      <c r="B5" s="10"/>
      <c r="C5" s="10"/>
      <c r="D5" s="10"/>
      <c r="E5" s="10"/>
    </row>
    <row r="6" spans="2:5" x14ac:dyDescent="0.2">
      <c r="B6" s="32" t="s">
        <v>28</v>
      </c>
      <c r="C6" s="32"/>
    </row>
    <row r="7" spans="2:5" ht="36" x14ac:dyDescent="0.2">
      <c r="B7" s="8" t="s">
        <v>27</v>
      </c>
      <c r="C7" s="9">
        <v>6.25</v>
      </c>
    </row>
    <row r="8" spans="2:5" x14ac:dyDescent="0.2">
      <c r="B8" s="8" t="s">
        <v>26</v>
      </c>
      <c r="C8" s="7">
        <v>5.55</v>
      </c>
    </row>
    <row r="9" spans="2:5" x14ac:dyDescent="0.2">
      <c r="B9" s="8" t="s">
        <v>25</v>
      </c>
      <c r="C9" s="7">
        <v>6.38</v>
      </c>
    </row>
    <row r="10" spans="2:5" x14ac:dyDescent="0.2">
      <c r="B10" s="8" t="s">
        <v>24</v>
      </c>
      <c r="C10" s="7">
        <v>5.83</v>
      </c>
    </row>
  </sheetData>
  <mergeCells count="1"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Proteína</vt:lpstr>
      <vt:lpstr>Dados</vt:lpstr>
      <vt:lpstr>Proteína!Area_de_impressao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Roberta</dc:creator>
  <dc:description/>
  <cp:lastModifiedBy>A3Q</cp:lastModifiedBy>
  <cp:revision>18</cp:revision>
  <cp:lastPrinted>2023-09-09T13:14:50Z</cp:lastPrinted>
  <dcterms:created xsi:type="dcterms:W3CDTF">2016-10-19T14:50:18Z</dcterms:created>
  <dcterms:modified xsi:type="dcterms:W3CDTF">2023-09-09T13:29:32Z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