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rcos\Desktop\"/>
    </mc:Choice>
  </mc:AlternateContent>
  <xr:revisionPtr revIDLastSave="0" documentId="13_ncr:1_{D0099674-0E23-42F9-BC2D-AF8CFABFB05B}" xr6:coauthVersionLast="47" xr6:coauthVersionMax="47" xr10:uidLastSave="{00000000-0000-0000-0000-000000000000}"/>
  <bookViews>
    <workbookView xWindow="-98" yWindow="-98" windowWidth="19396" windowHeight="10276" activeTab="3" xr2:uid="{24D39405-1A2E-4110-AFA3-BEC10B9E0557}"/>
  </bookViews>
  <sheets>
    <sheet name="Dashboard" sheetId="3" r:id="rId1"/>
    <sheet name="Pivot Tables" sheetId="4" r:id="rId2"/>
    <sheet name="Main Raw Data" sheetId="1" r:id="rId3"/>
    <sheet name="New Raw Data" sheetId="2" r:id="rId4"/>
  </sheets>
  <definedNames>
    <definedName name="Slicer_Above_or_Below_Average">#N/A</definedName>
    <definedName name="Slicer_Distributor">#N/A</definedName>
    <definedName name="Slicer_GENR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4" i="3" l="1"/>
  <c r="M74" i="3"/>
  <c r="K75" i="3"/>
  <c r="M75" i="3"/>
  <c r="K76" i="3"/>
  <c r="M76" i="3"/>
  <c r="K77" i="3"/>
  <c r="M77" i="3"/>
  <c r="K78" i="3"/>
  <c r="M78" i="3"/>
  <c r="K79" i="3"/>
  <c r="M79" i="3"/>
  <c r="K80" i="3"/>
  <c r="M80" i="3"/>
  <c r="K81" i="3"/>
  <c r="M81" i="3"/>
  <c r="K82" i="3"/>
  <c r="M82" i="3"/>
  <c r="K83" i="3"/>
  <c r="M83" i="3"/>
  <c r="M73" i="3"/>
  <c r="N74" i="3"/>
  <c r="O74" i="3"/>
  <c r="P74" i="3"/>
  <c r="N75" i="3"/>
  <c r="O75" i="3"/>
  <c r="P75" i="3"/>
  <c r="N76" i="3"/>
  <c r="O76" i="3"/>
  <c r="P76" i="3"/>
  <c r="N77" i="3"/>
  <c r="O77" i="3"/>
  <c r="P77" i="3"/>
  <c r="N78" i="3"/>
  <c r="O78" i="3"/>
  <c r="P78" i="3"/>
  <c r="N79" i="3"/>
  <c r="O79" i="3"/>
  <c r="P79" i="3"/>
  <c r="N80" i="3"/>
  <c r="O80" i="3"/>
  <c r="P80" i="3"/>
  <c r="N81" i="3"/>
  <c r="O81" i="3"/>
  <c r="P81" i="3"/>
  <c r="N82" i="3"/>
  <c r="O82" i="3"/>
  <c r="P82" i="3"/>
  <c r="N83" i="3"/>
  <c r="O83" i="3"/>
  <c r="P83" i="3"/>
  <c r="N57" i="3"/>
  <c r="H58" i="3"/>
  <c r="K58" i="3"/>
  <c r="M58" i="3"/>
  <c r="N58" i="3"/>
  <c r="O58" i="3"/>
  <c r="P58" i="3"/>
  <c r="H59" i="3"/>
  <c r="K59" i="3"/>
  <c r="M59" i="3"/>
  <c r="N59" i="3"/>
  <c r="O59" i="3"/>
  <c r="P59" i="3"/>
  <c r="H60" i="3"/>
  <c r="K60" i="3"/>
  <c r="M60" i="3"/>
  <c r="N60" i="3"/>
  <c r="O60" i="3"/>
  <c r="P60" i="3"/>
  <c r="H61" i="3"/>
  <c r="K61" i="3"/>
  <c r="M61" i="3"/>
  <c r="N61" i="3"/>
  <c r="O61" i="3"/>
  <c r="P61" i="3"/>
  <c r="H62" i="3"/>
  <c r="K62" i="3"/>
  <c r="M62" i="3"/>
  <c r="N62" i="3"/>
  <c r="O62" i="3"/>
  <c r="P62" i="3"/>
  <c r="H63" i="3"/>
  <c r="K63" i="3"/>
  <c r="M63" i="3"/>
  <c r="N63" i="3"/>
  <c r="O63" i="3"/>
  <c r="P63" i="3"/>
  <c r="H64" i="3"/>
  <c r="K64" i="3"/>
  <c r="M64" i="3"/>
  <c r="N64" i="3"/>
  <c r="O64" i="3"/>
  <c r="P64" i="3"/>
  <c r="H65" i="3"/>
  <c r="K65" i="3"/>
  <c r="M65" i="3"/>
  <c r="N65" i="3"/>
  <c r="O65" i="3"/>
  <c r="P65" i="3"/>
  <c r="H66" i="3"/>
  <c r="K66" i="3"/>
  <c r="M66" i="3"/>
  <c r="N66" i="3"/>
  <c r="O66" i="3"/>
  <c r="P66" i="3"/>
  <c r="H67" i="3"/>
  <c r="K67" i="3"/>
  <c r="M67" i="3"/>
  <c r="N67" i="3"/>
  <c r="O67" i="3"/>
  <c r="P67" i="3"/>
  <c r="H68" i="3"/>
  <c r="K68" i="3"/>
  <c r="M68" i="3"/>
  <c r="N68" i="3"/>
  <c r="O68" i="3"/>
  <c r="P68" i="3"/>
  <c r="H69" i="3"/>
  <c r="K69" i="3"/>
  <c r="M69" i="3"/>
  <c r="N69" i="3"/>
  <c r="O69" i="3"/>
  <c r="P69" i="3"/>
  <c r="H70" i="3"/>
  <c r="K70" i="3"/>
  <c r="M70" i="3"/>
  <c r="N70" i="3"/>
  <c r="O70" i="3"/>
  <c r="P70" i="3"/>
  <c r="H71" i="3"/>
  <c r="K71" i="3"/>
  <c r="M71" i="3"/>
  <c r="N71" i="3"/>
  <c r="O71" i="3"/>
  <c r="P71" i="3"/>
  <c r="H72" i="3"/>
  <c r="K72" i="3"/>
  <c r="M72" i="3"/>
  <c r="N72" i="3"/>
  <c r="O72" i="3"/>
  <c r="P72" i="3"/>
  <c r="H73" i="3"/>
  <c r="K73" i="3"/>
  <c r="N73" i="3"/>
  <c r="O73" i="3"/>
  <c r="P73" i="3"/>
  <c r="H74" i="3"/>
  <c r="I74" i="3"/>
  <c r="J74" i="3"/>
  <c r="H75" i="3"/>
  <c r="I75" i="3"/>
  <c r="J75" i="3"/>
  <c r="H76" i="3"/>
  <c r="I76" i="3"/>
  <c r="J76" i="3"/>
  <c r="H77" i="3"/>
  <c r="I77" i="3"/>
  <c r="J77" i="3"/>
  <c r="H78" i="3"/>
  <c r="I78" i="3"/>
  <c r="J78" i="3"/>
  <c r="H79" i="3"/>
  <c r="I79" i="3"/>
  <c r="J79" i="3"/>
  <c r="H80" i="3"/>
  <c r="I80" i="3"/>
  <c r="J80" i="3"/>
  <c r="H81" i="3"/>
  <c r="I81" i="3"/>
  <c r="J81" i="3"/>
  <c r="H82" i="3"/>
  <c r="I82" i="3"/>
  <c r="J82" i="3"/>
  <c r="H83" i="3"/>
  <c r="I83" i="3"/>
  <c r="J83" i="3"/>
  <c r="K57" i="3"/>
  <c r="M57" i="3"/>
  <c r="O57" i="3"/>
  <c r="P57" i="3"/>
  <c r="H57" i="3"/>
  <c r="O30" i="3"/>
  <c r="O26" i="3"/>
  <c r="O22" i="3"/>
  <c r="O18" i="3"/>
  <c r="O14" i="3"/>
</calcChain>
</file>

<file path=xl/sharedStrings.xml><?xml version="1.0" encoding="utf-8"?>
<sst xmlns="http://schemas.openxmlformats.org/spreadsheetml/2006/main" count="401" uniqueCount="89">
  <si>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</si>
  <si>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</si>
  <si>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</si>
  <si>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</si>
  <si>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</si>
  <si>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</si>
  <si>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</si>
  <si>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</si>
  <si>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</si>
  <si>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</si>
  <si>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</si>
  <si>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</si>
  <si>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</si>
  <si>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</si>
  <si>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</si>
  <si>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</si>
  <si>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</si>
  <si>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</si>
  <si>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</si>
  <si>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</si>
  <si>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</si>
  <si>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</si>
  <si>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</si>
  <si>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</si>
  <si>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</si>
  <si>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</si>
  <si>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</si>
  <si>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</si>
  <si>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</si>
  <si>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</si>
  <si>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</si>
  <si>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</si>
  <si>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</si>
  <si>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</si>
  <si>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</si>
  <si>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</si>
  <si>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</si>
  <si>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Harry Potter and the Deathly Hallows: Part II</t>
  </si>
  <si>
    <t>The Avengers</t>
  </si>
  <si>
    <t>Iron Man 3</t>
  </si>
  <si>
    <t>Guardians of the Galaxy</t>
  </si>
  <si>
    <t>Star Wars Ep. VII: The Force Awakens</t>
  </si>
  <si>
    <t>Finding Dory</t>
  </si>
  <si>
    <t>Star Wars Ep. VIII: The Last Jedi</t>
  </si>
  <si>
    <t>Black Panther</t>
  </si>
  <si>
    <t>Avengers: Endgame</t>
  </si>
  <si>
    <t>Bad Boys For Life</t>
  </si>
  <si>
    <t>Shang-Chi and the Legend of the Ten Rings</t>
  </si>
  <si>
    <t>Movie Dashboard Summary</t>
  </si>
  <si>
    <t>Sum of Jul-21</t>
  </si>
  <si>
    <t>Sum of Aug-21</t>
  </si>
  <si>
    <t>Sum of Sep-21</t>
  </si>
  <si>
    <t>Sum of Oct-21</t>
  </si>
  <si>
    <t>Sum of Nov-21</t>
  </si>
  <si>
    <t>Sum of Dec-21</t>
  </si>
  <si>
    <t>Sum of Jan-22</t>
  </si>
  <si>
    <t>Values</t>
  </si>
  <si>
    <t>1. Total Revenue Summary</t>
  </si>
  <si>
    <t>Row Labels</t>
  </si>
  <si>
    <t>(blank)</t>
  </si>
  <si>
    <t>Grand Total</t>
  </si>
  <si>
    <t>(All)</t>
  </si>
  <si>
    <t>Movie Filter</t>
  </si>
  <si>
    <t>Select Movie</t>
  </si>
  <si>
    <t>Sum of Totals</t>
  </si>
  <si>
    <t>Total Revenue</t>
  </si>
  <si>
    <t>Average of MoM</t>
  </si>
  <si>
    <t xml:space="preserve"> </t>
  </si>
  <si>
    <t>Average Revenue Per Month</t>
  </si>
  <si>
    <t>Average of Average</t>
  </si>
  <si>
    <t>Average Revenue Per Movie</t>
  </si>
  <si>
    <t>Average of Totals</t>
  </si>
  <si>
    <t>Number Of Movies</t>
  </si>
  <si>
    <t>Count of MOVIE</t>
  </si>
  <si>
    <t>2. Average Revenue Summary</t>
  </si>
  <si>
    <t>Average of Jul-21</t>
  </si>
  <si>
    <t>Average of Aug-21</t>
  </si>
  <si>
    <t>Average of Sep-21</t>
  </si>
  <si>
    <t>Average of Oct-21</t>
  </si>
  <si>
    <t>Average of Nov-21</t>
  </si>
  <si>
    <t>Average of Dec-21</t>
  </si>
  <si>
    <t>Average of Jan-22</t>
  </si>
  <si>
    <t>3. Movie Summary</t>
  </si>
  <si>
    <t>Movie Details</t>
  </si>
  <si>
    <t>Movie</t>
  </si>
  <si>
    <t>Distributors</t>
  </si>
  <si>
    <t>Genre</t>
  </si>
  <si>
    <t>WoW</t>
  </si>
  <si>
    <t>Average Monthly Rev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</si>
</sst>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409]* #,##0_ ;_-[$$-409]* \-#,##0\ ;_-[$$-409]* &quot;-&quot;??_ ;_-@_ "/>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20"/>
      <name val="Calibri"/>
      <family val="2"/>
      <scheme val="minor"/>
    </font>
    <font>
      <sz val="20"/>
      <name val="Calibri"/>
      <family val="2"/>
      <scheme val="minor"/>
    </font>
    <font>
      <b/>
      <sz val="14"/>
      <color theme="1"/>
      <name val="Calibri"/>
      <family val="2"/>
      <scheme val="minor"/>
    </font>
    <font>
      <i/>
      <sz val="11"/>
      <color theme="1"/>
      <name val="Calibri"/>
      <family val="2"/>
      <scheme val="minor"/>
    </font>
    <font>
      <i/>
      <sz val="13"/>
      <color theme="1"/>
      <name val="Calibri"/>
      <family val="2"/>
      <scheme val="minor"/>
    </font>
    <font>
      <sz val="13"/>
      <color theme="1"/>
      <name val="Calibri"/>
      <family val="2"/>
      <scheme val="minor"/>
    </font>
    <font>
      <b/>
      <sz val="14"/>
      <color theme="9" tint="-0.499984740745262"/>
      <name val="Calibri"/>
      <family val="2"/>
      <scheme val="minor"/>
    </font>
    <font>
      <b/>
      <sz val="18"/>
      <color theme="9" tint="-0.499984740745262"/>
      <name val="Calibri"/>
      <family val="2"/>
      <scheme val="minor"/>
    </font>
    <font>
      <sz val="14"/>
      <color theme="1"/>
      <name val="Calibri"/>
      <family val="2"/>
      <scheme val="minor"/>
    </font>
    <font>
      <b/>
      <i/>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17"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5" xfId="0" applyBorder="1"/>
    <xf numFmtId="0" fontId="0" fillId="0" borderId="4" xfId="0" applyBorder="1"/>
    <xf numFmtId="0" fontId="0" fillId="0" borderId="6" xfId="0" applyBorder="1"/>
    <xf numFmtId="0" fontId="0" fillId="0" borderId="7" xfId="0" applyBorder="1"/>
    <xf numFmtId="0" fontId="6" fillId="3" borderId="1" xfId="0" applyFont="1" applyFill="1" applyBorder="1"/>
    <xf numFmtId="164" fontId="0" fillId="0" borderId="0" xfId="0" applyNumberFormat="1"/>
    <xf numFmtId="10" fontId="0" fillId="0" borderId="0" xfId="0" applyNumberFormat="1"/>
    <xf numFmtId="0" fontId="12" fillId="2" borderId="9" xfId="0" applyFont="1" applyFill="1" applyBorder="1" applyAlignment="1">
      <alignment horizontal="center" vertical="center" wrapText="1"/>
    </xf>
    <xf numFmtId="0" fontId="13" fillId="2" borderId="9" xfId="0" applyFont="1" applyFill="1" applyBorder="1"/>
    <xf numFmtId="164" fontId="13" fillId="2" borderId="9" xfId="0" applyNumberFormat="1" applyFont="1" applyFill="1" applyBorder="1"/>
    <xf numFmtId="10" fontId="13" fillId="2" borderId="9" xfId="2" applyNumberFormat="1" applyFont="1" applyFill="1" applyBorder="1"/>
    <xf numFmtId="0" fontId="13" fillId="2" borderId="14" xfId="0" applyFont="1" applyFill="1" applyBorder="1" applyAlignment="1">
      <alignment horizontal="left"/>
    </xf>
    <xf numFmtId="0" fontId="13" fillId="2" borderId="15" xfId="0" applyFont="1" applyFill="1" applyBorder="1" applyAlignment="1">
      <alignment horizontal="left"/>
    </xf>
    <xf numFmtId="0" fontId="13" fillId="2" borderId="16" xfId="0" applyFont="1" applyFill="1" applyBorder="1" applyAlignment="1">
      <alignment horizontal="left"/>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9" xfId="0" applyFont="1" applyFill="1" applyBorder="1" applyAlignment="1">
      <alignment horizontal="center"/>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164" fontId="9" fillId="0" borderId="10" xfId="1" applyNumberFormat="1" applyFont="1" applyBorder="1" applyAlignment="1">
      <alignment horizontal="center" vertical="center"/>
    </xf>
    <xf numFmtId="164" fontId="9" fillId="0" borderId="11" xfId="1" applyNumberFormat="1" applyFont="1" applyBorder="1" applyAlignment="1">
      <alignment horizontal="center" vertical="center"/>
    </xf>
    <xf numFmtId="164" fontId="9" fillId="0" borderId="12" xfId="1" applyNumberFormat="1" applyFont="1" applyBorder="1" applyAlignment="1">
      <alignment horizontal="center" vertical="center"/>
    </xf>
    <xf numFmtId="164" fontId="9" fillId="0" borderId="13" xfId="1" applyNumberFormat="1" applyFont="1" applyBorder="1" applyAlignment="1">
      <alignment horizontal="center" vertical="center"/>
    </xf>
    <xf numFmtId="0" fontId="7" fillId="2" borderId="9" xfId="0" applyFont="1" applyFill="1" applyBorder="1" applyAlignment="1">
      <alignment horizontal="center"/>
    </xf>
    <xf numFmtId="0" fontId="8" fillId="2" borderId="9" xfId="0" applyFont="1" applyFill="1" applyBorder="1" applyAlignment="1">
      <alignment horizontal="center"/>
    </xf>
    <xf numFmtId="0" fontId="10" fillId="0" borderId="10" xfId="1" applyNumberFormat="1" applyFont="1" applyBorder="1" applyAlignment="1">
      <alignment horizontal="center" vertical="center"/>
    </xf>
    <xf numFmtId="0" fontId="10" fillId="0" borderId="11" xfId="1" applyNumberFormat="1" applyFont="1" applyBorder="1" applyAlignment="1">
      <alignment horizontal="center" vertical="center"/>
    </xf>
    <xf numFmtId="0" fontId="10" fillId="0" borderId="12" xfId="1" applyNumberFormat="1" applyFont="1" applyBorder="1" applyAlignment="1">
      <alignment horizontal="center" vertical="center"/>
    </xf>
    <xf numFmtId="0" fontId="10" fillId="0" borderId="13" xfId="1" applyNumberFormat="1" applyFont="1" applyBorder="1" applyAlignment="1">
      <alignment horizontal="center" vertical="center"/>
    </xf>
    <xf numFmtId="10" fontId="11" fillId="0" borderId="10" xfId="2" applyNumberFormat="1" applyFont="1" applyBorder="1" applyAlignment="1">
      <alignment horizontal="center" vertical="center"/>
    </xf>
    <xf numFmtId="10" fontId="11" fillId="0" borderId="11" xfId="2" applyNumberFormat="1" applyFont="1" applyBorder="1" applyAlignment="1">
      <alignment horizontal="center" vertical="center"/>
    </xf>
    <xf numFmtId="10" fontId="11" fillId="0" borderId="12" xfId="2" applyNumberFormat="1" applyFont="1" applyBorder="1" applyAlignment="1">
      <alignment horizontal="center" vertical="center"/>
    </xf>
    <xf numFmtId="10" fontId="11" fillId="0" borderId="13" xfId="2" applyNumberFormat="1" applyFont="1" applyBorder="1" applyAlignment="1">
      <alignment horizontal="center" vertical="center"/>
    </xf>
    <xf numFmtId="0" fontId="0" fillId="2" borderId="9" xfId="0" applyFill="1" applyBorder="1" applyAlignment="1">
      <alignment horizontal="center"/>
    </xf>
    <xf numFmtId="0" fontId="3" fillId="2" borderId="8"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0" xfId="0" applyFont="1" applyFill="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cellXfs>
  <cellStyles count="3">
    <cellStyle name="Currency" xfId="1" builtinId="4"/>
    <cellStyle name="Normal" xfId="0" builtinId="0"/>
    <cellStyle name="Percent" xfId="2" builtinId="5"/>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4" formatCode="0.00%"/>
    </dxf>
    <dxf>
      <numFmt numFmtId="164" formatCode="_-[$$-409]* #,##0_ ;_-[$$-409]* \-#,##0\ ;_-[$$-409]* &quot;-&quot;??_ ;_-@_ "/>
    </dxf>
    <dxf>
      <numFmt numFmtId="164" formatCode="_-[$$-409]* #,##0_ ;_-[$$-409]* \-#,##0\ ;_-[$$-409]* &quot;-&quot;??_ ;_-@_ "/>
    </dxf>
    <dxf>
      <border>
        <left style="hair">
          <color indexed="64"/>
        </left>
        <right style="hair">
          <color indexed="64"/>
        </right>
        <top style="hair">
          <color indexed="64"/>
        </top>
        <bottom style="hair">
          <color indexed="64"/>
        </bottom>
      </border>
    </dxf>
    <dxf>
      <font>
        <i/>
      </font>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Movies.xlsx]Pivot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Total 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002060"/>
            </a:solidFill>
            <a:prstDash val="sysDash"/>
            <a:round/>
          </a:ln>
          <a:effectLst/>
        </c:spPr>
        <c:marker>
          <c:symbol val="diamond"/>
          <c:size val="7"/>
          <c:spPr>
            <a:solidFill>
              <a:srgbClr val="7030A0"/>
            </a:solidFill>
            <a:ln w="12700">
              <a:solidFill>
                <a:srgbClr val="002060"/>
              </a:solidFill>
              <a:prstDash val="sysDash"/>
            </a:ln>
            <a:effectLst/>
          </c:spPr>
        </c:marker>
        <c:dLbl>
          <c:idx val="0"/>
          <c:spPr>
            <a:noFill/>
            <a:ln>
              <a:noFill/>
            </a:ln>
            <a:effectLst/>
          </c:spPr>
          <c:txPr>
            <a:bodyPr rot="-18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12700" cap="rnd">
              <a:solidFill>
                <a:srgbClr val="002060"/>
              </a:solidFill>
              <a:prstDash val="sysDash"/>
              <a:round/>
            </a:ln>
            <a:effectLst/>
          </c:spPr>
          <c:marker>
            <c:symbol val="diamond"/>
            <c:size val="7"/>
            <c:spPr>
              <a:solidFill>
                <a:srgbClr val="7030A0"/>
              </a:solidFill>
              <a:ln w="12700">
                <a:solidFill>
                  <a:srgbClr val="002060"/>
                </a:solidFill>
                <a:prstDash val="sysDash"/>
              </a:ln>
              <a:effectLst/>
            </c:spPr>
          </c:marker>
          <c:dLbls>
            <c:spPr>
              <a:noFill/>
              <a:ln>
                <a:noFill/>
              </a:ln>
              <a:effectLst/>
            </c:spPr>
            <c:txPr>
              <a:bodyPr rot="-18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7"/>
                <c:pt idx="0">
                  <c:v>Sum of Jul-21</c:v>
                </c:pt>
                <c:pt idx="1">
                  <c:v>Sum of Aug-21</c:v>
                </c:pt>
                <c:pt idx="2">
                  <c:v>Sum of Sep-21</c:v>
                </c:pt>
                <c:pt idx="3">
                  <c:v>Sum of Oct-21</c:v>
                </c:pt>
                <c:pt idx="4">
                  <c:v>Sum of Nov-21</c:v>
                </c:pt>
                <c:pt idx="5">
                  <c:v>Sum of Dec-21</c:v>
                </c:pt>
                <c:pt idx="6">
                  <c:v>Sum of Jan-22</c:v>
                </c:pt>
              </c:strCache>
            </c:strRef>
          </c:cat>
          <c:val>
            <c:numRef>
              <c:f>'Pivot Tables'!$B$4:$B$10</c:f>
              <c:numCache>
                <c:formatCode>_-[$$-409]* #,##0_ ;_-[$$-409]* \-#,##0\ ;_-[$$-409]* "-"??_ ;_-@_ </c:formatCode>
                <c:ptCount val="7"/>
                <c:pt idx="0">
                  <c:v>5426682</c:v>
                </c:pt>
                <c:pt idx="1">
                  <c:v>5696897</c:v>
                </c:pt>
                <c:pt idx="2">
                  <c:v>5548242</c:v>
                </c:pt>
                <c:pt idx="3">
                  <c:v>5436117</c:v>
                </c:pt>
                <c:pt idx="4">
                  <c:v>5685837</c:v>
                </c:pt>
                <c:pt idx="5">
                  <c:v>11547562</c:v>
                </c:pt>
                <c:pt idx="6">
                  <c:v>6152947</c:v>
                </c:pt>
              </c:numCache>
            </c:numRef>
          </c:val>
          <c:smooth val="0"/>
          <c:extLst>
            <c:ext xmlns:c16="http://schemas.microsoft.com/office/drawing/2014/chart" uri="{C3380CC4-5D6E-409C-BE32-E72D297353CC}">
              <c16:uniqueId val="{00000000-6D0C-4FA8-86A6-5DE9F1263EC3}"/>
            </c:ext>
          </c:extLst>
        </c:ser>
        <c:dLbls>
          <c:showLegendKey val="0"/>
          <c:showVal val="0"/>
          <c:showCatName val="0"/>
          <c:showSerName val="0"/>
          <c:showPercent val="0"/>
          <c:showBubbleSize val="0"/>
        </c:dLbls>
        <c:marker val="1"/>
        <c:smooth val="0"/>
        <c:axId val="1459366944"/>
        <c:axId val="1669766960"/>
      </c:lineChart>
      <c:catAx>
        <c:axId val="145936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766960"/>
        <c:crosses val="autoZero"/>
        <c:auto val="1"/>
        <c:lblAlgn val="ctr"/>
        <c:lblOffset val="100"/>
        <c:noMultiLvlLbl val="0"/>
      </c:catAx>
      <c:valAx>
        <c:axId val="166976696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36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Movies.xlsx]Pivot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Total Revenue By Distributor</a:t>
            </a:r>
          </a:p>
        </c:rich>
      </c:tx>
      <c:layout>
        <c:manualLayout>
          <c:xMode val="edge"/>
          <c:yMode val="edge"/>
          <c:x val="0.27357179605049986"/>
          <c:y val="1.99130827908629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0684996037185"/>
          <c:y val="0.1930905261287347"/>
          <c:w val="0.73750006846968774"/>
          <c:h val="0.76708330828953941"/>
        </c:manualLayout>
      </c:layout>
      <c:barChart>
        <c:barDir val="bar"/>
        <c:grouping val="clustered"/>
        <c:varyColors val="0"/>
        <c:ser>
          <c:idx val="0"/>
          <c:order val="0"/>
          <c:tx>
            <c:strRef>
              <c:f>'Pivot Tables'!$J$3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Tables'!$I$4:$I$12</c:f>
              <c:strCache>
                <c:ptCount val="8"/>
                <c:pt idx="0">
                  <c:v>(blank)</c:v>
                </c:pt>
                <c:pt idx="1">
                  <c:v>Dreamworks SKG</c:v>
                </c:pt>
                <c:pt idx="2">
                  <c:v>Universal</c:v>
                </c:pt>
                <c:pt idx="3">
                  <c:v>20th Century Fox</c:v>
                </c:pt>
                <c:pt idx="4">
                  <c:v>Sony Pictures</c:v>
                </c:pt>
                <c:pt idx="5">
                  <c:v>Paramount Pictures</c:v>
                </c:pt>
                <c:pt idx="6">
                  <c:v>Warner Bros.</c:v>
                </c:pt>
                <c:pt idx="7">
                  <c:v>Walt Disney</c:v>
                </c:pt>
              </c:strCache>
            </c:strRef>
          </c:cat>
          <c:val>
            <c:numRef>
              <c:f>'Pivot Tables'!$J$4:$J$12</c:f>
              <c:numCache>
                <c:formatCode>_-[$$-409]* #,##0_ ;_-[$$-409]* \-#,##0\ ;_-[$$-409]* "-"??_ ;_-@_ </c:formatCode>
                <c:ptCount val="8"/>
                <c:pt idx="1">
                  <c:v>8877</c:v>
                </c:pt>
                <c:pt idx="2">
                  <c:v>9117</c:v>
                </c:pt>
                <c:pt idx="3">
                  <c:v>75416</c:v>
                </c:pt>
                <c:pt idx="4">
                  <c:v>770889</c:v>
                </c:pt>
                <c:pt idx="5">
                  <c:v>8323259</c:v>
                </c:pt>
                <c:pt idx="6">
                  <c:v>9880208</c:v>
                </c:pt>
                <c:pt idx="7">
                  <c:v>26534533</c:v>
                </c:pt>
              </c:numCache>
            </c:numRef>
          </c:val>
          <c:extLst>
            <c:ext xmlns:c16="http://schemas.microsoft.com/office/drawing/2014/chart" uri="{C3380CC4-5D6E-409C-BE32-E72D297353CC}">
              <c16:uniqueId val="{00000000-D8C8-4A03-A7D5-A9A28FE3CA1E}"/>
            </c:ext>
          </c:extLst>
        </c:ser>
        <c:dLbls>
          <c:showLegendKey val="0"/>
          <c:showVal val="0"/>
          <c:showCatName val="0"/>
          <c:showSerName val="0"/>
          <c:showPercent val="0"/>
          <c:showBubbleSize val="0"/>
        </c:dLbls>
        <c:gapWidth val="182"/>
        <c:axId val="1565389776"/>
        <c:axId val="1611232256"/>
      </c:barChart>
      <c:catAx>
        <c:axId val="156538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232256"/>
        <c:crosses val="autoZero"/>
        <c:auto val="1"/>
        <c:lblAlgn val="ctr"/>
        <c:lblOffset val="100"/>
        <c:noMultiLvlLbl val="0"/>
      </c:catAx>
      <c:valAx>
        <c:axId val="1611232256"/>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56538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Movies.xlsx]Pivot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Total Revenue By Genre  </a:t>
            </a:r>
          </a:p>
        </c:rich>
      </c:tx>
      <c:layout>
        <c:manualLayout>
          <c:xMode val="edge"/>
          <c:yMode val="edge"/>
          <c:x val="0.28716474606456721"/>
          <c:y val="8.053559416853700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1219929655105"/>
          <c:y val="0.2624874293211501"/>
          <c:w val="0.83007681370066189"/>
          <c:h val="0.68723901272718801"/>
        </c:manualLayout>
      </c:layout>
      <c:barChart>
        <c:barDir val="bar"/>
        <c:grouping val="clustered"/>
        <c:varyColors val="0"/>
        <c:ser>
          <c:idx val="0"/>
          <c:order val="0"/>
          <c:tx>
            <c:strRef>
              <c:f>'Pivot Tables'!$M$3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Tables'!$L$4:$L$8</c:f>
              <c:strCache>
                <c:ptCount val="4"/>
                <c:pt idx="0">
                  <c:v>(blank)</c:v>
                </c:pt>
                <c:pt idx="1">
                  <c:v>Drama</c:v>
                </c:pt>
                <c:pt idx="2">
                  <c:v>Adventure</c:v>
                </c:pt>
                <c:pt idx="3">
                  <c:v>Action</c:v>
                </c:pt>
              </c:strCache>
            </c:strRef>
          </c:cat>
          <c:val>
            <c:numRef>
              <c:f>'Pivot Tables'!$M$4:$M$8</c:f>
              <c:numCache>
                <c:formatCode>_-[$$-409]* #,##0_ ;_-[$$-409]* \-#,##0\ ;_-[$$-409]* "-"??_ ;_-@_ </c:formatCode>
                <c:ptCount val="4"/>
                <c:pt idx="1">
                  <c:v>2240742</c:v>
                </c:pt>
                <c:pt idx="2">
                  <c:v>13676424</c:v>
                </c:pt>
                <c:pt idx="3">
                  <c:v>29685133</c:v>
                </c:pt>
              </c:numCache>
            </c:numRef>
          </c:val>
          <c:extLst>
            <c:ext xmlns:c16="http://schemas.microsoft.com/office/drawing/2014/chart" uri="{C3380CC4-5D6E-409C-BE32-E72D297353CC}">
              <c16:uniqueId val="{00000000-8785-40A6-A561-EC4F5D25E36C}"/>
            </c:ext>
          </c:extLst>
        </c:ser>
        <c:dLbls>
          <c:showLegendKey val="0"/>
          <c:showVal val="0"/>
          <c:showCatName val="0"/>
          <c:showSerName val="0"/>
          <c:showPercent val="0"/>
          <c:showBubbleSize val="0"/>
        </c:dLbls>
        <c:gapWidth val="182"/>
        <c:axId val="1187878752"/>
        <c:axId val="1563571632"/>
      </c:barChart>
      <c:catAx>
        <c:axId val="118787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571632"/>
        <c:crosses val="autoZero"/>
        <c:auto val="1"/>
        <c:lblAlgn val="ctr"/>
        <c:lblOffset val="100"/>
        <c:noMultiLvlLbl val="0"/>
      </c:catAx>
      <c:valAx>
        <c:axId val="1563571632"/>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18787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Movies.xlsx]Pivot Tables!PivotTable14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Average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w="6350">
            <a:solidFill>
              <a:srgbClr val="00206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Tables'!$AA$3</c:f>
              <c:strCache>
                <c:ptCount val="1"/>
                <c:pt idx="0">
                  <c:v>Total</c:v>
                </c:pt>
              </c:strCache>
            </c:strRef>
          </c:tx>
          <c:spPr>
            <a:solidFill>
              <a:schemeClr val="accent5">
                <a:lumMod val="20000"/>
                <a:lumOff val="80000"/>
              </a:schemeClr>
            </a:solidFill>
            <a:ln w="6350">
              <a:solidFill>
                <a:srgbClr val="00206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Tables'!$Z$4:$Z$10</c:f>
              <c:strCache>
                <c:ptCount val="7"/>
                <c:pt idx="0">
                  <c:v>Average of Jul-21</c:v>
                </c:pt>
                <c:pt idx="1">
                  <c:v>Average of Aug-21</c:v>
                </c:pt>
                <c:pt idx="2">
                  <c:v>Average of Sep-21</c:v>
                </c:pt>
                <c:pt idx="3">
                  <c:v>Average of Oct-21</c:v>
                </c:pt>
                <c:pt idx="4">
                  <c:v>Average of Nov-21</c:v>
                </c:pt>
                <c:pt idx="5">
                  <c:v>Average of Dec-21</c:v>
                </c:pt>
                <c:pt idx="6">
                  <c:v>Average of Jan-22</c:v>
                </c:pt>
              </c:strCache>
            </c:strRef>
          </c:cat>
          <c:val>
            <c:numRef>
              <c:f>'Pivot Tables'!$AA$4:$AA$10</c:f>
              <c:numCache>
                <c:formatCode>_-[$$-409]* #,##0_ ;_-[$$-409]* \-#,##0\ ;_-[$$-409]* "-"??_ ;_-@_ </c:formatCode>
                <c:ptCount val="7"/>
                <c:pt idx="0">
                  <c:v>200988.22222222222</c:v>
                </c:pt>
                <c:pt idx="1">
                  <c:v>210996.1851851852</c:v>
                </c:pt>
                <c:pt idx="2">
                  <c:v>205490.44444444444</c:v>
                </c:pt>
                <c:pt idx="3">
                  <c:v>201337.66666666666</c:v>
                </c:pt>
                <c:pt idx="4">
                  <c:v>210586.55555555556</c:v>
                </c:pt>
                <c:pt idx="5">
                  <c:v>427687.48148148146</c:v>
                </c:pt>
                <c:pt idx="6">
                  <c:v>227886.92592592593</c:v>
                </c:pt>
              </c:numCache>
            </c:numRef>
          </c:val>
          <c:extLst>
            <c:ext xmlns:c16="http://schemas.microsoft.com/office/drawing/2014/chart" uri="{C3380CC4-5D6E-409C-BE32-E72D297353CC}">
              <c16:uniqueId val="{00000000-38C8-4CAC-984C-BBE66B6941A6}"/>
            </c:ext>
          </c:extLst>
        </c:ser>
        <c:dLbls>
          <c:showLegendKey val="0"/>
          <c:showVal val="0"/>
          <c:showCatName val="0"/>
          <c:showSerName val="0"/>
          <c:showPercent val="0"/>
          <c:showBubbleSize val="0"/>
        </c:dLbls>
        <c:gapWidth val="182"/>
        <c:axId val="1663387072"/>
        <c:axId val="1187892192"/>
      </c:barChart>
      <c:catAx>
        <c:axId val="166338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92192"/>
        <c:crosses val="autoZero"/>
        <c:auto val="1"/>
        <c:lblAlgn val="ctr"/>
        <c:lblOffset val="100"/>
        <c:noMultiLvlLbl val="0"/>
      </c:catAx>
      <c:valAx>
        <c:axId val="1187892192"/>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66338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Movies.xlsx]Pivot Tables!PivotTable15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Average Revenue Per</a:t>
            </a:r>
            <a:r>
              <a:rPr lang="en-US" baseline="0">
                <a:solidFill>
                  <a:srgbClr val="002060"/>
                </a:solidFill>
              </a:rPr>
              <a:t> Distributor</a:t>
            </a:r>
            <a:endParaRPr lang="en-US">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w="6350">
            <a:solidFill>
              <a:srgbClr val="00206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Tables'!$AD$3</c:f>
              <c:strCache>
                <c:ptCount val="1"/>
                <c:pt idx="0">
                  <c:v>Total</c:v>
                </c:pt>
              </c:strCache>
            </c:strRef>
          </c:tx>
          <c:spPr>
            <a:solidFill>
              <a:schemeClr val="accent5">
                <a:lumMod val="20000"/>
                <a:lumOff val="80000"/>
              </a:schemeClr>
            </a:solidFill>
            <a:ln w="6350">
              <a:solidFill>
                <a:srgbClr val="00206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Tables'!$AC$4:$AC$12</c:f>
              <c:strCache>
                <c:ptCount val="8"/>
                <c:pt idx="0">
                  <c:v>(blank)</c:v>
                </c:pt>
                <c:pt idx="1">
                  <c:v>Dreamworks SKG</c:v>
                </c:pt>
                <c:pt idx="2">
                  <c:v>Universal</c:v>
                </c:pt>
                <c:pt idx="3">
                  <c:v>20th Century Fox</c:v>
                </c:pt>
                <c:pt idx="4">
                  <c:v>Sony Pictures</c:v>
                </c:pt>
                <c:pt idx="5">
                  <c:v>Walt Disney</c:v>
                </c:pt>
                <c:pt idx="6">
                  <c:v>Warner Bros.</c:v>
                </c:pt>
                <c:pt idx="7">
                  <c:v>Paramount Pictures</c:v>
                </c:pt>
              </c:strCache>
            </c:strRef>
          </c:cat>
          <c:val>
            <c:numRef>
              <c:f>'Pivot Tables'!$AD$4:$AD$12</c:f>
              <c:numCache>
                <c:formatCode>_-[$$-409]* #,##0_ ;_-[$$-409]* \-#,##0\ ;_-[$$-409]* "-"??_ ;_-@_ </c:formatCode>
                <c:ptCount val="8"/>
                <c:pt idx="1">
                  <c:v>1268.1428571428571</c:v>
                </c:pt>
                <c:pt idx="2">
                  <c:v>1302.4285714285713</c:v>
                </c:pt>
                <c:pt idx="3">
                  <c:v>3591.2380952380954</c:v>
                </c:pt>
                <c:pt idx="4">
                  <c:v>27391.607142857145</c:v>
                </c:pt>
                <c:pt idx="5">
                  <c:v>315700.44047619047</c:v>
                </c:pt>
                <c:pt idx="6">
                  <c:v>352864.57142857142</c:v>
                </c:pt>
                <c:pt idx="7">
                  <c:v>594518.5</c:v>
                </c:pt>
              </c:numCache>
            </c:numRef>
          </c:val>
          <c:extLst>
            <c:ext xmlns:c16="http://schemas.microsoft.com/office/drawing/2014/chart" uri="{C3380CC4-5D6E-409C-BE32-E72D297353CC}">
              <c16:uniqueId val="{00000000-D808-40D5-811A-0921BD8C3220}"/>
            </c:ext>
          </c:extLst>
        </c:ser>
        <c:dLbls>
          <c:showLegendKey val="0"/>
          <c:showVal val="0"/>
          <c:showCatName val="0"/>
          <c:showSerName val="0"/>
          <c:showPercent val="0"/>
          <c:showBubbleSize val="0"/>
        </c:dLbls>
        <c:gapWidth val="182"/>
        <c:axId val="1777163472"/>
        <c:axId val="1414225248"/>
      </c:barChart>
      <c:catAx>
        <c:axId val="1777163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4225248"/>
        <c:crosses val="autoZero"/>
        <c:auto val="1"/>
        <c:lblAlgn val="ctr"/>
        <c:lblOffset val="100"/>
        <c:noMultiLvlLbl val="0"/>
      </c:catAx>
      <c:valAx>
        <c:axId val="1414225248"/>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77716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Movies.xlsx]Pivot Tables!PivotTable16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Average Revenue Per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w="6350">
            <a:solidFill>
              <a:srgbClr val="00206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20000"/>
              <a:lumOff val="80000"/>
            </a:schemeClr>
          </a:solidFill>
          <a:ln w="6350">
            <a:solidFill>
              <a:srgbClr val="002060"/>
            </a:solidFill>
            <a:prstDash val="sysDash"/>
          </a:ln>
          <a:effectLst/>
        </c:spPr>
      </c:pivotFmt>
    </c:pivotFmts>
    <c:plotArea>
      <c:layout/>
      <c:barChart>
        <c:barDir val="bar"/>
        <c:grouping val="clustered"/>
        <c:varyColors val="0"/>
        <c:ser>
          <c:idx val="0"/>
          <c:order val="0"/>
          <c:tx>
            <c:strRef>
              <c:f>'Pivot Tables'!$AG$3</c:f>
              <c:strCache>
                <c:ptCount val="1"/>
                <c:pt idx="0">
                  <c:v>Total</c:v>
                </c:pt>
              </c:strCache>
            </c:strRef>
          </c:tx>
          <c:spPr>
            <a:solidFill>
              <a:schemeClr val="accent5">
                <a:lumMod val="20000"/>
                <a:lumOff val="80000"/>
              </a:schemeClr>
            </a:solidFill>
            <a:ln w="6350">
              <a:solidFill>
                <a:srgbClr val="00206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Tables'!$AF$4:$AF$8</c:f>
              <c:strCache>
                <c:ptCount val="4"/>
                <c:pt idx="0">
                  <c:v>(blank)</c:v>
                </c:pt>
                <c:pt idx="1">
                  <c:v>Adventure</c:v>
                </c:pt>
                <c:pt idx="2">
                  <c:v>Drama</c:v>
                </c:pt>
                <c:pt idx="3">
                  <c:v>Action</c:v>
                </c:pt>
              </c:strCache>
            </c:strRef>
          </c:cat>
          <c:val>
            <c:numRef>
              <c:f>'Pivot Tables'!$AG$4:$AG$8</c:f>
              <c:numCache>
                <c:formatCode>_-[$$-409]* #,##0_ ;_-[$$-409]* \-#,##0\ ;_-[$$-409]* "-"??_ ;_-@_ </c:formatCode>
                <c:ptCount val="4"/>
                <c:pt idx="1">
                  <c:v>122040.85714285714</c:v>
                </c:pt>
                <c:pt idx="2">
                  <c:v>320106</c:v>
                </c:pt>
                <c:pt idx="3">
                  <c:v>423905.15714285709</c:v>
                </c:pt>
              </c:numCache>
            </c:numRef>
          </c:val>
          <c:extLst>
            <c:ext xmlns:c16="http://schemas.microsoft.com/office/drawing/2014/chart" uri="{C3380CC4-5D6E-409C-BE32-E72D297353CC}">
              <c16:uniqueId val="{00000000-5F7A-44B9-84F7-95309380455D}"/>
            </c:ext>
          </c:extLst>
        </c:ser>
        <c:dLbls>
          <c:showLegendKey val="0"/>
          <c:showVal val="0"/>
          <c:showCatName val="0"/>
          <c:showSerName val="0"/>
          <c:showPercent val="0"/>
          <c:showBubbleSize val="0"/>
        </c:dLbls>
        <c:gapWidth val="182"/>
        <c:axId val="1777167312"/>
        <c:axId val="1187893184"/>
      </c:barChart>
      <c:catAx>
        <c:axId val="177716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93184"/>
        <c:crosses val="autoZero"/>
        <c:auto val="1"/>
        <c:lblAlgn val="ctr"/>
        <c:lblOffset val="100"/>
        <c:noMultiLvlLbl val="0"/>
      </c:catAx>
      <c:valAx>
        <c:axId val="1187893184"/>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7771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 Movies.xlsx]Pivot Tables!PivotTable17</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a:solidFill>
                  <a:srgbClr val="002060"/>
                </a:solidFill>
              </a:rPr>
              <a:t>Total</a:t>
            </a:r>
            <a:r>
              <a:rPr lang="en-GB" sz="1400" baseline="0">
                <a:solidFill>
                  <a:srgbClr val="002060"/>
                </a:solidFill>
              </a:rPr>
              <a:t> and Average Revenue by Movie</a:t>
            </a:r>
            <a:endParaRPr lang="en-GB" sz="1400">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33223972003498"/>
          <c:y val="8.5112046941720393E-2"/>
          <c:w val="0.54168875765529312"/>
          <c:h val="0.85100962776205291"/>
        </c:manualLayout>
      </c:layout>
      <c:barChart>
        <c:barDir val="bar"/>
        <c:grouping val="clustered"/>
        <c:varyColors val="0"/>
        <c:ser>
          <c:idx val="0"/>
          <c:order val="0"/>
          <c:tx>
            <c:strRef>
              <c:f>'Pivot Tables'!$AJ$3</c:f>
              <c:strCache>
                <c:ptCount val="1"/>
                <c:pt idx="0">
                  <c:v>Sum of Totals</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Tables'!$AI$4:$AI$32</c:f>
              <c:strCache>
                <c:ptCount val="28"/>
                <c:pt idx="0">
                  <c:v>(blank)</c:v>
                </c:pt>
                <c:pt idx="1">
                  <c:v>Spider-Man</c:v>
                </c:pt>
                <c:pt idx="2">
                  <c:v>Star Wars Ep. III: Revenge of the Sith</c:v>
                </c:pt>
                <c:pt idx="3">
                  <c:v>Toy Story 3</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Finding Dory</c:v>
                </c:pt>
                <c:pt idx="13">
                  <c:v>Shang-Chi and the Legend of the Ten Rings</c:v>
                </c:pt>
                <c:pt idx="14">
                  <c:v>Independence Day</c:v>
                </c:pt>
                <c:pt idx="15">
                  <c:v>Star Wars Ep. VII: The Force Awakens</c:v>
                </c:pt>
                <c:pt idx="16">
                  <c:v>Bad Boys For Life</c:v>
                </c:pt>
                <c:pt idx="17">
                  <c:v>Titanic</c:v>
                </c:pt>
                <c:pt idx="18">
                  <c:v>Guardians of the Galaxy</c:v>
                </c:pt>
                <c:pt idx="19">
                  <c:v>Avengers: Endgame</c:v>
                </c:pt>
                <c:pt idx="20">
                  <c:v>Batman Forever</c:v>
                </c:pt>
                <c:pt idx="21">
                  <c:v>Iron Man 3</c:v>
                </c:pt>
                <c:pt idx="22">
                  <c:v>Black Panther</c:v>
                </c:pt>
                <c:pt idx="23">
                  <c:v>Finding Nemo</c:v>
                </c:pt>
                <c:pt idx="24">
                  <c:v>The Avengers</c:v>
                </c:pt>
                <c:pt idx="25">
                  <c:v>Star Wars Ep. VIII: The Last Jedi</c:v>
                </c:pt>
                <c:pt idx="26">
                  <c:v>Transformers: Revenge of the Fallen</c:v>
                </c:pt>
                <c:pt idx="27">
                  <c:v>Harry Potter and the Deathly Hallows: Part II</c:v>
                </c:pt>
              </c:strCache>
            </c:strRef>
          </c:cat>
          <c:val>
            <c:numRef>
              <c:f>'Pivot Tables'!$AJ$4:$AJ$32</c:f>
              <c:numCache>
                <c:formatCode>_-[$$-409]* #,##0_ ;_-[$$-409]* \-#,##0\ ;_-[$$-409]* "-"??_ ;_-@_ </c:formatCode>
                <c:ptCount val="28"/>
                <c:pt idx="1">
                  <c:v>8722</c:v>
                </c:pt>
                <c:pt idx="2">
                  <c:v>8722</c:v>
                </c:pt>
                <c:pt idx="3">
                  <c:v>8722</c:v>
                </c:pt>
                <c:pt idx="4">
                  <c:v>8767</c:v>
                </c:pt>
                <c:pt idx="5">
                  <c:v>8877</c:v>
                </c:pt>
                <c:pt idx="6">
                  <c:v>8897</c:v>
                </c:pt>
                <c:pt idx="7">
                  <c:v>9117</c:v>
                </c:pt>
                <c:pt idx="8">
                  <c:v>10767</c:v>
                </c:pt>
                <c:pt idx="9">
                  <c:v>22657</c:v>
                </c:pt>
                <c:pt idx="10">
                  <c:v>38707</c:v>
                </c:pt>
                <c:pt idx="11">
                  <c:v>44797</c:v>
                </c:pt>
                <c:pt idx="12">
                  <c:v>44797</c:v>
                </c:pt>
                <c:pt idx="13">
                  <c:v>55273</c:v>
                </c:pt>
                <c:pt idx="14">
                  <c:v>55927</c:v>
                </c:pt>
                <c:pt idx="15">
                  <c:v>55927</c:v>
                </c:pt>
                <c:pt idx="16">
                  <c:v>730613</c:v>
                </c:pt>
                <c:pt idx="17">
                  <c:v>731267</c:v>
                </c:pt>
                <c:pt idx="18">
                  <c:v>731267</c:v>
                </c:pt>
                <c:pt idx="19">
                  <c:v>2240088</c:v>
                </c:pt>
                <c:pt idx="20">
                  <c:v>2240742</c:v>
                </c:pt>
                <c:pt idx="21">
                  <c:v>2240742</c:v>
                </c:pt>
                <c:pt idx="22">
                  <c:v>4506758</c:v>
                </c:pt>
                <c:pt idx="23">
                  <c:v>4507412</c:v>
                </c:pt>
                <c:pt idx="24">
                  <c:v>4507412</c:v>
                </c:pt>
                <c:pt idx="25">
                  <c:v>7591338</c:v>
                </c:pt>
                <c:pt idx="26">
                  <c:v>7591992</c:v>
                </c:pt>
                <c:pt idx="27">
                  <c:v>7591992</c:v>
                </c:pt>
              </c:numCache>
            </c:numRef>
          </c:val>
          <c:extLst>
            <c:ext xmlns:c16="http://schemas.microsoft.com/office/drawing/2014/chart" uri="{C3380CC4-5D6E-409C-BE32-E72D297353CC}">
              <c16:uniqueId val="{00000000-CC13-4172-9926-50954CAF0027}"/>
            </c:ext>
          </c:extLst>
        </c:ser>
        <c:ser>
          <c:idx val="1"/>
          <c:order val="1"/>
          <c:tx>
            <c:strRef>
              <c:f>'Pivot Tables'!$AK$3</c:f>
              <c:strCache>
                <c:ptCount val="1"/>
                <c:pt idx="0">
                  <c:v>Average of Average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Tables'!$AI$4:$AI$32</c:f>
              <c:strCache>
                <c:ptCount val="28"/>
                <c:pt idx="0">
                  <c:v>(blank)</c:v>
                </c:pt>
                <c:pt idx="1">
                  <c:v>Spider-Man</c:v>
                </c:pt>
                <c:pt idx="2">
                  <c:v>Star Wars Ep. III: Revenge of the Sith</c:v>
                </c:pt>
                <c:pt idx="3">
                  <c:v>Toy Story 3</c:v>
                </c:pt>
                <c:pt idx="4">
                  <c:v>The Dark Knight</c:v>
                </c:pt>
                <c:pt idx="5">
                  <c:v>Shrek 2</c:v>
                </c:pt>
                <c:pt idx="6">
                  <c:v>Spider-Man 3</c:v>
                </c:pt>
                <c:pt idx="7">
                  <c:v>How the Grinch Stole Christmas</c:v>
                </c:pt>
                <c:pt idx="8">
                  <c:v>Star Wars Ep. I: The Phantom Menace</c:v>
                </c:pt>
                <c:pt idx="9">
                  <c:v>Men in Black</c:v>
                </c:pt>
                <c:pt idx="10">
                  <c:v>Harry Potter and the Sorcerer’s Stone</c:v>
                </c:pt>
                <c:pt idx="11">
                  <c:v>Pirates of the Caribbean: Dead Man’s Chest</c:v>
                </c:pt>
                <c:pt idx="12">
                  <c:v>Finding Dory</c:v>
                </c:pt>
                <c:pt idx="13">
                  <c:v>Shang-Chi and the Legend of the Ten Rings</c:v>
                </c:pt>
                <c:pt idx="14">
                  <c:v>Independence Day</c:v>
                </c:pt>
                <c:pt idx="15">
                  <c:v>Star Wars Ep. VII: The Force Awakens</c:v>
                </c:pt>
                <c:pt idx="16">
                  <c:v>Bad Boys For Life</c:v>
                </c:pt>
                <c:pt idx="17">
                  <c:v>Titanic</c:v>
                </c:pt>
                <c:pt idx="18">
                  <c:v>Guardians of the Galaxy</c:v>
                </c:pt>
                <c:pt idx="19">
                  <c:v>Avengers: Endgame</c:v>
                </c:pt>
                <c:pt idx="20">
                  <c:v>Batman Forever</c:v>
                </c:pt>
                <c:pt idx="21">
                  <c:v>Iron Man 3</c:v>
                </c:pt>
                <c:pt idx="22">
                  <c:v>Black Panther</c:v>
                </c:pt>
                <c:pt idx="23">
                  <c:v>Finding Nemo</c:v>
                </c:pt>
                <c:pt idx="24">
                  <c:v>The Avengers</c:v>
                </c:pt>
                <c:pt idx="25">
                  <c:v>Star Wars Ep. VIII: The Last Jedi</c:v>
                </c:pt>
                <c:pt idx="26">
                  <c:v>Transformers: Revenge of the Fallen</c:v>
                </c:pt>
                <c:pt idx="27">
                  <c:v>Harry Potter and the Deathly Hallows: Part II</c:v>
                </c:pt>
              </c:strCache>
            </c:strRef>
          </c:cat>
          <c:val>
            <c:numRef>
              <c:f>'Pivot Tables'!$AK$4:$AK$32</c:f>
              <c:numCache>
                <c:formatCode>_-[$$-409]* #,##0_ ;_-[$$-409]* \-#,##0\ ;_-[$$-409]* "-"??_ ;_-@_ </c:formatCode>
                <c:ptCount val="28"/>
                <c:pt idx="1">
                  <c:v>1246</c:v>
                </c:pt>
                <c:pt idx="2">
                  <c:v>1246</c:v>
                </c:pt>
                <c:pt idx="3">
                  <c:v>1246</c:v>
                </c:pt>
                <c:pt idx="4">
                  <c:v>1252.4285714285713</c:v>
                </c:pt>
                <c:pt idx="5">
                  <c:v>1268.1428571428571</c:v>
                </c:pt>
                <c:pt idx="6">
                  <c:v>1271</c:v>
                </c:pt>
                <c:pt idx="7">
                  <c:v>1302.4285714285713</c:v>
                </c:pt>
                <c:pt idx="8">
                  <c:v>1538.1428571428571</c:v>
                </c:pt>
                <c:pt idx="9">
                  <c:v>3236.7142857142858</c:v>
                </c:pt>
                <c:pt idx="10">
                  <c:v>5529.5714285714284</c:v>
                </c:pt>
                <c:pt idx="11">
                  <c:v>6399.5714285714284</c:v>
                </c:pt>
                <c:pt idx="12">
                  <c:v>6399.5714285714284</c:v>
                </c:pt>
                <c:pt idx="13">
                  <c:v>7335.5714285714284</c:v>
                </c:pt>
                <c:pt idx="14">
                  <c:v>7989.5714285714284</c:v>
                </c:pt>
                <c:pt idx="15">
                  <c:v>7989.5714285714284</c:v>
                </c:pt>
                <c:pt idx="16">
                  <c:v>103812.71428571429</c:v>
                </c:pt>
                <c:pt idx="17">
                  <c:v>104466.71428571429</c:v>
                </c:pt>
                <c:pt idx="18">
                  <c:v>104466.71428571429</c:v>
                </c:pt>
                <c:pt idx="19">
                  <c:v>319452</c:v>
                </c:pt>
                <c:pt idx="20">
                  <c:v>320106</c:v>
                </c:pt>
                <c:pt idx="21">
                  <c:v>320106</c:v>
                </c:pt>
                <c:pt idx="22">
                  <c:v>643262</c:v>
                </c:pt>
                <c:pt idx="23">
                  <c:v>643916</c:v>
                </c:pt>
                <c:pt idx="24">
                  <c:v>643916</c:v>
                </c:pt>
                <c:pt idx="25">
                  <c:v>1083916.2857142857</c:v>
                </c:pt>
                <c:pt idx="26">
                  <c:v>1084570.2857142857</c:v>
                </c:pt>
                <c:pt idx="27">
                  <c:v>1084570.2857142857</c:v>
                </c:pt>
              </c:numCache>
            </c:numRef>
          </c:val>
          <c:extLst>
            <c:ext xmlns:c16="http://schemas.microsoft.com/office/drawing/2014/chart" uri="{C3380CC4-5D6E-409C-BE32-E72D297353CC}">
              <c16:uniqueId val="{00000001-CC13-4172-9926-50954CAF0027}"/>
            </c:ext>
          </c:extLst>
        </c:ser>
        <c:dLbls>
          <c:showLegendKey val="0"/>
          <c:showVal val="0"/>
          <c:showCatName val="0"/>
          <c:showSerName val="0"/>
          <c:showPercent val="0"/>
          <c:showBubbleSize val="0"/>
        </c:dLbls>
        <c:gapWidth val="182"/>
        <c:axId val="1777184112"/>
        <c:axId val="2051690592"/>
      </c:barChart>
      <c:catAx>
        <c:axId val="177718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690592"/>
        <c:crosses val="autoZero"/>
        <c:auto val="1"/>
        <c:lblAlgn val="ctr"/>
        <c:lblOffset val="100"/>
        <c:noMultiLvlLbl val="0"/>
      </c:catAx>
      <c:valAx>
        <c:axId val="2051690592"/>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777184112"/>
        <c:crosses val="autoZero"/>
        <c:crossBetween val="between"/>
      </c:valAx>
      <c:spPr>
        <a:noFill/>
        <a:ln>
          <a:noFill/>
        </a:ln>
        <a:effectLst/>
      </c:spPr>
    </c:plotArea>
    <c:legend>
      <c:legendPos val="r"/>
      <c:layout>
        <c:manualLayout>
          <c:xMode val="edge"/>
          <c:yMode val="edge"/>
          <c:x val="3.531430446194226E-2"/>
          <c:y val="0.96042636220668409"/>
          <c:w val="0.95913013998250196"/>
          <c:h val="3.489705138842678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xdr:col>
      <xdr:colOff>216478</xdr:colOff>
      <xdr:row>0</xdr:row>
      <xdr:rowOff>38916</xdr:rowOff>
    </xdr:from>
    <xdr:to>
      <xdr:col>2</xdr:col>
      <xdr:colOff>465426</xdr:colOff>
      <xdr:row>2</xdr:row>
      <xdr:rowOff>144154</xdr:rowOff>
    </xdr:to>
    <xdr:pic>
      <xdr:nvPicPr>
        <xdr:cNvPr id="3" name="Picture 2">
          <a:extLst>
            <a:ext uri="{FF2B5EF4-FFF2-40B4-BE49-F238E27FC236}">
              <a16:creationId xmlns:a16="http://schemas.microsoft.com/office/drawing/2014/main" id="{1E39B3E9-1A8C-E930-37AF-6787A5D402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5910" y="38916"/>
          <a:ext cx="1282627" cy="462426"/>
        </a:xfrm>
        <a:prstGeom prst="rect">
          <a:avLst/>
        </a:prstGeom>
      </xdr:spPr>
    </xdr:pic>
    <xdr:clientData/>
  </xdr:twoCellAnchor>
  <xdr:twoCellAnchor editAs="oneCell">
    <xdr:from>
      <xdr:col>15</xdr:col>
      <xdr:colOff>288239</xdr:colOff>
      <xdr:row>0</xdr:row>
      <xdr:rowOff>0</xdr:rowOff>
    </xdr:from>
    <xdr:to>
      <xdr:col>15</xdr:col>
      <xdr:colOff>831288</xdr:colOff>
      <xdr:row>3</xdr:row>
      <xdr:rowOff>6803</xdr:rowOff>
    </xdr:to>
    <xdr:pic>
      <xdr:nvPicPr>
        <xdr:cNvPr id="5" name="Picture 4">
          <a:extLst>
            <a:ext uri="{FF2B5EF4-FFF2-40B4-BE49-F238E27FC236}">
              <a16:creationId xmlns:a16="http://schemas.microsoft.com/office/drawing/2014/main" id="{E488F0D9-A175-E9CF-C671-77D95A4806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412579" y="0"/>
          <a:ext cx="543049" cy="557893"/>
        </a:xfrm>
        <a:prstGeom prst="rect">
          <a:avLst/>
        </a:prstGeom>
      </xdr:spPr>
    </xdr:pic>
    <xdr:clientData/>
  </xdr:twoCellAnchor>
  <xdr:twoCellAnchor editAs="oneCell">
    <xdr:from>
      <xdr:col>1</xdr:col>
      <xdr:colOff>2379</xdr:colOff>
      <xdr:row>3</xdr:row>
      <xdr:rowOff>6803</xdr:rowOff>
    </xdr:from>
    <xdr:to>
      <xdr:col>6</xdr:col>
      <xdr:colOff>986517</xdr:colOff>
      <xdr:row>7</xdr:row>
      <xdr:rowOff>176893</xdr:rowOff>
    </xdr:to>
    <mc:AlternateContent xmlns:mc="http://schemas.openxmlformats.org/markup-compatibility/2006" xmlns:a14="http://schemas.microsoft.com/office/drawing/2010/main">
      <mc:Choice Requires="a14">
        <xdr:graphicFrame macro="">
          <xdr:nvGraphicFramePr>
            <xdr:cNvPr id="6" name="Distributor">
              <a:extLst>
                <a:ext uri="{FF2B5EF4-FFF2-40B4-BE49-F238E27FC236}">
                  <a16:creationId xmlns:a16="http://schemas.microsoft.com/office/drawing/2014/main" id="{643958F0-D8C7-438D-A81A-7147F466D2D3}"/>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648719" y="557893"/>
              <a:ext cx="6154852" cy="925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13607</xdr:colOff>
      <xdr:row>3</xdr:row>
      <xdr:rowOff>2040</xdr:rowOff>
    </xdr:from>
    <xdr:to>
      <xdr:col>10</xdr:col>
      <xdr:colOff>20410</xdr:colOff>
      <xdr:row>7</xdr:row>
      <xdr:rowOff>178932</xdr:rowOff>
    </xdr:to>
    <mc:AlternateContent xmlns:mc="http://schemas.openxmlformats.org/markup-compatibility/2006" xmlns:a14="http://schemas.microsoft.com/office/drawing/2010/main">
      <mc:Choice Requires="a14">
        <xdr:graphicFrame macro="">
          <xdr:nvGraphicFramePr>
            <xdr:cNvPr id="7" name="GENRE">
              <a:extLst>
                <a:ext uri="{FF2B5EF4-FFF2-40B4-BE49-F238E27FC236}">
                  <a16:creationId xmlns:a16="http://schemas.microsoft.com/office/drawing/2014/main" id="{F1EB63C4-EF83-4A46-9865-990273FB810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6864804" y="553130"/>
              <a:ext cx="3109232" cy="9320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68035</xdr:colOff>
      <xdr:row>3</xdr:row>
      <xdr:rowOff>2039</xdr:rowOff>
    </xdr:from>
    <xdr:to>
      <xdr:col>13</xdr:col>
      <xdr:colOff>986517</xdr:colOff>
      <xdr:row>7</xdr:row>
      <xdr:rowOff>178933</xdr:rowOff>
    </xdr:to>
    <mc:AlternateContent xmlns:mc="http://schemas.openxmlformats.org/markup-compatibility/2006" xmlns:a14="http://schemas.microsoft.com/office/drawing/2010/main">
      <mc:Choice Requires="a14">
        <xdr:graphicFrame macro="">
          <xdr:nvGraphicFramePr>
            <xdr:cNvPr id="8" name="Above or Below Average">
              <a:extLst>
                <a:ext uri="{FF2B5EF4-FFF2-40B4-BE49-F238E27FC236}">
                  <a16:creationId xmlns:a16="http://schemas.microsoft.com/office/drawing/2014/main" id="{C6917B6C-203E-4EB1-A841-20495A8D810E}"/>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10021661" y="553129"/>
              <a:ext cx="4020910" cy="9320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11</xdr:row>
      <xdr:rowOff>142874</xdr:rowOff>
    </xdr:from>
    <xdr:to>
      <xdr:col>9</xdr:col>
      <xdr:colOff>183697</xdr:colOff>
      <xdr:row>31</xdr:row>
      <xdr:rowOff>20411</xdr:rowOff>
    </xdr:to>
    <xdr:graphicFrame macro="">
      <xdr:nvGraphicFramePr>
        <xdr:cNvPr id="9" name="Chart 8">
          <a:extLst>
            <a:ext uri="{FF2B5EF4-FFF2-40B4-BE49-F238E27FC236}">
              <a16:creationId xmlns:a16="http://schemas.microsoft.com/office/drawing/2014/main" id="{BBCC729A-7831-431C-A317-27C3E3EF4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244172</xdr:colOff>
      <xdr:row>11</xdr:row>
      <xdr:rowOff>148166</xdr:rowOff>
    </xdr:from>
    <xdr:to>
      <xdr:col>13</xdr:col>
      <xdr:colOff>894292</xdr:colOff>
      <xdr:row>22</xdr:row>
      <xdr:rowOff>174626</xdr:rowOff>
    </xdr:to>
    <xdr:graphicFrame macro="">
      <xdr:nvGraphicFramePr>
        <xdr:cNvPr id="10" name="Chart 9">
          <a:extLst>
            <a:ext uri="{FF2B5EF4-FFF2-40B4-BE49-F238E27FC236}">
              <a16:creationId xmlns:a16="http://schemas.microsoft.com/office/drawing/2014/main" id="{FE4D83CF-246B-4692-9379-F42082FCF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243417</xdr:colOff>
      <xdr:row>23</xdr:row>
      <xdr:rowOff>42332</xdr:rowOff>
    </xdr:from>
    <xdr:to>
      <xdr:col>13</xdr:col>
      <xdr:colOff>887015</xdr:colOff>
      <xdr:row>31</xdr:row>
      <xdr:rowOff>13606</xdr:rowOff>
    </xdr:to>
    <xdr:graphicFrame macro="">
      <xdr:nvGraphicFramePr>
        <xdr:cNvPr id="11" name="Chart 10">
          <a:extLst>
            <a:ext uri="{FF2B5EF4-FFF2-40B4-BE49-F238E27FC236}">
              <a16:creationId xmlns:a16="http://schemas.microsoft.com/office/drawing/2014/main" id="{57E311B6-1C09-4F41-A6FB-8827EEC9B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35</xdr:row>
      <xdr:rowOff>0</xdr:rowOff>
    </xdr:from>
    <xdr:to>
      <xdr:col>6</xdr:col>
      <xdr:colOff>571500</xdr:colOff>
      <xdr:row>49</xdr:row>
      <xdr:rowOff>171450</xdr:rowOff>
    </xdr:to>
    <xdr:graphicFrame macro="">
      <xdr:nvGraphicFramePr>
        <xdr:cNvPr id="12" name="Chart 11">
          <a:extLst>
            <a:ext uri="{FF2B5EF4-FFF2-40B4-BE49-F238E27FC236}">
              <a16:creationId xmlns:a16="http://schemas.microsoft.com/office/drawing/2014/main" id="{CE9EA461-D6A0-4826-A3F0-944BD8D6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687161</xdr:colOff>
      <xdr:row>34</xdr:row>
      <xdr:rowOff>176893</xdr:rowOff>
    </xdr:from>
    <xdr:to>
      <xdr:col>10</xdr:col>
      <xdr:colOff>986517</xdr:colOff>
      <xdr:row>49</xdr:row>
      <xdr:rowOff>170090</xdr:rowOff>
    </xdr:to>
    <xdr:graphicFrame macro="">
      <xdr:nvGraphicFramePr>
        <xdr:cNvPr id="13" name="Chart 12">
          <a:extLst>
            <a:ext uri="{FF2B5EF4-FFF2-40B4-BE49-F238E27FC236}">
              <a16:creationId xmlns:a16="http://schemas.microsoft.com/office/drawing/2014/main" id="{6B7C8409-D7BA-470F-BAD2-F1DA5DC62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47624</xdr:colOff>
      <xdr:row>34</xdr:row>
      <xdr:rowOff>170090</xdr:rowOff>
    </xdr:from>
    <xdr:to>
      <xdr:col>16</xdr:col>
      <xdr:colOff>20409</xdr:colOff>
      <xdr:row>49</xdr:row>
      <xdr:rowOff>136071</xdr:rowOff>
    </xdr:to>
    <xdr:graphicFrame macro="">
      <xdr:nvGraphicFramePr>
        <xdr:cNvPr id="14" name="Chart 13">
          <a:extLst>
            <a:ext uri="{FF2B5EF4-FFF2-40B4-BE49-F238E27FC236}">
              <a16:creationId xmlns:a16="http://schemas.microsoft.com/office/drawing/2014/main" id="{B85ED7FB-3936-41EA-9900-281ADD158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54</xdr:row>
      <xdr:rowOff>0</xdr:rowOff>
    </xdr:from>
    <xdr:to>
      <xdr:col>6</xdr:col>
      <xdr:colOff>945696</xdr:colOff>
      <xdr:row>83</xdr:row>
      <xdr:rowOff>6803</xdr:rowOff>
    </xdr:to>
    <xdr:graphicFrame macro="">
      <xdr:nvGraphicFramePr>
        <xdr:cNvPr id="15" name="Chart 14">
          <a:extLst>
            <a:ext uri="{FF2B5EF4-FFF2-40B4-BE49-F238E27FC236}">
              <a16:creationId xmlns:a16="http://schemas.microsoft.com/office/drawing/2014/main" id="{EBC7D814-5B58-4B0C-B84C-5978BE1DA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s" refreshedDate="45268.019038078703" createdVersion="8" refreshedVersion="8" minRefreshableVersion="3" recordCount="28" xr:uid="{3F71BF12-20F1-446E-8C58-FFFDB43C4F58}">
  <cacheSource type="worksheet">
    <worksheetSource ref="A1:P1048576" sheet="Main Raw Data"/>
  </cacheSource>
  <cacheFields count="16">
    <cacheField name="MOVIE" numFmtId="0">
      <sharedItems containsBlank="1" count="28">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 v="Harry Potter and the Deathly Hallows: Part II"/>
        <s v="The Avengers"/>
        <s v="Iron Man 3"/>
        <s v="Guardians of the Galaxy"/>
        <s v="Star Wars Ep. VII: The Force Awakens"/>
        <s v="Finding Dory"/>
        <s v="Star Wars Ep. VIII: The Last Jedi"/>
        <s v="Black Panther"/>
        <s v="Avengers: Endgame"/>
        <s v="Bad Boys For Life"/>
        <s v="Shang-Chi and the Legend of the Ten Rings"/>
        <m/>
      </sharedItems>
    </cacheField>
    <cacheField name="Distributor" numFmtId="0">
      <sharedItems containsBlank="1" count="8">
        <s v="Paramount Pictures"/>
        <s v="Walt Disney"/>
        <s v="Warner Bros."/>
        <s v="20th Century Fox"/>
        <s v="Sony Pictures"/>
        <s v="Universal"/>
        <s v="Dreamworks SKG"/>
        <m/>
      </sharedItems>
    </cacheField>
    <cacheField name="GENRE" numFmtId="0">
      <sharedItems containsBlank="1" count="4">
        <s v="Action"/>
        <s v="Adventure"/>
        <s v="Drama"/>
        <m/>
      </sharedItems>
    </cacheField>
    <cacheField name="Jul-21" numFmtId="0">
      <sharedItems containsString="0" containsBlank="1" containsNumber="1" containsInteger="1" minValue="1246" maxValue="908851"/>
    </cacheField>
    <cacheField name="Aug-21" numFmtId="0">
      <sharedItems containsString="0" containsBlank="1" containsNumber="1" containsInteger="1" minValue="1246" maxValue="953741"/>
    </cacheField>
    <cacheField name="Sep-21" numFmtId="0">
      <sharedItems containsString="0" containsBlank="1" containsNumber="1" containsInteger="1" minValue="1246" maxValue="924366"/>
    </cacheField>
    <cacheField name="Oct-21" numFmtId="0">
      <sharedItems containsString="0" containsBlank="1" containsNumber="1" containsInteger="1" minValue="1246" maxValue="907576"/>
    </cacheField>
    <cacheField name="Nov-21" numFmtId="0">
      <sharedItems containsString="0" containsBlank="1" containsNumber="1" containsInteger="1" minValue="1246" maxValue="945771"/>
    </cacheField>
    <cacheField name="Dec-21" numFmtId="0">
      <sharedItems containsString="0" containsBlank="1" containsNumber="1" containsInteger="1" minValue="-4262" maxValue="1928656"/>
    </cacheField>
    <cacheField name="Jan-22" numFmtId="0">
      <sharedItems containsString="0" containsBlank="1" containsNumber="1" containsInteger="1" minValue="662" maxValue="1023031"/>
    </cacheField>
    <cacheField name="Totals" numFmtId="0">
      <sharedItems containsString="0" containsBlank="1" containsNumber="1" containsInteger="1" minValue="8722" maxValue="7591992"/>
    </cacheField>
    <cacheField name="Average" numFmtId="0">
      <sharedItems containsString="0" containsBlank="1" containsNumber="1" minValue="1246" maxValue="1084570.2857142857"/>
    </cacheField>
    <cacheField name="Min" numFmtId="0">
      <sharedItems containsString="0" containsBlank="1" containsNumber="1" containsInteger="1" minValue="-5230" maxValue="907576"/>
    </cacheField>
    <cacheField name="Max" numFmtId="0">
      <sharedItems containsString="0" containsBlank="1" containsNumber="1" containsInteger="1" minValue="1246" maxValue="1928656"/>
    </cacheField>
    <cacheField name="MoM" numFmtId="0">
      <sharedItems containsString="0" containsBlank="1" containsNumber="1" minValue="-0.49047717434747562" maxValue="0.67"/>
    </cacheField>
    <cacheField name="Above or Below Average" numFmtId="0">
      <sharedItems containsBlank="1" count="3">
        <s v="Above average"/>
        <s v="Below Average"/>
        <m/>
      </sharedItems>
    </cacheField>
  </cacheFields>
  <extLst>
    <ext xmlns:x14="http://schemas.microsoft.com/office/spreadsheetml/2009/9/main" uri="{725AE2AE-9491-48be-B2B4-4EB974FC3084}">
      <x14:pivotCacheDefinition pivotCacheId="917681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908851"/>
    <n v="953741"/>
    <n v="924366"/>
    <n v="907576"/>
    <n v="945771"/>
    <n v="1928656"/>
    <n v="1023031"/>
    <n v="7591992"/>
    <n v="1084570.2857142857"/>
    <n v="907576"/>
    <n v="1928656"/>
    <n v="-0.46956274213753002"/>
    <x v="0"/>
  </r>
  <r>
    <x v="1"/>
    <x v="1"/>
    <x v="1"/>
    <n v="544951"/>
    <n v="576636"/>
    <n v="564851"/>
    <n v="516416"/>
    <n v="558496"/>
    <n v="1139066"/>
    <n v="606996"/>
    <n v="4507412"/>
    <n v="643916"/>
    <n v="516416"/>
    <n v="1139066"/>
    <n v="-0.46711077321243899"/>
    <x v="0"/>
  </r>
  <r>
    <x v="2"/>
    <x v="2"/>
    <x v="2"/>
    <n v="259311"/>
    <n v="263611"/>
    <n v="263801"/>
    <n v="279256"/>
    <n v="283426"/>
    <n v="590476"/>
    <n v="300861"/>
    <n v="2240742"/>
    <n v="320106"/>
    <n v="259311"/>
    <n v="590476"/>
    <n v="-0.49047717434747562"/>
    <x v="0"/>
  </r>
  <r>
    <x v="3"/>
    <x v="0"/>
    <x v="1"/>
    <n v="81641"/>
    <n v="86581"/>
    <n v="78091"/>
    <n v="92076"/>
    <n v="94381"/>
    <n v="187256"/>
    <n v="111241"/>
    <n v="731267"/>
    <n v="104466.71428571429"/>
    <n v="78091"/>
    <n v="187256"/>
    <n v="-0.40594159866706536"/>
    <x v="1"/>
  </r>
  <r>
    <x v="4"/>
    <x v="3"/>
    <x v="1"/>
    <n v="14506"/>
    <n v="18876"/>
    <n v="8641"/>
    <n v="5236"/>
    <n v="5066"/>
    <n v="2286"/>
    <n v="1316"/>
    <n v="55927"/>
    <n v="7989.5714285714284"/>
    <n v="1316"/>
    <n v="18876"/>
    <n v="-0.42432195975503062"/>
    <x v="1"/>
  </r>
  <r>
    <x v="5"/>
    <x v="1"/>
    <x v="0"/>
    <n v="5746"/>
    <n v="5816"/>
    <n v="5836"/>
    <n v="5671"/>
    <n v="5841"/>
    <n v="10066"/>
    <n v="5821"/>
    <n v="44797"/>
    <n v="6399.5714285714284"/>
    <n v="5671"/>
    <n v="10066"/>
    <n v="-0.42171666997814428"/>
    <x v="1"/>
  </r>
  <r>
    <x v="6"/>
    <x v="2"/>
    <x v="1"/>
    <n v="7586"/>
    <n v="7081"/>
    <n v="8006"/>
    <n v="12296"/>
    <n v="1246"/>
    <n v="1246"/>
    <n v="1246"/>
    <n v="38707"/>
    <n v="5529.5714285714284"/>
    <n v="1246"/>
    <n v="12296"/>
    <n v="0.67"/>
    <x v="1"/>
  </r>
  <r>
    <x v="7"/>
    <x v="4"/>
    <x v="1"/>
    <n v="2251"/>
    <n v="2286"/>
    <n v="2286"/>
    <n v="3756"/>
    <n v="4451"/>
    <n v="4956"/>
    <n v="2671"/>
    <n v="22657"/>
    <n v="3236.7142857142858"/>
    <n v="2251"/>
    <n v="4956"/>
    <n v="-0.46105730427764324"/>
    <x v="1"/>
  </r>
  <r>
    <x v="8"/>
    <x v="3"/>
    <x v="1"/>
    <n v="1506"/>
    <n v="1501"/>
    <n v="1501"/>
    <n v="1516"/>
    <n v="1501"/>
    <n v="1746"/>
    <n v="1496"/>
    <n v="10767"/>
    <n v="1538.1428571428571"/>
    <n v="1496"/>
    <n v="1746"/>
    <n v="-0.14318442153493705"/>
    <x v="1"/>
  </r>
  <r>
    <x v="9"/>
    <x v="5"/>
    <x v="1"/>
    <n v="1296"/>
    <n v="1296"/>
    <n v="1296"/>
    <n v="1291"/>
    <n v="1296"/>
    <n v="1346"/>
    <n v="1296"/>
    <n v="9117"/>
    <n v="1302.4285714285713"/>
    <n v="1291"/>
    <n v="1346"/>
    <n v="-3.7147102526002951E-2"/>
    <x v="1"/>
  </r>
  <r>
    <x v="10"/>
    <x v="4"/>
    <x v="1"/>
    <n v="1246"/>
    <n v="1246"/>
    <n v="1246"/>
    <n v="1251"/>
    <n v="1256"/>
    <n v="1396"/>
    <n v="1256"/>
    <n v="8897"/>
    <n v="1271"/>
    <n v="1246"/>
    <n v="1396"/>
    <n v="-0.10028653295128942"/>
    <x v="1"/>
  </r>
  <r>
    <x v="11"/>
    <x v="6"/>
    <x v="1"/>
    <n v="1271"/>
    <n v="1271"/>
    <n v="1271"/>
    <n v="1271"/>
    <n v="1271"/>
    <n v="1276"/>
    <n v="1246"/>
    <n v="8877"/>
    <n v="1268.1428571428571"/>
    <n v="1246"/>
    <n v="1276"/>
    <n v="-2.3510971786833812E-2"/>
    <x v="1"/>
  </r>
  <r>
    <x v="12"/>
    <x v="2"/>
    <x v="1"/>
    <n v="1246"/>
    <n v="1246"/>
    <n v="1246"/>
    <n v="1246"/>
    <n v="1246"/>
    <n v="1246"/>
    <n v="1291"/>
    <n v="8767"/>
    <n v="1252.4285714285713"/>
    <n v="1246"/>
    <n v="1291"/>
    <n v="0.16"/>
    <x v="1"/>
  </r>
  <r>
    <x v="13"/>
    <x v="4"/>
    <x v="1"/>
    <n v="1246"/>
    <n v="1246"/>
    <n v="1246"/>
    <n v="1246"/>
    <n v="1246"/>
    <n v="1246"/>
    <n v="1246"/>
    <n v="8722"/>
    <n v="1246"/>
    <n v="1246"/>
    <n v="1246"/>
    <n v="0.45"/>
    <x v="1"/>
  </r>
  <r>
    <x v="14"/>
    <x v="3"/>
    <x v="0"/>
    <n v="1246"/>
    <n v="1246"/>
    <n v="1246"/>
    <n v="1246"/>
    <n v="1246"/>
    <n v="1246"/>
    <n v="1246"/>
    <n v="8722"/>
    <n v="1246"/>
    <n v="1246"/>
    <n v="1246"/>
    <n v="0"/>
    <x v="1"/>
  </r>
  <r>
    <x v="15"/>
    <x v="1"/>
    <x v="0"/>
    <n v="1246"/>
    <n v="1246"/>
    <n v="1246"/>
    <n v="1246"/>
    <n v="1246"/>
    <n v="1246"/>
    <n v="1246"/>
    <n v="8722"/>
    <n v="1246"/>
    <n v="1246"/>
    <n v="1246"/>
    <n v="0"/>
    <x v="1"/>
  </r>
  <r>
    <x v="16"/>
    <x v="2"/>
    <x v="0"/>
    <n v="908851"/>
    <n v="953741"/>
    <n v="924366"/>
    <n v="907576"/>
    <n v="945771"/>
    <n v="1928656"/>
    <n v="1023031"/>
    <n v="7591992"/>
    <n v="1084570.2857142857"/>
    <n v="907576"/>
    <n v="1928656"/>
    <n v="-0.46956274213753002"/>
    <x v="0"/>
  </r>
  <r>
    <x v="17"/>
    <x v="1"/>
    <x v="1"/>
    <n v="544951"/>
    <n v="576636"/>
    <n v="564851"/>
    <n v="516416"/>
    <n v="558496"/>
    <n v="1139066"/>
    <n v="606996"/>
    <n v="4507412"/>
    <n v="643916"/>
    <n v="516416"/>
    <n v="1139066"/>
    <n v="-0.46711077321243899"/>
    <x v="0"/>
  </r>
  <r>
    <x v="18"/>
    <x v="1"/>
    <x v="1"/>
    <n v="259311"/>
    <n v="263611"/>
    <n v="263801"/>
    <n v="279256"/>
    <n v="283426"/>
    <n v="590476"/>
    <n v="300861"/>
    <n v="2240742"/>
    <n v="320106"/>
    <n v="259311"/>
    <n v="590476"/>
    <n v="-0.49047717434747562"/>
    <x v="0"/>
  </r>
  <r>
    <x v="19"/>
    <x v="1"/>
    <x v="1"/>
    <n v="81641"/>
    <n v="86581"/>
    <n v="78091"/>
    <n v="92076"/>
    <n v="94381"/>
    <n v="187256"/>
    <n v="111241"/>
    <n v="731267"/>
    <n v="104466.71428571429"/>
    <n v="78091"/>
    <n v="187256"/>
    <n v="-0.40594159866706536"/>
    <x v="1"/>
  </r>
  <r>
    <x v="20"/>
    <x v="1"/>
    <x v="0"/>
    <n v="14506"/>
    <n v="18876"/>
    <n v="8641"/>
    <n v="5236"/>
    <n v="5066"/>
    <n v="2286"/>
    <n v="1316"/>
    <n v="55927"/>
    <n v="7989.5714285714284"/>
    <n v="1316"/>
    <n v="18876"/>
    <n v="-0.42432195975503062"/>
    <x v="1"/>
  </r>
  <r>
    <x v="21"/>
    <x v="1"/>
    <x v="0"/>
    <n v="5746"/>
    <n v="5816"/>
    <n v="5836"/>
    <n v="5671"/>
    <n v="5841"/>
    <n v="10066"/>
    <n v="5821"/>
    <n v="44797"/>
    <n v="6399.5714285714284"/>
    <n v="5671"/>
    <n v="10066"/>
    <n v="-0.42171666997814428"/>
    <x v="1"/>
  </r>
  <r>
    <x v="22"/>
    <x v="1"/>
    <x v="0"/>
    <n v="902305"/>
    <n v="947194"/>
    <n v="923712"/>
    <n v="906922"/>
    <n v="945117"/>
    <n v="1922108"/>
    <n v="1022377"/>
    <n v="7591338"/>
    <n v="1083916.2857142857"/>
    <n v="901030"/>
    <n v="1928002"/>
    <n v="-0.40130858199799102"/>
    <x v="0"/>
  </r>
  <r>
    <x v="23"/>
    <x v="1"/>
    <x v="0"/>
    <n v="538405"/>
    <n v="570089"/>
    <n v="564197"/>
    <n v="515762"/>
    <n v="557842"/>
    <n v="1132518"/>
    <n v="606342"/>
    <n v="4506758"/>
    <n v="643262"/>
    <n v="509870"/>
    <n v="1138412"/>
    <n v="-0.38839051408800401"/>
    <x v="0"/>
  </r>
  <r>
    <x v="24"/>
    <x v="1"/>
    <x v="0"/>
    <n v="252765"/>
    <n v="257064"/>
    <n v="263147"/>
    <n v="278602"/>
    <n v="282772"/>
    <n v="583928"/>
    <n v="300207"/>
    <n v="2240088"/>
    <n v="319452"/>
    <n v="252765"/>
    <n v="589822"/>
    <n v="-0.37547244617801601"/>
    <x v="0"/>
  </r>
  <r>
    <x v="25"/>
    <x v="4"/>
    <x v="1"/>
    <n v="75095"/>
    <n v="80034"/>
    <n v="77437"/>
    <n v="91422"/>
    <n v="93727"/>
    <n v="180708"/>
    <n v="110587"/>
    <n v="730613"/>
    <n v="103812.71428571429"/>
    <n v="71545"/>
    <n v="186602"/>
    <n v="-0.362554378268028"/>
    <x v="1"/>
  </r>
  <r>
    <x v="26"/>
    <x v="1"/>
    <x v="1"/>
    <n v="7960"/>
    <n v="12329"/>
    <n v="7987"/>
    <n v="4582"/>
    <n v="4412"/>
    <n v="-4262"/>
    <n v="662"/>
    <n v="55273"/>
    <n v="7335.5714285714284"/>
    <n v="-5230"/>
    <n v="18222"/>
    <n v="-0.34963631035804099"/>
    <x v="1"/>
  </r>
  <r>
    <x v="27"/>
    <x v="7"/>
    <x v="3"/>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883A92-05B0-4A79-A85B-F90D8E621276}" name="PivotTable6" cacheId="0" dataOnRows="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O7" firstHeaderRow="0" firstDataRow="0" firstDataCol="0" rowPageCount="1" colPageCount="1"/>
  <pivotFields count="16">
    <pivotField name="Select Movie" axis="axisPage" showAll="0">
      <items count="29">
        <item x="2"/>
        <item x="1"/>
        <item x="6"/>
        <item x="9"/>
        <item x="4"/>
        <item x="7"/>
        <item x="5"/>
        <item x="11"/>
        <item x="13"/>
        <item x="10"/>
        <item x="8"/>
        <item x="14"/>
        <item x="12"/>
        <item x="3"/>
        <item x="15"/>
        <item x="0"/>
        <item x="27"/>
        <item x="16"/>
        <item x="17"/>
        <item x="18"/>
        <item x="19"/>
        <item x="20"/>
        <item x="21"/>
        <item x="22"/>
        <item x="23"/>
        <item x="24"/>
        <item x="25"/>
        <item x="2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pageFields count="1">
    <pageField fld="0" hier="-1"/>
  </pageFields>
  <formats count="3">
    <format dxfId="19">
      <pivotArea field="0" type="button" dataOnly="0" labelOnly="1" outline="0" axis="axisPage" fieldPosition="0"/>
    </format>
    <format dxfId="18">
      <pivotArea field="0" type="button" dataOnly="0" labelOnly="1" outline="0" axis="axisPage" fieldPosition="0"/>
    </format>
    <format dxfId="17">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F04B37-D944-42EA-89C6-5648FDC0516F}"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5" firstHeaderRow="0" firstDataRow="0" firstDataCol="0" rowPageCount="1" colPageCount="1"/>
  <pivotFields count="16">
    <pivotField axis="axisPage" showAll="0">
      <items count="29">
        <item x="2"/>
        <item x="1"/>
        <item x="6"/>
        <item x="9"/>
        <item x="4"/>
        <item x="7"/>
        <item x="5"/>
        <item x="11"/>
        <item x="13"/>
        <item x="10"/>
        <item x="8"/>
        <item x="14"/>
        <item x="12"/>
        <item x="3"/>
        <item x="15"/>
        <item x="0"/>
        <item x="27"/>
        <item x="16"/>
        <item x="17"/>
        <item x="18"/>
        <item x="19"/>
        <item x="20"/>
        <item x="21"/>
        <item x="22"/>
        <item x="23"/>
        <item x="24"/>
        <item x="25"/>
        <item x="2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F77DBC-2A14-4810-8AA4-A0863763F35A}" name="PivotTable1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3:S4" firstHeaderRow="1" firstDataRow="1" firstDataCol="0"/>
  <pivotFields count="16">
    <pivotField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Items count="1">
    <i/>
  </rowItems>
  <colItems count="1">
    <i/>
  </colItems>
  <dataFields count="1">
    <dataField name="Average of Average" fld="11" subtotal="average" baseField="0" baseItem="0" numFmtId="16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8ED475-91F0-48FF-A21D-6A924F47E562}"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6">
    <pivotField showAll="0"/>
    <pivotField showAll="0">
      <items count="9">
        <item x="3"/>
        <item x="6"/>
        <item x="0"/>
        <item x="4"/>
        <item x="5"/>
        <item x="1"/>
        <item x="2"/>
        <item x="7"/>
        <item t="default"/>
      </items>
    </pivotField>
    <pivotField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Sum of Jul-21" fld="3" baseField="0" baseItem="0"/>
    <dataField name="Sum of Aug-21" fld="4" baseField="0" baseItem="0"/>
    <dataField name="Sum of Sep-21" fld="5" baseField="0" baseItem="0"/>
    <dataField name="Sum of Oct-21" fld="6" baseField="0" baseItem="0"/>
    <dataField name="Sum of Nov-21" fld="7" baseField="0" baseItem="0"/>
    <dataField name="Sum of Dec-21" fld="8" baseField="0" baseItem="0"/>
    <dataField name="Sum of Jan-22" fld="9" baseField="0" baseItem="0"/>
  </dataFields>
  <formats count="1">
    <format dxfId="1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05DF719-A1D5-49C3-974C-B52F6854FF21}" name="PivotTable10"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3:Q4" firstHeaderRow="1" firstDataRow="1" firstDataCol="0"/>
  <pivotFields count="16">
    <pivotField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4">
        <item x="0"/>
        <item x="1"/>
        <item x="2"/>
        <item t="default"/>
      </items>
    </pivotField>
  </pivotFields>
  <rowItems count="1">
    <i/>
  </rowItems>
  <colItems count="1">
    <i/>
  </colItems>
  <dataFields count="1">
    <dataField name="Average of MoM" fld="14" subtotal="average" baseField="0" baseItem="0" numFmtId="1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1AD15FE-48C7-4C7A-86FF-403574703781}" name="PivotTable1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C3:AD12" firstHeaderRow="1" firstDataRow="1" firstDataCol="1"/>
  <pivotFields count="16">
    <pivotField showAll="0"/>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1"/>
  </rowFields>
  <rowItems count="9">
    <i>
      <x v="7"/>
    </i>
    <i>
      <x v="1"/>
    </i>
    <i>
      <x v="4"/>
    </i>
    <i>
      <x/>
    </i>
    <i>
      <x v="3"/>
    </i>
    <i>
      <x v="5"/>
    </i>
    <i>
      <x v="6"/>
    </i>
    <i>
      <x v="2"/>
    </i>
    <i t="grand">
      <x/>
    </i>
  </rowItems>
  <colItems count="1">
    <i/>
  </colItems>
  <dataFields count="1">
    <dataField name="Average of Average" fld="11" subtotal="average" baseField="1" baseItem="0" numFmtId="164"/>
  </dataFields>
  <formats count="1">
    <format dxfId="15">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C8CFD5F-45ED-4AEC-8438-5C9DA3D414D1}"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3:O4" firstHeaderRow="1" firstDataRow="1" firstDataCol="0"/>
  <pivotFields count="16">
    <pivotField showAll="0"/>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Items count="1">
    <i/>
  </rowItems>
  <colItems count="1">
    <i/>
  </colItems>
  <dataFields count="1">
    <dataField name="Sum of Totals" fld="10" baseField="0" baseItem="0" numFmtId="164"/>
  </dataFields>
  <formats count="1">
    <format dxfId="16">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50489-DE93-42D7-8453-6B25A402CB8D}" name="PivotTable1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Z3:AA10" firstHeaderRow="1" firstDataRow="1" firstDataCol="1"/>
  <pivotFields count="16">
    <pivotField showAll="0"/>
    <pivotField showAll="0">
      <items count="9">
        <item x="3"/>
        <item x="6"/>
        <item x="0"/>
        <item x="4"/>
        <item x="5"/>
        <item x="1"/>
        <item x="2"/>
        <item x="7"/>
        <item t="default"/>
      </items>
    </pivotField>
    <pivotField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7">
    <i>
      <x/>
    </i>
    <i i="1">
      <x v="1"/>
    </i>
    <i i="2">
      <x v="2"/>
    </i>
    <i i="3">
      <x v="3"/>
    </i>
    <i i="4">
      <x v="4"/>
    </i>
    <i i="5">
      <x v="5"/>
    </i>
    <i i="6">
      <x v="6"/>
    </i>
  </rowItems>
  <colItems count="1">
    <i/>
  </colItems>
  <dataFields count="7">
    <dataField name="Average of Jul-21" fld="3" subtotal="average" baseField="0" baseItem="0"/>
    <dataField name="Average of Aug-21" fld="4" subtotal="average" baseField="0" baseItem="0"/>
    <dataField name="Average of Sep-21" fld="5" subtotal="average" baseField="0" baseItem="0"/>
    <dataField name="Average of Oct-21" fld="6" subtotal="average" baseField="0" baseItem="0"/>
    <dataField name="Average of Nov-21" fld="7" subtotal="average" baseField="0" baseItem="0"/>
    <dataField name="Average of Dec-21" fld="8" subtotal="average" baseField="0" baseItem="0"/>
    <dataField name="Average of Jan-22" fld="9" subtotal="average" baseField="0" baseItem="0"/>
  </dataFields>
  <formats count="1">
    <format dxfId="4">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E04699-FEA6-4B12-9225-A0C0C87D08C0}"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M8" firstHeaderRow="1" firstDataRow="1" firstDataCol="1"/>
  <pivotFields count="16">
    <pivotField showAll="0"/>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2"/>
  </rowFields>
  <rowItems count="5">
    <i>
      <x v="3"/>
    </i>
    <i>
      <x v="2"/>
    </i>
    <i>
      <x v="1"/>
    </i>
    <i>
      <x/>
    </i>
    <i t="grand">
      <x/>
    </i>
  </rowItems>
  <colItems count="1">
    <i/>
  </colItems>
  <dataFields count="1">
    <dataField name="Sum of Totals" fld="10" baseField="0" baseItem="0" numFmtId="164"/>
  </dataFields>
  <formats count="1">
    <format dxfId="5">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87BB0F-DBC1-4B0F-8550-5EFEAE92B93B}" name="PivotTable1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X3:X4" firstHeaderRow="1" firstDataRow="1" firstDataCol="0"/>
  <pivotFields count="16">
    <pivotField dataField="1" showAll="0"/>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rowItems count="1">
    <i/>
  </rowItems>
  <colItems count="1">
    <i/>
  </colItems>
  <dataFields count="1">
    <dataField name="Count of MOVIE" fld="0" subtotal="count"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0C852C-6BA8-45B3-9B02-F307DD8F2C64}" name="PivotTable18"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9">
  <location ref="AM3:AR31" firstHeaderRow="0" firstDataRow="1" firstDataCol="3"/>
  <pivotFields count="16">
    <pivotField axis="axisRow" compact="0" outline="0" showAll="0" sortType="ascending" defaultSubtotal="0">
      <items count="28">
        <item x="2"/>
        <item x="1"/>
        <item x="6"/>
        <item x="9"/>
        <item x="4"/>
        <item x="7"/>
        <item x="5"/>
        <item x="11"/>
        <item x="13"/>
        <item x="10"/>
        <item x="8"/>
        <item x="14"/>
        <item x="12"/>
        <item x="3"/>
        <item x="15"/>
        <item x="0"/>
        <item x="27"/>
        <item x="16"/>
        <item x="17"/>
        <item x="18"/>
        <item x="19"/>
        <item x="20"/>
        <item x="21"/>
        <item x="22"/>
        <item x="23"/>
        <item x="24"/>
        <item x="25"/>
        <item x="26"/>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defaultSubtotal="0">
      <items count="8">
        <item x="3"/>
        <item x="6"/>
        <item x="0"/>
        <item x="4"/>
        <item x="5"/>
        <item x="1"/>
        <item x="2"/>
        <item x="7"/>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s>
  <rowFields count="3">
    <field x="0"/>
    <field x="1"/>
    <field x="2"/>
  </rowFields>
  <rowItems count="28">
    <i>
      <x v="16"/>
      <x v="7"/>
      <x v="3"/>
    </i>
    <i>
      <x v="8"/>
      <x v="3"/>
      <x v="1"/>
    </i>
    <i>
      <x v="11"/>
      <x/>
      <x/>
    </i>
    <i>
      <x v="14"/>
      <x v="5"/>
      <x/>
    </i>
    <i>
      <x v="12"/>
      <x v="6"/>
      <x v="1"/>
    </i>
    <i>
      <x v="7"/>
      <x v="1"/>
      <x v="1"/>
    </i>
    <i>
      <x v="9"/>
      <x v="3"/>
      <x v="1"/>
    </i>
    <i>
      <x v="3"/>
      <x v="4"/>
      <x v="1"/>
    </i>
    <i>
      <x v="10"/>
      <x/>
      <x v="1"/>
    </i>
    <i>
      <x v="5"/>
      <x v="3"/>
      <x v="1"/>
    </i>
    <i>
      <x v="2"/>
      <x v="6"/>
      <x v="1"/>
    </i>
    <i>
      <x v="6"/>
      <x v="5"/>
      <x/>
    </i>
    <i>
      <x v="22"/>
      <x v="5"/>
      <x/>
    </i>
    <i>
      <x v="27"/>
      <x v="5"/>
      <x v="1"/>
    </i>
    <i>
      <x v="4"/>
      <x/>
      <x v="1"/>
    </i>
    <i>
      <x v="21"/>
      <x v="5"/>
      <x/>
    </i>
    <i>
      <x v="26"/>
      <x v="3"/>
      <x v="1"/>
    </i>
    <i>
      <x v="13"/>
      <x v="2"/>
      <x v="1"/>
    </i>
    <i>
      <x v="20"/>
      <x v="5"/>
      <x v="1"/>
    </i>
    <i>
      <x v="25"/>
      <x v="5"/>
      <x/>
    </i>
    <i>
      <x/>
      <x v="6"/>
      <x v="2"/>
    </i>
    <i>
      <x v="19"/>
      <x v="5"/>
      <x v="1"/>
    </i>
    <i>
      <x v="24"/>
      <x v="5"/>
      <x/>
    </i>
    <i>
      <x v="1"/>
      <x v="5"/>
      <x v="1"/>
    </i>
    <i>
      <x v="18"/>
      <x v="5"/>
      <x v="1"/>
    </i>
    <i>
      <x v="23"/>
      <x v="5"/>
      <x/>
    </i>
    <i>
      <x v="15"/>
      <x v="2"/>
      <x/>
    </i>
    <i>
      <x v="17"/>
      <x v="6"/>
      <x/>
    </i>
  </rowItems>
  <colFields count="1">
    <field x="-2"/>
  </colFields>
  <colItems count="3">
    <i>
      <x/>
    </i>
    <i i="1">
      <x v="1"/>
    </i>
    <i i="2">
      <x v="2"/>
    </i>
  </colItems>
  <dataFields count="3">
    <dataField name="Sum of Totals" fld="10" baseField="0" baseItem="0"/>
    <dataField name="Average of MoM" fld="14" subtotal="average" baseField="0" baseItem="14"/>
    <dataField name="Average of Average" fld="11" subtotal="average" baseField="0" baseItem="0"/>
  </dataFields>
  <formats count="1">
    <format dxfId="7">
      <pivotArea outline="0" collapsedLevelsAreSubtotals="1" fieldPosition="0"/>
    </format>
  </format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2"/>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93950D-F1B2-4595-BE03-FACE58002C1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I3:AK32" firstHeaderRow="0" firstDataRow="1" firstDataCol="1"/>
  <pivotFields count="16">
    <pivotField axis="axisRow" showAll="0" sortType="ascending">
      <items count="29">
        <item x="2"/>
        <item x="1"/>
        <item x="6"/>
        <item x="9"/>
        <item x="4"/>
        <item x="7"/>
        <item x="5"/>
        <item x="11"/>
        <item x="13"/>
        <item x="10"/>
        <item x="8"/>
        <item x="14"/>
        <item x="12"/>
        <item x="3"/>
        <item x="15"/>
        <item x="0"/>
        <item x="27"/>
        <item x="16"/>
        <item x="17"/>
        <item x="18"/>
        <item x="19"/>
        <item x="20"/>
        <item x="21"/>
        <item x="22"/>
        <item x="23"/>
        <item x="24"/>
        <item x="25"/>
        <item x="26"/>
        <item t="default"/>
      </items>
      <autoSortScope>
        <pivotArea dataOnly="0" outline="0" fieldPosition="0">
          <references count="1">
            <reference field="4294967294" count="1" selected="0">
              <x v="0"/>
            </reference>
          </references>
        </pivotArea>
      </autoSortScope>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items count="4">
        <item x="0"/>
        <item x="1"/>
        <item x="2"/>
        <item t="default"/>
      </items>
    </pivotField>
  </pivotFields>
  <rowFields count="1">
    <field x="0"/>
  </rowFields>
  <rowItems count="29">
    <i>
      <x v="16"/>
    </i>
    <i>
      <x v="8"/>
    </i>
    <i>
      <x v="11"/>
    </i>
    <i>
      <x v="14"/>
    </i>
    <i>
      <x v="12"/>
    </i>
    <i>
      <x v="7"/>
    </i>
    <i>
      <x v="9"/>
    </i>
    <i>
      <x v="3"/>
    </i>
    <i>
      <x v="10"/>
    </i>
    <i>
      <x v="5"/>
    </i>
    <i>
      <x v="2"/>
    </i>
    <i>
      <x v="6"/>
    </i>
    <i>
      <x v="22"/>
    </i>
    <i>
      <x v="27"/>
    </i>
    <i>
      <x v="4"/>
    </i>
    <i>
      <x v="21"/>
    </i>
    <i>
      <x v="26"/>
    </i>
    <i>
      <x v="13"/>
    </i>
    <i>
      <x v="20"/>
    </i>
    <i>
      <x v="25"/>
    </i>
    <i>
      <x/>
    </i>
    <i>
      <x v="19"/>
    </i>
    <i>
      <x v="24"/>
    </i>
    <i>
      <x v="1"/>
    </i>
    <i>
      <x v="18"/>
    </i>
    <i>
      <x v="23"/>
    </i>
    <i>
      <x v="15"/>
    </i>
    <i>
      <x v="17"/>
    </i>
    <i t="grand">
      <x/>
    </i>
  </rowItems>
  <colFields count="1">
    <field x="-2"/>
  </colFields>
  <colItems count="2">
    <i>
      <x/>
    </i>
    <i i="1">
      <x v="1"/>
    </i>
  </colItems>
  <dataFields count="2">
    <dataField name="Sum of Totals" fld="10" baseField="0" baseItem="0"/>
    <dataField name="Average of Average" fld="11" subtotal="average" baseField="0" baseItem="0"/>
  </dataFields>
  <formats count="1">
    <format dxfId="8">
      <pivotArea outline="0" collapsedLevelsAreSubtotals="1" fieldPosition="0"/>
    </format>
  </formats>
  <chartFormats count="2">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F999D7-8D2A-4C6B-AD9A-0A6EC35A6B56}"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J12" firstHeaderRow="1" firstDataRow="1" firstDataCol="1"/>
  <pivotFields count="16">
    <pivotField showAll="0"/>
    <pivotField axis="axisRow"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1"/>
  </rowFields>
  <rowItems count="9">
    <i>
      <x v="7"/>
    </i>
    <i>
      <x v="1"/>
    </i>
    <i>
      <x v="4"/>
    </i>
    <i>
      <x/>
    </i>
    <i>
      <x v="3"/>
    </i>
    <i>
      <x v="2"/>
    </i>
    <i>
      <x v="6"/>
    </i>
    <i>
      <x v="5"/>
    </i>
    <i t="grand">
      <x/>
    </i>
  </rowItems>
  <colItems count="1">
    <i/>
  </colItems>
  <dataFields count="1">
    <dataField name="Sum of Totals" fld="10" baseField="0" baseItem="0"/>
  </dataFields>
  <formats count="1">
    <format dxfId="9">
      <pivotArea collapsedLevelsAreSubtotals="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F1063C-88E6-485A-9D13-0331D882A1E2}" name="PivotTable1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U3:V32" firstHeaderRow="1" firstDataRow="1" firstDataCol="1"/>
  <pivotFields count="16">
    <pivotField axis="axisRow" showAll="0">
      <items count="29">
        <item x="2"/>
        <item x="1"/>
        <item x="6"/>
        <item x="9"/>
        <item x="4"/>
        <item x="7"/>
        <item x="5"/>
        <item x="11"/>
        <item x="13"/>
        <item x="10"/>
        <item x="8"/>
        <item x="14"/>
        <item x="12"/>
        <item x="3"/>
        <item x="15"/>
        <item x="0"/>
        <item x="27"/>
        <item x="16"/>
        <item x="17"/>
        <item x="18"/>
        <item x="19"/>
        <item x="20"/>
        <item x="21"/>
        <item x="22"/>
        <item x="23"/>
        <item x="24"/>
        <item x="25"/>
        <item x="26"/>
        <item t="default"/>
      </items>
    </pivotField>
    <pivotField showAll="0">
      <items count="9">
        <item x="3"/>
        <item x="6"/>
        <item x="0"/>
        <item x="4"/>
        <item x="5"/>
        <item x="1"/>
        <item x="2"/>
        <item x="7"/>
        <item t="default"/>
      </items>
    </pivotField>
    <pivotField showAll="0">
      <items count="5">
        <item x="0"/>
        <item x="1"/>
        <item x="2"/>
        <item x="3"/>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Totals" fld="10"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83E695-C853-4E89-AF5B-C9253F39F32A}" name="PivotTable1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F3:AG8" firstHeaderRow="1" firstDataRow="1" firstDataCol="1"/>
  <pivotFields count="16">
    <pivotField showAll="0"/>
    <pivotField showAll="0" sortType="ascending">
      <items count="9">
        <item x="3"/>
        <item x="6"/>
        <item x="0"/>
        <item x="4"/>
        <item x="5"/>
        <item x="1"/>
        <item x="2"/>
        <item x="7"/>
        <item t="default"/>
      </items>
      <autoSortScope>
        <pivotArea dataOnly="0" outline="0" fieldPosition="0">
          <references count="1">
            <reference field="4294967294" count="1" selected="0">
              <x v="0"/>
            </reference>
          </references>
        </pivotArea>
      </autoSortScope>
    </pivotField>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2"/>
  </rowFields>
  <rowItems count="5">
    <i>
      <x v="3"/>
    </i>
    <i>
      <x v="1"/>
    </i>
    <i>
      <x v="2"/>
    </i>
    <i>
      <x/>
    </i>
    <i t="grand">
      <x/>
    </i>
  </rowItems>
  <colItems count="1">
    <i/>
  </colItems>
  <dataFields count="1">
    <dataField name="Average of Average" fld="11" subtotal="average" baseField="1" baseItem="0" numFmtId="164"/>
  </dataFields>
  <formats count="1">
    <format dxfId="11">
      <pivotArea outline="0" collapsedLevelsAreSubtotals="1" fieldPosition="0"/>
    </format>
  </format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012655B8-799C-4C19-94A2-58CC70735AB7}" sourceName="Distributor">
  <pivotTables>
    <pivotTable tabId="4" name="PivotTable1"/>
    <pivotTable tabId="4" name="PivotTable5"/>
    <pivotTable tabId="3" name="PivotTable6"/>
    <pivotTable tabId="4" name="PivotTable7"/>
    <pivotTable tabId="4" name="PivotTable8"/>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s>
  <data>
    <tabular pivotCacheId="917681130">
      <items count="8">
        <i x="3" s="1"/>
        <i x="6" s="1"/>
        <i x="0" s="1"/>
        <i x="4" s="1"/>
        <i x="5" s="1"/>
        <i x="1"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10E3694-275F-44C1-BBD4-580DAC9811C9}" sourceName="GENRE">
  <pivotTables>
    <pivotTable tabId="4" name="PivotTable1"/>
    <pivotTable tabId="4" name="PivotTable5"/>
    <pivotTable tabId="3" name="PivotTable6"/>
    <pivotTable tabId="4" name="PivotTable7"/>
    <pivotTable tabId="4" name="PivotTable8"/>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s>
  <data>
    <tabular pivotCacheId="917681130">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2F03E810-29FB-4161-950B-C80416C9C425}" sourceName="Above or Below Average">
  <pivotTables>
    <pivotTable tabId="4" name="PivotTable1"/>
    <pivotTable tabId="4" name="PivotTable5"/>
    <pivotTable tabId="3" name="PivotTable6"/>
    <pivotTable tabId="4" name="PivotTable7"/>
    <pivotTable tabId="4" name="PivotTable8"/>
    <pivotTable tabId="4" name="PivotTable9"/>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s>
  <data>
    <tabular pivotCacheId="91768113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xr10:uid="{4B799F6B-C323-4ABA-B39F-0205F3195ECC}" cache="Slicer_Distributor" caption="Distributor" columnCount="4" style="SlicerStyleLight3" rowHeight="241300"/>
  <slicer name="GENRE" xr10:uid="{35575787-8710-4FD9-A264-CC8242E1E224}" cache="Slicer_GENRE" caption="Genre" columnCount="2" style="SlicerStyleLight3" rowHeight="241300"/>
  <slicer name="Above or Below Average" xr10:uid="{83071710-4E4A-4203-9568-C522CDF5E2DC}" cache="Slicer_Above_or_Below_Average" caption="Above or Below Average" columnCount="2"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EB8B3-E837-4097-8DD9-985DBDBC4DB9}">
  <dimension ref="B1:Q83"/>
  <sheetViews>
    <sheetView showGridLines="0" topLeftCell="B23" zoomScale="70" zoomScaleNormal="70" workbookViewId="0">
      <selection activeCell="N83" sqref="N83"/>
    </sheetView>
  </sheetViews>
  <sheetFormatPr defaultRowHeight="14.25" x14ac:dyDescent="0.45"/>
  <cols>
    <col min="2" max="16" width="14.46484375" customWidth="1"/>
  </cols>
  <sheetData>
    <row r="1" spans="2:16" x14ac:dyDescent="0.45">
      <c r="B1" s="39" t="s">
        <v>48</v>
      </c>
      <c r="C1" s="40"/>
      <c r="D1" s="40"/>
      <c r="E1" s="40"/>
      <c r="F1" s="40"/>
      <c r="G1" s="40"/>
      <c r="H1" s="40"/>
      <c r="I1" s="40"/>
      <c r="J1" s="40"/>
      <c r="K1" s="40"/>
      <c r="L1" s="40"/>
      <c r="M1" s="40"/>
      <c r="N1" s="40"/>
      <c r="O1" s="40"/>
      <c r="P1" s="40"/>
    </row>
    <row r="2" spans="2:16" x14ac:dyDescent="0.45">
      <c r="B2" s="41"/>
      <c r="C2" s="41"/>
      <c r="D2" s="41"/>
      <c r="E2" s="41"/>
      <c r="F2" s="41"/>
      <c r="G2" s="41"/>
      <c r="H2" s="41"/>
      <c r="I2" s="41"/>
      <c r="J2" s="41"/>
      <c r="K2" s="41"/>
      <c r="L2" s="41"/>
      <c r="M2" s="41"/>
      <c r="N2" s="41"/>
      <c r="O2" s="41"/>
      <c r="P2" s="41"/>
    </row>
    <row r="3" spans="2:16" x14ac:dyDescent="0.45">
      <c r="B3" s="41"/>
      <c r="C3" s="41"/>
      <c r="D3" s="41"/>
      <c r="E3" s="41"/>
      <c r="F3" s="41"/>
      <c r="G3" s="41"/>
      <c r="H3" s="41"/>
      <c r="I3" s="41"/>
      <c r="J3" s="41"/>
      <c r="K3" s="41"/>
      <c r="L3" s="41"/>
      <c r="M3" s="41"/>
      <c r="N3" s="41"/>
      <c r="O3" s="41"/>
      <c r="P3" s="41"/>
    </row>
    <row r="4" spans="2:16" ht="16.149999999999999" customHeight="1" x14ac:dyDescent="0.45">
      <c r="O4" s="42" t="s">
        <v>62</v>
      </c>
      <c r="P4" s="43"/>
    </row>
    <row r="5" spans="2:16" x14ac:dyDescent="0.45">
      <c r="O5" s="8" t="s">
        <v>63</v>
      </c>
      <c r="P5" t="s">
        <v>61</v>
      </c>
    </row>
    <row r="6" spans="2:16" x14ac:dyDescent="0.45">
      <c r="O6" s="5"/>
      <c r="P6" s="4"/>
    </row>
    <row r="7" spans="2:16" x14ac:dyDescent="0.45">
      <c r="O7" s="5"/>
      <c r="P7" s="4"/>
    </row>
    <row r="8" spans="2:16" x14ac:dyDescent="0.45">
      <c r="O8" s="6"/>
      <c r="P8" s="7"/>
    </row>
    <row r="9" spans="2:16" ht="18.399999999999999" customHeight="1" x14ac:dyDescent="0.45"/>
    <row r="10" spans="2:16" x14ac:dyDescent="0.45">
      <c r="B10" s="18" t="s">
        <v>57</v>
      </c>
      <c r="C10" s="19"/>
      <c r="D10" s="19"/>
      <c r="E10" s="19"/>
      <c r="F10" s="19"/>
      <c r="G10" s="19"/>
      <c r="H10" s="19"/>
      <c r="I10" s="19"/>
      <c r="J10" s="19"/>
      <c r="K10" s="19"/>
      <c r="L10" s="19"/>
      <c r="M10" s="19"/>
      <c r="N10" s="19"/>
      <c r="O10" s="19"/>
      <c r="P10" s="19"/>
    </row>
    <row r="11" spans="2:16" x14ac:dyDescent="0.45">
      <c r="B11" s="19"/>
      <c r="C11" s="19"/>
      <c r="D11" s="19"/>
      <c r="E11" s="19"/>
      <c r="F11" s="19"/>
      <c r="G11" s="19"/>
      <c r="H11" s="19"/>
      <c r="I11" s="19"/>
      <c r="J11" s="19"/>
      <c r="K11" s="19"/>
      <c r="L11" s="19"/>
      <c r="M11" s="19"/>
      <c r="N11" s="19"/>
      <c r="O11" s="19"/>
      <c r="P11" s="19"/>
    </row>
    <row r="12" spans="2:16" ht="18.399999999999999" customHeight="1" x14ac:dyDescent="0.45"/>
    <row r="13" spans="2:16" ht="16.899999999999999" x14ac:dyDescent="0.5">
      <c r="O13" s="28" t="s">
        <v>65</v>
      </c>
      <c r="P13" s="29"/>
    </row>
    <row r="14" spans="2:16" x14ac:dyDescent="0.45">
      <c r="O14" s="24">
        <f>GETPIVOTDATA("Totals",'Pivot Tables'!$O$3)</f>
        <v>45602299</v>
      </c>
      <c r="P14" s="25"/>
    </row>
    <row r="15" spans="2:16" x14ac:dyDescent="0.45">
      <c r="O15" s="26"/>
      <c r="P15" s="27"/>
    </row>
    <row r="16" spans="2:16" ht="7.15" customHeight="1" x14ac:dyDescent="0.45"/>
    <row r="17" spans="15:17" ht="16.899999999999999" x14ac:dyDescent="0.5">
      <c r="O17" s="28" t="s">
        <v>7</v>
      </c>
      <c r="P17" s="29"/>
    </row>
    <row r="18" spans="15:17" x14ac:dyDescent="0.45">
      <c r="O18" s="34">
        <f>GETPIVOTDATA("MoM",'Pivot Tables'!$Q$3)</f>
        <v>-0.24891890370970948</v>
      </c>
      <c r="P18" s="35"/>
    </row>
    <row r="19" spans="15:17" x14ac:dyDescent="0.45">
      <c r="O19" s="36"/>
      <c r="P19" s="37"/>
      <c r="Q19" t="s">
        <v>67</v>
      </c>
    </row>
    <row r="20" spans="15:17" ht="7.5" customHeight="1" x14ac:dyDescent="0.45"/>
    <row r="21" spans="15:17" ht="16.899999999999999" x14ac:dyDescent="0.5">
      <c r="O21" s="28" t="s">
        <v>68</v>
      </c>
      <c r="P21" s="29"/>
    </row>
    <row r="22" spans="15:17" x14ac:dyDescent="0.45">
      <c r="O22" s="24">
        <f>GETPIVOTDATA("Average",'Pivot Tables'!$S$3)</f>
        <v>241178.19576719578</v>
      </c>
      <c r="P22" s="25"/>
    </row>
    <row r="23" spans="15:17" x14ac:dyDescent="0.45">
      <c r="O23" s="26"/>
      <c r="P23" s="27"/>
    </row>
    <row r="24" spans="15:17" ht="6.4" customHeight="1" x14ac:dyDescent="0.45"/>
    <row r="25" spans="15:17" ht="16.899999999999999" x14ac:dyDescent="0.5">
      <c r="O25" s="28" t="s">
        <v>70</v>
      </c>
      <c r="P25" s="38"/>
    </row>
    <row r="26" spans="15:17" x14ac:dyDescent="0.45">
      <c r="O26" s="24">
        <f>GETPIVOTDATA("Totals",'Pivot Tables'!$U$3)</f>
        <v>1688974.0370370371</v>
      </c>
      <c r="P26" s="25"/>
    </row>
    <row r="27" spans="15:17" x14ac:dyDescent="0.45">
      <c r="O27" s="26"/>
      <c r="P27" s="27"/>
    </row>
    <row r="28" spans="15:17" ht="7.15" customHeight="1" x14ac:dyDescent="0.45"/>
    <row r="29" spans="15:17" ht="16.899999999999999" x14ac:dyDescent="0.5">
      <c r="O29" s="28" t="s">
        <v>72</v>
      </c>
      <c r="P29" s="29"/>
    </row>
    <row r="30" spans="15:17" x14ac:dyDescent="0.45">
      <c r="O30" s="30">
        <f>GETPIVOTDATA("MOVIE",'Pivot Tables'!$X$3)</f>
        <v>27</v>
      </c>
      <c r="P30" s="31"/>
    </row>
    <row r="31" spans="15:17" x14ac:dyDescent="0.45">
      <c r="O31" s="32"/>
      <c r="P31" s="33"/>
    </row>
    <row r="32" spans="15:17" ht="22.9" customHeight="1" x14ac:dyDescent="0.45"/>
    <row r="33" spans="2:16" x14ac:dyDescent="0.45">
      <c r="B33" s="18" t="s">
        <v>74</v>
      </c>
      <c r="C33" s="19"/>
      <c r="D33" s="19"/>
      <c r="E33" s="19"/>
      <c r="F33" s="19"/>
      <c r="G33" s="19"/>
      <c r="H33" s="19"/>
      <c r="I33" s="19"/>
      <c r="J33" s="19"/>
      <c r="K33" s="19"/>
      <c r="L33" s="19"/>
      <c r="M33" s="19"/>
      <c r="N33" s="19"/>
      <c r="O33" s="19"/>
      <c r="P33" s="19"/>
    </row>
    <row r="34" spans="2:16" x14ac:dyDescent="0.45">
      <c r="B34" s="19"/>
      <c r="C34" s="19"/>
      <c r="D34" s="19"/>
      <c r="E34" s="19"/>
      <c r="F34" s="19"/>
      <c r="G34" s="19"/>
      <c r="H34" s="19"/>
      <c r="I34" s="19"/>
      <c r="J34" s="19"/>
      <c r="K34" s="19"/>
      <c r="L34" s="19"/>
      <c r="M34" s="19"/>
      <c r="N34" s="19"/>
      <c r="O34" s="19"/>
      <c r="P34" s="19"/>
    </row>
    <row r="35" spans="2:16" ht="10.15" customHeight="1" x14ac:dyDescent="0.45"/>
    <row r="50" spans="2:16" ht="10.5" customHeight="1" x14ac:dyDescent="0.45"/>
    <row r="51" spans="2:16" ht="20.25" customHeight="1" x14ac:dyDescent="0.45"/>
    <row r="52" spans="2:16" x14ac:dyDescent="0.45">
      <c r="B52" s="18" t="s">
        <v>82</v>
      </c>
      <c r="C52" s="19"/>
      <c r="D52" s="19"/>
      <c r="E52" s="19"/>
      <c r="F52" s="19"/>
      <c r="G52" s="19"/>
      <c r="H52" s="19"/>
      <c r="I52" s="19"/>
      <c r="J52" s="19"/>
      <c r="K52" s="19"/>
      <c r="L52" s="19"/>
      <c r="M52" s="19"/>
      <c r="N52" s="19"/>
      <c r="O52" s="19"/>
      <c r="P52" s="19"/>
    </row>
    <row r="53" spans="2:16" x14ac:dyDescent="0.45">
      <c r="B53" s="19"/>
      <c r="C53" s="19"/>
      <c r="D53" s="19"/>
      <c r="E53" s="19"/>
      <c r="F53" s="19"/>
      <c r="G53" s="19"/>
      <c r="H53" s="19"/>
      <c r="I53" s="19"/>
      <c r="J53" s="19"/>
      <c r="K53" s="19"/>
      <c r="L53" s="19"/>
      <c r="M53" s="19"/>
      <c r="N53" s="19"/>
      <c r="O53" s="19"/>
      <c r="P53" s="19"/>
    </row>
    <row r="55" spans="2:16" ht="18" x14ac:dyDescent="0.55000000000000004">
      <c r="H55" s="20" t="s">
        <v>83</v>
      </c>
      <c r="I55" s="20"/>
      <c r="J55" s="20"/>
      <c r="K55" s="20"/>
      <c r="L55" s="20"/>
      <c r="M55" s="20"/>
      <c r="N55" s="20"/>
      <c r="O55" s="20"/>
      <c r="P55" s="20"/>
    </row>
    <row r="56" spans="2:16" ht="32.25" customHeight="1" x14ac:dyDescent="0.45">
      <c r="H56" s="21" t="s">
        <v>84</v>
      </c>
      <c r="I56" s="22"/>
      <c r="J56" s="23"/>
      <c r="K56" s="21" t="s">
        <v>85</v>
      </c>
      <c r="L56" s="23"/>
      <c r="M56" s="11" t="s">
        <v>86</v>
      </c>
      <c r="N56" s="11" t="s">
        <v>65</v>
      </c>
      <c r="O56" s="11" t="s">
        <v>87</v>
      </c>
      <c r="P56" s="11" t="s">
        <v>88</v>
      </c>
    </row>
    <row r="57" spans="2:16" x14ac:dyDescent="0.45">
      <c r="H57" s="15" t="str">
        <f>IF('Pivot Tables'!AM4 = 0,"",'Pivot Tables'!AM4)</f>
        <v>(blank)</v>
      </c>
      <c r="I57" s="16"/>
      <c r="J57" s="17"/>
      <c r="K57" s="15" t="str">
        <f>IF('Pivot Tables'!AN4 = 0,"",'Pivot Tables'!AN4)</f>
        <v>(blank)</v>
      </c>
      <c r="L57" s="17"/>
      <c r="M57" s="12" t="str">
        <f>IF('Pivot Tables'!AO4 = 0,"",'Pivot Tables'!AO4)</f>
        <v>(blank)</v>
      </c>
      <c r="N57" s="13" t="str">
        <f>IF('Pivot Tables'!AP4 = 0,"",'Pivot Tables'!AP4)</f>
        <v/>
      </c>
      <c r="O57" s="14" t="str">
        <f>IF('Pivot Tables'!AQ4 = 0,"",'Pivot Tables'!AQ4)</f>
        <v/>
      </c>
      <c r="P57" s="13" t="str">
        <f>IF('Pivot Tables'!AR4 = 0,"",'Pivot Tables'!AR4)</f>
        <v/>
      </c>
    </row>
    <row r="58" spans="2:16" x14ac:dyDescent="0.45">
      <c r="H58" s="15" t="str">
        <f>IF('Pivot Tables'!AM5 = 0,"",'Pivot Tables'!AM5)</f>
        <v>Spider-Man</v>
      </c>
      <c r="I58" s="16"/>
      <c r="J58" s="17"/>
      <c r="K58" s="15" t="str">
        <f>IF('Pivot Tables'!AN5 = 0,"",'Pivot Tables'!AN5)</f>
        <v>Sony Pictures</v>
      </c>
      <c r="L58" s="17"/>
      <c r="M58" s="12" t="str">
        <f>IF('Pivot Tables'!AO5 = 0,"",'Pivot Tables'!AO5)</f>
        <v>Adventure</v>
      </c>
      <c r="N58" s="13">
        <f>IF('Pivot Tables'!AP5 = 0,"",'Pivot Tables'!AP5)</f>
        <v>8722</v>
      </c>
      <c r="O58" s="14">
        <f>IF('Pivot Tables'!AQ5 = 0,"",'Pivot Tables'!AQ5)</f>
        <v>0.45</v>
      </c>
      <c r="P58" s="13">
        <f>IF('Pivot Tables'!AR5 = 0,"",'Pivot Tables'!AR5)</f>
        <v>1246</v>
      </c>
    </row>
    <row r="59" spans="2:16" x14ac:dyDescent="0.45">
      <c r="H59" s="15" t="str">
        <f>IF('Pivot Tables'!AM6 = 0,"",'Pivot Tables'!AM6)</f>
        <v>Star Wars Ep. III: Revenge of the Sith</v>
      </c>
      <c r="I59" s="16"/>
      <c r="J59" s="17"/>
      <c r="K59" s="15" t="str">
        <f>IF('Pivot Tables'!AN6 = 0,"",'Pivot Tables'!AN6)</f>
        <v>20th Century Fox</v>
      </c>
      <c r="L59" s="17"/>
      <c r="M59" s="12" t="str">
        <f>IF('Pivot Tables'!AO6 = 0,"",'Pivot Tables'!AO6)</f>
        <v>Action</v>
      </c>
      <c r="N59" s="13">
        <f>IF('Pivot Tables'!AP6 = 0,"",'Pivot Tables'!AP6)</f>
        <v>8722</v>
      </c>
      <c r="O59" s="14" t="str">
        <f>IF('Pivot Tables'!AQ6 = 0,"",'Pivot Tables'!AQ6)</f>
        <v/>
      </c>
      <c r="P59" s="13">
        <f>IF('Pivot Tables'!AR6 = 0,"",'Pivot Tables'!AR6)</f>
        <v>1246</v>
      </c>
    </row>
    <row r="60" spans="2:16" x14ac:dyDescent="0.45">
      <c r="H60" s="15" t="str">
        <f>IF('Pivot Tables'!AM7 = 0,"",'Pivot Tables'!AM7)</f>
        <v>Toy Story 3</v>
      </c>
      <c r="I60" s="16"/>
      <c r="J60" s="17"/>
      <c r="K60" s="15" t="str">
        <f>IF('Pivot Tables'!AN7 = 0,"",'Pivot Tables'!AN7)</f>
        <v>Walt Disney</v>
      </c>
      <c r="L60" s="17"/>
      <c r="M60" s="12" t="str">
        <f>IF('Pivot Tables'!AO7 = 0,"",'Pivot Tables'!AO7)</f>
        <v>Action</v>
      </c>
      <c r="N60" s="13">
        <f>IF('Pivot Tables'!AP7 = 0,"",'Pivot Tables'!AP7)</f>
        <v>8722</v>
      </c>
      <c r="O60" s="14" t="str">
        <f>IF('Pivot Tables'!AQ7 = 0,"",'Pivot Tables'!AQ7)</f>
        <v/>
      </c>
      <c r="P60" s="13">
        <f>IF('Pivot Tables'!AR7 = 0,"",'Pivot Tables'!AR7)</f>
        <v>1246</v>
      </c>
    </row>
    <row r="61" spans="2:16" x14ac:dyDescent="0.45">
      <c r="H61" s="15" t="str">
        <f>IF('Pivot Tables'!AM8 = 0,"",'Pivot Tables'!AM8)</f>
        <v>The Dark Knight</v>
      </c>
      <c r="I61" s="16"/>
      <c r="J61" s="17"/>
      <c r="K61" s="15" t="str">
        <f>IF('Pivot Tables'!AN8 = 0,"",'Pivot Tables'!AN8)</f>
        <v>Warner Bros.</v>
      </c>
      <c r="L61" s="17"/>
      <c r="M61" s="12" t="str">
        <f>IF('Pivot Tables'!AO8 = 0,"",'Pivot Tables'!AO8)</f>
        <v>Adventure</v>
      </c>
      <c r="N61" s="13">
        <f>IF('Pivot Tables'!AP8 = 0,"",'Pivot Tables'!AP8)</f>
        <v>8767</v>
      </c>
      <c r="O61" s="14">
        <f>IF('Pivot Tables'!AQ8 = 0,"",'Pivot Tables'!AQ8)</f>
        <v>0.16</v>
      </c>
      <c r="P61" s="13">
        <f>IF('Pivot Tables'!AR8 = 0,"",'Pivot Tables'!AR8)</f>
        <v>1252.4285714285713</v>
      </c>
    </row>
    <row r="62" spans="2:16" x14ac:dyDescent="0.45">
      <c r="H62" s="15" t="str">
        <f>IF('Pivot Tables'!AM9 = 0,"",'Pivot Tables'!AM9)</f>
        <v>Shrek 2</v>
      </c>
      <c r="I62" s="16"/>
      <c r="J62" s="17"/>
      <c r="K62" s="15" t="str">
        <f>IF('Pivot Tables'!AN9 = 0,"",'Pivot Tables'!AN9)</f>
        <v>Dreamworks SKG</v>
      </c>
      <c r="L62" s="17"/>
      <c r="M62" s="12" t="str">
        <f>IF('Pivot Tables'!AO9 = 0,"",'Pivot Tables'!AO9)</f>
        <v>Adventure</v>
      </c>
      <c r="N62" s="13">
        <f>IF('Pivot Tables'!AP9 = 0,"",'Pivot Tables'!AP9)</f>
        <v>8877</v>
      </c>
      <c r="O62" s="14">
        <f>IF('Pivot Tables'!AQ9 = 0,"",'Pivot Tables'!AQ9)</f>
        <v>-2.3510971786833812E-2</v>
      </c>
      <c r="P62" s="13">
        <f>IF('Pivot Tables'!AR9 = 0,"",'Pivot Tables'!AR9)</f>
        <v>1268.1428571428571</v>
      </c>
    </row>
    <row r="63" spans="2:16" x14ac:dyDescent="0.45">
      <c r="H63" s="15" t="str">
        <f>IF('Pivot Tables'!AM10 = 0,"",'Pivot Tables'!AM10)</f>
        <v>Spider-Man 3</v>
      </c>
      <c r="I63" s="16"/>
      <c r="J63" s="17"/>
      <c r="K63" s="15" t="str">
        <f>IF('Pivot Tables'!AN10 = 0,"",'Pivot Tables'!AN10)</f>
        <v>Sony Pictures</v>
      </c>
      <c r="L63" s="17"/>
      <c r="M63" s="12" t="str">
        <f>IF('Pivot Tables'!AO10 = 0,"",'Pivot Tables'!AO10)</f>
        <v>Adventure</v>
      </c>
      <c r="N63" s="13">
        <f>IF('Pivot Tables'!AP10 = 0,"",'Pivot Tables'!AP10)</f>
        <v>8897</v>
      </c>
      <c r="O63" s="14">
        <f>IF('Pivot Tables'!AQ10 = 0,"",'Pivot Tables'!AQ10)</f>
        <v>-0.10028653295128942</v>
      </c>
      <c r="P63" s="13">
        <f>IF('Pivot Tables'!AR10 = 0,"",'Pivot Tables'!AR10)</f>
        <v>1271</v>
      </c>
    </row>
    <row r="64" spans="2:16" x14ac:dyDescent="0.45">
      <c r="H64" s="15" t="str">
        <f>IF('Pivot Tables'!AM11 = 0,"",'Pivot Tables'!AM11)</f>
        <v>How the Grinch Stole Christmas</v>
      </c>
      <c r="I64" s="16"/>
      <c r="J64" s="17"/>
      <c r="K64" s="15" t="str">
        <f>IF('Pivot Tables'!AN11 = 0,"",'Pivot Tables'!AN11)</f>
        <v>Universal</v>
      </c>
      <c r="L64" s="17"/>
      <c r="M64" s="12" t="str">
        <f>IF('Pivot Tables'!AO11 = 0,"",'Pivot Tables'!AO11)</f>
        <v>Adventure</v>
      </c>
      <c r="N64" s="13">
        <f>IF('Pivot Tables'!AP11 = 0,"",'Pivot Tables'!AP11)</f>
        <v>9117</v>
      </c>
      <c r="O64" s="14">
        <f>IF('Pivot Tables'!AQ11 = 0,"",'Pivot Tables'!AQ11)</f>
        <v>-3.7147102526002951E-2</v>
      </c>
      <c r="P64" s="13">
        <f>IF('Pivot Tables'!AR11 = 0,"",'Pivot Tables'!AR11)</f>
        <v>1302.4285714285713</v>
      </c>
    </row>
    <row r="65" spans="8:16" x14ac:dyDescent="0.45">
      <c r="H65" s="15" t="str">
        <f>IF('Pivot Tables'!AM12 = 0,"",'Pivot Tables'!AM12)</f>
        <v>Star Wars Ep. I: The Phantom Menace</v>
      </c>
      <c r="I65" s="16"/>
      <c r="J65" s="17"/>
      <c r="K65" s="15" t="str">
        <f>IF('Pivot Tables'!AN12 = 0,"",'Pivot Tables'!AN12)</f>
        <v>20th Century Fox</v>
      </c>
      <c r="L65" s="17"/>
      <c r="M65" s="12" t="str">
        <f>IF('Pivot Tables'!AO12 = 0,"",'Pivot Tables'!AO12)</f>
        <v>Adventure</v>
      </c>
      <c r="N65" s="13">
        <f>IF('Pivot Tables'!AP12 = 0,"",'Pivot Tables'!AP12)</f>
        <v>10767</v>
      </c>
      <c r="O65" s="14">
        <f>IF('Pivot Tables'!AQ12 = 0,"",'Pivot Tables'!AQ12)</f>
        <v>-0.14318442153493705</v>
      </c>
      <c r="P65" s="13">
        <f>IF('Pivot Tables'!AR12 = 0,"",'Pivot Tables'!AR12)</f>
        <v>1538.1428571428571</v>
      </c>
    </row>
    <row r="66" spans="8:16" x14ac:dyDescent="0.45">
      <c r="H66" s="15" t="str">
        <f>IF('Pivot Tables'!AM13 = 0,"",'Pivot Tables'!AM13)</f>
        <v>Men in Black</v>
      </c>
      <c r="I66" s="16"/>
      <c r="J66" s="17"/>
      <c r="K66" s="15" t="str">
        <f>IF('Pivot Tables'!AN13 = 0,"",'Pivot Tables'!AN13)</f>
        <v>Sony Pictures</v>
      </c>
      <c r="L66" s="17"/>
      <c r="M66" s="12" t="str">
        <f>IF('Pivot Tables'!AO13 = 0,"",'Pivot Tables'!AO13)</f>
        <v>Adventure</v>
      </c>
      <c r="N66" s="13">
        <f>IF('Pivot Tables'!AP13 = 0,"",'Pivot Tables'!AP13)</f>
        <v>22657</v>
      </c>
      <c r="O66" s="14">
        <f>IF('Pivot Tables'!AQ13 = 0,"",'Pivot Tables'!AQ13)</f>
        <v>-0.46105730427764324</v>
      </c>
      <c r="P66" s="13">
        <f>IF('Pivot Tables'!AR13 = 0,"",'Pivot Tables'!AR13)</f>
        <v>3236.7142857142858</v>
      </c>
    </row>
    <row r="67" spans="8:16" x14ac:dyDescent="0.45">
      <c r="H67" s="15" t="str">
        <f>IF('Pivot Tables'!AM14 = 0,"",'Pivot Tables'!AM14)</f>
        <v>Harry Potter and the Sorcerer’s Stone</v>
      </c>
      <c r="I67" s="16"/>
      <c r="J67" s="17"/>
      <c r="K67" s="15" t="str">
        <f>IF('Pivot Tables'!AN14 = 0,"",'Pivot Tables'!AN14)</f>
        <v>Warner Bros.</v>
      </c>
      <c r="L67" s="17"/>
      <c r="M67" s="12" t="str">
        <f>IF('Pivot Tables'!AO14 = 0,"",'Pivot Tables'!AO14)</f>
        <v>Adventure</v>
      </c>
      <c r="N67" s="13">
        <f>IF('Pivot Tables'!AP14 = 0,"",'Pivot Tables'!AP14)</f>
        <v>38707</v>
      </c>
      <c r="O67" s="14">
        <f>IF('Pivot Tables'!AQ14 = 0,"",'Pivot Tables'!AQ14)</f>
        <v>0.67</v>
      </c>
      <c r="P67" s="13">
        <f>IF('Pivot Tables'!AR14 = 0,"",'Pivot Tables'!AR14)</f>
        <v>5529.5714285714284</v>
      </c>
    </row>
    <row r="68" spans="8:16" x14ac:dyDescent="0.45">
      <c r="H68" s="15" t="str">
        <f>IF('Pivot Tables'!AM15 = 0,"",'Pivot Tables'!AM15)</f>
        <v>Pirates of the Caribbean: Dead Man’s Chest</v>
      </c>
      <c r="I68" s="16"/>
      <c r="J68" s="17"/>
      <c r="K68" s="15" t="str">
        <f>IF('Pivot Tables'!AN15 = 0,"",'Pivot Tables'!AN15)</f>
        <v>Walt Disney</v>
      </c>
      <c r="L68" s="17"/>
      <c r="M68" s="12" t="str">
        <f>IF('Pivot Tables'!AO15 = 0,"",'Pivot Tables'!AO15)</f>
        <v>Action</v>
      </c>
      <c r="N68" s="13">
        <f>IF('Pivot Tables'!AP15 = 0,"",'Pivot Tables'!AP15)</f>
        <v>44797</v>
      </c>
      <c r="O68" s="14">
        <f>IF('Pivot Tables'!AQ15 = 0,"",'Pivot Tables'!AQ15)</f>
        <v>-0.42171666997814428</v>
      </c>
      <c r="P68" s="13">
        <f>IF('Pivot Tables'!AR15 = 0,"",'Pivot Tables'!AR15)</f>
        <v>6399.5714285714284</v>
      </c>
    </row>
    <row r="69" spans="8:16" x14ac:dyDescent="0.45">
      <c r="H69" s="15" t="str">
        <f>IF('Pivot Tables'!AM16 = 0,"",'Pivot Tables'!AM16)</f>
        <v>Finding Dory</v>
      </c>
      <c r="I69" s="16"/>
      <c r="J69" s="17"/>
      <c r="K69" s="15" t="str">
        <f>IF('Pivot Tables'!AN16 = 0,"",'Pivot Tables'!AN16)</f>
        <v>Walt Disney</v>
      </c>
      <c r="L69" s="17"/>
      <c r="M69" s="12" t="str">
        <f>IF('Pivot Tables'!AO16 = 0,"",'Pivot Tables'!AO16)</f>
        <v>Action</v>
      </c>
      <c r="N69" s="13">
        <f>IF('Pivot Tables'!AP16 = 0,"",'Pivot Tables'!AP16)</f>
        <v>44797</v>
      </c>
      <c r="O69" s="14">
        <f>IF('Pivot Tables'!AQ16 = 0,"",'Pivot Tables'!AQ16)</f>
        <v>-0.42171666997814428</v>
      </c>
      <c r="P69" s="13">
        <f>IF('Pivot Tables'!AR16 = 0,"",'Pivot Tables'!AR16)</f>
        <v>6399.5714285714284</v>
      </c>
    </row>
    <row r="70" spans="8:16" x14ac:dyDescent="0.45">
      <c r="H70" s="15" t="str">
        <f>IF('Pivot Tables'!AM17 = 0,"",'Pivot Tables'!AM17)</f>
        <v>Shang-Chi and the Legend of the Ten Rings</v>
      </c>
      <c r="I70" s="16"/>
      <c r="J70" s="17"/>
      <c r="K70" s="15" t="str">
        <f>IF('Pivot Tables'!AN17 = 0,"",'Pivot Tables'!AN17)</f>
        <v>Walt Disney</v>
      </c>
      <c r="L70" s="17"/>
      <c r="M70" s="12" t="str">
        <f>IF('Pivot Tables'!AO17 = 0,"",'Pivot Tables'!AO17)</f>
        <v>Adventure</v>
      </c>
      <c r="N70" s="13">
        <f>IF('Pivot Tables'!AP17 = 0,"",'Pivot Tables'!AP17)</f>
        <v>55273</v>
      </c>
      <c r="O70" s="14">
        <f>IF('Pivot Tables'!AQ17 = 0,"",'Pivot Tables'!AQ17)</f>
        <v>-0.34963631035804099</v>
      </c>
      <c r="P70" s="13">
        <f>IF('Pivot Tables'!AR17 = 0,"",'Pivot Tables'!AR17)</f>
        <v>7335.5714285714284</v>
      </c>
    </row>
    <row r="71" spans="8:16" x14ac:dyDescent="0.45">
      <c r="H71" s="15" t="str">
        <f>IF('Pivot Tables'!AM18 = 0,"",'Pivot Tables'!AM18)</f>
        <v>Independence Day</v>
      </c>
      <c r="I71" s="16"/>
      <c r="J71" s="17"/>
      <c r="K71" s="15" t="str">
        <f>IF('Pivot Tables'!AN18 = 0,"",'Pivot Tables'!AN18)</f>
        <v>20th Century Fox</v>
      </c>
      <c r="L71" s="17"/>
      <c r="M71" s="12" t="str">
        <f>IF('Pivot Tables'!AO18 = 0,"",'Pivot Tables'!AO18)</f>
        <v>Adventure</v>
      </c>
      <c r="N71" s="13">
        <f>IF('Pivot Tables'!AP18 = 0,"",'Pivot Tables'!AP18)</f>
        <v>55927</v>
      </c>
      <c r="O71" s="14">
        <f>IF('Pivot Tables'!AQ18 = 0,"",'Pivot Tables'!AQ18)</f>
        <v>-0.42432195975503062</v>
      </c>
      <c r="P71" s="13">
        <f>IF('Pivot Tables'!AR18 = 0,"",'Pivot Tables'!AR18)</f>
        <v>7989.5714285714284</v>
      </c>
    </row>
    <row r="72" spans="8:16" x14ac:dyDescent="0.45">
      <c r="H72" s="15" t="str">
        <f>IF('Pivot Tables'!AM19 = 0,"",'Pivot Tables'!AM19)</f>
        <v>Star Wars Ep. VII: The Force Awakens</v>
      </c>
      <c r="I72" s="16"/>
      <c r="J72" s="17"/>
      <c r="K72" s="15" t="str">
        <f>IF('Pivot Tables'!AN19 = 0,"",'Pivot Tables'!AN19)</f>
        <v>Walt Disney</v>
      </c>
      <c r="L72" s="17"/>
      <c r="M72" s="12" t="str">
        <f>IF('Pivot Tables'!AO19 = 0,"",'Pivot Tables'!AO19)</f>
        <v>Action</v>
      </c>
      <c r="N72" s="13">
        <f>IF('Pivot Tables'!AP19 = 0,"",'Pivot Tables'!AP19)</f>
        <v>55927</v>
      </c>
      <c r="O72" s="14">
        <f>IF('Pivot Tables'!AQ19 = 0,"",'Pivot Tables'!AQ19)</f>
        <v>-0.42432195975503062</v>
      </c>
      <c r="P72" s="13">
        <f>IF('Pivot Tables'!AR19 = 0,"",'Pivot Tables'!AR19)</f>
        <v>7989.5714285714284</v>
      </c>
    </row>
    <row r="73" spans="8:16" x14ac:dyDescent="0.45">
      <c r="H73" s="15" t="str">
        <f>IF('Pivot Tables'!AM20 = 0,"",'Pivot Tables'!AM20)</f>
        <v>Bad Boys For Life</v>
      </c>
      <c r="I73" s="16"/>
      <c r="J73" s="17"/>
      <c r="K73" s="15" t="str">
        <f>IF('Pivot Tables'!AN20 = 0,"",'Pivot Tables'!AN20)</f>
        <v>Sony Pictures</v>
      </c>
      <c r="L73" s="17"/>
      <c r="M73" s="12" t="str">
        <f>IF('Pivot Tables'!AO20 = 0,"",'Pivot Tables'!AO20)</f>
        <v>Adventure</v>
      </c>
      <c r="N73" s="13">
        <f>IF('Pivot Tables'!AP20 = 0,"",'Pivot Tables'!AP20)</f>
        <v>730613</v>
      </c>
      <c r="O73" s="14">
        <f>IF('Pivot Tables'!AQ20 = 0,"",'Pivot Tables'!AQ20)</f>
        <v>-0.362554378268028</v>
      </c>
      <c r="P73" s="13">
        <f>IF('Pivot Tables'!AR20 = 0,"",'Pivot Tables'!AR20)</f>
        <v>103812.71428571429</v>
      </c>
    </row>
    <row r="74" spans="8:16" x14ac:dyDescent="0.45">
      <c r="H74" s="15" t="str">
        <f>IF('Pivot Tables'!AM21 = 0,"",'Pivot Tables'!AM21)</f>
        <v>Titanic</v>
      </c>
      <c r="I74" s="16" t="str">
        <f>IF('Pivot Tables'!AN21 = 0,"",'Pivot Tables'!AN21)</f>
        <v>Paramount Pictures</v>
      </c>
      <c r="J74" s="17" t="str">
        <f>IF('Pivot Tables'!AO21 = 0,"",'Pivot Tables'!AO21)</f>
        <v>Adventure</v>
      </c>
      <c r="K74" s="15" t="str">
        <f>IF('Pivot Tables'!AN21 = 0,"",'Pivot Tables'!AN21)</f>
        <v>Paramount Pictures</v>
      </c>
      <c r="L74" s="17"/>
      <c r="M74" s="12" t="str">
        <f>IF('Pivot Tables'!AO21 = 0,"",'Pivot Tables'!AO21)</f>
        <v>Adventure</v>
      </c>
      <c r="N74" s="13">
        <f>IF('Pivot Tables'!AP21 = 0,"",'Pivot Tables'!AP21)</f>
        <v>731267</v>
      </c>
      <c r="O74" s="14">
        <f>IF('Pivot Tables'!AQ21 = 0,"",'Pivot Tables'!AQ21)</f>
        <v>-0.40594159866706536</v>
      </c>
      <c r="P74" s="13">
        <f>IF('Pivot Tables'!AR21 = 0,"",'Pivot Tables'!AR21)</f>
        <v>104466.71428571429</v>
      </c>
    </row>
    <row r="75" spans="8:16" x14ac:dyDescent="0.45">
      <c r="H75" s="15" t="str">
        <f>IF('Pivot Tables'!AM22 = 0,"",'Pivot Tables'!AM22)</f>
        <v>Guardians of the Galaxy</v>
      </c>
      <c r="I75" s="16" t="str">
        <f>IF('Pivot Tables'!AN22 = 0,"",'Pivot Tables'!AN22)</f>
        <v>Walt Disney</v>
      </c>
      <c r="J75" s="17" t="str">
        <f>IF('Pivot Tables'!AO22 = 0,"",'Pivot Tables'!AO22)</f>
        <v>Adventure</v>
      </c>
      <c r="K75" s="15" t="str">
        <f>IF('Pivot Tables'!AN22 = 0,"",'Pivot Tables'!AN22)</f>
        <v>Walt Disney</v>
      </c>
      <c r="L75" s="17"/>
      <c r="M75" s="12" t="str">
        <f>IF('Pivot Tables'!AO22 = 0,"",'Pivot Tables'!AO22)</f>
        <v>Adventure</v>
      </c>
      <c r="N75" s="13">
        <f>IF('Pivot Tables'!AP22 = 0,"",'Pivot Tables'!AP22)</f>
        <v>731267</v>
      </c>
      <c r="O75" s="14">
        <f>IF('Pivot Tables'!AQ22 = 0,"",'Pivot Tables'!AQ22)</f>
        <v>-0.40594159866706536</v>
      </c>
      <c r="P75" s="13">
        <f>IF('Pivot Tables'!AR22 = 0,"",'Pivot Tables'!AR22)</f>
        <v>104466.71428571429</v>
      </c>
    </row>
    <row r="76" spans="8:16" x14ac:dyDescent="0.45">
      <c r="H76" s="15" t="str">
        <f>IF('Pivot Tables'!AM23 = 0,"",'Pivot Tables'!AM23)</f>
        <v>Avengers: Endgame</v>
      </c>
      <c r="I76" s="16" t="str">
        <f>IF('Pivot Tables'!AN23 = 0,"",'Pivot Tables'!AN23)</f>
        <v>Walt Disney</v>
      </c>
      <c r="J76" s="17" t="str">
        <f>IF('Pivot Tables'!AO23 = 0,"",'Pivot Tables'!AO23)</f>
        <v>Action</v>
      </c>
      <c r="K76" s="15" t="str">
        <f>IF('Pivot Tables'!AN23 = 0,"",'Pivot Tables'!AN23)</f>
        <v>Walt Disney</v>
      </c>
      <c r="L76" s="17"/>
      <c r="M76" s="12" t="str">
        <f>IF('Pivot Tables'!AO23 = 0,"",'Pivot Tables'!AO23)</f>
        <v>Action</v>
      </c>
      <c r="N76" s="13">
        <f>IF('Pivot Tables'!AP23 = 0,"",'Pivot Tables'!AP23)</f>
        <v>2240088</v>
      </c>
      <c r="O76" s="14">
        <f>IF('Pivot Tables'!AQ23 = 0,"",'Pivot Tables'!AQ23)</f>
        <v>-0.37547244617801601</v>
      </c>
      <c r="P76" s="13">
        <f>IF('Pivot Tables'!AR23 = 0,"",'Pivot Tables'!AR23)</f>
        <v>319452</v>
      </c>
    </row>
    <row r="77" spans="8:16" x14ac:dyDescent="0.45">
      <c r="H77" s="15" t="str">
        <f>IF('Pivot Tables'!AM24 = 0,"",'Pivot Tables'!AM24)</f>
        <v>Batman Forever</v>
      </c>
      <c r="I77" s="16" t="str">
        <f>IF('Pivot Tables'!AN24 = 0,"",'Pivot Tables'!AN24)</f>
        <v>Warner Bros.</v>
      </c>
      <c r="J77" s="17" t="str">
        <f>IF('Pivot Tables'!AO24 = 0,"",'Pivot Tables'!AO24)</f>
        <v>Drama</v>
      </c>
      <c r="K77" s="15" t="str">
        <f>IF('Pivot Tables'!AN24 = 0,"",'Pivot Tables'!AN24)</f>
        <v>Warner Bros.</v>
      </c>
      <c r="L77" s="17"/>
      <c r="M77" s="12" t="str">
        <f>IF('Pivot Tables'!AO24 = 0,"",'Pivot Tables'!AO24)</f>
        <v>Drama</v>
      </c>
      <c r="N77" s="13">
        <f>IF('Pivot Tables'!AP24 = 0,"",'Pivot Tables'!AP24)</f>
        <v>2240742</v>
      </c>
      <c r="O77" s="14">
        <f>IF('Pivot Tables'!AQ24 = 0,"",'Pivot Tables'!AQ24)</f>
        <v>-0.49047717434747562</v>
      </c>
      <c r="P77" s="13">
        <f>IF('Pivot Tables'!AR24 = 0,"",'Pivot Tables'!AR24)</f>
        <v>320106</v>
      </c>
    </row>
    <row r="78" spans="8:16" x14ac:dyDescent="0.45">
      <c r="H78" s="15" t="str">
        <f>IF('Pivot Tables'!AM25 = 0,"",'Pivot Tables'!AM25)</f>
        <v>Iron Man 3</v>
      </c>
      <c r="I78" s="16" t="str">
        <f>IF('Pivot Tables'!AN25 = 0,"",'Pivot Tables'!AN25)</f>
        <v>Walt Disney</v>
      </c>
      <c r="J78" s="17" t="str">
        <f>IF('Pivot Tables'!AO25 = 0,"",'Pivot Tables'!AO25)</f>
        <v>Adventure</v>
      </c>
      <c r="K78" s="15" t="str">
        <f>IF('Pivot Tables'!AN25 = 0,"",'Pivot Tables'!AN25)</f>
        <v>Walt Disney</v>
      </c>
      <c r="L78" s="17"/>
      <c r="M78" s="12" t="str">
        <f>IF('Pivot Tables'!AO25 = 0,"",'Pivot Tables'!AO25)</f>
        <v>Adventure</v>
      </c>
      <c r="N78" s="13">
        <f>IF('Pivot Tables'!AP25 = 0,"",'Pivot Tables'!AP25)</f>
        <v>2240742</v>
      </c>
      <c r="O78" s="14">
        <f>IF('Pivot Tables'!AQ25 = 0,"",'Pivot Tables'!AQ25)</f>
        <v>-0.49047717434747562</v>
      </c>
      <c r="P78" s="13">
        <f>IF('Pivot Tables'!AR25 = 0,"",'Pivot Tables'!AR25)</f>
        <v>320106</v>
      </c>
    </row>
    <row r="79" spans="8:16" x14ac:dyDescent="0.45">
      <c r="H79" s="15" t="str">
        <f>IF('Pivot Tables'!AM26 = 0,"",'Pivot Tables'!AM26)</f>
        <v>Black Panther</v>
      </c>
      <c r="I79" s="16" t="str">
        <f>IF('Pivot Tables'!AN26 = 0,"",'Pivot Tables'!AN26)</f>
        <v>Walt Disney</v>
      </c>
      <c r="J79" s="17" t="str">
        <f>IF('Pivot Tables'!AO26 = 0,"",'Pivot Tables'!AO26)</f>
        <v>Action</v>
      </c>
      <c r="K79" s="15" t="str">
        <f>IF('Pivot Tables'!AN26 = 0,"",'Pivot Tables'!AN26)</f>
        <v>Walt Disney</v>
      </c>
      <c r="L79" s="17"/>
      <c r="M79" s="12" t="str">
        <f>IF('Pivot Tables'!AO26 = 0,"",'Pivot Tables'!AO26)</f>
        <v>Action</v>
      </c>
      <c r="N79" s="13">
        <f>IF('Pivot Tables'!AP26 = 0,"",'Pivot Tables'!AP26)</f>
        <v>4506758</v>
      </c>
      <c r="O79" s="14">
        <f>IF('Pivot Tables'!AQ26 = 0,"",'Pivot Tables'!AQ26)</f>
        <v>-0.38839051408800401</v>
      </c>
      <c r="P79" s="13">
        <f>IF('Pivot Tables'!AR26 = 0,"",'Pivot Tables'!AR26)</f>
        <v>643262</v>
      </c>
    </row>
    <row r="80" spans="8:16" x14ac:dyDescent="0.45">
      <c r="H80" s="15" t="str">
        <f>IF('Pivot Tables'!AM27 = 0,"",'Pivot Tables'!AM27)</f>
        <v>Finding Nemo</v>
      </c>
      <c r="I80" s="16" t="str">
        <f>IF('Pivot Tables'!AN27 = 0,"",'Pivot Tables'!AN27)</f>
        <v>Walt Disney</v>
      </c>
      <c r="J80" s="17" t="str">
        <f>IF('Pivot Tables'!AO27 = 0,"",'Pivot Tables'!AO27)</f>
        <v>Adventure</v>
      </c>
      <c r="K80" s="15" t="str">
        <f>IF('Pivot Tables'!AN27 = 0,"",'Pivot Tables'!AN27)</f>
        <v>Walt Disney</v>
      </c>
      <c r="L80" s="17"/>
      <c r="M80" s="12" t="str">
        <f>IF('Pivot Tables'!AO27 = 0,"",'Pivot Tables'!AO27)</f>
        <v>Adventure</v>
      </c>
      <c r="N80" s="13">
        <f>IF('Pivot Tables'!AP27 = 0,"",'Pivot Tables'!AP27)</f>
        <v>4507412</v>
      </c>
      <c r="O80" s="14">
        <f>IF('Pivot Tables'!AQ27 = 0,"",'Pivot Tables'!AQ27)</f>
        <v>-0.46711077321243899</v>
      </c>
      <c r="P80" s="13">
        <f>IF('Pivot Tables'!AR27 = 0,"",'Pivot Tables'!AR27)</f>
        <v>643916</v>
      </c>
    </row>
    <row r="81" spans="8:16" x14ac:dyDescent="0.45">
      <c r="H81" s="15" t="str">
        <f>IF('Pivot Tables'!AM28 = 0,"",'Pivot Tables'!AM28)</f>
        <v>The Avengers</v>
      </c>
      <c r="I81" s="16" t="str">
        <f>IF('Pivot Tables'!AN28 = 0,"",'Pivot Tables'!AN28)</f>
        <v>Walt Disney</v>
      </c>
      <c r="J81" s="17" t="str">
        <f>IF('Pivot Tables'!AO28 = 0,"",'Pivot Tables'!AO28)</f>
        <v>Adventure</v>
      </c>
      <c r="K81" s="15" t="str">
        <f>IF('Pivot Tables'!AN28 = 0,"",'Pivot Tables'!AN28)</f>
        <v>Walt Disney</v>
      </c>
      <c r="L81" s="17"/>
      <c r="M81" s="12" t="str">
        <f>IF('Pivot Tables'!AO28 = 0,"",'Pivot Tables'!AO28)</f>
        <v>Adventure</v>
      </c>
      <c r="N81" s="13">
        <f>IF('Pivot Tables'!AP28 = 0,"",'Pivot Tables'!AP28)</f>
        <v>4507412</v>
      </c>
      <c r="O81" s="14">
        <f>IF('Pivot Tables'!AQ28 = 0,"",'Pivot Tables'!AQ28)</f>
        <v>-0.46711077321243899</v>
      </c>
      <c r="P81" s="13">
        <f>IF('Pivot Tables'!AR28 = 0,"",'Pivot Tables'!AR28)</f>
        <v>643916</v>
      </c>
    </row>
    <row r="82" spans="8:16" x14ac:dyDescent="0.45">
      <c r="H82" s="15" t="str">
        <f>IF('Pivot Tables'!AM29 = 0,"",'Pivot Tables'!AM29)</f>
        <v>Star Wars Ep. VIII: The Last Jedi</v>
      </c>
      <c r="I82" s="16" t="str">
        <f>IF('Pivot Tables'!AN29 = 0,"",'Pivot Tables'!AN29)</f>
        <v>Walt Disney</v>
      </c>
      <c r="J82" s="17" t="str">
        <f>IF('Pivot Tables'!AO29 = 0,"",'Pivot Tables'!AO29)</f>
        <v>Action</v>
      </c>
      <c r="K82" s="15" t="str">
        <f>IF('Pivot Tables'!AN29 = 0,"",'Pivot Tables'!AN29)</f>
        <v>Walt Disney</v>
      </c>
      <c r="L82" s="17"/>
      <c r="M82" s="12" t="str">
        <f>IF('Pivot Tables'!AO29 = 0,"",'Pivot Tables'!AO29)</f>
        <v>Action</v>
      </c>
      <c r="N82" s="13">
        <f>IF('Pivot Tables'!AP29 = 0,"",'Pivot Tables'!AP29)</f>
        <v>7591338</v>
      </c>
      <c r="O82" s="14">
        <f>IF('Pivot Tables'!AQ29 = 0,"",'Pivot Tables'!AQ29)</f>
        <v>-0.40130858199799102</v>
      </c>
      <c r="P82" s="13">
        <f>IF('Pivot Tables'!AR29 = 0,"",'Pivot Tables'!AR29)</f>
        <v>1083916.2857142857</v>
      </c>
    </row>
    <row r="83" spans="8:16" x14ac:dyDescent="0.45">
      <c r="H83" s="15" t="str">
        <f>IF('Pivot Tables'!AM30 = 0,"",'Pivot Tables'!AM30)</f>
        <v>Transformers: Revenge of the Fallen</v>
      </c>
      <c r="I83" s="16" t="str">
        <f>IF('Pivot Tables'!AN30 = 0,"",'Pivot Tables'!AN30)</f>
        <v>Paramount Pictures</v>
      </c>
      <c r="J83" s="17" t="str">
        <f>IF('Pivot Tables'!AO30 = 0,"",'Pivot Tables'!AO30)</f>
        <v>Action</v>
      </c>
      <c r="K83" s="15" t="str">
        <f>IF('Pivot Tables'!AN30 = 0,"",'Pivot Tables'!AN30)</f>
        <v>Paramount Pictures</v>
      </c>
      <c r="L83" s="17"/>
      <c r="M83" s="12" t="str">
        <f>IF('Pivot Tables'!AO30 = 0,"",'Pivot Tables'!AO30)</f>
        <v>Action</v>
      </c>
      <c r="N83" s="13">
        <f>IF('Pivot Tables'!AP30 = 0,"",'Pivot Tables'!AP30)</f>
        <v>7591992</v>
      </c>
      <c r="O83" s="14">
        <f>IF('Pivot Tables'!AQ30 = 0,"",'Pivot Tables'!AQ30)</f>
        <v>-0.46956274213753002</v>
      </c>
      <c r="P83" s="13">
        <f>IF('Pivot Tables'!AR30 = 0,"",'Pivot Tables'!AR30)</f>
        <v>1084570.2857142857</v>
      </c>
    </row>
  </sheetData>
  <mergeCells count="72">
    <mergeCell ref="B1:P3"/>
    <mergeCell ref="B10:P11"/>
    <mergeCell ref="O4:P4"/>
    <mergeCell ref="O13:P13"/>
    <mergeCell ref="O26:P27"/>
    <mergeCell ref="O29:P29"/>
    <mergeCell ref="O30:P31"/>
    <mergeCell ref="B33:P34"/>
    <mergeCell ref="O14:P15"/>
    <mergeCell ref="O17:P17"/>
    <mergeCell ref="O18:P19"/>
    <mergeCell ref="O21:P21"/>
    <mergeCell ref="O22:P23"/>
    <mergeCell ref="O25:P25"/>
    <mergeCell ref="B52:P53"/>
    <mergeCell ref="H55:P55"/>
    <mergeCell ref="H56:J56"/>
    <mergeCell ref="K56:L56"/>
    <mergeCell ref="H57:J57"/>
    <mergeCell ref="K57:L57"/>
    <mergeCell ref="H58:J58"/>
    <mergeCell ref="K58:L58"/>
    <mergeCell ref="H59:J59"/>
    <mergeCell ref="K59:L59"/>
    <mergeCell ref="H60:J60"/>
    <mergeCell ref="K60:L60"/>
    <mergeCell ref="H61:J61"/>
    <mergeCell ref="K61:L61"/>
    <mergeCell ref="H62:J62"/>
    <mergeCell ref="K62:L62"/>
    <mergeCell ref="H63:J63"/>
    <mergeCell ref="K63:L63"/>
    <mergeCell ref="H64:J64"/>
    <mergeCell ref="K64:L64"/>
    <mergeCell ref="H65:J65"/>
    <mergeCell ref="K65:L65"/>
    <mergeCell ref="H66:J66"/>
    <mergeCell ref="K66:L66"/>
    <mergeCell ref="H67:J67"/>
    <mergeCell ref="K67:L67"/>
    <mergeCell ref="H68:J68"/>
    <mergeCell ref="K68:L68"/>
    <mergeCell ref="H69:J69"/>
    <mergeCell ref="K69:L69"/>
    <mergeCell ref="H70:J70"/>
    <mergeCell ref="K70:L70"/>
    <mergeCell ref="H71:J71"/>
    <mergeCell ref="K71:L71"/>
    <mergeCell ref="H72:J72"/>
    <mergeCell ref="K72:L72"/>
    <mergeCell ref="H73:J73"/>
    <mergeCell ref="K73:L73"/>
    <mergeCell ref="H74:J74"/>
    <mergeCell ref="K74:L74"/>
    <mergeCell ref="H75:J75"/>
    <mergeCell ref="K75:L75"/>
    <mergeCell ref="H76:J76"/>
    <mergeCell ref="K76:L76"/>
    <mergeCell ref="H77:J77"/>
    <mergeCell ref="K77:L77"/>
    <mergeCell ref="H78:J78"/>
    <mergeCell ref="K78:L78"/>
    <mergeCell ref="H82:J82"/>
    <mergeCell ref="K82:L82"/>
    <mergeCell ref="H83:J83"/>
    <mergeCell ref="K83:L83"/>
    <mergeCell ref="H79:J79"/>
    <mergeCell ref="K79:L79"/>
    <mergeCell ref="H80:J80"/>
    <mergeCell ref="K80:L80"/>
    <mergeCell ref="H81:J81"/>
    <mergeCell ref="K81:L81"/>
  </mergeCells>
  <conditionalFormatting sqref="O57:O83">
    <cfRule type="cellIs" dxfId="3" priority="1" operator="lessThan">
      <formula>0</formula>
    </cfRule>
    <cfRule type="cellIs" dxfId="2" priority="2" operator="greaterThan">
      <formula>0</formula>
    </cfRule>
  </conditionalFormatting>
  <conditionalFormatting sqref="O18:P19">
    <cfRule type="cellIs" dxfId="1" priority="5" operator="lessThan">
      <formula>0</formula>
    </cfRule>
    <cfRule type="cellIs" dxfId="0" priority="6" operator="greaterThan">
      <formula>0</formula>
    </cfRule>
  </conditionalFormatting>
  <conditionalFormatting sqref="P57:P83">
    <cfRule type="iconSet" priority="3">
      <iconSet iconSet="4Rating">
        <cfvo type="percent" val="0"/>
        <cfvo type="percent" val="25"/>
        <cfvo type="percent" val="50"/>
        <cfvo type="percent" val="75"/>
      </iconSe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iconSet" priority="4" id="{F5062101-142E-4406-B648-819A05751FEE}">
            <x14:iconSet iconSet="5Boxes">
              <x14:cfvo type="percent">
                <xm:f>0</xm:f>
              </x14:cfvo>
              <x14:cfvo type="percent">
                <xm:f>20</xm:f>
              </x14:cfvo>
              <x14:cfvo type="percent">
                <xm:f>40</xm:f>
              </x14:cfvo>
              <x14:cfvo type="percent">
                <xm:f>60</xm:f>
              </x14:cfvo>
              <x14:cfvo type="percent">
                <xm:f>80</xm:f>
              </x14:cfvo>
            </x14:iconSet>
          </x14:cfRule>
          <xm:sqref>N57:N83</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F27FD-833F-4DD8-97DA-8746A368821C}">
  <dimension ref="A3:AR32"/>
  <sheetViews>
    <sheetView topLeftCell="AJ14" zoomScale="80" zoomScaleNormal="80" workbookViewId="0">
      <selection activeCell="AM5" sqref="AM5:AM31"/>
    </sheetView>
  </sheetViews>
  <sheetFormatPr defaultRowHeight="14.25" x14ac:dyDescent="0.45"/>
  <cols>
    <col min="1" max="1" width="12.3984375" bestFit="1" customWidth="1"/>
    <col min="2" max="2" width="11.73046875" bestFit="1" customWidth="1"/>
    <col min="3" max="3" width="12.53125" bestFit="1" customWidth="1"/>
    <col min="4" max="4" width="12.33203125" bestFit="1" customWidth="1"/>
    <col min="5" max="5" width="12.86328125" bestFit="1" customWidth="1"/>
    <col min="6" max="6" width="6.1328125" bestFit="1" customWidth="1"/>
    <col min="7" max="7" width="6.59765625" bestFit="1" customWidth="1"/>
    <col min="9" max="9" width="16.265625" bestFit="1" customWidth="1"/>
    <col min="10" max="10" width="11.796875" bestFit="1" customWidth="1"/>
    <col min="12" max="12" width="12.3984375" bestFit="1" customWidth="1"/>
    <col min="13" max="13" width="11.796875" bestFit="1" customWidth="1"/>
    <col min="15" max="16" width="11.796875" bestFit="1" customWidth="1"/>
    <col min="17" max="17" width="14.46484375" bestFit="1" customWidth="1"/>
    <col min="18" max="18" width="10.73046875" bestFit="1" customWidth="1"/>
    <col min="19" max="19" width="16.73046875" bestFit="1" customWidth="1"/>
    <col min="21" max="21" width="36.19921875" bestFit="1" customWidth="1"/>
    <col min="22" max="22" width="14.9296875" bestFit="1" customWidth="1"/>
    <col min="24" max="24" width="13.86328125" bestFit="1" customWidth="1"/>
    <col min="25" max="25" width="9.265625" bestFit="1" customWidth="1"/>
    <col min="26" max="26" width="15.46484375" bestFit="1" customWidth="1"/>
    <col min="27" max="27" width="9.265625" bestFit="1" customWidth="1"/>
    <col min="29" max="29" width="16.265625" bestFit="1" customWidth="1"/>
    <col min="30" max="30" width="16.73046875" bestFit="1" customWidth="1"/>
    <col min="32" max="32" width="12.3984375" bestFit="1" customWidth="1"/>
    <col min="33" max="33" width="16.73046875" bestFit="1" customWidth="1"/>
    <col min="35" max="35" width="36.19921875" bestFit="1" customWidth="1"/>
    <col min="36" max="36" width="11.796875" bestFit="1" customWidth="1"/>
    <col min="37" max="37" width="16.73046875" bestFit="1" customWidth="1"/>
    <col min="39" max="39" width="38.06640625" bestFit="1" customWidth="1"/>
    <col min="40" max="40" width="21.53125" customWidth="1"/>
    <col min="41" max="41" width="8.9296875" bestFit="1" customWidth="1"/>
    <col min="42" max="42" width="11.796875" bestFit="1" customWidth="1"/>
    <col min="43" max="43" width="14.46484375" bestFit="1" customWidth="1"/>
    <col min="44" max="44" width="16.73046875" bestFit="1" customWidth="1"/>
  </cols>
  <sheetData>
    <row r="3" spans="1:44" x14ac:dyDescent="0.45">
      <c r="A3" s="2" t="s">
        <v>56</v>
      </c>
      <c r="F3" s="2" t="s">
        <v>0</v>
      </c>
      <c r="G3" t="s">
        <v>61</v>
      </c>
      <c r="I3" s="2" t="s">
        <v>58</v>
      </c>
      <c r="J3" t="s">
        <v>64</v>
      </c>
      <c r="L3" s="2" t="s">
        <v>58</v>
      </c>
      <c r="M3" t="s">
        <v>64</v>
      </c>
      <c r="O3" t="s">
        <v>64</v>
      </c>
      <c r="Q3" t="s">
        <v>66</v>
      </c>
      <c r="S3" t="s">
        <v>69</v>
      </c>
      <c r="U3" s="2" t="s">
        <v>58</v>
      </c>
      <c r="V3" t="s">
        <v>71</v>
      </c>
      <c r="X3" t="s">
        <v>73</v>
      </c>
      <c r="Z3" s="2" t="s">
        <v>56</v>
      </c>
      <c r="AC3" s="2" t="s">
        <v>58</v>
      </c>
      <c r="AD3" t="s">
        <v>69</v>
      </c>
      <c r="AF3" s="2" t="s">
        <v>58</v>
      </c>
      <c r="AG3" t="s">
        <v>69</v>
      </c>
      <c r="AI3" s="2" t="s">
        <v>58</v>
      </c>
      <c r="AJ3" t="s">
        <v>64</v>
      </c>
      <c r="AK3" t="s">
        <v>69</v>
      </c>
      <c r="AM3" s="2" t="s">
        <v>0</v>
      </c>
      <c r="AN3" s="2" t="s">
        <v>1</v>
      </c>
      <c r="AO3" s="2" t="s">
        <v>2</v>
      </c>
      <c r="AP3" t="s">
        <v>64</v>
      </c>
      <c r="AQ3" t="s">
        <v>66</v>
      </c>
      <c r="AR3" t="s">
        <v>69</v>
      </c>
    </row>
    <row r="4" spans="1:44" x14ac:dyDescent="0.45">
      <c r="A4" s="3" t="s">
        <v>49</v>
      </c>
      <c r="B4" s="9">
        <v>5426682</v>
      </c>
      <c r="I4" s="3" t="s">
        <v>59</v>
      </c>
      <c r="J4" s="9"/>
      <c r="L4" s="3" t="s">
        <v>59</v>
      </c>
      <c r="M4" s="9"/>
      <c r="O4" s="9">
        <v>45602299</v>
      </c>
      <c r="Q4" s="10">
        <v>-0.24891890370970948</v>
      </c>
      <c r="S4" s="9">
        <v>241178.19576719578</v>
      </c>
      <c r="U4" s="3" t="s">
        <v>16</v>
      </c>
      <c r="V4" s="9">
        <v>2240742</v>
      </c>
      <c r="X4">
        <v>27</v>
      </c>
      <c r="Z4" s="3" t="s">
        <v>75</v>
      </c>
      <c r="AA4" s="9">
        <v>200988.22222222222</v>
      </c>
      <c r="AC4" s="3" t="s">
        <v>59</v>
      </c>
      <c r="AD4" s="9"/>
      <c r="AF4" s="3" t="s">
        <v>59</v>
      </c>
      <c r="AG4" s="9"/>
      <c r="AI4" s="3" t="s">
        <v>59</v>
      </c>
      <c r="AJ4" s="9"/>
      <c r="AK4" s="9"/>
      <c r="AM4" t="s">
        <v>59</v>
      </c>
      <c r="AN4" t="s">
        <v>59</v>
      </c>
      <c r="AO4" t="s">
        <v>59</v>
      </c>
      <c r="AP4" s="9"/>
      <c r="AQ4" s="9"/>
      <c r="AR4" s="9"/>
    </row>
    <row r="5" spans="1:44" x14ac:dyDescent="0.45">
      <c r="A5" s="3" t="s">
        <v>50</v>
      </c>
      <c r="B5" s="9">
        <v>5696897</v>
      </c>
      <c r="I5" s="3" t="s">
        <v>32</v>
      </c>
      <c r="J5" s="9">
        <v>8877</v>
      </c>
      <c r="L5" s="3" t="s">
        <v>18</v>
      </c>
      <c r="M5" s="9">
        <v>2240742</v>
      </c>
      <c r="U5" s="3" t="s">
        <v>13</v>
      </c>
      <c r="V5" s="9">
        <v>4507412</v>
      </c>
      <c r="Z5" s="3" t="s">
        <v>76</v>
      </c>
      <c r="AA5" s="9">
        <v>210996.1851851852</v>
      </c>
      <c r="AC5" s="3" t="s">
        <v>32</v>
      </c>
      <c r="AD5" s="9">
        <v>1268.1428571428571</v>
      </c>
      <c r="AF5" s="3" t="s">
        <v>15</v>
      </c>
      <c r="AG5" s="9">
        <v>122040.85714285714</v>
      </c>
      <c r="AI5" s="3" t="s">
        <v>34</v>
      </c>
      <c r="AJ5" s="9">
        <v>8722</v>
      </c>
      <c r="AK5" s="9">
        <v>1246</v>
      </c>
      <c r="AM5" t="s">
        <v>34</v>
      </c>
      <c r="AN5" t="s">
        <v>26</v>
      </c>
      <c r="AO5" t="s">
        <v>15</v>
      </c>
      <c r="AP5" s="9">
        <v>8722</v>
      </c>
      <c r="AQ5" s="9">
        <v>0.45</v>
      </c>
      <c r="AR5" s="9">
        <v>1246</v>
      </c>
    </row>
    <row r="6" spans="1:44" x14ac:dyDescent="0.45">
      <c r="A6" s="3" t="s">
        <v>51</v>
      </c>
      <c r="B6" s="9">
        <v>5548242</v>
      </c>
      <c r="I6" s="3" t="s">
        <v>29</v>
      </c>
      <c r="J6" s="9">
        <v>9117</v>
      </c>
      <c r="L6" s="3" t="s">
        <v>15</v>
      </c>
      <c r="M6" s="9">
        <v>13676424</v>
      </c>
      <c r="U6" s="3" t="s">
        <v>24</v>
      </c>
      <c r="V6" s="9">
        <v>38707</v>
      </c>
      <c r="Z6" s="3" t="s">
        <v>77</v>
      </c>
      <c r="AA6" s="9">
        <v>205490.44444444444</v>
      </c>
      <c r="AC6" s="3" t="s">
        <v>29</v>
      </c>
      <c r="AD6" s="9">
        <v>1302.4285714285713</v>
      </c>
      <c r="AF6" s="3" t="s">
        <v>18</v>
      </c>
      <c r="AG6" s="9">
        <v>320106</v>
      </c>
      <c r="AI6" s="3" t="s">
        <v>35</v>
      </c>
      <c r="AJ6" s="9">
        <v>8722</v>
      </c>
      <c r="AK6" s="9">
        <v>1246</v>
      </c>
      <c r="AM6" t="s">
        <v>35</v>
      </c>
      <c r="AN6" t="s">
        <v>22</v>
      </c>
      <c r="AO6" t="s">
        <v>11</v>
      </c>
      <c r="AP6" s="9">
        <v>8722</v>
      </c>
      <c r="AQ6" s="9">
        <v>0</v>
      </c>
      <c r="AR6" s="9">
        <v>1246</v>
      </c>
    </row>
    <row r="7" spans="1:44" x14ac:dyDescent="0.45">
      <c r="A7" s="3" t="s">
        <v>52</v>
      </c>
      <c r="B7" s="9">
        <v>5436117</v>
      </c>
      <c r="I7" s="3" t="s">
        <v>22</v>
      </c>
      <c r="J7" s="9">
        <v>75416</v>
      </c>
      <c r="L7" s="3" t="s">
        <v>11</v>
      </c>
      <c r="M7" s="9">
        <v>29685133</v>
      </c>
      <c r="U7" s="3" t="s">
        <v>28</v>
      </c>
      <c r="V7" s="9">
        <v>9117</v>
      </c>
      <c r="Z7" s="3" t="s">
        <v>78</v>
      </c>
      <c r="AA7" s="9">
        <v>201337.66666666666</v>
      </c>
      <c r="AC7" s="3" t="s">
        <v>22</v>
      </c>
      <c r="AD7" s="9">
        <v>3591.2380952380954</v>
      </c>
      <c r="AF7" s="3" t="s">
        <v>11</v>
      </c>
      <c r="AG7" s="9">
        <v>423905.15714285709</v>
      </c>
      <c r="AI7" s="3" t="s">
        <v>36</v>
      </c>
      <c r="AJ7" s="9">
        <v>8722</v>
      </c>
      <c r="AK7" s="9">
        <v>1246</v>
      </c>
      <c r="AM7" t="s">
        <v>36</v>
      </c>
      <c r="AN7" t="s">
        <v>14</v>
      </c>
      <c r="AO7" t="s">
        <v>11</v>
      </c>
      <c r="AP7" s="9">
        <v>8722</v>
      </c>
      <c r="AQ7" s="9">
        <v>0</v>
      </c>
      <c r="AR7" s="9">
        <v>1246</v>
      </c>
    </row>
    <row r="8" spans="1:44" x14ac:dyDescent="0.45">
      <c r="A8" s="3" t="s">
        <v>53</v>
      </c>
      <c r="B8" s="9">
        <v>5685837</v>
      </c>
      <c r="I8" s="3" t="s">
        <v>26</v>
      </c>
      <c r="J8" s="9">
        <v>770889</v>
      </c>
      <c r="L8" s="3" t="s">
        <v>60</v>
      </c>
      <c r="M8" s="9">
        <v>45602299</v>
      </c>
      <c r="U8" s="3" t="s">
        <v>21</v>
      </c>
      <c r="V8" s="9">
        <v>55927</v>
      </c>
      <c r="Z8" s="3" t="s">
        <v>79</v>
      </c>
      <c r="AA8" s="9">
        <v>210586.55555555556</v>
      </c>
      <c r="AC8" s="3" t="s">
        <v>26</v>
      </c>
      <c r="AD8" s="9">
        <v>27391.607142857145</v>
      </c>
      <c r="AF8" s="3" t="s">
        <v>60</v>
      </c>
      <c r="AG8" s="9">
        <v>241178.19576719578</v>
      </c>
      <c r="AI8" s="3" t="s">
        <v>33</v>
      </c>
      <c r="AJ8" s="9">
        <v>8767</v>
      </c>
      <c r="AK8" s="9">
        <v>1252.4285714285713</v>
      </c>
      <c r="AM8" t="s">
        <v>33</v>
      </c>
      <c r="AN8" t="s">
        <v>17</v>
      </c>
      <c r="AO8" t="s">
        <v>15</v>
      </c>
      <c r="AP8" s="9">
        <v>8767</v>
      </c>
      <c r="AQ8" s="9">
        <v>0.16</v>
      </c>
      <c r="AR8" s="9">
        <v>1252.4285714285713</v>
      </c>
    </row>
    <row r="9" spans="1:44" x14ac:dyDescent="0.45">
      <c r="A9" s="3" t="s">
        <v>54</v>
      </c>
      <c r="B9" s="9">
        <v>11547562</v>
      </c>
      <c r="I9" s="3" t="s">
        <v>10</v>
      </c>
      <c r="J9" s="9">
        <v>8323259</v>
      </c>
      <c r="U9" s="3" t="s">
        <v>25</v>
      </c>
      <c r="V9" s="9">
        <v>22657</v>
      </c>
      <c r="Z9" s="3" t="s">
        <v>80</v>
      </c>
      <c r="AA9" s="9">
        <v>427687.48148148146</v>
      </c>
      <c r="AC9" s="3" t="s">
        <v>14</v>
      </c>
      <c r="AD9" s="9">
        <v>315700.44047619047</v>
      </c>
      <c r="AI9" s="3" t="s">
        <v>31</v>
      </c>
      <c r="AJ9" s="9">
        <v>8877</v>
      </c>
      <c r="AK9" s="9">
        <v>1268.1428571428571</v>
      </c>
      <c r="AM9" t="s">
        <v>31</v>
      </c>
      <c r="AN9" t="s">
        <v>32</v>
      </c>
      <c r="AO9" t="s">
        <v>15</v>
      </c>
      <c r="AP9" s="9">
        <v>8877</v>
      </c>
      <c r="AQ9" s="9">
        <v>-2.3510971786833812E-2</v>
      </c>
      <c r="AR9" s="9">
        <v>1268.1428571428571</v>
      </c>
    </row>
    <row r="10" spans="1:44" x14ac:dyDescent="0.45">
      <c r="A10" s="3" t="s">
        <v>55</v>
      </c>
      <c r="B10" s="9">
        <v>6152947</v>
      </c>
      <c r="I10" s="3" t="s">
        <v>17</v>
      </c>
      <c r="J10" s="9">
        <v>9880208</v>
      </c>
      <c r="U10" s="3" t="s">
        <v>23</v>
      </c>
      <c r="V10" s="9">
        <v>44797</v>
      </c>
      <c r="Z10" s="3" t="s">
        <v>81</v>
      </c>
      <c r="AA10" s="9">
        <v>227886.92592592593</v>
      </c>
      <c r="AC10" s="3" t="s">
        <v>17</v>
      </c>
      <c r="AD10" s="9">
        <v>352864.57142857142</v>
      </c>
      <c r="AI10" s="3" t="s">
        <v>30</v>
      </c>
      <c r="AJ10" s="9">
        <v>8897</v>
      </c>
      <c r="AK10" s="9">
        <v>1271</v>
      </c>
      <c r="AM10" t="s">
        <v>30</v>
      </c>
      <c r="AN10" t="s">
        <v>26</v>
      </c>
      <c r="AO10" t="s">
        <v>15</v>
      </c>
      <c r="AP10" s="9">
        <v>8897</v>
      </c>
      <c r="AQ10" s="9">
        <v>-0.10028653295128942</v>
      </c>
      <c r="AR10" s="9">
        <v>1271</v>
      </c>
    </row>
    <row r="11" spans="1:44" x14ac:dyDescent="0.45">
      <c r="I11" s="3" t="s">
        <v>14</v>
      </c>
      <c r="J11" s="9">
        <v>26534533</v>
      </c>
      <c r="U11" s="3" t="s">
        <v>31</v>
      </c>
      <c r="V11" s="9">
        <v>8877</v>
      </c>
      <c r="AC11" s="3" t="s">
        <v>10</v>
      </c>
      <c r="AD11" s="9">
        <v>594518.5</v>
      </c>
      <c r="AI11" s="3" t="s">
        <v>28</v>
      </c>
      <c r="AJ11" s="9">
        <v>9117</v>
      </c>
      <c r="AK11" s="9">
        <v>1302.4285714285713</v>
      </c>
      <c r="AM11" t="s">
        <v>28</v>
      </c>
      <c r="AN11" t="s">
        <v>29</v>
      </c>
      <c r="AO11" t="s">
        <v>15</v>
      </c>
      <c r="AP11" s="9">
        <v>9117</v>
      </c>
      <c r="AQ11" s="9">
        <v>-3.7147102526002951E-2</v>
      </c>
      <c r="AR11" s="9">
        <v>1302.4285714285713</v>
      </c>
    </row>
    <row r="12" spans="1:44" x14ac:dyDescent="0.45">
      <c r="I12" s="3" t="s">
        <v>60</v>
      </c>
      <c r="J12">
        <v>45602299</v>
      </c>
      <c r="U12" s="3" t="s">
        <v>34</v>
      </c>
      <c r="V12" s="9">
        <v>8722</v>
      </c>
      <c r="AC12" s="3" t="s">
        <v>60</v>
      </c>
      <c r="AD12" s="9">
        <v>241178.19576719575</v>
      </c>
      <c r="AI12" s="3" t="s">
        <v>27</v>
      </c>
      <c r="AJ12" s="9">
        <v>10767</v>
      </c>
      <c r="AK12" s="9">
        <v>1538.1428571428571</v>
      </c>
      <c r="AM12" t="s">
        <v>27</v>
      </c>
      <c r="AN12" t="s">
        <v>22</v>
      </c>
      <c r="AO12" t="s">
        <v>15</v>
      </c>
      <c r="AP12" s="9">
        <v>10767</v>
      </c>
      <c r="AQ12" s="9">
        <v>-0.14318442153493705</v>
      </c>
      <c r="AR12" s="9">
        <v>1538.1428571428571</v>
      </c>
    </row>
    <row r="13" spans="1:44" x14ac:dyDescent="0.45">
      <c r="U13" s="3" t="s">
        <v>30</v>
      </c>
      <c r="V13" s="9">
        <v>8897</v>
      </c>
      <c r="AI13" s="3" t="s">
        <v>25</v>
      </c>
      <c r="AJ13" s="9">
        <v>22657</v>
      </c>
      <c r="AK13" s="9">
        <v>3236.7142857142858</v>
      </c>
      <c r="AM13" t="s">
        <v>25</v>
      </c>
      <c r="AN13" t="s">
        <v>26</v>
      </c>
      <c r="AO13" t="s">
        <v>15</v>
      </c>
      <c r="AP13" s="9">
        <v>22657</v>
      </c>
      <c r="AQ13" s="9">
        <v>-0.46105730427764324</v>
      </c>
      <c r="AR13" s="9">
        <v>3236.7142857142858</v>
      </c>
    </row>
    <row r="14" spans="1:44" x14ac:dyDescent="0.45">
      <c r="U14" s="3" t="s">
        <v>27</v>
      </c>
      <c r="V14" s="9">
        <v>10767</v>
      </c>
      <c r="AI14" s="3" t="s">
        <v>24</v>
      </c>
      <c r="AJ14" s="9">
        <v>38707</v>
      </c>
      <c r="AK14" s="9">
        <v>5529.5714285714284</v>
      </c>
      <c r="AM14" t="s">
        <v>24</v>
      </c>
      <c r="AN14" t="s">
        <v>17</v>
      </c>
      <c r="AO14" t="s">
        <v>15</v>
      </c>
      <c r="AP14" s="9">
        <v>38707</v>
      </c>
      <c r="AQ14" s="9">
        <v>0.67</v>
      </c>
      <c r="AR14" s="9">
        <v>5529.5714285714284</v>
      </c>
    </row>
    <row r="15" spans="1:44" x14ac:dyDescent="0.45">
      <c r="U15" s="3" t="s">
        <v>35</v>
      </c>
      <c r="V15" s="9">
        <v>8722</v>
      </c>
      <c r="AI15" s="3" t="s">
        <v>23</v>
      </c>
      <c r="AJ15" s="9">
        <v>44797</v>
      </c>
      <c r="AK15" s="9">
        <v>6399.5714285714284</v>
      </c>
      <c r="AM15" t="s">
        <v>23</v>
      </c>
      <c r="AN15" t="s">
        <v>14</v>
      </c>
      <c r="AO15" t="s">
        <v>11</v>
      </c>
      <c r="AP15" s="9">
        <v>44797</v>
      </c>
      <c r="AQ15" s="9">
        <v>-0.42171666997814428</v>
      </c>
      <c r="AR15" s="9">
        <v>6399.5714285714284</v>
      </c>
    </row>
    <row r="16" spans="1:44" x14ac:dyDescent="0.45">
      <c r="U16" s="3" t="s">
        <v>33</v>
      </c>
      <c r="V16" s="9">
        <v>8767</v>
      </c>
      <c r="AI16" s="3" t="s">
        <v>42</v>
      </c>
      <c r="AJ16" s="9">
        <v>44797</v>
      </c>
      <c r="AK16" s="9">
        <v>6399.5714285714284</v>
      </c>
      <c r="AM16" t="s">
        <v>42</v>
      </c>
      <c r="AN16" t="s">
        <v>14</v>
      </c>
      <c r="AO16" t="s">
        <v>11</v>
      </c>
      <c r="AP16" s="9">
        <v>44797</v>
      </c>
      <c r="AQ16" s="9">
        <v>-0.42171666997814428</v>
      </c>
      <c r="AR16" s="9">
        <v>6399.5714285714284</v>
      </c>
    </row>
    <row r="17" spans="21:44" x14ac:dyDescent="0.45">
      <c r="U17" s="3" t="s">
        <v>19</v>
      </c>
      <c r="V17" s="9">
        <v>731267</v>
      </c>
      <c r="AI17" s="3" t="s">
        <v>47</v>
      </c>
      <c r="AJ17" s="9">
        <v>55273</v>
      </c>
      <c r="AK17" s="9">
        <v>7335.5714285714284</v>
      </c>
      <c r="AM17" t="s">
        <v>47</v>
      </c>
      <c r="AN17" t="s">
        <v>14</v>
      </c>
      <c r="AO17" t="s">
        <v>15</v>
      </c>
      <c r="AP17" s="9">
        <v>55273</v>
      </c>
      <c r="AQ17" s="9">
        <v>-0.34963631035804099</v>
      </c>
      <c r="AR17" s="9">
        <v>7335.5714285714284</v>
      </c>
    </row>
    <row r="18" spans="21:44" x14ac:dyDescent="0.45">
      <c r="U18" s="3" t="s">
        <v>36</v>
      </c>
      <c r="V18" s="9">
        <v>8722</v>
      </c>
      <c r="AI18" s="3" t="s">
        <v>21</v>
      </c>
      <c r="AJ18" s="9">
        <v>55927</v>
      </c>
      <c r="AK18" s="9">
        <v>7989.5714285714284</v>
      </c>
      <c r="AM18" t="s">
        <v>21</v>
      </c>
      <c r="AN18" t="s">
        <v>22</v>
      </c>
      <c r="AO18" t="s">
        <v>15</v>
      </c>
      <c r="AP18" s="9">
        <v>55927</v>
      </c>
      <c r="AQ18" s="9">
        <v>-0.42432195975503062</v>
      </c>
      <c r="AR18" s="9">
        <v>7989.5714285714284</v>
      </c>
    </row>
    <row r="19" spans="21:44" x14ac:dyDescent="0.45">
      <c r="U19" s="3" t="s">
        <v>9</v>
      </c>
      <c r="V19" s="9">
        <v>7591992</v>
      </c>
      <c r="AI19" s="3" t="s">
        <v>41</v>
      </c>
      <c r="AJ19" s="9">
        <v>55927</v>
      </c>
      <c r="AK19" s="9">
        <v>7989.5714285714284</v>
      </c>
      <c r="AM19" t="s">
        <v>41</v>
      </c>
      <c r="AN19" t="s">
        <v>14</v>
      </c>
      <c r="AO19" t="s">
        <v>11</v>
      </c>
      <c r="AP19" s="9">
        <v>55927</v>
      </c>
      <c r="AQ19" s="9">
        <v>-0.42432195975503062</v>
      </c>
      <c r="AR19" s="9">
        <v>7989.5714285714284</v>
      </c>
    </row>
    <row r="20" spans="21:44" x14ac:dyDescent="0.45">
      <c r="U20" s="3" t="s">
        <v>59</v>
      </c>
      <c r="V20" s="9"/>
      <c r="AI20" s="3" t="s">
        <v>46</v>
      </c>
      <c r="AJ20" s="9">
        <v>730613</v>
      </c>
      <c r="AK20" s="9">
        <v>103812.71428571429</v>
      </c>
      <c r="AM20" t="s">
        <v>46</v>
      </c>
      <c r="AN20" t="s">
        <v>26</v>
      </c>
      <c r="AO20" t="s">
        <v>15</v>
      </c>
      <c r="AP20" s="9">
        <v>730613</v>
      </c>
      <c r="AQ20" s="9">
        <v>-0.362554378268028</v>
      </c>
      <c r="AR20" s="9">
        <v>103812.71428571429</v>
      </c>
    </row>
    <row r="21" spans="21:44" x14ac:dyDescent="0.45">
      <c r="U21" s="3" t="s">
        <v>37</v>
      </c>
      <c r="V21" s="9">
        <v>7591992</v>
      </c>
      <c r="AI21" s="3" t="s">
        <v>19</v>
      </c>
      <c r="AJ21" s="9">
        <v>731267</v>
      </c>
      <c r="AK21" s="9">
        <v>104466.71428571429</v>
      </c>
      <c r="AM21" t="s">
        <v>19</v>
      </c>
      <c r="AN21" t="s">
        <v>10</v>
      </c>
      <c r="AO21" t="s">
        <v>15</v>
      </c>
      <c r="AP21" s="9">
        <v>731267</v>
      </c>
      <c r="AQ21" s="9">
        <v>-0.40594159866706536</v>
      </c>
      <c r="AR21" s="9">
        <v>104466.71428571429</v>
      </c>
    </row>
    <row r="22" spans="21:44" x14ac:dyDescent="0.45">
      <c r="U22" s="3" t="s">
        <v>38</v>
      </c>
      <c r="V22" s="9">
        <v>4507412</v>
      </c>
      <c r="AI22" s="3" t="s">
        <v>40</v>
      </c>
      <c r="AJ22" s="9">
        <v>731267</v>
      </c>
      <c r="AK22" s="9">
        <v>104466.71428571429</v>
      </c>
      <c r="AM22" t="s">
        <v>40</v>
      </c>
      <c r="AN22" t="s">
        <v>14</v>
      </c>
      <c r="AO22" t="s">
        <v>15</v>
      </c>
      <c r="AP22" s="9">
        <v>731267</v>
      </c>
      <c r="AQ22" s="9">
        <v>-0.40594159866706536</v>
      </c>
      <c r="AR22" s="9">
        <v>104466.71428571429</v>
      </c>
    </row>
    <row r="23" spans="21:44" x14ac:dyDescent="0.45">
      <c r="U23" s="3" t="s">
        <v>39</v>
      </c>
      <c r="V23" s="9">
        <v>2240742</v>
      </c>
      <c r="AI23" s="3" t="s">
        <v>45</v>
      </c>
      <c r="AJ23" s="9">
        <v>2240088</v>
      </c>
      <c r="AK23" s="9">
        <v>319452</v>
      </c>
      <c r="AM23" t="s">
        <v>45</v>
      </c>
      <c r="AN23" t="s">
        <v>14</v>
      </c>
      <c r="AO23" t="s">
        <v>11</v>
      </c>
      <c r="AP23" s="9">
        <v>2240088</v>
      </c>
      <c r="AQ23" s="9">
        <v>-0.37547244617801601</v>
      </c>
      <c r="AR23" s="9">
        <v>319452</v>
      </c>
    </row>
    <row r="24" spans="21:44" x14ac:dyDescent="0.45">
      <c r="U24" s="3" t="s">
        <v>40</v>
      </c>
      <c r="V24" s="9">
        <v>731267</v>
      </c>
      <c r="AI24" s="3" t="s">
        <v>16</v>
      </c>
      <c r="AJ24" s="9">
        <v>2240742</v>
      </c>
      <c r="AK24" s="9">
        <v>320106</v>
      </c>
      <c r="AM24" t="s">
        <v>16</v>
      </c>
      <c r="AN24" t="s">
        <v>17</v>
      </c>
      <c r="AO24" t="s">
        <v>18</v>
      </c>
      <c r="AP24" s="9">
        <v>2240742</v>
      </c>
      <c r="AQ24" s="9">
        <v>-0.49047717434747562</v>
      </c>
      <c r="AR24" s="9">
        <v>320106</v>
      </c>
    </row>
    <row r="25" spans="21:44" x14ac:dyDescent="0.45">
      <c r="U25" s="3" t="s">
        <v>41</v>
      </c>
      <c r="V25" s="9">
        <v>55927</v>
      </c>
      <c r="AI25" s="3" t="s">
        <v>39</v>
      </c>
      <c r="AJ25" s="9">
        <v>2240742</v>
      </c>
      <c r="AK25" s="9">
        <v>320106</v>
      </c>
      <c r="AM25" t="s">
        <v>39</v>
      </c>
      <c r="AN25" t="s">
        <v>14</v>
      </c>
      <c r="AO25" t="s">
        <v>15</v>
      </c>
      <c r="AP25" s="9">
        <v>2240742</v>
      </c>
      <c r="AQ25" s="9">
        <v>-0.49047717434747562</v>
      </c>
      <c r="AR25" s="9">
        <v>320106</v>
      </c>
    </row>
    <row r="26" spans="21:44" x14ac:dyDescent="0.45">
      <c r="U26" s="3" t="s">
        <v>42</v>
      </c>
      <c r="V26" s="9">
        <v>44797</v>
      </c>
      <c r="AI26" s="3" t="s">
        <v>44</v>
      </c>
      <c r="AJ26" s="9">
        <v>4506758</v>
      </c>
      <c r="AK26" s="9">
        <v>643262</v>
      </c>
      <c r="AM26" t="s">
        <v>44</v>
      </c>
      <c r="AN26" t="s">
        <v>14</v>
      </c>
      <c r="AO26" t="s">
        <v>11</v>
      </c>
      <c r="AP26" s="9">
        <v>4506758</v>
      </c>
      <c r="AQ26" s="9">
        <v>-0.38839051408800401</v>
      </c>
      <c r="AR26" s="9">
        <v>643262</v>
      </c>
    </row>
    <row r="27" spans="21:44" x14ac:dyDescent="0.45">
      <c r="U27" s="3" t="s">
        <v>43</v>
      </c>
      <c r="V27" s="9">
        <v>7591338</v>
      </c>
      <c r="AI27" s="3" t="s">
        <v>13</v>
      </c>
      <c r="AJ27" s="9">
        <v>4507412</v>
      </c>
      <c r="AK27" s="9">
        <v>643916</v>
      </c>
      <c r="AM27" t="s">
        <v>13</v>
      </c>
      <c r="AN27" t="s">
        <v>14</v>
      </c>
      <c r="AO27" t="s">
        <v>15</v>
      </c>
      <c r="AP27" s="9">
        <v>4507412</v>
      </c>
      <c r="AQ27" s="9">
        <v>-0.46711077321243899</v>
      </c>
      <c r="AR27" s="9">
        <v>643916</v>
      </c>
    </row>
    <row r="28" spans="21:44" x14ac:dyDescent="0.45">
      <c r="U28" s="3" t="s">
        <v>44</v>
      </c>
      <c r="V28" s="9">
        <v>4506758</v>
      </c>
      <c r="AI28" s="3" t="s">
        <v>38</v>
      </c>
      <c r="AJ28" s="9">
        <v>4507412</v>
      </c>
      <c r="AK28" s="9">
        <v>643916</v>
      </c>
      <c r="AM28" t="s">
        <v>38</v>
      </c>
      <c r="AN28" t="s">
        <v>14</v>
      </c>
      <c r="AO28" t="s">
        <v>15</v>
      </c>
      <c r="AP28" s="9">
        <v>4507412</v>
      </c>
      <c r="AQ28" s="9">
        <v>-0.46711077321243899</v>
      </c>
      <c r="AR28" s="9">
        <v>643916</v>
      </c>
    </row>
    <row r="29" spans="21:44" x14ac:dyDescent="0.45">
      <c r="U29" s="3" t="s">
        <v>45</v>
      </c>
      <c r="V29" s="9">
        <v>2240088</v>
      </c>
      <c r="AI29" s="3" t="s">
        <v>43</v>
      </c>
      <c r="AJ29" s="9">
        <v>7591338</v>
      </c>
      <c r="AK29" s="9">
        <v>1083916.2857142857</v>
      </c>
      <c r="AM29" t="s">
        <v>43</v>
      </c>
      <c r="AN29" t="s">
        <v>14</v>
      </c>
      <c r="AO29" t="s">
        <v>11</v>
      </c>
      <c r="AP29" s="9">
        <v>7591338</v>
      </c>
      <c r="AQ29" s="9">
        <v>-0.40130858199799102</v>
      </c>
      <c r="AR29" s="9">
        <v>1083916.2857142857</v>
      </c>
    </row>
    <row r="30" spans="21:44" x14ac:dyDescent="0.45">
      <c r="U30" s="3" t="s">
        <v>46</v>
      </c>
      <c r="V30" s="9">
        <v>730613</v>
      </c>
      <c r="AI30" s="3" t="s">
        <v>9</v>
      </c>
      <c r="AJ30" s="9">
        <v>7591992</v>
      </c>
      <c r="AK30" s="9">
        <v>1084570.2857142857</v>
      </c>
      <c r="AM30" t="s">
        <v>9</v>
      </c>
      <c r="AN30" t="s">
        <v>10</v>
      </c>
      <c r="AO30" t="s">
        <v>11</v>
      </c>
      <c r="AP30" s="9">
        <v>7591992</v>
      </c>
      <c r="AQ30" s="9">
        <v>-0.46956274213753002</v>
      </c>
      <c r="AR30" s="9">
        <v>1084570.2857142857</v>
      </c>
    </row>
    <row r="31" spans="21:44" x14ac:dyDescent="0.45">
      <c r="U31" s="3" t="s">
        <v>47</v>
      </c>
      <c r="V31" s="9">
        <v>55273</v>
      </c>
      <c r="AI31" s="3" t="s">
        <v>37</v>
      </c>
      <c r="AJ31" s="9">
        <v>7591992</v>
      </c>
      <c r="AK31" s="9">
        <v>1084570.2857142857</v>
      </c>
      <c r="AM31" t="s">
        <v>37</v>
      </c>
      <c r="AN31" t="s">
        <v>17</v>
      </c>
      <c r="AO31" t="s">
        <v>11</v>
      </c>
      <c r="AP31" s="9">
        <v>7591992</v>
      </c>
      <c r="AQ31" s="9">
        <v>-0.46956274213753002</v>
      </c>
      <c r="AR31" s="9">
        <v>1084570.2857142857</v>
      </c>
    </row>
    <row r="32" spans="21:44" x14ac:dyDescent="0.45">
      <c r="U32" s="3" t="s">
        <v>60</v>
      </c>
      <c r="V32" s="9">
        <v>1688974.0370370371</v>
      </c>
      <c r="AI32" s="3" t="s">
        <v>60</v>
      </c>
      <c r="AJ32" s="9">
        <v>45602299</v>
      </c>
      <c r="AK32" s="9">
        <v>241178.19576719584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8"/>
  <sheetViews>
    <sheetView topLeftCell="A7" zoomScale="80" zoomScaleNormal="80" workbookViewId="0">
      <selection activeCell="H32" sqref="H32"/>
    </sheetView>
  </sheetViews>
  <sheetFormatPr defaultRowHeight="14.25" x14ac:dyDescent="0.45"/>
  <cols>
    <col min="1" max="1" width="35.19921875" bestFit="1" customWidth="1"/>
    <col min="2" max="2" width="16.265625" bestFit="1" customWidth="1"/>
    <col min="3" max="3" width="8.9296875" bestFit="1" customWidth="1"/>
  </cols>
  <sheetData>
    <row r="1" spans="1:16" x14ac:dyDescent="0.45">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45">
      <c r="A2" t="s">
        <v>9</v>
      </c>
      <c r="B2" t="s">
        <v>10</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45">
      <c r="A3" t="s">
        <v>13</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45">
      <c r="A4" t="s">
        <v>16</v>
      </c>
      <c r="B4" t="s">
        <v>17</v>
      </c>
      <c r="C4" t="s">
        <v>18</v>
      </c>
      <c r="D4">
        <v>259311</v>
      </c>
      <c r="E4">
        <v>263611</v>
      </c>
      <c r="F4">
        <v>263801</v>
      </c>
      <c r="G4">
        <v>279256</v>
      </c>
      <c r="H4">
        <v>283426</v>
      </c>
      <c r="I4">
        <v>590476</v>
      </c>
      <c r="J4">
        <v>300861</v>
      </c>
      <c r="K4">
        <v>2240742</v>
      </c>
      <c r="L4">
        <v>320106</v>
      </c>
      <c r="M4">
        <v>259311</v>
      </c>
      <c r="N4">
        <v>590476</v>
      </c>
      <c r="O4">
        <v>-0.49047717434747562</v>
      </c>
      <c r="P4" t="s">
        <v>12</v>
      </c>
    </row>
    <row r="5" spans="1:16" x14ac:dyDescent="0.45">
      <c r="A5" t="s">
        <v>19</v>
      </c>
      <c r="B5" t="s">
        <v>10</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45">
      <c r="A6" t="s">
        <v>21</v>
      </c>
      <c r="B6" t="s">
        <v>22</v>
      </c>
      <c r="C6" t="s">
        <v>15</v>
      </c>
      <c r="D6">
        <v>14506</v>
      </c>
      <c r="E6">
        <v>18876</v>
      </c>
      <c r="F6">
        <v>8641</v>
      </c>
      <c r="G6">
        <v>5236</v>
      </c>
      <c r="H6">
        <v>5066</v>
      </c>
      <c r="I6">
        <v>2286</v>
      </c>
      <c r="J6">
        <v>1316</v>
      </c>
      <c r="K6">
        <v>55927</v>
      </c>
      <c r="L6">
        <v>7989.5714285714284</v>
      </c>
      <c r="M6">
        <v>1316</v>
      </c>
      <c r="N6">
        <v>18876</v>
      </c>
      <c r="O6">
        <v>-0.42432195975503062</v>
      </c>
      <c r="P6" t="s">
        <v>20</v>
      </c>
    </row>
    <row r="7" spans="1:16" x14ac:dyDescent="0.45">
      <c r="A7" t="s">
        <v>23</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45">
      <c r="A8" t="s">
        <v>24</v>
      </c>
      <c r="B8" t="s">
        <v>17</v>
      </c>
      <c r="C8" t="s">
        <v>15</v>
      </c>
      <c r="D8">
        <v>7586</v>
      </c>
      <c r="E8">
        <v>7081</v>
      </c>
      <c r="F8">
        <v>8006</v>
      </c>
      <c r="G8">
        <v>12296</v>
      </c>
      <c r="H8">
        <v>1246</v>
      </c>
      <c r="I8">
        <v>1246</v>
      </c>
      <c r="J8">
        <v>1246</v>
      </c>
      <c r="K8">
        <v>38707</v>
      </c>
      <c r="L8">
        <v>5529.5714285714284</v>
      </c>
      <c r="M8">
        <v>1246</v>
      </c>
      <c r="N8">
        <v>12296</v>
      </c>
      <c r="O8">
        <v>0.67</v>
      </c>
      <c r="P8" t="s">
        <v>20</v>
      </c>
    </row>
    <row r="9" spans="1:16" x14ac:dyDescent="0.45">
      <c r="A9" t="s">
        <v>25</v>
      </c>
      <c r="B9" t="s">
        <v>26</v>
      </c>
      <c r="C9" t="s">
        <v>15</v>
      </c>
      <c r="D9">
        <v>2251</v>
      </c>
      <c r="E9">
        <v>2286</v>
      </c>
      <c r="F9">
        <v>2286</v>
      </c>
      <c r="G9">
        <v>3756</v>
      </c>
      <c r="H9">
        <v>4451</v>
      </c>
      <c r="I9">
        <v>4956</v>
      </c>
      <c r="J9">
        <v>2671</v>
      </c>
      <c r="K9">
        <v>22657</v>
      </c>
      <c r="L9">
        <v>3236.7142857142858</v>
      </c>
      <c r="M9">
        <v>2251</v>
      </c>
      <c r="N9">
        <v>4956</v>
      </c>
      <c r="O9">
        <v>-0.46105730427764324</v>
      </c>
      <c r="P9" t="s">
        <v>20</v>
      </c>
    </row>
    <row r="10" spans="1:16" x14ac:dyDescent="0.45">
      <c r="A10" t="s">
        <v>27</v>
      </c>
      <c r="B10" t="s">
        <v>22</v>
      </c>
      <c r="C10" t="s">
        <v>15</v>
      </c>
      <c r="D10">
        <v>1506</v>
      </c>
      <c r="E10">
        <v>1501</v>
      </c>
      <c r="F10">
        <v>1501</v>
      </c>
      <c r="G10">
        <v>1516</v>
      </c>
      <c r="H10">
        <v>1501</v>
      </c>
      <c r="I10">
        <v>1746</v>
      </c>
      <c r="J10">
        <v>1496</v>
      </c>
      <c r="K10">
        <v>10767</v>
      </c>
      <c r="L10">
        <v>1538.1428571428571</v>
      </c>
      <c r="M10">
        <v>1496</v>
      </c>
      <c r="N10">
        <v>1746</v>
      </c>
      <c r="O10">
        <v>-0.14318442153493705</v>
      </c>
      <c r="P10" t="s">
        <v>20</v>
      </c>
    </row>
    <row r="11" spans="1:16" x14ac:dyDescent="0.45">
      <c r="A11" t="s">
        <v>28</v>
      </c>
      <c r="B11" t="s">
        <v>29</v>
      </c>
      <c r="C11" t="s">
        <v>15</v>
      </c>
      <c r="D11">
        <v>1296</v>
      </c>
      <c r="E11">
        <v>1296</v>
      </c>
      <c r="F11">
        <v>1296</v>
      </c>
      <c r="G11">
        <v>1291</v>
      </c>
      <c r="H11">
        <v>1296</v>
      </c>
      <c r="I11">
        <v>1346</v>
      </c>
      <c r="J11">
        <v>1296</v>
      </c>
      <c r="K11">
        <v>9117</v>
      </c>
      <c r="L11">
        <v>1302.4285714285713</v>
      </c>
      <c r="M11">
        <v>1291</v>
      </c>
      <c r="N11">
        <v>1346</v>
      </c>
      <c r="O11">
        <v>-3.7147102526002951E-2</v>
      </c>
      <c r="P11" t="s">
        <v>20</v>
      </c>
    </row>
    <row r="12" spans="1:16" x14ac:dyDescent="0.45">
      <c r="A12" t="s">
        <v>30</v>
      </c>
      <c r="B12" t="s">
        <v>26</v>
      </c>
      <c r="C12" t="s">
        <v>15</v>
      </c>
      <c r="D12">
        <v>1246</v>
      </c>
      <c r="E12">
        <v>1246</v>
      </c>
      <c r="F12">
        <v>1246</v>
      </c>
      <c r="G12">
        <v>1251</v>
      </c>
      <c r="H12">
        <v>1256</v>
      </c>
      <c r="I12">
        <v>1396</v>
      </c>
      <c r="J12">
        <v>1256</v>
      </c>
      <c r="K12">
        <v>8897</v>
      </c>
      <c r="L12">
        <v>1271</v>
      </c>
      <c r="M12">
        <v>1246</v>
      </c>
      <c r="N12">
        <v>1396</v>
      </c>
      <c r="O12">
        <v>-0.10028653295128942</v>
      </c>
      <c r="P12" t="s">
        <v>20</v>
      </c>
    </row>
    <row r="13" spans="1:16" x14ac:dyDescent="0.45">
      <c r="A13" t="s">
        <v>31</v>
      </c>
      <c r="B13" t="s">
        <v>32</v>
      </c>
      <c r="C13" t="s">
        <v>15</v>
      </c>
      <c r="D13">
        <v>1271</v>
      </c>
      <c r="E13">
        <v>1271</v>
      </c>
      <c r="F13">
        <v>1271</v>
      </c>
      <c r="G13">
        <v>1271</v>
      </c>
      <c r="H13">
        <v>1271</v>
      </c>
      <c r="I13">
        <v>1276</v>
      </c>
      <c r="J13">
        <v>1246</v>
      </c>
      <c r="K13">
        <v>8877</v>
      </c>
      <c r="L13">
        <v>1268.1428571428571</v>
      </c>
      <c r="M13">
        <v>1246</v>
      </c>
      <c r="N13">
        <v>1276</v>
      </c>
      <c r="O13">
        <v>-2.3510971786833812E-2</v>
      </c>
      <c r="P13" t="s">
        <v>20</v>
      </c>
    </row>
    <row r="14" spans="1:16" x14ac:dyDescent="0.45">
      <c r="A14" t="s">
        <v>33</v>
      </c>
      <c r="B14" t="s">
        <v>17</v>
      </c>
      <c r="C14" t="s">
        <v>15</v>
      </c>
      <c r="D14">
        <v>1246</v>
      </c>
      <c r="E14">
        <v>1246</v>
      </c>
      <c r="F14">
        <v>1246</v>
      </c>
      <c r="G14">
        <v>1246</v>
      </c>
      <c r="H14">
        <v>1246</v>
      </c>
      <c r="I14">
        <v>1246</v>
      </c>
      <c r="J14">
        <v>1291</v>
      </c>
      <c r="K14">
        <v>8767</v>
      </c>
      <c r="L14">
        <v>1252.4285714285713</v>
      </c>
      <c r="M14">
        <v>1246</v>
      </c>
      <c r="N14">
        <v>1291</v>
      </c>
      <c r="O14">
        <v>0.16</v>
      </c>
      <c r="P14" t="s">
        <v>20</v>
      </c>
    </row>
    <row r="15" spans="1:16" x14ac:dyDescent="0.45">
      <c r="A15" t="s">
        <v>34</v>
      </c>
      <c r="B15" t="s">
        <v>26</v>
      </c>
      <c r="C15" t="s">
        <v>15</v>
      </c>
      <c r="D15">
        <v>1246</v>
      </c>
      <c r="E15">
        <v>1246</v>
      </c>
      <c r="F15">
        <v>1246</v>
      </c>
      <c r="G15">
        <v>1246</v>
      </c>
      <c r="H15">
        <v>1246</v>
      </c>
      <c r="I15">
        <v>1246</v>
      </c>
      <c r="J15">
        <v>1246</v>
      </c>
      <c r="K15">
        <v>8722</v>
      </c>
      <c r="L15">
        <v>1246</v>
      </c>
      <c r="M15">
        <v>1246</v>
      </c>
      <c r="N15">
        <v>1246</v>
      </c>
      <c r="O15">
        <v>0.45</v>
      </c>
      <c r="P15" t="s">
        <v>20</v>
      </c>
    </row>
    <row r="16" spans="1:16" x14ac:dyDescent="0.45">
      <c r="A16" t="s">
        <v>35</v>
      </c>
      <c r="B16" t="s">
        <v>22</v>
      </c>
      <c r="C16" t="s">
        <v>11</v>
      </c>
      <c r="D16">
        <v>1246</v>
      </c>
      <c r="E16">
        <v>1246</v>
      </c>
      <c r="F16">
        <v>1246</v>
      </c>
      <c r="G16">
        <v>1246</v>
      </c>
      <c r="H16">
        <v>1246</v>
      </c>
      <c r="I16">
        <v>1246</v>
      </c>
      <c r="J16">
        <v>1246</v>
      </c>
      <c r="K16">
        <v>8722</v>
      </c>
      <c r="L16">
        <v>1246</v>
      </c>
      <c r="M16">
        <v>1246</v>
      </c>
      <c r="N16">
        <v>1246</v>
      </c>
      <c r="O16">
        <v>0</v>
      </c>
      <c r="P16" t="s">
        <v>20</v>
      </c>
    </row>
    <row r="17" spans="1:16" x14ac:dyDescent="0.45">
      <c r="A17" t="s">
        <v>36</v>
      </c>
      <c r="B17" t="s">
        <v>14</v>
      </c>
      <c r="C17" t="s">
        <v>11</v>
      </c>
      <c r="D17">
        <v>1246</v>
      </c>
      <c r="E17">
        <v>1246</v>
      </c>
      <c r="F17">
        <v>1246</v>
      </c>
      <c r="G17">
        <v>1246</v>
      </c>
      <c r="H17">
        <v>1246</v>
      </c>
      <c r="I17">
        <v>1246</v>
      </c>
      <c r="J17">
        <v>1246</v>
      </c>
      <c r="K17">
        <v>8722</v>
      </c>
      <c r="L17">
        <v>1246</v>
      </c>
      <c r="M17">
        <v>1246</v>
      </c>
      <c r="N17">
        <v>1246</v>
      </c>
      <c r="O17">
        <v>0</v>
      </c>
      <c r="P17" t="s">
        <v>20</v>
      </c>
    </row>
    <row r="18" spans="1:16" x14ac:dyDescent="0.45">
      <c r="A18" t="s">
        <v>37</v>
      </c>
      <c r="B18" t="s">
        <v>17</v>
      </c>
      <c r="C18" t="s">
        <v>11</v>
      </c>
      <c r="D18">
        <v>908851</v>
      </c>
      <c r="E18">
        <v>953741</v>
      </c>
      <c r="F18">
        <v>924366</v>
      </c>
      <c r="G18">
        <v>907576</v>
      </c>
      <c r="H18">
        <v>945771</v>
      </c>
      <c r="I18">
        <v>1928656</v>
      </c>
      <c r="J18">
        <v>1023031</v>
      </c>
      <c r="K18">
        <v>7591992</v>
      </c>
      <c r="L18">
        <v>1084570.2857142857</v>
      </c>
      <c r="M18">
        <v>907576</v>
      </c>
      <c r="N18">
        <v>1928656</v>
      </c>
      <c r="O18">
        <v>-0.46956274213753002</v>
      </c>
      <c r="P18" t="s">
        <v>12</v>
      </c>
    </row>
    <row r="19" spans="1:16" x14ac:dyDescent="0.45">
      <c r="A19" t="s">
        <v>38</v>
      </c>
      <c r="B19" t="s">
        <v>14</v>
      </c>
      <c r="C19" t="s">
        <v>15</v>
      </c>
      <c r="D19">
        <v>544951</v>
      </c>
      <c r="E19">
        <v>576636</v>
      </c>
      <c r="F19">
        <v>564851</v>
      </c>
      <c r="G19">
        <v>516416</v>
      </c>
      <c r="H19">
        <v>558496</v>
      </c>
      <c r="I19">
        <v>1139066</v>
      </c>
      <c r="J19">
        <v>606996</v>
      </c>
      <c r="K19">
        <v>4507412</v>
      </c>
      <c r="L19">
        <v>643916</v>
      </c>
      <c r="M19">
        <v>516416</v>
      </c>
      <c r="N19">
        <v>1139066</v>
      </c>
      <c r="O19">
        <v>-0.46711077321243899</v>
      </c>
      <c r="P19" t="s">
        <v>12</v>
      </c>
    </row>
    <row r="20" spans="1:16" x14ac:dyDescent="0.45">
      <c r="A20" t="s">
        <v>39</v>
      </c>
      <c r="B20" t="s">
        <v>14</v>
      </c>
      <c r="C20" t="s">
        <v>15</v>
      </c>
      <c r="D20">
        <v>259311</v>
      </c>
      <c r="E20">
        <v>263611</v>
      </c>
      <c r="F20">
        <v>263801</v>
      </c>
      <c r="G20">
        <v>279256</v>
      </c>
      <c r="H20">
        <v>283426</v>
      </c>
      <c r="I20">
        <v>590476</v>
      </c>
      <c r="J20">
        <v>300861</v>
      </c>
      <c r="K20">
        <v>2240742</v>
      </c>
      <c r="L20">
        <v>320106</v>
      </c>
      <c r="M20">
        <v>259311</v>
      </c>
      <c r="N20">
        <v>590476</v>
      </c>
      <c r="O20">
        <v>-0.49047717434747562</v>
      </c>
      <c r="P20" t="s">
        <v>12</v>
      </c>
    </row>
    <row r="21" spans="1:16" x14ac:dyDescent="0.45">
      <c r="A21" t="s">
        <v>40</v>
      </c>
      <c r="B21" t="s">
        <v>14</v>
      </c>
      <c r="C21" t="s">
        <v>15</v>
      </c>
      <c r="D21">
        <v>81641</v>
      </c>
      <c r="E21">
        <v>86581</v>
      </c>
      <c r="F21">
        <v>78091</v>
      </c>
      <c r="G21">
        <v>92076</v>
      </c>
      <c r="H21">
        <v>94381</v>
      </c>
      <c r="I21">
        <v>187256</v>
      </c>
      <c r="J21">
        <v>111241</v>
      </c>
      <c r="K21">
        <v>731267</v>
      </c>
      <c r="L21">
        <v>104466.71428571429</v>
      </c>
      <c r="M21">
        <v>78091</v>
      </c>
      <c r="N21">
        <v>187256</v>
      </c>
      <c r="O21">
        <v>-0.40594159866706536</v>
      </c>
      <c r="P21" t="s">
        <v>20</v>
      </c>
    </row>
    <row r="22" spans="1:16" x14ac:dyDescent="0.45">
      <c r="A22" t="s">
        <v>41</v>
      </c>
      <c r="B22" t="s">
        <v>14</v>
      </c>
      <c r="C22" t="s">
        <v>11</v>
      </c>
      <c r="D22">
        <v>14506</v>
      </c>
      <c r="E22">
        <v>18876</v>
      </c>
      <c r="F22">
        <v>8641</v>
      </c>
      <c r="G22">
        <v>5236</v>
      </c>
      <c r="H22">
        <v>5066</v>
      </c>
      <c r="I22">
        <v>2286</v>
      </c>
      <c r="J22">
        <v>1316</v>
      </c>
      <c r="K22">
        <v>55927</v>
      </c>
      <c r="L22">
        <v>7989.5714285714284</v>
      </c>
      <c r="M22">
        <v>1316</v>
      </c>
      <c r="N22">
        <v>18876</v>
      </c>
      <c r="O22">
        <v>-0.42432195975503062</v>
      </c>
      <c r="P22" t="s">
        <v>20</v>
      </c>
    </row>
    <row r="23" spans="1:16" x14ac:dyDescent="0.45">
      <c r="A23" t="s">
        <v>42</v>
      </c>
      <c r="B23" t="s">
        <v>14</v>
      </c>
      <c r="C23" t="s">
        <v>11</v>
      </c>
      <c r="D23">
        <v>5746</v>
      </c>
      <c r="E23">
        <v>5816</v>
      </c>
      <c r="F23">
        <v>5836</v>
      </c>
      <c r="G23">
        <v>5671</v>
      </c>
      <c r="H23">
        <v>5841</v>
      </c>
      <c r="I23">
        <v>10066</v>
      </c>
      <c r="J23">
        <v>5821</v>
      </c>
      <c r="K23">
        <v>44797</v>
      </c>
      <c r="L23">
        <v>6399.5714285714284</v>
      </c>
      <c r="M23">
        <v>5671</v>
      </c>
      <c r="N23">
        <v>10066</v>
      </c>
      <c r="O23">
        <v>-0.42171666997814428</v>
      </c>
      <c r="P23" t="s">
        <v>20</v>
      </c>
    </row>
    <row r="24" spans="1:16" x14ac:dyDescent="0.45">
      <c r="A24" t="s">
        <v>43</v>
      </c>
      <c r="B24" t="s">
        <v>14</v>
      </c>
      <c r="C24" t="s">
        <v>11</v>
      </c>
      <c r="D24">
        <v>902305</v>
      </c>
      <c r="E24">
        <v>947194</v>
      </c>
      <c r="F24">
        <v>923712</v>
      </c>
      <c r="G24">
        <v>906922</v>
      </c>
      <c r="H24">
        <v>945117</v>
      </c>
      <c r="I24">
        <v>1922108</v>
      </c>
      <c r="J24">
        <v>1022377</v>
      </c>
      <c r="K24">
        <v>7591338</v>
      </c>
      <c r="L24">
        <v>1083916.2857142857</v>
      </c>
      <c r="M24">
        <v>901030</v>
      </c>
      <c r="N24">
        <v>1928002</v>
      </c>
      <c r="O24">
        <v>-0.40130858199799102</v>
      </c>
      <c r="P24" t="s">
        <v>12</v>
      </c>
    </row>
    <row r="25" spans="1:16" x14ac:dyDescent="0.45">
      <c r="A25" t="s">
        <v>44</v>
      </c>
      <c r="B25" t="s">
        <v>14</v>
      </c>
      <c r="C25" t="s">
        <v>11</v>
      </c>
      <c r="D25">
        <v>538405</v>
      </c>
      <c r="E25">
        <v>570089</v>
      </c>
      <c r="F25">
        <v>564197</v>
      </c>
      <c r="G25">
        <v>515762</v>
      </c>
      <c r="H25">
        <v>557842</v>
      </c>
      <c r="I25">
        <v>1132518</v>
      </c>
      <c r="J25">
        <v>606342</v>
      </c>
      <c r="K25">
        <v>4506758</v>
      </c>
      <c r="L25">
        <v>643262</v>
      </c>
      <c r="M25">
        <v>509870</v>
      </c>
      <c r="N25">
        <v>1138412</v>
      </c>
      <c r="O25">
        <v>-0.38839051408800401</v>
      </c>
      <c r="P25" t="s">
        <v>12</v>
      </c>
    </row>
    <row r="26" spans="1:16" x14ac:dyDescent="0.45">
      <c r="A26" t="s">
        <v>45</v>
      </c>
      <c r="B26" t="s">
        <v>14</v>
      </c>
      <c r="C26" t="s">
        <v>11</v>
      </c>
      <c r="D26">
        <v>252765</v>
      </c>
      <c r="E26">
        <v>257064</v>
      </c>
      <c r="F26">
        <v>263147</v>
      </c>
      <c r="G26">
        <v>278602</v>
      </c>
      <c r="H26">
        <v>282772</v>
      </c>
      <c r="I26">
        <v>583928</v>
      </c>
      <c r="J26">
        <v>300207</v>
      </c>
      <c r="K26">
        <v>2240088</v>
      </c>
      <c r="L26">
        <v>319452</v>
      </c>
      <c r="M26">
        <v>252765</v>
      </c>
      <c r="N26">
        <v>589822</v>
      </c>
      <c r="O26">
        <v>-0.37547244617801601</v>
      </c>
      <c r="P26" t="s">
        <v>12</v>
      </c>
    </row>
    <row r="27" spans="1:16" x14ac:dyDescent="0.45">
      <c r="A27" t="s">
        <v>46</v>
      </c>
      <c r="B27" t="s">
        <v>26</v>
      </c>
      <c r="C27" t="s">
        <v>15</v>
      </c>
      <c r="D27">
        <v>75095</v>
      </c>
      <c r="E27">
        <v>80034</v>
      </c>
      <c r="F27">
        <v>77437</v>
      </c>
      <c r="G27">
        <v>91422</v>
      </c>
      <c r="H27">
        <v>93727</v>
      </c>
      <c r="I27">
        <v>180708</v>
      </c>
      <c r="J27">
        <v>110587</v>
      </c>
      <c r="K27">
        <v>730613</v>
      </c>
      <c r="L27">
        <v>103812.71428571429</v>
      </c>
      <c r="M27">
        <v>71545</v>
      </c>
      <c r="N27">
        <v>186602</v>
      </c>
      <c r="O27">
        <v>-0.362554378268028</v>
      </c>
      <c r="P27" t="s">
        <v>20</v>
      </c>
    </row>
    <row r="28" spans="1:16" x14ac:dyDescent="0.45">
      <c r="A28" t="s">
        <v>47</v>
      </c>
      <c r="B28" t="s">
        <v>14</v>
      </c>
      <c r="C28" t="s">
        <v>15</v>
      </c>
      <c r="D28">
        <v>7960</v>
      </c>
      <c r="E28">
        <v>12329</v>
      </c>
      <c r="F28">
        <v>7987</v>
      </c>
      <c r="G28">
        <v>4582</v>
      </c>
      <c r="H28">
        <v>4412</v>
      </c>
      <c r="I28">
        <v>-4262</v>
      </c>
      <c r="J28">
        <v>662</v>
      </c>
      <c r="K28">
        <v>55273</v>
      </c>
      <c r="L28">
        <v>7335.5714285714284</v>
      </c>
      <c r="M28">
        <v>-5230</v>
      </c>
      <c r="N28">
        <v>18222</v>
      </c>
      <c r="O28">
        <v>-0.34963631035804099</v>
      </c>
      <c r="P28"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4CAC-B749-44EB-B663-3622A4B24AE8}">
  <dimension ref="A1:P12"/>
  <sheetViews>
    <sheetView tabSelected="1" workbookViewId="0">
      <selection activeCell="D19" sqref="D19"/>
    </sheetView>
  </sheetViews>
  <sheetFormatPr defaultRowHeight="14.25" x14ac:dyDescent="0.45"/>
  <cols>
    <col min="1" max="1" width="21.46484375" customWidth="1"/>
    <col min="3" max="3" width="9.33203125" bestFit="1" customWidth="1"/>
  </cols>
  <sheetData>
    <row r="1" spans="1:16" x14ac:dyDescent="0.45">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45">
      <c r="A2" t="s">
        <v>37</v>
      </c>
      <c r="B2" t="s">
        <v>17</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45">
      <c r="A3" t="s">
        <v>38</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45">
      <c r="A4" t="s">
        <v>39</v>
      </c>
      <c r="B4" t="s">
        <v>14</v>
      </c>
      <c r="C4" t="s">
        <v>15</v>
      </c>
      <c r="D4">
        <v>259311</v>
      </c>
      <c r="E4">
        <v>263611</v>
      </c>
      <c r="F4">
        <v>263801</v>
      </c>
      <c r="G4">
        <v>279256</v>
      </c>
      <c r="H4">
        <v>283426</v>
      </c>
      <c r="I4">
        <v>590476</v>
      </c>
      <c r="J4">
        <v>300861</v>
      </c>
      <c r="K4">
        <v>2240742</v>
      </c>
      <c r="L4">
        <v>320106</v>
      </c>
      <c r="M4">
        <v>259311</v>
      </c>
      <c r="N4">
        <v>590476</v>
      </c>
      <c r="O4">
        <v>-0.49047717434747562</v>
      </c>
      <c r="P4" t="s">
        <v>12</v>
      </c>
    </row>
    <row r="5" spans="1:16" x14ac:dyDescent="0.45">
      <c r="A5" t="s">
        <v>40</v>
      </c>
      <c r="B5" t="s">
        <v>14</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45">
      <c r="A6" t="s">
        <v>41</v>
      </c>
      <c r="B6" t="s">
        <v>14</v>
      </c>
      <c r="C6" t="s">
        <v>11</v>
      </c>
      <c r="D6">
        <v>14506</v>
      </c>
      <c r="E6">
        <v>18876</v>
      </c>
      <c r="F6">
        <v>8641</v>
      </c>
      <c r="G6">
        <v>5236</v>
      </c>
      <c r="H6">
        <v>5066</v>
      </c>
      <c r="I6">
        <v>2286</v>
      </c>
      <c r="J6">
        <v>1316</v>
      </c>
      <c r="K6">
        <v>55927</v>
      </c>
      <c r="L6">
        <v>7989.5714285714284</v>
      </c>
      <c r="M6">
        <v>1316</v>
      </c>
      <c r="N6">
        <v>18876</v>
      </c>
      <c r="O6">
        <v>-0.42432195975503062</v>
      </c>
      <c r="P6" t="s">
        <v>20</v>
      </c>
    </row>
    <row r="7" spans="1:16" x14ac:dyDescent="0.45">
      <c r="A7" t="s">
        <v>42</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45">
      <c r="A8" t="s">
        <v>43</v>
      </c>
      <c r="B8" t="s">
        <v>14</v>
      </c>
      <c r="C8" t="s">
        <v>11</v>
      </c>
      <c r="D8">
        <v>902305</v>
      </c>
      <c r="E8">
        <v>947194</v>
      </c>
      <c r="F8">
        <v>923712</v>
      </c>
      <c r="G8">
        <v>906922</v>
      </c>
      <c r="H8">
        <v>945117</v>
      </c>
      <c r="I8">
        <v>1922108</v>
      </c>
      <c r="J8">
        <v>1022377</v>
      </c>
      <c r="K8">
        <v>7591338</v>
      </c>
      <c r="L8">
        <v>1083916.2857142857</v>
      </c>
      <c r="M8">
        <v>901030</v>
      </c>
      <c r="N8">
        <v>1928002</v>
      </c>
      <c r="O8">
        <v>-0.40130858199799102</v>
      </c>
      <c r="P8" t="s">
        <v>12</v>
      </c>
    </row>
    <row r="9" spans="1:16" x14ac:dyDescent="0.45">
      <c r="A9" t="s">
        <v>44</v>
      </c>
      <c r="B9" t="s">
        <v>14</v>
      </c>
      <c r="C9" t="s">
        <v>11</v>
      </c>
      <c r="D9">
        <v>538405</v>
      </c>
      <c r="E9">
        <v>570089</v>
      </c>
      <c r="F9">
        <v>564197</v>
      </c>
      <c r="G9">
        <v>515762</v>
      </c>
      <c r="H9">
        <v>557842</v>
      </c>
      <c r="I9">
        <v>1132518</v>
      </c>
      <c r="J9">
        <v>606342</v>
      </c>
      <c r="K9">
        <v>4506758</v>
      </c>
      <c r="L9">
        <v>643262</v>
      </c>
      <c r="M9">
        <v>509870</v>
      </c>
      <c r="N9">
        <v>1138412</v>
      </c>
      <c r="O9">
        <v>-0.38839051408800401</v>
      </c>
      <c r="P9" t="s">
        <v>12</v>
      </c>
    </row>
    <row r="10" spans="1:16" x14ac:dyDescent="0.45">
      <c r="A10" t="s">
        <v>45</v>
      </c>
      <c r="B10" t="s">
        <v>14</v>
      </c>
      <c r="C10" t="s">
        <v>11</v>
      </c>
      <c r="D10">
        <v>252765</v>
      </c>
      <c r="E10">
        <v>257064</v>
      </c>
      <c r="F10">
        <v>263147</v>
      </c>
      <c r="G10">
        <v>278602</v>
      </c>
      <c r="H10">
        <v>282772</v>
      </c>
      <c r="I10">
        <v>583928</v>
      </c>
      <c r="J10">
        <v>300207</v>
      </c>
      <c r="K10">
        <v>2240088</v>
      </c>
      <c r="L10">
        <v>319452</v>
      </c>
      <c r="M10">
        <v>252765</v>
      </c>
      <c r="N10">
        <v>589822</v>
      </c>
      <c r="O10">
        <v>-0.37547244617801601</v>
      </c>
      <c r="P10" t="s">
        <v>12</v>
      </c>
    </row>
    <row r="11" spans="1:16" x14ac:dyDescent="0.45">
      <c r="A11" t="s">
        <v>46</v>
      </c>
      <c r="B11" t="s">
        <v>26</v>
      </c>
      <c r="C11" t="s">
        <v>15</v>
      </c>
      <c r="D11">
        <v>75095</v>
      </c>
      <c r="E11">
        <v>80034</v>
      </c>
      <c r="F11">
        <v>77437</v>
      </c>
      <c r="G11">
        <v>91422</v>
      </c>
      <c r="H11">
        <v>93727</v>
      </c>
      <c r="I11">
        <v>180708</v>
      </c>
      <c r="J11">
        <v>110587</v>
      </c>
      <c r="K11">
        <v>730613</v>
      </c>
      <c r="L11">
        <v>103812.71428571429</v>
      </c>
      <c r="M11">
        <v>71545</v>
      </c>
      <c r="N11">
        <v>186602</v>
      </c>
      <c r="O11">
        <v>-0.362554378268028</v>
      </c>
      <c r="P11" t="s">
        <v>20</v>
      </c>
    </row>
    <row r="12" spans="1:16" x14ac:dyDescent="0.45">
      <c r="A12" t="s">
        <v>47</v>
      </c>
      <c r="B12" t="s">
        <v>14</v>
      </c>
      <c r="C12" t="s">
        <v>15</v>
      </c>
      <c r="D12">
        <v>7960</v>
      </c>
      <c r="E12">
        <v>12329</v>
      </c>
      <c r="F12">
        <v>7987</v>
      </c>
      <c r="G12">
        <v>4582</v>
      </c>
      <c r="H12">
        <v>4412</v>
      </c>
      <c r="I12">
        <v>-4262</v>
      </c>
      <c r="J12">
        <v>662</v>
      </c>
      <c r="K12">
        <v>55273</v>
      </c>
      <c r="L12">
        <v>7335.5714285714284</v>
      </c>
      <c r="M12">
        <v>-5230</v>
      </c>
      <c r="N12">
        <v>18222</v>
      </c>
      <c r="O12">
        <v>-0.34963631035804099</v>
      </c>
      <c r="P1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Main Raw Data</vt:lpstr>
      <vt:lpstr>New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Marcos</cp:lastModifiedBy>
  <dcterms:created xsi:type="dcterms:W3CDTF">2022-01-23T11:02:10Z</dcterms:created>
  <dcterms:modified xsi:type="dcterms:W3CDTF">2024-01-08T21:58:01Z</dcterms:modified>
</cp:coreProperties>
</file>