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5"/>
  </bookViews>
  <sheets>
    <sheet name="PAINEL PRINCIPAL" sheetId="4" r:id="rId1"/>
    <sheet name="Dados" sheetId="2" r:id="rId2"/>
    <sheet name="Contas a Receber" sheetId="3" r:id="rId3"/>
    <sheet name="Contas a Pagar" sheetId="5" r:id="rId4"/>
    <sheet name="GRÁFICOS" sheetId="6" r:id="rId5"/>
    <sheet name="Calcula Financiamento" sheetId="7" state="hidden" r:id="rId6"/>
  </sheets>
  <externalReferences>
    <externalReference r:id="rId7"/>
  </externalReferences>
  <definedNames>
    <definedName name="_xlnm._FilterDatabase" localSheetId="2" hidden="1">'Contas a Receber'!$C$4:$O$40</definedName>
    <definedName name="_xlnm.Print_Area" localSheetId="4">GRÁFICOS!$C$1:$P$63</definedName>
    <definedName name="mes_pagar" localSheetId="5">'[1]Contas a Pagar'!$L$5:$L$30</definedName>
    <definedName name="mes_pagar" localSheetId="4">'[1]Contas a Pagar'!$L$5:$L$30</definedName>
    <definedName name="mes_pagar">'Contas a Pagar'!$L$5:$L$40</definedName>
    <definedName name="pago" localSheetId="5">[1]GRÁFICOS!$P$28</definedName>
    <definedName name="pago">GRÁFICOS!$P$28</definedName>
    <definedName name="plano_pagar" localSheetId="5">'[1]Contas a Pagar'!$G$5:$G$30</definedName>
    <definedName name="plano_pagar" localSheetId="4">'[1]Contas a Pagar'!$G$5:$G$30</definedName>
    <definedName name="plano_pagar">'Contas a Pagar'!$G$5:$G$40</definedName>
    <definedName name="recebido" localSheetId="5">[1]GRÁFICOS!$P$12</definedName>
    <definedName name="recebido">GRÁFICOS!$P$12</definedName>
    <definedName name="Total_Recebido">GRÁFICOS!$P$12</definedName>
    <definedName name="Valor_Pagar" localSheetId="5">'[1]Contas a Pagar'!$I$5:$I$30</definedName>
    <definedName name="Valor_Pagar" localSheetId="4">'[1]Contas a Pagar'!$I$5:$I$30</definedName>
    <definedName name="Valor_Pagar">'Contas a Pagar'!$I$5:$I$40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N21" i="5" l="1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5" i="5"/>
  <c r="N5" i="5"/>
  <c r="L6" i="5"/>
  <c r="N6" i="5"/>
  <c r="L7" i="5"/>
  <c r="N7" i="5"/>
  <c r="O28" i="6"/>
  <c r="N28" i="6"/>
  <c r="L28" i="6"/>
  <c r="K28" i="6"/>
  <c r="J28" i="6"/>
  <c r="H28" i="6"/>
  <c r="G28" i="6"/>
  <c r="F28" i="6"/>
  <c r="D28" i="6"/>
  <c r="P11" i="6"/>
  <c r="P10" i="6"/>
  <c r="P9" i="6"/>
  <c r="P8" i="6"/>
  <c r="P7" i="6"/>
  <c r="P12" i="6"/>
  <c r="L40" i="5"/>
  <c r="L25" i="5"/>
  <c r="L24" i="5"/>
  <c r="L23" i="5"/>
  <c r="L22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P14" i="6" l="1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E28" i="6"/>
  <c r="I28" i="6"/>
  <c r="M28" i="6"/>
  <c r="P6" i="6"/>
  <c r="P13" i="6"/>
  <c r="P28" i="6" l="1"/>
  <c r="O5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</calcChain>
</file>

<file path=xl/sharedStrings.xml><?xml version="1.0" encoding="utf-8"?>
<sst xmlns="http://schemas.openxmlformats.org/spreadsheetml/2006/main" count="602" uniqueCount="141">
  <si>
    <t>2 - CONFIGURAÇÕES</t>
  </si>
  <si>
    <t>1 - RECEITAS</t>
  </si>
  <si>
    <t>2 - DESPESAS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</si>
  <si>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</si>
  <si>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</si>
  <si>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</si>
  <si>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</si>
  <si>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</si>
  <si>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</si>
  <si>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</si>
  <si>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</si>
  <si>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</si>
  <si>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</si>
  <si>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</si>
  <si>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</si>
  <si>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</si>
  <si>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</si>
  <si>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</si>
  <si>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</si>
  <si>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</si>
  <si>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</si>
  <si>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</si>
  <si>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</si>
  <si>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</si>
  <si>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Banco</t>
  </si>
  <si>
    <t>Forma Pag/Rec</t>
  </si>
  <si>
    <t>Produtos</t>
  </si>
  <si>
    <t>BRASIL</t>
  </si>
  <si>
    <t>ITAU</t>
  </si>
  <si>
    <t>SANTANDER</t>
  </si>
  <si>
    <t>BRADESCO</t>
  </si>
  <si>
    <t>CAIXINHA</t>
  </si>
  <si>
    <t>DINHEIRO</t>
  </si>
  <si>
    <t>CHEQUE</t>
  </si>
  <si>
    <t>CARTÃO CRÉDITO</t>
  </si>
  <si>
    <t>CARTÃO DÉBITO</t>
  </si>
  <si>
    <t>DEPOSITO BANCÁRIO</t>
  </si>
  <si>
    <t>CORTE CABELO</t>
  </si>
  <si>
    <t>CORTE BARBA</t>
  </si>
  <si>
    <t>BARBA + CABELO</t>
  </si>
  <si>
    <t>VALOR</t>
  </si>
  <si>
    <t>DESENHO BARBA</t>
  </si>
  <si>
    <t>DIA DO NOIVO</t>
  </si>
  <si>
    <t>SELAGEM</t>
  </si>
  <si>
    <t>ALISAMENTO</t>
  </si>
  <si>
    <t>LUZES</t>
  </si>
  <si>
    <t>LOÇÃO</t>
  </si>
  <si>
    <t>PASTA</t>
  </si>
  <si>
    <t>GEL</t>
  </si>
  <si>
    <t>3 - Contas a Receber</t>
  </si>
  <si>
    <t>Vencimento</t>
  </si>
  <si>
    <t>Documento</t>
  </si>
  <si>
    <t>Produto</t>
  </si>
  <si>
    <t>Cliente</t>
  </si>
  <si>
    <t>Plano de Contas</t>
  </si>
  <si>
    <t>Descrição Contas a Receber</t>
  </si>
  <si>
    <t>Valor</t>
  </si>
  <si>
    <t>Recebido? (S)</t>
  </si>
  <si>
    <t>Data de Recebimento</t>
  </si>
  <si>
    <t>Status</t>
  </si>
  <si>
    <t>1 - PAINEL PRINCIPAL</t>
  </si>
  <si>
    <t>ANO BASE 2017</t>
  </si>
  <si>
    <t>TOTAL PAGO</t>
  </si>
  <si>
    <t>TOTAL A PAGAR</t>
  </si>
  <si>
    <t>TOTAL RECEBIDO</t>
  </si>
  <si>
    <t>TOTAL A RECEBER</t>
  </si>
  <si>
    <t>LUCRO TOTAL</t>
  </si>
  <si>
    <t>4 - CONTAS A PAGAR</t>
  </si>
  <si>
    <t>Fornecedor</t>
  </si>
  <si>
    <t>Descrição da Conta a Pagar</t>
  </si>
  <si>
    <t>Paga? (S)</t>
  </si>
  <si>
    <t>MÊS</t>
  </si>
  <si>
    <t>Data Pagamento</t>
  </si>
  <si>
    <t>1234</t>
  </si>
  <si>
    <t>MÁRCIO ROSA</t>
  </si>
  <si>
    <t>AGUA</t>
  </si>
  <si>
    <t>S</t>
  </si>
  <si>
    <t>34234</t>
  </si>
  <si>
    <t>ALUGUEIS</t>
  </si>
  <si>
    <t>2342</t>
  </si>
  <si>
    <t>CAFÉ</t>
  </si>
  <si>
    <t>COMBUSTÍVEIS</t>
  </si>
  <si>
    <t>456</t>
  </si>
  <si>
    <t>DESCONTOS</t>
  </si>
  <si>
    <t>565</t>
  </si>
  <si>
    <t>678</t>
  </si>
  <si>
    <t>43</t>
  </si>
  <si>
    <t>SANTADER</t>
  </si>
  <si>
    <t>970</t>
  </si>
  <si>
    <t>7656</t>
  </si>
  <si>
    <t>345</t>
  </si>
  <si>
    <t>234</t>
  </si>
  <si>
    <t>567</t>
  </si>
  <si>
    <t>987</t>
  </si>
  <si>
    <t>DESPESAS</t>
  </si>
  <si>
    <t>876</t>
  </si>
  <si>
    <t>098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</si>
  <si>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</si>
  <si>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</si>
  <si>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</si>
  <si>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</si>
  <si>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</si>
  <si>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</si>
  <si>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</si>
  <si>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</si>
  <si>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</si>
  <si>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</si>
  <si>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</si>
  <si>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</si>
  <si>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</si>
  <si>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</si>
  <si>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</si>
  <si>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</si>
  <si>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</si>
  <si>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</si>
  <si>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</si>
  <si>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</si>
  <si>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</si>
  <si>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</si>
  <si>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</si>
  <si>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</si>
  <si>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</si>
  <si>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</si>
  <si>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</si>
  <si>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</si>
  <si>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</si>
  <si>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</si>
  <si>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</si>
  <si>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</si>
  <si>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</si>
  <si>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</si>
  <si>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</si>
  <si>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LEONARDO</t>
  </si>
  <si>
    <t>NELSON</t>
  </si>
  <si>
    <t>GABRIEL</t>
  </si>
  <si>
    <t>SUELEN</t>
  </si>
  <si>
    <t>WILLIAM</t>
  </si>
  <si>
    <t>QTD VENDAS</t>
  </si>
  <si>
    <t>CORTE</t>
  </si>
  <si>
    <t>OUTROS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</si>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</sst>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61827"/>
        <bgColor indexed="64"/>
      </patternFill>
    </fill>
    <fill>
      <patternFill patternType="solid">
        <fgColor rgb="FF966C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5BDA7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4" fillId="3" borderId="0" xfId="0" applyFont="1" applyFill="1"/>
    <xf numFmtId="0" fontId="4" fillId="3" borderId="1" xfId="0" applyFont="1" applyFill="1" applyBorder="1"/>
    <xf numFmtId="14" fontId="0" fillId="0" borderId="0" xfId="0" applyNumberFormat="1"/>
    <xf numFmtId="14" fontId="4" fillId="3" borderId="1" xfId="0" applyNumberFormat="1" applyFont="1" applyFill="1" applyBorder="1"/>
    <xf numFmtId="164" fontId="0" fillId="0" borderId="0" xfId="0" applyNumberFormat="1"/>
    <xf numFmtId="164" fontId="4" fillId="3" borderId="1" xfId="0" applyNumberFormat="1" applyFont="1" applyFill="1" applyBorder="1"/>
    <xf numFmtId="0" fontId="1" fillId="0" borderId="0" xfId="0" applyFont="1"/>
    <xf numFmtId="0" fontId="1" fillId="0" borderId="3" xfId="0" applyFont="1" applyBorder="1"/>
    <xf numFmtId="165" fontId="1" fillId="0" borderId="3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5" fillId="7" borderId="4" xfId="0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6" xfId="0" applyFont="1" applyFill="1" applyBorder="1"/>
    <xf numFmtId="165" fontId="6" fillId="8" borderId="4" xfId="0" applyNumberFormat="1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14" fontId="0" fillId="8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8" borderId="1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44" fontId="0" fillId="8" borderId="1" xfId="1" applyFont="1" applyFill="1" applyBorder="1"/>
    <xf numFmtId="44" fontId="0" fillId="8" borderId="2" xfId="1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1" fillId="8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D5BDA7"/>
      <color rgb="FF966C46"/>
      <color rgb="FFC8A88A"/>
      <color rgb="FF261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698-407F-981B-FE378D7CA8DE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8-407F-981B-FE378D7C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3" Type="http://schemas.openxmlformats.org/officeDocument/2006/relationships/image" Target="../media/image3.jpeg"/><Relationship Id="rId7" Type="http://schemas.openxmlformats.org/officeDocument/2006/relationships/hyperlink" Target="#GR&#193;FICOS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'PAINEL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AINEL PRINCIPAL'!A1"/><Relationship Id="rId7" Type="http://schemas.openxmlformats.org/officeDocument/2006/relationships/hyperlink" Target="#Dados!A1"/><Relationship Id="rId2" Type="http://schemas.openxmlformats.org/officeDocument/2006/relationships/image" Target="../media/image3.jpeg"/><Relationship Id="rId1" Type="http://schemas.openxmlformats.org/officeDocument/2006/relationships/chart" Target="../charts/chart1.xml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PGTO-Fun%C3%A7%C3%A3o-PGTO-0214da64-9a63-4996-bc20-214433fa644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BD3D1F3-381B-450F-88C0-202BBA7F73FD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A52F755-F2B1-40CE-B4F0-7391C693E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11" name="CaixaDeTexto 10">
            <a:extLst>
              <a:ext uri="{FF2B5EF4-FFF2-40B4-BE49-F238E27FC236}">
                <a16:creationId xmlns:a16="http://schemas.microsoft.com/office/drawing/2014/main" id="{78355718-9D43-44CC-B692-3D175C5286C4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FD8090E-F001-4D20-BF1C-CAA38434E0E4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A754C95-354C-42F1-B861-55FDE8E8A71F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14" name="Imagem 30">
            <a:extLst>
              <a:ext uri="{FF2B5EF4-FFF2-40B4-BE49-F238E27FC236}">
                <a16:creationId xmlns:a16="http://schemas.microsoft.com/office/drawing/2014/main" id="{F4545223-1463-4BA3-9A86-8CDE83D293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15" name="CaixaDeTexto 14">
            <a:extLst>
              <a:ext uri="{FF2B5EF4-FFF2-40B4-BE49-F238E27FC236}">
                <a16:creationId xmlns:a16="http://schemas.microsoft.com/office/drawing/2014/main" id="{9E0F05D7-550B-4CD0-A667-C55306BA988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8F2ED660-09F5-4C91-B150-86329E872B3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00E9016-DFF9-4F51-ACE6-8792936FA84F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990C339C-934A-4409-A5A9-7C37C598DB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19" name="CaixaDeTexto 18">
            <a:extLst>
              <a:ext uri="{FF2B5EF4-FFF2-40B4-BE49-F238E27FC236}">
                <a16:creationId xmlns:a16="http://schemas.microsoft.com/office/drawing/2014/main" id="{BB43E6DF-0540-4D6A-8585-3EF6A651BBAC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2FC4CFC-48CE-4C90-BC69-292266FD686C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691D764-3E66-4921-8F01-C98303958339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DB451A03-2869-4EA5-B184-5506C047F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3" name="CaixaDeTexto 22">
            <a:extLst>
              <a:ext uri="{FF2B5EF4-FFF2-40B4-BE49-F238E27FC236}">
                <a16:creationId xmlns:a16="http://schemas.microsoft.com/office/drawing/2014/main" id="{9B5DB975-C441-4FA8-9A5D-AF03F1799474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13C5EA09-B184-4556-A167-32CC8467502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93BC12F-EA31-48A2-9408-A8BADAF5D956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DC34753E-B72A-4946-A687-764F570FC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27" name="CaixaDeTexto 26">
            <a:extLst>
              <a:ext uri="{FF2B5EF4-FFF2-40B4-BE49-F238E27FC236}">
                <a16:creationId xmlns:a16="http://schemas.microsoft.com/office/drawing/2014/main" id="{6CE50327-6606-4DC5-96E3-4C2774E69A3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569E7C1E-E69A-418F-9AD7-6D485A3F8DD8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AFF191E0-5146-4A51-99DF-FA512566C987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0B214EA-4305-497B-8DF0-255E48B232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31" name="CaixaDeTexto 30">
            <a:extLst>
              <a:ext uri="{FF2B5EF4-FFF2-40B4-BE49-F238E27FC236}">
                <a16:creationId xmlns:a16="http://schemas.microsoft.com/office/drawing/2014/main" id="{4E134070-7A06-41AD-A32E-D9960FD8F06B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74C915F-99F2-4C58-9ABD-335C2EDB3F61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91347979-6D30-484B-B25A-3386154C0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7C1DA4D4-BFD1-42ED-8212-110C9C0432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A1106EBE-CDB9-4D33-A88A-3D485317D1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8F3AFAD8-5B28-44FC-BAD7-34061ABDE3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711F68F-12ED-417B-8EA5-1536E904A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60555826-8189-41CC-AE60-05F2D981A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3632</xdr:rowOff>
    </xdr:to>
    <xdr:pic>
      <xdr:nvPicPr>
        <xdr:cNvPr id="39" name="Imagem 38" descr="Resultado de imagem para logo barbearia">
          <a:extLst>
            <a:ext uri="{FF2B5EF4-FFF2-40B4-BE49-F238E27FC236}">
              <a16:creationId xmlns:a16="http://schemas.microsoft.com/office/drawing/2014/main" id="{0C246800-A81F-4362-8595-A2F0BC21B9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DE202445-0167-496A-9EF7-5EBA5D6D06FF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7</xdr:row>
      <xdr:rowOff>49357</xdr:rowOff>
    </xdr:to>
    <xdr:sp macro="" textlink="">
      <xdr:nvSpPr>
        <xdr:cNvPr id="41" name="Retângul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DD9C37-1A43-4A23-954F-D4BDE8C9073B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67541</xdr:rowOff>
    </xdr:from>
    <xdr:to>
      <xdr:col>0</xdr:col>
      <xdr:colOff>1704974</xdr:colOff>
      <xdr:row>10</xdr:row>
      <xdr:rowOff>112568</xdr:rowOff>
    </xdr:to>
    <xdr:sp macro="" textlink="">
      <xdr:nvSpPr>
        <xdr:cNvPr id="42" name="Retângul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2CCE9D-D2DB-4C6C-8314-85CA1DA6592D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141143</xdr:rowOff>
    </xdr:from>
    <xdr:to>
      <xdr:col>0</xdr:col>
      <xdr:colOff>1704974</xdr:colOff>
      <xdr:row>14</xdr:row>
      <xdr:rowOff>5195</xdr:rowOff>
    </xdr:to>
    <xdr:sp macro="" textlink="">
      <xdr:nvSpPr>
        <xdr:cNvPr id="43" name="Retângulo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02DF5D-B01B-4FB0-8F7F-4A66CF2A5425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24245</xdr:rowOff>
    </xdr:from>
    <xdr:to>
      <xdr:col>0</xdr:col>
      <xdr:colOff>1704974</xdr:colOff>
      <xdr:row>17</xdr:row>
      <xdr:rowOff>69273</xdr:rowOff>
    </xdr:to>
    <xdr:sp macro="" textlink="">
      <xdr:nvSpPr>
        <xdr:cNvPr id="44" name="Retângulo 4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5A402A-D14F-486B-A59C-6315F6FBCDD4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17</xdr:row>
      <xdr:rowOff>88323</xdr:rowOff>
    </xdr:from>
    <xdr:to>
      <xdr:col>0</xdr:col>
      <xdr:colOff>1704974</xdr:colOff>
      <xdr:row>20</xdr:row>
      <xdr:rowOff>133350</xdr:rowOff>
    </xdr:to>
    <xdr:sp macro="" textlink="">
      <xdr:nvSpPr>
        <xdr:cNvPr id="45" name="Retângulo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00B1B2-957B-4DBF-82C8-4CF61F8F93E7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3632</xdr:rowOff>
    </xdr:to>
    <xdr:pic>
      <xdr:nvPicPr>
        <xdr:cNvPr id="4" name="Imagem 3" descr="Resultado de imagem para logo barbearia">
          <a:extLst>
            <a:ext uri="{FF2B5EF4-FFF2-40B4-BE49-F238E27FC236}">
              <a16:creationId xmlns:a16="http://schemas.microsoft.com/office/drawing/2014/main" id="{9436CF4A-6AD9-4D78-884E-2C304FA740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7FEA7EC-6EB2-400D-922A-91C364A1B5A2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6</xdr:row>
      <xdr:rowOff>192232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0C4FA4-822A-4E33-9A55-3E5E968F44EB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10391</xdr:rowOff>
    </xdr:from>
    <xdr:to>
      <xdr:col>0</xdr:col>
      <xdr:colOff>1704974</xdr:colOff>
      <xdr:row>9</xdr:row>
      <xdr:rowOff>198293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B02CE5-3F8F-4DFC-9594-D71959286950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26843</xdr:rowOff>
    </xdr:from>
    <xdr:to>
      <xdr:col>0</xdr:col>
      <xdr:colOff>1704974</xdr:colOff>
      <xdr:row>13</xdr:row>
      <xdr:rowOff>14720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002488-640E-4117-99DF-DD21E6E2F29F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33770</xdr:rowOff>
    </xdr:from>
    <xdr:to>
      <xdr:col>0</xdr:col>
      <xdr:colOff>1704974</xdr:colOff>
      <xdr:row>16</xdr:row>
      <xdr:rowOff>21648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B5C31D-4526-4498-BEC1-4001D6C59E43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40698</xdr:rowOff>
    </xdr:from>
    <xdr:to>
      <xdr:col>0</xdr:col>
      <xdr:colOff>1704974</xdr:colOff>
      <xdr:row>19</xdr:row>
      <xdr:rowOff>28575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5390D-CFE9-4044-8CA7-8CDE188EED40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0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55108A88-E22A-4634-BD8D-A305381713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8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9798DB-A01B-4702-B6A5-DDD902E4695F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0</xdr:rowOff>
    </xdr:from>
    <xdr:to>
      <xdr:col>0</xdr:col>
      <xdr:colOff>1704974</xdr:colOff>
      <xdr:row>6</xdr:row>
      <xdr:rowOff>190500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7DB8B1-3681-4259-B7F0-B937463A9313}"/>
            </a:ext>
          </a:extLst>
        </xdr:cNvPr>
        <xdr:cNvSpPr/>
      </xdr:nvSpPr>
      <xdr:spPr>
        <a:xfrm>
          <a:off x="0" y="638175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9525</xdr:rowOff>
    </xdr:from>
    <xdr:to>
      <xdr:col>0</xdr:col>
      <xdr:colOff>1704974</xdr:colOff>
      <xdr:row>10</xdr:row>
      <xdr:rowOff>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54310F-84F2-4114-A741-5F6A79EED66F}"/>
            </a:ext>
          </a:extLst>
        </xdr:cNvPr>
        <xdr:cNvSpPr/>
      </xdr:nvSpPr>
      <xdr:spPr>
        <a:xfrm>
          <a:off x="0" y="1247775"/>
          <a:ext cx="1704974" cy="590550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28575</xdr:rowOff>
    </xdr:from>
    <xdr:to>
      <xdr:col>0</xdr:col>
      <xdr:colOff>1704974</xdr:colOff>
      <xdr:row>13</xdr:row>
      <xdr:rowOff>19050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254FF3-790A-45FD-B283-385301953590}"/>
            </a:ext>
          </a:extLst>
        </xdr:cNvPr>
        <xdr:cNvSpPr/>
      </xdr:nvSpPr>
      <xdr:spPr>
        <a:xfrm>
          <a:off x="0" y="18669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38100</xdr:rowOff>
    </xdr:from>
    <xdr:to>
      <xdr:col>0</xdr:col>
      <xdr:colOff>1704974</xdr:colOff>
      <xdr:row>16</xdr:row>
      <xdr:rowOff>28575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107D88-0C38-4D26-96AC-5733094F7E2E}"/>
            </a:ext>
          </a:extLst>
        </xdr:cNvPr>
        <xdr:cNvSpPr/>
      </xdr:nvSpPr>
      <xdr:spPr>
        <a:xfrm>
          <a:off x="0" y="24765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47625</xdr:rowOff>
    </xdr:from>
    <xdr:to>
      <xdr:col>0</xdr:col>
      <xdr:colOff>1704974</xdr:colOff>
      <xdr:row>19</xdr:row>
      <xdr:rowOff>38100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8FCFF-3D8F-4762-95DF-E9568AFEAD1D}"/>
            </a:ext>
          </a:extLst>
        </xdr:cNvPr>
        <xdr:cNvSpPr/>
      </xdr:nvSpPr>
      <xdr:spPr>
        <a:xfrm>
          <a:off x="0" y="30861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3</xdr:row>
      <xdr:rowOff>194132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13C876DE-2130-460F-AA0A-C18E6497B0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5168BA-B9EB-4EE2-A26D-9BF3F4A3E1A0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3</xdr:row>
      <xdr:rowOff>193964</xdr:rowOff>
    </xdr:from>
    <xdr:to>
      <xdr:col>0</xdr:col>
      <xdr:colOff>1704974</xdr:colOff>
      <xdr:row>6</xdr:row>
      <xdr:rowOff>182707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A1BB0A-6C30-47E0-9FFA-475E1F2D2F66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866</xdr:rowOff>
    </xdr:from>
    <xdr:to>
      <xdr:col>0</xdr:col>
      <xdr:colOff>1704974</xdr:colOff>
      <xdr:row>9</xdr:row>
      <xdr:rowOff>188768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115656-E088-450C-8652-E89CEA8DF904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17318</xdr:rowOff>
    </xdr:from>
    <xdr:to>
      <xdr:col>0</xdr:col>
      <xdr:colOff>1704974</xdr:colOff>
      <xdr:row>13</xdr:row>
      <xdr:rowOff>5195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19F71F-27A3-4030-B68F-0AFC75C285B4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D5BDA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24245</xdr:rowOff>
    </xdr:from>
    <xdr:to>
      <xdr:col>0</xdr:col>
      <xdr:colOff>1704974</xdr:colOff>
      <xdr:row>16</xdr:row>
      <xdr:rowOff>12123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500328-7693-4761-96D5-E4CD1DB0FA40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31173</xdr:rowOff>
    </xdr:from>
    <xdr:to>
      <xdr:col>0</xdr:col>
      <xdr:colOff>1704974</xdr:colOff>
      <xdr:row>19</xdr:row>
      <xdr:rowOff>19050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0A236F-5E20-4222-B5F2-448C5A63CDCA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8CDE97-1820-4426-812C-163E1B52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3632</xdr:rowOff>
    </xdr:to>
    <xdr:pic>
      <xdr:nvPicPr>
        <xdr:cNvPr id="10" name="Imagem 9" descr="Resultado de imagem para logo barbearia">
          <a:extLst>
            <a:ext uri="{FF2B5EF4-FFF2-40B4-BE49-F238E27FC236}">
              <a16:creationId xmlns:a16="http://schemas.microsoft.com/office/drawing/2014/main" id="{CFFFB457-73EB-4428-80CF-7D3E91E30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86DB4E93-A0BF-4BAE-98F7-29065932DBD8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7</xdr:row>
      <xdr:rowOff>192232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4D9491-572D-47C7-8E07-B7A1AF2BD917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866</xdr:rowOff>
    </xdr:from>
    <xdr:to>
      <xdr:col>0</xdr:col>
      <xdr:colOff>1704974</xdr:colOff>
      <xdr:row>10</xdr:row>
      <xdr:rowOff>169718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F4520E-CF95-4B95-B4CC-AAA20A47B90C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198293</xdr:rowOff>
    </xdr:from>
    <xdr:to>
      <xdr:col>0</xdr:col>
      <xdr:colOff>1704974</xdr:colOff>
      <xdr:row>13</xdr:row>
      <xdr:rowOff>157595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4DF7AC-6C7C-4BCA-9C10-AEF9F8634937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176645</xdr:rowOff>
    </xdr:from>
    <xdr:to>
      <xdr:col>0</xdr:col>
      <xdr:colOff>1704974</xdr:colOff>
      <xdr:row>16</xdr:row>
      <xdr:rowOff>135948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DE3E9B-3880-4CBD-9AE4-BC033E8A2000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D5BDA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154998</xdr:rowOff>
    </xdr:from>
    <xdr:to>
      <xdr:col>0</xdr:col>
      <xdr:colOff>1704974</xdr:colOff>
      <xdr:row>19</xdr:row>
      <xdr:rowOff>114300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415A38-0CA9-4A51-A420-C213F3980832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14F63-20F2-44A3-8D5D-DCECD74129FD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Desktop/TeachX.git/trunk/Turma%20Maio%202017/Aula%209/Projeto%20Controle%20Financeiro%20Part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 PRINCIPAL"/>
      <sheetName val="Dados"/>
      <sheetName val="Contas a Receber"/>
      <sheetName val="Contas a Pagar"/>
      <sheetName val="GRÁFICOS"/>
      <sheetName val="Calcula Financiamento"/>
    </sheetNames>
    <sheetDataSet>
      <sheetData sheetId="0"/>
      <sheetData sheetId="1"/>
      <sheetData sheetId="2"/>
      <sheetData sheetId="3">
        <row r="5">
          <cell r="G5" t="str">
            <v>2.01 - AGUA E ESGOTO</v>
          </cell>
          <cell r="I5">
            <v>88763.655640229787</v>
          </cell>
          <cell r="L5" t="str">
            <v>JANEIRO</v>
          </cell>
        </row>
        <row r="6">
          <cell r="G6" t="str">
            <v>2.02 - ALUGUEIS PASSIVOS</v>
          </cell>
          <cell r="I6">
            <v>69400.012166664965</v>
          </cell>
          <cell r="L6" t="str">
            <v>JANEIRO</v>
          </cell>
        </row>
        <row r="7">
          <cell r="G7" t="str">
            <v>2.03 - CAFÉ E LANCHES</v>
          </cell>
          <cell r="I7">
            <v>2725.8659944686306</v>
          </cell>
          <cell r="L7" t="str">
            <v>JANEIRO</v>
          </cell>
        </row>
        <row r="8">
          <cell r="G8" t="str">
            <v>2.04 - COMBUSTÍVEIS</v>
          </cell>
          <cell r="I8">
            <v>30771.329530381343</v>
          </cell>
          <cell r="L8" t="str">
            <v>FEVEREIRO</v>
          </cell>
        </row>
        <row r="9">
          <cell r="G9" t="str">
            <v>2.05 - DESCONTOS CONCEDIDOS</v>
          </cell>
          <cell r="I9">
            <v>96095.280992042186</v>
          </cell>
          <cell r="L9" t="str">
            <v>FEVEREIRO</v>
          </cell>
        </row>
        <row r="10">
          <cell r="G10" t="str">
            <v>2.01 - AGUA E ESGOTO</v>
          </cell>
          <cell r="I10">
            <v>94286.818162959273</v>
          </cell>
          <cell r="L10" t="str">
            <v>FEVEREIRO</v>
          </cell>
        </row>
        <row r="11">
          <cell r="G11" t="str">
            <v>2.02 - ALUGUEIS PASSIVOS</v>
          </cell>
          <cell r="I11">
            <v>42086.479604358494</v>
          </cell>
          <cell r="L11" t="str">
            <v>FEVEREIRO</v>
          </cell>
        </row>
        <row r="12">
          <cell r="G12" t="str">
            <v>2.03 - CAFÉ E LANCHES</v>
          </cell>
          <cell r="I12">
            <v>57492.157800963745</v>
          </cell>
          <cell r="L12" t="str">
            <v>MARÇO</v>
          </cell>
        </row>
        <row r="13">
          <cell r="G13" t="str">
            <v>2.04 - COMBUSTÍVEIS</v>
          </cell>
          <cell r="I13">
            <v>54405.027836518042</v>
          </cell>
          <cell r="L13" t="str">
            <v>ABRIL</v>
          </cell>
        </row>
        <row r="14">
          <cell r="G14" t="str">
            <v>2.01 - AGUA E ESGOTO</v>
          </cell>
          <cell r="I14">
            <v>16044.546907073742</v>
          </cell>
          <cell r="L14" t="str">
            <v>MARÇO</v>
          </cell>
        </row>
        <row r="15">
          <cell r="G15" t="str">
            <v>2.02 - ALUGUEIS PASSIVOS</v>
          </cell>
          <cell r="I15">
            <v>59395.600221944507</v>
          </cell>
          <cell r="L15" t="str">
            <v>MARÇO</v>
          </cell>
        </row>
        <row r="16">
          <cell r="G16" t="str">
            <v>2.03 - CAFÉ E LANCHES</v>
          </cell>
          <cell r="I16">
            <v>96865.801678924385</v>
          </cell>
          <cell r="L16" t="str">
            <v>MAIO</v>
          </cell>
        </row>
        <row r="17">
          <cell r="G17" t="str">
            <v>2.04 - COMBUSTÍVEIS</v>
          </cell>
          <cell r="I17">
            <v>14657.686908715395</v>
          </cell>
          <cell r="L17" t="str">
            <v>JUNHO</v>
          </cell>
        </row>
        <row r="18">
          <cell r="G18" t="str">
            <v>2.05 - DESCONTOS CONCEDIDOS</v>
          </cell>
          <cell r="I18">
            <v>84320.270022136552</v>
          </cell>
          <cell r="L18" t="str">
            <v/>
          </cell>
        </row>
        <row r="19">
          <cell r="G19" t="str">
            <v>2.06 - DESPESAS BANCARIAS</v>
          </cell>
          <cell r="I19">
            <v>79446.157502108443</v>
          </cell>
          <cell r="L19" t="str">
            <v/>
          </cell>
        </row>
        <row r="20">
          <cell r="G20" t="str">
            <v>2.01 - AGUA E ESGOTO</v>
          </cell>
          <cell r="I20">
            <v>82388.566365913983</v>
          </cell>
          <cell r="L20" t="str">
            <v/>
          </cell>
        </row>
        <row r="21">
          <cell r="G21" t="str">
            <v>2.02 - ALUGUEIS PASSIVOS</v>
          </cell>
          <cell r="I21">
            <v>40346.950807616719</v>
          </cell>
          <cell r="L21" t="str">
            <v/>
          </cell>
        </row>
        <row r="22">
          <cell r="G22" t="str">
            <v>2.03 - CAFÉ E LANCHES</v>
          </cell>
          <cell r="I22">
            <v>44519.990468603151</v>
          </cell>
          <cell r="L22" t="str">
            <v/>
          </cell>
        </row>
        <row r="23">
          <cell r="G23" t="str">
            <v>2.04 - COMBUSTÍVEIS</v>
          </cell>
          <cell r="I23">
            <v>73491.738284259394</v>
          </cell>
          <cell r="L23" t="str">
            <v/>
          </cell>
        </row>
        <row r="24">
          <cell r="G24" t="str">
            <v>2.05 - DESCONTOS CONCEDIDOS</v>
          </cell>
          <cell r="I24">
            <v>76370.853369711476</v>
          </cell>
          <cell r="L24" t="str">
            <v/>
          </cell>
        </row>
        <row r="25">
          <cell r="G25" t="str">
            <v>2.01 - AGUA E ESGOTO</v>
          </cell>
          <cell r="I25">
            <v>87969.79201833102</v>
          </cell>
          <cell r="L25" t="str">
            <v/>
          </cell>
        </row>
        <row r="26">
          <cell r="G26" t="str">
            <v>2.02 - ALUGUEIS PASSIVOS</v>
          </cell>
          <cell r="I26">
            <v>69934.378735321065</v>
          </cell>
          <cell r="L26" t="str">
            <v/>
          </cell>
        </row>
        <row r="27">
          <cell r="G27" t="str">
            <v>2.03 - CAFÉ E LANCHES</v>
          </cell>
          <cell r="I27">
            <v>28049.92705364955</v>
          </cell>
          <cell r="L27" t="str">
            <v/>
          </cell>
        </row>
        <row r="28">
          <cell r="G28" t="str">
            <v>2.04 - COMBUSTÍVEIS</v>
          </cell>
          <cell r="I28">
            <v>81534.823928330617</v>
          </cell>
          <cell r="L28" t="str">
            <v/>
          </cell>
        </row>
        <row r="29">
          <cell r="G29" t="str">
            <v>2.05 - DESCONTOS CONCEDIDOS</v>
          </cell>
          <cell r="I29">
            <v>23609.532570325719</v>
          </cell>
          <cell r="L29" t="str">
            <v/>
          </cell>
        </row>
        <row r="30">
          <cell r="G30" t="str">
            <v>2.06 - DESPESAS BANCARIAS</v>
          </cell>
          <cell r="I30">
            <v>26449.10273109041</v>
          </cell>
          <cell r="L30" t="str">
            <v/>
          </cell>
        </row>
      </sheetData>
      <sheetData sheetId="4">
        <row r="12">
          <cell r="P12">
            <v>848291.64628236392</v>
          </cell>
        </row>
        <row r="28">
          <cell r="P28">
            <v>-722990.2634452444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showRowColHeaders="0" tabSelected="1" zoomScaleNormal="100" workbookViewId="0"/>
  </sheetViews>
  <sheetFormatPr defaultRowHeight="14.25" x14ac:dyDescent="0.2"/>
  <cols>
    <col min="1" max="1" width="25.7109375" style="7" customWidth="1"/>
    <col min="2" max="2" width="1.7109375" style="7" customWidth="1"/>
    <col min="3" max="14" width="9.140625" style="7"/>
    <col min="15" max="15" width="27.28515625" style="7" bestFit="1" customWidth="1"/>
    <col min="16" max="16" width="14.85546875" style="7" customWidth="1"/>
    <col min="17" max="16384" width="9.140625" style="7"/>
  </cols>
  <sheetData>
    <row r="1" spans="3:16" ht="9.9499999999999993" customHeight="1" x14ac:dyDescent="0.2"/>
    <row r="2" spans="3:16" ht="15" x14ac:dyDescent="0.25">
      <c r="C2" s="30" t="s">
        <v>60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3:16" ht="9.9499999999999993" customHeight="1" x14ac:dyDescent="0.2"/>
    <row r="4" spans="3:16" ht="15" x14ac:dyDescent="0.25">
      <c r="C4" s="29" t="s">
        <v>61</v>
      </c>
      <c r="D4" s="29"/>
      <c r="E4" s="29"/>
      <c r="F4" s="29"/>
      <c r="G4" s="29"/>
      <c r="H4" s="29"/>
      <c r="I4" s="29"/>
      <c r="J4" s="29"/>
      <c r="K4" s="29"/>
      <c r="L4" s="29"/>
      <c r="M4" s="29"/>
      <c r="O4" s="8" t="s">
        <v>62</v>
      </c>
      <c r="P4" s="9"/>
    </row>
    <row r="5" spans="3:16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O5" s="8" t="s">
        <v>63</v>
      </c>
      <c r="P5" s="9"/>
    </row>
    <row r="6" spans="3:16" x14ac:dyDescent="0.2"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O6" s="8" t="s">
        <v>64</v>
      </c>
      <c r="P6" s="9"/>
    </row>
    <row r="7" spans="3:16" x14ac:dyDescent="0.2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O7" s="8" t="s">
        <v>65</v>
      </c>
      <c r="P7" s="9"/>
    </row>
    <row r="8" spans="3:16" x14ac:dyDescent="0.2"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O8" s="8" t="s">
        <v>137</v>
      </c>
      <c r="P8" s="8"/>
    </row>
    <row r="9" spans="3:16" x14ac:dyDescent="0.2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O9" s="8" t="s">
        <v>66</v>
      </c>
      <c r="P9" s="9"/>
    </row>
    <row r="10" spans="3:16" x14ac:dyDescent="0.2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3:16" x14ac:dyDescent="0.2"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3:16" x14ac:dyDescent="0.2"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3:16" x14ac:dyDescent="0.2"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3:16" x14ac:dyDescent="0.2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3:16" x14ac:dyDescent="0.2"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3:16" x14ac:dyDescent="0.2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3:13" x14ac:dyDescent="0.2"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3:13" x14ac:dyDescent="0.2"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3:13" x14ac:dyDescent="0.2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3:13" x14ac:dyDescent="0.2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3">
    <mergeCell ref="C4:M4"/>
    <mergeCell ref="C2:H2"/>
    <mergeCell ref="I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2" customWidth="1"/>
    <col min="8" max="8" width="1.7109375" customWidth="1"/>
    <col min="9" max="9" width="20" bestFit="1" customWidth="1"/>
    <col min="10" max="10" width="1.7109375" customWidth="1"/>
    <col min="11" max="11" width="15.85546875" bestFit="1" customWidth="1"/>
    <col min="12" max="12" width="10.5703125" bestFit="1" customWidth="1"/>
  </cols>
  <sheetData>
    <row r="1" spans="1:12" ht="9.9499999999999993" customHeight="1" x14ac:dyDescent="0.25">
      <c r="A1" s="31"/>
    </row>
    <row r="2" spans="1:12" x14ac:dyDescent="0.25">
      <c r="A2" s="31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</row>
    <row r="3" spans="1:12" ht="9.9499999999999993" customHeight="1" x14ac:dyDescent="0.25">
      <c r="A3" s="31"/>
    </row>
    <row r="4" spans="1:12" x14ac:dyDescent="0.25">
      <c r="A4" s="31"/>
      <c r="C4" s="1" t="s">
        <v>1</v>
      </c>
      <c r="E4" s="1" t="s">
        <v>2</v>
      </c>
      <c r="G4" s="1" t="s">
        <v>24</v>
      </c>
      <c r="I4" s="1" t="s">
        <v>25</v>
      </c>
      <c r="K4" s="1" t="s">
        <v>26</v>
      </c>
      <c r="L4" s="1" t="s">
        <v>40</v>
      </c>
    </row>
    <row r="5" spans="1:12" ht="15.75" thickBot="1" x14ac:dyDescent="0.3">
      <c r="C5" s="22" t="s">
        <v>3</v>
      </c>
      <c r="E5" s="22" t="s">
        <v>9</v>
      </c>
      <c r="G5" s="21" t="s">
        <v>27</v>
      </c>
      <c r="I5" s="21" t="s">
        <v>32</v>
      </c>
      <c r="K5" s="21" t="s">
        <v>37</v>
      </c>
      <c r="L5" s="24">
        <v>20</v>
      </c>
    </row>
    <row r="6" spans="1:12" ht="15.75" thickBot="1" x14ac:dyDescent="0.3">
      <c r="C6" s="22" t="s">
        <v>4</v>
      </c>
      <c r="E6" s="23" t="s">
        <v>10</v>
      </c>
      <c r="G6" s="21" t="s">
        <v>28</v>
      </c>
      <c r="I6" s="19" t="s">
        <v>33</v>
      </c>
      <c r="K6" s="19" t="s">
        <v>38</v>
      </c>
      <c r="L6" s="25">
        <v>25</v>
      </c>
    </row>
    <row r="7" spans="1:12" ht="15.75" thickBot="1" x14ac:dyDescent="0.3">
      <c r="C7" s="22" t="s">
        <v>5</v>
      </c>
      <c r="E7" s="23" t="s">
        <v>11</v>
      </c>
      <c r="G7" s="19" t="s">
        <v>29</v>
      </c>
      <c r="I7" s="19" t="s">
        <v>34</v>
      </c>
      <c r="K7" s="19" t="s">
        <v>39</v>
      </c>
      <c r="L7" s="25">
        <v>40</v>
      </c>
    </row>
    <row r="8" spans="1:12" ht="15.75" thickBot="1" x14ac:dyDescent="0.3">
      <c r="C8" s="22" t="s">
        <v>6</v>
      </c>
      <c r="E8" s="23" t="s">
        <v>12</v>
      </c>
      <c r="G8" s="19" t="s">
        <v>30</v>
      </c>
      <c r="I8" s="19" t="s">
        <v>35</v>
      </c>
      <c r="K8" s="19" t="s">
        <v>41</v>
      </c>
      <c r="L8" s="25">
        <v>30</v>
      </c>
    </row>
    <row r="9" spans="1:12" ht="15.75" thickBot="1" x14ac:dyDescent="0.3">
      <c r="C9" s="22" t="s">
        <v>7</v>
      </c>
      <c r="E9" s="23" t="s">
        <v>13</v>
      </c>
      <c r="G9" s="19" t="s">
        <v>31</v>
      </c>
      <c r="I9" s="19" t="s">
        <v>36</v>
      </c>
      <c r="K9" s="19" t="s">
        <v>42</v>
      </c>
      <c r="L9" s="25">
        <v>150</v>
      </c>
    </row>
    <row r="10" spans="1:12" ht="15.75" thickBot="1" x14ac:dyDescent="0.3">
      <c r="C10" s="22" t="s">
        <v>8</v>
      </c>
      <c r="E10" s="23" t="s">
        <v>14</v>
      </c>
      <c r="K10" s="19" t="s">
        <v>43</v>
      </c>
      <c r="L10" s="25">
        <v>80</v>
      </c>
    </row>
    <row r="11" spans="1:12" ht="15.75" thickBot="1" x14ac:dyDescent="0.3">
      <c r="E11" s="23" t="s">
        <v>15</v>
      </c>
      <c r="K11" s="19" t="s">
        <v>44</v>
      </c>
      <c r="L11" s="25">
        <v>75</v>
      </c>
    </row>
    <row r="12" spans="1:12" ht="15.75" thickBot="1" x14ac:dyDescent="0.3">
      <c r="E12" s="23" t="s">
        <v>16</v>
      </c>
      <c r="K12" s="19" t="s">
        <v>45</v>
      </c>
      <c r="L12" s="25">
        <v>60</v>
      </c>
    </row>
    <row r="13" spans="1:12" ht="15.75" thickBot="1" x14ac:dyDescent="0.3">
      <c r="E13" s="23" t="s">
        <v>17</v>
      </c>
      <c r="K13" s="19" t="s">
        <v>46</v>
      </c>
      <c r="L13" s="25">
        <v>35</v>
      </c>
    </row>
    <row r="14" spans="1:12" ht="15.75" thickBot="1" x14ac:dyDescent="0.3">
      <c r="E14" s="23" t="s">
        <v>18</v>
      </c>
      <c r="K14" s="19" t="s">
        <v>47</v>
      </c>
      <c r="L14" s="25">
        <v>30</v>
      </c>
    </row>
    <row r="15" spans="1:12" ht="15.75" thickBot="1" x14ac:dyDescent="0.3">
      <c r="E15" s="23" t="s">
        <v>19</v>
      </c>
      <c r="K15" s="19" t="s">
        <v>48</v>
      </c>
      <c r="L15" s="25">
        <v>15</v>
      </c>
    </row>
    <row r="16" spans="1:12" ht="15.75" thickBot="1" x14ac:dyDescent="0.3">
      <c r="E16" s="23" t="s">
        <v>20</v>
      </c>
    </row>
    <row r="17" spans="5:5" ht="15.75" thickBot="1" x14ac:dyDescent="0.3">
      <c r="E17" s="23" t="s">
        <v>21</v>
      </c>
    </row>
    <row r="18" spans="5:5" ht="15.75" thickBot="1" x14ac:dyDescent="0.3">
      <c r="E18" s="23" t="s">
        <v>22</v>
      </c>
    </row>
    <row r="19" spans="5:5" ht="15.75" thickBot="1" x14ac:dyDescent="0.3">
      <c r="E19" s="23" t="s">
        <v>23</v>
      </c>
    </row>
  </sheetData>
  <mergeCells count="2">
    <mergeCell ref="C2:L2"/>
    <mergeCell ref="A1:A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showRowColHeaders="0" zoomScale="110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A4"/>
    </sheetView>
  </sheetViews>
  <sheetFormatPr defaultRowHeight="15" x14ac:dyDescent="0.25"/>
  <cols>
    <col min="1" max="1" width="25.7109375" customWidth="1"/>
    <col min="2" max="2" width="1.7109375" customWidth="1"/>
    <col min="3" max="3" width="12.85546875" style="3" bestFit="1" customWidth="1"/>
    <col min="4" max="4" width="12.5703125" bestFit="1" customWidth="1"/>
    <col min="5" max="5" width="16.5703125" customWidth="1"/>
    <col min="6" max="6" width="20" bestFit="1" customWidth="1"/>
    <col min="7" max="7" width="15.85546875" bestFit="1" customWidth="1"/>
    <col min="8" max="8" width="34.42578125" bestFit="1" customWidth="1"/>
    <col min="9" max="9" width="30.5703125" bestFit="1" customWidth="1"/>
    <col min="10" max="10" width="17" style="5" customWidth="1"/>
    <col min="11" max="11" width="15.5703125" bestFit="1" customWidth="1"/>
    <col min="12" max="13" width="13.5703125" customWidth="1"/>
    <col min="14" max="14" width="23.140625" style="3" bestFit="1" customWidth="1"/>
    <col min="15" max="15" width="28.85546875" customWidth="1"/>
  </cols>
  <sheetData>
    <row r="1" spans="1:15" ht="9.9499999999999993" customHeight="1" x14ac:dyDescent="0.25">
      <c r="A1" s="31"/>
    </row>
    <row r="2" spans="1:15" x14ac:dyDescent="0.25">
      <c r="A2" s="31"/>
      <c r="C2" s="30" t="s">
        <v>49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9.9499999999999993" customHeight="1" x14ac:dyDescent="0.25">
      <c r="A3" s="31"/>
    </row>
    <row r="4" spans="1:15" ht="15.75" thickBot="1" x14ac:dyDescent="0.3">
      <c r="A4" s="31"/>
      <c r="C4" s="4" t="s">
        <v>50</v>
      </c>
      <c r="D4" s="2" t="s">
        <v>51</v>
      </c>
      <c r="E4" s="2" t="s">
        <v>52</v>
      </c>
      <c r="F4" s="2" t="s">
        <v>25</v>
      </c>
      <c r="G4" s="2" t="s">
        <v>53</v>
      </c>
      <c r="H4" s="2" t="s">
        <v>54</v>
      </c>
      <c r="I4" s="2" t="s">
        <v>55</v>
      </c>
      <c r="J4" s="6" t="s">
        <v>56</v>
      </c>
      <c r="K4" s="2" t="s">
        <v>57</v>
      </c>
      <c r="L4" s="2" t="s">
        <v>24</v>
      </c>
      <c r="M4" s="2" t="s">
        <v>140</v>
      </c>
      <c r="N4" s="4" t="s">
        <v>58</v>
      </c>
      <c r="O4" s="2" t="s">
        <v>59</v>
      </c>
    </row>
    <row r="5" spans="1:15" ht="15.75" thickBot="1" x14ac:dyDescent="0.3">
      <c r="C5" s="18">
        <v>42943</v>
      </c>
      <c r="D5" s="19">
        <v>31</v>
      </c>
      <c r="E5" s="21" t="s">
        <v>37</v>
      </c>
      <c r="F5" s="21" t="s">
        <v>32</v>
      </c>
      <c r="G5" s="19" t="s">
        <v>74</v>
      </c>
      <c r="H5" s="22" t="s">
        <v>3</v>
      </c>
      <c r="I5" s="19" t="s">
        <v>139</v>
      </c>
      <c r="J5" s="20">
        <f>IFERROR(VLOOKUP(E5,Dados!$K$5:$L$15,2,FALSE),"")</f>
        <v>20</v>
      </c>
      <c r="K5" s="19" t="str">
        <f>IF(ISBLANK(N5)&lt;&gt;TRUE,"S","N")</f>
        <v>S</v>
      </c>
      <c r="L5" s="21" t="s">
        <v>27</v>
      </c>
      <c r="M5" s="21" t="str">
        <f>PROPER(IF(ISBLANK(N5)=FALSE,TEXT(N5,"mmm"),""))</f>
        <v>Jul</v>
      </c>
      <c r="N5" s="18">
        <v>42943</v>
      </c>
      <c r="O5" s="19" t="str">
        <f ca="1">IF(ISBLANK(C5)=TRUE,"",IF(K5&lt;&gt;"S",IF(C5-TODAY()&lt;0,"Vencido",IF(C5-TODAY()&lt;7,"Próximo do Vencimento "&amp;C5-TODAY()&amp;" Dias","A Receber")),"Recebido"))</f>
        <v>Recebido</v>
      </c>
    </row>
    <row r="6" spans="1:15" ht="15.75" thickBot="1" x14ac:dyDescent="0.3">
      <c r="C6" s="18">
        <v>43054</v>
      </c>
      <c r="D6" s="19">
        <v>12</v>
      </c>
      <c r="E6" s="19" t="s">
        <v>38</v>
      </c>
      <c r="F6" s="21" t="s">
        <v>32</v>
      </c>
      <c r="G6" s="19" t="s">
        <v>132</v>
      </c>
      <c r="H6" s="22" t="s">
        <v>4</v>
      </c>
      <c r="I6" s="19" t="s">
        <v>139</v>
      </c>
      <c r="J6" s="20">
        <f>IFERROR(VLOOKUP(E6,Dados!$K$5:$L$15,2,FALSE),"")</f>
        <v>25</v>
      </c>
      <c r="K6" s="19" t="str">
        <f t="shared" ref="K6:K40" si="0">IF(ISBLANK(N6)&lt;&gt;TRUE,"S","N")</f>
        <v>S</v>
      </c>
      <c r="L6" s="21" t="s">
        <v>28</v>
      </c>
      <c r="M6" s="21" t="str">
        <f t="shared" ref="M6:M40" si="1">PROPER(IF(ISBLANK(N6)=FALSE,TEXT(N6,"mmm"),""))</f>
        <v>Nov</v>
      </c>
      <c r="N6" s="18">
        <v>43054</v>
      </c>
      <c r="O6" s="19" t="str">
        <f t="shared" ref="O6:O40" ca="1" si="2">IF(ISBLANK(C6)=TRUE,"",IF(K6&lt;&gt;"S",IF(C6-TODAY()&lt;0,"Vencido",IF(C6-TODAY()&lt;7,"Próximo do Vencimento "&amp;C6-TODAY()&amp;" Dias","A Receber")),"Recebido"))</f>
        <v>Recebido</v>
      </c>
    </row>
    <row r="7" spans="1:15" ht="15.75" thickBot="1" x14ac:dyDescent="0.3">
      <c r="C7" s="18">
        <v>42968</v>
      </c>
      <c r="D7" s="19">
        <v>15</v>
      </c>
      <c r="E7" s="19" t="s">
        <v>39</v>
      </c>
      <c r="F7" s="19" t="s">
        <v>33</v>
      </c>
      <c r="G7" s="19" t="s">
        <v>133</v>
      </c>
      <c r="H7" s="22" t="s">
        <v>5</v>
      </c>
      <c r="I7" s="19" t="s">
        <v>139</v>
      </c>
      <c r="J7" s="20">
        <f>IFERROR(VLOOKUP(E7,Dados!$K$5:$L$15,2,FALSE),"")</f>
        <v>40</v>
      </c>
      <c r="K7" s="19" t="str">
        <f t="shared" si="0"/>
        <v>N</v>
      </c>
      <c r="L7" s="19" t="s">
        <v>29</v>
      </c>
      <c r="M7" s="21" t="str">
        <f t="shared" si="1"/>
        <v/>
      </c>
      <c r="N7" s="18"/>
      <c r="O7" s="19" t="str">
        <f t="shared" ca="1" si="2"/>
        <v>A Receber</v>
      </c>
    </row>
    <row r="8" spans="1:15" ht="15.75" thickBot="1" x14ac:dyDescent="0.3">
      <c r="C8" s="18">
        <v>42947</v>
      </c>
      <c r="D8" s="19">
        <v>16</v>
      </c>
      <c r="E8" s="21" t="s">
        <v>37</v>
      </c>
      <c r="F8" s="19" t="s">
        <v>34</v>
      </c>
      <c r="G8" s="19" t="s">
        <v>134</v>
      </c>
      <c r="H8" s="22" t="s">
        <v>6</v>
      </c>
      <c r="I8" s="19" t="s">
        <v>139</v>
      </c>
      <c r="J8" s="20">
        <f>IFERROR(VLOOKUP(E8,Dados!$K$5:$L$15,2,FALSE),"")</f>
        <v>20</v>
      </c>
      <c r="K8" s="19" t="str">
        <f t="shared" si="0"/>
        <v>S</v>
      </c>
      <c r="L8" s="21" t="s">
        <v>27</v>
      </c>
      <c r="M8" s="21" t="str">
        <f t="shared" si="1"/>
        <v>Jul</v>
      </c>
      <c r="N8" s="18">
        <v>42947</v>
      </c>
      <c r="O8" s="19" t="str">
        <f t="shared" ca="1" si="2"/>
        <v>Recebido</v>
      </c>
    </row>
    <row r="9" spans="1:15" ht="15.75" thickBot="1" x14ac:dyDescent="0.3">
      <c r="C9" s="18">
        <v>42789</v>
      </c>
      <c r="D9" s="19">
        <v>33</v>
      </c>
      <c r="E9" s="19" t="s">
        <v>38</v>
      </c>
      <c r="F9" s="21" t="s">
        <v>32</v>
      </c>
      <c r="G9" s="19" t="s">
        <v>135</v>
      </c>
      <c r="H9" s="22" t="s">
        <v>7</v>
      </c>
      <c r="I9" s="19" t="s">
        <v>138</v>
      </c>
      <c r="J9" s="20">
        <f>IFERROR(VLOOKUP(E9,Dados!$K$5:$L$15,2,FALSE),"")</f>
        <v>25</v>
      </c>
      <c r="K9" s="19" t="str">
        <f t="shared" si="0"/>
        <v>S</v>
      </c>
      <c r="L9" s="21" t="s">
        <v>28</v>
      </c>
      <c r="M9" s="21" t="str">
        <f t="shared" si="1"/>
        <v>Fev</v>
      </c>
      <c r="N9" s="18">
        <v>42789</v>
      </c>
      <c r="O9" s="19" t="str">
        <f t="shared" ca="1" si="2"/>
        <v>Recebido</v>
      </c>
    </row>
    <row r="10" spans="1:15" ht="15.75" thickBot="1" x14ac:dyDescent="0.3">
      <c r="C10" s="18">
        <v>42798</v>
      </c>
      <c r="D10" s="19">
        <v>21</v>
      </c>
      <c r="E10" s="19" t="s">
        <v>39</v>
      </c>
      <c r="F10" s="19" t="s">
        <v>33</v>
      </c>
      <c r="G10" s="19" t="s">
        <v>136</v>
      </c>
      <c r="H10" s="22" t="s">
        <v>3</v>
      </c>
      <c r="I10" s="19" t="s">
        <v>139</v>
      </c>
      <c r="J10" s="20">
        <f>IFERROR(VLOOKUP(E10,Dados!$K$5:$L$15,2,FALSE),"")</f>
        <v>40</v>
      </c>
      <c r="K10" s="19" t="str">
        <f t="shared" si="0"/>
        <v>N</v>
      </c>
      <c r="L10" s="19" t="s">
        <v>29</v>
      </c>
      <c r="M10" s="21" t="str">
        <f t="shared" si="1"/>
        <v/>
      </c>
      <c r="N10" s="18"/>
      <c r="O10" s="19" t="str">
        <f t="shared" ca="1" si="2"/>
        <v>Vencido</v>
      </c>
    </row>
    <row r="11" spans="1:15" ht="15.75" thickBot="1" x14ac:dyDescent="0.3">
      <c r="C11" s="18">
        <v>42900</v>
      </c>
      <c r="D11" s="19">
        <v>9</v>
      </c>
      <c r="E11" s="19" t="s">
        <v>41</v>
      </c>
      <c r="F11" s="19" t="s">
        <v>34</v>
      </c>
      <c r="G11" s="19" t="s">
        <v>74</v>
      </c>
      <c r="H11" s="22" t="s">
        <v>4</v>
      </c>
      <c r="I11" s="19" t="s">
        <v>139</v>
      </c>
      <c r="J11" s="20">
        <f>IFERROR(VLOOKUP(E11,Dados!$K$5:$L$15,2,FALSE),"")</f>
        <v>30</v>
      </c>
      <c r="K11" s="19" t="str">
        <f t="shared" si="0"/>
        <v>S</v>
      </c>
      <c r="L11" s="21" t="s">
        <v>27</v>
      </c>
      <c r="M11" s="21" t="str">
        <f t="shared" si="1"/>
        <v>Jun</v>
      </c>
      <c r="N11" s="18">
        <v>42900</v>
      </c>
      <c r="O11" s="19" t="str">
        <f t="shared" ca="1" si="2"/>
        <v>Recebido</v>
      </c>
    </row>
    <row r="12" spans="1:15" ht="15.75" thickBot="1" x14ac:dyDescent="0.3">
      <c r="C12" s="18">
        <v>42832</v>
      </c>
      <c r="D12" s="19">
        <v>29</v>
      </c>
      <c r="E12" s="19" t="s">
        <v>42</v>
      </c>
      <c r="F12" s="19" t="s">
        <v>35</v>
      </c>
      <c r="G12" s="19" t="s">
        <v>132</v>
      </c>
      <c r="H12" s="22" t="s">
        <v>5</v>
      </c>
      <c r="I12" s="19" t="s">
        <v>139</v>
      </c>
      <c r="J12" s="20">
        <f>IFERROR(VLOOKUP(E12,Dados!$K$5:$L$15,2,FALSE),"")</f>
        <v>150</v>
      </c>
      <c r="K12" s="19" t="str">
        <f t="shared" si="0"/>
        <v>S</v>
      </c>
      <c r="L12" s="21" t="s">
        <v>28</v>
      </c>
      <c r="M12" s="21" t="str">
        <f t="shared" si="1"/>
        <v>Abr</v>
      </c>
      <c r="N12" s="18">
        <v>42832</v>
      </c>
      <c r="O12" s="19" t="str">
        <f t="shared" ca="1" si="2"/>
        <v>Recebido</v>
      </c>
    </row>
    <row r="13" spans="1:15" ht="15.75" thickBot="1" x14ac:dyDescent="0.3">
      <c r="C13" s="18">
        <v>42920</v>
      </c>
      <c r="D13" s="19">
        <v>60</v>
      </c>
      <c r="E13" s="21" t="s">
        <v>37</v>
      </c>
      <c r="F13" s="19" t="s">
        <v>36</v>
      </c>
      <c r="G13" s="19" t="s">
        <v>133</v>
      </c>
      <c r="H13" s="22" t="s">
        <v>3</v>
      </c>
      <c r="I13" s="19" t="s">
        <v>139</v>
      </c>
      <c r="J13" s="20">
        <f>IFERROR(VLOOKUP(E13,Dados!$K$5:$L$15,2,FALSE),"")</f>
        <v>20</v>
      </c>
      <c r="K13" s="19" t="str">
        <f t="shared" si="0"/>
        <v>S</v>
      </c>
      <c r="L13" s="19" t="s">
        <v>29</v>
      </c>
      <c r="M13" s="21" t="str">
        <f t="shared" si="1"/>
        <v>Jul</v>
      </c>
      <c r="N13" s="18">
        <v>42920</v>
      </c>
      <c r="O13" s="19" t="str">
        <f t="shared" ca="1" si="2"/>
        <v>Recebido</v>
      </c>
    </row>
    <row r="14" spans="1:15" ht="15.75" thickBot="1" x14ac:dyDescent="0.3">
      <c r="C14" s="18">
        <v>42766</v>
      </c>
      <c r="D14" s="19">
        <v>10</v>
      </c>
      <c r="E14" s="19" t="s">
        <v>38</v>
      </c>
      <c r="F14" s="21" t="s">
        <v>32</v>
      </c>
      <c r="G14" s="19" t="s">
        <v>74</v>
      </c>
      <c r="H14" s="22" t="s">
        <v>4</v>
      </c>
      <c r="I14" s="19" t="s">
        <v>139</v>
      </c>
      <c r="J14" s="20">
        <f>IFERROR(VLOOKUP(E14,Dados!$K$5:$L$15,2,FALSE),"")</f>
        <v>25</v>
      </c>
      <c r="K14" s="19" t="str">
        <f t="shared" si="0"/>
        <v>N</v>
      </c>
      <c r="L14" s="21" t="s">
        <v>27</v>
      </c>
      <c r="M14" s="21" t="str">
        <f t="shared" si="1"/>
        <v/>
      </c>
      <c r="N14" s="18"/>
      <c r="O14" s="19" t="str">
        <f t="shared" ca="1" si="2"/>
        <v>Vencido</v>
      </c>
    </row>
    <row r="15" spans="1:15" ht="15.75" thickBot="1" x14ac:dyDescent="0.3">
      <c r="C15" s="18">
        <v>42997</v>
      </c>
      <c r="D15" s="19">
        <v>24</v>
      </c>
      <c r="E15" s="19" t="s">
        <v>39</v>
      </c>
      <c r="F15" s="19" t="s">
        <v>33</v>
      </c>
      <c r="G15" s="19" t="s">
        <v>132</v>
      </c>
      <c r="H15" s="22" t="s">
        <v>5</v>
      </c>
      <c r="I15" s="19" t="s">
        <v>139</v>
      </c>
      <c r="J15" s="20">
        <f>IFERROR(VLOOKUP(E15,Dados!$K$5:$L$15,2,FALSE),"")</f>
        <v>40</v>
      </c>
      <c r="K15" s="19" t="str">
        <f t="shared" si="0"/>
        <v>S</v>
      </c>
      <c r="L15" s="21" t="s">
        <v>28</v>
      </c>
      <c r="M15" s="21" t="str">
        <f t="shared" si="1"/>
        <v>Set</v>
      </c>
      <c r="N15" s="18">
        <v>42997</v>
      </c>
      <c r="O15" s="19" t="str">
        <f t="shared" ca="1" si="2"/>
        <v>Recebido</v>
      </c>
    </row>
    <row r="16" spans="1:15" ht="15.75" thickBot="1" x14ac:dyDescent="0.3">
      <c r="C16" s="18">
        <v>42775</v>
      </c>
      <c r="D16" s="19">
        <v>1</v>
      </c>
      <c r="E16" s="19" t="s">
        <v>41</v>
      </c>
      <c r="F16" s="19" t="s">
        <v>34</v>
      </c>
      <c r="G16" s="19" t="s">
        <v>74</v>
      </c>
      <c r="H16" s="22" t="s">
        <v>6</v>
      </c>
      <c r="I16" s="19" t="s">
        <v>139</v>
      </c>
      <c r="J16" s="20">
        <f>IFERROR(VLOOKUP(E16,Dados!$K$5:$L$15,2,FALSE),"")</f>
        <v>30</v>
      </c>
      <c r="K16" s="19" t="str">
        <f t="shared" si="0"/>
        <v>S</v>
      </c>
      <c r="L16" s="19" t="s">
        <v>29</v>
      </c>
      <c r="M16" s="21" t="str">
        <f t="shared" si="1"/>
        <v>Fev</v>
      </c>
      <c r="N16" s="18">
        <v>42775</v>
      </c>
      <c r="O16" s="19" t="str">
        <f t="shared" ca="1" si="2"/>
        <v>Recebido</v>
      </c>
    </row>
    <row r="17" spans="3:15" ht="15.75" thickBot="1" x14ac:dyDescent="0.3">
      <c r="C17" s="18">
        <v>42993</v>
      </c>
      <c r="D17" s="19">
        <v>80</v>
      </c>
      <c r="E17" s="19" t="s">
        <v>42</v>
      </c>
      <c r="F17" s="19" t="s">
        <v>35</v>
      </c>
      <c r="G17" s="19" t="s">
        <v>74</v>
      </c>
      <c r="H17" s="22" t="s">
        <v>3</v>
      </c>
      <c r="I17" s="19" t="s">
        <v>139</v>
      </c>
      <c r="J17" s="20">
        <f>IFERROR(VLOOKUP(E17,Dados!$K$5:$L$15,2,FALSE),"")</f>
        <v>150</v>
      </c>
      <c r="K17" s="19" t="str">
        <f t="shared" si="0"/>
        <v>S</v>
      </c>
      <c r="L17" s="19" t="s">
        <v>30</v>
      </c>
      <c r="M17" s="21" t="str">
        <f t="shared" si="1"/>
        <v>Set</v>
      </c>
      <c r="N17" s="18">
        <v>42993</v>
      </c>
      <c r="O17" s="19" t="str">
        <f t="shared" ca="1" si="2"/>
        <v>Recebido</v>
      </c>
    </row>
    <row r="18" spans="3:15" ht="15.75" thickBot="1" x14ac:dyDescent="0.3">
      <c r="C18" s="18">
        <v>42852</v>
      </c>
      <c r="D18" s="19">
        <v>2</v>
      </c>
      <c r="E18" s="19" t="s">
        <v>43</v>
      </c>
      <c r="F18" s="21" t="s">
        <v>32</v>
      </c>
      <c r="G18" s="19" t="s">
        <v>74</v>
      </c>
      <c r="H18" s="22" t="s">
        <v>4</v>
      </c>
      <c r="I18" s="19" t="s">
        <v>139</v>
      </c>
      <c r="J18" s="20">
        <f>IFERROR(VLOOKUP(E18,Dados!$K$5:$L$15,2,FALSE),"")</f>
        <v>80</v>
      </c>
      <c r="K18" s="19" t="str">
        <f t="shared" si="0"/>
        <v>N</v>
      </c>
      <c r="L18" s="21" t="s">
        <v>27</v>
      </c>
      <c r="M18" s="21" t="str">
        <f t="shared" si="1"/>
        <v/>
      </c>
      <c r="N18" s="18"/>
      <c r="O18" s="19" t="str">
        <f t="shared" ca="1" si="2"/>
        <v>Vencido</v>
      </c>
    </row>
    <row r="19" spans="3:15" ht="15.75" thickBot="1" x14ac:dyDescent="0.3">
      <c r="C19" s="18">
        <v>42984</v>
      </c>
      <c r="D19" s="19">
        <v>68</v>
      </c>
      <c r="E19" s="19" t="s">
        <v>44</v>
      </c>
      <c r="F19" s="19" t="s">
        <v>33</v>
      </c>
      <c r="G19" s="19" t="s">
        <v>132</v>
      </c>
      <c r="H19" s="22" t="s">
        <v>5</v>
      </c>
      <c r="I19" s="19" t="s">
        <v>139</v>
      </c>
      <c r="J19" s="20">
        <f>IFERROR(VLOOKUP(E19,Dados!$K$5:$L$15,2,FALSE),"")</f>
        <v>75</v>
      </c>
      <c r="K19" s="19" t="str">
        <f t="shared" si="0"/>
        <v>S</v>
      </c>
      <c r="L19" s="21" t="s">
        <v>28</v>
      </c>
      <c r="M19" s="21" t="str">
        <f t="shared" si="1"/>
        <v>Set</v>
      </c>
      <c r="N19" s="18">
        <v>42984</v>
      </c>
      <c r="O19" s="19" t="str">
        <f t="shared" ca="1" si="2"/>
        <v>Recebido</v>
      </c>
    </row>
    <row r="20" spans="3:15" ht="15.75" thickBot="1" x14ac:dyDescent="0.3">
      <c r="C20" s="18">
        <v>42779</v>
      </c>
      <c r="D20" s="19">
        <v>11</v>
      </c>
      <c r="E20" s="19" t="s">
        <v>45</v>
      </c>
      <c r="F20" s="19" t="s">
        <v>34</v>
      </c>
      <c r="G20" s="19" t="s">
        <v>133</v>
      </c>
      <c r="H20" s="22" t="s">
        <v>6</v>
      </c>
      <c r="I20" s="19" t="s">
        <v>139</v>
      </c>
      <c r="J20" s="20">
        <f>IFERROR(VLOOKUP(E20,Dados!$K$5:$L$15,2,FALSE),"")</f>
        <v>60</v>
      </c>
      <c r="K20" s="19" t="str">
        <f t="shared" si="0"/>
        <v>N</v>
      </c>
      <c r="L20" s="19" t="s">
        <v>29</v>
      </c>
      <c r="M20" s="21" t="str">
        <f t="shared" si="1"/>
        <v/>
      </c>
      <c r="N20" s="18"/>
      <c r="O20" s="19" t="str">
        <f t="shared" ca="1" si="2"/>
        <v>Vencido</v>
      </c>
    </row>
    <row r="21" spans="3:15" ht="15.75" thickBot="1" x14ac:dyDescent="0.3">
      <c r="C21" s="18">
        <v>42900</v>
      </c>
      <c r="D21" s="19">
        <v>59</v>
      </c>
      <c r="E21" s="19" t="s">
        <v>46</v>
      </c>
      <c r="F21" s="19" t="s">
        <v>35</v>
      </c>
      <c r="G21" s="19" t="s">
        <v>134</v>
      </c>
      <c r="H21" s="22" t="s">
        <v>7</v>
      </c>
      <c r="I21" s="19" t="s">
        <v>138</v>
      </c>
      <c r="J21" s="20">
        <f>IFERROR(VLOOKUP(E21,Dados!$K$5:$L$15,2,FALSE),"")</f>
        <v>35</v>
      </c>
      <c r="K21" s="19" t="str">
        <f t="shared" si="0"/>
        <v>S</v>
      </c>
      <c r="L21" s="19" t="s">
        <v>30</v>
      </c>
      <c r="M21" s="21" t="str">
        <f t="shared" si="1"/>
        <v>Jun</v>
      </c>
      <c r="N21" s="18">
        <v>42900</v>
      </c>
      <c r="O21" s="19" t="str">
        <f t="shared" ca="1" si="2"/>
        <v>Recebido</v>
      </c>
    </row>
    <row r="22" spans="3:15" ht="15.75" thickBot="1" x14ac:dyDescent="0.3">
      <c r="C22" s="18">
        <v>42782</v>
      </c>
      <c r="D22" s="19">
        <v>28</v>
      </c>
      <c r="E22" s="19" t="s">
        <v>47</v>
      </c>
      <c r="F22" s="21" t="s">
        <v>32</v>
      </c>
      <c r="G22" s="19" t="s">
        <v>135</v>
      </c>
      <c r="H22" s="22" t="s">
        <v>8</v>
      </c>
      <c r="I22" s="19" t="s">
        <v>138</v>
      </c>
      <c r="J22" s="20">
        <f>IFERROR(VLOOKUP(E22,Dados!$K$5:$L$15,2,FALSE),"")</f>
        <v>30</v>
      </c>
      <c r="K22" s="19" t="str">
        <f t="shared" si="0"/>
        <v>N</v>
      </c>
      <c r="L22" s="21" t="s">
        <v>27</v>
      </c>
      <c r="M22" s="21" t="str">
        <f t="shared" si="1"/>
        <v/>
      </c>
      <c r="N22" s="18"/>
      <c r="O22" s="19" t="str">
        <f t="shared" ca="1" si="2"/>
        <v>Vencido</v>
      </c>
    </row>
    <row r="23" spans="3:15" ht="15.75" thickBot="1" x14ac:dyDescent="0.3">
      <c r="C23" s="18">
        <v>42823</v>
      </c>
      <c r="D23" s="19">
        <v>13</v>
      </c>
      <c r="E23" s="19" t="s">
        <v>48</v>
      </c>
      <c r="F23" s="19" t="s">
        <v>33</v>
      </c>
      <c r="G23" s="19" t="s">
        <v>136</v>
      </c>
      <c r="H23" s="22" t="s">
        <v>3</v>
      </c>
      <c r="I23" s="19" t="s">
        <v>139</v>
      </c>
      <c r="J23" s="20">
        <f>IFERROR(VLOOKUP(E23,Dados!$K$5:$L$15,2,FALSE),"")</f>
        <v>15</v>
      </c>
      <c r="K23" s="19" t="str">
        <f t="shared" si="0"/>
        <v>S</v>
      </c>
      <c r="L23" s="21" t="s">
        <v>28</v>
      </c>
      <c r="M23" s="21" t="str">
        <f t="shared" si="1"/>
        <v>Mar</v>
      </c>
      <c r="N23" s="18">
        <v>42823</v>
      </c>
      <c r="O23" s="19" t="str">
        <f t="shared" ca="1" si="2"/>
        <v>Recebido</v>
      </c>
    </row>
    <row r="24" spans="3:15" ht="15.75" thickBot="1" x14ac:dyDescent="0.3">
      <c r="C24" s="18">
        <v>42935</v>
      </c>
      <c r="D24" s="19">
        <v>25</v>
      </c>
      <c r="E24" s="21" t="s">
        <v>37</v>
      </c>
      <c r="F24" s="19" t="s">
        <v>34</v>
      </c>
      <c r="G24" s="19" t="s">
        <v>74</v>
      </c>
      <c r="H24" s="22" t="s">
        <v>4</v>
      </c>
      <c r="I24" s="19" t="s">
        <v>139</v>
      </c>
      <c r="J24" s="20">
        <f>IFERROR(VLOOKUP(E24,Dados!$K$5:$L$15,2,FALSE),"")</f>
        <v>20</v>
      </c>
      <c r="K24" s="19" t="str">
        <f t="shared" si="0"/>
        <v>N</v>
      </c>
      <c r="L24" s="19" t="s">
        <v>29</v>
      </c>
      <c r="M24" s="21" t="str">
        <f t="shared" si="1"/>
        <v/>
      </c>
      <c r="N24" s="18"/>
      <c r="O24" s="19" t="str">
        <f t="shared" ca="1" si="2"/>
        <v>Vencido</v>
      </c>
    </row>
    <row r="25" spans="3:15" ht="15.75" thickBot="1" x14ac:dyDescent="0.3">
      <c r="C25" s="18">
        <v>42760</v>
      </c>
      <c r="D25" s="19">
        <v>50</v>
      </c>
      <c r="E25" s="19" t="s">
        <v>38</v>
      </c>
      <c r="F25" s="19" t="s">
        <v>35</v>
      </c>
      <c r="G25" s="19" t="s">
        <v>132</v>
      </c>
      <c r="H25" s="22" t="s">
        <v>5</v>
      </c>
      <c r="I25" s="19" t="s">
        <v>139</v>
      </c>
      <c r="J25" s="20">
        <f>IFERROR(VLOOKUP(E25,Dados!$K$5:$L$15,2,FALSE),"")</f>
        <v>25</v>
      </c>
      <c r="K25" s="19" t="str">
        <f t="shared" si="0"/>
        <v>S</v>
      </c>
      <c r="L25" s="21" t="s">
        <v>27</v>
      </c>
      <c r="M25" s="21" t="str">
        <f t="shared" si="1"/>
        <v>Jan</v>
      </c>
      <c r="N25" s="18">
        <v>42760</v>
      </c>
      <c r="O25" s="19" t="str">
        <f t="shared" ca="1" si="2"/>
        <v>Recebido</v>
      </c>
    </row>
    <row r="26" spans="3:15" ht="15.75" thickBot="1" x14ac:dyDescent="0.3">
      <c r="C26" s="18">
        <v>42777</v>
      </c>
      <c r="D26" s="19">
        <v>19</v>
      </c>
      <c r="E26" s="19" t="s">
        <v>39</v>
      </c>
      <c r="F26" s="21" t="s">
        <v>32</v>
      </c>
      <c r="G26" s="19" t="s">
        <v>133</v>
      </c>
      <c r="H26" s="22" t="s">
        <v>6</v>
      </c>
      <c r="I26" s="19" t="s">
        <v>139</v>
      </c>
      <c r="J26" s="20">
        <f>IFERROR(VLOOKUP(E26,Dados!$K$5:$L$15,2,FALSE),"")</f>
        <v>40</v>
      </c>
      <c r="K26" s="19" t="str">
        <f t="shared" si="0"/>
        <v>S</v>
      </c>
      <c r="L26" s="21" t="s">
        <v>28</v>
      </c>
      <c r="M26" s="21" t="str">
        <f t="shared" si="1"/>
        <v>Fev</v>
      </c>
      <c r="N26" s="18">
        <v>42777</v>
      </c>
      <c r="O26" s="19" t="str">
        <f t="shared" ca="1" si="2"/>
        <v>Recebido</v>
      </c>
    </row>
    <row r="27" spans="3:15" ht="15.75" thickBot="1" x14ac:dyDescent="0.3">
      <c r="C27" s="18">
        <v>42885</v>
      </c>
      <c r="D27" s="19">
        <v>54</v>
      </c>
      <c r="E27" s="19" t="s">
        <v>41</v>
      </c>
      <c r="F27" s="19" t="s">
        <v>33</v>
      </c>
      <c r="G27" s="19" t="s">
        <v>134</v>
      </c>
      <c r="H27" s="22" t="s">
        <v>3</v>
      </c>
      <c r="I27" s="19" t="s">
        <v>139</v>
      </c>
      <c r="J27" s="20">
        <f>IFERROR(VLOOKUP(E27,Dados!$K$5:$L$15,2,FALSE),"")</f>
        <v>30</v>
      </c>
      <c r="K27" s="19" t="str">
        <f t="shared" si="0"/>
        <v>N</v>
      </c>
      <c r="L27" s="19" t="s">
        <v>29</v>
      </c>
      <c r="M27" s="21" t="str">
        <f t="shared" si="1"/>
        <v/>
      </c>
      <c r="N27" s="18"/>
      <c r="O27" s="19" t="str">
        <f t="shared" ca="1" si="2"/>
        <v>Vencido</v>
      </c>
    </row>
    <row r="28" spans="3:15" ht="15.75" thickBot="1" x14ac:dyDescent="0.3">
      <c r="C28" s="18">
        <v>42865</v>
      </c>
      <c r="D28" s="19">
        <v>13</v>
      </c>
      <c r="E28" s="19" t="s">
        <v>42</v>
      </c>
      <c r="F28" s="19" t="s">
        <v>34</v>
      </c>
      <c r="G28" s="19" t="s">
        <v>135</v>
      </c>
      <c r="H28" s="22" t="s">
        <v>4</v>
      </c>
      <c r="I28" s="19" t="s">
        <v>139</v>
      </c>
      <c r="J28" s="20">
        <f>IFERROR(VLOOKUP(E28,Dados!$K$5:$L$15,2,FALSE),"")</f>
        <v>150</v>
      </c>
      <c r="K28" s="19" t="str">
        <f t="shared" si="0"/>
        <v>S</v>
      </c>
      <c r="L28" s="19" t="s">
        <v>30</v>
      </c>
      <c r="M28" s="21" t="str">
        <f t="shared" si="1"/>
        <v>Mai</v>
      </c>
      <c r="N28" s="18">
        <v>42865</v>
      </c>
      <c r="O28" s="19" t="str">
        <f t="shared" ca="1" si="2"/>
        <v>Recebido</v>
      </c>
    </row>
    <row r="29" spans="3:15" ht="15.75" thickBot="1" x14ac:dyDescent="0.3">
      <c r="C29" s="18">
        <v>42992</v>
      </c>
      <c r="D29" s="19">
        <v>72</v>
      </c>
      <c r="E29" s="19" t="s">
        <v>43</v>
      </c>
      <c r="F29" s="19" t="s">
        <v>35</v>
      </c>
      <c r="G29" s="19" t="s">
        <v>74</v>
      </c>
      <c r="H29" s="22" t="s">
        <v>5</v>
      </c>
      <c r="I29" s="19" t="s">
        <v>139</v>
      </c>
      <c r="J29" s="20">
        <f>IFERROR(VLOOKUP(E29,Dados!$K$5:$L$15,2,FALSE),"")</f>
        <v>80</v>
      </c>
      <c r="K29" s="19" t="str">
        <f t="shared" si="0"/>
        <v>N</v>
      </c>
      <c r="L29" s="19" t="s">
        <v>31</v>
      </c>
      <c r="M29" s="21" t="str">
        <f t="shared" si="1"/>
        <v/>
      </c>
      <c r="N29" s="18"/>
      <c r="O29" s="19" t="str">
        <f t="shared" ca="1" si="2"/>
        <v>A Receber</v>
      </c>
    </row>
    <row r="30" spans="3:15" ht="15.75" thickBot="1" x14ac:dyDescent="0.3">
      <c r="C30" s="18">
        <v>42929</v>
      </c>
      <c r="D30" s="19">
        <v>8</v>
      </c>
      <c r="E30" s="19" t="s">
        <v>44</v>
      </c>
      <c r="F30" s="19" t="s">
        <v>36</v>
      </c>
      <c r="G30" s="19" t="s">
        <v>132</v>
      </c>
      <c r="H30" s="22" t="s">
        <v>6</v>
      </c>
      <c r="I30" s="19" t="s">
        <v>139</v>
      </c>
      <c r="J30" s="20">
        <f>IFERROR(VLOOKUP(E30,Dados!$K$5:$L$15,2,FALSE),"")</f>
        <v>75</v>
      </c>
      <c r="K30" s="19" t="str">
        <f t="shared" si="0"/>
        <v>S</v>
      </c>
      <c r="L30" s="21" t="s">
        <v>28</v>
      </c>
      <c r="M30" s="21" t="str">
        <f t="shared" si="1"/>
        <v>Jul</v>
      </c>
      <c r="N30" s="18">
        <v>42929</v>
      </c>
      <c r="O30" s="19" t="str">
        <f t="shared" ca="1" si="2"/>
        <v>Recebido</v>
      </c>
    </row>
    <row r="31" spans="3:15" ht="15.75" thickBot="1" x14ac:dyDescent="0.3">
      <c r="C31" s="18">
        <v>42813</v>
      </c>
      <c r="D31" s="19">
        <v>39</v>
      </c>
      <c r="E31" s="21" t="s">
        <v>37</v>
      </c>
      <c r="F31" s="21" t="s">
        <v>32</v>
      </c>
      <c r="G31" s="19" t="s">
        <v>133</v>
      </c>
      <c r="H31" s="22" t="s">
        <v>7</v>
      </c>
      <c r="I31" s="19" t="s">
        <v>138</v>
      </c>
      <c r="J31" s="20">
        <f>IFERROR(VLOOKUP(E31,Dados!$K$5:$L$15,2,FALSE),"")</f>
        <v>20</v>
      </c>
      <c r="K31" s="19" t="str">
        <f t="shared" si="0"/>
        <v>S</v>
      </c>
      <c r="L31" s="19" t="s">
        <v>29</v>
      </c>
      <c r="M31" s="21" t="str">
        <f t="shared" si="1"/>
        <v>Mar</v>
      </c>
      <c r="N31" s="18">
        <v>42813</v>
      </c>
      <c r="O31" s="19" t="str">
        <f t="shared" ca="1" si="2"/>
        <v>Recebido</v>
      </c>
    </row>
    <row r="32" spans="3:15" ht="15.75" thickBot="1" x14ac:dyDescent="0.3">
      <c r="C32" s="18">
        <v>42855</v>
      </c>
      <c r="D32" s="19">
        <v>39</v>
      </c>
      <c r="E32" s="19" t="s">
        <v>38</v>
      </c>
      <c r="F32" s="19" t="s">
        <v>33</v>
      </c>
      <c r="G32" s="19" t="s">
        <v>134</v>
      </c>
      <c r="H32" s="22" t="s">
        <v>8</v>
      </c>
      <c r="I32" s="19" t="s">
        <v>138</v>
      </c>
      <c r="J32" s="20">
        <f>IFERROR(VLOOKUP(E32,Dados!$K$5:$L$15,2,FALSE),"")</f>
        <v>25</v>
      </c>
      <c r="K32" s="19" t="str">
        <f t="shared" si="0"/>
        <v>S</v>
      </c>
      <c r="L32" s="19" t="s">
        <v>30</v>
      </c>
      <c r="M32" s="21" t="str">
        <f t="shared" si="1"/>
        <v>Abr</v>
      </c>
      <c r="N32" s="18">
        <v>42855</v>
      </c>
      <c r="O32" s="19" t="str">
        <f t="shared" ca="1" si="2"/>
        <v>Recebido</v>
      </c>
    </row>
    <row r="33" spans="3:15" ht="15.75" thickBot="1" x14ac:dyDescent="0.3">
      <c r="C33" s="18">
        <v>42988</v>
      </c>
      <c r="D33" s="19">
        <v>4</v>
      </c>
      <c r="E33" s="19" t="s">
        <v>39</v>
      </c>
      <c r="F33" s="19" t="s">
        <v>34</v>
      </c>
      <c r="G33" s="19" t="s">
        <v>135</v>
      </c>
      <c r="H33" s="22" t="s">
        <v>3</v>
      </c>
      <c r="I33" s="19" t="s">
        <v>139</v>
      </c>
      <c r="J33" s="20">
        <f>IFERROR(VLOOKUP(E33,Dados!$K$5:$L$15,2,FALSE),"")</f>
        <v>40</v>
      </c>
      <c r="K33" s="19" t="str">
        <f t="shared" si="0"/>
        <v>S</v>
      </c>
      <c r="L33" s="21" t="s">
        <v>27</v>
      </c>
      <c r="M33" s="21" t="str">
        <f t="shared" si="1"/>
        <v>Set</v>
      </c>
      <c r="N33" s="18">
        <v>42988</v>
      </c>
      <c r="O33" s="19" t="str">
        <f t="shared" ca="1" si="2"/>
        <v>Recebido</v>
      </c>
    </row>
    <row r="34" spans="3:15" ht="15.75" thickBot="1" x14ac:dyDescent="0.3">
      <c r="C34" s="18">
        <v>42770</v>
      </c>
      <c r="D34" s="19">
        <v>39</v>
      </c>
      <c r="E34" s="19" t="s">
        <v>41</v>
      </c>
      <c r="F34" s="19" t="s">
        <v>35</v>
      </c>
      <c r="G34" s="19" t="s">
        <v>136</v>
      </c>
      <c r="H34" s="22" t="s">
        <v>4</v>
      </c>
      <c r="I34" s="19" t="s">
        <v>139</v>
      </c>
      <c r="J34" s="20">
        <f>IFERROR(VLOOKUP(E34,Dados!$K$5:$L$15,2,FALSE),"")</f>
        <v>30</v>
      </c>
      <c r="K34" s="19" t="str">
        <f t="shared" si="0"/>
        <v>N</v>
      </c>
      <c r="L34" s="21" t="s">
        <v>28</v>
      </c>
      <c r="M34" s="21" t="str">
        <f t="shared" si="1"/>
        <v/>
      </c>
      <c r="N34" s="18"/>
      <c r="O34" s="19" t="str">
        <f t="shared" ca="1" si="2"/>
        <v>Vencido</v>
      </c>
    </row>
    <row r="35" spans="3:15" ht="15.75" thickBot="1" x14ac:dyDescent="0.3">
      <c r="C35" s="18">
        <v>42966</v>
      </c>
      <c r="D35" s="19">
        <v>24</v>
      </c>
      <c r="E35" s="21" t="s">
        <v>37</v>
      </c>
      <c r="F35" s="19" t="s">
        <v>36</v>
      </c>
      <c r="G35" s="19" t="s">
        <v>74</v>
      </c>
      <c r="H35" s="22" t="s">
        <v>3</v>
      </c>
      <c r="I35" s="19" t="s">
        <v>139</v>
      </c>
      <c r="J35" s="20">
        <f>IFERROR(VLOOKUP(E35,Dados!$K$5:$L$15,2,FALSE),"")</f>
        <v>20</v>
      </c>
      <c r="K35" s="19" t="str">
        <f t="shared" si="0"/>
        <v>S</v>
      </c>
      <c r="L35" s="19" t="s">
        <v>29</v>
      </c>
      <c r="M35" s="21" t="str">
        <f t="shared" si="1"/>
        <v>Ago</v>
      </c>
      <c r="N35" s="18">
        <v>42966</v>
      </c>
      <c r="O35" s="19" t="str">
        <f t="shared" ca="1" si="2"/>
        <v>Recebido</v>
      </c>
    </row>
    <row r="36" spans="3:15" ht="15.75" thickBot="1" x14ac:dyDescent="0.3">
      <c r="C36" s="18">
        <v>42951</v>
      </c>
      <c r="D36" s="19">
        <v>76</v>
      </c>
      <c r="E36" s="19" t="s">
        <v>38</v>
      </c>
      <c r="F36" s="19" t="s">
        <v>33</v>
      </c>
      <c r="G36" s="19" t="s">
        <v>132</v>
      </c>
      <c r="H36" s="22" t="s">
        <v>4</v>
      </c>
      <c r="I36" s="19" t="s">
        <v>139</v>
      </c>
      <c r="J36" s="20">
        <f>IFERROR(VLOOKUP(E36,Dados!$K$5:$L$15,2,FALSE),"")</f>
        <v>25</v>
      </c>
      <c r="K36" s="19" t="str">
        <f t="shared" si="0"/>
        <v>S</v>
      </c>
      <c r="L36" s="21" t="s">
        <v>27</v>
      </c>
      <c r="M36" s="21" t="str">
        <f t="shared" si="1"/>
        <v>Ago</v>
      </c>
      <c r="N36" s="18">
        <v>42951</v>
      </c>
      <c r="O36" s="19" t="str">
        <f t="shared" ca="1" si="2"/>
        <v>Recebido</v>
      </c>
    </row>
    <row r="37" spans="3:15" ht="15.75" thickBot="1" x14ac:dyDescent="0.3">
      <c r="C37" s="18">
        <v>43057</v>
      </c>
      <c r="D37" s="19">
        <v>70</v>
      </c>
      <c r="E37" s="19" t="s">
        <v>39</v>
      </c>
      <c r="F37" s="19" t="s">
        <v>34</v>
      </c>
      <c r="G37" s="19" t="s">
        <v>133</v>
      </c>
      <c r="H37" s="22" t="s">
        <v>5</v>
      </c>
      <c r="I37" s="19" t="s">
        <v>139</v>
      </c>
      <c r="J37" s="20">
        <f>IFERROR(VLOOKUP(E37,Dados!$K$5:$L$15,2,FALSE),"")</f>
        <v>40</v>
      </c>
      <c r="K37" s="19" t="str">
        <f t="shared" si="0"/>
        <v>S</v>
      </c>
      <c r="L37" s="21" t="s">
        <v>28</v>
      </c>
      <c r="M37" s="21" t="str">
        <f t="shared" si="1"/>
        <v>Nov</v>
      </c>
      <c r="N37" s="18">
        <v>43057</v>
      </c>
      <c r="O37" s="19" t="str">
        <f t="shared" ca="1" si="2"/>
        <v>Recebido</v>
      </c>
    </row>
    <row r="38" spans="3:15" ht="15.75" thickBot="1" x14ac:dyDescent="0.3">
      <c r="C38" s="18">
        <v>42779</v>
      </c>
      <c r="D38" s="19">
        <v>77</v>
      </c>
      <c r="E38" s="21" t="s">
        <v>37</v>
      </c>
      <c r="F38" s="19" t="s">
        <v>35</v>
      </c>
      <c r="G38" s="19" t="s">
        <v>134</v>
      </c>
      <c r="H38" s="22" t="s">
        <v>6</v>
      </c>
      <c r="I38" s="19" t="s">
        <v>139</v>
      </c>
      <c r="J38" s="20">
        <f>IFERROR(VLOOKUP(E38,Dados!$K$5:$L$15,2,FALSE),"")</f>
        <v>20</v>
      </c>
      <c r="K38" s="19" t="str">
        <f t="shared" si="0"/>
        <v>N</v>
      </c>
      <c r="L38" s="19" t="s">
        <v>29</v>
      </c>
      <c r="M38" s="21" t="str">
        <f t="shared" si="1"/>
        <v/>
      </c>
      <c r="N38" s="18"/>
      <c r="O38" s="19" t="str">
        <f t="shared" ca="1" si="2"/>
        <v>Vencido</v>
      </c>
    </row>
    <row r="39" spans="3:15" ht="15.75" thickBot="1" x14ac:dyDescent="0.3">
      <c r="C39" s="18">
        <v>43055</v>
      </c>
      <c r="D39" s="19">
        <v>56</v>
      </c>
      <c r="E39" s="19" t="s">
        <v>38</v>
      </c>
      <c r="F39" s="19" t="s">
        <v>36</v>
      </c>
      <c r="G39" s="19" t="s">
        <v>135</v>
      </c>
      <c r="H39" s="22" t="s">
        <v>7</v>
      </c>
      <c r="I39" s="19" t="s">
        <v>138</v>
      </c>
      <c r="J39" s="20">
        <f>IFERROR(VLOOKUP(E39,Dados!$K$5:$L$15,2,FALSE),"")</f>
        <v>25</v>
      </c>
      <c r="K39" s="19" t="str">
        <f t="shared" si="0"/>
        <v>S</v>
      </c>
      <c r="L39" s="19" t="s">
        <v>30</v>
      </c>
      <c r="M39" s="21" t="str">
        <f t="shared" si="1"/>
        <v>Nov</v>
      </c>
      <c r="N39" s="18">
        <v>43055</v>
      </c>
      <c r="O39" s="19" t="str">
        <f t="shared" ca="1" si="2"/>
        <v>Recebido</v>
      </c>
    </row>
    <row r="40" spans="3:15" ht="15.75" thickBot="1" x14ac:dyDescent="0.3">
      <c r="C40" s="18">
        <v>42870</v>
      </c>
      <c r="D40" s="19">
        <v>37</v>
      </c>
      <c r="E40" s="19" t="s">
        <v>39</v>
      </c>
      <c r="F40" s="19" t="s">
        <v>36</v>
      </c>
      <c r="G40" s="19" t="s">
        <v>136</v>
      </c>
      <c r="H40" s="22" t="s">
        <v>8</v>
      </c>
      <c r="I40" s="19" t="s">
        <v>138</v>
      </c>
      <c r="J40" s="20">
        <f>IFERROR(VLOOKUP(E40,Dados!$K$5:$L$15,2,FALSE),"")</f>
        <v>40</v>
      </c>
      <c r="K40" s="19" t="str">
        <f t="shared" si="0"/>
        <v>S</v>
      </c>
      <c r="L40" s="19" t="s">
        <v>31</v>
      </c>
      <c r="M40" s="21" t="str">
        <f t="shared" si="1"/>
        <v>Mai</v>
      </c>
      <c r="N40" s="18">
        <v>42870</v>
      </c>
      <c r="O40" s="19" t="str">
        <f t="shared" ca="1" si="2"/>
        <v>Recebido</v>
      </c>
    </row>
  </sheetData>
  <autoFilter ref="C4:O40"/>
  <mergeCells count="2">
    <mergeCell ref="A1:A4"/>
    <mergeCell ref="C2:O2"/>
  </mergeCells>
  <conditionalFormatting sqref="O5:O40">
    <cfRule type="containsText" dxfId="5" priority="1" operator="containsText" text="Próximo">
      <formula>NOT(ISERROR(SEARCH("Próximo",O5)))</formula>
    </cfRule>
    <cfRule type="cellIs" dxfId="4" priority="2" operator="equal">
      <formula>"Vencido"</formula>
    </cfRule>
    <cfRule type="cellIs" dxfId="3" priority="3" operator="equal">
      <formula>"Recebido"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Dados!$K$5:$K$15</xm:f>
          </x14:formula1>
          <xm:sqref>E5:E40</xm:sqref>
        </x14:dataValidation>
        <x14:dataValidation type="list" allowBlank="1" showInputMessage="1" showErrorMessage="1">
          <x14:formula1>
            <xm:f>Dados!$I$5:$I$9</xm:f>
          </x14:formula1>
          <xm:sqref>F5:F40</xm:sqref>
        </x14:dataValidation>
        <x14:dataValidation type="list" allowBlank="1" showInputMessage="1" showErrorMessage="1">
          <x14:formula1>
            <xm:f>Dados!$C$5:$C$10</xm:f>
          </x14:formula1>
          <xm:sqref>H5:H40</xm:sqref>
        </x14:dataValidation>
        <x14:dataValidation type="list" allowBlank="1" showInputMessage="1" showErrorMessage="1">
          <x14:formula1>
            <xm:f>Dados!$G$5:$G$9</xm:f>
          </x14:formula1>
          <xm:sqref>L5:L40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4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0" t="s">
        <v>67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3:14" ht="9.9499999999999993" customHeight="1" x14ac:dyDescent="0.25"/>
    <row r="4" spans="3:14" ht="15.75" thickBot="1" x14ac:dyDescent="0.3">
      <c r="C4" s="14" t="s">
        <v>50</v>
      </c>
      <c r="D4" s="2" t="s">
        <v>51</v>
      </c>
      <c r="E4" s="2" t="s">
        <v>25</v>
      </c>
      <c r="F4" s="2" t="s">
        <v>68</v>
      </c>
      <c r="G4" s="2" t="s">
        <v>54</v>
      </c>
      <c r="H4" s="2" t="s">
        <v>69</v>
      </c>
      <c r="I4" s="2" t="s">
        <v>56</v>
      </c>
      <c r="J4" s="2" t="s">
        <v>70</v>
      </c>
      <c r="K4" s="2" t="s">
        <v>24</v>
      </c>
      <c r="L4" s="2" t="s">
        <v>71</v>
      </c>
      <c r="M4" s="2" t="s">
        <v>72</v>
      </c>
      <c r="N4" s="15" t="s">
        <v>59</v>
      </c>
    </row>
    <row r="5" spans="3:14" ht="15.75" thickBot="1" x14ac:dyDescent="0.3">
      <c r="C5" s="18">
        <v>42736</v>
      </c>
      <c r="D5" s="19" t="s">
        <v>73</v>
      </c>
      <c r="E5" s="19" t="s">
        <v>32</v>
      </c>
      <c r="F5" s="19" t="s">
        <v>74</v>
      </c>
      <c r="G5" s="19" t="s">
        <v>9</v>
      </c>
      <c r="H5" s="19" t="s">
        <v>75</v>
      </c>
      <c r="I5" s="20">
        <v>1179</v>
      </c>
      <c r="J5" s="19" t="s">
        <v>76</v>
      </c>
      <c r="K5" s="21" t="s">
        <v>27</v>
      </c>
      <c r="L5" s="19" t="str">
        <f>IF(ISBLANK(M5)=TRUE,"",UPPER(TEXT(M5,"MMMM")))</f>
        <v>JANEIRO</v>
      </c>
      <c r="M5" s="18">
        <v>42736</v>
      </c>
      <c r="N5" s="18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8">
        <v>42748</v>
      </c>
      <c r="D6" s="19" t="s">
        <v>77</v>
      </c>
      <c r="E6" s="19" t="s">
        <v>33</v>
      </c>
      <c r="F6" s="19" t="s">
        <v>132</v>
      </c>
      <c r="G6" s="19" t="s">
        <v>10</v>
      </c>
      <c r="H6" s="19" t="s">
        <v>78</v>
      </c>
      <c r="I6" s="20">
        <v>571</v>
      </c>
      <c r="J6" s="19" t="s">
        <v>76</v>
      </c>
      <c r="K6" s="21" t="s">
        <v>27</v>
      </c>
      <c r="L6" s="19" t="str">
        <f t="shared" ref="L6:L40" si="0">IF(ISBLANK(M6)=TRUE,"",UPPER(TEXT(M6,"MMMM")))</f>
        <v>JANEIRO</v>
      </c>
      <c r="M6" s="18">
        <v>42748</v>
      </c>
      <c r="N6" s="18" t="str">
        <f t="shared" ref="N6:N40" ca="1" si="1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8">
        <v>42747</v>
      </c>
      <c r="D7" s="19" t="s">
        <v>79</v>
      </c>
      <c r="E7" s="19" t="s">
        <v>32</v>
      </c>
      <c r="F7" s="19" t="s">
        <v>133</v>
      </c>
      <c r="G7" s="19" t="s">
        <v>11</v>
      </c>
      <c r="H7" s="19" t="s">
        <v>80</v>
      </c>
      <c r="I7" s="20">
        <v>780</v>
      </c>
      <c r="J7" s="19" t="s">
        <v>76</v>
      </c>
      <c r="K7" s="21" t="s">
        <v>28</v>
      </c>
      <c r="L7" s="19" t="str">
        <f t="shared" si="0"/>
        <v>JANEIRO</v>
      </c>
      <c r="M7" s="18">
        <v>42747</v>
      </c>
      <c r="N7" s="18" t="str">
        <f t="shared" ca="1" si="1"/>
        <v>Pagamento Realizado</v>
      </c>
    </row>
    <row r="8" spans="3:14" ht="15.75" thickBot="1" x14ac:dyDescent="0.3">
      <c r="C8" s="18">
        <v>42781</v>
      </c>
      <c r="D8" s="19" t="s">
        <v>73</v>
      </c>
      <c r="E8" s="19" t="s">
        <v>33</v>
      </c>
      <c r="F8" s="19" t="s">
        <v>134</v>
      </c>
      <c r="G8" s="19" t="s">
        <v>12</v>
      </c>
      <c r="H8" s="19" t="s">
        <v>81</v>
      </c>
      <c r="I8" s="20">
        <v>709</v>
      </c>
      <c r="J8" s="19" t="s">
        <v>76</v>
      </c>
      <c r="K8" s="19" t="s">
        <v>29</v>
      </c>
      <c r="L8" s="19" t="str">
        <f t="shared" si="0"/>
        <v>FEVEREIRO</v>
      </c>
      <c r="M8" s="18">
        <v>42781</v>
      </c>
      <c r="N8" s="18" t="str">
        <f t="shared" ca="1" si="1"/>
        <v>Pagamento Realizado</v>
      </c>
    </row>
    <row r="9" spans="3:14" ht="15.75" thickBot="1" x14ac:dyDescent="0.3">
      <c r="C9" s="18">
        <v>42767</v>
      </c>
      <c r="D9" s="19" t="s">
        <v>82</v>
      </c>
      <c r="E9" s="19" t="s">
        <v>32</v>
      </c>
      <c r="F9" s="19" t="s">
        <v>135</v>
      </c>
      <c r="G9" s="19" t="s">
        <v>13</v>
      </c>
      <c r="H9" s="19" t="s">
        <v>83</v>
      </c>
      <c r="I9" s="20">
        <v>746</v>
      </c>
      <c r="J9" s="19" t="s">
        <v>76</v>
      </c>
      <c r="K9" s="21" t="s">
        <v>27</v>
      </c>
      <c r="L9" s="19" t="str">
        <f t="shared" si="0"/>
        <v>FEVEREIRO</v>
      </c>
      <c r="M9" s="18">
        <v>42767</v>
      </c>
      <c r="N9" s="18" t="str">
        <f t="shared" ca="1" si="1"/>
        <v>Pagamento Realizado</v>
      </c>
    </row>
    <row r="10" spans="3:14" ht="15.75" thickBot="1" x14ac:dyDescent="0.3">
      <c r="C10" s="18">
        <v>42779</v>
      </c>
      <c r="D10" s="19" t="s">
        <v>84</v>
      </c>
      <c r="E10" s="19" t="s">
        <v>33</v>
      </c>
      <c r="F10" s="19" t="s">
        <v>136</v>
      </c>
      <c r="G10" s="19" t="s">
        <v>9</v>
      </c>
      <c r="H10" s="19" t="s">
        <v>75</v>
      </c>
      <c r="I10" s="20">
        <v>598</v>
      </c>
      <c r="J10" s="19" t="s">
        <v>76</v>
      </c>
      <c r="K10" s="21" t="s">
        <v>28</v>
      </c>
      <c r="L10" s="19" t="str">
        <f t="shared" si="0"/>
        <v>FEVEREIRO</v>
      </c>
      <c r="M10" s="18">
        <v>42779</v>
      </c>
      <c r="N10" s="18" t="str">
        <f t="shared" ca="1" si="1"/>
        <v>Pagamento Realizado</v>
      </c>
    </row>
    <row r="11" spans="3:14" ht="15.75" thickBot="1" x14ac:dyDescent="0.3">
      <c r="C11" s="18">
        <v>42778</v>
      </c>
      <c r="D11" s="19" t="s">
        <v>85</v>
      </c>
      <c r="E11" s="19" t="s">
        <v>32</v>
      </c>
      <c r="F11" s="19" t="s">
        <v>74</v>
      </c>
      <c r="G11" s="19" t="s">
        <v>10</v>
      </c>
      <c r="H11" s="19" t="s">
        <v>78</v>
      </c>
      <c r="I11" s="20">
        <v>1209</v>
      </c>
      <c r="J11" s="19" t="s">
        <v>76</v>
      </c>
      <c r="K11" s="19" t="s">
        <v>29</v>
      </c>
      <c r="L11" s="19" t="str">
        <f t="shared" si="0"/>
        <v>FEVEREIRO</v>
      </c>
      <c r="M11" s="18">
        <v>42778</v>
      </c>
      <c r="N11" s="18" t="str">
        <f t="shared" ca="1" si="1"/>
        <v>Pagamento Realizado</v>
      </c>
    </row>
    <row r="12" spans="3:14" ht="15.75" thickBot="1" x14ac:dyDescent="0.3">
      <c r="C12" s="18">
        <v>42809</v>
      </c>
      <c r="D12" s="19" t="s">
        <v>86</v>
      </c>
      <c r="E12" s="19" t="s">
        <v>33</v>
      </c>
      <c r="F12" s="19" t="s">
        <v>132</v>
      </c>
      <c r="G12" s="19" t="s">
        <v>11</v>
      </c>
      <c r="H12" s="19" t="s">
        <v>80</v>
      </c>
      <c r="I12" s="20">
        <v>1071</v>
      </c>
      <c r="J12" s="19" t="s">
        <v>76</v>
      </c>
      <c r="K12" s="21" t="s">
        <v>27</v>
      </c>
      <c r="L12" s="19" t="str">
        <f t="shared" si="0"/>
        <v>MARÇO</v>
      </c>
      <c r="M12" s="18">
        <v>42809</v>
      </c>
      <c r="N12" s="18" t="str">
        <f t="shared" ca="1" si="1"/>
        <v>Pagamento Realizado</v>
      </c>
    </row>
    <row r="13" spans="3:14" ht="15.75" thickBot="1" x14ac:dyDescent="0.3">
      <c r="C13" s="18">
        <v>42826</v>
      </c>
      <c r="D13" s="19" t="s">
        <v>88</v>
      </c>
      <c r="E13" s="19" t="s">
        <v>34</v>
      </c>
      <c r="F13" s="19" t="s">
        <v>133</v>
      </c>
      <c r="G13" s="19" t="s">
        <v>12</v>
      </c>
      <c r="H13" s="19" t="s">
        <v>81</v>
      </c>
      <c r="I13" s="20">
        <v>688</v>
      </c>
      <c r="J13" s="19" t="s">
        <v>76</v>
      </c>
      <c r="K13" s="21" t="s">
        <v>28</v>
      </c>
      <c r="L13" s="19" t="str">
        <f t="shared" si="0"/>
        <v>ABRIL</v>
      </c>
      <c r="M13" s="18">
        <v>42826</v>
      </c>
      <c r="N13" s="18" t="str">
        <f t="shared" ca="1" si="1"/>
        <v>Pagamento Realizado</v>
      </c>
    </row>
    <row r="14" spans="3:14" ht="15.75" thickBot="1" x14ac:dyDescent="0.3">
      <c r="C14" s="18">
        <v>42807</v>
      </c>
      <c r="D14" s="19" t="s">
        <v>89</v>
      </c>
      <c r="E14" s="19" t="s">
        <v>32</v>
      </c>
      <c r="F14" s="19" t="s">
        <v>74</v>
      </c>
      <c r="G14" s="19" t="s">
        <v>9</v>
      </c>
      <c r="H14" s="19" t="s">
        <v>75</v>
      </c>
      <c r="I14" s="20">
        <v>726</v>
      </c>
      <c r="J14" s="19" t="s">
        <v>76</v>
      </c>
      <c r="K14" s="19" t="s">
        <v>29</v>
      </c>
      <c r="L14" s="19" t="str">
        <f t="shared" si="0"/>
        <v>MARÇO</v>
      </c>
      <c r="M14" s="18">
        <v>42807</v>
      </c>
      <c r="N14" s="18" t="str">
        <f t="shared" ca="1" si="1"/>
        <v>Pagamento Realizado</v>
      </c>
    </row>
    <row r="15" spans="3:14" ht="15.75" thickBot="1" x14ac:dyDescent="0.3">
      <c r="C15" s="18">
        <v>42806</v>
      </c>
      <c r="D15" s="19" t="s">
        <v>90</v>
      </c>
      <c r="E15" s="19" t="s">
        <v>33</v>
      </c>
      <c r="F15" s="19" t="s">
        <v>132</v>
      </c>
      <c r="G15" s="19" t="s">
        <v>10</v>
      </c>
      <c r="H15" s="19" t="s">
        <v>78</v>
      </c>
      <c r="I15" s="20">
        <v>1149</v>
      </c>
      <c r="J15" s="19" t="s">
        <v>76</v>
      </c>
      <c r="K15" s="19" t="s">
        <v>30</v>
      </c>
      <c r="L15" s="19" t="str">
        <f t="shared" si="0"/>
        <v>MARÇO</v>
      </c>
      <c r="M15" s="18">
        <v>42806</v>
      </c>
      <c r="N15" s="18" t="str">
        <f t="shared" ca="1" si="1"/>
        <v>Pagamento Realizado</v>
      </c>
    </row>
    <row r="16" spans="3:14" ht="15.75" thickBot="1" x14ac:dyDescent="0.3">
      <c r="C16" s="18">
        <v>42870</v>
      </c>
      <c r="D16" s="19" t="s">
        <v>91</v>
      </c>
      <c r="E16" s="19" t="s">
        <v>34</v>
      </c>
      <c r="F16" s="19" t="s">
        <v>74</v>
      </c>
      <c r="G16" s="19" t="s">
        <v>11</v>
      </c>
      <c r="H16" s="19" t="s">
        <v>80</v>
      </c>
      <c r="I16" s="20">
        <v>577</v>
      </c>
      <c r="J16" s="19" t="s">
        <v>76</v>
      </c>
      <c r="K16" s="21" t="s">
        <v>27</v>
      </c>
      <c r="L16" s="19" t="str">
        <f t="shared" si="0"/>
        <v>MAIO</v>
      </c>
      <c r="M16" s="18">
        <v>42870</v>
      </c>
      <c r="N16" s="18" t="str">
        <f t="shared" ca="1" si="1"/>
        <v>Pagamento Realizado</v>
      </c>
    </row>
    <row r="17" spans="3:14" ht="15.75" thickBot="1" x14ac:dyDescent="0.3">
      <c r="C17" s="18">
        <v>42887</v>
      </c>
      <c r="D17" s="19" t="s">
        <v>92</v>
      </c>
      <c r="E17" s="19" t="s">
        <v>32</v>
      </c>
      <c r="F17" s="19" t="s">
        <v>74</v>
      </c>
      <c r="G17" s="19" t="s">
        <v>12</v>
      </c>
      <c r="H17" s="19" t="s">
        <v>81</v>
      </c>
      <c r="I17" s="20">
        <v>746</v>
      </c>
      <c r="J17" s="19" t="s">
        <v>76</v>
      </c>
      <c r="K17" s="21" t="s">
        <v>28</v>
      </c>
      <c r="L17" s="19" t="str">
        <f t="shared" si="0"/>
        <v>JUNHO</v>
      </c>
      <c r="M17" s="18">
        <v>42887</v>
      </c>
      <c r="N17" s="18" t="str">
        <f t="shared" ca="1" si="1"/>
        <v>Pagamento Realizado</v>
      </c>
    </row>
    <row r="18" spans="3:14" ht="15.75" thickBot="1" x14ac:dyDescent="0.3">
      <c r="C18" s="18">
        <v>42868</v>
      </c>
      <c r="D18" s="19" t="s">
        <v>93</v>
      </c>
      <c r="E18" s="19" t="s">
        <v>32</v>
      </c>
      <c r="F18" s="19" t="s">
        <v>74</v>
      </c>
      <c r="G18" s="19" t="s">
        <v>13</v>
      </c>
      <c r="H18" s="19" t="s">
        <v>83</v>
      </c>
      <c r="I18" s="20">
        <v>1091</v>
      </c>
      <c r="J18" s="19" t="s">
        <v>76</v>
      </c>
      <c r="K18" s="19" t="s">
        <v>29</v>
      </c>
      <c r="L18" s="19" t="str">
        <f>IF(ISBLANK(M18)=TRUE,"",UPPER(TEXT(M18,"MMMM")))</f>
        <v/>
      </c>
      <c r="M18" s="18"/>
      <c r="N18" s="18" t="str">
        <f t="shared" ca="1" si="1"/>
        <v>Pagamento Realizado</v>
      </c>
    </row>
    <row r="19" spans="3:14" ht="15.75" thickBot="1" x14ac:dyDescent="0.3">
      <c r="C19" s="18">
        <v>42959</v>
      </c>
      <c r="D19" s="19" t="s">
        <v>91</v>
      </c>
      <c r="E19" s="19" t="s">
        <v>33</v>
      </c>
      <c r="F19" s="19" t="s">
        <v>132</v>
      </c>
      <c r="G19" s="19" t="s">
        <v>14</v>
      </c>
      <c r="H19" s="19" t="s">
        <v>94</v>
      </c>
      <c r="I19" s="20">
        <v>1183</v>
      </c>
      <c r="J19" s="19"/>
      <c r="K19" s="19" t="s">
        <v>30</v>
      </c>
      <c r="L19" s="19" t="str">
        <f t="shared" si="0"/>
        <v/>
      </c>
      <c r="M19" s="18"/>
      <c r="N19" s="18" t="str">
        <f t="shared" ca="1" si="1"/>
        <v>A Pagar</v>
      </c>
    </row>
    <row r="20" spans="3:14" ht="15.75" thickBot="1" x14ac:dyDescent="0.3">
      <c r="C20" s="18">
        <v>42931</v>
      </c>
      <c r="D20" s="19" t="s">
        <v>73</v>
      </c>
      <c r="E20" s="19" t="s">
        <v>32</v>
      </c>
      <c r="F20" s="19" t="s">
        <v>133</v>
      </c>
      <c r="G20" s="19" t="s">
        <v>9</v>
      </c>
      <c r="H20" s="19" t="s">
        <v>75</v>
      </c>
      <c r="I20" s="20">
        <v>707</v>
      </c>
      <c r="J20" s="19"/>
      <c r="K20" s="21" t="s">
        <v>27</v>
      </c>
      <c r="L20" s="19" t="str">
        <f t="shared" si="0"/>
        <v/>
      </c>
      <c r="M20" s="18"/>
      <c r="N20" s="18" t="str">
        <f t="shared" ca="1" si="1"/>
        <v>Vencido</v>
      </c>
    </row>
    <row r="21" spans="3:14" ht="15.75" thickBot="1" x14ac:dyDescent="0.3">
      <c r="C21" s="18">
        <v>42948</v>
      </c>
      <c r="D21" s="19" t="s">
        <v>90</v>
      </c>
      <c r="E21" s="19" t="s">
        <v>33</v>
      </c>
      <c r="F21" s="19" t="s">
        <v>134</v>
      </c>
      <c r="G21" s="19" t="s">
        <v>10</v>
      </c>
      <c r="H21" s="19" t="s">
        <v>78</v>
      </c>
      <c r="I21" s="20">
        <v>973</v>
      </c>
      <c r="J21" s="19"/>
      <c r="K21" s="21" t="s">
        <v>28</v>
      </c>
      <c r="L21" s="19" t="str">
        <f t="shared" si="0"/>
        <v/>
      </c>
      <c r="M21" s="18"/>
      <c r="N21" s="18" t="str">
        <f t="shared" ca="1" si="1"/>
        <v>A Pagar</v>
      </c>
    </row>
    <row r="22" spans="3:14" ht="15.75" thickBot="1" x14ac:dyDescent="0.3">
      <c r="C22" s="18">
        <v>42868</v>
      </c>
      <c r="D22" s="19" t="s">
        <v>95</v>
      </c>
      <c r="E22" s="19" t="s">
        <v>34</v>
      </c>
      <c r="F22" s="19" t="s">
        <v>135</v>
      </c>
      <c r="G22" s="19" t="s">
        <v>11</v>
      </c>
      <c r="H22" s="19" t="s">
        <v>80</v>
      </c>
      <c r="I22" s="20">
        <v>994</v>
      </c>
      <c r="J22" s="19"/>
      <c r="K22" s="19" t="s">
        <v>29</v>
      </c>
      <c r="L22" s="19" t="str">
        <f t="shared" si="0"/>
        <v/>
      </c>
      <c r="M22" s="18"/>
      <c r="N22" s="18" t="str">
        <f t="shared" ca="1" si="1"/>
        <v>Vencido</v>
      </c>
    </row>
    <row r="23" spans="3:14" ht="15.75" thickBot="1" x14ac:dyDescent="0.3">
      <c r="C23" s="18">
        <v>42990</v>
      </c>
      <c r="D23" s="19" t="s">
        <v>85</v>
      </c>
      <c r="E23" s="19" t="s">
        <v>32</v>
      </c>
      <c r="F23" s="19" t="s">
        <v>136</v>
      </c>
      <c r="G23" s="19" t="s">
        <v>12</v>
      </c>
      <c r="H23" s="19" t="s">
        <v>81</v>
      </c>
      <c r="I23" s="20">
        <v>1196</v>
      </c>
      <c r="J23" s="19"/>
      <c r="K23" s="19" t="s">
        <v>30</v>
      </c>
      <c r="L23" s="19" t="str">
        <f t="shared" si="0"/>
        <v/>
      </c>
      <c r="M23" s="18"/>
      <c r="N23" s="18" t="str">
        <f t="shared" ca="1" si="1"/>
        <v>A Pagar</v>
      </c>
    </row>
    <row r="24" spans="3:14" ht="15.75" thickBot="1" x14ac:dyDescent="0.3">
      <c r="C24" s="18">
        <v>43023</v>
      </c>
      <c r="D24" s="19" t="s">
        <v>85</v>
      </c>
      <c r="E24" s="19" t="s">
        <v>33</v>
      </c>
      <c r="F24" s="19" t="s">
        <v>74</v>
      </c>
      <c r="G24" s="19" t="s">
        <v>13</v>
      </c>
      <c r="H24" s="19" t="s">
        <v>83</v>
      </c>
      <c r="I24" s="20">
        <v>1136</v>
      </c>
      <c r="J24" s="19"/>
      <c r="K24" s="21" t="s">
        <v>27</v>
      </c>
      <c r="L24" s="19" t="str">
        <f t="shared" si="0"/>
        <v/>
      </c>
      <c r="M24" s="18"/>
      <c r="N24" s="18" t="str">
        <f t="shared" ca="1" si="1"/>
        <v>A Pagar</v>
      </c>
    </row>
    <row r="25" spans="3:14" ht="15.75" thickBot="1" x14ac:dyDescent="0.3">
      <c r="C25" s="18">
        <v>43009</v>
      </c>
      <c r="D25" s="19" t="s">
        <v>96</v>
      </c>
      <c r="E25" s="19" t="s">
        <v>34</v>
      </c>
      <c r="F25" s="19" t="s">
        <v>132</v>
      </c>
      <c r="G25" s="19" t="s">
        <v>9</v>
      </c>
      <c r="H25" s="19" t="s">
        <v>75</v>
      </c>
      <c r="I25" s="20">
        <v>781</v>
      </c>
      <c r="J25" s="19"/>
      <c r="K25" s="21" t="s">
        <v>28</v>
      </c>
      <c r="L25" s="19" t="str">
        <f t="shared" si="0"/>
        <v/>
      </c>
      <c r="M25" s="18"/>
      <c r="N25" s="18" t="str">
        <f t="shared" ca="1" si="1"/>
        <v>A Pagar</v>
      </c>
    </row>
    <row r="26" spans="3:14" ht="15.75" thickBot="1" x14ac:dyDescent="0.3">
      <c r="C26" s="18">
        <v>42778</v>
      </c>
      <c r="D26" s="19" t="s">
        <v>85</v>
      </c>
      <c r="E26" s="19" t="s">
        <v>32</v>
      </c>
      <c r="F26" s="19" t="s">
        <v>133</v>
      </c>
      <c r="G26" s="19" t="s">
        <v>10</v>
      </c>
      <c r="H26" s="19" t="s">
        <v>78</v>
      </c>
      <c r="I26" s="20">
        <v>1135</v>
      </c>
      <c r="J26" s="19" t="s">
        <v>76</v>
      </c>
      <c r="K26" s="19" t="s">
        <v>29</v>
      </c>
      <c r="L26" s="19" t="str">
        <f t="shared" ref="L26:L39" si="2">IF(ISBLANK(M26)=TRUE,"",UPPER(TEXT(M26,"MMMM")))</f>
        <v/>
      </c>
      <c r="M26" s="18"/>
      <c r="N26" s="18" t="str">
        <f t="shared" ca="1" si="1"/>
        <v>Pagamento Realizado</v>
      </c>
    </row>
    <row r="27" spans="3:14" ht="15.75" thickBot="1" x14ac:dyDescent="0.3">
      <c r="C27" s="18">
        <v>42809</v>
      </c>
      <c r="D27" s="19" t="s">
        <v>86</v>
      </c>
      <c r="E27" s="19" t="s">
        <v>33</v>
      </c>
      <c r="F27" s="19" t="s">
        <v>134</v>
      </c>
      <c r="G27" s="19" t="s">
        <v>11</v>
      </c>
      <c r="H27" s="19" t="s">
        <v>80</v>
      </c>
      <c r="I27" s="20">
        <v>570</v>
      </c>
      <c r="J27" s="19" t="s">
        <v>76</v>
      </c>
      <c r="K27" s="19" t="s">
        <v>30</v>
      </c>
      <c r="L27" s="19" t="str">
        <f t="shared" si="2"/>
        <v/>
      </c>
      <c r="M27" s="18"/>
      <c r="N27" s="18" t="str">
        <f t="shared" ca="1" si="1"/>
        <v>Pagamento Realizado</v>
      </c>
    </row>
    <row r="28" spans="3:14" ht="15.75" thickBot="1" x14ac:dyDescent="0.3">
      <c r="C28" s="18">
        <v>42826</v>
      </c>
      <c r="D28" s="19" t="s">
        <v>88</v>
      </c>
      <c r="E28" s="19" t="s">
        <v>34</v>
      </c>
      <c r="F28" s="19" t="s">
        <v>135</v>
      </c>
      <c r="G28" s="19" t="s">
        <v>12</v>
      </c>
      <c r="H28" s="19" t="s">
        <v>81</v>
      </c>
      <c r="I28" s="20">
        <v>919</v>
      </c>
      <c r="J28" s="19" t="s">
        <v>76</v>
      </c>
      <c r="K28" s="19" t="s">
        <v>31</v>
      </c>
      <c r="L28" s="19" t="str">
        <f t="shared" si="2"/>
        <v/>
      </c>
      <c r="M28" s="18"/>
      <c r="N28" s="18" t="str">
        <f t="shared" ca="1" si="1"/>
        <v>Pagamento Realizado</v>
      </c>
    </row>
    <row r="29" spans="3:14" ht="15.75" thickBot="1" x14ac:dyDescent="0.3">
      <c r="C29" s="18">
        <v>42807</v>
      </c>
      <c r="D29" s="19" t="s">
        <v>89</v>
      </c>
      <c r="E29" s="19" t="s">
        <v>32</v>
      </c>
      <c r="F29" s="19" t="s">
        <v>74</v>
      </c>
      <c r="G29" s="19" t="s">
        <v>9</v>
      </c>
      <c r="H29" s="19" t="s">
        <v>75</v>
      </c>
      <c r="I29" s="20">
        <v>920</v>
      </c>
      <c r="J29" s="19" t="s">
        <v>76</v>
      </c>
      <c r="K29" s="19" t="s">
        <v>28</v>
      </c>
      <c r="L29" s="19" t="str">
        <f t="shared" si="2"/>
        <v/>
      </c>
      <c r="M29" s="18"/>
      <c r="N29" s="18" t="str">
        <f t="shared" ca="1" si="1"/>
        <v>Pagamento Realizado</v>
      </c>
    </row>
    <row r="30" spans="3:14" ht="15.75" thickBot="1" x14ac:dyDescent="0.3">
      <c r="C30" s="18">
        <v>42806</v>
      </c>
      <c r="D30" s="19" t="s">
        <v>90</v>
      </c>
      <c r="E30" s="19" t="s">
        <v>33</v>
      </c>
      <c r="F30" s="19" t="s">
        <v>132</v>
      </c>
      <c r="G30" s="19" t="s">
        <v>10</v>
      </c>
      <c r="H30" s="19" t="s">
        <v>78</v>
      </c>
      <c r="I30" s="20">
        <v>926</v>
      </c>
      <c r="J30" s="19" t="s">
        <v>76</v>
      </c>
      <c r="K30" s="19" t="s">
        <v>87</v>
      </c>
      <c r="L30" s="19" t="str">
        <f t="shared" si="2"/>
        <v/>
      </c>
      <c r="M30" s="18"/>
      <c r="N30" s="18" t="str">
        <f t="shared" ca="1" si="1"/>
        <v>Pagamento Realizado</v>
      </c>
    </row>
    <row r="31" spans="3:14" ht="15.75" thickBot="1" x14ac:dyDescent="0.3">
      <c r="C31" s="18">
        <v>42870</v>
      </c>
      <c r="D31" s="19" t="s">
        <v>91</v>
      </c>
      <c r="E31" s="19" t="s">
        <v>34</v>
      </c>
      <c r="F31" s="19" t="s">
        <v>133</v>
      </c>
      <c r="G31" s="19" t="s">
        <v>11</v>
      </c>
      <c r="H31" s="19" t="s">
        <v>80</v>
      </c>
      <c r="I31" s="20">
        <v>564</v>
      </c>
      <c r="J31" s="19" t="s">
        <v>76</v>
      </c>
      <c r="K31" s="19" t="s">
        <v>30</v>
      </c>
      <c r="L31" s="19" t="str">
        <f t="shared" si="2"/>
        <v/>
      </c>
      <c r="M31" s="18"/>
      <c r="N31" s="18" t="str">
        <f t="shared" ca="1" si="1"/>
        <v>Pagamento Realizado</v>
      </c>
    </row>
    <row r="32" spans="3:14" ht="15.75" thickBot="1" x14ac:dyDescent="0.3">
      <c r="C32" s="18">
        <v>42887</v>
      </c>
      <c r="D32" s="19" t="s">
        <v>92</v>
      </c>
      <c r="E32" s="19" t="s">
        <v>32</v>
      </c>
      <c r="F32" s="19" t="s">
        <v>134</v>
      </c>
      <c r="G32" s="19" t="s">
        <v>12</v>
      </c>
      <c r="H32" s="19" t="s">
        <v>81</v>
      </c>
      <c r="I32" s="20">
        <v>974</v>
      </c>
      <c r="J32" s="19" t="s">
        <v>76</v>
      </c>
      <c r="K32" s="19" t="s">
        <v>31</v>
      </c>
      <c r="L32" s="19" t="str">
        <f t="shared" si="2"/>
        <v/>
      </c>
      <c r="M32" s="18"/>
      <c r="N32" s="18" t="str">
        <f t="shared" ca="1" si="1"/>
        <v>Pagamento Realizado</v>
      </c>
    </row>
    <row r="33" spans="3:14" ht="15.75" thickBot="1" x14ac:dyDescent="0.3">
      <c r="C33" s="18">
        <v>42778</v>
      </c>
      <c r="D33" s="19" t="s">
        <v>85</v>
      </c>
      <c r="E33" s="19" t="s">
        <v>32</v>
      </c>
      <c r="F33" s="19" t="s">
        <v>135</v>
      </c>
      <c r="G33" s="19" t="s">
        <v>10</v>
      </c>
      <c r="H33" s="19" t="s">
        <v>78</v>
      </c>
      <c r="I33" s="20">
        <v>939</v>
      </c>
      <c r="J33" s="19" t="s">
        <v>76</v>
      </c>
      <c r="K33" s="19" t="s">
        <v>28</v>
      </c>
      <c r="L33" s="19" t="str">
        <f t="shared" si="2"/>
        <v/>
      </c>
      <c r="M33" s="18"/>
      <c r="N33" s="18" t="str">
        <f t="shared" ca="1" si="1"/>
        <v>Pagamento Realizado</v>
      </c>
    </row>
    <row r="34" spans="3:14" ht="15.75" thickBot="1" x14ac:dyDescent="0.3">
      <c r="C34" s="18">
        <v>42809</v>
      </c>
      <c r="D34" s="19" t="s">
        <v>86</v>
      </c>
      <c r="E34" s="19" t="s">
        <v>33</v>
      </c>
      <c r="F34" s="19" t="s">
        <v>136</v>
      </c>
      <c r="G34" s="19" t="s">
        <v>11</v>
      </c>
      <c r="H34" s="19" t="s">
        <v>80</v>
      </c>
      <c r="I34" s="20">
        <v>1208</v>
      </c>
      <c r="J34" s="19" t="s">
        <v>76</v>
      </c>
      <c r="K34" s="19" t="s">
        <v>87</v>
      </c>
      <c r="L34" s="19" t="str">
        <f t="shared" si="2"/>
        <v/>
      </c>
      <c r="M34" s="18"/>
      <c r="N34" s="18" t="str">
        <f t="shared" ca="1" si="1"/>
        <v>Pagamento Realizado</v>
      </c>
    </row>
    <row r="35" spans="3:14" ht="15.75" thickBot="1" x14ac:dyDescent="0.3">
      <c r="C35" s="18">
        <v>42826</v>
      </c>
      <c r="D35" s="19" t="s">
        <v>88</v>
      </c>
      <c r="E35" s="19" t="s">
        <v>34</v>
      </c>
      <c r="F35" s="19" t="s">
        <v>74</v>
      </c>
      <c r="G35" s="19" t="s">
        <v>12</v>
      </c>
      <c r="H35" s="19" t="s">
        <v>81</v>
      </c>
      <c r="I35" s="20">
        <v>671</v>
      </c>
      <c r="J35" s="19" t="s">
        <v>76</v>
      </c>
      <c r="K35" s="19" t="s">
        <v>27</v>
      </c>
      <c r="L35" s="19" t="str">
        <f t="shared" si="2"/>
        <v/>
      </c>
      <c r="M35" s="18"/>
      <c r="N35" s="18" t="str">
        <f t="shared" ca="1" si="1"/>
        <v>Pagamento Realizado</v>
      </c>
    </row>
    <row r="36" spans="3:14" ht="15.75" thickBot="1" x14ac:dyDescent="0.3">
      <c r="C36" s="18">
        <v>42807</v>
      </c>
      <c r="D36" s="19" t="s">
        <v>89</v>
      </c>
      <c r="E36" s="19" t="s">
        <v>32</v>
      </c>
      <c r="F36" s="19" t="s">
        <v>132</v>
      </c>
      <c r="G36" s="19" t="s">
        <v>9</v>
      </c>
      <c r="H36" s="19" t="s">
        <v>75</v>
      </c>
      <c r="I36" s="20">
        <v>565</v>
      </c>
      <c r="J36" s="19" t="s">
        <v>76</v>
      </c>
      <c r="K36" s="19" t="s">
        <v>28</v>
      </c>
      <c r="L36" s="19" t="str">
        <f t="shared" si="2"/>
        <v/>
      </c>
      <c r="M36" s="18"/>
      <c r="N36" s="18" t="str">
        <f t="shared" ca="1" si="1"/>
        <v>Pagamento Realizado</v>
      </c>
    </row>
    <row r="37" spans="3:14" ht="15.75" thickBot="1" x14ac:dyDescent="0.3">
      <c r="C37" s="18">
        <v>42806</v>
      </c>
      <c r="D37" s="19" t="s">
        <v>90</v>
      </c>
      <c r="E37" s="19" t="s">
        <v>33</v>
      </c>
      <c r="F37" s="19" t="s">
        <v>133</v>
      </c>
      <c r="G37" s="19" t="s">
        <v>10</v>
      </c>
      <c r="H37" s="19" t="s">
        <v>78</v>
      </c>
      <c r="I37" s="20">
        <v>645</v>
      </c>
      <c r="J37" s="19" t="s">
        <v>76</v>
      </c>
      <c r="K37" s="19" t="s">
        <v>87</v>
      </c>
      <c r="L37" s="19" t="str">
        <f t="shared" si="2"/>
        <v/>
      </c>
      <c r="M37" s="18"/>
      <c r="N37" s="18" t="str">
        <f t="shared" ca="1" si="1"/>
        <v>Pagamento Realizado</v>
      </c>
    </row>
    <row r="38" spans="3:14" ht="15.75" thickBot="1" x14ac:dyDescent="0.3">
      <c r="C38" s="18">
        <v>42870</v>
      </c>
      <c r="D38" s="19" t="s">
        <v>91</v>
      </c>
      <c r="E38" s="19" t="s">
        <v>34</v>
      </c>
      <c r="F38" s="19" t="s">
        <v>134</v>
      </c>
      <c r="G38" s="19" t="s">
        <v>11</v>
      </c>
      <c r="H38" s="19" t="s">
        <v>80</v>
      </c>
      <c r="I38" s="20">
        <v>792</v>
      </c>
      <c r="J38" s="19" t="s">
        <v>76</v>
      </c>
      <c r="K38" s="19" t="s">
        <v>30</v>
      </c>
      <c r="L38" s="19" t="str">
        <f t="shared" si="2"/>
        <v/>
      </c>
      <c r="M38" s="18"/>
      <c r="N38" s="18" t="str">
        <f t="shared" ca="1" si="1"/>
        <v>Pagamento Realizado</v>
      </c>
    </row>
    <row r="39" spans="3:14" ht="15.75" thickBot="1" x14ac:dyDescent="0.3">
      <c r="C39" s="18">
        <v>42887</v>
      </c>
      <c r="D39" s="19" t="s">
        <v>92</v>
      </c>
      <c r="E39" s="19" t="s">
        <v>32</v>
      </c>
      <c r="F39" s="19" t="s">
        <v>135</v>
      </c>
      <c r="G39" s="19" t="s">
        <v>12</v>
      </c>
      <c r="H39" s="19" t="s">
        <v>81</v>
      </c>
      <c r="I39" s="20">
        <v>1082</v>
      </c>
      <c r="J39" s="19" t="s">
        <v>76</v>
      </c>
      <c r="K39" s="19" t="s">
        <v>31</v>
      </c>
      <c r="L39" s="19" t="str">
        <f t="shared" si="2"/>
        <v/>
      </c>
      <c r="M39" s="18"/>
      <c r="N39" s="18" t="str">
        <f t="shared" ca="1" si="1"/>
        <v>Pagamento Realizado</v>
      </c>
    </row>
    <row r="40" spans="3:14" ht="15.75" thickBot="1" x14ac:dyDescent="0.3">
      <c r="C40" s="18">
        <v>43082</v>
      </c>
      <c r="D40" s="19" t="s">
        <v>91</v>
      </c>
      <c r="E40" s="19" t="s">
        <v>33</v>
      </c>
      <c r="F40" s="19" t="s">
        <v>136</v>
      </c>
      <c r="G40" s="19" t="s">
        <v>14</v>
      </c>
      <c r="H40" s="19" t="s">
        <v>94</v>
      </c>
      <c r="I40" s="20">
        <v>878</v>
      </c>
      <c r="J40" s="19"/>
      <c r="K40" s="19" t="s">
        <v>30</v>
      </c>
      <c r="L40" s="19" t="str">
        <f t="shared" si="0"/>
        <v/>
      </c>
      <c r="M40" s="18"/>
      <c r="N40" s="18" t="str">
        <f t="shared" ca="1" si="1"/>
        <v>A Pagar</v>
      </c>
    </row>
  </sheetData>
  <mergeCells count="2">
    <mergeCell ref="C2:H2"/>
    <mergeCell ref="I2:N2"/>
  </mergeCells>
  <conditionalFormatting sqref="N5:N4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dataValidations count="1">
    <dataValidation type="list" allowBlank="1" showInputMessage="1" showErrorMessage="1" sqref="J5:J4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K5:K40</xm:sqref>
        </x14:dataValidation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G5:G40</xm:sqref>
        </x14:dataValidation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E5:E22 E26:E39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/>
  </sheetViews>
  <sheetFormatPr defaultRowHeight="14.25" x14ac:dyDescent="0.2"/>
  <cols>
    <col min="1" max="1" width="25.7109375" style="7" customWidth="1"/>
    <col min="2" max="2" width="1.7109375" style="7" customWidth="1"/>
    <col min="3" max="3" width="37.5703125" style="7" bestFit="1" customWidth="1"/>
    <col min="4" max="16" width="13" style="7" customWidth="1"/>
    <col min="17" max="16384" width="9.140625" style="7"/>
  </cols>
  <sheetData>
    <row r="1" spans="3:16" ht="9.9499999999999993" customHeight="1" x14ac:dyDescent="0.2"/>
    <row r="2" spans="3:16" ht="14.25" customHeight="1" x14ac:dyDescent="0.25">
      <c r="C2" s="30" t="s">
        <v>97</v>
      </c>
      <c r="D2" s="30"/>
      <c r="E2" s="30"/>
      <c r="F2" s="30"/>
      <c r="G2" s="30"/>
      <c r="H2" s="30"/>
      <c r="I2" s="32"/>
      <c r="J2" s="32"/>
      <c r="K2" s="32"/>
      <c r="L2" s="32"/>
      <c r="M2" s="32"/>
      <c r="N2" s="32"/>
      <c r="O2" s="32"/>
      <c r="P2" s="32"/>
    </row>
    <row r="3" spans="3:16" ht="9.9499999999999993" customHeight="1" x14ac:dyDescent="0.2"/>
    <row r="4" spans="3:16" ht="15.75" customHeight="1" thickBot="1" x14ac:dyDescent="0.3">
      <c r="C4" s="2" t="s">
        <v>98</v>
      </c>
      <c r="D4" s="2" t="s">
        <v>99</v>
      </c>
      <c r="E4" s="2" t="s">
        <v>100</v>
      </c>
      <c r="F4" s="2" t="s">
        <v>101</v>
      </c>
      <c r="G4" s="2" t="s">
        <v>102</v>
      </c>
      <c r="H4" s="2" t="s">
        <v>103</v>
      </c>
      <c r="I4" s="2" t="s">
        <v>104</v>
      </c>
      <c r="J4" s="2" t="s">
        <v>105</v>
      </c>
      <c r="K4" s="2" t="s">
        <v>106</v>
      </c>
      <c r="L4" s="2" t="s">
        <v>107</v>
      </c>
      <c r="M4" s="2" t="s">
        <v>108</v>
      </c>
      <c r="N4" s="2" t="s">
        <v>109</v>
      </c>
      <c r="O4" s="2" t="s">
        <v>110</v>
      </c>
      <c r="P4" s="2" t="s">
        <v>111</v>
      </c>
    </row>
    <row r="5" spans="3:16" ht="15.75" hidden="1" customHeight="1" thickTop="1" thickBot="1" x14ac:dyDescent="0.25">
      <c r="C5" s="12"/>
      <c r="D5" s="13" t="s">
        <v>112</v>
      </c>
      <c r="E5" s="13" t="s">
        <v>113</v>
      </c>
      <c r="F5" s="13" t="s">
        <v>114</v>
      </c>
      <c r="G5" s="13" t="s">
        <v>115</v>
      </c>
      <c r="H5" s="13" t="s">
        <v>116</v>
      </c>
      <c r="I5" s="13" t="s">
        <v>117</v>
      </c>
      <c r="J5" s="13" t="s">
        <v>118</v>
      </c>
      <c r="K5" s="13" t="s">
        <v>119</v>
      </c>
      <c r="L5" s="13" t="s">
        <v>120</v>
      </c>
      <c r="M5" s="13" t="s">
        <v>121</v>
      </c>
      <c r="N5" s="13" t="s">
        <v>122</v>
      </c>
      <c r="O5" s="13" t="s">
        <v>123</v>
      </c>
      <c r="P5" s="13"/>
    </row>
    <row r="6" spans="3:16" ht="15.75" customHeight="1" thickTop="1" thickBot="1" x14ac:dyDescent="0.3">
      <c r="C6" s="2" t="s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f>SUM(D6:O6)</f>
        <v>0</v>
      </c>
    </row>
    <row r="7" spans="3:16" ht="15.75" customHeight="1" thickTop="1" thickBot="1" x14ac:dyDescent="0.3">
      <c r="C7" s="2" t="s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 t="shared" ref="P7:P28" si="0">SUM(D7:O7)</f>
        <v>0</v>
      </c>
    </row>
    <row r="8" spans="3:16" ht="16.5" thickTop="1" thickBot="1" x14ac:dyDescent="0.3">
      <c r="C8" s="2" t="s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 t="shared" si="0"/>
        <v>0</v>
      </c>
    </row>
    <row r="9" spans="3:16" ht="16.5" thickTop="1" thickBot="1" x14ac:dyDescent="0.3">
      <c r="C9" s="2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>
        <f t="shared" si="0"/>
        <v>0</v>
      </c>
    </row>
    <row r="10" spans="3:16" ht="16.5" thickTop="1" thickBot="1" x14ac:dyDescent="0.3">
      <c r="C10" s="2" t="s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si="0"/>
        <v>0</v>
      </c>
    </row>
    <row r="11" spans="3:16" ht="16.5" thickTop="1" thickBot="1" x14ac:dyDescent="0.3">
      <c r="C11" s="2" t="s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>
        <f t="shared" si="0"/>
        <v>0</v>
      </c>
    </row>
    <row r="12" spans="3:16" ht="16.5" thickTop="1" thickBot="1" x14ac:dyDescent="0.3">
      <c r="C12" s="2" t="s">
        <v>64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>
        <f t="shared" si="0"/>
        <v>0</v>
      </c>
    </row>
    <row r="13" spans="3:16" ht="16.5" thickTop="1" thickBot="1" x14ac:dyDescent="0.3">
      <c r="C13" s="2" t="s">
        <v>9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f t="shared" si="0"/>
        <v>0</v>
      </c>
    </row>
    <row r="14" spans="3:16" ht="16.5" thickTop="1" thickBot="1" x14ac:dyDescent="0.3">
      <c r="C14" s="2" t="s">
        <v>10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f t="shared" si="0"/>
        <v>0</v>
      </c>
    </row>
    <row r="15" spans="3:16" ht="16.5" thickTop="1" thickBot="1" x14ac:dyDescent="0.3">
      <c r="C15" s="2" t="s">
        <v>11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f t="shared" si="0"/>
        <v>0</v>
      </c>
    </row>
    <row r="16" spans="3:16" ht="16.5" thickTop="1" thickBot="1" x14ac:dyDescent="0.3">
      <c r="C16" s="2" t="s">
        <v>12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f t="shared" si="0"/>
        <v>0</v>
      </c>
    </row>
    <row r="17" spans="3:16" ht="16.5" thickTop="1" thickBot="1" x14ac:dyDescent="0.3">
      <c r="C17" s="2" t="s">
        <v>13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0"/>
        <v>0</v>
      </c>
    </row>
    <row r="18" spans="3:16" ht="16.5" thickTop="1" thickBot="1" x14ac:dyDescent="0.3">
      <c r="C18" s="2" t="s">
        <v>14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0"/>
        <v>0</v>
      </c>
    </row>
    <row r="19" spans="3:16" ht="16.5" thickTop="1" thickBot="1" x14ac:dyDescent="0.3">
      <c r="C19" s="2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0"/>
        <v>0</v>
      </c>
    </row>
    <row r="20" spans="3:16" ht="16.5" thickTop="1" thickBot="1" x14ac:dyDescent="0.3">
      <c r="C20" s="2" t="s">
        <v>16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0"/>
        <v>0</v>
      </c>
    </row>
    <row r="21" spans="3:16" ht="16.5" thickTop="1" thickBot="1" x14ac:dyDescent="0.3">
      <c r="C21" s="2" t="s">
        <v>17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0"/>
        <v>0</v>
      </c>
    </row>
    <row r="22" spans="3:16" ht="16.5" thickTop="1" thickBot="1" x14ac:dyDescent="0.3">
      <c r="C22" s="2" t="s">
        <v>18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0"/>
        <v>0</v>
      </c>
    </row>
    <row r="23" spans="3:16" ht="16.5" thickTop="1" thickBot="1" x14ac:dyDescent="0.3">
      <c r="C23" s="2" t="s">
        <v>19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0"/>
        <v>0</v>
      </c>
    </row>
    <row r="24" spans="3:16" ht="16.5" thickTop="1" thickBot="1" x14ac:dyDescent="0.3">
      <c r="C24" s="2" t="s">
        <v>20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0"/>
        <v>0</v>
      </c>
    </row>
    <row r="25" spans="3:16" ht="16.5" thickTop="1" thickBot="1" x14ac:dyDescent="0.3">
      <c r="C25" s="2" t="s">
        <v>21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0"/>
        <v>0</v>
      </c>
    </row>
    <row r="26" spans="3:16" ht="16.5" thickTop="1" thickBot="1" x14ac:dyDescent="0.3">
      <c r="C26" s="2" t="s">
        <v>22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0"/>
        <v>0</v>
      </c>
    </row>
    <row r="27" spans="3:16" ht="16.5" thickTop="1" thickBot="1" x14ac:dyDescent="0.3">
      <c r="C27" s="2" t="s">
        <v>23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0"/>
        <v>0</v>
      </c>
    </row>
    <row r="28" spans="3:16" ht="16.5" thickTop="1" thickBot="1" x14ac:dyDescent="0.3">
      <c r="C28" s="2" t="s">
        <v>62</v>
      </c>
      <c r="D28" s="16">
        <f>SUM(D13:D27)</f>
        <v>0</v>
      </c>
      <c r="E28" s="16">
        <f t="shared" ref="E28:O28" si="1">SUM(E13:E27)</f>
        <v>0</v>
      </c>
      <c r="F28" s="16">
        <f t="shared" si="1"/>
        <v>0</v>
      </c>
      <c r="G28" s="16">
        <f t="shared" si="1"/>
        <v>0</v>
      </c>
      <c r="H28" s="16">
        <f t="shared" si="1"/>
        <v>0</v>
      </c>
      <c r="I28" s="16">
        <f t="shared" si="1"/>
        <v>0</v>
      </c>
      <c r="J28" s="16">
        <f t="shared" si="1"/>
        <v>0</v>
      </c>
      <c r="K28" s="16">
        <f t="shared" si="1"/>
        <v>0</v>
      </c>
      <c r="L28" s="16">
        <f t="shared" si="1"/>
        <v>0</v>
      </c>
      <c r="M28" s="16">
        <f t="shared" si="1"/>
        <v>0</v>
      </c>
      <c r="N28" s="16">
        <f t="shared" si="1"/>
        <v>0</v>
      </c>
      <c r="O28" s="16">
        <f t="shared" si="1"/>
        <v>0</v>
      </c>
      <c r="P28" s="16">
        <f t="shared" si="0"/>
        <v>0</v>
      </c>
    </row>
    <row r="29" spans="3:16" ht="15.75" thickTop="1" thickBot="1" x14ac:dyDescent="0.25">
      <c r="C29" s="1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3:16" ht="15" thickTop="1" x14ac:dyDescent="0.2"/>
  </sheetData>
  <mergeCells count="2">
    <mergeCell ref="C2:H2"/>
    <mergeCell ref="I2:P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9" sqref="D5:D9"/>
    </sheetView>
  </sheetViews>
  <sheetFormatPr defaultRowHeight="14.25" x14ac:dyDescent="0.2"/>
  <cols>
    <col min="1" max="1" width="25.7109375" style="7" customWidth="1"/>
    <col min="2" max="2" width="1.7109375" style="7" customWidth="1"/>
    <col min="3" max="3" width="32.85546875" style="7" customWidth="1"/>
    <col min="4" max="4" width="15.42578125" style="7" customWidth="1"/>
    <col min="5" max="16384" width="9.140625" style="7"/>
  </cols>
  <sheetData>
    <row r="1" spans="3:16" ht="9.9499999999999993" customHeight="1" x14ac:dyDescent="0.2"/>
    <row r="2" spans="3:16" ht="14.25" customHeight="1" x14ac:dyDescent="0.25">
      <c r="C2" s="30" t="s">
        <v>124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11"/>
      <c r="O2" s="11"/>
      <c r="P2" s="11"/>
    </row>
    <row r="3" spans="3:16" ht="9.9499999999999993" customHeight="1" x14ac:dyDescent="0.2"/>
    <row r="4" spans="3:16" ht="15.75" thickBot="1" x14ac:dyDescent="0.3">
      <c r="C4" s="2" t="s">
        <v>125</v>
      </c>
      <c r="D4" s="2" t="s">
        <v>126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26" t="s">
        <v>127</v>
      </c>
      <c r="D5" s="17"/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26" t="s">
        <v>128</v>
      </c>
      <c r="D6" s="16"/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26" t="s">
        <v>129</v>
      </c>
      <c r="D7" s="16"/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27" t="s">
        <v>130</v>
      </c>
      <c r="D8" s="16"/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27" t="s">
        <v>131</v>
      </c>
      <c r="D9" s="16"/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2">
    <mergeCell ref="C2:H2"/>
    <mergeCell ref="I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PAINEL PRINCIPAL</vt:lpstr>
      <vt:lpstr>Dados</vt:lpstr>
      <vt:lpstr>Contas a Receber</vt:lpstr>
      <vt:lpstr>Contas a Pagar</vt:lpstr>
      <vt:lpstr>GRÁFICOS</vt:lpstr>
      <vt:lpstr>Calcula Financiamento</vt:lpstr>
      <vt:lpstr>GRÁFICOS!Area_de_impressao</vt:lpstr>
      <vt:lpstr>mes_pagar</vt:lpstr>
      <vt:lpstr>pago</vt:lpstr>
      <vt:lpstr>plano_pagar</vt:lpstr>
      <vt:lpstr>recebido</vt:lpstr>
      <vt:lpstr>Total_Recebido</vt:lpstr>
      <vt:lpstr>Valor_Pagar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2017-07-25T12:58:20Z</dcterms:modified>
</cp:coreProperties>
</file>