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c4bf95f6187469/Uni/Speciale/Thesis/Code/Plots/"/>
    </mc:Choice>
  </mc:AlternateContent>
  <xr:revisionPtr revIDLastSave="2" documentId="8_{C420E006-DD69-475B-84FC-476BD14F4FA5}" xr6:coauthVersionLast="47" xr6:coauthVersionMax="47" xr10:uidLastSave="{21A8FCF8-FAB1-4F28-8732-03BCDF0435C9}"/>
  <bookViews>
    <workbookView xWindow="-120" yWindow="-120" windowWidth="29040" windowHeight="15840" xr2:uid="{25A82A8C-8C44-4990-A510-024C1255F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1" i="1" l="1"/>
  <c r="Z62" i="1"/>
  <c r="Z60" i="1"/>
  <c r="Z58" i="1"/>
  <c r="Z65" i="1" s="1"/>
  <c r="Z63" i="1"/>
  <c r="R33" i="1"/>
  <c r="R28" i="1"/>
  <c r="R29" i="1"/>
  <c r="R30" i="1"/>
  <c r="R31" i="1"/>
  <c r="R32" i="1"/>
  <c r="R27" i="1"/>
  <c r="O33" i="1"/>
  <c r="Y62" i="1"/>
  <c r="Y64" i="1"/>
  <c r="X61" i="1"/>
  <c r="X64" i="1"/>
  <c r="X62" i="1"/>
  <c r="AC41" i="1"/>
  <c r="AC42" i="1"/>
  <c r="AC43" i="1"/>
  <c r="AC44" i="1"/>
  <c r="AC45" i="1"/>
  <c r="AC46" i="1"/>
  <c r="AC47" i="1"/>
  <c r="AC48" i="1"/>
  <c r="AC49" i="1"/>
  <c r="AC50" i="1"/>
  <c r="S49" i="1"/>
  <c r="S45" i="1"/>
  <c r="O51" i="1"/>
  <c r="O49" i="1"/>
  <c r="O45" i="1"/>
  <c r="O53" i="1" s="1"/>
  <c r="P42" i="1" s="1"/>
  <c r="Y58" i="1" s="1"/>
  <c r="O32" i="1"/>
  <c r="O28" i="1"/>
  <c r="O29" i="1"/>
  <c r="O30" i="1"/>
  <c r="O31" i="1"/>
  <c r="O27" i="1"/>
  <c r="X16" i="1"/>
  <c r="AC51" i="1" l="1"/>
  <c r="AD43" i="1" s="1"/>
  <c r="X60" i="1" s="1"/>
  <c r="P45" i="1"/>
  <c r="S53" i="1"/>
  <c r="P49" i="1"/>
  <c r="P51" i="1"/>
  <c r="P48" i="1"/>
  <c r="Y60" i="1" s="1"/>
  <c r="P44" i="1"/>
  <c r="Y59" i="1" s="1"/>
  <c r="P47" i="1"/>
  <c r="P43" i="1"/>
  <c r="Y63" i="1" s="1"/>
  <c r="P50" i="1"/>
  <c r="P46" i="1"/>
  <c r="Y61" i="1" l="1"/>
  <c r="AD41" i="1"/>
  <c r="AD46" i="1"/>
  <c r="X58" i="1" s="1"/>
  <c r="AD49" i="1"/>
  <c r="AD50" i="1"/>
  <c r="AD47" i="1"/>
  <c r="AD45" i="1"/>
  <c r="AD42" i="1"/>
  <c r="AD44" i="1"/>
  <c r="X59" i="1" s="1"/>
  <c r="AD48" i="1"/>
  <c r="X63" i="1" s="1"/>
  <c r="Y65" i="1"/>
  <c r="X65" i="1" l="1"/>
  <c r="AD51" i="1"/>
</calcChain>
</file>

<file path=xl/sharedStrings.xml><?xml version="1.0" encoding="utf-8"?>
<sst xmlns="http://schemas.openxmlformats.org/spreadsheetml/2006/main" count="79" uniqueCount="42">
  <si>
    <t>Wind</t>
  </si>
  <si>
    <t>Solar</t>
  </si>
  <si>
    <t>Total</t>
  </si>
  <si>
    <t>CCS=Carbon capture and storage</t>
  </si>
  <si>
    <t>Nuclear</t>
  </si>
  <si>
    <t>y</t>
  </si>
  <si>
    <t>Delta y</t>
  </si>
  <si>
    <t>Wind offshore</t>
  </si>
  <si>
    <t>Wind onshore</t>
  </si>
  <si>
    <t>Bioenergy CSS</t>
  </si>
  <si>
    <t>Fossile fuel CSS</t>
  </si>
  <si>
    <t>Energy type</t>
  </si>
  <si>
    <t>From here</t>
  </si>
  <si>
    <t>https://reader.elsevier.com/reader/sd/pii/S2667095X21000167?token=CB747B85F647D22E598DDDDE4AB96DC09A71E0CCDD9C5A12AC20EE8F0D7ACAEFF720DA041B11672EC34D3E93044D4F2F&amp;originRegion=eu-west-1&amp;originCreation=20220830114507</t>
  </si>
  <si>
    <t>fig 5</t>
  </si>
  <si>
    <t>CCC  - balanced</t>
  </si>
  <si>
    <t>Hydro</t>
  </si>
  <si>
    <t>Modern bioenergy</t>
  </si>
  <si>
    <t>bioenergy = gylle</t>
  </si>
  <si>
    <t>Other renewables</t>
  </si>
  <si>
    <t>Natural gas</t>
  </si>
  <si>
    <t>Oil</t>
  </si>
  <si>
    <t>Coal</t>
  </si>
  <si>
    <t>Traditional use of biomass</t>
  </si>
  <si>
    <t>Enheden er EJ exajoule</t>
  </si>
  <si>
    <t>Kilde:</t>
  </si>
  <si>
    <t>https://iea.blob.core.windows.net/assets/4ed140c1-c3f3-4fd9-acae-789a4e14a23c/WorldEnergyOutlook2021.pdf</t>
  </si>
  <si>
    <t>Table A.1d world energy supply net zero by 2050 scenario</t>
  </si>
  <si>
    <t>https://www.irena.org/-/media/Files/IRENA/Agency/Publication/2019/Apr/IRENA_Global_Energy_Transformation_2019.pdf</t>
  </si>
  <si>
    <t>Other renewable</t>
  </si>
  <si>
    <t>Non renewables</t>
  </si>
  <si>
    <t>%</t>
  </si>
  <si>
    <t>total:</t>
  </si>
  <si>
    <t>IEA</t>
  </si>
  <si>
    <t>ok</t>
  </si>
  <si>
    <t>x½</t>
  </si>
  <si>
    <t>Bioenergy</t>
  </si>
  <si>
    <t>CSP</t>
  </si>
  <si>
    <t>Geo</t>
  </si>
  <si>
    <t xml:space="preserve">Rigtige irena </t>
  </si>
  <si>
    <t>Irena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</si>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</sst>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523875</xdr:colOff>
      <xdr:row>21</xdr:row>
      <xdr:rowOff>66675</xdr:rowOff>
    </xdr:from>
    <xdr:to>
      <xdr:col>26</xdr:col>
      <xdr:colOff>1027892</xdr:colOff>
      <xdr:row>22</xdr:row>
      <xdr:rowOff>133318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DB8FC1-09E6-EEDA-4B6C-EA306C634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7075" y="4067175"/>
          <a:ext cx="6466667" cy="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ena.org/-/media/Files/IRENA/Agency/Publication/2019/Apr/IRENA_Global_Energy_Transformation_2019.pdf" TargetMode="External"/><Relationship Id="rId2" Type="http://schemas.openxmlformats.org/officeDocument/2006/relationships/hyperlink" Target="https://iea.blob.core.windows.net/assets/4ed140c1-c3f3-4fd9-acae-789a4e14a23c/WorldEnergyOutlook2021.pdf" TargetMode="External"/><Relationship Id="rId1" Type="http://schemas.openxmlformats.org/officeDocument/2006/relationships/hyperlink" Target="https://reader.elsevier.com/reader/sd/pii/S2667095X21000167?token=CB747B85F647D22E598DDDDE4AB96DC09A71E0CCDD9C5A12AC20EE8F0D7ACAEFF720DA041B11672EC34D3E93044D4F2F&amp;originRegion=eu-west-1&amp;originCreation=2022083011450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997B-6853-47E2-B241-9B74D62BEFF2}">
  <dimension ref="K10:AE65"/>
  <sheetViews>
    <sheetView tabSelected="1" topLeftCell="O30" zoomScale="115" zoomScaleNormal="115" workbookViewId="0">
      <selection activeCell="AB35" sqref="AB35"/>
    </sheetView>
  </sheetViews>
  <sheetFormatPr defaultRowHeight="15" x14ac:dyDescent="0.25"/>
  <cols>
    <col min="23" max="23" width="16.28515625" bestFit="1" customWidth="1"/>
    <col min="27" max="27" width="28.28515625" bestFit="1" customWidth="1"/>
  </cols>
  <sheetData>
    <row r="10" spans="15:24" x14ac:dyDescent="0.25">
      <c r="O10" t="s">
        <v>3</v>
      </c>
    </row>
    <row r="15" spans="15:24" x14ac:dyDescent="0.25">
      <c r="X15" t="s">
        <v>2</v>
      </c>
    </row>
    <row r="16" spans="15:24" x14ac:dyDescent="0.25">
      <c r="X16">
        <f>SUM(M16:W16)</f>
        <v>0</v>
      </c>
    </row>
    <row r="23" spans="14:19" x14ac:dyDescent="0.25">
      <c r="P23" t="s">
        <v>14</v>
      </c>
      <c r="Q23" t="s">
        <v>15</v>
      </c>
    </row>
    <row r="24" spans="14:19" x14ac:dyDescent="0.25">
      <c r="O24" t="s">
        <v>12</v>
      </c>
      <c r="P24" s="1" t="s">
        <v>13</v>
      </c>
    </row>
    <row r="25" spans="14:19" x14ac:dyDescent="0.25">
      <c r="N25" t="s">
        <v>5</v>
      </c>
      <c r="O25" t="s">
        <v>6</v>
      </c>
      <c r="P25" t="s">
        <v>11</v>
      </c>
    </row>
    <row r="26" spans="14:19" x14ac:dyDescent="0.25">
      <c r="N26">
        <v>0</v>
      </c>
    </row>
    <row r="27" spans="14:19" x14ac:dyDescent="0.25">
      <c r="N27">
        <v>430</v>
      </c>
      <c r="O27">
        <f>N27-N26</f>
        <v>430</v>
      </c>
      <c r="P27" t="s">
        <v>7</v>
      </c>
      <c r="R27">
        <f>O27/$O$33*100</f>
        <v>55.128205128205131</v>
      </c>
      <c r="S27" t="s">
        <v>34</v>
      </c>
    </row>
    <row r="28" spans="14:19" x14ac:dyDescent="0.25">
      <c r="N28">
        <v>545</v>
      </c>
      <c r="O28">
        <f t="shared" ref="O28:O31" si="0">N28-N27</f>
        <v>115</v>
      </c>
      <c r="P28" t="s">
        <v>8</v>
      </c>
      <c r="R28">
        <f t="shared" ref="R28:R32" si="1">O28/$O$33*100</f>
        <v>14.743589743589745</v>
      </c>
      <c r="S28" t="s">
        <v>34</v>
      </c>
    </row>
    <row r="29" spans="14:19" x14ac:dyDescent="0.25">
      <c r="N29">
        <v>655</v>
      </c>
      <c r="O29">
        <f t="shared" si="0"/>
        <v>110</v>
      </c>
      <c r="P29" t="s">
        <v>1</v>
      </c>
      <c r="R29">
        <f t="shared" si="1"/>
        <v>14.102564102564102</v>
      </c>
      <c r="S29" t="s">
        <v>34</v>
      </c>
    </row>
    <row r="30" spans="14:19" x14ac:dyDescent="0.25">
      <c r="N30">
        <v>700</v>
      </c>
      <c r="O30">
        <f t="shared" si="0"/>
        <v>45</v>
      </c>
      <c r="P30" t="s">
        <v>4</v>
      </c>
      <c r="R30">
        <f t="shared" si="1"/>
        <v>5.7692307692307692</v>
      </c>
      <c r="S30" t="s">
        <v>34</v>
      </c>
    </row>
    <row r="31" spans="14:19" x14ac:dyDescent="0.25">
      <c r="N31">
        <v>720</v>
      </c>
      <c r="O31">
        <f t="shared" si="0"/>
        <v>20</v>
      </c>
      <c r="P31" t="s">
        <v>9</v>
      </c>
      <c r="R31">
        <f t="shared" si="1"/>
        <v>2.5641025641025639</v>
      </c>
      <c r="S31" t="s">
        <v>34</v>
      </c>
    </row>
    <row r="32" spans="14:19" x14ac:dyDescent="0.25">
      <c r="N32">
        <v>780</v>
      </c>
      <c r="O32">
        <f>N32-N31</f>
        <v>60</v>
      </c>
      <c r="P32" t="s">
        <v>10</v>
      </c>
      <c r="R32">
        <f t="shared" si="1"/>
        <v>7.6923076923076925</v>
      </c>
      <c r="S32" t="s">
        <v>34</v>
      </c>
    </row>
    <row r="33" spans="11:31" x14ac:dyDescent="0.25">
      <c r="O33">
        <f>SUM(O27:O32)</f>
        <v>780</v>
      </c>
      <c r="R33">
        <f>SUM(R27:R32)</f>
        <v>100.00000000000001</v>
      </c>
    </row>
    <row r="39" spans="11:31" x14ac:dyDescent="0.25">
      <c r="N39" t="s">
        <v>27</v>
      </c>
      <c r="AA39" t="s">
        <v>39</v>
      </c>
      <c r="AB39" s="1" t="s">
        <v>28</v>
      </c>
    </row>
    <row r="40" spans="11:31" x14ac:dyDescent="0.25">
      <c r="N40" t="s">
        <v>25</v>
      </c>
      <c r="O40" s="1" t="s">
        <v>26</v>
      </c>
      <c r="AB40">
        <v>335</v>
      </c>
      <c r="AD40" t="s">
        <v>31</v>
      </c>
    </row>
    <row r="41" spans="11:31" x14ac:dyDescent="0.25">
      <c r="O41">
        <v>2050</v>
      </c>
      <c r="P41" t="s">
        <v>31</v>
      </c>
      <c r="S41">
        <v>2020</v>
      </c>
      <c r="AA41" t="s">
        <v>22</v>
      </c>
      <c r="AB41">
        <v>1393</v>
      </c>
      <c r="AC41">
        <f t="shared" ref="AC41:AC50" si="2">AB41-AB40</f>
        <v>1058</v>
      </c>
      <c r="AD41">
        <f t="shared" ref="AD41:AD50" si="3">AC41/$AC$51*100</f>
        <v>1.9227623807360292</v>
      </c>
    </row>
    <row r="42" spans="11:31" x14ac:dyDescent="0.25">
      <c r="N42" t="s">
        <v>1</v>
      </c>
      <c r="O42">
        <v>109.1</v>
      </c>
      <c r="P42">
        <f>O42/$O$53*100</f>
        <v>20.099484156226968</v>
      </c>
      <c r="Q42" t="s">
        <v>34</v>
      </c>
      <c r="S42">
        <v>4.7</v>
      </c>
      <c r="AA42" t="s">
        <v>20</v>
      </c>
      <c r="AB42">
        <v>5355</v>
      </c>
      <c r="AC42">
        <f t="shared" si="2"/>
        <v>3962</v>
      </c>
      <c r="AD42">
        <f t="shared" si="3"/>
        <v>7.2003634711494779</v>
      </c>
    </row>
    <row r="43" spans="11:31" x14ac:dyDescent="0.25">
      <c r="K43" t="s">
        <v>18</v>
      </c>
      <c r="N43" t="s">
        <v>0</v>
      </c>
      <c r="O43">
        <v>88.9</v>
      </c>
      <c r="P43">
        <f t="shared" ref="P43:P51" si="4">O43/$O$53*100</f>
        <v>16.378039793662492</v>
      </c>
      <c r="Q43" t="s">
        <v>34</v>
      </c>
      <c r="S43">
        <v>5.7</v>
      </c>
      <c r="T43" t="s">
        <v>24</v>
      </c>
      <c r="AA43" t="s">
        <v>4</v>
      </c>
      <c r="AB43">
        <v>7873</v>
      </c>
      <c r="AC43">
        <f t="shared" si="2"/>
        <v>2518</v>
      </c>
      <c r="AD43">
        <f t="shared" si="3"/>
        <v>4.576101771921854</v>
      </c>
      <c r="AE43" t="s">
        <v>34</v>
      </c>
    </row>
    <row r="44" spans="11:31" x14ac:dyDescent="0.25">
      <c r="N44" t="s">
        <v>16</v>
      </c>
      <c r="O44">
        <v>30.5</v>
      </c>
      <c r="P44">
        <f t="shared" si="4"/>
        <v>5.6190125276344869</v>
      </c>
      <c r="Q44" t="s">
        <v>34</v>
      </c>
      <c r="S44">
        <v>15.6</v>
      </c>
      <c r="AA44" t="s">
        <v>16</v>
      </c>
      <c r="AB44">
        <v>15331</v>
      </c>
      <c r="AC44">
        <f t="shared" si="2"/>
        <v>7458</v>
      </c>
      <c r="AD44">
        <f t="shared" si="3"/>
        <v>13.553839164016356</v>
      </c>
      <c r="AE44" t="s">
        <v>34</v>
      </c>
    </row>
    <row r="45" spans="11:31" x14ac:dyDescent="0.25">
      <c r="N45" t="s">
        <v>17</v>
      </c>
      <c r="O45">
        <f>73.5+14.6+13.7</f>
        <v>101.8</v>
      </c>
      <c r="P45">
        <f t="shared" si="4"/>
        <v>18.754605747973468</v>
      </c>
      <c r="Q45" t="s">
        <v>34</v>
      </c>
      <c r="S45">
        <f>31.8+3.8+2.2</f>
        <v>37.800000000000004</v>
      </c>
      <c r="AA45" t="s">
        <v>36</v>
      </c>
      <c r="AB45">
        <v>19187</v>
      </c>
      <c r="AC45">
        <f t="shared" si="2"/>
        <v>3856</v>
      </c>
      <c r="AD45">
        <f t="shared" si="3"/>
        <v>7.007723761926397</v>
      </c>
      <c r="AE45" t="s">
        <v>34</v>
      </c>
    </row>
    <row r="46" spans="11:31" x14ac:dyDescent="0.25">
      <c r="N46" t="s">
        <v>19</v>
      </c>
      <c r="O46">
        <v>31.8</v>
      </c>
      <c r="P46">
        <f t="shared" si="4"/>
        <v>5.8585114222549732</v>
      </c>
      <c r="Q46" t="s">
        <v>34</v>
      </c>
      <c r="S46">
        <v>4.5</v>
      </c>
      <c r="AA46" t="s">
        <v>1</v>
      </c>
      <c r="AB46">
        <v>33070</v>
      </c>
      <c r="AC46">
        <f t="shared" si="2"/>
        <v>13883</v>
      </c>
      <c r="AD46">
        <f t="shared" si="3"/>
        <v>25.230349840981368</v>
      </c>
      <c r="AE46" t="s">
        <v>34</v>
      </c>
    </row>
    <row r="47" spans="11:31" x14ac:dyDescent="0.25">
      <c r="N47" t="s">
        <v>23</v>
      </c>
      <c r="O47">
        <v>0</v>
      </c>
      <c r="P47">
        <f t="shared" si="4"/>
        <v>0</v>
      </c>
      <c r="S47">
        <v>24.1</v>
      </c>
      <c r="AA47" t="s">
        <v>37</v>
      </c>
      <c r="AB47">
        <v>33984</v>
      </c>
      <c r="AC47">
        <f t="shared" si="2"/>
        <v>914</v>
      </c>
      <c r="AD47">
        <f t="shared" si="3"/>
        <v>1.6610631531122215</v>
      </c>
      <c r="AE47" t="s">
        <v>34</v>
      </c>
    </row>
    <row r="48" spans="11:31" x14ac:dyDescent="0.25">
      <c r="N48" t="s">
        <v>4</v>
      </c>
      <c r="O48">
        <v>60.6</v>
      </c>
      <c r="P48">
        <f t="shared" si="4"/>
        <v>11.164333087693439</v>
      </c>
      <c r="Q48" t="s">
        <v>34</v>
      </c>
      <c r="S48">
        <v>29.4</v>
      </c>
      <c r="AA48" t="s">
        <v>0</v>
      </c>
      <c r="AB48">
        <v>52941</v>
      </c>
      <c r="AC48">
        <f t="shared" si="2"/>
        <v>18957</v>
      </c>
      <c r="AD48">
        <f t="shared" si="3"/>
        <v>34.451612903225808</v>
      </c>
      <c r="AE48" t="s">
        <v>34</v>
      </c>
    </row>
    <row r="49" spans="14:31" x14ac:dyDescent="0.25">
      <c r="N49" t="s">
        <v>20</v>
      </c>
      <c r="O49">
        <f>17.4+43.3</f>
        <v>60.699999999999996</v>
      </c>
      <c r="P49">
        <f t="shared" si="4"/>
        <v>11.182756079587323</v>
      </c>
      <c r="Q49" t="s">
        <v>34</v>
      </c>
      <c r="S49">
        <f>138.7+0.4</f>
        <v>139.1</v>
      </c>
      <c r="AA49" t="s">
        <v>38</v>
      </c>
      <c r="AB49">
        <v>54064</v>
      </c>
      <c r="AC49">
        <f t="shared" si="2"/>
        <v>1123</v>
      </c>
      <c r="AD49">
        <f t="shared" si="3"/>
        <v>2.0408905043162195</v>
      </c>
      <c r="AE49" t="s">
        <v>34</v>
      </c>
    </row>
    <row r="50" spans="14:31" x14ac:dyDescent="0.25">
      <c r="N50" t="s">
        <v>21</v>
      </c>
      <c r="O50">
        <v>42.2</v>
      </c>
      <c r="P50">
        <f t="shared" si="4"/>
        <v>7.774502579218864</v>
      </c>
      <c r="Q50" t="s">
        <v>34</v>
      </c>
      <c r="S50">
        <v>171.4</v>
      </c>
      <c r="AA50" t="s">
        <v>29</v>
      </c>
      <c r="AB50">
        <v>55360</v>
      </c>
      <c r="AC50">
        <f t="shared" si="2"/>
        <v>1296</v>
      </c>
      <c r="AD50">
        <f t="shared" si="3"/>
        <v>2.3552930486142665</v>
      </c>
      <c r="AE50" t="s">
        <v>34</v>
      </c>
    </row>
    <row r="51" spans="14:31" x14ac:dyDescent="0.25">
      <c r="N51" t="s">
        <v>22</v>
      </c>
      <c r="O51">
        <f>3.3+13.9</f>
        <v>17.2</v>
      </c>
      <c r="P51">
        <f t="shared" si="4"/>
        <v>3.1687546057479725</v>
      </c>
      <c r="Q51" t="s">
        <v>34</v>
      </c>
      <c r="S51">
        <v>155.80000000000001</v>
      </c>
      <c r="AC51">
        <f>SUM(AC41:AC50)</f>
        <v>55025</v>
      </c>
      <c r="AD51">
        <f>SUM(AD41:AD50)</f>
        <v>100.00000000000001</v>
      </c>
    </row>
    <row r="52" spans="14:31" x14ac:dyDescent="0.25">
      <c r="Q52" t="s">
        <v>35</v>
      </c>
    </row>
    <row r="53" spans="14:31" x14ac:dyDescent="0.25">
      <c r="O53">
        <f>SUM(O42:O51)</f>
        <v>542.80000000000007</v>
      </c>
      <c r="S53">
        <f>SUM(S42:S51)</f>
        <v>588.09999999999991</v>
      </c>
    </row>
    <row r="57" spans="14:31" x14ac:dyDescent="0.25">
      <c r="X57" t="s">
        <v>40</v>
      </c>
      <c r="Y57" t="s">
        <v>33</v>
      </c>
      <c r="Z57" t="s">
        <v>41</v>
      </c>
    </row>
    <row r="58" spans="14:31" x14ac:dyDescent="0.25">
      <c r="W58" t="s">
        <v>1</v>
      </c>
      <c r="X58" s="2">
        <f>AD46</f>
        <v>25.230349840981368</v>
      </c>
      <c r="Y58" s="2">
        <f>P42</f>
        <v>20.099484156226968</v>
      </c>
      <c r="Z58" s="2">
        <f>R29</f>
        <v>14.102564102564102</v>
      </c>
    </row>
    <row r="59" spans="14:31" x14ac:dyDescent="0.25">
      <c r="W59" t="s">
        <v>16</v>
      </c>
      <c r="X59" s="2">
        <f>AD44</f>
        <v>13.553839164016356</v>
      </c>
      <c r="Y59" s="2">
        <f>P44</f>
        <v>5.6190125276344869</v>
      </c>
      <c r="Z59" s="2"/>
    </row>
    <row r="60" spans="14:31" x14ac:dyDescent="0.25">
      <c r="W60" t="s">
        <v>4</v>
      </c>
      <c r="X60" s="2">
        <f>AD43</f>
        <v>4.576101771921854</v>
      </c>
      <c r="Y60" s="2">
        <f>P48</f>
        <v>11.164333087693439</v>
      </c>
      <c r="Z60" s="2">
        <f>R30</f>
        <v>5.7692307692307692</v>
      </c>
    </row>
    <row r="61" spans="14:31" x14ac:dyDescent="0.25">
      <c r="W61" t="s">
        <v>30</v>
      </c>
      <c r="X61" s="2">
        <f>AD41+AD42</f>
        <v>9.1231258518855078</v>
      </c>
      <c r="Y61" s="2">
        <f>P49+P50+P51</f>
        <v>22.12601326455416</v>
      </c>
      <c r="Z61" s="2">
        <f>R32</f>
        <v>7.6923076923076925</v>
      </c>
    </row>
    <row r="62" spans="14:31" x14ac:dyDescent="0.25">
      <c r="W62" t="s">
        <v>36</v>
      </c>
      <c r="X62" s="2">
        <f>AD45</f>
        <v>7.007723761926397</v>
      </c>
      <c r="Y62" s="2">
        <f>P45</f>
        <v>18.754605747973468</v>
      </c>
      <c r="Z62" s="2">
        <f>R31</f>
        <v>2.5641025641025639</v>
      </c>
    </row>
    <row r="63" spans="14:31" x14ac:dyDescent="0.25">
      <c r="W63" t="s">
        <v>0</v>
      </c>
      <c r="X63" s="2">
        <f>AD48</f>
        <v>34.451612903225808</v>
      </c>
      <c r="Y63" s="2">
        <f>P43</f>
        <v>16.378039793662492</v>
      </c>
      <c r="Z63" s="2">
        <f>R27+R28</f>
        <v>69.871794871794876</v>
      </c>
    </row>
    <row r="64" spans="14:31" x14ac:dyDescent="0.25">
      <c r="W64" t="s">
        <v>29</v>
      </c>
      <c r="X64" s="2">
        <f>AD50+AD49+AD47</f>
        <v>6.057246706042708</v>
      </c>
      <c r="Y64" s="2">
        <f>P46</f>
        <v>5.8585114222549732</v>
      </c>
      <c r="Z64" s="2"/>
    </row>
    <row r="65" spans="23:26" x14ac:dyDescent="0.25">
      <c r="W65" t="s">
        <v>32</v>
      </c>
      <c r="X65">
        <f>SUM(X58:X64)</f>
        <v>100</v>
      </c>
      <c r="Y65">
        <f>SUM(Y58:Y64)</f>
        <v>100</v>
      </c>
      <c r="Z65">
        <f>SUM(Z58:Z64)</f>
        <v>100</v>
      </c>
    </row>
  </sheetData>
  <hyperlinks>
    <hyperlink ref="P24" r:id="rId1" xr:uid="{228BE70E-1F87-47FD-A323-17CA26206EE7}"/>
    <hyperlink ref="O40" r:id="rId2" xr:uid="{696E5304-EBCD-469D-8BF9-5DAFA47C43A2}"/>
    <hyperlink ref="AB39" r:id="rId3" xr:uid="{0318EFA9-2BA9-4812-B182-1A4080FF4FAE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Binder</cp:lastModifiedBy>
  <dcterms:created xsi:type="dcterms:W3CDTF">2022-08-30T12:01:58Z</dcterms:created>
  <dcterms:modified xsi:type="dcterms:W3CDTF">2022-08-31T08:03:12Z</dcterms:modified>
</cp:coreProperties>
</file>