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025" yWindow="-120" windowWidth="3855" windowHeight="6675" activeTab="1"/>
  </bookViews>
  <sheets>
    <sheet name="Schedule" sheetId="6" r:id="rId1"/>
    <sheet name="Modeling Data" sheetId="2" r:id="rId2"/>
    <sheet name="Conversions" sheetId="4" r:id="rId3"/>
    <sheet name="Notes" sheetId="3" r:id="rId4"/>
  </sheets>
  <calcPr calcId="145621"/>
</workbook>
</file>

<file path=xl/calcChain.xml><?xml version="1.0" encoding="utf-8"?>
<calcChain xmlns="http://schemas.openxmlformats.org/spreadsheetml/2006/main">
  <c r="AC6" i="2" l="1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55" i="2"/>
  <c r="I38" i="2"/>
  <c r="G38" i="2"/>
  <c r="E39" i="2"/>
  <c r="C58" i="2" l="1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57" i="2"/>
  <c r="G3" i="4"/>
  <c r="G66" i="2"/>
  <c r="G19" i="4"/>
  <c r="G12" i="4" s="1"/>
  <c r="G13" i="4" s="1"/>
  <c r="U134" i="2"/>
  <c r="U133" i="2"/>
  <c r="V133" i="2" s="1"/>
  <c r="U132" i="2"/>
  <c r="U131" i="2"/>
  <c r="V131" i="2" s="1"/>
  <c r="U130" i="2"/>
  <c r="U129" i="2"/>
  <c r="U128" i="2"/>
  <c r="U127" i="2"/>
  <c r="V127" i="2" s="1"/>
  <c r="U126" i="2"/>
  <c r="U125" i="2"/>
  <c r="V125" i="2" s="1"/>
  <c r="U124" i="2"/>
  <c r="U123" i="2"/>
  <c r="V123" i="2" s="1"/>
  <c r="U122" i="2"/>
  <c r="U121" i="2"/>
  <c r="U120" i="2"/>
  <c r="U119" i="2"/>
  <c r="V119" i="2" s="1"/>
  <c r="U118" i="2"/>
  <c r="U117" i="2"/>
  <c r="V117" i="2" s="1"/>
  <c r="U116" i="2"/>
  <c r="U115" i="2"/>
  <c r="V115" i="2" s="1"/>
  <c r="U114" i="2"/>
  <c r="U113" i="2"/>
  <c r="U112" i="2"/>
  <c r="U111" i="2"/>
  <c r="V111" i="2" s="1"/>
  <c r="U110" i="2"/>
  <c r="V110" i="2" s="1"/>
  <c r="U109" i="2"/>
  <c r="V109" i="2" s="1"/>
  <c r="U108" i="2"/>
  <c r="V108" i="2" s="1"/>
  <c r="U107" i="2"/>
  <c r="V107" i="2" s="1"/>
  <c r="U106" i="2"/>
  <c r="V106" i="2" s="1"/>
  <c r="U105" i="2"/>
  <c r="U104" i="2"/>
  <c r="V104" i="2" s="1"/>
  <c r="U103" i="2"/>
  <c r="V103" i="2" s="1"/>
  <c r="U102" i="2"/>
  <c r="V102" i="2" s="1"/>
  <c r="U101" i="2"/>
  <c r="V101" i="2" s="1"/>
  <c r="U100" i="2"/>
  <c r="V100" i="2" s="1"/>
  <c r="U99" i="2"/>
  <c r="V99" i="2" s="1"/>
  <c r="U98" i="2"/>
  <c r="V98" i="2" s="1"/>
  <c r="U97" i="2"/>
  <c r="U96" i="2"/>
  <c r="V96" i="2" s="1"/>
  <c r="U95" i="2"/>
  <c r="V95" i="2" s="1"/>
  <c r="U94" i="2"/>
  <c r="V94" i="2" s="1"/>
  <c r="U93" i="2"/>
  <c r="V93" i="2" s="1"/>
  <c r="U92" i="2"/>
  <c r="V92" i="2" s="1"/>
  <c r="U91" i="2"/>
  <c r="V91" i="2" s="1"/>
  <c r="U90" i="2"/>
  <c r="V90" i="2" s="1"/>
  <c r="U89" i="2"/>
  <c r="U88" i="2"/>
  <c r="V88" i="2" s="1"/>
  <c r="U87" i="2"/>
  <c r="V87" i="2" s="1"/>
  <c r="U86" i="2"/>
  <c r="V86" i="2" s="1"/>
  <c r="U85" i="2"/>
  <c r="V85" i="2" s="1"/>
  <c r="U84" i="2"/>
  <c r="V84" i="2" s="1"/>
  <c r="U83" i="2"/>
  <c r="V83" i="2" s="1"/>
  <c r="U82" i="2"/>
  <c r="V82" i="2" s="1"/>
  <c r="U81" i="2"/>
  <c r="U80" i="2"/>
  <c r="V80" i="2" s="1"/>
  <c r="U79" i="2"/>
  <c r="V79" i="2" s="1"/>
  <c r="U78" i="2"/>
  <c r="V78" i="2" s="1"/>
  <c r="U77" i="2"/>
  <c r="V77" i="2" s="1"/>
  <c r="U76" i="2"/>
  <c r="V76" i="2" s="1"/>
  <c r="U75" i="2"/>
  <c r="V75" i="2" s="1"/>
  <c r="U74" i="2"/>
  <c r="V74" i="2" s="1"/>
  <c r="U73" i="2"/>
  <c r="U72" i="2"/>
  <c r="V72" i="2" s="1"/>
  <c r="U71" i="2"/>
  <c r="V71" i="2" s="1"/>
  <c r="U70" i="2"/>
  <c r="V70" i="2" s="1"/>
  <c r="U69" i="2"/>
  <c r="V69" i="2" s="1"/>
  <c r="U68" i="2"/>
  <c r="V68" i="2" s="1"/>
  <c r="U67" i="2"/>
  <c r="V67" i="2" s="1"/>
  <c r="U66" i="2"/>
  <c r="V66" i="2" s="1"/>
  <c r="U65" i="2"/>
  <c r="U64" i="2"/>
  <c r="V64" i="2" s="1"/>
  <c r="U63" i="2"/>
  <c r="V63" i="2" s="1"/>
  <c r="U62" i="2"/>
  <c r="V62" i="2" s="1"/>
  <c r="U61" i="2"/>
  <c r="V61" i="2" s="1"/>
  <c r="U60" i="2"/>
  <c r="V60" i="2" s="1"/>
  <c r="U59" i="2"/>
  <c r="V59" i="2" s="1"/>
  <c r="U58" i="2"/>
  <c r="V58" i="2" s="1"/>
  <c r="U57" i="2"/>
  <c r="U56" i="2"/>
  <c r="V56" i="2" s="1"/>
  <c r="U55" i="2"/>
  <c r="V55" i="2" s="1"/>
  <c r="U54" i="2"/>
  <c r="V54" i="2" s="1"/>
  <c r="U53" i="2"/>
  <c r="V53" i="2" s="1"/>
  <c r="U52" i="2"/>
  <c r="V52" i="2" s="1"/>
  <c r="U51" i="2"/>
  <c r="V51" i="2" s="1"/>
  <c r="U50" i="2"/>
  <c r="V50" i="2" s="1"/>
  <c r="U49" i="2"/>
  <c r="U48" i="2"/>
  <c r="V48" i="2" s="1"/>
  <c r="U47" i="2"/>
  <c r="V47" i="2" s="1"/>
  <c r="U46" i="2"/>
  <c r="V46" i="2" s="1"/>
  <c r="U45" i="2"/>
  <c r="V45" i="2" s="1"/>
  <c r="U44" i="2"/>
  <c r="V44" i="2" s="1"/>
  <c r="U43" i="2"/>
  <c r="V43" i="2" s="1"/>
  <c r="U42" i="2"/>
  <c r="V42" i="2" s="1"/>
  <c r="U41" i="2"/>
  <c r="U40" i="2"/>
  <c r="V40" i="2" s="1"/>
  <c r="U39" i="2"/>
  <c r="V39" i="2" s="1"/>
  <c r="U38" i="2"/>
  <c r="V38" i="2" s="1"/>
  <c r="U37" i="2"/>
  <c r="V37" i="2" s="1"/>
  <c r="U36" i="2"/>
  <c r="V36" i="2" s="1"/>
  <c r="U35" i="2"/>
  <c r="V35" i="2" s="1"/>
  <c r="U34" i="2"/>
  <c r="V34" i="2" s="1"/>
  <c r="U32" i="2"/>
  <c r="U31" i="2"/>
  <c r="V31" i="2" s="1"/>
  <c r="U30" i="2"/>
  <c r="V30" i="2" s="1"/>
  <c r="U29" i="2"/>
  <c r="V29" i="2" s="1"/>
  <c r="U27" i="2"/>
  <c r="V27" i="2" s="1"/>
  <c r="U26" i="2"/>
  <c r="V26" i="2" s="1"/>
  <c r="U25" i="2"/>
  <c r="V25" i="2" s="1"/>
  <c r="U23" i="2"/>
  <c r="V23" i="2" s="1"/>
  <c r="U21" i="2"/>
  <c r="U20" i="2"/>
  <c r="V20" i="2" s="1"/>
  <c r="U19" i="2"/>
  <c r="V19" i="2" s="1"/>
  <c r="U17" i="2"/>
  <c r="V17" i="2" s="1"/>
  <c r="U16" i="2"/>
  <c r="V16" i="2" s="1"/>
  <c r="U15" i="2"/>
  <c r="V15" i="2" s="1"/>
  <c r="U14" i="2"/>
  <c r="V14" i="2" s="1"/>
  <c r="U12" i="2"/>
  <c r="V12" i="2" s="1"/>
  <c r="U11" i="2"/>
  <c r="U10" i="2"/>
  <c r="V10" i="2" s="1"/>
  <c r="U9" i="2"/>
  <c r="V9" i="2" s="1"/>
  <c r="U8" i="2"/>
  <c r="V8" i="2" s="1"/>
  <c r="U7" i="2"/>
  <c r="V7" i="2" s="1"/>
  <c r="U6" i="2"/>
  <c r="V6" i="2" s="1"/>
  <c r="S7" i="2"/>
  <c r="S8" i="2"/>
  <c r="S9" i="2"/>
  <c r="S10" i="2"/>
  <c r="S11" i="2"/>
  <c r="S12" i="2"/>
  <c r="S14" i="2"/>
  <c r="S15" i="2"/>
  <c r="S16" i="2"/>
  <c r="S17" i="2"/>
  <c r="S19" i="2"/>
  <c r="S20" i="2"/>
  <c r="S21" i="2"/>
  <c r="S23" i="2"/>
  <c r="S25" i="2"/>
  <c r="S26" i="2"/>
  <c r="S27" i="2"/>
  <c r="S29" i="2"/>
  <c r="S30" i="2"/>
  <c r="S31" i="2"/>
  <c r="S32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6" i="2"/>
  <c r="V11" i="2" l="1"/>
  <c r="V21" i="2"/>
  <c r="V32" i="2"/>
  <c r="V41" i="2"/>
  <c r="V49" i="2"/>
  <c r="V57" i="2"/>
  <c r="V65" i="2"/>
  <c r="V73" i="2"/>
  <c r="V81" i="2"/>
  <c r="V89" i="2"/>
  <c r="V97" i="2"/>
  <c r="V105" i="2"/>
  <c r="V113" i="2"/>
  <c r="V121" i="2"/>
  <c r="V129" i="2"/>
  <c r="V112" i="2"/>
  <c r="V114" i="2"/>
  <c r="V116" i="2"/>
  <c r="V118" i="2"/>
  <c r="V120" i="2"/>
  <c r="V122" i="2"/>
  <c r="V124" i="2"/>
  <c r="V126" i="2"/>
  <c r="V128" i="2"/>
  <c r="V130" i="2"/>
  <c r="V132" i="2"/>
  <c r="V134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O7" i="2"/>
  <c r="O8" i="2"/>
  <c r="O9" i="2"/>
  <c r="O10" i="2"/>
  <c r="O11" i="2"/>
  <c r="O12" i="2"/>
  <c r="O14" i="2"/>
  <c r="O15" i="2"/>
  <c r="O16" i="2"/>
  <c r="O17" i="2"/>
  <c r="O19" i="2"/>
  <c r="O20" i="2"/>
  <c r="O21" i="2"/>
  <c r="O23" i="2"/>
  <c r="O25" i="2"/>
  <c r="O26" i="2"/>
  <c r="O27" i="2"/>
  <c r="O29" i="2"/>
  <c r="O30" i="2"/>
  <c r="O31" i="2"/>
  <c r="O32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G7" i="2"/>
  <c r="G8" i="2"/>
  <c r="G9" i="2"/>
  <c r="G10" i="2"/>
  <c r="G11" i="2"/>
  <c r="G12" i="2"/>
  <c r="G14" i="2"/>
  <c r="G15" i="2"/>
  <c r="G16" i="2"/>
  <c r="G17" i="2"/>
  <c r="G19" i="2"/>
  <c r="G20" i="2"/>
  <c r="G21" i="2"/>
  <c r="G23" i="2"/>
  <c r="G25" i="2"/>
  <c r="G26" i="2"/>
  <c r="G27" i="2"/>
  <c r="G29" i="2"/>
  <c r="G30" i="2"/>
  <c r="G31" i="2"/>
  <c r="G32" i="2"/>
  <c r="G34" i="2"/>
  <c r="G35" i="2"/>
  <c r="G36" i="2"/>
  <c r="G37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7" i="2"/>
  <c r="I6" i="2"/>
  <c r="G6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I68" i="2"/>
  <c r="G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68" i="2"/>
  <c r="AA28" i="2"/>
  <c r="Y28" i="2"/>
  <c r="W28" i="2"/>
  <c r="T28" i="2"/>
  <c r="U28" i="2" s="1"/>
  <c r="V28" i="2" s="1"/>
  <c r="R28" i="2"/>
  <c r="S28" i="2" s="1"/>
  <c r="M28" i="2"/>
  <c r="O28" i="2" s="1"/>
  <c r="F28" i="2"/>
  <c r="G28" i="2" s="1"/>
  <c r="AE24" i="2"/>
  <c r="AD24" i="2"/>
  <c r="AA24" i="2"/>
  <c r="Y24" i="2"/>
  <c r="W24" i="2"/>
  <c r="T24" i="2"/>
  <c r="U24" i="2" s="1"/>
  <c r="V24" i="2" s="1"/>
  <c r="R24" i="2"/>
  <c r="S24" i="2" s="1"/>
  <c r="P24" i="2"/>
  <c r="Q24" i="2" s="1"/>
  <c r="M24" i="2"/>
  <c r="O24" i="2" s="1"/>
  <c r="L24" i="2"/>
  <c r="K24" i="2"/>
  <c r="J24" i="2"/>
  <c r="H24" i="2"/>
  <c r="I24" i="2" s="1"/>
  <c r="F24" i="2"/>
  <c r="G24" i="2" s="1"/>
  <c r="AA22" i="2"/>
  <c r="W22" i="2"/>
  <c r="T22" i="2"/>
  <c r="U22" i="2" s="1"/>
  <c r="V22" i="2" s="1"/>
  <c r="R22" i="2"/>
  <c r="S22" i="2" s="1"/>
  <c r="M22" i="2"/>
  <c r="O22" i="2" s="1"/>
  <c r="F22" i="2"/>
  <c r="G22" i="2" s="1"/>
  <c r="AA18" i="2"/>
  <c r="W18" i="2"/>
  <c r="T18" i="2"/>
  <c r="U18" i="2" s="1"/>
  <c r="V18" i="2" s="1"/>
  <c r="R18" i="2"/>
  <c r="S18" i="2" s="1"/>
  <c r="M18" i="2"/>
  <c r="O18" i="2" s="1"/>
  <c r="F18" i="2"/>
  <c r="G18" i="2" s="1"/>
  <c r="AA13" i="2"/>
  <c r="W13" i="2"/>
  <c r="T13" i="2"/>
  <c r="U13" i="2" s="1"/>
  <c r="V13" i="2" s="1"/>
  <c r="R13" i="2"/>
  <c r="S13" i="2" s="1"/>
  <c r="M13" i="2"/>
  <c r="O13" i="2" s="1"/>
  <c r="F13" i="2"/>
  <c r="G13" i="2" s="1"/>
  <c r="AA33" i="2"/>
  <c r="W33" i="2"/>
  <c r="T33" i="2"/>
  <c r="U33" i="2" s="1"/>
  <c r="V33" i="2" s="1"/>
  <c r="R33" i="2"/>
  <c r="S33" i="2" s="1"/>
  <c r="M33" i="2"/>
  <c r="O33" i="2" s="1"/>
  <c r="F33" i="2"/>
  <c r="G33" i="2" s="1"/>
</calcChain>
</file>

<file path=xl/comments1.xml><?xml version="1.0" encoding="utf-8"?>
<comments xmlns="http://schemas.openxmlformats.org/spreadsheetml/2006/main">
  <authors>
    <author>ANON</author>
  </authors>
  <commentList>
    <comment ref="C49" authorId="0">
      <text>
        <r>
          <rPr>
            <b/>
            <sz val="9"/>
            <color indexed="81"/>
            <rFont val="Tahoma"/>
            <charset val="1"/>
          </rPr>
          <t>ANON: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<sst xmlns="http://schemas.openxmlformats.org/spreadsheetml/2006/main" count="649" uniqueCount="229">
  <si>
    <t xml:space="preserve">ASHRAE Standard 90.1-2001 </t>
  </si>
  <si>
    <t>ASHRAE Standard 90.1-2007</t>
  </si>
  <si>
    <t>Whole Building Categories</t>
  </si>
  <si>
    <t>Space-by-Space Classifications</t>
  </si>
  <si>
    <t>California 2005 ACM</t>
  </si>
  <si>
    <t>COMNET</t>
  </si>
  <si>
    <t>C</t>
  </si>
  <si>
    <t>Pdmisc</t>
  </si>
  <si>
    <t>D</t>
  </si>
  <si>
    <t>Receptacle Power Coefficients</t>
  </si>
  <si>
    <t xml:space="preserve">California 2005 ACM </t>
  </si>
  <si>
    <t xml:space="preserve">COMNET </t>
  </si>
  <si>
    <t>Sensible</t>
  </si>
  <si>
    <t>Latent</t>
  </si>
  <si>
    <t>Heat Gain per Occupant (Btu/occ)</t>
  </si>
  <si>
    <t>California 2005 Schedule</t>
  </si>
  <si>
    <t>COMNET Schedule</t>
  </si>
  <si>
    <t>1 - Lighting</t>
  </si>
  <si>
    <t>2 - Plug Loads</t>
  </si>
  <si>
    <t>3 - Occupancy</t>
  </si>
  <si>
    <t>4 - Outdoor Air</t>
  </si>
  <si>
    <t>5 - Water Heating</t>
  </si>
  <si>
    <t>6 - Process</t>
  </si>
  <si>
    <t>7 - Schedules</t>
  </si>
  <si>
    <t>Library, Reading Area</t>
  </si>
  <si>
    <t>Library, Stacks</t>
  </si>
  <si>
    <t>Lobby, General</t>
  </si>
  <si>
    <t>Lobby, Motion Picture Theatre</t>
  </si>
  <si>
    <t>Lobby, Performing Arts Theatre</t>
  </si>
  <si>
    <t>Lounge/Recreation</t>
  </si>
  <si>
    <t>Manufacturing, Low Bay</t>
  </si>
  <si>
    <t>Manufacturing, Precision</t>
  </si>
  <si>
    <t>Mechanical Control Room</t>
  </si>
  <si>
    <t>Medical, Emergency Room</t>
  </si>
  <si>
    <t>Medical, Nursery</t>
  </si>
  <si>
    <t>Medical, Nurse's Station</t>
  </si>
  <si>
    <t>Medical, Operating Room</t>
  </si>
  <si>
    <t>Medical, Patient Room</t>
  </si>
  <si>
    <t>Medical, Pharmacy</t>
  </si>
  <si>
    <t>Medical, Radiology/Laboratory</t>
  </si>
  <si>
    <t>Medical, Recovery Room</t>
  </si>
  <si>
    <t>Medical, Supply Room</t>
  </si>
  <si>
    <t>Museum, Exhibition Area</t>
  </si>
  <si>
    <t>Musuem, Restoration Area</t>
  </si>
  <si>
    <t>Office, Enclosed</t>
  </si>
  <si>
    <t>Office, Open</t>
  </si>
  <si>
    <t>Parking Garage, Attended</t>
  </si>
  <si>
    <t>N/A</t>
  </si>
  <si>
    <t>Parking Garage, Non-Attended</t>
  </si>
  <si>
    <t>Post Office, General</t>
  </si>
  <si>
    <t>Religious,  Worship</t>
  </si>
  <si>
    <t>Restrooms</t>
  </si>
  <si>
    <t>Retail, Grocery Store</t>
  </si>
  <si>
    <t>2.1*</t>
  </si>
  <si>
    <t>Retail, Mall Concourse</t>
  </si>
  <si>
    <t>Retail, Sales</t>
  </si>
  <si>
    <t>Sports Arena, Court Sports</t>
  </si>
  <si>
    <t>Sports Arena, Indoor Sports Fields</t>
  </si>
  <si>
    <t>Sports Arena, Ring Sports</t>
  </si>
  <si>
    <t>Stairs, Active</t>
  </si>
  <si>
    <t>Storage, Active, Musuem</t>
  </si>
  <si>
    <t>Storage, Hospital</t>
  </si>
  <si>
    <t>Storage, Inactive, General</t>
  </si>
  <si>
    <t>Storage, Inactive, Musuem</t>
  </si>
  <si>
    <t>Theatre, Performing Arts</t>
  </si>
  <si>
    <t>Transporation, Rail Station/ Bus Terminal</t>
  </si>
  <si>
    <t>Transportation, Baggage Area</t>
  </si>
  <si>
    <t>Transportation, Ticket Counter</t>
  </si>
  <si>
    <t xml:space="preserve">Warehouse, Fine Material </t>
  </si>
  <si>
    <t>Warehouse, Refrigerated</t>
  </si>
  <si>
    <t>Workshop, General</t>
  </si>
  <si>
    <t>Auto Repair</t>
  </si>
  <si>
    <t>Non-Residential</t>
  </si>
  <si>
    <t>Table G-H Light Manufacturing Occupancy</t>
  </si>
  <si>
    <t>College/ University</t>
  </si>
  <si>
    <t>Table G-M School Occupancy</t>
  </si>
  <si>
    <t>Convention Center</t>
  </si>
  <si>
    <t>Table G-E Assembly Occupancy</t>
  </si>
  <si>
    <t>Court House</t>
  </si>
  <si>
    <t>Dining, Bar/Coctail Lounge</t>
  </si>
  <si>
    <t>Table G-K Restaurant Occupancy</t>
  </si>
  <si>
    <t>Dining, Cafeteria/Fast Food</t>
  </si>
  <si>
    <t>Dining, Family</t>
  </si>
  <si>
    <t>Dormitory</t>
  </si>
  <si>
    <t>Table G-G Hotel/Motel Occupancy</t>
  </si>
  <si>
    <t>Exercise Center</t>
  </si>
  <si>
    <t>Gymnasium</t>
  </si>
  <si>
    <t>Health Care Clinic</t>
  </si>
  <si>
    <t>Table G-F Health Occupancy</t>
  </si>
  <si>
    <t>Hospital</t>
  </si>
  <si>
    <t xml:space="preserve">Hotel </t>
  </si>
  <si>
    <t>Hotel Function</t>
  </si>
  <si>
    <t>K-12 School</t>
  </si>
  <si>
    <t>Library</t>
  </si>
  <si>
    <t>Manufacturing Facility</t>
  </si>
  <si>
    <t>Motel</t>
  </si>
  <si>
    <t>Motion Picture Theatre</t>
  </si>
  <si>
    <t>Multi-Family</t>
  </si>
  <si>
    <t>Museum- General</t>
  </si>
  <si>
    <t>Office</t>
  </si>
  <si>
    <t>Table G-I Office Occupancy</t>
  </si>
  <si>
    <t>Parking Garage</t>
  </si>
  <si>
    <t>Table G-J Parking Garage Occupancy</t>
  </si>
  <si>
    <t>Penitentiary</t>
  </si>
  <si>
    <t>Performing Arts Theatre</t>
  </si>
  <si>
    <t>Police/Fire Station</t>
  </si>
  <si>
    <t>Post Office</t>
  </si>
  <si>
    <t>Religious Building</t>
  </si>
  <si>
    <t xml:space="preserve">Retail </t>
  </si>
  <si>
    <t>Retail</t>
  </si>
  <si>
    <t>Table G-L  Retail Occupancy</t>
  </si>
  <si>
    <t>Sports Arena</t>
  </si>
  <si>
    <t>Town Hall</t>
  </si>
  <si>
    <t>Transportation</t>
  </si>
  <si>
    <t>Warehouse</t>
  </si>
  <si>
    <t>Table G-N Warehouse Occupancy</t>
  </si>
  <si>
    <t>Workshop</t>
  </si>
  <si>
    <t>Atrium (Floors 1-3)</t>
  </si>
  <si>
    <t xml:space="preserve">Non-Residential </t>
  </si>
  <si>
    <t>Table G-L Retail Occupancy</t>
  </si>
  <si>
    <t>Atrium (Floors 4+)</t>
  </si>
  <si>
    <t>Auditorium, Exercise Center</t>
  </si>
  <si>
    <t>Auditorium, General</t>
  </si>
  <si>
    <t>Auditorium, Gymnasium</t>
  </si>
  <si>
    <t>Auditorium, Indoor Sports Arena</t>
  </si>
  <si>
    <t>Auditorium, Penitentairy</t>
  </si>
  <si>
    <t>Auditorium, Religious Worship</t>
  </si>
  <si>
    <t>Automotive Repair</t>
  </si>
  <si>
    <t>Bank</t>
  </si>
  <si>
    <t>Civic, Confinement Cells</t>
  </si>
  <si>
    <t>Civic, Courtroom</t>
  </si>
  <si>
    <t>Civic, Judge's Chambers</t>
  </si>
  <si>
    <t>Classroom/Lecture/Training, General</t>
  </si>
  <si>
    <t>Classroom/Lecture/Training, Penitentairy</t>
  </si>
  <si>
    <t xml:space="preserve">Conference/Meeting </t>
  </si>
  <si>
    <t>Corridor/Transition,  General</t>
  </si>
  <si>
    <t>Corridors/Tranistions, Hospital</t>
  </si>
  <si>
    <t>Corridors/Tranistions, Manufacturing</t>
  </si>
  <si>
    <t>Dining, Family Dining/Restaurant</t>
  </si>
  <si>
    <t>Dining, General</t>
  </si>
  <si>
    <t>Dining, Hotel</t>
  </si>
  <si>
    <t>Dining, Motel</t>
  </si>
  <si>
    <t>Dinning, Penitentiary Cafeteria</t>
  </si>
  <si>
    <t>Dormitory/Living Quarters</t>
  </si>
  <si>
    <t>Dressing/Locker Rooms</t>
  </si>
  <si>
    <t>Electrical/Mechanical Room</t>
  </si>
  <si>
    <t>Equipment Room</t>
  </si>
  <si>
    <t>Exhibit Space, Conference</t>
  </si>
  <si>
    <t>Fire Station, Engine Room</t>
  </si>
  <si>
    <t>Fire Station, Sleeping Quarters</t>
  </si>
  <si>
    <t>Food Preparation/ Industrial Kitchen</t>
  </si>
  <si>
    <t>Gym, Exercise Area</t>
  </si>
  <si>
    <t>Gym, Playing Area</t>
  </si>
  <si>
    <t>Home Nursing/Senior Housing</t>
  </si>
  <si>
    <t>Hospital, Waiting Area</t>
  </si>
  <si>
    <t>Hotel/ Motel Guest Rooms</t>
  </si>
  <si>
    <t>Laboratory</t>
  </si>
  <si>
    <t>Table G-O Laboratory Occupancy</t>
  </si>
  <si>
    <t>Laundry Facility</t>
  </si>
  <si>
    <t>Library, Cataloging</t>
  </si>
  <si>
    <t>Lobby, Hotel</t>
  </si>
  <si>
    <t>Manufacturing, High Bay</t>
  </si>
  <si>
    <t>Medical, Exam/Treatment Room</t>
  </si>
  <si>
    <t>Residential</t>
  </si>
  <si>
    <t>Note 1</t>
  </si>
  <si>
    <t>Note 2</t>
  </si>
  <si>
    <t>Notes</t>
  </si>
  <si>
    <t>The hot water load for hotels, motels, dormitories, and penetentiaries is 20</t>
  </si>
  <si>
    <t>gallons/day-occupant for facilities with 20 or fewer rooms; 14 gallong/day-occupant for</t>
  </si>
  <si>
    <t>facilities with 20 to 100 rooms; and 10 gallons/day-occupant for facilities with more than</t>
  </si>
  <si>
    <t xml:space="preserve">100 rooms. </t>
  </si>
  <si>
    <t>The hot water load for schools shall be 1.8 gallons/day-occupant for high schools and</t>
  </si>
  <si>
    <t>0.6 gallons/day-occupant for other schools.</t>
  </si>
  <si>
    <t>The hot water load for dwellling units shall be calculated as 30 gallons/day per dwelling</t>
  </si>
  <si>
    <t>unit plus 10 gallons/day per bedroom. Efficiency apartments shall be consdered to have</t>
  </si>
  <si>
    <t>zero bedrooms.</t>
  </si>
  <si>
    <t>Note 3</t>
  </si>
  <si>
    <t xml:space="preserve">No default is provided. </t>
  </si>
  <si>
    <t>W/m2</t>
  </si>
  <si>
    <t>pers/100m2</t>
  </si>
  <si>
    <t>L/s/m2</t>
  </si>
  <si>
    <t>ft3 / pers</t>
  </si>
  <si>
    <t>m2/pers</t>
  </si>
  <si>
    <t xml:space="preserve">1 cubic foot = </t>
  </si>
  <si>
    <t xml:space="preserve"> liters</t>
  </si>
  <si>
    <t>Allowed Lighting Power Density</t>
  </si>
  <si>
    <t xml:space="preserve"> (W/ft²)</t>
  </si>
  <si>
    <t>Default Receptacle Power Density</t>
  </si>
  <si>
    <t>Occupant Density</t>
  </si>
  <si>
    <t>(ft³/person)</t>
  </si>
  <si>
    <t xml:space="preserve">Minimum Ventilation </t>
  </si>
  <si>
    <t>(cfm/ft²)</t>
  </si>
  <si>
    <t xml:space="preserve">Interior Gas Appliance Power Density      </t>
  </si>
  <si>
    <t>(Btu/h-ft²)</t>
  </si>
  <si>
    <t xml:space="preserve">Load </t>
  </si>
  <si>
    <t>(Btu/h-occ)</t>
  </si>
  <si>
    <t>(G/day-occ)</t>
  </si>
  <si>
    <t>Refrigeration Power Density</t>
  </si>
  <si>
    <t xml:space="preserve"> (W/ft²) </t>
  </si>
  <si>
    <t>1 Btu/h</t>
  </si>
  <si>
    <t>W</t>
  </si>
  <si>
    <t>Btu/hr/occ</t>
  </si>
  <si>
    <t>W/occ</t>
  </si>
  <si>
    <t>1 kW latent</t>
  </si>
  <si>
    <t>Enthalpy of evaporation</t>
  </si>
  <si>
    <t xml:space="preserve"> kJ/h/ kg</t>
  </si>
  <si>
    <t>kg/hr water</t>
  </si>
  <si>
    <t>W/ kg</t>
  </si>
  <si>
    <t xml:space="preserve">1 W latent </t>
  </si>
  <si>
    <t>1 ft2</t>
  </si>
  <si>
    <t>m2</t>
  </si>
  <si>
    <t>1 m2</t>
  </si>
  <si>
    <t>Occupancy</t>
  </si>
  <si>
    <t>Lighting and receptacle</t>
  </si>
  <si>
    <t>Hour</t>
  </si>
  <si>
    <t>Wk</t>
  </si>
  <si>
    <t>Sat</t>
  </si>
  <si>
    <t>Sun</t>
  </si>
  <si>
    <t>RESIDENTIAL</t>
  </si>
  <si>
    <t>OFFICE</t>
  </si>
  <si>
    <t>Werktag</t>
  </si>
  <si>
    <t>Wochenende</t>
  </si>
  <si>
    <t>Table C-5 – Office Occupancy</t>
  </si>
  <si>
    <t>Source: Table G-I, User’s Manual for ANSI/ASHRAE/IESNA Standard 90.1-2007</t>
  </si>
  <si>
    <t>heat on - 21 C</t>
  </si>
  <si>
    <t>Setback 18</t>
  </si>
  <si>
    <t>Luft 66.5m3_hr ACH 22C</t>
  </si>
  <si>
    <t>L/day.occ</t>
  </si>
  <si>
    <t>DHW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</si>
</sst>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3.8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9C0006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8"/>
      <name val="Arial"/>
      <family val="2"/>
    </font>
    <font>
      <sz val="18"/>
      <color theme="1"/>
      <name val="Calibri"/>
      <family val="2"/>
      <scheme val="minor"/>
    </font>
    <font>
      <sz val="18"/>
      <color rgb="FF9C0006"/>
      <name val="Calibri"/>
      <family val="2"/>
      <scheme val="minor"/>
    </font>
    <font>
      <sz val="20"/>
      <name val="Arial"/>
      <family val="2"/>
    </font>
    <font>
      <sz val="20"/>
      <color theme="1"/>
      <name val="Calibri"/>
      <family val="2"/>
      <scheme val="minor"/>
    </font>
    <font>
      <sz val="20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9" fillId="10" borderId="0" applyNumberFormat="0" applyBorder="0" applyAlignment="0" applyProtection="0"/>
    <xf numFmtId="0" fontId="10" fillId="11" borderId="0" applyNumberFormat="0" applyBorder="0" applyAlignment="0" applyProtection="0"/>
    <xf numFmtId="0" fontId="13" fillId="0" borderId="1" applyNumberFormat="0" applyFill="0" applyAlignment="0" applyProtection="0"/>
    <xf numFmtId="0" fontId="2" fillId="0" borderId="0"/>
  </cellStyleXfs>
  <cellXfs count="98">
    <xf numFmtId="0" fontId="0" fillId="0" borderId="0" xfId="0"/>
    <xf numFmtId="2" fontId="0" fillId="4" borderId="0" xfId="0" applyNumberForma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" fontId="0" fillId="8" borderId="0" xfId="0" applyNumberFormat="1" applyFill="1" applyBorder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" fontId="9" fillId="10" borderId="0" xfId="1" applyNumberFormat="1" applyBorder="1" applyAlignment="1">
      <alignment horizontal="center" wrapText="1"/>
    </xf>
    <xf numFmtId="0" fontId="9" fillId="10" borderId="0" xfId="1" applyBorder="1" applyAlignment="1">
      <alignment horizontal="center"/>
    </xf>
    <xf numFmtId="0" fontId="0" fillId="0" borderId="0" xfId="0" applyBorder="1" applyAlignment="1"/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/>
    </xf>
    <xf numFmtId="2" fontId="4" fillId="4" borderId="0" xfId="0" applyNumberFormat="1" applyFont="1" applyFill="1" applyBorder="1" applyAlignment="1"/>
    <xf numFmtId="2" fontId="0" fillId="4" borderId="0" xfId="0" applyNumberFormat="1" applyFill="1" applyBorder="1" applyAlignment="1"/>
    <xf numFmtId="0" fontId="4" fillId="8" borderId="0" xfId="0" applyNumberFormat="1" applyFont="1" applyFill="1" applyBorder="1" applyAlignment="1"/>
    <xf numFmtId="0" fontId="4" fillId="5" borderId="0" xfId="0" applyFont="1" applyFill="1" applyBorder="1" applyAlignment="1"/>
    <xf numFmtId="0" fontId="4" fillId="6" borderId="0" xfId="0" applyFont="1" applyFill="1" applyBorder="1" applyAlignment="1"/>
    <xf numFmtId="0" fontId="4" fillId="9" borderId="0" xfId="0" applyFont="1" applyFill="1" applyBorder="1" applyAlignment="1"/>
    <xf numFmtId="0" fontId="4" fillId="7" borderId="0" xfId="0" applyFont="1" applyFill="1" applyBorder="1" applyAlignment="1"/>
    <xf numFmtId="0" fontId="0" fillId="3" borderId="0" xfId="0" applyFill="1" applyBorder="1" applyAlignment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/>
    <xf numFmtId="1" fontId="0" fillId="8" borderId="0" xfId="0" applyNumberFormat="1" applyFill="1" applyBorder="1" applyAlignment="1"/>
    <xf numFmtId="1" fontId="9" fillId="10" borderId="0" xfId="1" applyNumberFormat="1" applyBorder="1" applyAlignment="1">
      <alignment horizontal="center"/>
    </xf>
    <xf numFmtId="0" fontId="0" fillId="5" borderId="0" xfId="0" applyFill="1" applyBorder="1" applyAlignment="1"/>
    <xf numFmtId="1" fontId="0" fillId="6" borderId="0" xfId="0" applyNumberFormat="1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0" fontId="0" fillId="7" borderId="0" xfId="0" applyFill="1" applyBorder="1" applyAlignment="1"/>
    <xf numFmtId="0" fontId="0" fillId="0" borderId="0" xfId="0" applyBorder="1" applyAlignment="1">
      <alignment wrapText="1"/>
    </xf>
    <xf numFmtId="2" fontId="0" fillId="3" borderId="0" xfId="0" applyNumberFormat="1" applyFill="1" applyBorder="1" applyAlignment="1">
      <alignment horizontal="center" wrapText="1"/>
    </xf>
    <xf numFmtId="2" fontId="9" fillId="10" borderId="0" xfId="1" applyNumberFormat="1" applyBorder="1" applyAlignment="1">
      <alignment horizontal="center" wrapText="1"/>
    </xf>
    <xf numFmtId="2" fontId="0" fillId="5" borderId="0" xfId="0" applyNumberFormat="1" applyFill="1" applyBorder="1" applyAlignment="1">
      <alignment horizontal="center" wrapText="1"/>
    </xf>
    <xf numFmtId="2" fontId="6" fillId="5" borderId="0" xfId="0" applyNumberFormat="1" applyFont="1" applyFill="1" applyBorder="1" applyAlignment="1">
      <alignment horizontal="center" wrapText="1"/>
    </xf>
    <xf numFmtId="1" fontId="0" fillId="6" borderId="0" xfId="0" applyNumberFormat="1" applyFill="1" applyBorder="1" applyAlignment="1">
      <alignment horizontal="center" wrapText="1"/>
    </xf>
    <xf numFmtId="2" fontId="0" fillId="6" borderId="0" xfId="0" applyNumberForma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7" borderId="0" xfId="0" applyFill="1" applyBorder="1" applyAlignment="1">
      <alignment horizontal="center" wrapText="1"/>
    </xf>
    <xf numFmtId="0" fontId="4" fillId="2" borderId="0" xfId="0" applyFont="1" applyFill="1" applyBorder="1"/>
    <xf numFmtId="2" fontId="0" fillId="2" borderId="0" xfId="0" applyNumberFormat="1" applyFill="1" applyBorder="1" applyAlignment="1">
      <alignment horizontal="center"/>
    </xf>
    <xf numFmtId="2" fontId="9" fillId="10" borderId="0" xfId="1" applyNumberFormat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Fill="1" applyBorder="1"/>
    <xf numFmtId="2" fontId="0" fillId="5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9" borderId="0" xfId="0" applyNumberFormat="1" applyFill="1" applyBorder="1" applyAlignment="1">
      <alignment horizontal="center" wrapText="1"/>
    </xf>
    <xf numFmtId="0" fontId="10" fillId="11" borderId="0" xfId="2" applyNumberFormat="1" applyBorder="1" applyAlignment="1"/>
    <xf numFmtId="1" fontId="10" fillId="11" borderId="0" xfId="2" applyNumberFormat="1" applyBorder="1" applyAlignment="1"/>
    <xf numFmtId="1" fontId="10" fillId="11" borderId="0" xfId="2" applyNumberFormat="1" applyBorder="1" applyAlignment="1">
      <alignment horizontal="center" wrapText="1"/>
    </xf>
    <xf numFmtId="1" fontId="10" fillId="11" borderId="0" xfId="2" applyNumberFormat="1" applyBorder="1" applyAlignment="1">
      <alignment horizontal="center"/>
    </xf>
    <xf numFmtId="164" fontId="10" fillId="11" borderId="0" xfId="2" applyNumberFormat="1" applyBorder="1" applyAlignment="1"/>
    <xf numFmtId="164" fontId="10" fillId="11" borderId="0" xfId="2" applyNumberFormat="1" applyBorder="1" applyAlignment="1">
      <alignment horizontal="center" wrapText="1"/>
    </xf>
    <xf numFmtId="164" fontId="10" fillId="11" borderId="0" xfId="2" applyNumberFormat="1" applyBorder="1" applyAlignment="1">
      <alignment horizontal="center"/>
    </xf>
    <xf numFmtId="164" fontId="10" fillId="11" borderId="0" xfId="2" applyNumberFormat="1"/>
    <xf numFmtId="0" fontId="7" fillId="0" borderId="0" xfId="0" applyFont="1" applyFill="1" applyBorder="1"/>
    <xf numFmtId="2" fontId="11" fillId="10" borderId="0" xfId="1" applyNumberFormat="1" applyFont="1" applyBorder="1" applyAlignment="1">
      <alignment horizontal="center"/>
    </xf>
    <xf numFmtId="1" fontId="11" fillId="10" borderId="0" xfId="1" applyNumberFormat="1" applyFont="1" applyBorder="1" applyAlignment="1">
      <alignment horizontal="center"/>
    </xf>
    <xf numFmtId="1" fontId="12" fillId="11" borderId="0" xfId="2" applyNumberFormat="1" applyFont="1" applyBorder="1" applyAlignment="1">
      <alignment horizontal="center"/>
    </xf>
    <xf numFmtId="164" fontId="12" fillId="11" borderId="0" xfId="2" applyNumberFormat="1" applyFont="1" applyBorder="1" applyAlignment="1">
      <alignment horizontal="center"/>
    </xf>
    <xf numFmtId="2" fontId="7" fillId="5" borderId="0" xfId="0" applyNumberFormat="1" applyFont="1" applyFill="1" applyBorder="1" applyAlignment="1">
      <alignment horizontal="center"/>
    </xf>
    <xf numFmtId="0" fontId="2" fillId="0" borderId="0" xfId="4"/>
    <xf numFmtId="0" fontId="13" fillId="0" borderId="1" xfId="3"/>
    <xf numFmtId="0" fontId="2" fillId="12" borderId="0" xfId="4" applyFill="1"/>
    <xf numFmtId="0" fontId="1" fillId="0" borderId="0" xfId="4" applyFont="1"/>
    <xf numFmtId="0" fontId="16" fillId="0" borderId="0" xfId="0" applyFont="1" applyBorder="1"/>
    <xf numFmtId="2" fontId="16" fillId="0" borderId="0" xfId="0" applyNumberFormat="1" applyFont="1" applyBorder="1" applyAlignment="1">
      <alignment horizontal="center"/>
    </xf>
    <xf numFmtId="2" fontId="17" fillId="10" borderId="0" xfId="1" applyNumberFormat="1" applyFont="1" applyBorder="1" applyAlignment="1">
      <alignment horizontal="center"/>
    </xf>
    <xf numFmtId="1" fontId="16" fillId="0" borderId="0" xfId="0" applyNumberFormat="1" applyFont="1" applyBorder="1" applyAlignment="1">
      <alignment horizontal="center"/>
    </xf>
    <xf numFmtId="1" fontId="17" fillId="10" borderId="0" xfId="1" applyNumberFormat="1" applyFont="1" applyBorder="1" applyAlignment="1">
      <alignment horizontal="center"/>
    </xf>
    <xf numFmtId="1" fontId="18" fillId="11" borderId="0" xfId="2" applyNumberFormat="1" applyFont="1" applyBorder="1" applyAlignment="1">
      <alignment horizontal="center"/>
    </xf>
    <xf numFmtId="164" fontId="18" fillId="11" borderId="0" xfId="2" applyNumberFormat="1" applyFont="1" applyBorder="1" applyAlignment="1">
      <alignment horizontal="center"/>
    </xf>
    <xf numFmtId="2" fontId="16" fillId="0" borderId="0" xfId="0" applyNumberFormat="1" applyFont="1" applyFill="1" applyBorder="1" applyAlignment="1">
      <alignment horizontal="center"/>
    </xf>
    <xf numFmtId="0" fontId="16" fillId="0" borderId="0" xfId="0" applyFont="1" applyFill="1" applyBorder="1"/>
    <xf numFmtId="2" fontId="6" fillId="6" borderId="0" xfId="0" applyNumberFormat="1" applyFont="1" applyFill="1" applyBorder="1" applyAlignment="1">
      <alignment horizontal="center" wrapText="1"/>
    </xf>
    <xf numFmtId="2" fontId="6" fillId="6" borderId="0" xfId="0" applyNumberFormat="1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1" fontId="16" fillId="0" borderId="0" xfId="0" applyNumberFormat="1" applyFont="1" applyFill="1" applyBorder="1" applyAlignment="1">
      <alignment horizontal="center"/>
    </xf>
    <xf numFmtId="2" fontId="16" fillId="5" borderId="0" xfId="0" applyNumberFormat="1" applyFont="1" applyFill="1" applyBorder="1" applyAlignment="1">
      <alignment horizontal="center"/>
    </xf>
    <xf numFmtId="0" fontId="19" fillId="0" borderId="0" xfId="0" applyFont="1" applyBorder="1"/>
    <xf numFmtId="2" fontId="19" fillId="0" borderId="0" xfId="0" applyNumberFormat="1" applyFont="1" applyBorder="1" applyAlignment="1">
      <alignment horizontal="center"/>
    </xf>
    <xf numFmtId="2" fontId="20" fillId="10" borderId="0" xfId="1" applyNumberFormat="1" applyFont="1" applyBorder="1" applyAlignment="1">
      <alignment horizontal="center"/>
    </xf>
    <xf numFmtId="1" fontId="19" fillId="0" borderId="0" xfId="0" applyNumberFormat="1" applyFont="1" applyBorder="1" applyAlignment="1">
      <alignment horizontal="center"/>
    </xf>
    <xf numFmtId="1" fontId="20" fillId="10" borderId="0" xfId="1" applyNumberFormat="1" applyFont="1" applyBorder="1" applyAlignment="1">
      <alignment horizontal="center"/>
    </xf>
    <xf numFmtId="1" fontId="21" fillId="11" borderId="0" xfId="2" applyNumberFormat="1" applyFont="1" applyBorder="1" applyAlignment="1">
      <alignment horizontal="center"/>
    </xf>
    <xf numFmtId="164" fontId="21" fillId="11" borderId="0" xfId="2" applyNumberFormat="1" applyFont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</cellXfs>
  <cellStyles count="5">
    <cellStyle name="40 % - Akzent1" xfId="1" builtinId="31"/>
    <cellStyle name="Normal 2" xfId="4"/>
    <cellStyle name="Schlecht" xfId="2" builtinId="27"/>
    <cellStyle name="Standard" xfId="0" builtinId="0"/>
    <cellStyle name="Überschrift 1" xfId="3" builtinId="16"/>
  </cellStyles>
  <dxfs count="9"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43"/>
        </patternFill>
      </fill>
    </dxf>
    <dxf>
      <fill>
        <patternFill>
          <bgColor indexed="5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Weekday Occupancy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Schedule!$E$8:$E$31</c:f>
              <c:numCache>
                <c:formatCode>General</c:formatCode>
                <c:ptCount val="24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70</c:v>
                </c:pt>
                <c:pt idx="7">
                  <c:v>40</c:v>
                </c:pt>
                <c:pt idx="8">
                  <c:v>40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30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70</c:v>
                </c:pt>
                <c:pt idx="20">
                  <c:v>70</c:v>
                </c:pt>
                <c:pt idx="21">
                  <c:v>80</c:v>
                </c:pt>
                <c:pt idx="22">
                  <c:v>90</c:v>
                </c:pt>
                <c:pt idx="23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8272"/>
        <c:axId val="77159808"/>
      </c:barChart>
      <c:catAx>
        <c:axId val="7715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77159808"/>
        <c:crosses val="autoZero"/>
        <c:auto val="1"/>
        <c:lblAlgn val="ctr"/>
        <c:lblOffset val="100"/>
        <c:noMultiLvlLbl val="0"/>
      </c:catAx>
      <c:valAx>
        <c:axId val="771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158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Weekday</a:t>
            </a:r>
            <a:r>
              <a:rPr lang="de-AT" baseline="0"/>
              <a:t> Lighting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Schedule!$H$8:$H$31</c:f>
              <c:numCache>
                <c:formatCode>General</c:formatCode>
                <c:ptCount val="24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50</c:v>
                </c:pt>
                <c:pt idx="8">
                  <c:v>40</c:v>
                </c:pt>
                <c:pt idx="9">
                  <c:v>40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60</c:v>
                </c:pt>
                <c:pt idx="19">
                  <c:v>80</c:v>
                </c:pt>
                <c:pt idx="20">
                  <c:v>90</c:v>
                </c:pt>
                <c:pt idx="21">
                  <c:v>80</c:v>
                </c:pt>
                <c:pt idx="22">
                  <c:v>60</c:v>
                </c:pt>
                <c:pt idx="23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88096"/>
        <c:axId val="77198080"/>
      </c:barChart>
      <c:catAx>
        <c:axId val="7718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77198080"/>
        <c:crosses val="autoZero"/>
        <c:auto val="1"/>
        <c:lblAlgn val="ctr"/>
        <c:lblOffset val="100"/>
        <c:noMultiLvlLbl val="0"/>
      </c:catAx>
      <c:valAx>
        <c:axId val="7719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188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Belegung </a:t>
            </a:r>
            <a:r>
              <a:rPr lang="de-DE" sz="1800" b="1" i="0" u="none" strike="noStrike" baseline="0"/>
              <a:t>Nutzungsprofil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Schedule!$E$41</c:f>
              <c:strCache>
                <c:ptCount val="1"/>
                <c:pt idx="0">
                  <c:v>Werktag</c:v>
                </c:pt>
              </c:strCache>
            </c:strRef>
          </c:tx>
          <c:invertIfNegative val="0"/>
          <c:val>
            <c:numRef>
              <c:f>Schedule!$E$42:$E$65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50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30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</c:ser>
        <c:ser>
          <c:idx val="1"/>
          <c:order val="1"/>
          <c:tx>
            <c:strRef>
              <c:f>Schedule!$F$41</c:f>
              <c:strCache>
                <c:ptCount val="1"/>
                <c:pt idx="0">
                  <c:v>Wochenende</c:v>
                </c:pt>
              </c:strCache>
            </c:strRef>
          </c:tx>
          <c:invertIfNegative val="0"/>
          <c:val>
            <c:numRef>
              <c:f>Schedule!$F$42:$F$65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80896"/>
        <c:axId val="76894976"/>
      </c:barChart>
      <c:catAx>
        <c:axId val="7688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76894976"/>
        <c:crosses val="autoZero"/>
        <c:auto val="1"/>
        <c:lblAlgn val="ctr"/>
        <c:lblOffset val="100"/>
        <c:noMultiLvlLbl val="0"/>
      </c:catAx>
      <c:valAx>
        <c:axId val="7689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880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Beleuchtung und </a:t>
            </a:r>
            <a:r>
              <a:rPr lang="de-DE" sz="1800" b="1" i="0" u="none" strike="noStrike" baseline="0"/>
              <a:t>Geräte 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Schedule!$H$41</c:f>
              <c:strCache>
                <c:ptCount val="1"/>
                <c:pt idx="0">
                  <c:v>Werktag</c:v>
                </c:pt>
              </c:strCache>
            </c:strRef>
          </c:tx>
          <c:invertIfNegative val="0"/>
          <c:val>
            <c:numRef>
              <c:f>Schedule!$H$42:$H$65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30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50</c:v>
                </c:pt>
                <c:pt idx="18">
                  <c:v>30</c:v>
                </c:pt>
                <c:pt idx="19">
                  <c:v>30</c:v>
                </c:pt>
                <c:pt idx="20">
                  <c:v>20</c:v>
                </c:pt>
                <c:pt idx="21">
                  <c:v>20</c:v>
                </c:pt>
                <c:pt idx="22">
                  <c:v>10</c:v>
                </c:pt>
                <c:pt idx="23">
                  <c:v>5</c:v>
                </c:pt>
              </c:numCache>
            </c:numRef>
          </c:val>
        </c:ser>
        <c:ser>
          <c:idx val="1"/>
          <c:order val="1"/>
          <c:tx>
            <c:strRef>
              <c:f>Schedule!$I$41</c:f>
              <c:strCache>
                <c:ptCount val="1"/>
                <c:pt idx="0">
                  <c:v>Wochenende</c:v>
                </c:pt>
              </c:strCache>
            </c:strRef>
          </c:tx>
          <c:invertIfNegative val="0"/>
          <c:val>
            <c:numRef>
              <c:f>Schedule!$I$42:$I$65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16224"/>
        <c:axId val="76917760"/>
      </c:barChart>
      <c:catAx>
        <c:axId val="7691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76917760"/>
        <c:crosses val="autoZero"/>
        <c:auto val="1"/>
        <c:lblAlgn val="ctr"/>
        <c:lblOffset val="100"/>
        <c:noMultiLvlLbl val="0"/>
      </c:catAx>
      <c:valAx>
        <c:axId val="7691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9162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2</xdr:row>
      <xdr:rowOff>23812</xdr:rowOff>
    </xdr:from>
    <xdr:to>
      <xdr:col>19</xdr:col>
      <xdr:colOff>190500</xdr:colOff>
      <xdr:row>16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19</xdr:row>
      <xdr:rowOff>14287</xdr:rowOff>
    </xdr:from>
    <xdr:to>
      <xdr:col>18</xdr:col>
      <xdr:colOff>409575</xdr:colOff>
      <xdr:row>33</xdr:row>
      <xdr:rowOff>90487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37</xdr:row>
      <xdr:rowOff>133350</xdr:rowOff>
    </xdr:from>
    <xdr:to>
      <xdr:col>18</xdr:col>
      <xdr:colOff>295275</xdr:colOff>
      <xdr:row>52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593911</xdr:colOff>
      <xdr:row>53</xdr:row>
      <xdr:rowOff>189940</xdr:rowOff>
    </xdr:from>
    <xdr:to>
      <xdr:col>18</xdr:col>
      <xdr:colOff>293594</xdr:colOff>
      <xdr:row>68</xdr:row>
      <xdr:rowOff>75640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J66"/>
  <sheetViews>
    <sheetView topLeftCell="A22" zoomScaleNormal="100" workbookViewId="0">
      <selection activeCell="G34" sqref="G34"/>
    </sheetView>
  </sheetViews>
  <sheetFormatPr baseColWidth="10" defaultColWidth="9.140625" defaultRowHeight="15" x14ac:dyDescent="0.25"/>
  <cols>
    <col min="1" max="1" width="17.28515625" style="70" customWidth="1"/>
    <col min="2" max="2" width="16.42578125" style="70" customWidth="1"/>
    <col min="3" max="16384" width="9.140625" style="70"/>
  </cols>
  <sheetData>
    <row r="3" spans="2:10" s="71" customFormat="1" ht="20.25" thickBot="1" x14ac:dyDescent="0.35">
      <c r="B3" s="71" t="s">
        <v>218</v>
      </c>
    </row>
    <row r="4" spans="2:10" ht="15.75" thickTop="1" x14ac:dyDescent="0.25"/>
    <row r="6" spans="2:10" x14ac:dyDescent="0.25">
      <c r="E6" s="70" t="s">
        <v>212</v>
      </c>
      <c r="H6" s="70" t="s">
        <v>213</v>
      </c>
    </row>
    <row r="7" spans="2:10" x14ac:dyDescent="0.25">
      <c r="D7" s="70" t="s">
        <v>214</v>
      </c>
      <c r="E7" s="70" t="s">
        <v>215</v>
      </c>
      <c r="F7" s="70" t="s">
        <v>216</v>
      </c>
      <c r="G7" s="70" t="s">
        <v>217</v>
      </c>
      <c r="H7" s="70" t="s">
        <v>215</v>
      </c>
      <c r="I7" s="70" t="s">
        <v>216</v>
      </c>
      <c r="J7" s="70" t="s">
        <v>217</v>
      </c>
    </row>
    <row r="8" spans="2:10" x14ac:dyDescent="0.25">
      <c r="D8" s="70">
        <v>1</v>
      </c>
      <c r="E8" s="70">
        <v>90</v>
      </c>
      <c r="F8" s="70">
        <v>90</v>
      </c>
      <c r="G8" s="70">
        <v>70</v>
      </c>
      <c r="H8" s="70">
        <v>20</v>
      </c>
    </row>
    <row r="9" spans="2:10" x14ac:dyDescent="0.25">
      <c r="D9" s="70">
        <v>2</v>
      </c>
      <c r="E9" s="70">
        <v>90</v>
      </c>
      <c r="F9" s="70">
        <v>90</v>
      </c>
      <c r="G9" s="70">
        <v>70</v>
      </c>
      <c r="H9" s="70">
        <v>15</v>
      </c>
    </row>
    <row r="10" spans="2:10" x14ac:dyDescent="0.25">
      <c r="D10" s="70">
        <v>3</v>
      </c>
      <c r="E10" s="70">
        <v>90</v>
      </c>
      <c r="F10" s="70">
        <v>90</v>
      </c>
      <c r="G10" s="70">
        <v>70</v>
      </c>
      <c r="H10" s="70">
        <v>10</v>
      </c>
    </row>
    <row r="11" spans="2:10" x14ac:dyDescent="0.25">
      <c r="D11" s="70">
        <v>4</v>
      </c>
      <c r="E11" s="70">
        <v>90</v>
      </c>
      <c r="F11" s="70">
        <v>90</v>
      </c>
      <c r="G11" s="70">
        <v>70</v>
      </c>
      <c r="H11" s="70">
        <v>10</v>
      </c>
    </row>
    <row r="12" spans="2:10" x14ac:dyDescent="0.25">
      <c r="D12" s="70">
        <v>5</v>
      </c>
      <c r="E12" s="70">
        <v>90</v>
      </c>
      <c r="F12" s="70">
        <v>90</v>
      </c>
      <c r="G12" s="70">
        <v>70</v>
      </c>
      <c r="H12" s="70">
        <v>10</v>
      </c>
    </row>
    <row r="13" spans="2:10" x14ac:dyDescent="0.25">
      <c r="D13" s="70">
        <v>6</v>
      </c>
      <c r="E13" s="70">
        <v>90</v>
      </c>
      <c r="F13" s="70">
        <v>90</v>
      </c>
      <c r="G13" s="70">
        <v>70</v>
      </c>
      <c r="H13" s="70">
        <v>20</v>
      </c>
    </row>
    <row r="14" spans="2:10" x14ac:dyDescent="0.25">
      <c r="D14" s="70">
        <v>7</v>
      </c>
      <c r="E14" s="70">
        <v>70</v>
      </c>
      <c r="F14" s="70">
        <v>70</v>
      </c>
      <c r="G14" s="70">
        <v>70</v>
      </c>
      <c r="H14" s="70">
        <v>40</v>
      </c>
    </row>
    <row r="15" spans="2:10" x14ac:dyDescent="0.25">
      <c r="D15" s="70">
        <v>8</v>
      </c>
      <c r="E15" s="70">
        <v>40</v>
      </c>
      <c r="F15" s="70">
        <v>50</v>
      </c>
      <c r="G15" s="70">
        <v>70</v>
      </c>
      <c r="H15" s="70">
        <v>50</v>
      </c>
    </row>
    <row r="16" spans="2:10" x14ac:dyDescent="0.25">
      <c r="D16" s="70">
        <v>9</v>
      </c>
      <c r="E16" s="70">
        <v>40</v>
      </c>
      <c r="F16" s="70">
        <v>50</v>
      </c>
      <c r="G16" s="70">
        <v>50</v>
      </c>
      <c r="H16" s="70">
        <v>40</v>
      </c>
    </row>
    <row r="17" spans="4:8" x14ac:dyDescent="0.25">
      <c r="D17" s="70">
        <v>10</v>
      </c>
      <c r="E17" s="70">
        <v>20</v>
      </c>
      <c r="F17" s="70">
        <v>30</v>
      </c>
      <c r="G17" s="70">
        <v>50</v>
      </c>
      <c r="H17" s="70">
        <v>40</v>
      </c>
    </row>
    <row r="18" spans="4:8" x14ac:dyDescent="0.25">
      <c r="D18" s="70">
        <v>11</v>
      </c>
      <c r="E18" s="70">
        <v>20</v>
      </c>
      <c r="F18" s="70">
        <v>30</v>
      </c>
      <c r="G18" s="70">
        <v>50</v>
      </c>
      <c r="H18" s="70">
        <v>25</v>
      </c>
    </row>
    <row r="19" spans="4:8" x14ac:dyDescent="0.25">
      <c r="D19" s="70">
        <v>12</v>
      </c>
      <c r="E19" s="70">
        <v>20</v>
      </c>
      <c r="F19" s="70">
        <v>30</v>
      </c>
      <c r="G19" s="70">
        <v>30</v>
      </c>
      <c r="H19" s="70">
        <v>25</v>
      </c>
    </row>
    <row r="20" spans="4:8" x14ac:dyDescent="0.25">
      <c r="D20" s="70">
        <v>13</v>
      </c>
      <c r="E20" s="70">
        <v>20</v>
      </c>
      <c r="F20" s="70">
        <v>30</v>
      </c>
      <c r="G20" s="70">
        <v>30</v>
      </c>
      <c r="H20" s="70">
        <v>25</v>
      </c>
    </row>
    <row r="21" spans="4:8" x14ac:dyDescent="0.25">
      <c r="D21" s="70">
        <v>14</v>
      </c>
      <c r="E21" s="70">
        <v>20</v>
      </c>
      <c r="F21" s="70">
        <v>30</v>
      </c>
      <c r="G21" s="70">
        <v>20</v>
      </c>
      <c r="H21" s="70">
        <v>25</v>
      </c>
    </row>
    <row r="22" spans="4:8" x14ac:dyDescent="0.25">
      <c r="D22" s="70">
        <v>15</v>
      </c>
      <c r="E22" s="70">
        <v>20</v>
      </c>
      <c r="F22" s="70">
        <v>30</v>
      </c>
      <c r="G22" s="70">
        <v>20</v>
      </c>
      <c r="H22" s="70">
        <v>25</v>
      </c>
    </row>
    <row r="23" spans="4:8" x14ac:dyDescent="0.25">
      <c r="D23" s="70">
        <v>16</v>
      </c>
      <c r="E23" s="70">
        <v>30</v>
      </c>
      <c r="F23" s="70">
        <v>30</v>
      </c>
      <c r="G23" s="70">
        <v>20</v>
      </c>
      <c r="H23" s="70">
        <v>25</v>
      </c>
    </row>
    <row r="24" spans="4:8" x14ac:dyDescent="0.25">
      <c r="D24" s="70">
        <v>17</v>
      </c>
      <c r="E24" s="70">
        <v>50</v>
      </c>
      <c r="F24" s="70">
        <v>30</v>
      </c>
      <c r="G24" s="70">
        <v>30</v>
      </c>
      <c r="H24" s="70">
        <v>25</v>
      </c>
    </row>
    <row r="25" spans="4:8" x14ac:dyDescent="0.25">
      <c r="D25" s="70">
        <v>18</v>
      </c>
      <c r="E25" s="70">
        <v>50</v>
      </c>
      <c r="F25" s="70">
        <v>50</v>
      </c>
      <c r="G25" s="70">
        <v>40</v>
      </c>
      <c r="H25" s="70">
        <v>25</v>
      </c>
    </row>
    <row r="26" spans="4:8" x14ac:dyDescent="0.25">
      <c r="D26" s="70">
        <v>19</v>
      </c>
      <c r="E26" s="70">
        <v>50</v>
      </c>
      <c r="F26" s="70">
        <v>60</v>
      </c>
      <c r="G26" s="70">
        <v>40</v>
      </c>
      <c r="H26" s="70">
        <v>60</v>
      </c>
    </row>
    <row r="27" spans="4:8" x14ac:dyDescent="0.25">
      <c r="D27" s="70">
        <v>20</v>
      </c>
      <c r="E27" s="70">
        <v>70</v>
      </c>
      <c r="F27" s="70">
        <v>60</v>
      </c>
      <c r="G27" s="70">
        <v>60</v>
      </c>
      <c r="H27" s="70">
        <v>80</v>
      </c>
    </row>
    <row r="28" spans="4:8" x14ac:dyDescent="0.25">
      <c r="D28" s="70">
        <v>21</v>
      </c>
      <c r="E28" s="70">
        <v>70</v>
      </c>
      <c r="F28" s="70">
        <v>60</v>
      </c>
      <c r="G28" s="70">
        <v>60</v>
      </c>
      <c r="H28" s="70">
        <v>90</v>
      </c>
    </row>
    <row r="29" spans="4:8" x14ac:dyDescent="0.25">
      <c r="D29" s="70">
        <v>22</v>
      </c>
      <c r="E29" s="70">
        <v>80</v>
      </c>
      <c r="F29" s="70">
        <v>70</v>
      </c>
      <c r="G29" s="70">
        <v>80</v>
      </c>
      <c r="H29" s="70">
        <v>80</v>
      </c>
    </row>
    <row r="30" spans="4:8" x14ac:dyDescent="0.25">
      <c r="D30" s="70">
        <v>23</v>
      </c>
      <c r="E30" s="70">
        <v>90</v>
      </c>
      <c r="F30" s="70">
        <v>70</v>
      </c>
      <c r="G30" s="70">
        <v>80</v>
      </c>
      <c r="H30" s="70">
        <v>60</v>
      </c>
    </row>
    <row r="31" spans="4:8" x14ac:dyDescent="0.25">
      <c r="D31" s="70">
        <v>24</v>
      </c>
      <c r="E31" s="70">
        <v>90</v>
      </c>
      <c r="F31" s="70">
        <v>70</v>
      </c>
      <c r="G31" s="70">
        <v>80</v>
      </c>
      <c r="H31" s="70">
        <v>30</v>
      </c>
    </row>
    <row r="36" spans="1:9" s="71" customFormat="1" ht="20.25" thickBot="1" x14ac:dyDescent="0.35">
      <c r="B36" s="71" t="s">
        <v>219</v>
      </c>
    </row>
    <row r="37" spans="1:9" ht="15.75" thickTop="1" x14ac:dyDescent="0.25">
      <c r="B37" s="70" t="s">
        <v>222</v>
      </c>
    </row>
    <row r="38" spans="1:9" x14ac:dyDescent="0.25">
      <c r="B38" s="70" t="s">
        <v>223</v>
      </c>
    </row>
    <row r="40" spans="1:9" x14ac:dyDescent="0.25">
      <c r="E40" s="70" t="s">
        <v>212</v>
      </c>
      <c r="H40" s="70" t="s">
        <v>213</v>
      </c>
    </row>
    <row r="41" spans="1:9" x14ac:dyDescent="0.25">
      <c r="D41" s="70" t="s">
        <v>214</v>
      </c>
      <c r="E41" s="70" t="s">
        <v>220</v>
      </c>
      <c r="F41" s="70" t="s">
        <v>221</v>
      </c>
      <c r="H41" s="70" t="s">
        <v>220</v>
      </c>
      <c r="I41" s="70" t="s">
        <v>221</v>
      </c>
    </row>
    <row r="42" spans="1:9" x14ac:dyDescent="0.25">
      <c r="B42" s="73" t="s">
        <v>225</v>
      </c>
      <c r="C42" s="70">
        <v>0</v>
      </c>
      <c r="D42" s="70">
        <v>1</v>
      </c>
      <c r="E42" s="70">
        <v>0</v>
      </c>
      <c r="F42" s="70">
        <v>0</v>
      </c>
      <c r="G42" s="70">
        <v>1</v>
      </c>
      <c r="H42" s="70">
        <v>5</v>
      </c>
      <c r="I42" s="70">
        <v>5</v>
      </c>
    </row>
    <row r="43" spans="1:9" x14ac:dyDescent="0.25">
      <c r="B43" s="73" t="s">
        <v>225</v>
      </c>
      <c r="C43" s="70">
        <v>1</v>
      </c>
      <c r="D43" s="70">
        <v>2</v>
      </c>
      <c r="E43" s="70">
        <v>0</v>
      </c>
      <c r="F43" s="70">
        <v>0</v>
      </c>
      <c r="G43" s="70">
        <v>2</v>
      </c>
      <c r="H43" s="70">
        <v>5</v>
      </c>
      <c r="I43" s="70">
        <v>5</v>
      </c>
    </row>
    <row r="44" spans="1:9" x14ac:dyDescent="0.25">
      <c r="B44" s="73" t="s">
        <v>225</v>
      </c>
      <c r="C44" s="70">
        <v>2</v>
      </c>
      <c r="D44" s="70">
        <v>3</v>
      </c>
      <c r="E44" s="70">
        <v>0</v>
      </c>
      <c r="F44" s="70">
        <v>0</v>
      </c>
      <c r="G44" s="70">
        <v>3</v>
      </c>
      <c r="H44" s="70">
        <v>5</v>
      </c>
      <c r="I44" s="70">
        <v>5</v>
      </c>
    </row>
    <row r="45" spans="1:9" x14ac:dyDescent="0.25">
      <c r="B45" s="73" t="s">
        <v>225</v>
      </c>
      <c r="C45" s="70">
        <v>3</v>
      </c>
      <c r="D45" s="70">
        <v>4</v>
      </c>
      <c r="E45" s="70">
        <v>0</v>
      </c>
      <c r="F45" s="70">
        <v>0</v>
      </c>
      <c r="G45" s="70">
        <v>4</v>
      </c>
      <c r="H45" s="70">
        <v>5</v>
      </c>
      <c r="I45" s="70">
        <v>5</v>
      </c>
    </row>
    <row r="46" spans="1:9" x14ac:dyDescent="0.25">
      <c r="B46" s="73" t="s">
        <v>225</v>
      </c>
      <c r="C46" s="70">
        <v>4</v>
      </c>
      <c r="D46" s="70">
        <v>5</v>
      </c>
      <c r="E46" s="70">
        <v>0</v>
      </c>
      <c r="F46" s="70">
        <v>0</v>
      </c>
      <c r="G46" s="70">
        <v>5</v>
      </c>
      <c r="H46" s="70">
        <v>5</v>
      </c>
      <c r="I46" s="70">
        <v>5</v>
      </c>
    </row>
    <row r="47" spans="1:9" x14ac:dyDescent="0.25">
      <c r="B47" s="73" t="s">
        <v>225</v>
      </c>
      <c r="C47" s="70">
        <v>5</v>
      </c>
      <c r="D47" s="70">
        <v>6</v>
      </c>
      <c r="E47" s="70">
        <v>0</v>
      </c>
      <c r="F47" s="70">
        <v>0</v>
      </c>
      <c r="G47" s="70">
        <v>6</v>
      </c>
      <c r="H47" s="70">
        <v>10</v>
      </c>
      <c r="I47" s="70">
        <v>5</v>
      </c>
    </row>
    <row r="48" spans="1:9" x14ac:dyDescent="0.25">
      <c r="A48" s="73" t="s">
        <v>226</v>
      </c>
      <c r="B48" s="73" t="s">
        <v>224</v>
      </c>
      <c r="C48" s="70">
        <v>6</v>
      </c>
      <c r="D48" s="70">
        <v>7</v>
      </c>
      <c r="E48" s="70">
        <v>10</v>
      </c>
      <c r="F48" s="70">
        <v>10</v>
      </c>
      <c r="G48" s="70">
        <v>7</v>
      </c>
      <c r="H48" s="70">
        <v>10</v>
      </c>
      <c r="I48" s="70">
        <v>10</v>
      </c>
    </row>
    <row r="49" spans="1:9" x14ac:dyDescent="0.25">
      <c r="A49" s="73" t="s">
        <v>226</v>
      </c>
      <c r="B49" s="73" t="s">
        <v>224</v>
      </c>
      <c r="C49" s="72">
        <v>7</v>
      </c>
      <c r="D49" s="70">
        <v>8</v>
      </c>
      <c r="E49" s="70">
        <v>20</v>
      </c>
      <c r="F49" s="70">
        <v>10</v>
      </c>
      <c r="G49" s="70">
        <v>8</v>
      </c>
      <c r="H49" s="70">
        <v>30</v>
      </c>
      <c r="I49" s="70">
        <v>10</v>
      </c>
    </row>
    <row r="50" spans="1:9" x14ac:dyDescent="0.25">
      <c r="A50" s="73" t="s">
        <v>226</v>
      </c>
      <c r="B50" s="73" t="s">
        <v>224</v>
      </c>
      <c r="C50" s="72">
        <v>8</v>
      </c>
      <c r="D50" s="70">
        <v>9</v>
      </c>
      <c r="E50" s="70">
        <v>95</v>
      </c>
      <c r="F50" s="70">
        <v>30</v>
      </c>
      <c r="G50" s="70">
        <v>9</v>
      </c>
      <c r="H50" s="70">
        <v>90</v>
      </c>
      <c r="I50" s="70">
        <v>30</v>
      </c>
    </row>
    <row r="51" spans="1:9" x14ac:dyDescent="0.25">
      <c r="A51" s="73" t="s">
        <v>226</v>
      </c>
      <c r="B51" s="73" t="s">
        <v>224</v>
      </c>
      <c r="C51" s="72">
        <v>9</v>
      </c>
      <c r="D51" s="70">
        <v>10</v>
      </c>
      <c r="E51" s="70">
        <v>95</v>
      </c>
      <c r="F51" s="70">
        <v>30</v>
      </c>
      <c r="G51" s="70">
        <v>10</v>
      </c>
      <c r="H51" s="70">
        <v>90</v>
      </c>
      <c r="I51" s="70">
        <v>30</v>
      </c>
    </row>
    <row r="52" spans="1:9" x14ac:dyDescent="0.25">
      <c r="A52" s="73" t="s">
        <v>226</v>
      </c>
      <c r="B52" s="73" t="s">
        <v>224</v>
      </c>
      <c r="C52" s="72">
        <v>10</v>
      </c>
      <c r="D52" s="70">
        <v>11</v>
      </c>
      <c r="E52" s="70">
        <v>95</v>
      </c>
      <c r="F52" s="70">
        <v>30</v>
      </c>
      <c r="G52" s="70">
        <v>11</v>
      </c>
      <c r="H52" s="70">
        <v>90</v>
      </c>
      <c r="I52" s="70">
        <v>30</v>
      </c>
    </row>
    <row r="53" spans="1:9" x14ac:dyDescent="0.25">
      <c r="A53" s="73" t="s">
        <v>226</v>
      </c>
      <c r="B53" s="73" t="s">
        <v>224</v>
      </c>
      <c r="C53" s="72">
        <v>11</v>
      </c>
      <c r="D53" s="70">
        <v>12</v>
      </c>
      <c r="E53" s="70">
        <v>95</v>
      </c>
      <c r="F53" s="70">
        <v>30</v>
      </c>
      <c r="G53" s="70">
        <v>12</v>
      </c>
      <c r="H53" s="70">
        <v>90</v>
      </c>
      <c r="I53" s="70">
        <v>30</v>
      </c>
    </row>
    <row r="54" spans="1:9" x14ac:dyDescent="0.25">
      <c r="A54" s="73" t="s">
        <v>226</v>
      </c>
      <c r="B54" s="73" t="s">
        <v>224</v>
      </c>
      <c r="C54" s="72">
        <v>12</v>
      </c>
      <c r="D54" s="70">
        <v>13</v>
      </c>
      <c r="E54" s="70">
        <v>50</v>
      </c>
      <c r="F54" s="70">
        <v>10</v>
      </c>
      <c r="G54" s="70">
        <v>13</v>
      </c>
      <c r="H54" s="70">
        <v>90</v>
      </c>
      <c r="I54" s="70">
        <v>15</v>
      </c>
    </row>
    <row r="55" spans="1:9" x14ac:dyDescent="0.25">
      <c r="A55" s="73" t="s">
        <v>226</v>
      </c>
      <c r="B55" s="73" t="s">
        <v>224</v>
      </c>
      <c r="C55" s="72">
        <v>13</v>
      </c>
      <c r="D55" s="70">
        <v>14</v>
      </c>
      <c r="E55" s="70">
        <v>95</v>
      </c>
      <c r="F55" s="70">
        <v>10</v>
      </c>
      <c r="G55" s="70">
        <v>14</v>
      </c>
      <c r="H55" s="70">
        <v>90</v>
      </c>
      <c r="I55" s="70">
        <v>15</v>
      </c>
    </row>
    <row r="56" spans="1:9" x14ac:dyDescent="0.25">
      <c r="A56" s="73" t="s">
        <v>226</v>
      </c>
      <c r="B56" s="73" t="s">
        <v>224</v>
      </c>
      <c r="C56" s="72">
        <v>14</v>
      </c>
      <c r="D56" s="70">
        <v>15</v>
      </c>
      <c r="E56" s="70">
        <v>95</v>
      </c>
      <c r="F56" s="70">
        <v>10</v>
      </c>
      <c r="G56" s="70">
        <v>15</v>
      </c>
      <c r="H56" s="70">
        <v>90</v>
      </c>
      <c r="I56" s="70">
        <v>15</v>
      </c>
    </row>
    <row r="57" spans="1:9" x14ac:dyDescent="0.25">
      <c r="A57" s="73" t="s">
        <v>226</v>
      </c>
      <c r="B57" s="73" t="s">
        <v>224</v>
      </c>
      <c r="C57" s="72">
        <v>15</v>
      </c>
      <c r="D57" s="70">
        <v>16</v>
      </c>
      <c r="E57" s="70">
        <v>95</v>
      </c>
      <c r="F57" s="70">
        <v>10</v>
      </c>
      <c r="G57" s="70">
        <v>16</v>
      </c>
      <c r="H57" s="70">
        <v>90</v>
      </c>
      <c r="I57" s="70">
        <v>15</v>
      </c>
    </row>
    <row r="58" spans="1:9" x14ac:dyDescent="0.25">
      <c r="A58" s="73" t="s">
        <v>226</v>
      </c>
      <c r="B58" s="73" t="s">
        <v>224</v>
      </c>
      <c r="C58" s="72">
        <v>16</v>
      </c>
      <c r="D58" s="70">
        <v>17</v>
      </c>
      <c r="E58" s="70">
        <v>95</v>
      </c>
      <c r="F58" s="70">
        <v>10</v>
      </c>
      <c r="G58" s="70">
        <v>17</v>
      </c>
      <c r="H58" s="70">
        <v>90</v>
      </c>
      <c r="I58" s="70">
        <v>15</v>
      </c>
    </row>
    <row r="59" spans="1:9" x14ac:dyDescent="0.25">
      <c r="A59" s="73" t="s">
        <v>226</v>
      </c>
      <c r="B59" s="73" t="s">
        <v>224</v>
      </c>
      <c r="C59" s="70">
        <v>17</v>
      </c>
      <c r="D59" s="70">
        <v>18</v>
      </c>
      <c r="E59" s="70">
        <v>30</v>
      </c>
      <c r="F59" s="70">
        <v>5</v>
      </c>
      <c r="G59" s="70">
        <v>18</v>
      </c>
      <c r="H59" s="70">
        <v>50</v>
      </c>
      <c r="I59" s="70">
        <v>5</v>
      </c>
    </row>
    <row r="60" spans="1:9" x14ac:dyDescent="0.25">
      <c r="B60" s="73" t="s">
        <v>225</v>
      </c>
      <c r="C60" s="70">
        <v>18</v>
      </c>
      <c r="D60" s="70">
        <v>19</v>
      </c>
      <c r="E60" s="70">
        <v>10</v>
      </c>
      <c r="F60" s="70">
        <v>5</v>
      </c>
      <c r="G60" s="70">
        <v>19</v>
      </c>
      <c r="H60" s="70">
        <v>30</v>
      </c>
      <c r="I60" s="70">
        <v>5</v>
      </c>
    </row>
    <row r="61" spans="1:9" x14ac:dyDescent="0.25">
      <c r="B61" s="73" t="s">
        <v>225</v>
      </c>
      <c r="C61" s="70">
        <v>19</v>
      </c>
      <c r="D61" s="70">
        <v>20</v>
      </c>
      <c r="E61" s="70">
        <v>10</v>
      </c>
      <c r="F61" s="70">
        <v>0</v>
      </c>
      <c r="G61" s="70">
        <v>20</v>
      </c>
      <c r="H61" s="70">
        <v>30</v>
      </c>
      <c r="I61" s="70">
        <v>5</v>
      </c>
    </row>
    <row r="62" spans="1:9" x14ac:dyDescent="0.25">
      <c r="B62" s="73" t="s">
        <v>225</v>
      </c>
      <c r="C62" s="70">
        <v>20</v>
      </c>
      <c r="D62" s="70">
        <v>21</v>
      </c>
      <c r="E62" s="70">
        <v>10</v>
      </c>
      <c r="F62" s="70">
        <v>0</v>
      </c>
      <c r="G62" s="70">
        <v>21</v>
      </c>
      <c r="H62" s="70">
        <v>20</v>
      </c>
      <c r="I62" s="70">
        <v>5</v>
      </c>
    </row>
    <row r="63" spans="1:9" x14ac:dyDescent="0.25">
      <c r="B63" s="73" t="s">
        <v>225</v>
      </c>
      <c r="C63" s="70">
        <v>21</v>
      </c>
      <c r="D63" s="70">
        <v>22</v>
      </c>
      <c r="E63" s="70">
        <v>10</v>
      </c>
      <c r="F63" s="70">
        <v>0</v>
      </c>
      <c r="G63" s="70">
        <v>22</v>
      </c>
      <c r="H63" s="70">
        <v>20</v>
      </c>
      <c r="I63" s="70">
        <v>5</v>
      </c>
    </row>
    <row r="64" spans="1:9" x14ac:dyDescent="0.25">
      <c r="B64" s="73" t="s">
        <v>225</v>
      </c>
      <c r="C64" s="70">
        <v>22</v>
      </c>
      <c r="D64" s="70">
        <v>23</v>
      </c>
      <c r="E64" s="70">
        <v>5</v>
      </c>
      <c r="F64" s="70">
        <v>0</v>
      </c>
      <c r="G64" s="70">
        <v>23</v>
      </c>
      <c r="H64" s="70">
        <v>10</v>
      </c>
      <c r="I64" s="70">
        <v>5</v>
      </c>
    </row>
    <row r="65" spans="2:9" x14ac:dyDescent="0.25">
      <c r="B65" s="73" t="s">
        <v>225</v>
      </c>
      <c r="C65" s="70">
        <v>23</v>
      </c>
      <c r="D65" s="70">
        <v>24</v>
      </c>
      <c r="E65" s="70">
        <v>5</v>
      </c>
      <c r="F65" s="70">
        <v>0</v>
      </c>
      <c r="G65" s="70">
        <v>24</v>
      </c>
      <c r="H65" s="70">
        <v>5</v>
      </c>
      <c r="I65" s="70">
        <v>5</v>
      </c>
    </row>
    <row r="66" spans="2:9" x14ac:dyDescent="0.25">
      <c r="B66" s="73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4"/>
  <sheetViews>
    <sheetView tabSelected="1" zoomScale="70" zoomScaleNormal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43" sqref="A43:XFD43"/>
    </sheetView>
  </sheetViews>
  <sheetFormatPr baseColWidth="10" defaultColWidth="9.140625" defaultRowHeight="15" x14ac:dyDescent="0.25"/>
  <cols>
    <col min="1" max="1" width="35.140625" style="44" customWidth="1"/>
    <col min="2" max="2" width="10" style="45" customWidth="1"/>
    <col min="3" max="3" width="12.7109375" style="41" customWidth="1"/>
    <col min="4" max="5" width="10" style="45" hidden="1" customWidth="1"/>
    <col min="6" max="6" width="10" style="45" customWidth="1"/>
    <col min="7" max="7" width="10" style="41" customWidth="1"/>
    <col min="8" max="8" width="10" style="45" hidden="1" customWidth="1"/>
    <col min="9" max="9" width="10" style="41" hidden="1" customWidth="1"/>
    <col min="10" max="11" width="10" style="45" hidden="1" customWidth="1"/>
    <col min="12" max="12" width="11.140625" style="45" hidden="1" customWidth="1"/>
    <col min="13" max="14" width="11.140625" style="46" customWidth="1"/>
    <col min="15" max="15" width="10.42578125" style="25" bestFit="1" customWidth="1"/>
    <col min="16" max="16" width="11.140625" style="46" hidden="1" customWidth="1"/>
    <col min="17" max="17" width="10.42578125" style="25" hidden="1" customWidth="1"/>
    <col min="18" max="18" width="11.140625" style="46" hidden="1" customWidth="1"/>
    <col min="19" max="19" width="11.140625" style="59" hidden="1" customWidth="1"/>
    <col min="20" max="20" width="11.140625" style="46" hidden="1" customWidth="1"/>
    <col min="21" max="21" width="11.140625" style="59" hidden="1" customWidth="1"/>
    <col min="22" max="22" width="11.140625" style="62" hidden="1" customWidth="1"/>
    <col min="23" max="26" width="11.140625" style="45" hidden="1" customWidth="1"/>
    <col min="27" max="27" width="11.140625" style="46" hidden="1" customWidth="1"/>
    <col min="28" max="28" width="15.42578125" style="45" customWidth="1"/>
    <col min="29" max="29" width="15.42578125" style="87" customWidth="1"/>
    <col min="30" max="30" width="16.5703125" style="45" customWidth="1"/>
    <col min="31" max="31" width="14.140625" style="45" customWidth="1"/>
    <col min="32" max="32" width="25.7109375" style="44" customWidth="1"/>
    <col min="33" max="33" width="40" style="44" customWidth="1"/>
    <col min="34" max="16384" width="9.140625" style="44"/>
  </cols>
  <sheetData>
    <row r="1" spans="1:33" s="11" customFormat="1" x14ac:dyDescent="0.25">
      <c r="B1" s="12" t="s">
        <v>17</v>
      </c>
      <c r="C1" s="12"/>
      <c r="D1" s="12"/>
      <c r="E1" s="13"/>
      <c r="F1" s="14" t="s">
        <v>18</v>
      </c>
      <c r="G1" s="14"/>
      <c r="H1" s="14"/>
      <c r="I1" s="14"/>
      <c r="J1" s="15"/>
      <c r="K1" s="15"/>
      <c r="L1" s="15"/>
      <c r="M1" s="16" t="s">
        <v>19</v>
      </c>
      <c r="N1" s="16"/>
      <c r="O1" s="16"/>
      <c r="P1" s="16"/>
      <c r="Q1" s="16"/>
      <c r="R1" s="16"/>
      <c r="S1" s="56"/>
      <c r="T1" s="16"/>
      <c r="U1" s="56"/>
      <c r="V1" s="60"/>
      <c r="W1" s="17" t="s">
        <v>20</v>
      </c>
      <c r="X1" s="17"/>
      <c r="Y1" s="17"/>
      <c r="Z1" s="17"/>
      <c r="AA1" s="18" t="s">
        <v>21</v>
      </c>
      <c r="AB1" s="18"/>
      <c r="AC1" s="18"/>
      <c r="AD1" s="19" t="s">
        <v>22</v>
      </c>
      <c r="AE1" s="19"/>
      <c r="AF1" s="20" t="s">
        <v>23</v>
      </c>
      <c r="AG1" s="20"/>
    </row>
    <row r="2" spans="1:33" s="11" customFormat="1" ht="26.25" customHeight="1" x14ac:dyDescent="0.25">
      <c r="B2" s="21" t="s">
        <v>185</v>
      </c>
      <c r="C2" s="21"/>
      <c r="D2" s="21"/>
      <c r="E2" s="22"/>
      <c r="F2" s="23" t="s">
        <v>187</v>
      </c>
      <c r="G2" s="23"/>
      <c r="H2" s="23"/>
      <c r="I2" s="10"/>
      <c r="J2" s="23" t="s">
        <v>9</v>
      </c>
      <c r="K2" s="23"/>
      <c r="L2" s="23"/>
      <c r="M2" s="24" t="s">
        <v>188</v>
      </c>
      <c r="N2" s="24"/>
      <c r="O2" s="24"/>
      <c r="P2" s="24"/>
      <c r="Q2" s="25"/>
      <c r="R2" s="24" t="s">
        <v>14</v>
      </c>
      <c r="S2" s="57"/>
      <c r="T2" s="24"/>
      <c r="U2" s="57"/>
      <c r="V2" s="60"/>
      <c r="W2" s="26" t="s">
        <v>190</v>
      </c>
      <c r="X2" s="26"/>
      <c r="Y2" s="26"/>
      <c r="Z2" s="26"/>
      <c r="AA2" s="27" t="s">
        <v>194</v>
      </c>
      <c r="AB2" s="28" t="s">
        <v>194</v>
      </c>
      <c r="AC2" s="84" t="s">
        <v>228</v>
      </c>
      <c r="AD2" s="55" t="s">
        <v>192</v>
      </c>
      <c r="AE2" s="55" t="s">
        <v>197</v>
      </c>
      <c r="AF2" s="29"/>
      <c r="AG2" s="29"/>
    </row>
    <row r="3" spans="1:33" s="30" customFormat="1" ht="39" x14ac:dyDescent="0.25">
      <c r="B3" s="31" t="s">
        <v>0</v>
      </c>
      <c r="D3" s="31" t="s">
        <v>1</v>
      </c>
      <c r="E3" s="31" t="s">
        <v>178</v>
      </c>
      <c r="F3" s="1" t="s">
        <v>4</v>
      </c>
      <c r="G3" s="32"/>
      <c r="H3" s="1" t="s">
        <v>5</v>
      </c>
      <c r="J3" s="1" t="s">
        <v>6</v>
      </c>
      <c r="K3" s="1" t="s">
        <v>7</v>
      </c>
      <c r="L3" s="1" t="s">
        <v>8</v>
      </c>
      <c r="M3" s="4" t="s">
        <v>10</v>
      </c>
      <c r="N3" s="4"/>
      <c r="P3" s="4" t="s">
        <v>11</v>
      </c>
      <c r="Q3" s="9"/>
      <c r="R3" s="4" t="s">
        <v>12</v>
      </c>
      <c r="S3" s="58"/>
      <c r="T3" s="4" t="s">
        <v>13</v>
      </c>
      <c r="U3" s="58"/>
      <c r="V3" s="61"/>
      <c r="W3" s="33" t="s">
        <v>4</v>
      </c>
      <c r="Y3" s="33" t="s">
        <v>5</v>
      </c>
      <c r="Z3" s="33"/>
      <c r="AA3" s="35" t="s">
        <v>4</v>
      </c>
      <c r="AB3" s="36" t="s">
        <v>5</v>
      </c>
      <c r="AC3" s="83" t="s">
        <v>228</v>
      </c>
      <c r="AD3" s="37"/>
      <c r="AE3" s="37"/>
      <c r="AF3" s="38" t="s">
        <v>15</v>
      </c>
      <c r="AG3" s="38" t="s">
        <v>16</v>
      </c>
    </row>
    <row r="4" spans="1:33" s="30" customFormat="1" ht="30" x14ac:dyDescent="0.25">
      <c r="B4" s="31" t="s">
        <v>186</v>
      </c>
      <c r="C4" s="32" t="s">
        <v>178</v>
      </c>
      <c r="D4" s="31" t="s">
        <v>186</v>
      </c>
      <c r="E4" s="32" t="s">
        <v>178</v>
      </c>
      <c r="F4" s="1" t="s">
        <v>186</v>
      </c>
      <c r="G4" s="32" t="s">
        <v>178</v>
      </c>
      <c r="H4" s="1" t="s">
        <v>186</v>
      </c>
      <c r="I4" s="32" t="s">
        <v>178</v>
      </c>
      <c r="J4" s="1"/>
      <c r="K4" s="1"/>
      <c r="L4" s="1"/>
      <c r="M4" s="4" t="s">
        <v>189</v>
      </c>
      <c r="N4" s="4"/>
      <c r="O4" s="9" t="s">
        <v>179</v>
      </c>
      <c r="P4" s="4" t="s">
        <v>189</v>
      </c>
      <c r="Q4" s="9" t="s">
        <v>179</v>
      </c>
      <c r="R4" s="4" t="s">
        <v>201</v>
      </c>
      <c r="S4" s="58" t="s">
        <v>202</v>
      </c>
      <c r="T4" s="4" t="s">
        <v>201</v>
      </c>
      <c r="U4" s="58" t="s">
        <v>202</v>
      </c>
      <c r="V4" s="63" t="s">
        <v>206</v>
      </c>
      <c r="W4" s="33" t="s">
        <v>191</v>
      </c>
      <c r="X4" s="34" t="s">
        <v>180</v>
      </c>
      <c r="Y4" s="33"/>
      <c r="Z4" s="33"/>
      <c r="AA4" s="35" t="s">
        <v>195</v>
      </c>
      <c r="AB4" s="36" t="s">
        <v>196</v>
      </c>
      <c r="AC4" s="83" t="s">
        <v>227</v>
      </c>
      <c r="AD4" s="37" t="s">
        <v>193</v>
      </c>
      <c r="AE4" s="37" t="s">
        <v>198</v>
      </c>
      <c r="AF4" s="38"/>
      <c r="AG4" s="38"/>
    </row>
    <row r="5" spans="1:33" s="43" customFormat="1" hidden="1" x14ac:dyDescent="0.25">
      <c r="A5" s="39" t="s">
        <v>2</v>
      </c>
      <c r="B5" s="40"/>
      <c r="C5" s="41">
        <f t="shared" ref="C5:C56" si="0">B5*10.76</f>
        <v>0</v>
      </c>
      <c r="D5" s="40"/>
      <c r="E5" s="40"/>
      <c r="F5" s="40"/>
      <c r="G5" s="41"/>
      <c r="H5" s="40"/>
      <c r="I5" s="41"/>
      <c r="J5" s="40"/>
      <c r="K5" s="40"/>
      <c r="L5" s="40"/>
      <c r="M5" s="42"/>
      <c r="N5" s="42"/>
      <c r="O5" s="25"/>
      <c r="P5" s="42"/>
      <c r="Q5" s="25"/>
      <c r="R5" s="42"/>
      <c r="S5" s="59"/>
      <c r="T5" s="42"/>
      <c r="U5" s="59"/>
      <c r="V5" s="62"/>
      <c r="W5" s="40"/>
      <c r="X5" s="40"/>
      <c r="Y5" s="40"/>
      <c r="Z5" s="40"/>
      <c r="AA5" s="42"/>
      <c r="AB5" s="40"/>
      <c r="AC5" s="85"/>
      <c r="AD5" s="40"/>
      <c r="AE5" s="40"/>
    </row>
    <row r="6" spans="1:33" hidden="1" x14ac:dyDescent="0.25">
      <c r="A6" s="44" t="s">
        <v>71</v>
      </c>
      <c r="B6" s="45">
        <v>1.5</v>
      </c>
      <c r="C6" s="41">
        <f t="shared" si="0"/>
        <v>16.14</v>
      </c>
      <c r="D6" s="45">
        <v>0.9</v>
      </c>
      <c r="E6" s="45">
        <f>D6*10.76</f>
        <v>9.6839999999999993</v>
      </c>
      <c r="F6" s="45">
        <v>1</v>
      </c>
      <c r="G6" s="41">
        <f t="shared" ref="G6:G37" si="1">F6*10.76</f>
        <v>10.76</v>
      </c>
      <c r="H6" s="45">
        <v>0.64584243925746465</v>
      </c>
      <c r="I6" s="41">
        <f t="shared" ref="I6:I37" si="2">H6*10.76</f>
        <v>6.9492646464103194</v>
      </c>
      <c r="J6" s="45">
        <v>2</v>
      </c>
      <c r="K6" s="45">
        <v>0.5481284664480347</v>
      </c>
      <c r="L6" s="45">
        <v>0.94299999999999995</v>
      </c>
      <c r="M6" s="46">
        <v>142.85714285714286</v>
      </c>
      <c r="O6" s="25">
        <f>1/M6*10.76*100</f>
        <v>7.532</v>
      </c>
      <c r="P6" s="46">
        <v>143</v>
      </c>
      <c r="Q6" s="25">
        <f>1/P6*10.76*100</f>
        <v>7.5244755244755241</v>
      </c>
      <c r="R6" s="46">
        <v>375</v>
      </c>
      <c r="S6" s="59">
        <f>R6*Conversions!$G$10</f>
        <v>109.828125</v>
      </c>
      <c r="T6" s="46">
        <v>625</v>
      </c>
      <c r="U6" s="59">
        <f>T6*Conversions!$G$10</f>
        <v>183.046875</v>
      </c>
      <c r="V6" s="62">
        <f>U6*Conversions!$G$13</f>
        <v>0.2685284229828851</v>
      </c>
      <c r="W6" s="45">
        <v>0.15</v>
      </c>
      <c r="Y6" s="45">
        <v>0.15</v>
      </c>
      <c r="AA6" s="46">
        <v>120</v>
      </c>
      <c r="AB6" s="45">
        <v>1.00396</v>
      </c>
      <c r="AC6" s="86">
        <f t="shared" ref="AC6:AC54" si="3">AB6*3.78541</f>
        <v>3.8004002236000001</v>
      </c>
      <c r="AD6" s="45">
        <v>0.22</v>
      </c>
      <c r="AE6" s="45">
        <v>0.15</v>
      </c>
      <c r="AF6" s="44" t="s">
        <v>72</v>
      </c>
      <c r="AG6" s="44" t="s">
        <v>73</v>
      </c>
    </row>
    <row r="7" spans="1:33" hidden="1" x14ac:dyDescent="0.25">
      <c r="A7" s="44" t="s">
        <v>74</v>
      </c>
      <c r="B7" s="45">
        <v>1.5</v>
      </c>
      <c r="C7" s="41">
        <f t="shared" si="0"/>
        <v>16.14</v>
      </c>
      <c r="D7" s="45">
        <v>1.2</v>
      </c>
      <c r="E7" s="45">
        <f>D7*10.76</f>
        <v>12.911999999999999</v>
      </c>
      <c r="F7" s="45">
        <v>1</v>
      </c>
      <c r="G7" s="41">
        <f t="shared" si="1"/>
        <v>10.76</v>
      </c>
      <c r="H7" s="45" t="s">
        <v>47</v>
      </c>
      <c r="I7" s="41" t="e">
        <f t="shared" si="2"/>
        <v>#VALUE!</v>
      </c>
      <c r="J7" s="45">
        <v>2</v>
      </c>
      <c r="K7" s="45" t="s">
        <v>47</v>
      </c>
      <c r="L7" s="45">
        <v>0.77300000000000002</v>
      </c>
      <c r="M7" s="46">
        <v>25</v>
      </c>
      <c r="O7" s="25">
        <f>1/M7*10.76*100</f>
        <v>43.04</v>
      </c>
      <c r="P7" s="46">
        <v>50</v>
      </c>
      <c r="Q7" s="25">
        <f t="shared" ref="Q7:Q70" si="4">1/P7*10.76*100</f>
        <v>21.52</v>
      </c>
      <c r="R7" s="46">
        <v>246</v>
      </c>
      <c r="S7" s="59">
        <f>R7*Conversions!$G$10</f>
        <v>72.047250000000005</v>
      </c>
      <c r="T7" s="46">
        <v>171</v>
      </c>
      <c r="U7" s="59">
        <f>T7*Conversions!$G$10</f>
        <v>50.081625000000003</v>
      </c>
      <c r="V7" s="62">
        <f>U7*Conversions!$G$13</f>
        <v>7.3469376528117372E-2</v>
      </c>
      <c r="W7" s="45">
        <v>0.32</v>
      </c>
      <c r="Y7" s="45">
        <v>0.32</v>
      </c>
      <c r="AA7" s="46">
        <v>108</v>
      </c>
      <c r="AB7" s="45">
        <v>0.60765999999999998</v>
      </c>
      <c r="AC7" s="86">
        <f t="shared" si="3"/>
        <v>2.3002422405999998</v>
      </c>
      <c r="AD7" s="45" t="s">
        <v>47</v>
      </c>
      <c r="AE7" s="45" t="s">
        <v>47</v>
      </c>
      <c r="AF7" s="44" t="s">
        <v>72</v>
      </c>
      <c r="AG7" s="44" t="s">
        <v>75</v>
      </c>
    </row>
    <row r="8" spans="1:33" hidden="1" x14ac:dyDescent="0.25">
      <c r="A8" s="44" t="s">
        <v>76</v>
      </c>
      <c r="B8" s="45">
        <v>1.4</v>
      </c>
      <c r="C8" s="41">
        <f t="shared" si="0"/>
        <v>15.063999999999998</v>
      </c>
      <c r="D8" s="45">
        <v>1.2</v>
      </c>
      <c r="E8" s="45">
        <f>D8*10.76</f>
        <v>12.911999999999999</v>
      </c>
      <c r="F8" s="45">
        <v>0.96</v>
      </c>
      <c r="G8" s="41">
        <f t="shared" si="1"/>
        <v>10.329599999999999</v>
      </c>
      <c r="H8" s="45">
        <v>1.0878100402192215</v>
      </c>
      <c r="I8" s="41">
        <f t="shared" si="2"/>
        <v>11.704836032758823</v>
      </c>
      <c r="J8" s="45">
        <v>2</v>
      </c>
      <c r="K8" s="45">
        <v>0.5481284664480347</v>
      </c>
      <c r="L8" s="45">
        <v>0.77900000000000003</v>
      </c>
      <c r="M8" s="46">
        <v>7.3529411764705879</v>
      </c>
      <c r="O8" s="25">
        <f>1/M8*10.76*100</f>
        <v>146.33600000000001</v>
      </c>
      <c r="P8" s="46">
        <v>9</v>
      </c>
      <c r="Q8" s="25">
        <f t="shared" si="4"/>
        <v>119.55555555555554</v>
      </c>
      <c r="R8" s="46">
        <v>245</v>
      </c>
      <c r="S8" s="59">
        <f>R8*Conversions!$G$10</f>
        <v>71.754374999999996</v>
      </c>
      <c r="T8" s="46">
        <v>112</v>
      </c>
      <c r="U8" s="59">
        <f>T8*Conversions!$G$10</f>
        <v>32.802</v>
      </c>
      <c r="V8" s="62">
        <f>U8*Conversions!$G$13</f>
        <v>4.8120293398533007E-2</v>
      </c>
      <c r="W8" s="45">
        <v>1.02</v>
      </c>
      <c r="Y8" s="45">
        <v>1.02</v>
      </c>
      <c r="AA8" s="46">
        <v>57</v>
      </c>
      <c r="AB8" s="45">
        <v>0.26419999999999999</v>
      </c>
      <c r="AC8" s="86">
        <f t="shared" si="3"/>
        <v>1.000105322</v>
      </c>
      <c r="AD8" s="45">
        <v>0.04</v>
      </c>
      <c r="AE8" s="45">
        <v>0.03</v>
      </c>
      <c r="AF8" s="44" t="s">
        <v>72</v>
      </c>
      <c r="AG8" s="44" t="s">
        <v>77</v>
      </c>
    </row>
    <row r="9" spans="1:33" hidden="1" x14ac:dyDescent="0.25">
      <c r="A9" s="44" t="s">
        <v>78</v>
      </c>
      <c r="B9" s="45">
        <v>1.4</v>
      </c>
      <c r="C9" s="41">
        <f t="shared" si="0"/>
        <v>15.063999999999998</v>
      </c>
      <c r="D9" s="45">
        <v>1.2</v>
      </c>
      <c r="E9" s="45">
        <f>D9*10.76</f>
        <v>12.911999999999999</v>
      </c>
      <c r="F9" s="45">
        <v>1</v>
      </c>
      <c r="G9" s="41">
        <f t="shared" si="1"/>
        <v>10.76</v>
      </c>
      <c r="H9" s="45">
        <v>1.0878100402192215</v>
      </c>
      <c r="I9" s="41">
        <f t="shared" si="2"/>
        <v>11.704836032758823</v>
      </c>
      <c r="J9" s="45">
        <v>2</v>
      </c>
      <c r="K9" s="45">
        <v>0.5481284664480347</v>
      </c>
      <c r="L9" s="45">
        <v>0.92300000000000004</v>
      </c>
      <c r="M9" s="46">
        <v>6.9930069930069934</v>
      </c>
      <c r="O9" s="25">
        <f>1/M9*10.76*100</f>
        <v>153.86799999999999</v>
      </c>
      <c r="P9" s="46">
        <v>9</v>
      </c>
      <c r="Q9" s="25">
        <f t="shared" si="4"/>
        <v>119.55555555555554</v>
      </c>
      <c r="R9" s="46">
        <v>245</v>
      </c>
      <c r="S9" s="59">
        <f>R9*Conversions!$G$10</f>
        <v>71.754374999999996</v>
      </c>
      <c r="T9" s="46">
        <v>105</v>
      </c>
      <c r="U9" s="59">
        <f>T9*Conversions!$G$10</f>
        <v>30.751874999999998</v>
      </c>
      <c r="V9" s="62">
        <f>U9*Conversions!$G$13</f>
        <v>4.5112775061124696E-2</v>
      </c>
      <c r="W9" s="45">
        <v>1.07</v>
      </c>
      <c r="Y9" s="45">
        <v>1.07</v>
      </c>
      <c r="AA9" s="46">
        <v>60</v>
      </c>
      <c r="AB9" s="45">
        <v>0.26419999999999999</v>
      </c>
      <c r="AC9" s="86">
        <f t="shared" si="3"/>
        <v>1.000105322</v>
      </c>
      <c r="AD9" s="45">
        <v>0.04</v>
      </c>
      <c r="AE9" s="45">
        <v>0.03</v>
      </c>
      <c r="AF9" s="44" t="s">
        <v>72</v>
      </c>
      <c r="AG9" s="44" t="s">
        <v>77</v>
      </c>
    </row>
    <row r="10" spans="1:33" hidden="1" x14ac:dyDescent="0.25">
      <c r="A10" s="44" t="s">
        <v>79</v>
      </c>
      <c r="B10" s="45">
        <v>1.5</v>
      </c>
      <c r="C10" s="41">
        <f t="shared" si="0"/>
        <v>16.14</v>
      </c>
      <c r="D10" s="45">
        <v>1.3</v>
      </c>
      <c r="E10" s="45">
        <f t="shared" ref="E10:E67" si="5">D10*10.76</f>
        <v>13.988</v>
      </c>
      <c r="F10" s="45">
        <v>0.79</v>
      </c>
      <c r="G10" s="41">
        <f t="shared" si="1"/>
        <v>8.5004000000000008</v>
      </c>
      <c r="H10" s="45">
        <v>1.5282358648674137</v>
      </c>
      <c r="I10" s="41">
        <f t="shared" si="2"/>
        <v>16.443817905973372</v>
      </c>
      <c r="J10" s="45">
        <v>2</v>
      </c>
      <c r="K10" s="45">
        <v>0.92903129906446547</v>
      </c>
      <c r="L10" s="45">
        <v>1</v>
      </c>
      <c r="M10" s="46">
        <v>22.222222222222221</v>
      </c>
      <c r="O10" s="25">
        <f>1/M10*10.76*100</f>
        <v>48.419999999999995</v>
      </c>
      <c r="P10" s="46">
        <v>30</v>
      </c>
      <c r="Q10" s="25">
        <f t="shared" si="4"/>
        <v>35.86666666666666</v>
      </c>
      <c r="R10" s="46">
        <v>274</v>
      </c>
      <c r="S10" s="59">
        <f>R10*Conversions!$G$10</f>
        <v>80.247749999999996</v>
      </c>
      <c r="T10" s="46">
        <v>334</v>
      </c>
      <c r="U10" s="59">
        <f>T10*Conversions!$G$10</f>
        <v>97.820250000000001</v>
      </c>
      <c r="V10" s="62">
        <f>U10*Conversions!$G$13</f>
        <v>0.14350158924205381</v>
      </c>
      <c r="W10" s="45">
        <v>0.38</v>
      </c>
      <c r="Y10" s="45">
        <v>0.38</v>
      </c>
      <c r="AA10" s="46">
        <v>366</v>
      </c>
      <c r="AB10" s="45">
        <v>10.0396</v>
      </c>
      <c r="AC10" s="86">
        <f t="shared" si="3"/>
        <v>38.004002236000005</v>
      </c>
      <c r="AD10" s="45">
        <v>5.14</v>
      </c>
      <c r="AE10" s="45">
        <v>0.06</v>
      </c>
      <c r="AF10" s="44" t="s">
        <v>72</v>
      </c>
      <c r="AG10" s="44" t="s">
        <v>80</v>
      </c>
    </row>
    <row r="11" spans="1:33" hidden="1" x14ac:dyDescent="0.25">
      <c r="A11" s="44" t="s">
        <v>81</v>
      </c>
      <c r="B11" s="45">
        <v>1.8</v>
      </c>
      <c r="C11" s="41">
        <f t="shared" si="0"/>
        <v>19.367999999999999</v>
      </c>
      <c r="D11" s="45">
        <v>1.4</v>
      </c>
      <c r="E11" s="45">
        <f t="shared" si="5"/>
        <v>15.063999999999998</v>
      </c>
      <c r="F11" s="45">
        <v>0.79</v>
      </c>
      <c r="G11" s="41">
        <f t="shared" si="1"/>
        <v>8.5004000000000008</v>
      </c>
      <c r="H11" s="45">
        <v>1.5282358648674137</v>
      </c>
      <c r="I11" s="41">
        <f t="shared" si="2"/>
        <v>16.443817905973372</v>
      </c>
      <c r="J11" s="45">
        <v>2</v>
      </c>
      <c r="K11" s="45">
        <v>0.92903129906446547</v>
      </c>
      <c r="L11" s="45">
        <v>1</v>
      </c>
      <c r="M11" s="46">
        <v>22.222222222222221</v>
      </c>
      <c r="O11" s="25">
        <f>1/M11*10.76*100</f>
        <v>48.419999999999995</v>
      </c>
      <c r="P11" s="46">
        <v>30</v>
      </c>
      <c r="Q11" s="25">
        <f t="shared" si="4"/>
        <v>35.86666666666666</v>
      </c>
      <c r="R11" s="46">
        <v>274</v>
      </c>
      <c r="S11" s="59">
        <f>R11*Conversions!$G$10</f>
        <v>80.247749999999996</v>
      </c>
      <c r="T11" s="46">
        <v>334</v>
      </c>
      <c r="U11" s="59">
        <f>T11*Conversions!$G$10</f>
        <v>97.820250000000001</v>
      </c>
      <c r="V11" s="62">
        <f>U11*Conversions!$G$13</f>
        <v>0.14350158924205381</v>
      </c>
      <c r="W11" s="45">
        <v>0.38</v>
      </c>
      <c r="Y11" s="45">
        <v>0.38</v>
      </c>
      <c r="AA11" s="46">
        <v>366</v>
      </c>
      <c r="AB11" s="45">
        <v>10.0396</v>
      </c>
      <c r="AC11" s="86">
        <f t="shared" si="3"/>
        <v>38.004002236000005</v>
      </c>
      <c r="AD11" s="45">
        <v>5.14</v>
      </c>
      <c r="AE11" s="45">
        <v>0.06</v>
      </c>
      <c r="AF11" s="44" t="s">
        <v>72</v>
      </c>
      <c r="AG11" s="44" t="s">
        <v>80</v>
      </c>
    </row>
    <row r="12" spans="1:33" hidden="1" x14ac:dyDescent="0.25">
      <c r="A12" s="44" t="s">
        <v>82</v>
      </c>
      <c r="B12" s="45">
        <v>1.9</v>
      </c>
      <c r="C12" s="41">
        <f t="shared" si="0"/>
        <v>20.443999999999999</v>
      </c>
      <c r="D12" s="45">
        <v>1.6</v>
      </c>
      <c r="E12" s="45">
        <f t="shared" si="5"/>
        <v>17.216000000000001</v>
      </c>
      <c r="F12" s="45">
        <v>0.79</v>
      </c>
      <c r="G12" s="41">
        <f t="shared" si="1"/>
        <v>8.5004000000000008</v>
      </c>
      <c r="H12" s="45">
        <v>1.5282358648674137</v>
      </c>
      <c r="I12" s="41">
        <f t="shared" si="2"/>
        <v>16.443817905973372</v>
      </c>
      <c r="J12" s="45">
        <v>2</v>
      </c>
      <c r="K12" s="45">
        <v>0.92903129906446547</v>
      </c>
      <c r="L12" s="45">
        <v>1</v>
      </c>
      <c r="M12" s="46">
        <v>22.222222222222221</v>
      </c>
      <c r="O12" s="25">
        <f>1/M12*10.76*100</f>
        <v>48.419999999999995</v>
      </c>
      <c r="P12" s="46">
        <v>30</v>
      </c>
      <c r="Q12" s="25">
        <f t="shared" si="4"/>
        <v>35.86666666666666</v>
      </c>
      <c r="R12" s="46">
        <v>274</v>
      </c>
      <c r="S12" s="59">
        <f>R12*Conversions!$G$10</f>
        <v>80.247749999999996</v>
      </c>
      <c r="T12" s="46">
        <v>334</v>
      </c>
      <c r="U12" s="59">
        <f>T12*Conversions!$G$10</f>
        <v>97.820250000000001</v>
      </c>
      <c r="V12" s="62">
        <f>U12*Conversions!$G$13</f>
        <v>0.14350158924205381</v>
      </c>
      <c r="W12" s="45">
        <v>0.38</v>
      </c>
      <c r="Y12" s="45">
        <v>0.38</v>
      </c>
      <c r="AA12" s="46">
        <v>366</v>
      </c>
      <c r="AB12" s="45">
        <v>10.0396</v>
      </c>
      <c r="AC12" s="86">
        <f t="shared" si="3"/>
        <v>38.004002236000005</v>
      </c>
      <c r="AD12" s="45">
        <v>5.14</v>
      </c>
      <c r="AE12" s="45">
        <v>0.06</v>
      </c>
      <c r="AF12" s="44" t="s">
        <v>72</v>
      </c>
      <c r="AG12" s="44" t="s">
        <v>80</v>
      </c>
    </row>
    <row r="13" spans="1:33" hidden="1" x14ac:dyDescent="0.25">
      <c r="A13" s="47" t="s">
        <v>83</v>
      </c>
      <c r="B13" s="45">
        <v>1.5</v>
      </c>
      <c r="C13" s="41">
        <f t="shared" si="0"/>
        <v>16.14</v>
      </c>
      <c r="D13" s="45">
        <v>1</v>
      </c>
      <c r="E13" s="45">
        <f t="shared" si="5"/>
        <v>10.76</v>
      </c>
      <c r="F13" s="45">
        <f>F66</f>
        <v>0.5</v>
      </c>
      <c r="G13" s="41">
        <f t="shared" si="1"/>
        <v>5.38</v>
      </c>
      <c r="H13" s="45">
        <v>1.2598079682597403</v>
      </c>
      <c r="I13" s="41">
        <f t="shared" si="2"/>
        <v>13.555533738474805</v>
      </c>
      <c r="J13" s="45">
        <v>2</v>
      </c>
      <c r="K13" s="45">
        <v>0.29729001570062896</v>
      </c>
      <c r="L13" s="45">
        <v>0.56499999999999995</v>
      </c>
      <c r="M13" s="46">
        <f>M66</f>
        <v>100</v>
      </c>
      <c r="O13" s="25">
        <f>1/M13*10.76*100</f>
        <v>10.76</v>
      </c>
      <c r="P13" s="46">
        <v>150</v>
      </c>
      <c r="Q13" s="25">
        <f t="shared" si="4"/>
        <v>7.1733333333333347</v>
      </c>
      <c r="R13" s="46">
        <f>R66</f>
        <v>250</v>
      </c>
      <c r="S13" s="59">
        <f>R13*Conversions!$G$10</f>
        <v>73.21875</v>
      </c>
      <c r="T13" s="46">
        <f>T66</f>
        <v>250</v>
      </c>
      <c r="U13" s="59">
        <f>T13*Conversions!$G$10</f>
        <v>73.21875</v>
      </c>
      <c r="V13" s="62">
        <f>U13*Conversions!$G$13</f>
        <v>0.10741136919315404</v>
      </c>
      <c r="W13" s="45">
        <f>W66</f>
        <v>0.15</v>
      </c>
      <c r="Y13" s="45" t="s">
        <v>47</v>
      </c>
      <c r="AA13" s="46">
        <f>AA66</f>
        <v>120</v>
      </c>
      <c r="AB13" s="48" t="s">
        <v>164</v>
      </c>
      <c r="AC13" s="86" t="e">
        <f t="shared" si="3"/>
        <v>#VALUE!</v>
      </c>
      <c r="AD13" s="45">
        <v>0.2</v>
      </c>
      <c r="AE13" s="45">
        <v>0.08</v>
      </c>
      <c r="AF13" s="47" t="s">
        <v>163</v>
      </c>
      <c r="AG13" s="44" t="s">
        <v>84</v>
      </c>
    </row>
    <row r="14" spans="1:33" hidden="1" x14ac:dyDescent="0.25">
      <c r="A14" s="44" t="s">
        <v>85</v>
      </c>
      <c r="B14" s="45">
        <v>1.4</v>
      </c>
      <c r="C14" s="41">
        <f t="shared" si="0"/>
        <v>15.063999999999998</v>
      </c>
      <c r="D14" s="45">
        <v>1</v>
      </c>
      <c r="E14" s="45">
        <f t="shared" si="5"/>
        <v>10.76</v>
      </c>
      <c r="F14" s="45">
        <v>1</v>
      </c>
      <c r="G14" s="41">
        <f t="shared" si="1"/>
        <v>10.76</v>
      </c>
      <c r="H14" s="45">
        <v>1.8631659983238325</v>
      </c>
      <c r="I14" s="41">
        <f t="shared" si="2"/>
        <v>20.047666141964438</v>
      </c>
      <c r="J14" s="45">
        <v>2</v>
      </c>
      <c r="K14" s="45">
        <v>0.5481284664480347</v>
      </c>
      <c r="L14" s="45">
        <v>0.77900000000000003</v>
      </c>
      <c r="M14" s="46">
        <v>100</v>
      </c>
      <c r="O14" s="25">
        <f>1/M14*10.76*100</f>
        <v>10.76</v>
      </c>
      <c r="P14" s="46">
        <v>50</v>
      </c>
      <c r="Q14" s="25">
        <f t="shared" si="4"/>
        <v>21.52</v>
      </c>
      <c r="R14" s="46">
        <v>250</v>
      </c>
      <c r="S14" s="59">
        <f>R14*Conversions!$G$10</f>
        <v>73.21875</v>
      </c>
      <c r="T14" s="46">
        <v>200</v>
      </c>
      <c r="U14" s="59">
        <f>T14*Conversions!$G$10</f>
        <v>58.575000000000003</v>
      </c>
      <c r="V14" s="62">
        <f>U14*Conversions!$G$13</f>
        <v>8.5929095354523241E-2</v>
      </c>
      <c r="W14" s="45">
        <v>0.15</v>
      </c>
      <c r="Y14" s="45">
        <v>0.15</v>
      </c>
      <c r="AA14" s="46">
        <v>120</v>
      </c>
      <c r="AB14" s="45">
        <v>1.00396</v>
      </c>
      <c r="AC14" s="86">
        <f t="shared" si="3"/>
        <v>3.8004002236000001</v>
      </c>
      <c r="AD14" s="45">
        <v>0.09</v>
      </c>
      <c r="AE14" s="45">
        <v>0.12</v>
      </c>
      <c r="AF14" s="44" t="s">
        <v>72</v>
      </c>
      <c r="AG14" s="44" t="s">
        <v>47</v>
      </c>
    </row>
    <row r="15" spans="1:33" hidden="1" x14ac:dyDescent="0.25">
      <c r="A15" s="44" t="s">
        <v>86</v>
      </c>
      <c r="B15" s="45">
        <v>1.7</v>
      </c>
      <c r="C15" s="41">
        <f t="shared" si="0"/>
        <v>18.291999999999998</v>
      </c>
      <c r="D15" s="45">
        <v>1.1000000000000001</v>
      </c>
      <c r="E15" s="45">
        <f t="shared" si="5"/>
        <v>11.836</v>
      </c>
      <c r="F15" s="45">
        <v>1</v>
      </c>
      <c r="G15" s="41">
        <f t="shared" si="1"/>
        <v>10.76</v>
      </c>
      <c r="H15" s="45">
        <v>1.8631659983238325</v>
      </c>
      <c r="I15" s="41">
        <f t="shared" si="2"/>
        <v>20.047666141964438</v>
      </c>
      <c r="J15" s="45">
        <v>2</v>
      </c>
      <c r="K15" s="45">
        <v>0.5481284664480347</v>
      </c>
      <c r="L15" s="45">
        <v>0.77900000000000003</v>
      </c>
      <c r="M15" s="46">
        <v>100</v>
      </c>
      <c r="O15" s="25">
        <f>1/M15*10.76*100</f>
        <v>10.76</v>
      </c>
      <c r="P15" s="46">
        <v>50</v>
      </c>
      <c r="Q15" s="25">
        <f t="shared" si="4"/>
        <v>21.52</v>
      </c>
      <c r="R15" s="46">
        <v>250</v>
      </c>
      <c r="S15" s="59">
        <f>R15*Conversions!$G$10</f>
        <v>73.21875</v>
      </c>
      <c r="T15" s="46">
        <v>200</v>
      </c>
      <c r="U15" s="59">
        <f>T15*Conversions!$G$10</f>
        <v>58.575000000000003</v>
      </c>
      <c r="V15" s="62">
        <f>U15*Conversions!$G$13</f>
        <v>8.5929095354523241E-2</v>
      </c>
      <c r="W15" s="45">
        <v>0.15</v>
      </c>
      <c r="Y15" s="45">
        <v>0.15</v>
      </c>
      <c r="AA15" s="46">
        <v>120</v>
      </c>
      <c r="AB15" s="45">
        <v>1.00396</v>
      </c>
      <c r="AC15" s="86">
        <f t="shared" si="3"/>
        <v>3.8004002236000001</v>
      </c>
      <c r="AD15" s="45">
        <v>0.09</v>
      </c>
      <c r="AE15" s="45">
        <v>0.12</v>
      </c>
      <c r="AF15" s="44" t="s">
        <v>72</v>
      </c>
      <c r="AG15" s="44" t="s">
        <v>47</v>
      </c>
    </row>
    <row r="16" spans="1:33" hidden="1" x14ac:dyDescent="0.25">
      <c r="A16" s="44" t="s">
        <v>87</v>
      </c>
      <c r="B16" s="45">
        <v>1.6</v>
      </c>
      <c r="C16" s="41">
        <f t="shared" si="0"/>
        <v>17.216000000000001</v>
      </c>
      <c r="D16" s="45">
        <v>1</v>
      </c>
      <c r="E16" s="45">
        <f t="shared" si="5"/>
        <v>10.76</v>
      </c>
      <c r="F16" s="45">
        <v>1.18</v>
      </c>
      <c r="G16" s="41">
        <f t="shared" si="1"/>
        <v>12.6968</v>
      </c>
      <c r="H16" s="45">
        <v>1.9917180724224457</v>
      </c>
      <c r="I16" s="41">
        <f t="shared" si="2"/>
        <v>21.430886459265515</v>
      </c>
      <c r="J16" s="45">
        <v>2</v>
      </c>
      <c r="K16" s="45">
        <v>0.76180566523286164</v>
      </c>
      <c r="L16" s="45">
        <v>0.96199999999999997</v>
      </c>
      <c r="M16" s="46">
        <v>100</v>
      </c>
      <c r="O16" s="25">
        <f>1/M16*10.76*100</f>
        <v>10.76</v>
      </c>
      <c r="P16" s="46">
        <v>100</v>
      </c>
      <c r="Q16" s="25">
        <f t="shared" si="4"/>
        <v>10.76</v>
      </c>
      <c r="R16" s="46">
        <v>250</v>
      </c>
      <c r="S16" s="59">
        <f>R16*Conversions!$G$10</f>
        <v>73.21875</v>
      </c>
      <c r="T16" s="46">
        <v>213</v>
      </c>
      <c r="U16" s="59">
        <f>T16*Conversions!$G$10</f>
        <v>62.382374999999996</v>
      </c>
      <c r="V16" s="62">
        <f>U16*Conversions!$G$13</f>
        <v>9.1514486552567234E-2</v>
      </c>
      <c r="W16" s="45">
        <v>0.15</v>
      </c>
      <c r="Y16" s="45">
        <v>0.15</v>
      </c>
      <c r="AA16" s="46">
        <v>110</v>
      </c>
      <c r="AB16" s="45">
        <v>3.0118800000000001</v>
      </c>
      <c r="AC16" s="86">
        <f t="shared" si="3"/>
        <v>11.401200670800002</v>
      </c>
      <c r="AD16" s="45">
        <v>0.33</v>
      </c>
      <c r="AE16" s="45">
        <v>1.1200000000000001</v>
      </c>
      <c r="AF16" s="44" t="s">
        <v>72</v>
      </c>
      <c r="AG16" s="44" t="s">
        <v>88</v>
      </c>
    </row>
    <row r="17" spans="1:33" hidden="1" x14ac:dyDescent="0.25">
      <c r="A17" s="44" t="s">
        <v>89</v>
      </c>
      <c r="B17" s="45">
        <v>1.6</v>
      </c>
      <c r="C17" s="41">
        <f t="shared" si="0"/>
        <v>17.216000000000001</v>
      </c>
      <c r="D17" s="45">
        <v>1.2</v>
      </c>
      <c r="E17" s="45">
        <f t="shared" si="5"/>
        <v>12.911999999999999</v>
      </c>
      <c r="F17" s="45">
        <v>1.18</v>
      </c>
      <c r="G17" s="41">
        <f t="shared" si="1"/>
        <v>12.6968</v>
      </c>
      <c r="H17" s="45">
        <v>1.9917180724224457</v>
      </c>
      <c r="I17" s="41">
        <f t="shared" si="2"/>
        <v>21.430886459265515</v>
      </c>
      <c r="J17" s="45">
        <v>2</v>
      </c>
      <c r="K17" s="45">
        <v>0.76180566523286164</v>
      </c>
      <c r="L17" s="45">
        <v>0.68</v>
      </c>
      <c r="M17" s="46">
        <v>100</v>
      </c>
      <c r="O17" s="25">
        <f>1/M17*10.76*100</f>
        <v>10.76</v>
      </c>
      <c r="P17" s="46">
        <v>100</v>
      </c>
      <c r="Q17" s="25">
        <f t="shared" si="4"/>
        <v>10.76</v>
      </c>
      <c r="R17" s="46">
        <v>250</v>
      </c>
      <c r="S17" s="59">
        <f>R17*Conversions!$G$10</f>
        <v>73.21875</v>
      </c>
      <c r="T17" s="46">
        <v>213</v>
      </c>
      <c r="U17" s="59">
        <f>T17*Conversions!$G$10</f>
        <v>62.382374999999996</v>
      </c>
      <c r="V17" s="62">
        <f>U17*Conversions!$G$13</f>
        <v>9.1514486552567234E-2</v>
      </c>
      <c r="W17" s="45">
        <v>0.15</v>
      </c>
      <c r="Y17" s="45">
        <v>0.15</v>
      </c>
      <c r="AA17" s="46">
        <v>110</v>
      </c>
      <c r="AB17" s="45">
        <v>3.0118800000000001</v>
      </c>
      <c r="AC17" s="86">
        <f t="shared" si="3"/>
        <v>11.401200670800002</v>
      </c>
      <c r="AD17" s="45">
        <v>0.33</v>
      </c>
      <c r="AE17" s="45">
        <v>1.1200000000000001</v>
      </c>
      <c r="AF17" s="44" t="s">
        <v>72</v>
      </c>
      <c r="AG17" s="44" t="s">
        <v>88</v>
      </c>
    </row>
    <row r="18" spans="1:33" hidden="1" x14ac:dyDescent="0.25">
      <c r="A18" s="47" t="s">
        <v>90</v>
      </c>
      <c r="B18" s="45">
        <v>1.7</v>
      </c>
      <c r="C18" s="41">
        <f t="shared" si="0"/>
        <v>18.291999999999998</v>
      </c>
      <c r="D18" s="45">
        <v>1</v>
      </c>
      <c r="E18" s="45">
        <f t="shared" si="5"/>
        <v>10.76</v>
      </c>
      <c r="F18" s="45">
        <f>F78</f>
        <v>0.5</v>
      </c>
      <c r="G18" s="41">
        <f t="shared" si="1"/>
        <v>5.38</v>
      </c>
      <c r="H18" s="45">
        <v>1.2598079682597403</v>
      </c>
      <c r="I18" s="41">
        <f t="shared" si="2"/>
        <v>13.555533738474805</v>
      </c>
      <c r="J18" s="45">
        <v>2</v>
      </c>
      <c r="K18" s="45">
        <v>0.29729001570062896</v>
      </c>
      <c r="L18" s="45">
        <v>0.56499999999999995</v>
      </c>
      <c r="M18" s="46">
        <f>M78</f>
        <v>200</v>
      </c>
      <c r="O18" s="25">
        <f>1/M18*10.76*100</f>
        <v>5.38</v>
      </c>
      <c r="P18" s="46">
        <v>200</v>
      </c>
      <c r="Q18" s="25">
        <f t="shared" si="4"/>
        <v>5.38</v>
      </c>
      <c r="R18" s="46">
        <f>R78</f>
        <v>245</v>
      </c>
      <c r="S18" s="59">
        <f>R18*Conversions!$G$10</f>
        <v>71.754374999999996</v>
      </c>
      <c r="T18" s="46">
        <f>T78</f>
        <v>155</v>
      </c>
      <c r="U18" s="59">
        <f>T18*Conversions!$G$10</f>
        <v>45.395625000000003</v>
      </c>
      <c r="V18" s="62">
        <f>U18*Conversions!$G$13</f>
        <v>6.659504889975551E-2</v>
      </c>
      <c r="W18" s="45">
        <f>W78</f>
        <v>0.15</v>
      </c>
      <c r="Y18" s="45" t="s">
        <v>47</v>
      </c>
      <c r="AA18" s="49">
        <f>AA78</f>
        <v>2800</v>
      </c>
      <c r="AB18" s="48" t="s">
        <v>164</v>
      </c>
      <c r="AC18" s="86" t="e">
        <f t="shared" si="3"/>
        <v>#VALUE!</v>
      </c>
      <c r="AD18" s="45">
        <v>0.2</v>
      </c>
      <c r="AE18" s="45">
        <v>0.08</v>
      </c>
      <c r="AF18" s="44" t="s">
        <v>91</v>
      </c>
      <c r="AG18" s="44" t="s">
        <v>84</v>
      </c>
    </row>
    <row r="19" spans="1:33" hidden="1" x14ac:dyDescent="0.25">
      <c r="A19" s="44" t="s">
        <v>92</v>
      </c>
      <c r="B19" s="45">
        <v>1.5</v>
      </c>
      <c r="C19" s="41">
        <f t="shared" si="0"/>
        <v>16.14</v>
      </c>
      <c r="D19" s="45">
        <v>1.2</v>
      </c>
      <c r="E19" s="45">
        <f t="shared" si="5"/>
        <v>12.911999999999999</v>
      </c>
      <c r="F19" s="45">
        <v>1</v>
      </c>
      <c r="G19" s="41">
        <f t="shared" si="1"/>
        <v>10.76</v>
      </c>
      <c r="H19" s="45">
        <v>1.021791006619454</v>
      </c>
      <c r="I19" s="41">
        <f t="shared" si="2"/>
        <v>10.994471231225324</v>
      </c>
      <c r="J19" s="45">
        <v>2</v>
      </c>
      <c r="K19" s="45">
        <v>0.18580625981289312</v>
      </c>
      <c r="L19" s="45">
        <v>0.77300000000000002</v>
      </c>
      <c r="M19" s="46">
        <v>25</v>
      </c>
      <c r="O19" s="25">
        <f>1/M19*10.76*100</f>
        <v>43.04</v>
      </c>
      <c r="P19" s="46">
        <v>25</v>
      </c>
      <c r="Q19" s="25">
        <f t="shared" si="4"/>
        <v>43.04</v>
      </c>
      <c r="R19" s="46">
        <v>246</v>
      </c>
      <c r="S19" s="59">
        <f>R19*Conversions!$G$10</f>
        <v>72.047250000000005</v>
      </c>
      <c r="T19" s="46">
        <v>171</v>
      </c>
      <c r="U19" s="59">
        <f>T19*Conversions!$G$10</f>
        <v>50.081625000000003</v>
      </c>
      <c r="V19" s="62">
        <f>U19*Conversions!$G$13</f>
        <v>7.3469376528117372E-2</v>
      </c>
      <c r="W19" s="45">
        <v>0.32</v>
      </c>
      <c r="Y19" s="45">
        <v>0.32</v>
      </c>
      <c r="AA19" s="46">
        <v>108</v>
      </c>
      <c r="AB19" s="45">
        <v>0.61</v>
      </c>
      <c r="AC19" s="86">
        <f t="shared" si="3"/>
        <v>2.3091001000000002</v>
      </c>
      <c r="AD19" s="45">
        <v>0.04</v>
      </c>
      <c r="AE19" s="45">
        <v>0.03</v>
      </c>
      <c r="AF19" s="44" t="s">
        <v>72</v>
      </c>
      <c r="AG19" s="44" t="s">
        <v>75</v>
      </c>
    </row>
    <row r="20" spans="1:33" hidden="1" x14ac:dyDescent="0.25">
      <c r="A20" s="44" t="s">
        <v>93</v>
      </c>
      <c r="B20" s="45">
        <v>1.5</v>
      </c>
      <c r="C20" s="41">
        <f t="shared" si="0"/>
        <v>16.14</v>
      </c>
      <c r="D20" s="45">
        <v>1.3</v>
      </c>
      <c r="E20" s="45">
        <f t="shared" si="5"/>
        <v>13.988</v>
      </c>
      <c r="F20" s="45">
        <v>1.5</v>
      </c>
      <c r="G20" s="41">
        <f t="shared" si="1"/>
        <v>16.14</v>
      </c>
      <c r="H20" s="45">
        <v>1.021791006619454</v>
      </c>
      <c r="I20" s="41">
        <f t="shared" si="2"/>
        <v>10.994471231225324</v>
      </c>
      <c r="J20" s="45">
        <v>2</v>
      </c>
      <c r="K20" s="45">
        <v>0.18580625981289312</v>
      </c>
      <c r="L20" s="45">
        <v>0.77900000000000003</v>
      </c>
      <c r="M20" s="46">
        <v>100</v>
      </c>
      <c r="O20" s="25">
        <f>1/M20*10.76*100</f>
        <v>10.76</v>
      </c>
      <c r="P20" s="46">
        <v>100</v>
      </c>
      <c r="Q20" s="25">
        <f t="shared" si="4"/>
        <v>10.76</v>
      </c>
      <c r="R20" s="46">
        <v>250</v>
      </c>
      <c r="S20" s="59">
        <f>R20*Conversions!$G$10</f>
        <v>73.21875</v>
      </c>
      <c r="T20" s="46">
        <v>250</v>
      </c>
      <c r="U20" s="59">
        <f>T20*Conversions!$G$10</f>
        <v>73.21875</v>
      </c>
      <c r="V20" s="62">
        <f>U20*Conversions!$G$13</f>
        <v>0.10741136919315404</v>
      </c>
      <c r="W20" s="45">
        <v>0.15</v>
      </c>
      <c r="Y20" s="45">
        <v>0.15</v>
      </c>
      <c r="AA20" s="46">
        <v>120</v>
      </c>
      <c r="AB20" s="45">
        <v>0.18</v>
      </c>
      <c r="AC20" s="86">
        <f t="shared" si="3"/>
        <v>0.68137380000000003</v>
      </c>
      <c r="AD20" s="45">
        <v>0.04</v>
      </c>
      <c r="AE20" s="45">
        <v>0.03</v>
      </c>
      <c r="AF20" s="44" t="s">
        <v>72</v>
      </c>
      <c r="AG20" s="44" t="s">
        <v>77</v>
      </c>
    </row>
    <row r="21" spans="1:33" hidden="1" x14ac:dyDescent="0.25">
      <c r="A21" s="44" t="s">
        <v>94</v>
      </c>
      <c r="B21" s="45">
        <v>2.2000000000000002</v>
      </c>
      <c r="C21" s="41">
        <f t="shared" si="0"/>
        <v>23.672000000000001</v>
      </c>
      <c r="D21" s="45">
        <v>1.3</v>
      </c>
      <c r="E21" s="45">
        <f t="shared" si="5"/>
        <v>13.988</v>
      </c>
      <c r="F21" s="45">
        <v>1</v>
      </c>
      <c r="G21" s="41">
        <f t="shared" si="1"/>
        <v>10.76</v>
      </c>
      <c r="H21" s="45">
        <v>0.44727519013521122</v>
      </c>
      <c r="I21" s="41">
        <f t="shared" si="2"/>
        <v>4.8126810458548723</v>
      </c>
      <c r="J21" s="45">
        <v>2</v>
      </c>
      <c r="K21" s="45">
        <v>0.18580625981289312</v>
      </c>
      <c r="L21" s="45">
        <v>1</v>
      </c>
      <c r="M21" s="46">
        <v>142.85714285714286</v>
      </c>
      <c r="O21" s="25">
        <f>1/M21*10.76*100</f>
        <v>7.532</v>
      </c>
      <c r="P21" s="46">
        <v>200</v>
      </c>
      <c r="Q21" s="25">
        <f t="shared" si="4"/>
        <v>5.38</v>
      </c>
      <c r="R21" s="46">
        <v>375</v>
      </c>
      <c r="S21" s="59">
        <f>R21*Conversions!$G$10</f>
        <v>109.828125</v>
      </c>
      <c r="T21" s="46">
        <v>625</v>
      </c>
      <c r="U21" s="59">
        <f>T21*Conversions!$G$10</f>
        <v>183.046875</v>
      </c>
      <c r="V21" s="62">
        <f>U21*Conversions!$G$13</f>
        <v>0.2685284229828851</v>
      </c>
      <c r="W21" s="45">
        <v>0.15</v>
      </c>
      <c r="Y21" s="45">
        <v>0.15</v>
      </c>
      <c r="AA21" s="46">
        <v>120</v>
      </c>
      <c r="AB21" s="45">
        <v>0.60765999999999998</v>
      </c>
      <c r="AC21" s="86">
        <f t="shared" si="3"/>
        <v>2.3002422405999998</v>
      </c>
      <c r="AD21" s="45">
        <v>0</v>
      </c>
      <c r="AE21" s="45">
        <v>0.28000000000000003</v>
      </c>
      <c r="AF21" s="44" t="s">
        <v>72</v>
      </c>
      <c r="AG21" s="44" t="s">
        <v>73</v>
      </c>
    </row>
    <row r="22" spans="1:33" hidden="1" x14ac:dyDescent="0.25">
      <c r="A22" s="47" t="s">
        <v>95</v>
      </c>
      <c r="B22" s="45">
        <v>2</v>
      </c>
      <c r="C22" s="41">
        <f t="shared" si="0"/>
        <v>21.52</v>
      </c>
      <c r="D22" s="45">
        <v>1</v>
      </c>
      <c r="E22" s="45">
        <f t="shared" si="5"/>
        <v>10.76</v>
      </c>
      <c r="F22" s="45">
        <f>F78</f>
        <v>0.5</v>
      </c>
      <c r="G22" s="41">
        <f t="shared" si="1"/>
        <v>5.38</v>
      </c>
      <c r="H22" s="45">
        <v>1.2598079682597403</v>
      </c>
      <c r="I22" s="41">
        <f t="shared" si="2"/>
        <v>13.555533738474805</v>
      </c>
      <c r="J22" s="45">
        <v>2</v>
      </c>
      <c r="K22" s="45">
        <v>0.29729001570062896</v>
      </c>
      <c r="L22" s="45">
        <v>0.56499999999999995</v>
      </c>
      <c r="M22" s="46">
        <f>M78</f>
        <v>200</v>
      </c>
      <c r="O22" s="25">
        <f>1/M22*10.76*100</f>
        <v>5.38</v>
      </c>
      <c r="P22" s="46">
        <v>200</v>
      </c>
      <c r="Q22" s="25">
        <f t="shared" si="4"/>
        <v>5.38</v>
      </c>
      <c r="R22" s="46">
        <f>R78</f>
        <v>245</v>
      </c>
      <c r="S22" s="59">
        <f>R22*Conversions!$G$10</f>
        <v>71.754374999999996</v>
      </c>
      <c r="T22" s="46">
        <f>T78</f>
        <v>155</v>
      </c>
      <c r="U22" s="59">
        <f>T22*Conversions!$G$10</f>
        <v>45.395625000000003</v>
      </c>
      <c r="V22" s="62">
        <f>U22*Conversions!$G$13</f>
        <v>6.659504889975551E-2</v>
      </c>
      <c r="W22" s="45">
        <f>W78</f>
        <v>0.15</v>
      </c>
      <c r="Y22" s="45" t="s">
        <v>47</v>
      </c>
      <c r="AA22" s="49">
        <f>AA78</f>
        <v>2800</v>
      </c>
      <c r="AB22" s="48" t="s">
        <v>164</v>
      </c>
      <c r="AC22" s="86" t="e">
        <f t="shared" si="3"/>
        <v>#VALUE!</v>
      </c>
      <c r="AD22" s="45">
        <v>0.2</v>
      </c>
      <c r="AE22" s="45">
        <v>0.08</v>
      </c>
      <c r="AF22" s="47" t="s">
        <v>163</v>
      </c>
      <c r="AG22" s="44" t="s">
        <v>84</v>
      </c>
    </row>
    <row r="23" spans="1:33" hidden="1" x14ac:dyDescent="0.25">
      <c r="A23" s="44" t="s">
        <v>96</v>
      </c>
      <c r="B23" s="45">
        <v>1.6</v>
      </c>
      <c r="C23" s="41">
        <f t="shared" si="0"/>
        <v>17.216000000000001</v>
      </c>
      <c r="D23" s="45">
        <v>1.2</v>
      </c>
      <c r="E23" s="45">
        <f t="shared" si="5"/>
        <v>12.911999999999999</v>
      </c>
      <c r="F23" s="45">
        <v>0.54</v>
      </c>
      <c r="G23" s="41">
        <f t="shared" si="1"/>
        <v>5.8104000000000005</v>
      </c>
      <c r="H23" s="45">
        <v>1.0878100402192215</v>
      </c>
      <c r="I23" s="41">
        <f t="shared" si="2"/>
        <v>11.704836032758823</v>
      </c>
      <c r="J23" s="45">
        <v>2</v>
      </c>
      <c r="K23" s="45">
        <v>0.5481284664480347</v>
      </c>
      <c r="L23" s="45">
        <v>0.77900000000000003</v>
      </c>
      <c r="M23" s="46">
        <v>7.6923076923076925</v>
      </c>
      <c r="O23" s="25">
        <f>1/M23*10.76*100</f>
        <v>139.88</v>
      </c>
      <c r="P23" s="46">
        <v>9</v>
      </c>
      <c r="Q23" s="25">
        <f t="shared" si="4"/>
        <v>119.55555555555554</v>
      </c>
      <c r="R23" s="46">
        <v>268</v>
      </c>
      <c r="S23" s="59">
        <f>R23*Conversions!$G$10</f>
        <v>78.490499999999997</v>
      </c>
      <c r="T23" s="46">
        <v>403</v>
      </c>
      <c r="U23" s="59">
        <f>T23*Conversions!$G$10</f>
        <v>118.02862500000001</v>
      </c>
      <c r="V23" s="62">
        <f>U23*Conversions!$G$13</f>
        <v>0.17314712713936431</v>
      </c>
      <c r="W23" s="45">
        <v>0.98</v>
      </c>
      <c r="Y23" s="45">
        <v>0.98</v>
      </c>
      <c r="AA23" s="46">
        <v>60</v>
      </c>
      <c r="AB23" s="45">
        <v>0.26419999999999999</v>
      </c>
      <c r="AC23" s="86">
        <f t="shared" si="3"/>
        <v>1.000105322</v>
      </c>
      <c r="AD23" s="45">
        <v>0.04</v>
      </c>
      <c r="AE23" s="45">
        <v>0.03</v>
      </c>
      <c r="AF23" s="44" t="s">
        <v>72</v>
      </c>
      <c r="AG23" s="44" t="s">
        <v>77</v>
      </c>
    </row>
    <row r="24" spans="1:33" hidden="1" x14ac:dyDescent="0.25">
      <c r="A24" s="47" t="s">
        <v>97</v>
      </c>
      <c r="B24" s="45">
        <v>1</v>
      </c>
      <c r="C24" s="41">
        <f t="shared" si="0"/>
        <v>10.76</v>
      </c>
      <c r="D24" s="45">
        <v>0.7</v>
      </c>
      <c r="E24" s="45">
        <f t="shared" si="5"/>
        <v>7.5319999999999991</v>
      </c>
      <c r="F24" s="45">
        <f>F66</f>
        <v>0.5</v>
      </c>
      <c r="G24" s="41">
        <f t="shared" si="1"/>
        <v>5.38</v>
      </c>
      <c r="H24" s="45">
        <f t="shared" ref="H24:AE24" si="6">H66</f>
        <v>1.4402672979022906</v>
      </c>
      <c r="I24" s="41">
        <f t="shared" si="2"/>
        <v>15.497276125428646</v>
      </c>
      <c r="J24" s="45">
        <f t="shared" si="6"/>
        <v>2</v>
      </c>
      <c r="K24" s="45">
        <f t="shared" si="6"/>
        <v>0.29729001570062896</v>
      </c>
      <c r="L24" s="45">
        <f t="shared" si="6"/>
        <v>1</v>
      </c>
      <c r="M24" s="46">
        <f t="shared" si="6"/>
        <v>100</v>
      </c>
      <c r="O24" s="25">
        <f>1/M24*10.76*100</f>
        <v>10.76</v>
      </c>
      <c r="P24" s="46">
        <f t="shared" si="6"/>
        <v>150</v>
      </c>
      <c r="Q24" s="25">
        <f t="shared" si="4"/>
        <v>7.1733333333333347</v>
      </c>
      <c r="R24" s="46">
        <f t="shared" si="6"/>
        <v>250</v>
      </c>
      <c r="S24" s="59">
        <f>R24*Conversions!$G$10</f>
        <v>73.21875</v>
      </c>
      <c r="T24" s="46">
        <f t="shared" si="6"/>
        <v>250</v>
      </c>
      <c r="U24" s="59">
        <f>T24*Conversions!$G$10</f>
        <v>73.21875</v>
      </c>
      <c r="V24" s="62">
        <f>U24*Conversions!$G$13</f>
        <v>0.10741136919315404</v>
      </c>
      <c r="W24" s="45">
        <f t="shared" si="6"/>
        <v>0.15</v>
      </c>
      <c r="Y24" s="45">
        <f t="shared" si="6"/>
        <v>0.15</v>
      </c>
      <c r="AA24" s="46">
        <f t="shared" si="6"/>
        <v>120</v>
      </c>
      <c r="AB24" s="48" t="s">
        <v>165</v>
      </c>
      <c r="AC24" s="86" t="e">
        <f t="shared" si="3"/>
        <v>#VALUE!</v>
      </c>
      <c r="AD24" s="45">
        <f t="shared" si="6"/>
        <v>0.2</v>
      </c>
      <c r="AE24" s="45">
        <f t="shared" si="6"/>
        <v>0.08</v>
      </c>
      <c r="AF24" s="47" t="s">
        <v>163</v>
      </c>
      <c r="AG24" s="44" t="s">
        <v>84</v>
      </c>
    </row>
    <row r="25" spans="1:33" hidden="1" x14ac:dyDescent="0.25">
      <c r="A25" s="44" t="s">
        <v>98</v>
      </c>
      <c r="B25" s="45">
        <v>1.6</v>
      </c>
      <c r="C25" s="41">
        <f t="shared" si="0"/>
        <v>17.216000000000001</v>
      </c>
      <c r="D25" s="45">
        <v>1.1000000000000001</v>
      </c>
      <c r="E25" s="45">
        <f t="shared" si="5"/>
        <v>11.836</v>
      </c>
      <c r="F25" s="45">
        <v>1</v>
      </c>
      <c r="G25" s="41">
        <f t="shared" si="1"/>
        <v>10.76</v>
      </c>
      <c r="H25" s="45">
        <v>1.0878100402192215</v>
      </c>
      <c r="I25" s="41">
        <f t="shared" si="2"/>
        <v>11.704836032758823</v>
      </c>
      <c r="J25" s="45">
        <v>2</v>
      </c>
      <c r="K25" s="45">
        <v>0.5481284664480347</v>
      </c>
      <c r="L25" s="45">
        <v>0.77900000000000003</v>
      </c>
      <c r="M25" s="46">
        <v>142.85714285714286</v>
      </c>
      <c r="O25" s="25">
        <f>1/M25*10.76*100</f>
        <v>7.532</v>
      </c>
      <c r="P25" s="46">
        <v>50</v>
      </c>
      <c r="Q25" s="25">
        <f t="shared" si="4"/>
        <v>21.52</v>
      </c>
      <c r="R25" s="46">
        <v>375</v>
      </c>
      <c r="S25" s="59">
        <f>R25*Conversions!$G$10</f>
        <v>109.828125</v>
      </c>
      <c r="T25" s="46">
        <v>625</v>
      </c>
      <c r="U25" s="59">
        <f>T25*Conversions!$G$10</f>
        <v>183.046875</v>
      </c>
      <c r="V25" s="62">
        <f>U25*Conversions!$G$13</f>
        <v>0.2685284229828851</v>
      </c>
      <c r="W25" s="45">
        <v>0.15</v>
      </c>
      <c r="Y25" s="45">
        <v>0.15</v>
      </c>
      <c r="AA25" s="46">
        <v>120</v>
      </c>
      <c r="AB25" s="45">
        <v>0.26419999999999999</v>
      </c>
      <c r="AC25" s="86">
        <f t="shared" si="3"/>
        <v>1.000105322</v>
      </c>
      <c r="AD25" s="45">
        <v>0.04</v>
      </c>
      <c r="AE25" s="45">
        <v>0.03</v>
      </c>
      <c r="AF25" s="44" t="s">
        <v>72</v>
      </c>
      <c r="AG25" s="44" t="s">
        <v>77</v>
      </c>
    </row>
    <row r="26" spans="1:33" s="50" customFormat="1" ht="20.25" hidden="1" x14ac:dyDescent="0.3">
      <c r="A26" s="50" t="s">
        <v>99</v>
      </c>
      <c r="B26" s="51">
        <v>1.3</v>
      </c>
      <c r="C26" s="41">
        <f t="shared" si="0"/>
        <v>13.988</v>
      </c>
      <c r="D26" s="51">
        <v>1</v>
      </c>
      <c r="E26" s="51">
        <f t="shared" si="5"/>
        <v>10.76</v>
      </c>
      <c r="F26" s="51">
        <v>1.34</v>
      </c>
      <c r="G26" s="41">
        <f t="shared" si="1"/>
        <v>14.4184</v>
      </c>
      <c r="H26" s="51">
        <v>2.4727057307353197</v>
      </c>
      <c r="I26" s="41">
        <f t="shared" si="2"/>
        <v>26.60631366271204</v>
      </c>
      <c r="J26" s="51">
        <v>2</v>
      </c>
      <c r="K26" s="51">
        <v>0.7710959782235064</v>
      </c>
      <c r="L26" s="51">
        <v>0.92300000000000004</v>
      </c>
      <c r="M26" s="52">
        <v>100</v>
      </c>
      <c r="N26" s="52"/>
      <c r="O26" s="25">
        <f>1/M26*10.76*100</f>
        <v>10.76</v>
      </c>
      <c r="P26" s="52">
        <v>150</v>
      </c>
      <c r="Q26" s="25">
        <f t="shared" si="4"/>
        <v>7.1733333333333347</v>
      </c>
      <c r="R26" s="52">
        <v>250</v>
      </c>
      <c r="S26" s="59">
        <f>R26*Conversions!$G$10</f>
        <v>73.21875</v>
      </c>
      <c r="T26" s="52">
        <v>206</v>
      </c>
      <c r="U26" s="59">
        <f>T26*Conversions!$G$10</f>
        <v>60.332250000000002</v>
      </c>
      <c r="V26" s="62">
        <f>U26*Conversions!$G$13</f>
        <v>8.8506968215158938E-2</v>
      </c>
      <c r="W26" s="51">
        <v>0.15</v>
      </c>
      <c r="X26" s="51"/>
      <c r="Y26" s="51">
        <v>0.15</v>
      </c>
      <c r="Z26" s="51"/>
      <c r="AA26" s="52">
        <v>106</v>
      </c>
      <c r="AB26" s="51">
        <v>1.00396</v>
      </c>
      <c r="AC26" s="86">
        <f t="shared" si="3"/>
        <v>3.8004002236000001</v>
      </c>
      <c r="AD26" s="51">
        <v>0.04</v>
      </c>
      <c r="AE26" s="53">
        <v>0.06</v>
      </c>
      <c r="AF26" s="50" t="s">
        <v>72</v>
      </c>
      <c r="AG26" s="50" t="s">
        <v>100</v>
      </c>
    </row>
    <row r="27" spans="1:33" hidden="1" x14ac:dyDescent="0.25">
      <c r="A27" s="47" t="s">
        <v>101</v>
      </c>
      <c r="B27" s="45">
        <v>0.3</v>
      </c>
      <c r="C27" s="41">
        <f t="shared" si="0"/>
        <v>3.2279999999999998</v>
      </c>
      <c r="D27" s="45">
        <v>0.3</v>
      </c>
      <c r="E27" s="45">
        <f t="shared" si="5"/>
        <v>3.2279999999999998</v>
      </c>
      <c r="F27" s="45">
        <v>1</v>
      </c>
      <c r="G27" s="41">
        <f t="shared" si="1"/>
        <v>10.76</v>
      </c>
      <c r="H27" s="45" t="s">
        <v>47</v>
      </c>
      <c r="I27" s="41" t="e">
        <f t="shared" si="2"/>
        <v>#VALUE!</v>
      </c>
      <c r="J27" s="45">
        <v>2</v>
      </c>
      <c r="K27" s="45">
        <v>0.5481284664480347</v>
      </c>
      <c r="L27" s="45">
        <v>1</v>
      </c>
      <c r="M27" s="46">
        <v>100</v>
      </c>
      <c r="O27" s="25">
        <f>1/M27*10.76*100</f>
        <v>10.76</v>
      </c>
      <c r="P27" s="46">
        <v>100</v>
      </c>
      <c r="Q27" s="25">
        <f t="shared" si="4"/>
        <v>10.76</v>
      </c>
      <c r="R27" s="46">
        <v>250</v>
      </c>
      <c r="S27" s="59">
        <f>R27*Conversions!$G$10</f>
        <v>73.21875</v>
      </c>
      <c r="T27" s="46">
        <v>200</v>
      </c>
      <c r="U27" s="59">
        <f>T27*Conversions!$G$10</f>
        <v>58.575000000000003</v>
      </c>
      <c r="V27" s="62">
        <f>U27*Conversions!$G$13</f>
        <v>8.5929095354523241E-2</v>
      </c>
      <c r="W27" s="45">
        <v>0.15</v>
      </c>
      <c r="Y27" s="45">
        <v>0.15</v>
      </c>
      <c r="AA27" s="46">
        <v>120</v>
      </c>
      <c r="AB27" s="45">
        <v>0</v>
      </c>
      <c r="AC27" s="86">
        <f t="shared" si="3"/>
        <v>0</v>
      </c>
      <c r="AD27" s="45">
        <v>0</v>
      </c>
      <c r="AE27" s="45">
        <v>0</v>
      </c>
      <c r="AF27" s="44" t="s">
        <v>109</v>
      </c>
      <c r="AG27" s="44" t="s">
        <v>102</v>
      </c>
    </row>
    <row r="28" spans="1:33" hidden="1" x14ac:dyDescent="0.25">
      <c r="A28" s="47" t="s">
        <v>103</v>
      </c>
      <c r="B28" s="45">
        <v>1.2</v>
      </c>
      <c r="C28" s="41">
        <f t="shared" si="0"/>
        <v>12.911999999999999</v>
      </c>
      <c r="D28" s="45">
        <v>1</v>
      </c>
      <c r="E28" s="45">
        <f t="shared" si="5"/>
        <v>10.76</v>
      </c>
      <c r="F28" s="45">
        <f>F66</f>
        <v>0.5</v>
      </c>
      <c r="G28" s="41">
        <f t="shared" si="1"/>
        <v>5.38</v>
      </c>
      <c r="H28" s="45">
        <v>1.2598079682597403</v>
      </c>
      <c r="I28" s="41">
        <f t="shared" si="2"/>
        <v>13.555533738474805</v>
      </c>
      <c r="J28" s="45">
        <v>2</v>
      </c>
      <c r="K28" s="45">
        <v>0.29729001570062896</v>
      </c>
      <c r="L28" s="45">
        <v>0.56499999999999995</v>
      </c>
      <c r="M28" s="46">
        <f>M66</f>
        <v>100</v>
      </c>
      <c r="O28" s="25">
        <f>1/M28*10.76*100</f>
        <v>10.76</v>
      </c>
      <c r="P28" s="46">
        <v>250</v>
      </c>
      <c r="Q28" s="25">
        <f t="shared" si="4"/>
        <v>4.3040000000000003</v>
      </c>
      <c r="R28" s="46">
        <f>R66</f>
        <v>250</v>
      </c>
      <c r="S28" s="59">
        <f>R28*Conversions!$G$10</f>
        <v>73.21875</v>
      </c>
      <c r="T28" s="46">
        <f>T66</f>
        <v>250</v>
      </c>
      <c r="U28" s="59">
        <f>T28*Conversions!$G$10</f>
        <v>73.21875</v>
      </c>
      <c r="V28" s="62">
        <f>U28*Conversions!$G$13</f>
        <v>0.10741136919315404</v>
      </c>
      <c r="W28" s="45">
        <f>W66</f>
        <v>0.15</v>
      </c>
      <c r="Y28" s="45">
        <f>Y66</f>
        <v>0.15</v>
      </c>
      <c r="AA28" s="46">
        <f>AA66</f>
        <v>120</v>
      </c>
      <c r="AB28" s="48" t="s">
        <v>164</v>
      </c>
      <c r="AC28" s="86" t="e">
        <f t="shared" si="3"/>
        <v>#VALUE!</v>
      </c>
      <c r="AD28" s="45">
        <v>0.2</v>
      </c>
      <c r="AE28" s="45">
        <v>0.08</v>
      </c>
      <c r="AF28" s="47" t="s">
        <v>163</v>
      </c>
      <c r="AG28" s="44" t="s">
        <v>47</v>
      </c>
    </row>
    <row r="29" spans="1:33" hidden="1" x14ac:dyDescent="0.25">
      <c r="A29" s="44" t="s">
        <v>104</v>
      </c>
      <c r="B29" s="45">
        <v>1.5</v>
      </c>
      <c r="C29" s="41">
        <f t="shared" si="0"/>
        <v>16.14</v>
      </c>
      <c r="D29" s="45">
        <v>1.6</v>
      </c>
      <c r="E29" s="45">
        <f t="shared" si="5"/>
        <v>17.216000000000001</v>
      </c>
      <c r="F29" s="45">
        <v>0.54</v>
      </c>
      <c r="G29" s="41">
        <f t="shared" si="1"/>
        <v>5.8104000000000005</v>
      </c>
      <c r="H29" s="45">
        <v>1.0878100402192215</v>
      </c>
      <c r="I29" s="41">
        <f t="shared" si="2"/>
        <v>11.704836032758823</v>
      </c>
      <c r="J29" s="45">
        <v>2</v>
      </c>
      <c r="K29" s="45">
        <v>0.5481284664480347</v>
      </c>
      <c r="L29" s="45">
        <v>0.77900000000000003</v>
      </c>
      <c r="M29" s="46">
        <v>7.6923076923076925</v>
      </c>
      <c r="O29" s="25">
        <f>1/M29*10.76*100</f>
        <v>139.88</v>
      </c>
      <c r="P29" s="46">
        <v>9</v>
      </c>
      <c r="Q29" s="25">
        <f t="shared" si="4"/>
        <v>119.55555555555554</v>
      </c>
      <c r="R29" s="46">
        <v>268</v>
      </c>
      <c r="S29" s="59">
        <f>R29*Conversions!$G$10</f>
        <v>78.490499999999997</v>
      </c>
      <c r="T29" s="46">
        <v>403</v>
      </c>
      <c r="U29" s="59">
        <f>T29*Conversions!$G$10</f>
        <v>118.02862500000001</v>
      </c>
      <c r="V29" s="62">
        <f>U29*Conversions!$G$13</f>
        <v>0.17314712713936431</v>
      </c>
      <c r="W29" s="45">
        <v>0.98</v>
      </c>
      <c r="Y29" s="45">
        <v>0.98</v>
      </c>
      <c r="AA29" s="46">
        <v>60</v>
      </c>
      <c r="AB29" s="45">
        <v>0.26419999999999999</v>
      </c>
      <c r="AC29" s="86">
        <f t="shared" si="3"/>
        <v>1.000105322</v>
      </c>
      <c r="AD29" s="45">
        <v>0.04</v>
      </c>
      <c r="AE29" s="45">
        <v>0.03</v>
      </c>
      <c r="AF29" s="44" t="s">
        <v>72</v>
      </c>
      <c r="AG29" s="44" t="s">
        <v>77</v>
      </c>
    </row>
    <row r="30" spans="1:33" hidden="1" x14ac:dyDescent="0.25">
      <c r="A30" s="44" t="s">
        <v>105</v>
      </c>
      <c r="B30" s="45">
        <v>1.3</v>
      </c>
      <c r="C30" s="41">
        <f t="shared" si="0"/>
        <v>13.988</v>
      </c>
      <c r="D30" s="45">
        <v>1</v>
      </c>
      <c r="E30" s="45">
        <f t="shared" si="5"/>
        <v>10.76</v>
      </c>
      <c r="F30" s="45">
        <v>1.34</v>
      </c>
      <c r="G30" s="41">
        <f t="shared" si="1"/>
        <v>14.4184</v>
      </c>
      <c r="H30" s="45">
        <v>1.9144703100160791</v>
      </c>
      <c r="I30" s="41">
        <f t="shared" si="2"/>
        <v>20.59970053577301</v>
      </c>
      <c r="J30" s="45">
        <v>2</v>
      </c>
      <c r="K30" s="45">
        <v>1.1148375588773587</v>
      </c>
      <c r="L30" s="45">
        <v>0.627</v>
      </c>
      <c r="M30" s="46">
        <v>100</v>
      </c>
      <c r="O30" s="25">
        <f>1/M30*10.76*100</f>
        <v>10.76</v>
      </c>
      <c r="P30" s="46">
        <v>100</v>
      </c>
      <c r="Q30" s="25">
        <f t="shared" si="4"/>
        <v>10.76</v>
      </c>
      <c r="R30" s="46">
        <v>250</v>
      </c>
      <c r="S30" s="59">
        <f>R30*Conversions!$G$10</f>
        <v>73.21875</v>
      </c>
      <c r="T30" s="46">
        <v>206</v>
      </c>
      <c r="U30" s="59">
        <f>T30*Conversions!$G$10</f>
        <v>60.332250000000002</v>
      </c>
      <c r="V30" s="62">
        <f>U30*Conversions!$G$13</f>
        <v>8.8506968215158938E-2</v>
      </c>
      <c r="W30" s="45">
        <v>0.15</v>
      </c>
      <c r="Y30" s="45">
        <v>0.15</v>
      </c>
      <c r="AA30" s="46">
        <v>106</v>
      </c>
      <c r="AB30" s="45">
        <v>1.00396</v>
      </c>
      <c r="AC30" s="86">
        <f t="shared" si="3"/>
        <v>3.8004002236000001</v>
      </c>
      <c r="AD30" s="45">
        <v>0.09</v>
      </c>
      <c r="AE30" s="45">
        <v>2.6</v>
      </c>
      <c r="AF30" s="44" t="s">
        <v>72</v>
      </c>
      <c r="AG30" s="44" t="s">
        <v>47</v>
      </c>
    </row>
    <row r="31" spans="1:33" hidden="1" x14ac:dyDescent="0.25">
      <c r="A31" s="44" t="s">
        <v>106</v>
      </c>
      <c r="B31" s="45">
        <v>1.6</v>
      </c>
      <c r="C31" s="41">
        <f t="shared" si="0"/>
        <v>17.216000000000001</v>
      </c>
      <c r="D31" s="45">
        <v>1.1000000000000001</v>
      </c>
      <c r="E31" s="45">
        <f t="shared" si="5"/>
        <v>11.836</v>
      </c>
      <c r="F31" s="45">
        <v>1</v>
      </c>
      <c r="G31" s="41">
        <f t="shared" si="1"/>
        <v>10.76</v>
      </c>
      <c r="H31" s="45">
        <v>1</v>
      </c>
      <c r="I31" s="41">
        <f t="shared" si="2"/>
        <v>10.76</v>
      </c>
      <c r="J31" s="45">
        <v>2</v>
      </c>
      <c r="K31" s="45">
        <v>0.7710959782235064</v>
      </c>
      <c r="L31" s="45">
        <v>0.96299999999999997</v>
      </c>
      <c r="M31" s="46">
        <v>142.85714285714286</v>
      </c>
      <c r="O31" s="25">
        <f>1/M31*10.76*100</f>
        <v>7.532</v>
      </c>
      <c r="P31" s="46">
        <v>100</v>
      </c>
      <c r="Q31" s="25">
        <f t="shared" si="4"/>
        <v>10.76</v>
      </c>
      <c r="R31" s="46">
        <v>375</v>
      </c>
      <c r="S31" s="59">
        <f>R31*Conversions!$G$10</f>
        <v>109.828125</v>
      </c>
      <c r="T31" s="46">
        <v>625</v>
      </c>
      <c r="U31" s="59">
        <f>T31*Conversions!$G$10</f>
        <v>183.046875</v>
      </c>
      <c r="V31" s="62">
        <f>U31*Conversions!$G$13</f>
        <v>0.2685284229828851</v>
      </c>
      <c r="W31" s="45">
        <v>0.15</v>
      </c>
      <c r="Y31" s="45">
        <v>0.15</v>
      </c>
      <c r="AA31" s="46">
        <v>120</v>
      </c>
      <c r="AB31" s="45">
        <v>1.00396</v>
      </c>
      <c r="AC31" s="86">
        <f t="shared" si="3"/>
        <v>3.8004002236000001</v>
      </c>
      <c r="AD31" s="45">
        <v>0.04</v>
      </c>
      <c r="AE31" s="54">
        <v>0.06</v>
      </c>
      <c r="AF31" s="44" t="s">
        <v>72</v>
      </c>
      <c r="AG31" s="44" t="s">
        <v>100</v>
      </c>
    </row>
    <row r="32" spans="1:33" hidden="1" x14ac:dyDescent="0.25">
      <c r="A32" s="44" t="s">
        <v>107</v>
      </c>
      <c r="B32" s="45">
        <v>2.2000000000000002</v>
      </c>
      <c r="C32" s="41">
        <f t="shared" si="0"/>
        <v>23.672000000000001</v>
      </c>
      <c r="D32" s="45">
        <v>1.3</v>
      </c>
      <c r="E32" s="45">
        <f t="shared" si="5"/>
        <v>13.988</v>
      </c>
      <c r="F32" s="45">
        <v>0.96</v>
      </c>
      <c r="G32" s="41">
        <f t="shared" si="1"/>
        <v>10.329599999999999</v>
      </c>
      <c r="H32" s="45">
        <v>0.4123586737477169</v>
      </c>
      <c r="I32" s="41">
        <f t="shared" si="2"/>
        <v>4.4369793295254336</v>
      </c>
      <c r="J32" s="45">
        <v>2</v>
      </c>
      <c r="K32" s="45">
        <v>0.5481284664480347</v>
      </c>
      <c r="L32" s="45">
        <v>0.97199999999999998</v>
      </c>
      <c r="M32" s="46">
        <v>7.3529411764705879</v>
      </c>
      <c r="O32" s="25">
        <f>1/M32*10.76*100</f>
        <v>146.33600000000001</v>
      </c>
      <c r="P32" s="46">
        <v>9</v>
      </c>
      <c r="Q32" s="25">
        <f t="shared" si="4"/>
        <v>119.55555555555554</v>
      </c>
      <c r="R32" s="46">
        <v>245</v>
      </c>
      <c r="S32" s="59">
        <f>R32*Conversions!$G$10</f>
        <v>71.754374999999996</v>
      </c>
      <c r="T32" s="46">
        <v>112</v>
      </c>
      <c r="U32" s="59">
        <f>T32*Conversions!$G$10</f>
        <v>32.802</v>
      </c>
      <c r="V32" s="62">
        <f>U32*Conversions!$G$13</f>
        <v>4.8120293398533007E-2</v>
      </c>
      <c r="W32" s="45">
        <v>1.03</v>
      </c>
      <c r="Y32" s="45">
        <v>1.03</v>
      </c>
      <c r="AA32" s="46">
        <v>57</v>
      </c>
      <c r="AB32" s="45">
        <v>0.26419999999999999</v>
      </c>
      <c r="AC32" s="86">
        <f t="shared" si="3"/>
        <v>1.000105322</v>
      </c>
      <c r="AD32" s="45">
        <v>0.04</v>
      </c>
      <c r="AE32" s="45">
        <v>1.53</v>
      </c>
      <c r="AF32" s="44" t="s">
        <v>72</v>
      </c>
      <c r="AG32" s="44" t="s">
        <v>77</v>
      </c>
    </row>
    <row r="33" spans="1:33" hidden="1" x14ac:dyDescent="0.25">
      <c r="A33" s="47" t="s">
        <v>108</v>
      </c>
      <c r="B33" s="45">
        <v>1.9</v>
      </c>
      <c r="C33" s="41">
        <f t="shared" si="0"/>
        <v>20.443999999999999</v>
      </c>
      <c r="D33" s="45">
        <v>1.5</v>
      </c>
      <c r="E33" s="45">
        <f t="shared" si="5"/>
        <v>16.14</v>
      </c>
      <c r="F33" s="45">
        <f>F115</f>
        <v>0.5</v>
      </c>
      <c r="G33" s="41">
        <f t="shared" si="1"/>
        <v>5.38</v>
      </c>
      <c r="H33" s="45">
        <v>0.85621191253156481</v>
      </c>
      <c r="I33" s="41">
        <f t="shared" si="2"/>
        <v>9.2128401788396364</v>
      </c>
      <c r="J33" s="45">
        <v>2</v>
      </c>
      <c r="K33" s="45">
        <v>0.34374158065385224</v>
      </c>
      <c r="L33" s="45">
        <v>0.96299999999999997</v>
      </c>
      <c r="M33" s="46">
        <f>M115</f>
        <v>30.303030303030305</v>
      </c>
      <c r="O33" s="25">
        <f>1/M33*10.76*100</f>
        <v>35.508000000000003</v>
      </c>
      <c r="P33" s="46">
        <v>100</v>
      </c>
      <c r="Q33" s="25">
        <f t="shared" si="4"/>
        <v>10.76</v>
      </c>
      <c r="R33" s="46">
        <f>R115</f>
        <v>250</v>
      </c>
      <c r="S33" s="59">
        <f>R33*Conversions!$G$10</f>
        <v>73.21875</v>
      </c>
      <c r="T33" s="46">
        <f>T115</f>
        <v>250</v>
      </c>
      <c r="U33" s="59">
        <f>T33*Conversions!$G$10</f>
        <v>73.21875</v>
      </c>
      <c r="V33" s="62">
        <f>U33*Conversions!$G$13</f>
        <v>0.10741136919315404</v>
      </c>
      <c r="W33" s="45">
        <f>W115</f>
        <v>0.25</v>
      </c>
      <c r="Y33" s="45" t="s">
        <v>47</v>
      </c>
      <c r="AA33" s="46">
        <f>AA115</f>
        <v>120</v>
      </c>
      <c r="AB33" s="45">
        <v>0.60765999999999998</v>
      </c>
      <c r="AC33" s="86">
        <f t="shared" si="3"/>
        <v>2.3002422405999998</v>
      </c>
      <c r="AD33" s="45">
        <v>0.03</v>
      </c>
      <c r="AE33" s="45">
        <v>0.14000000000000001</v>
      </c>
      <c r="AF33" s="44" t="s">
        <v>109</v>
      </c>
      <c r="AG33" s="44" t="s">
        <v>110</v>
      </c>
    </row>
    <row r="34" spans="1:33" hidden="1" x14ac:dyDescent="0.25">
      <c r="A34" s="44" t="s">
        <v>111</v>
      </c>
      <c r="B34" s="45">
        <v>1.5</v>
      </c>
      <c r="C34" s="41">
        <f t="shared" si="0"/>
        <v>16.14</v>
      </c>
      <c r="D34" s="45">
        <v>1.1000000000000001</v>
      </c>
      <c r="E34" s="45">
        <f t="shared" si="5"/>
        <v>11.836</v>
      </c>
      <c r="F34" s="45">
        <v>1</v>
      </c>
      <c r="G34" s="41">
        <f t="shared" si="1"/>
        <v>10.76</v>
      </c>
      <c r="H34" s="45">
        <v>1.0878100402192215</v>
      </c>
      <c r="I34" s="41">
        <f t="shared" si="2"/>
        <v>11.704836032758823</v>
      </c>
      <c r="J34" s="45">
        <v>2</v>
      </c>
      <c r="K34" s="45">
        <v>0.5481284664480347</v>
      </c>
      <c r="L34" s="45">
        <v>0.77900000000000003</v>
      </c>
      <c r="M34" s="46">
        <v>6.9930069930069934</v>
      </c>
      <c r="O34" s="25">
        <f>1/M34*10.76*100</f>
        <v>153.86799999999999</v>
      </c>
      <c r="P34" s="46">
        <v>9</v>
      </c>
      <c r="Q34" s="25">
        <f t="shared" si="4"/>
        <v>119.55555555555554</v>
      </c>
      <c r="R34" s="46">
        <v>245</v>
      </c>
      <c r="S34" s="59">
        <f>R34*Conversions!$G$10</f>
        <v>71.754374999999996</v>
      </c>
      <c r="T34" s="46">
        <v>105</v>
      </c>
      <c r="U34" s="59">
        <f>T34*Conversions!$G$10</f>
        <v>30.751874999999998</v>
      </c>
      <c r="V34" s="62">
        <f>U34*Conversions!$G$13</f>
        <v>4.5112775061124696E-2</v>
      </c>
      <c r="W34" s="45">
        <v>1.07</v>
      </c>
      <c r="Y34" s="45">
        <v>1.07</v>
      </c>
      <c r="AA34" s="46">
        <v>60</v>
      </c>
      <c r="AB34" s="45">
        <v>0.26419999999999999</v>
      </c>
      <c r="AC34" s="86">
        <f t="shared" si="3"/>
        <v>1.000105322</v>
      </c>
      <c r="AD34" s="45">
        <v>0.04</v>
      </c>
      <c r="AE34" s="45">
        <v>0.03</v>
      </c>
      <c r="AF34" s="44" t="s">
        <v>72</v>
      </c>
      <c r="AG34" s="44" t="s">
        <v>77</v>
      </c>
    </row>
    <row r="35" spans="1:33" hidden="1" x14ac:dyDescent="0.25">
      <c r="A35" s="44" t="s">
        <v>112</v>
      </c>
      <c r="B35" s="45">
        <v>1.4</v>
      </c>
      <c r="C35" s="41">
        <f t="shared" si="0"/>
        <v>15.063999999999998</v>
      </c>
      <c r="D35" s="45">
        <v>1.1000000000000001</v>
      </c>
      <c r="E35" s="45">
        <f t="shared" si="5"/>
        <v>11.836</v>
      </c>
      <c r="F35" s="45">
        <v>1</v>
      </c>
      <c r="G35" s="41">
        <f t="shared" si="1"/>
        <v>10.76</v>
      </c>
      <c r="H35" s="45">
        <v>1.0878100402192215</v>
      </c>
      <c r="I35" s="41">
        <f t="shared" si="2"/>
        <v>11.704836032758823</v>
      </c>
      <c r="J35" s="45">
        <v>2</v>
      </c>
      <c r="K35" s="45">
        <v>0.5481284664480347</v>
      </c>
      <c r="L35" s="45">
        <v>0.77900000000000003</v>
      </c>
      <c r="M35" s="46">
        <v>6.9930069930069934</v>
      </c>
      <c r="O35" s="25">
        <f>1/M35*10.76*100</f>
        <v>153.86799999999999</v>
      </c>
      <c r="P35" s="46">
        <v>9</v>
      </c>
      <c r="Q35" s="25">
        <f t="shared" si="4"/>
        <v>119.55555555555554</v>
      </c>
      <c r="R35" s="46">
        <v>245</v>
      </c>
      <c r="S35" s="59">
        <f>R35*Conversions!$G$10</f>
        <v>71.754374999999996</v>
      </c>
      <c r="T35" s="46">
        <v>105</v>
      </c>
      <c r="U35" s="59">
        <f>T35*Conversions!$G$10</f>
        <v>30.751874999999998</v>
      </c>
      <c r="V35" s="62">
        <f>U35*Conversions!$G$13</f>
        <v>4.5112775061124696E-2</v>
      </c>
      <c r="W35" s="45">
        <v>1.07</v>
      </c>
      <c r="Y35" s="45">
        <v>1.07</v>
      </c>
      <c r="AA35" s="46">
        <v>60</v>
      </c>
      <c r="AB35" s="45">
        <v>0.26419999999999999</v>
      </c>
      <c r="AC35" s="86">
        <f t="shared" si="3"/>
        <v>1.000105322</v>
      </c>
      <c r="AD35" s="45">
        <v>0.04</v>
      </c>
      <c r="AE35" s="45">
        <v>0.03</v>
      </c>
      <c r="AF35" s="44" t="s">
        <v>72</v>
      </c>
      <c r="AG35" s="44" t="s">
        <v>77</v>
      </c>
    </row>
    <row r="36" spans="1:33" hidden="1" x14ac:dyDescent="0.25">
      <c r="A36" s="44" t="s">
        <v>113</v>
      </c>
      <c r="B36" s="45">
        <v>1.2</v>
      </c>
      <c r="C36" s="41">
        <f t="shared" si="0"/>
        <v>12.911999999999999</v>
      </c>
      <c r="D36" s="45">
        <v>1</v>
      </c>
      <c r="E36" s="45">
        <f t="shared" si="5"/>
        <v>10.76</v>
      </c>
      <c r="F36" s="45">
        <v>1</v>
      </c>
      <c r="G36" s="41">
        <f t="shared" si="1"/>
        <v>10.76</v>
      </c>
      <c r="H36" s="45">
        <v>1.8631659983238325</v>
      </c>
      <c r="I36" s="41">
        <f t="shared" si="2"/>
        <v>20.047666141964438</v>
      </c>
      <c r="J36" s="45">
        <v>2</v>
      </c>
      <c r="K36" s="45">
        <v>0.5481284664480347</v>
      </c>
      <c r="L36" s="45">
        <v>0.83899999999999997</v>
      </c>
      <c r="M36" s="46">
        <v>100</v>
      </c>
      <c r="O36" s="25">
        <f>1/M36*10.76*100</f>
        <v>10.76</v>
      </c>
      <c r="P36" s="46">
        <v>60</v>
      </c>
      <c r="Q36" s="25">
        <f t="shared" si="4"/>
        <v>17.93333333333333</v>
      </c>
      <c r="R36" s="46">
        <v>250</v>
      </c>
      <c r="S36" s="59">
        <f>R36*Conversions!$G$10</f>
        <v>73.21875</v>
      </c>
      <c r="T36" s="46">
        <v>200</v>
      </c>
      <c r="U36" s="59">
        <f>T36*Conversions!$G$10</f>
        <v>58.575000000000003</v>
      </c>
      <c r="V36" s="62">
        <f>U36*Conversions!$G$13</f>
        <v>8.5929095354523241E-2</v>
      </c>
      <c r="W36" s="45">
        <v>0.15</v>
      </c>
      <c r="Y36" s="45">
        <v>0.15</v>
      </c>
      <c r="AA36" s="46">
        <v>120</v>
      </c>
      <c r="AB36" s="45">
        <v>1.00396</v>
      </c>
      <c r="AC36" s="86">
        <f t="shared" si="3"/>
        <v>3.8004002236000001</v>
      </c>
      <c r="AD36" s="45">
        <v>0.09</v>
      </c>
      <c r="AE36" s="45">
        <v>0.12</v>
      </c>
      <c r="AF36" s="44" t="s">
        <v>72</v>
      </c>
      <c r="AG36" s="44" t="s">
        <v>77</v>
      </c>
    </row>
    <row r="37" spans="1:33" hidden="1" x14ac:dyDescent="0.25">
      <c r="A37" s="44" t="s">
        <v>114</v>
      </c>
      <c r="B37" s="45">
        <v>1.2</v>
      </c>
      <c r="C37" s="41">
        <f t="shared" si="0"/>
        <v>12.911999999999999</v>
      </c>
      <c r="D37" s="45">
        <v>0.8</v>
      </c>
      <c r="E37" s="45">
        <f t="shared" si="5"/>
        <v>8.6080000000000005</v>
      </c>
      <c r="F37" s="45">
        <v>1</v>
      </c>
      <c r="G37" s="41">
        <f t="shared" si="1"/>
        <v>10.76</v>
      </c>
      <c r="H37" s="45">
        <v>0.44727519013521122</v>
      </c>
      <c r="I37" s="41">
        <f t="shared" si="2"/>
        <v>4.8126810458548723</v>
      </c>
      <c r="J37" s="45">
        <v>2</v>
      </c>
      <c r="K37" s="45">
        <v>0.18580625981289312</v>
      </c>
      <c r="L37" s="45">
        <v>1</v>
      </c>
      <c r="M37" s="46">
        <v>142.85714285714286</v>
      </c>
      <c r="O37" s="25">
        <f>1/M37*10.76*100</f>
        <v>7.532</v>
      </c>
      <c r="P37" s="46">
        <v>333</v>
      </c>
      <c r="Q37" s="25">
        <f t="shared" si="4"/>
        <v>3.2312312312312312</v>
      </c>
      <c r="R37" s="46">
        <v>375</v>
      </c>
      <c r="S37" s="59">
        <f>R37*Conversions!$G$10</f>
        <v>109.828125</v>
      </c>
      <c r="T37" s="46">
        <v>625</v>
      </c>
      <c r="U37" s="59">
        <f>T37*Conversions!$G$10</f>
        <v>183.046875</v>
      </c>
      <c r="V37" s="62">
        <f>U37*Conversions!$G$13</f>
        <v>0.2685284229828851</v>
      </c>
      <c r="W37" s="45">
        <v>0.15</v>
      </c>
      <c r="Y37" s="45">
        <v>0.15</v>
      </c>
      <c r="AA37" s="46">
        <v>120</v>
      </c>
      <c r="AB37" s="45">
        <v>0.60765999999999998</v>
      </c>
      <c r="AC37" s="86">
        <f t="shared" si="3"/>
        <v>2.3002422405999998</v>
      </c>
      <c r="AD37" s="45">
        <v>0</v>
      </c>
      <c r="AE37" s="45">
        <v>0.28000000000000003</v>
      </c>
      <c r="AF37" s="44" t="s">
        <v>72</v>
      </c>
      <c r="AG37" s="44" t="s">
        <v>115</v>
      </c>
    </row>
    <row r="38" spans="1:33" hidden="1" x14ac:dyDescent="0.25">
      <c r="A38" s="44" t="s">
        <v>116</v>
      </c>
      <c r="B38" s="45">
        <v>1.7</v>
      </c>
      <c r="C38" s="41">
        <f t="shared" si="0"/>
        <v>18.291999999999998</v>
      </c>
      <c r="D38" s="45">
        <v>1.4</v>
      </c>
      <c r="E38" s="45">
        <f t="shared" si="5"/>
        <v>15.063999999999998</v>
      </c>
      <c r="F38" s="45">
        <v>1</v>
      </c>
      <c r="G38" s="41">
        <f>F38*10.76</f>
        <v>10.76</v>
      </c>
      <c r="H38" s="45">
        <v>0.44727519013521122</v>
      </c>
      <c r="I38" s="41">
        <f>H38*10.76</f>
        <v>4.8126810458548723</v>
      </c>
      <c r="J38" s="45">
        <v>2</v>
      </c>
      <c r="K38" s="45">
        <v>0.18580625981289312</v>
      </c>
      <c r="L38" s="45">
        <v>0.94299999999999995</v>
      </c>
      <c r="M38" s="46">
        <v>142.85714285714286</v>
      </c>
      <c r="O38" s="25">
        <f>1/M38*10.76*100</f>
        <v>7.532</v>
      </c>
      <c r="P38" s="46">
        <v>200</v>
      </c>
      <c r="Q38" s="25">
        <f t="shared" si="4"/>
        <v>5.38</v>
      </c>
      <c r="R38" s="46">
        <v>375</v>
      </c>
      <c r="S38" s="59">
        <f>R38*Conversions!$G$10</f>
        <v>109.828125</v>
      </c>
      <c r="T38" s="46">
        <v>625</v>
      </c>
      <c r="U38" s="59">
        <f>T38*Conversions!$G$10</f>
        <v>183.046875</v>
      </c>
      <c r="V38" s="62">
        <f>U38*Conversions!$G$13</f>
        <v>0.2685284229828851</v>
      </c>
      <c r="W38" s="45">
        <v>0.15</v>
      </c>
      <c r="Y38" s="45">
        <v>0.15</v>
      </c>
      <c r="AA38" s="46">
        <v>120</v>
      </c>
      <c r="AB38" s="45">
        <v>0.60765999999999998</v>
      </c>
      <c r="AC38" s="86">
        <f t="shared" si="3"/>
        <v>2.3002422405999998</v>
      </c>
      <c r="AD38" s="45">
        <v>0</v>
      </c>
      <c r="AE38" s="45">
        <v>0.28000000000000003</v>
      </c>
      <c r="AF38" s="44" t="s">
        <v>72</v>
      </c>
      <c r="AG38" s="44" t="s">
        <v>73</v>
      </c>
    </row>
    <row r="39" spans="1:33" s="43" customFormat="1" x14ac:dyDescent="0.25">
      <c r="A39" s="39" t="s">
        <v>3</v>
      </c>
      <c r="B39" s="40"/>
      <c r="C39" s="41">
        <f t="shared" si="0"/>
        <v>0</v>
      </c>
      <c r="D39" s="40"/>
      <c r="E39" s="45">
        <f>D39*10.76</f>
        <v>0</v>
      </c>
      <c r="F39" s="40"/>
      <c r="G39" s="41">
        <f t="shared" ref="G39:G68" si="7">F39*10.76</f>
        <v>0</v>
      </c>
      <c r="H39" s="40"/>
      <c r="I39" s="41">
        <f t="shared" ref="I39:I68" si="8">H39*10.76</f>
        <v>0</v>
      </c>
      <c r="J39" s="40"/>
      <c r="K39" s="40"/>
      <c r="L39" s="40"/>
      <c r="M39" s="42"/>
      <c r="N39" s="42"/>
      <c r="O39" s="25" t="e">
        <f>1/M39*10.76*100</f>
        <v>#DIV/0!</v>
      </c>
      <c r="P39" s="42"/>
      <c r="Q39" s="25" t="e">
        <f t="shared" si="4"/>
        <v>#DIV/0!</v>
      </c>
      <c r="R39" s="42"/>
      <c r="S39" s="59">
        <f>R39*Conversions!$G$10</f>
        <v>0</v>
      </c>
      <c r="T39" s="42"/>
      <c r="U39" s="59">
        <f>T39*Conversions!$G$10</f>
        <v>0</v>
      </c>
      <c r="V39" s="62">
        <f>U39*Conversions!$G$13</f>
        <v>0</v>
      </c>
      <c r="W39" s="40"/>
      <c r="X39" s="40"/>
      <c r="Y39" s="40"/>
      <c r="Z39" s="40"/>
      <c r="AA39" s="42"/>
      <c r="AB39" s="40"/>
      <c r="AC39" s="86">
        <f t="shared" si="3"/>
        <v>0</v>
      </c>
      <c r="AD39" s="40"/>
      <c r="AE39" s="40"/>
    </row>
    <row r="40" spans="1:33" x14ac:dyDescent="0.25">
      <c r="A40" s="44" t="s">
        <v>117</v>
      </c>
      <c r="B40" s="45">
        <v>1.3</v>
      </c>
      <c r="C40" s="41">
        <f t="shared" si="0"/>
        <v>13.988</v>
      </c>
      <c r="D40" s="45">
        <v>0.6</v>
      </c>
      <c r="E40" s="45">
        <f t="shared" si="5"/>
        <v>6.4559999999999995</v>
      </c>
      <c r="F40" s="45">
        <v>0.5</v>
      </c>
      <c r="G40" s="41">
        <f t="shared" si="7"/>
        <v>5.38</v>
      </c>
      <c r="H40" s="45">
        <v>0.5</v>
      </c>
      <c r="I40" s="41">
        <f t="shared" si="8"/>
        <v>5.38</v>
      </c>
      <c r="J40" s="45" t="s">
        <v>47</v>
      </c>
      <c r="K40" s="45" t="s">
        <v>47</v>
      </c>
      <c r="L40" s="45" t="s">
        <v>47</v>
      </c>
      <c r="M40" s="46">
        <v>30.303030303030305</v>
      </c>
      <c r="O40" s="25">
        <f>1/M40*10.76*100</f>
        <v>35.508000000000003</v>
      </c>
      <c r="P40" s="46">
        <v>60</v>
      </c>
      <c r="Q40" s="25">
        <f t="shared" si="4"/>
        <v>17.93333333333333</v>
      </c>
      <c r="R40" s="46">
        <v>250</v>
      </c>
      <c r="S40" s="59">
        <f>R40*Conversions!$G$10</f>
        <v>73.21875</v>
      </c>
      <c r="T40" s="46">
        <v>250</v>
      </c>
      <c r="U40" s="59">
        <f>T40*Conversions!$G$10</f>
        <v>73.21875</v>
      </c>
      <c r="V40" s="62">
        <f>U40*Conversions!$G$13</f>
        <v>0.10741136919315404</v>
      </c>
      <c r="W40" s="45">
        <v>0.25</v>
      </c>
      <c r="Y40" s="45">
        <v>0.25</v>
      </c>
      <c r="AA40" s="46">
        <v>120</v>
      </c>
      <c r="AB40" s="45" t="s">
        <v>47</v>
      </c>
      <c r="AC40" s="86" t="e">
        <f t="shared" si="3"/>
        <v>#VALUE!</v>
      </c>
      <c r="AD40" s="45" t="s">
        <v>47</v>
      </c>
      <c r="AE40" s="45" t="s">
        <v>47</v>
      </c>
      <c r="AF40" s="44" t="s">
        <v>118</v>
      </c>
      <c r="AG40" s="44" t="s">
        <v>119</v>
      </c>
    </row>
    <row r="41" spans="1:33" x14ac:dyDescent="0.25">
      <c r="A41" s="44" t="s">
        <v>120</v>
      </c>
      <c r="B41" s="45">
        <v>0.2</v>
      </c>
      <c r="C41" s="41">
        <f t="shared" si="0"/>
        <v>2.1520000000000001</v>
      </c>
      <c r="D41" s="45">
        <v>0.2</v>
      </c>
      <c r="E41" s="45">
        <f t="shared" si="5"/>
        <v>2.1520000000000001</v>
      </c>
      <c r="F41" s="45">
        <v>0.5</v>
      </c>
      <c r="G41" s="41">
        <f t="shared" si="7"/>
        <v>5.38</v>
      </c>
      <c r="H41" s="45">
        <v>0.5</v>
      </c>
      <c r="I41" s="41">
        <f t="shared" si="8"/>
        <v>5.38</v>
      </c>
      <c r="J41" s="45" t="s">
        <v>47</v>
      </c>
      <c r="K41" s="45" t="s">
        <v>47</v>
      </c>
      <c r="L41" s="45" t="s">
        <v>47</v>
      </c>
      <c r="M41" s="46">
        <v>30.303030303030305</v>
      </c>
      <c r="O41" s="25">
        <f>1/M41*10.76*100</f>
        <v>35.508000000000003</v>
      </c>
      <c r="P41" s="46">
        <v>60</v>
      </c>
      <c r="Q41" s="25">
        <f t="shared" si="4"/>
        <v>17.93333333333333</v>
      </c>
      <c r="R41" s="46">
        <v>250</v>
      </c>
      <c r="S41" s="59">
        <f>R41*Conversions!$G$10</f>
        <v>73.21875</v>
      </c>
      <c r="T41" s="46">
        <v>250</v>
      </c>
      <c r="U41" s="59">
        <f>T41*Conversions!$G$10</f>
        <v>73.21875</v>
      </c>
      <c r="V41" s="62">
        <f>U41*Conversions!$G$13</f>
        <v>0.10741136919315404</v>
      </c>
      <c r="W41" s="45">
        <v>0.25</v>
      </c>
      <c r="Y41" s="45">
        <v>0.25</v>
      </c>
      <c r="AA41" s="46">
        <v>120</v>
      </c>
      <c r="AB41" s="45" t="s">
        <v>47</v>
      </c>
      <c r="AC41" s="86" t="e">
        <f t="shared" si="3"/>
        <v>#VALUE!</v>
      </c>
      <c r="AD41" s="45" t="s">
        <v>47</v>
      </c>
      <c r="AE41" s="45" t="s">
        <v>47</v>
      </c>
      <c r="AF41" s="44" t="s">
        <v>118</v>
      </c>
      <c r="AG41" s="44" t="s">
        <v>119</v>
      </c>
    </row>
    <row r="42" spans="1:33" x14ac:dyDescent="0.25">
      <c r="A42" s="44" t="s">
        <v>121</v>
      </c>
      <c r="B42" s="45">
        <v>0.5</v>
      </c>
      <c r="C42" s="41">
        <f t="shared" si="0"/>
        <v>5.38</v>
      </c>
      <c r="D42" s="45">
        <v>0.3</v>
      </c>
      <c r="E42" s="45">
        <f t="shared" si="5"/>
        <v>3.2279999999999998</v>
      </c>
      <c r="F42" s="45">
        <v>0.5</v>
      </c>
      <c r="G42" s="41">
        <f t="shared" si="7"/>
        <v>5.38</v>
      </c>
      <c r="H42" s="45">
        <v>1.1987880106186195</v>
      </c>
      <c r="I42" s="41">
        <f t="shared" si="8"/>
        <v>12.898958994256345</v>
      </c>
      <c r="J42" s="45">
        <v>2</v>
      </c>
      <c r="K42" s="45">
        <v>0.5481284664480347</v>
      </c>
      <c r="L42" s="45">
        <v>1</v>
      </c>
      <c r="M42" s="46">
        <v>50</v>
      </c>
      <c r="O42" s="25">
        <f>1/M42*10.76*100</f>
        <v>21.52</v>
      </c>
      <c r="P42" s="46">
        <v>50</v>
      </c>
      <c r="Q42" s="25">
        <f t="shared" si="4"/>
        <v>21.52</v>
      </c>
      <c r="R42" s="46">
        <v>255</v>
      </c>
      <c r="S42" s="59">
        <f>R42*Conversions!$G$10</f>
        <v>74.683125000000004</v>
      </c>
      <c r="T42" s="46">
        <v>875</v>
      </c>
      <c r="U42" s="59">
        <f>T42*Conversions!$G$10</f>
        <v>256.265625</v>
      </c>
      <c r="V42" s="62">
        <f>U42*Conversions!$G$13</f>
        <v>0.37593979217603912</v>
      </c>
      <c r="W42" s="45">
        <v>0.15</v>
      </c>
      <c r="Y42" s="45">
        <v>0.15</v>
      </c>
      <c r="AA42" s="46">
        <v>120</v>
      </c>
      <c r="AB42" s="45">
        <v>0.26419999999999999</v>
      </c>
      <c r="AC42" s="86">
        <f t="shared" si="3"/>
        <v>1.000105322</v>
      </c>
      <c r="AD42" s="45">
        <v>0.04</v>
      </c>
      <c r="AE42" s="45">
        <v>0.03</v>
      </c>
      <c r="AF42" s="44" t="s">
        <v>118</v>
      </c>
      <c r="AG42" s="44" t="s">
        <v>77</v>
      </c>
    </row>
    <row r="43" spans="1:33" x14ac:dyDescent="0.25">
      <c r="A43" s="44" t="s">
        <v>122</v>
      </c>
      <c r="B43" s="45">
        <v>1.6</v>
      </c>
      <c r="C43" s="41">
        <f t="shared" si="0"/>
        <v>17.216000000000001</v>
      </c>
      <c r="D43" s="45">
        <v>0.9</v>
      </c>
      <c r="E43" s="45">
        <f t="shared" si="5"/>
        <v>9.6839999999999993</v>
      </c>
      <c r="F43" s="45">
        <v>1</v>
      </c>
      <c r="G43" s="41">
        <f t="shared" si="7"/>
        <v>10.76</v>
      </c>
      <c r="H43" s="45">
        <v>1.1987880106186195</v>
      </c>
      <c r="I43" s="41">
        <f t="shared" si="8"/>
        <v>12.898958994256345</v>
      </c>
      <c r="J43" s="45">
        <v>2</v>
      </c>
      <c r="K43" s="45">
        <v>0.5481284664480347</v>
      </c>
      <c r="L43" s="45">
        <v>1</v>
      </c>
      <c r="M43" s="46">
        <v>6.9930069930069934</v>
      </c>
      <c r="O43" s="25">
        <f>1/M43*10.76*100</f>
        <v>153.86799999999999</v>
      </c>
      <c r="P43" s="46">
        <v>9</v>
      </c>
      <c r="Q43" s="25">
        <f t="shared" si="4"/>
        <v>119.55555555555554</v>
      </c>
      <c r="R43" s="46">
        <v>245</v>
      </c>
      <c r="S43" s="59">
        <f>R43*Conversions!$G$10</f>
        <v>71.754374999999996</v>
      </c>
      <c r="T43" s="46">
        <v>105</v>
      </c>
      <c r="U43" s="59">
        <f>T43*Conversions!$G$10</f>
        <v>30.751874999999998</v>
      </c>
      <c r="V43" s="62">
        <f>U43*Conversions!$G$13</f>
        <v>4.5112775061124696E-2</v>
      </c>
      <c r="W43" s="45">
        <v>1.07</v>
      </c>
      <c r="Y43" s="45">
        <v>1.07</v>
      </c>
      <c r="AA43" s="46">
        <v>60</v>
      </c>
      <c r="AB43" s="45">
        <v>0.26419999999999999</v>
      </c>
      <c r="AC43" s="86">
        <f t="shared" si="3"/>
        <v>1.000105322</v>
      </c>
      <c r="AD43" s="45">
        <v>0.04</v>
      </c>
      <c r="AE43" s="45">
        <v>0.03</v>
      </c>
      <c r="AF43" s="44" t="s">
        <v>118</v>
      </c>
      <c r="AG43" s="44" t="s">
        <v>77</v>
      </c>
    </row>
    <row r="44" spans="1:33" x14ac:dyDescent="0.25">
      <c r="A44" s="44" t="s">
        <v>123</v>
      </c>
      <c r="B44" s="45">
        <v>0.5</v>
      </c>
      <c r="C44" s="41">
        <f t="shared" si="0"/>
        <v>5.38</v>
      </c>
      <c r="D44" s="45">
        <v>0.4</v>
      </c>
      <c r="E44" s="45">
        <f t="shared" si="5"/>
        <v>4.3040000000000003</v>
      </c>
      <c r="F44" s="45">
        <v>0.5</v>
      </c>
      <c r="G44" s="41">
        <f t="shared" si="7"/>
        <v>5.38</v>
      </c>
      <c r="H44" s="45">
        <v>1.1987880106186195</v>
      </c>
      <c r="I44" s="41">
        <f t="shared" si="8"/>
        <v>12.898958994256345</v>
      </c>
      <c r="J44" s="45">
        <v>2</v>
      </c>
      <c r="K44" s="45">
        <v>0.5481284664480347</v>
      </c>
      <c r="L44" s="45">
        <v>1</v>
      </c>
      <c r="M44" s="46">
        <v>50</v>
      </c>
      <c r="O44" s="25">
        <f>1/M44*10.76*100</f>
        <v>21.52</v>
      </c>
      <c r="P44" s="46">
        <v>50</v>
      </c>
      <c r="Q44" s="25">
        <f t="shared" si="4"/>
        <v>21.52</v>
      </c>
      <c r="R44" s="46">
        <v>255</v>
      </c>
      <c r="S44" s="59">
        <f>R44*Conversions!$G$10</f>
        <v>74.683125000000004</v>
      </c>
      <c r="T44" s="46">
        <v>875</v>
      </c>
      <c r="U44" s="59">
        <f>T44*Conversions!$G$10</f>
        <v>256.265625</v>
      </c>
      <c r="V44" s="62">
        <f>U44*Conversions!$G$13</f>
        <v>0.37593979217603912</v>
      </c>
      <c r="W44" s="45">
        <v>0.15</v>
      </c>
      <c r="Y44" s="45">
        <v>0.15</v>
      </c>
      <c r="AA44" s="46">
        <v>120</v>
      </c>
      <c r="AB44" s="45">
        <v>0.26419999999999999</v>
      </c>
      <c r="AC44" s="86">
        <f t="shared" si="3"/>
        <v>1.000105322</v>
      </c>
      <c r="AD44" s="45">
        <v>0.04</v>
      </c>
      <c r="AE44" s="45">
        <v>0.03</v>
      </c>
      <c r="AF44" s="44" t="s">
        <v>118</v>
      </c>
      <c r="AG44" s="44" t="s">
        <v>77</v>
      </c>
    </row>
    <row r="45" spans="1:33" x14ac:dyDescent="0.25">
      <c r="A45" s="44" t="s">
        <v>124</v>
      </c>
      <c r="B45" s="45">
        <v>0.5</v>
      </c>
      <c r="C45" s="41">
        <f t="shared" si="0"/>
        <v>5.38</v>
      </c>
      <c r="D45" s="45">
        <v>0.4</v>
      </c>
      <c r="E45" s="45">
        <f t="shared" si="5"/>
        <v>4.3040000000000003</v>
      </c>
      <c r="F45" s="45">
        <v>1</v>
      </c>
      <c r="G45" s="41">
        <f t="shared" si="7"/>
        <v>10.76</v>
      </c>
      <c r="H45" s="45">
        <v>1.0130339971591915</v>
      </c>
      <c r="I45" s="41">
        <f t="shared" si="8"/>
        <v>10.900245809432901</v>
      </c>
      <c r="J45" s="45">
        <v>2</v>
      </c>
      <c r="K45" s="45">
        <v>0.5481284664480347</v>
      </c>
      <c r="L45" s="45">
        <v>1</v>
      </c>
      <c r="M45" s="46">
        <v>6.9930069930069934</v>
      </c>
      <c r="O45" s="25">
        <f>1/M45*10.76*100</f>
        <v>153.86799999999999</v>
      </c>
      <c r="P45" s="46">
        <v>9</v>
      </c>
      <c r="Q45" s="25">
        <f t="shared" si="4"/>
        <v>119.55555555555554</v>
      </c>
      <c r="R45" s="46">
        <v>245</v>
      </c>
      <c r="S45" s="59">
        <f>R45*Conversions!$G$10</f>
        <v>71.754374999999996</v>
      </c>
      <c r="T45" s="46">
        <v>105</v>
      </c>
      <c r="U45" s="59">
        <f>T45*Conversions!$G$10</f>
        <v>30.751874999999998</v>
      </c>
      <c r="V45" s="62">
        <f>U45*Conversions!$G$13</f>
        <v>4.5112775061124696E-2</v>
      </c>
      <c r="W45" s="45">
        <v>1.07</v>
      </c>
      <c r="Y45" s="45">
        <v>1.07</v>
      </c>
      <c r="AA45" s="46">
        <v>60</v>
      </c>
      <c r="AB45" s="45">
        <v>0.26419999999999999</v>
      </c>
      <c r="AC45" s="86">
        <f t="shared" si="3"/>
        <v>1.000105322</v>
      </c>
      <c r="AD45" s="45">
        <v>0.04</v>
      </c>
      <c r="AE45" s="45">
        <v>0.03</v>
      </c>
      <c r="AF45" s="44" t="s">
        <v>118</v>
      </c>
      <c r="AG45" s="44" t="s">
        <v>77</v>
      </c>
    </row>
    <row r="46" spans="1:33" x14ac:dyDescent="0.25">
      <c r="A46" s="44" t="s">
        <v>125</v>
      </c>
      <c r="B46" s="45">
        <v>1.9</v>
      </c>
      <c r="C46" s="41">
        <f t="shared" si="0"/>
        <v>20.443999999999999</v>
      </c>
      <c r="D46" s="45">
        <v>0.7</v>
      </c>
      <c r="E46" s="45">
        <f t="shared" si="5"/>
        <v>7.5319999999999991</v>
      </c>
      <c r="F46" s="45">
        <v>1</v>
      </c>
      <c r="G46" s="41">
        <f t="shared" si="7"/>
        <v>10.76</v>
      </c>
      <c r="H46" s="45">
        <v>1.1987880106186195</v>
      </c>
      <c r="I46" s="41">
        <f t="shared" si="8"/>
        <v>12.898958994256345</v>
      </c>
      <c r="J46" s="45">
        <v>2</v>
      </c>
      <c r="K46" s="45">
        <v>0.5481284664480347</v>
      </c>
      <c r="L46" s="45">
        <v>1</v>
      </c>
      <c r="M46" s="46">
        <v>6.9930069930069934</v>
      </c>
      <c r="O46" s="25">
        <f>1/M46*10.76*100</f>
        <v>153.86799999999999</v>
      </c>
      <c r="P46" s="46">
        <v>9</v>
      </c>
      <c r="Q46" s="25">
        <f t="shared" si="4"/>
        <v>119.55555555555554</v>
      </c>
      <c r="R46" s="46">
        <v>245</v>
      </c>
      <c r="S46" s="59">
        <f>R46*Conversions!$G$10</f>
        <v>71.754374999999996</v>
      </c>
      <c r="T46" s="46">
        <v>105</v>
      </c>
      <c r="U46" s="59">
        <f>T46*Conversions!$G$10</f>
        <v>30.751874999999998</v>
      </c>
      <c r="V46" s="62">
        <f>U46*Conversions!$G$13</f>
        <v>4.5112775061124696E-2</v>
      </c>
      <c r="W46" s="45">
        <v>1.07</v>
      </c>
      <c r="Y46" s="45">
        <v>1.07</v>
      </c>
      <c r="AA46" s="46">
        <v>60</v>
      </c>
      <c r="AB46" s="45">
        <v>0.26419999999999999</v>
      </c>
      <c r="AC46" s="86">
        <f t="shared" si="3"/>
        <v>1.000105322</v>
      </c>
      <c r="AD46" s="45">
        <v>0.04</v>
      </c>
      <c r="AE46" s="45">
        <v>0.03</v>
      </c>
      <c r="AF46" s="44" t="s">
        <v>118</v>
      </c>
      <c r="AG46" s="44" t="s">
        <v>77</v>
      </c>
    </row>
    <row r="47" spans="1:33" x14ac:dyDescent="0.25">
      <c r="A47" s="44" t="s">
        <v>126</v>
      </c>
      <c r="B47" s="45">
        <v>3.2</v>
      </c>
      <c r="C47" s="41">
        <f t="shared" si="0"/>
        <v>34.432000000000002</v>
      </c>
      <c r="D47" s="45">
        <v>1.7</v>
      </c>
      <c r="E47" s="45">
        <f t="shared" si="5"/>
        <v>18.291999999999998</v>
      </c>
      <c r="F47" s="45">
        <v>0.5</v>
      </c>
      <c r="G47" s="41">
        <f t="shared" si="7"/>
        <v>5.38</v>
      </c>
      <c r="H47" s="45">
        <v>0.4123586737477169</v>
      </c>
      <c r="I47" s="41">
        <f t="shared" si="8"/>
        <v>4.4369793295254336</v>
      </c>
      <c r="J47" s="45">
        <v>2</v>
      </c>
      <c r="K47" s="45">
        <v>0.5481284664480347</v>
      </c>
      <c r="L47" s="45">
        <v>0.4</v>
      </c>
      <c r="M47" s="46">
        <v>6.9930069930069934</v>
      </c>
      <c r="O47" s="25">
        <f>1/M47*10.76*100</f>
        <v>153.86799999999999</v>
      </c>
      <c r="P47" s="46">
        <v>9</v>
      </c>
      <c r="Q47" s="25">
        <f t="shared" si="4"/>
        <v>119.55555555555554</v>
      </c>
      <c r="R47" s="46">
        <v>245</v>
      </c>
      <c r="S47" s="59">
        <f>R47*Conversions!$G$10</f>
        <v>71.754374999999996</v>
      </c>
      <c r="T47" s="46">
        <v>105</v>
      </c>
      <c r="U47" s="59">
        <f>T47*Conversions!$G$10</f>
        <v>30.751874999999998</v>
      </c>
      <c r="V47" s="62">
        <f>U47*Conversions!$G$13</f>
        <v>4.5112775061124696E-2</v>
      </c>
      <c r="W47" s="45">
        <v>1.07</v>
      </c>
      <c r="Y47" s="45">
        <v>1.07</v>
      </c>
      <c r="AA47" s="46">
        <v>60</v>
      </c>
      <c r="AB47" s="45">
        <v>0.26419999999999999</v>
      </c>
      <c r="AC47" s="86">
        <f t="shared" si="3"/>
        <v>1.000105322</v>
      </c>
      <c r="AD47" s="45">
        <v>0.04</v>
      </c>
      <c r="AE47" s="45">
        <v>1.53</v>
      </c>
      <c r="AF47" s="44" t="s">
        <v>118</v>
      </c>
      <c r="AG47" s="44" t="s">
        <v>77</v>
      </c>
    </row>
    <row r="48" spans="1:33" x14ac:dyDescent="0.25">
      <c r="A48" s="44" t="s">
        <v>127</v>
      </c>
      <c r="B48" s="45">
        <v>1.4</v>
      </c>
      <c r="C48" s="41">
        <f t="shared" si="0"/>
        <v>15.063999999999998</v>
      </c>
      <c r="D48" s="45">
        <v>0.7</v>
      </c>
      <c r="E48" s="45">
        <f t="shared" si="5"/>
        <v>7.5319999999999991</v>
      </c>
      <c r="F48" s="45">
        <v>1</v>
      </c>
      <c r="G48" s="41">
        <f t="shared" si="7"/>
        <v>10.76</v>
      </c>
      <c r="H48" s="45">
        <v>0.99551538641621584</v>
      </c>
      <c r="I48" s="41">
        <f t="shared" si="8"/>
        <v>10.711745557838482</v>
      </c>
      <c r="J48" s="45">
        <v>2</v>
      </c>
      <c r="K48" s="45">
        <v>0.5481284664480347</v>
      </c>
      <c r="L48" s="45">
        <v>1</v>
      </c>
      <c r="M48" s="46">
        <v>100</v>
      </c>
      <c r="O48" s="25">
        <f>1/M48*10.76*100</f>
        <v>10.76</v>
      </c>
      <c r="P48" s="46">
        <v>100</v>
      </c>
      <c r="Q48" s="25">
        <f t="shared" si="4"/>
        <v>10.76</v>
      </c>
      <c r="R48" s="46">
        <v>275</v>
      </c>
      <c r="S48" s="59">
        <f>R48*Conversions!$G$10</f>
        <v>80.540625000000006</v>
      </c>
      <c r="T48" s="46">
        <v>475</v>
      </c>
      <c r="U48" s="59">
        <f>T48*Conversions!$G$10</f>
        <v>139.11562499999999</v>
      </c>
      <c r="V48" s="62">
        <f>U48*Conversions!$G$13</f>
        <v>0.20408160146699267</v>
      </c>
      <c r="W48" s="45">
        <v>1.5</v>
      </c>
      <c r="Y48" s="45">
        <v>1.5</v>
      </c>
      <c r="AA48" s="46">
        <v>120</v>
      </c>
      <c r="AB48" s="45">
        <v>1.00396</v>
      </c>
      <c r="AC48" s="86">
        <f t="shared" si="3"/>
        <v>3.8004002236000001</v>
      </c>
      <c r="AD48" s="45">
        <v>0.22</v>
      </c>
      <c r="AE48" s="45">
        <v>0.15</v>
      </c>
      <c r="AF48" s="44" t="s">
        <v>118</v>
      </c>
      <c r="AG48" s="44" t="s">
        <v>73</v>
      </c>
    </row>
    <row r="49" spans="1:33" x14ac:dyDescent="0.25">
      <c r="A49" s="44" t="s">
        <v>128</v>
      </c>
      <c r="B49" s="45">
        <v>2.4</v>
      </c>
      <c r="C49" s="41">
        <f t="shared" si="0"/>
        <v>25.823999999999998</v>
      </c>
      <c r="D49" s="45">
        <v>1.5</v>
      </c>
      <c r="E49" s="45">
        <f t="shared" si="5"/>
        <v>16.14</v>
      </c>
      <c r="F49" s="45">
        <v>1.5</v>
      </c>
      <c r="G49" s="41">
        <f t="shared" si="7"/>
        <v>16.14</v>
      </c>
      <c r="H49" s="45">
        <v>2.6863869176096529</v>
      </c>
      <c r="I49" s="41">
        <f t="shared" si="8"/>
        <v>28.905523233479865</v>
      </c>
      <c r="J49" s="45">
        <v>2</v>
      </c>
      <c r="K49" s="45">
        <v>0.7710959782235064</v>
      </c>
      <c r="L49" s="45">
        <v>1</v>
      </c>
      <c r="M49" s="46">
        <v>100</v>
      </c>
      <c r="O49" s="25">
        <f>1/M49*10.76*100</f>
        <v>10.76</v>
      </c>
      <c r="P49" s="46">
        <v>100</v>
      </c>
      <c r="Q49" s="25">
        <f t="shared" si="4"/>
        <v>10.76</v>
      </c>
      <c r="R49" s="46">
        <v>250</v>
      </c>
      <c r="S49" s="59">
        <f>R49*Conversions!$G$10</f>
        <v>73.21875</v>
      </c>
      <c r="T49" s="46">
        <v>250</v>
      </c>
      <c r="U49" s="59">
        <f>T49*Conversions!$G$10</f>
        <v>73.21875</v>
      </c>
      <c r="V49" s="62">
        <f>U49*Conversions!$G$13</f>
        <v>0.10741136919315404</v>
      </c>
      <c r="W49" s="45">
        <v>0.15</v>
      </c>
      <c r="Y49" s="45">
        <v>0.15</v>
      </c>
      <c r="AA49" s="46">
        <v>120</v>
      </c>
      <c r="AB49" s="45">
        <v>1.00396</v>
      </c>
      <c r="AC49" s="86">
        <f t="shared" si="3"/>
        <v>3.8004002236000001</v>
      </c>
      <c r="AD49" s="45">
        <v>0.04</v>
      </c>
      <c r="AE49" s="54">
        <v>0.06</v>
      </c>
      <c r="AF49" s="44" t="s">
        <v>118</v>
      </c>
      <c r="AG49" s="44" t="s">
        <v>100</v>
      </c>
    </row>
    <row r="50" spans="1:33" x14ac:dyDescent="0.25">
      <c r="A50" s="47" t="s">
        <v>129</v>
      </c>
      <c r="B50" s="45">
        <v>1.1000000000000001</v>
      </c>
      <c r="C50" s="41">
        <f t="shared" si="0"/>
        <v>11.836</v>
      </c>
      <c r="D50" s="45">
        <v>0.9</v>
      </c>
      <c r="E50" s="45">
        <f t="shared" si="5"/>
        <v>9.6839999999999993</v>
      </c>
      <c r="F50" s="45">
        <v>0.2</v>
      </c>
      <c r="G50" s="41">
        <f t="shared" si="7"/>
        <v>2.1520000000000001</v>
      </c>
      <c r="H50" s="45">
        <v>2.0284472640468305</v>
      </c>
      <c r="I50" s="41">
        <f t="shared" si="8"/>
        <v>21.826092561143895</v>
      </c>
      <c r="J50" s="45">
        <v>2</v>
      </c>
      <c r="K50" s="45">
        <v>1.1148375588773587</v>
      </c>
      <c r="L50" s="45">
        <v>1</v>
      </c>
      <c r="M50" s="46">
        <v>100</v>
      </c>
      <c r="O50" s="25">
        <f>1/M50*10.76*100</f>
        <v>10.76</v>
      </c>
      <c r="P50" s="46">
        <v>100</v>
      </c>
      <c r="Q50" s="25">
        <f t="shared" si="4"/>
        <v>10.76</v>
      </c>
      <c r="R50" s="46">
        <v>250</v>
      </c>
      <c r="S50" s="59">
        <f>R50*Conversions!$G$10</f>
        <v>73.21875</v>
      </c>
      <c r="T50" s="46">
        <v>250</v>
      </c>
      <c r="U50" s="59">
        <f>T50*Conversions!$G$10</f>
        <v>73.21875</v>
      </c>
      <c r="V50" s="62">
        <f>U50*Conversions!$G$13</f>
        <v>0.10741136919315404</v>
      </c>
      <c r="W50" s="45">
        <v>0.15</v>
      </c>
      <c r="Y50" s="45">
        <v>0.15</v>
      </c>
      <c r="AA50" s="46">
        <v>0</v>
      </c>
      <c r="AB50" s="45">
        <v>1.00396</v>
      </c>
      <c r="AC50" s="86">
        <f t="shared" si="3"/>
        <v>3.8004002236000001</v>
      </c>
      <c r="AD50" s="45">
        <v>0.09</v>
      </c>
      <c r="AE50" s="45">
        <v>2.6</v>
      </c>
      <c r="AF50" s="47" t="s">
        <v>163</v>
      </c>
      <c r="AG50" s="44" t="s">
        <v>47</v>
      </c>
    </row>
    <row r="51" spans="1:33" x14ac:dyDescent="0.25">
      <c r="A51" s="44" t="s">
        <v>130</v>
      </c>
      <c r="B51" s="45">
        <v>2.1</v>
      </c>
      <c r="C51" s="41">
        <f t="shared" si="0"/>
        <v>22.596</v>
      </c>
      <c r="D51" s="45">
        <v>1.9</v>
      </c>
      <c r="E51" s="45">
        <f t="shared" si="5"/>
        <v>20.443999999999999</v>
      </c>
      <c r="F51" s="45">
        <v>1.5</v>
      </c>
      <c r="G51" s="41">
        <f t="shared" si="7"/>
        <v>16.14</v>
      </c>
      <c r="H51" s="45">
        <v>2.0284472640468305</v>
      </c>
      <c r="I51" s="41">
        <f t="shared" si="8"/>
        <v>21.826092561143895</v>
      </c>
      <c r="J51" s="45">
        <v>2</v>
      </c>
      <c r="K51" s="45">
        <v>1.1148375588773587</v>
      </c>
      <c r="L51" s="45">
        <v>1</v>
      </c>
      <c r="M51" s="46">
        <v>40</v>
      </c>
      <c r="O51" s="25">
        <f>1/M51*10.76*100</f>
        <v>26.900000000000002</v>
      </c>
      <c r="P51" s="46">
        <v>40</v>
      </c>
      <c r="Q51" s="25">
        <f t="shared" si="4"/>
        <v>26.900000000000002</v>
      </c>
      <c r="R51" s="46">
        <v>250</v>
      </c>
      <c r="S51" s="59">
        <f>R51*Conversions!$G$10</f>
        <v>73.21875</v>
      </c>
      <c r="T51" s="46">
        <v>200</v>
      </c>
      <c r="U51" s="59">
        <f>T51*Conversions!$G$10</f>
        <v>58.575000000000003</v>
      </c>
      <c r="V51" s="62">
        <f>U51*Conversions!$G$13</f>
        <v>8.5929095354523241E-2</v>
      </c>
      <c r="W51" s="45">
        <v>0.19</v>
      </c>
      <c r="Y51" s="45">
        <v>0.19</v>
      </c>
      <c r="AA51" s="46">
        <v>120</v>
      </c>
      <c r="AB51" s="45">
        <v>1.00396</v>
      </c>
      <c r="AC51" s="86">
        <f t="shared" si="3"/>
        <v>3.8004002236000001</v>
      </c>
      <c r="AD51" s="45">
        <v>0.09</v>
      </c>
      <c r="AE51" s="45">
        <v>2.6</v>
      </c>
      <c r="AF51" s="44" t="s">
        <v>118</v>
      </c>
      <c r="AG51" s="44" t="s">
        <v>77</v>
      </c>
    </row>
    <row r="52" spans="1:33" x14ac:dyDescent="0.25">
      <c r="A52" s="44" t="s">
        <v>131</v>
      </c>
      <c r="B52" s="45">
        <v>1.1000000000000001</v>
      </c>
      <c r="C52" s="41">
        <f t="shared" si="0"/>
        <v>11.836</v>
      </c>
      <c r="D52" s="45">
        <v>1.3</v>
      </c>
      <c r="E52" s="45">
        <f t="shared" si="5"/>
        <v>13.988</v>
      </c>
      <c r="F52" s="45">
        <v>1.5</v>
      </c>
      <c r="G52" s="41">
        <f t="shared" si="7"/>
        <v>16.14</v>
      </c>
      <c r="H52" s="45">
        <v>2.3944259423630805</v>
      </c>
      <c r="I52" s="41">
        <f t="shared" si="8"/>
        <v>25.764023139826744</v>
      </c>
      <c r="J52" s="45">
        <v>2</v>
      </c>
      <c r="K52" s="45">
        <v>0.7710959782235064</v>
      </c>
      <c r="L52" s="45">
        <v>1</v>
      </c>
      <c r="M52" s="46">
        <v>100</v>
      </c>
      <c r="O52" s="25">
        <f>1/M52*10.76*100</f>
        <v>10.76</v>
      </c>
      <c r="P52" s="46">
        <v>100</v>
      </c>
      <c r="Q52" s="25">
        <f t="shared" si="4"/>
        <v>10.76</v>
      </c>
      <c r="R52" s="46">
        <v>250</v>
      </c>
      <c r="S52" s="59">
        <f>R52*Conversions!$G$10</f>
        <v>73.21875</v>
      </c>
      <c r="T52" s="46">
        <v>200</v>
      </c>
      <c r="U52" s="59">
        <f>T52*Conversions!$G$10</f>
        <v>58.575000000000003</v>
      </c>
      <c r="V52" s="62">
        <f>U52*Conversions!$G$13</f>
        <v>8.5929095354523241E-2</v>
      </c>
      <c r="W52" s="45">
        <v>0.15</v>
      </c>
      <c r="Y52" s="45">
        <v>0.15</v>
      </c>
      <c r="AA52" s="46">
        <v>120</v>
      </c>
      <c r="AB52" s="45">
        <v>1.00396</v>
      </c>
      <c r="AC52" s="86">
        <f t="shared" si="3"/>
        <v>3.8004002236000001</v>
      </c>
      <c r="AD52" s="45">
        <v>0.04</v>
      </c>
      <c r="AE52" s="54">
        <v>0.06</v>
      </c>
      <c r="AF52" s="44" t="s">
        <v>118</v>
      </c>
      <c r="AG52" s="44" t="s">
        <v>47</v>
      </c>
    </row>
    <row r="53" spans="1:33" x14ac:dyDescent="0.25">
      <c r="A53" s="44" t="s">
        <v>132</v>
      </c>
      <c r="B53" s="45">
        <v>1.6</v>
      </c>
      <c r="C53" s="41">
        <f t="shared" si="0"/>
        <v>17.216000000000001</v>
      </c>
      <c r="D53" s="45">
        <v>1.4</v>
      </c>
      <c r="E53" s="45">
        <f t="shared" si="5"/>
        <v>15.063999999999998</v>
      </c>
      <c r="F53" s="45">
        <v>1</v>
      </c>
      <c r="G53" s="41">
        <f t="shared" si="7"/>
        <v>10.76</v>
      </c>
      <c r="H53" s="45">
        <v>0.87793065790613933</v>
      </c>
      <c r="I53" s="41">
        <f t="shared" si="8"/>
        <v>9.4465338790700599</v>
      </c>
      <c r="J53" s="45">
        <v>2</v>
      </c>
      <c r="K53" s="45">
        <v>0.14864500785031448</v>
      </c>
      <c r="L53" s="45">
        <v>1</v>
      </c>
      <c r="M53" s="46">
        <v>20</v>
      </c>
      <c r="O53" s="25">
        <f>1/M53*10.76*100</f>
        <v>53.800000000000004</v>
      </c>
      <c r="P53" s="46">
        <v>20</v>
      </c>
      <c r="Q53" s="25">
        <f t="shared" si="4"/>
        <v>53.800000000000004</v>
      </c>
      <c r="R53" s="46">
        <v>245</v>
      </c>
      <c r="S53" s="59">
        <f>R53*Conversions!$G$10</f>
        <v>71.754374999999996</v>
      </c>
      <c r="T53" s="46">
        <v>155</v>
      </c>
      <c r="U53" s="59">
        <f>T53*Conversions!$G$10</f>
        <v>45.395625000000003</v>
      </c>
      <c r="V53" s="62">
        <f>U53*Conversions!$G$13</f>
        <v>6.659504889975551E-2</v>
      </c>
      <c r="W53" s="45">
        <v>0.38</v>
      </c>
      <c r="Y53" s="45">
        <v>0.38</v>
      </c>
      <c r="AA53" s="46">
        <v>120</v>
      </c>
      <c r="AB53" s="48" t="s">
        <v>176</v>
      </c>
      <c r="AC53" s="86" t="e">
        <f t="shared" si="3"/>
        <v>#VALUE!</v>
      </c>
      <c r="AD53" s="45">
        <v>0.04</v>
      </c>
      <c r="AE53" s="45">
        <v>0.03</v>
      </c>
      <c r="AF53" s="44" t="s">
        <v>118</v>
      </c>
      <c r="AG53" s="44" t="s">
        <v>75</v>
      </c>
    </row>
    <row r="54" spans="1:33" x14ac:dyDescent="0.25">
      <c r="A54" s="44" t="s">
        <v>133</v>
      </c>
      <c r="B54" s="45">
        <v>1.4</v>
      </c>
      <c r="C54" s="41">
        <f t="shared" si="0"/>
        <v>15.063999999999998</v>
      </c>
      <c r="D54" s="45">
        <v>1.3</v>
      </c>
      <c r="E54" s="45">
        <f t="shared" si="5"/>
        <v>13.988</v>
      </c>
      <c r="F54" s="45">
        <v>1</v>
      </c>
      <c r="G54" s="41">
        <f t="shared" si="7"/>
        <v>10.76</v>
      </c>
      <c r="H54" s="45">
        <v>1.2248816196296302</v>
      </c>
      <c r="I54" s="41">
        <f t="shared" si="8"/>
        <v>13.17972622721482</v>
      </c>
      <c r="J54" s="45">
        <v>2</v>
      </c>
      <c r="K54" s="45">
        <v>0.18580625981289312</v>
      </c>
      <c r="L54" s="45">
        <v>1</v>
      </c>
      <c r="M54" s="46">
        <v>20</v>
      </c>
      <c r="O54" s="25">
        <f>1/M54*10.76*100</f>
        <v>53.800000000000004</v>
      </c>
      <c r="P54" s="46">
        <v>20</v>
      </c>
      <c r="Q54" s="25">
        <f t="shared" si="4"/>
        <v>53.800000000000004</v>
      </c>
      <c r="R54" s="46">
        <v>245</v>
      </c>
      <c r="S54" s="59">
        <f>R54*Conversions!$G$10</f>
        <v>71.754374999999996</v>
      </c>
      <c r="T54" s="46">
        <v>155</v>
      </c>
      <c r="U54" s="59">
        <f>T54*Conversions!$G$10</f>
        <v>45.395625000000003</v>
      </c>
      <c r="V54" s="62">
        <f>U54*Conversions!$G$13</f>
        <v>6.659504889975551E-2</v>
      </c>
      <c r="W54" s="45">
        <v>0.38</v>
      </c>
      <c r="Y54" s="45">
        <v>0.38</v>
      </c>
      <c r="AA54" s="46">
        <v>120</v>
      </c>
      <c r="AB54" s="48" t="s">
        <v>176</v>
      </c>
      <c r="AC54" s="86" t="e">
        <f t="shared" si="3"/>
        <v>#VALUE!</v>
      </c>
      <c r="AD54" s="45">
        <v>0.04</v>
      </c>
      <c r="AE54" s="45">
        <v>0.03</v>
      </c>
      <c r="AF54" s="44" t="s">
        <v>118</v>
      </c>
      <c r="AG54" s="44" t="s">
        <v>47</v>
      </c>
    </row>
    <row r="55" spans="1:33" s="74" customFormat="1" ht="23.25" x14ac:dyDescent="0.35">
      <c r="A55" s="74" t="s">
        <v>134</v>
      </c>
      <c r="B55" s="75">
        <v>1.5</v>
      </c>
      <c r="C55" s="76">
        <f t="shared" si="0"/>
        <v>16.14</v>
      </c>
      <c r="D55" s="75">
        <v>1.3</v>
      </c>
      <c r="E55" s="75">
        <f t="shared" si="5"/>
        <v>13.988</v>
      </c>
      <c r="F55" s="75">
        <v>1</v>
      </c>
      <c r="G55" s="76">
        <f t="shared" si="7"/>
        <v>10.76</v>
      </c>
      <c r="H55" s="75">
        <v>1.1896428508971135</v>
      </c>
      <c r="I55" s="76">
        <f t="shared" si="8"/>
        <v>12.800557075652941</v>
      </c>
      <c r="J55" s="75">
        <v>2</v>
      </c>
      <c r="K55" s="75">
        <v>0.5481284664480347</v>
      </c>
      <c r="L55" s="75">
        <v>1</v>
      </c>
      <c r="M55" s="77">
        <v>14.925373134328359</v>
      </c>
      <c r="N55" s="77"/>
      <c r="O55" s="78">
        <f>1/M55*10.76*100</f>
        <v>72.091999999999999</v>
      </c>
      <c r="P55" s="77">
        <v>15</v>
      </c>
      <c r="Q55" s="78">
        <f t="shared" si="4"/>
        <v>71.73333333333332</v>
      </c>
      <c r="R55" s="77">
        <v>245</v>
      </c>
      <c r="S55" s="79">
        <f>R55*Conversions!$G$10</f>
        <v>71.754374999999996</v>
      </c>
      <c r="T55" s="77">
        <v>155</v>
      </c>
      <c r="U55" s="79">
        <f>T55*Conversions!$G$10</f>
        <v>45.395625000000003</v>
      </c>
      <c r="V55" s="80">
        <f>U55*Conversions!$G$13</f>
        <v>6.659504889975551E-2</v>
      </c>
      <c r="W55" s="75">
        <v>0.5</v>
      </c>
      <c r="X55" s="75"/>
      <c r="Y55" s="75">
        <v>0.5</v>
      </c>
      <c r="Z55" s="75"/>
      <c r="AA55" s="77">
        <v>60</v>
      </c>
      <c r="AB55" s="81">
        <v>0.26419999999999999</v>
      </c>
      <c r="AC55" s="86">
        <f>AB55*3.78541</f>
        <v>1.000105322</v>
      </c>
      <c r="AD55" s="75">
        <v>0.04</v>
      </c>
      <c r="AE55" s="75">
        <v>0.03</v>
      </c>
      <c r="AF55" s="74" t="s">
        <v>118</v>
      </c>
      <c r="AG55" s="74" t="s">
        <v>77</v>
      </c>
    </row>
    <row r="56" spans="1:33" x14ac:dyDescent="0.25">
      <c r="A56" s="44" t="s">
        <v>76</v>
      </c>
      <c r="B56" s="45">
        <v>0.5</v>
      </c>
      <c r="C56" s="41">
        <f t="shared" si="0"/>
        <v>5.38</v>
      </c>
      <c r="D56" s="45">
        <v>0.7</v>
      </c>
      <c r="E56" s="45">
        <f t="shared" si="5"/>
        <v>7.5319999999999991</v>
      </c>
      <c r="F56" s="45">
        <v>1</v>
      </c>
      <c r="G56" s="41">
        <f t="shared" si="7"/>
        <v>10.76</v>
      </c>
      <c r="H56" s="45">
        <v>1.1987880106186195</v>
      </c>
      <c r="I56" s="41">
        <f t="shared" si="8"/>
        <v>12.898958994256345</v>
      </c>
      <c r="J56" s="45">
        <v>2</v>
      </c>
      <c r="K56" s="45">
        <v>0.5481284664480347</v>
      </c>
      <c r="L56" s="45">
        <v>1</v>
      </c>
      <c r="M56" s="46">
        <v>6.9930069930069934</v>
      </c>
      <c r="O56" s="25">
        <f>1/M56*10.76*100</f>
        <v>153.86799999999999</v>
      </c>
      <c r="P56" s="46">
        <v>9</v>
      </c>
      <c r="Q56" s="25">
        <f t="shared" si="4"/>
        <v>119.55555555555554</v>
      </c>
      <c r="R56" s="46">
        <v>245</v>
      </c>
      <c r="S56" s="59">
        <f>R56*Conversions!$G$10</f>
        <v>71.754374999999996</v>
      </c>
      <c r="T56" s="46">
        <v>105</v>
      </c>
      <c r="U56" s="59">
        <f>T56*Conversions!$G$10</f>
        <v>30.751874999999998</v>
      </c>
      <c r="V56" s="62">
        <f>U56*Conversions!$G$13</f>
        <v>4.5112775061124696E-2</v>
      </c>
      <c r="W56" s="45">
        <v>1.07</v>
      </c>
      <c r="Y56" s="45">
        <v>1.07</v>
      </c>
      <c r="AA56" s="46">
        <v>60</v>
      </c>
      <c r="AB56" s="54">
        <v>0.26419999999999999</v>
      </c>
      <c r="AC56" s="86">
        <f t="shared" ref="AC56:AC119" si="9">AB56*3.78541</f>
        <v>1.000105322</v>
      </c>
      <c r="AD56" s="45">
        <v>0.04</v>
      </c>
      <c r="AE56" s="45">
        <v>0.03</v>
      </c>
      <c r="AF56" s="44" t="s">
        <v>118</v>
      </c>
      <c r="AG56" s="44" t="s">
        <v>77</v>
      </c>
    </row>
    <row r="57" spans="1:33" s="74" customFormat="1" ht="23.25" x14ac:dyDescent="0.35">
      <c r="A57" s="74" t="s">
        <v>135</v>
      </c>
      <c r="B57" s="75">
        <v>0.7</v>
      </c>
      <c r="C57" s="76">
        <f>B57*Conversions!$G$4</f>
        <v>7.5319999999999991</v>
      </c>
      <c r="D57" s="75">
        <v>0.5</v>
      </c>
      <c r="E57" s="75">
        <f t="shared" si="5"/>
        <v>5.38</v>
      </c>
      <c r="F57" s="75">
        <v>0.2</v>
      </c>
      <c r="G57" s="76">
        <f t="shared" si="7"/>
        <v>2.1520000000000001</v>
      </c>
      <c r="H57" s="75">
        <v>0.77995070606816652</v>
      </c>
      <c r="I57" s="76">
        <f t="shared" si="8"/>
        <v>8.3922695972934722</v>
      </c>
      <c r="J57" s="75">
        <v>2</v>
      </c>
      <c r="K57" s="75">
        <v>0.5481284664480347</v>
      </c>
      <c r="L57" s="75">
        <v>1</v>
      </c>
      <c r="M57" s="77">
        <v>100</v>
      </c>
      <c r="N57" s="77"/>
      <c r="O57" s="78">
        <f>1/M57*10.76*100</f>
        <v>10.76</v>
      </c>
      <c r="P57" s="77">
        <v>200</v>
      </c>
      <c r="Q57" s="78">
        <f t="shared" si="4"/>
        <v>5.38</v>
      </c>
      <c r="R57" s="77">
        <v>250</v>
      </c>
      <c r="S57" s="79">
        <f>R57*Conversions!$G$10</f>
        <v>73.21875</v>
      </c>
      <c r="T57" s="77">
        <v>250</v>
      </c>
      <c r="U57" s="79">
        <f>T57*Conversions!$G$10</f>
        <v>73.21875</v>
      </c>
      <c r="V57" s="80">
        <f>U57*Conversions!$G$13</f>
        <v>0.10741136919315404</v>
      </c>
      <c r="W57" s="75">
        <v>0.15</v>
      </c>
      <c r="X57" s="75"/>
      <c r="Y57" s="75">
        <v>0.15</v>
      </c>
      <c r="Z57" s="75"/>
      <c r="AA57" s="77">
        <v>0</v>
      </c>
      <c r="AB57" s="81">
        <v>0</v>
      </c>
      <c r="AC57" s="86">
        <f t="shared" si="9"/>
        <v>0</v>
      </c>
      <c r="AD57" s="75">
        <v>0</v>
      </c>
      <c r="AE57" s="75">
        <v>0</v>
      </c>
      <c r="AF57" s="74" t="s">
        <v>118</v>
      </c>
      <c r="AG57" s="74" t="s">
        <v>47</v>
      </c>
    </row>
    <row r="58" spans="1:33" x14ac:dyDescent="0.25">
      <c r="A58" s="44" t="s">
        <v>136</v>
      </c>
      <c r="B58" s="45">
        <v>1.6</v>
      </c>
      <c r="C58" s="41">
        <f>B58*Conversions!$G$4</f>
        <v>17.216000000000001</v>
      </c>
      <c r="D58" s="45">
        <v>1</v>
      </c>
      <c r="E58" s="45">
        <f t="shared" si="5"/>
        <v>10.76</v>
      </c>
      <c r="F58" s="45">
        <v>0.2</v>
      </c>
      <c r="G58" s="41">
        <f t="shared" si="7"/>
        <v>2.1520000000000001</v>
      </c>
      <c r="H58" s="45">
        <v>0.77995070606816652</v>
      </c>
      <c r="I58" s="41">
        <f t="shared" si="8"/>
        <v>8.3922695972934722</v>
      </c>
      <c r="J58" s="45">
        <v>2</v>
      </c>
      <c r="K58" s="45">
        <v>0.5481284664480347</v>
      </c>
      <c r="L58" s="45">
        <v>1</v>
      </c>
      <c r="M58" s="46">
        <v>100</v>
      </c>
      <c r="O58" s="25">
        <f>1/M58*10.76*100</f>
        <v>10.76</v>
      </c>
      <c r="P58" s="46">
        <v>100</v>
      </c>
      <c r="Q58" s="25">
        <f t="shared" si="4"/>
        <v>10.76</v>
      </c>
      <c r="R58" s="46">
        <v>250</v>
      </c>
      <c r="S58" s="59">
        <f>R58*Conversions!$G$10</f>
        <v>73.21875</v>
      </c>
      <c r="T58" s="46">
        <v>250</v>
      </c>
      <c r="U58" s="59">
        <f>T58*Conversions!$G$10</f>
        <v>73.21875</v>
      </c>
      <c r="V58" s="62">
        <f>U58*Conversions!$G$13</f>
        <v>0.10741136919315404</v>
      </c>
      <c r="W58" s="45">
        <v>0.15</v>
      </c>
      <c r="Y58" s="45">
        <v>0.15</v>
      </c>
      <c r="AA58" s="46">
        <v>0</v>
      </c>
      <c r="AB58" s="54">
        <v>0</v>
      </c>
      <c r="AC58" s="86">
        <f t="shared" si="9"/>
        <v>0</v>
      </c>
      <c r="AD58" s="45">
        <v>0</v>
      </c>
      <c r="AE58" s="45">
        <v>0</v>
      </c>
      <c r="AF58" s="44" t="s">
        <v>118</v>
      </c>
      <c r="AG58" s="44" t="s">
        <v>88</v>
      </c>
    </row>
    <row r="59" spans="1:33" x14ac:dyDescent="0.25">
      <c r="A59" s="44" t="s">
        <v>137</v>
      </c>
      <c r="B59" s="45">
        <v>0.5</v>
      </c>
      <c r="C59" s="41">
        <f>B59*Conversions!$G$4</f>
        <v>5.38</v>
      </c>
      <c r="D59" s="45">
        <v>0.5</v>
      </c>
      <c r="E59" s="45">
        <f t="shared" si="5"/>
        <v>5.38</v>
      </c>
      <c r="F59" s="45">
        <v>0.2</v>
      </c>
      <c r="G59" s="41">
        <f t="shared" si="7"/>
        <v>2.1520000000000001</v>
      </c>
      <c r="H59" s="45">
        <v>0.77995070606816652</v>
      </c>
      <c r="I59" s="41">
        <f t="shared" si="8"/>
        <v>8.3922695972934722</v>
      </c>
      <c r="J59" s="45">
        <v>2</v>
      </c>
      <c r="K59" s="45">
        <v>0.5481284664480347</v>
      </c>
      <c r="L59" s="45">
        <v>1</v>
      </c>
      <c r="M59" s="46">
        <v>100</v>
      </c>
      <c r="O59" s="25">
        <f>1/M59*10.76*100</f>
        <v>10.76</v>
      </c>
      <c r="P59" s="46">
        <v>200</v>
      </c>
      <c r="Q59" s="25">
        <f t="shared" si="4"/>
        <v>5.38</v>
      </c>
      <c r="R59" s="46">
        <v>250</v>
      </c>
      <c r="S59" s="59">
        <f>R59*Conversions!$G$10</f>
        <v>73.21875</v>
      </c>
      <c r="T59" s="46">
        <v>250</v>
      </c>
      <c r="U59" s="59">
        <f>T59*Conversions!$G$10</f>
        <v>73.21875</v>
      </c>
      <c r="V59" s="62">
        <f>U59*Conversions!$G$13</f>
        <v>0.10741136919315404</v>
      </c>
      <c r="W59" s="45">
        <v>0.15</v>
      </c>
      <c r="Y59" s="45">
        <v>0.15</v>
      </c>
      <c r="AA59" s="46">
        <v>0</v>
      </c>
      <c r="AB59" s="54">
        <v>0</v>
      </c>
      <c r="AC59" s="86">
        <f t="shared" si="9"/>
        <v>0</v>
      </c>
      <c r="AD59" s="45">
        <v>0</v>
      </c>
      <c r="AE59" s="45">
        <v>0</v>
      </c>
      <c r="AF59" s="44" t="s">
        <v>118</v>
      </c>
      <c r="AG59" s="44" t="s">
        <v>73</v>
      </c>
    </row>
    <row r="60" spans="1:33" x14ac:dyDescent="0.25">
      <c r="A60" s="44" t="s">
        <v>79</v>
      </c>
      <c r="B60" s="45">
        <v>1.2</v>
      </c>
      <c r="C60" s="41">
        <f>B60*Conversions!$G$4</f>
        <v>12.911999999999999</v>
      </c>
      <c r="D60" s="45">
        <v>1.4</v>
      </c>
      <c r="E60" s="45">
        <f t="shared" si="5"/>
        <v>15.063999999999998</v>
      </c>
      <c r="F60" s="45">
        <v>1</v>
      </c>
      <c r="G60" s="41">
        <f t="shared" si="7"/>
        <v>10.76</v>
      </c>
      <c r="H60" s="45">
        <v>1.5286569460140156</v>
      </c>
      <c r="I60" s="41">
        <f t="shared" si="8"/>
        <v>16.448348739110806</v>
      </c>
      <c r="J60" s="45">
        <v>2</v>
      </c>
      <c r="K60" s="45">
        <v>0.92903129906446547</v>
      </c>
      <c r="L60" s="45">
        <v>1</v>
      </c>
      <c r="M60" s="46">
        <v>14.925373134328359</v>
      </c>
      <c r="O60" s="25">
        <f>1/M60*10.76*100</f>
        <v>72.091999999999999</v>
      </c>
      <c r="P60" s="46">
        <v>30</v>
      </c>
      <c r="Q60" s="25">
        <f t="shared" si="4"/>
        <v>35.86666666666666</v>
      </c>
      <c r="R60" s="46">
        <v>275</v>
      </c>
      <c r="S60" s="59">
        <f>R60*Conversions!$G$10</f>
        <v>80.540625000000006</v>
      </c>
      <c r="T60" s="46">
        <v>275</v>
      </c>
      <c r="U60" s="59">
        <f>T60*Conversions!$G$10</f>
        <v>80.540625000000006</v>
      </c>
      <c r="V60" s="62">
        <f>U60*Conversions!$G$13</f>
        <v>0.11815250611246945</v>
      </c>
      <c r="W60" s="45">
        <v>0.5</v>
      </c>
      <c r="Y60" s="45">
        <v>0.5</v>
      </c>
      <c r="AA60" s="46">
        <v>120</v>
      </c>
      <c r="AB60" s="54">
        <v>10.0396</v>
      </c>
      <c r="AC60" s="86">
        <f t="shared" si="9"/>
        <v>38.004002236000005</v>
      </c>
      <c r="AD60" s="45">
        <v>5.14</v>
      </c>
      <c r="AE60" s="45">
        <v>0.06</v>
      </c>
      <c r="AF60" s="44" t="s">
        <v>118</v>
      </c>
      <c r="AG60" s="44" t="s">
        <v>80</v>
      </c>
    </row>
    <row r="61" spans="1:33" x14ac:dyDescent="0.25">
      <c r="A61" s="44" t="s">
        <v>138</v>
      </c>
      <c r="B61" s="45">
        <v>2.2000000000000002</v>
      </c>
      <c r="C61" s="41">
        <f>B61*Conversions!$G$4</f>
        <v>23.672000000000001</v>
      </c>
      <c r="D61" s="45">
        <v>2.1</v>
      </c>
      <c r="E61" s="45">
        <f t="shared" si="5"/>
        <v>22.596</v>
      </c>
      <c r="F61" s="45">
        <v>0.5</v>
      </c>
      <c r="G61" s="41">
        <f t="shared" si="7"/>
        <v>5.38</v>
      </c>
      <c r="H61" s="45">
        <v>1.5286569460140156</v>
      </c>
      <c r="I61" s="41">
        <f t="shared" si="8"/>
        <v>16.448348739110806</v>
      </c>
      <c r="J61" s="45">
        <v>2</v>
      </c>
      <c r="K61" s="45">
        <v>0.92903129906446547</v>
      </c>
      <c r="L61" s="45">
        <v>1</v>
      </c>
      <c r="M61" s="46">
        <v>14.925373134328359</v>
      </c>
      <c r="O61" s="25">
        <f>1/M61*10.76*100</f>
        <v>72.091999999999999</v>
      </c>
      <c r="P61" s="46">
        <v>30</v>
      </c>
      <c r="Q61" s="25">
        <f t="shared" si="4"/>
        <v>35.86666666666666</v>
      </c>
      <c r="R61" s="46">
        <v>275</v>
      </c>
      <c r="S61" s="59">
        <f>R61*Conversions!$G$10</f>
        <v>80.540625000000006</v>
      </c>
      <c r="T61" s="46">
        <v>275</v>
      </c>
      <c r="U61" s="59">
        <f>T61*Conversions!$G$10</f>
        <v>80.540625000000006</v>
      </c>
      <c r="V61" s="62">
        <f>U61*Conversions!$G$13</f>
        <v>0.11815250611246945</v>
      </c>
      <c r="W61" s="45">
        <v>0.5</v>
      </c>
      <c r="Y61" s="45">
        <v>0.5</v>
      </c>
      <c r="AA61" s="46">
        <v>385</v>
      </c>
      <c r="AB61" s="54">
        <v>10.0396</v>
      </c>
      <c r="AC61" s="86">
        <f t="shared" si="9"/>
        <v>38.004002236000005</v>
      </c>
      <c r="AD61" s="45">
        <v>5.14</v>
      </c>
      <c r="AE61" s="45">
        <v>0.06</v>
      </c>
      <c r="AF61" s="44" t="s">
        <v>118</v>
      </c>
      <c r="AG61" s="44" t="s">
        <v>80</v>
      </c>
    </row>
    <row r="62" spans="1:33" x14ac:dyDescent="0.25">
      <c r="A62" s="44" t="s">
        <v>139</v>
      </c>
      <c r="B62" s="45">
        <v>1.4</v>
      </c>
      <c r="C62" s="41">
        <f>B62*Conversions!$G$4</f>
        <v>15.063999999999998</v>
      </c>
      <c r="D62" s="45">
        <v>0.9</v>
      </c>
      <c r="E62" s="45">
        <f t="shared" si="5"/>
        <v>9.6839999999999993</v>
      </c>
      <c r="F62" s="45">
        <v>0.5</v>
      </c>
      <c r="G62" s="41">
        <f t="shared" si="7"/>
        <v>5.38</v>
      </c>
      <c r="H62" s="45">
        <v>1.5286569460140156</v>
      </c>
      <c r="I62" s="41">
        <f t="shared" si="8"/>
        <v>16.448348739110806</v>
      </c>
      <c r="J62" s="45">
        <v>2</v>
      </c>
      <c r="K62" s="45">
        <v>0.92903129906446547</v>
      </c>
      <c r="L62" s="45">
        <v>1</v>
      </c>
      <c r="M62" s="46">
        <v>14.925373134328359</v>
      </c>
      <c r="O62" s="25">
        <f>1/M62*10.76*100</f>
        <v>72.091999999999999</v>
      </c>
      <c r="P62" s="46">
        <v>30</v>
      </c>
      <c r="Q62" s="25">
        <f t="shared" si="4"/>
        <v>35.86666666666666</v>
      </c>
      <c r="R62" s="46">
        <v>275</v>
      </c>
      <c r="S62" s="59">
        <f>R62*Conversions!$G$10</f>
        <v>80.540625000000006</v>
      </c>
      <c r="T62" s="46">
        <v>275</v>
      </c>
      <c r="U62" s="59">
        <f>T62*Conversions!$G$10</f>
        <v>80.540625000000006</v>
      </c>
      <c r="V62" s="62">
        <f>U62*Conversions!$G$13</f>
        <v>0.11815250611246945</v>
      </c>
      <c r="W62" s="45">
        <v>0.5</v>
      </c>
      <c r="Y62" s="45">
        <v>0.5</v>
      </c>
      <c r="AA62" s="46">
        <v>385</v>
      </c>
      <c r="AB62" s="54">
        <v>10.0396</v>
      </c>
      <c r="AC62" s="86">
        <f t="shared" si="9"/>
        <v>38.004002236000005</v>
      </c>
      <c r="AD62" s="45">
        <v>5.14</v>
      </c>
      <c r="AE62" s="45">
        <v>0.06</v>
      </c>
      <c r="AF62" s="44" t="s">
        <v>118</v>
      </c>
      <c r="AG62" s="44" t="s">
        <v>80</v>
      </c>
    </row>
    <row r="63" spans="1:33" s="74" customFormat="1" ht="23.25" x14ac:dyDescent="0.35">
      <c r="A63" s="74" t="s">
        <v>140</v>
      </c>
      <c r="B63" s="75">
        <v>1</v>
      </c>
      <c r="C63" s="76">
        <f>B63*Conversions!$G$4</f>
        <v>10.76</v>
      </c>
      <c r="D63" s="75">
        <v>1.3</v>
      </c>
      <c r="E63" s="75">
        <f t="shared" si="5"/>
        <v>13.988</v>
      </c>
      <c r="F63" s="75">
        <v>0.5</v>
      </c>
      <c r="G63" s="76">
        <f t="shared" si="7"/>
        <v>5.38</v>
      </c>
      <c r="H63" s="75">
        <v>1.5626782531163605</v>
      </c>
      <c r="I63" s="76">
        <f t="shared" si="8"/>
        <v>16.81441800353204</v>
      </c>
      <c r="J63" s="75">
        <v>2</v>
      </c>
      <c r="K63" s="75">
        <v>0.92903129906446547</v>
      </c>
      <c r="L63" s="75">
        <v>1</v>
      </c>
      <c r="M63" s="77">
        <v>14.925373134328359</v>
      </c>
      <c r="N63" s="77"/>
      <c r="O63" s="78">
        <f>1/M63*10.76*100</f>
        <v>72.091999999999999</v>
      </c>
      <c r="P63" s="77">
        <v>30</v>
      </c>
      <c r="Q63" s="78">
        <f t="shared" si="4"/>
        <v>35.86666666666666</v>
      </c>
      <c r="R63" s="77">
        <v>275</v>
      </c>
      <c r="S63" s="79">
        <f>R63*Conversions!$G$10</f>
        <v>80.540625000000006</v>
      </c>
      <c r="T63" s="77">
        <v>275</v>
      </c>
      <c r="U63" s="79">
        <f>T63*Conversions!$G$10</f>
        <v>80.540625000000006</v>
      </c>
      <c r="V63" s="80">
        <f>U63*Conversions!$G$13</f>
        <v>0.11815250611246945</v>
      </c>
      <c r="W63" s="75">
        <v>0.5</v>
      </c>
      <c r="X63" s="75"/>
      <c r="Y63" s="75">
        <v>0.5</v>
      </c>
      <c r="Z63" s="75"/>
      <c r="AA63" s="77">
        <v>385</v>
      </c>
      <c r="AB63" s="81">
        <v>10.0396</v>
      </c>
      <c r="AC63" s="86">
        <f t="shared" si="9"/>
        <v>38.004002236000005</v>
      </c>
      <c r="AD63" s="75">
        <v>5.14</v>
      </c>
      <c r="AE63" s="75">
        <v>0.06</v>
      </c>
      <c r="AF63" s="74" t="s">
        <v>118</v>
      </c>
      <c r="AG63" s="74" t="s">
        <v>80</v>
      </c>
    </row>
    <row r="64" spans="1:33" x14ac:dyDescent="0.25">
      <c r="A64" s="44" t="s">
        <v>141</v>
      </c>
      <c r="B64" s="45">
        <v>1.2</v>
      </c>
      <c r="C64" s="41">
        <f>B64*Conversions!$G$4</f>
        <v>12.911999999999999</v>
      </c>
      <c r="D64" s="45">
        <v>1.2</v>
      </c>
      <c r="E64" s="45">
        <f t="shared" si="5"/>
        <v>12.911999999999999</v>
      </c>
      <c r="F64" s="45">
        <v>0.5</v>
      </c>
      <c r="G64" s="41">
        <f t="shared" si="7"/>
        <v>5.38</v>
      </c>
      <c r="H64" s="45">
        <v>1.5626782531163605</v>
      </c>
      <c r="I64" s="41">
        <f t="shared" si="8"/>
        <v>16.81441800353204</v>
      </c>
      <c r="J64" s="45">
        <v>2</v>
      </c>
      <c r="K64" s="45">
        <v>0.92903129906446547</v>
      </c>
      <c r="L64" s="45">
        <v>1</v>
      </c>
      <c r="M64" s="46">
        <v>14.925373134328359</v>
      </c>
      <c r="O64" s="25">
        <f>1/M64*10.76*100</f>
        <v>72.091999999999999</v>
      </c>
      <c r="P64" s="46">
        <v>30</v>
      </c>
      <c r="Q64" s="25">
        <f t="shared" si="4"/>
        <v>35.86666666666666</v>
      </c>
      <c r="R64" s="46">
        <v>275</v>
      </c>
      <c r="S64" s="59">
        <f>R64*Conversions!$G$10</f>
        <v>80.540625000000006</v>
      </c>
      <c r="T64" s="46">
        <v>275</v>
      </c>
      <c r="U64" s="59">
        <f>T64*Conversions!$G$10</f>
        <v>80.540625000000006</v>
      </c>
      <c r="V64" s="62">
        <f>U64*Conversions!$G$13</f>
        <v>0.11815250611246945</v>
      </c>
      <c r="W64" s="45">
        <v>0.5</v>
      </c>
      <c r="Y64" s="45">
        <v>0.5</v>
      </c>
      <c r="AA64" s="46">
        <v>385</v>
      </c>
      <c r="AB64" s="54">
        <v>10.0396</v>
      </c>
      <c r="AC64" s="86">
        <f t="shared" si="9"/>
        <v>38.004002236000005</v>
      </c>
      <c r="AD64" s="45">
        <v>5.14</v>
      </c>
      <c r="AE64" s="45">
        <v>0.06</v>
      </c>
      <c r="AF64" s="44" t="s">
        <v>118</v>
      </c>
      <c r="AG64" s="44" t="s">
        <v>80</v>
      </c>
    </row>
    <row r="65" spans="1:33" x14ac:dyDescent="0.25">
      <c r="A65" s="44" t="s">
        <v>142</v>
      </c>
      <c r="B65" s="45" t="s">
        <v>47</v>
      </c>
      <c r="C65" s="41" t="e">
        <f>B65*Conversions!$G$4</f>
        <v>#VALUE!</v>
      </c>
      <c r="D65" s="45">
        <v>1.3</v>
      </c>
      <c r="E65" s="45">
        <f t="shared" si="5"/>
        <v>13.988</v>
      </c>
      <c r="F65" s="45">
        <v>0.5</v>
      </c>
      <c r="G65" s="41">
        <f t="shared" si="7"/>
        <v>5.38</v>
      </c>
      <c r="H65" s="45">
        <v>1.5626782531163605</v>
      </c>
      <c r="I65" s="41">
        <f t="shared" si="8"/>
        <v>16.81441800353204</v>
      </c>
      <c r="J65" s="45">
        <v>2</v>
      </c>
      <c r="K65" s="45">
        <v>0.92903129906446547</v>
      </c>
      <c r="L65" s="45">
        <v>1</v>
      </c>
      <c r="M65" s="46">
        <v>14.925373134328359</v>
      </c>
      <c r="O65" s="25">
        <f>1/M65*10.76*100</f>
        <v>72.091999999999999</v>
      </c>
      <c r="P65" s="46">
        <v>15</v>
      </c>
      <c r="Q65" s="25">
        <f t="shared" si="4"/>
        <v>71.73333333333332</v>
      </c>
      <c r="R65" s="46">
        <v>275</v>
      </c>
      <c r="S65" s="59">
        <f>R65*Conversions!$G$10</f>
        <v>80.540625000000006</v>
      </c>
      <c r="T65" s="46">
        <v>275</v>
      </c>
      <c r="U65" s="59">
        <f>T65*Conversions!$G$10</f>
        <v>80.540625000000006</v>
      </c>
      <c r="V65" s="62">
        <f>U65*Conversions!$G$13</f>
        <v>0.11815250611246945</v>
      </c>
      <c r="W65" s="45">
        <v>0.5</v>
      </c>
      <c r="Y65" s="45">
        <v>0.5</v>
      </c>
      <c r="AA65" s="46">
        <v>385</v>
      </c>
      <c r="AB65" s="54">
        <v>10.0396</v>
      </c>
      <c r="AC65" s="86">
        <f t="shared" si="9"/>
        <v>38.004002236000005</v>
      </c>
      <c r="AD65" s="45">
        <v>5.14</v>
      </c>
      <c r="AE65" s="45">
        <v>0.06</v>
      </c>
      <c r="AF65" s="44" t="s">
        <v>118</v>
      </c>
      <c r="AG65" s="44" t="s">
        <v>80</v>
      </c>
    </row>
    <row r="66" spans="1:33" s="50" customFormat="1" ht="21" x14ac:dyDescent="0.35">
      <c r="A66" s="64" t="s">
        <v>143</v>
      </c>
      <c r="B66" s="51">
        <v>1.9</v>
      </c>
      <c r="C66" s="41">
        <f>B66*Conversions!$G$4</f>
        <v>20.443999999999999</v>
      </c>
      <c r="D66" s="51">
        <v>1.1000000000000001</v>
      </c>
      <c r="E66" s="51">
        <f t="shared" si="5"/>
        <v>11.836</v>
      </c>
      <c r="F66" s="51">
        <v>0.5</v>
      </c>
      <c r="G66" s="65">
        <f>F66*10.76</f>
        <v>5.38</v>
      </c>
      <c r="H66" s="51">
        <v>1.4402672979022906</v>
      </c>
      <c r="I66" s="65">
        <f t="shared" si="8"/>
        <v>15.497276125428646</v>
      </c>
      <c r="J66" s="51">
        <v>2</v>
      </c>
      <c r="K66" s="51">
        <v>0.29729001570062896</v>
      </c>
      <c r="L66" s="51">
        <v>1</v>
      </c>
      <c r="M66" s="52">
        <v>100</v>
      </c>
      <c r="N66" s="52"/>
      <c r="O66" s="66">
        <f>1/M66*10.76*100</f>
        <v>10.76</v>
      </c>
      <c r="P66" s="52">
        <v>150</v>
      </c>
      <c r="Q66" s="66">
        <f t="shared" si="4"/>
        <v>7.1733333333333347</v>
      </c>
      <c r="R66" s="52">
        <v>250</v>
      </c>
      <c r="S66" s="67">
        <f>R66*Conversions!$G$10</f>
        <v>73.21875</v>
      </c>
      <c r="T66" s="52">
        <v>250</v>
      </c>
      <c r="U66" s="67">
        <f>T66*Conversions!$G$10</f>
        <v>73.21875</v>
      </c>
      <c r="V66" s="68">
        <f>U66*Conversions!$G$13</f>
        <v>0.10741136919315404</v>
      </c>
      <c r="W66" s="51">
        <v>0.15</v>
      </c>
      <c r="X66" s="51"/>
      <c r="Y66" s="51">
        <v>0.15</v>
      </c>
      <c r="Z66" s="51"/>
      <c r="AA66" s="52">
        <v>120</v>
      </c>
      <c r="AB66" s="69" t="s">
        <v>164</v>
      </c>
      <c r="AC66" s="86" t="e">
        <f t="shared" si="9"/>
        <v>#VALUE!</v>
      </c>
      <c r="AD66" s="51">
        <v>0.2</v>
      </c>
      <c r="AE66" s="51">
        <v>0.08</v>
      </c>
      <c r="AF66" s="64" t="s">
        <v>163</v>
      </c>
      <c r="AG66" s="50" t="s">
        <v>84</v>
      </c>
    </row>
    <row r="67" spans="1:33" x14ac:dyDescent="0.25">
      <c r="A67" s="44" t="s">
        <v>144</v>
      </c>
      <c r="B67" s="45">
        <v>0.8</v>
      </c>
      <c r="C67" s="41">
        <f>B67*Conversions!$G$4</f>
        <v>8.6080000000000005</v>
      </c>
      <c r="D67" s="45">
        <v>0.6</v>
      </c>
      <c r="E67" s="45">
        <f t="shared" si="5"/>
        <v>6.4559999999999995</v>
      </c>
      <c r="F67" s="45">
        <v>0.5</v>
      </c>
      <c r="G67" s="41">
        <f t="shared" si="7"/>
        <v>5.38</v>
      </c>
      <c r="H67" s="45">
        <v>0.82633042507170862</v>
      </c>
      <c r="I67" s="41">
        <f t="shared" si="8"/>
        <v>8.8913153737715849</v>
      </c>
      <c r="J67" s="45">
        <v>2</v>
      </c>
      <c r="K67" s="45">
        <v>0.5481284664480347</v>
      </c>
      <c r="L67" s="45">
        <v>1</v>
      </c>
      <c r="M67" s="46">
        <v>50</v>
      </c>
      <c r="O67" s="25">
        <f>1/M67*10.76*100</f>
        <v>21.52</v>
      </c>
      <c r="P67" s="46">
        <v>50</v>
      </c>
      <c r="Q67" s="25">
        <f t="shared" si="4"/>
        <v>21.52</v>
      </c>
      <c r="R67" s="46">
        <v>255</v>
      </c>
      <c r="S67" s="59">
        <f>R67*Conversions!$G$10</f>
        <v>74.683125000000004</v>
      </c>
      <c r="T67" s="46">
        <v>475</v>
      </c>
      <c r="U67" s="59">
        <f>T67*Conversions!$G$10</f>
        <v>139.11562499999999</v>
      </c>
      <c r="V67" s="62">
        <f>U67*Conversions!$G$13</f>
        <v>0.20408160146699267</v>
      </c>
      <c r="W67" s="45">
        <v>0.15</v>
      </c>
      <c r="Y67" s="45">
        <v>0.15</v>
      </c>
      <c r="AA67" s="46">
        <v>385</v>
      </c>
      <c r="AB67" s="45" t="s">
        <v>47</v>
      </c>
      <c r="AC67" s="86" t="e">
        <f t="shared" si="9"/>
        <v>#VALUE!</v>
      </c>
      <c r="AD67" s="45" t="s">
        <v>47</v>
      </c>
      <c r="AE67" s="45" t="s">
        <v>47</v>
      </c>
      <c r="AF67" s="44" t="s">
        <v>118</v>
      </c>
      <c r="AG67" s="44">
        <v>0</v>
      </c>
    </row>
    <row r="68" spans="1:33" x14ac:dyDescent="0.25">
      <c r="A68" s="44" t="s">
        <v>145</v>
      </c>
      <c r="B68" s="45">
        <v>1.3</v>
      </c>
      <c r="C68" s="41">
        <f>B68*Conversions!$G$4</f>
        <v>13.988</v>
      </c>
      <c r="D68" s="45">
        <v>1.5</v>
      </c>
      <c r="E68" s="45">
        <f>D68*10.76</f>
        <v>16.14</v>
      </c>
      <c r="F68" s="45">
        <v>0.2</v>
      </c>
      <c r="G68" s="41">
        <f t="shared" si="7"/>
        <v>2.1520000000000001</v>
      </c>
      <c r="H68" s="45">
        <v>0.2</v>
      </c>
      <c r="I68" s="41">
        <f t="shared" si="8"/>
        <v>2.1520000000000001</v>
      </c>
      <c r="J68" s="45" t="s">
        <v>47</v>
      </c>
      <c r="K68" s="45" t="s">
        <v>47</v>
      </c>
      <c r="L68" s="45" t="s">
        <v>47</v>
      </c>
      <c r="M68" s="46">
        <v>333.33333333333331</v>
      </c>
      <c r="O68" s="25">
        <f>1/M68*10.76*100</f>
        <v>3.2280000000000002</v>
      </c>
      <c r="P68" s="46">
        <v>750</v>
      </c>
      <c r="Q68" s="25">
        <f t="shared" si="4"/>
        <v>1.4346666666666665</v>
      </c>
      <c r="R68" s="46">
        <v>250</v>
      </c>
      <c r="S68" s="59">
        <f>R68*Conversions!$G$10</f>
        <v>73.21875</v>
      </c>
      <c r="T68" s="46">
        <v>250</v>
      </c>
      <c r="U68" s="59">
        <f>T68*Conversions!$G$10</f>
        <v>73.21875</v>
      </c>
      <c r="V68" s="62">
        <f>U68*Conversions!$G$13</f>
        <v>0.10741136919315404</v>
      </c>
      <c r="W68" s="45">
        <v>0.15</v>
      </c>
      <c r="Y68" s="45">
        <v>0.15</v>
      </c>
      <c r="AA68" s="46">
        <v>0</v>
      </c>
      <c r="AB68" s="45">
        <v>0</v>
      </c>
      <c r="AC68" s="86">
        <f t="shared" si="9"/>
        <v>0</v>
      </c>
      <c r="AD68" s="45">
        <v>0</v>
      </c>
      <c r="AE68" s="45">
        <v>0</v>
      </c>
      <c r="AF68" s="44" t="s">
        <v>118</v>
      </c>
      <c r="AG68" s="44" t="s">
        <v>47</v>
      </c>
    </row>
    <row r="69" spans="1:33" x14ac:dyDescent="0.25">
      <c r="A69" s="44" t="s">
        <v>146</v>
      </c>
      <c r="B69" s="45">
        <v>0.8</v>
      </c>
      <c r="C69" s="41">
        <f>B69*Conversions!$G$4</f>
        <v>8.6080000000000005</v>
      </c>
      <c r="D69" s="45">
        <v>1.2</v>
      </c>
      <c r="E69" s="45">
        <f t="shared" ref="E69:E132" si="10">D69*10.76</f>
        <v>12.911999999999999</v>
      </c>
      <c r="F69" s="45">
        <v>0.2</v>
      </c>
      <c r="G69" s="41">
        <f t="shared" ref="G69:G132" si="11">F69*10.76</f>
        <v>2.1520000000000001</v>
      </c>
      <c r="H69" s="45">
        <v>0.2</v>
      </c>
      <c r="I69" s="41">
        <f t="shared" ref="I69:I132" si="12">H69*10.76</f>
        <v>2.1520000000000001</v>
      </c>
      <c r="J69" s="45" t="s">
        <v>47</v>
      </c>
      <c r="K69" s="45" t="s">
        <v>47</v>
      </c>
      <c r="L69" s="45" t="s">
        <v>47</v>
      </c>
      <c r="M69" s="46">
        <v>333.33333333333331</v>
      </c>
      <c r="O69" s="25">
        <f>1/M69*10.76*100</f>
        <v>3.2280000000000002</v>
      </c>
      <c r="P69" s="46">
        <v>750</v>
      </c>
      <c r="Q69" s="25">
        <f t="shared" si="4"/>
        <v>1.4346666666666665</v>
      </c>
      <c r="R69" s="46">
        <v>250</v>
      </c>
      <c r="S69" s="59">
        <f>R69*Conversions!$G$10</f>
        <v>73.21875</v>
      </c>
      <c r="T69" s="46">
        <v>250</v>
      </c>
      <c r="U69" s="59">
        <f>T69*Conversions!$G$10</f>
        <v>73.21875</v>
      </c>
      <c r="V69" s="62">
        <f>U69*Conversions!$G$13</f>
        <v>0.10741136919315404</v>
      </c>
      <c r="W69" s="45">
        <v>0.15</v>
      </c>
      <c r="Y69" s="45">
        <v>0.15</v>
      </c>
      <c r="AA69" s="46">
        <v>0</v>
      </c>
      <c r="AB69" s="45" t="s">
        <v>47</v>
      </c>
      <c r="AC69" s="86" t="e">
        <f t="shared" si="9"/>
        <v>#VALUE!</v>
      </c>
      <c r="AD69" s="45" t="s">
        <v>47</v>
      </c>
      <c r="AE69" s="45" t="s">
        <v>47</v>
      </c>
      <c r="AF69" s="44" t="s">
        <v>118</v>
      </c>
      <c r="AG69" s="44" t="s">
        <v>47</v>
      </c>
    </row>
    <row r="70" spans="1:33" x14ac:dyDescent="0.25">
      <c r="A70" s="44" t="s">
        <v>147</v>
      </c>
      <c r="B70" s="45">
        <v>3.3</v>
      </c>
      <c r="C70" s="41">
        <f>B70*Conversions!$G$4</f>
        <v>35.507999999999996</v>
      </c>
      <c r="D70" s="45">
        <v>1.3</v>
      </c>
      <c r="E70" s="45">
        <f t="shared" si="10"/>
        <v>13.988</v>
      </c>
      <c r="F70" s="45">
        <v>1</v>
      </c>
      <c r="G70" s="41">
        <f t="shared" si="11"/>
        <v>10.76</v>
      </c>
      <c r="H70" s="45">
        <v>1.1987880106186195</v>
      </c>
      <c r="I70" s="41">
        <f t="shared" si="12"/>
        <v>12.898958994256345</v>
      </c>
      <c r="J70" s="45">
        <v>2</v>
      </c>
      <c r="K70" s="45">
        <v>0.5481284664480347</v>
      </c>
      <c r="L70" s="45">
        <v>1</v>
      </c>
      <c r="M70" s="46">
        <v>14.925373134328359</v>
      </c>
      <c r="O70" s="25">
        <f>1/M70*10.76*100</f>
        <v>72.091999999999999</v>
      </c>
      <c r="P70" s="46">
        <v>30</v>
      </c>
      <c r="Q70" s="25">
        <f t="shared" si="4"/>
        <v>35.86666666666666</v>
      </c>
      <c r="R70" s="46">
        <v>245</v>
      </c>
      <c r="S70" s="59">
        <f>R70*Conversions!$G$10</f>
        <v>71.754374999999996</v>
      </c>
      <c r="T70" s="46">
        <v>155</v>
      </c>
      <c r="U70" s="59">
        <f>T70*Conversions!$G$10</f>
        <v>45.395625000000003</v>
      </c>
      <c r="V70" s="62">
        <f>U70*Conversions!$G$13</f>
        <v>6.659504889975551E-2</v>
      </c>
      <c r="W70" s="45">
        <v>0.5</v>
      </c>
      <c r="Y70" s="45">
        <v>0.5</v>
      </c>
      <c r="AA70" s="46">
        <v>60</v>
      </c>
      <c r="AB70" s="45">
        <v>0.26419999999999999</v>
      </c>
      <c r="AC70" s="86">
        <f t="shared" si="9"/>
        <v>1.000105322</v>
      </c>
      <c r="AD70" s="45">
        <v>0.04</v>
      </c>
      <c r="AE70" s="45">
        <v>0.03</v>
      </c>
      <c r="AF70" s="44" t="s">
        <v>118</v>
      </c>
      <c r="AG70" s="44" t="s">
        <v>77</v>
      </c>
    </row>
    <row r="71" spans="1:33" x14ac:dyDescent="0.25">
      <c r="A71" s="44" t="s">
        <v>148</v>
      </c>
      <c r="B71" s="45">
        <v>0.9</v>
      </c>
      <c r="C71" s="41">
        <f>B71*Conversions!$G$4</f>
        <v>9.6839999999999993</v>
      </c>
      <c r="D71" s="45">
        <v>0.8</v>
      </c>
      <c r="E71" s="45">
        <f t="shared" si="10"/>
        <v>8.6080000000000005</v>
      </c>
      <c r="F71" s="45">
        <v>1.5</v>
      </c>
      <c r="G71" s="41">
        <f t="shared" si="11"/>
        <v>16.14</v>
      </c>
      <c r="H71" s="45">
        <v>1.8223187301614308</v>
      </c>
      <c r="I71" s="41">
        <f t="shared" si="12"/>
        <v>19.608149536536995</v>
      </c>
      <c r="J71" s="45">
        <v>2</v>
      </c>
      <c r="K71" s="45">
        <v>1.1148375588773587</v>
      </c>
      <c r="L71" s="45">
        <v>1</v>
      </c>
      <c r="M71" s="46">
        <v>100</v>
      </c>
      <c r="O71" s="25">
        <f>1/M71*10.76*100</f>
        <v>10.76</v>
      </c>
      <c r="P71" s="46">
        <v>100</v>
      </c>
      <c r="Q71" s="25">
        <f t="shared" ref="Q71:Q134" si="13">1/P71*10.76*100</f>
        <v>10.76</v>
      </c>
      <c r="R71" s="46">
        <v>250</v>
      </c>
      <c r="S71" s="59">
        <f>R71*Conversions!$G$10</f>
        <v>73.21875</v>
      </c>
      <c r="T71" s="46">
        <v>200</v>
      </c>
      <c r="U71" s="59">
        <f>T71*Conversions!$G$10</f>
        <v>58.575000000000003</v>
      </c>
      <c r="V71" s="62">
        <f>U71*Conversions!$G$13</f>
        <v>8.5929095354523241E-2</v>
      </c>
      <c r="W71" s="45">
        <v>0.15</v>
      </c>
      <c r="Y71" s="45">
        <v>0.15</v>
      </c>
      <c r="AA71" s="46">
        <v>120</v>
      </c>
      <c r="AB71" s="45">
        <v>1.00396</v>
      </c>
      <c r="AC71" s="86">
        <f t="shared" si="9"/>
        <v>3.8004002236000001</v>
      </c>
      <c r="AD71" s="45">
        <v>0.09</v>
      </c>
      <c r="AE71" s="45">
        <v>2.6</v>
      </c>
      <c r="AF71" s="44" t="s">
        <v>118</v>
      </c>
      <c r="AG71" s="44" t="s">
        <v>47</v>
      </c>
    </row>
    <row r="72" spans="1:33" x14ac:dyDescent="0.25">
      <c r="A72" s="44" t="s">
        <v>149</v>
      </c>
      <c r="B72" s="45">
        <v>1.1000000000000001</v>
      </c>
      <c r="C72" s="41">
        <f>B72*Conversions!$G$4</f>
        <v>11.836</v>
      </c>
      <c r="D72" s="45">
        <v>0.3</v>
      </c>
      <c r="E72" s="45">
        <f t="shared" si="10"/>
        <v>3.2279999999999998</v>
      </c>
      <c r="F72" s="45">
        <v>0.5</v>
      </c>
      <c r="G72" s="41">
        <f t="shared" si="11"/>
        <v>5.38</v>
      </c>
      <c r="H72" s="45">
        <v>1.8223187301614308</v>
      </c>
      <c r="I72" s="41">
        <f t="shared" si="12"/>
        <v>19.608149536536995</v>
      </c>
      <c r="J72" s="45">
        <v>2</v>
      </c>
      <c r="K72" s="45">
        <v>1.1148375588773587</v>
      </c>
      <c r="L72" s="45">
        <v>1</v>
      </c>
      <c r="M72" s="46">
        <v>100</v>
      </c>
      <c r="O72" s="25">
        <f>1/M72*10.76*100</f>
        <v>10.76</v>
      </c>
      <c r="P72" s="46">
        <v>100</v>
      </c>
      <c r="Q72" s="25">
        <f t="shared" si="13"/>
        <v>10.76</v>
      </c>
      <c r="R72" s="46">
        <v>250</v>
      </c>
      <c r="S72" s="59">
        <f>R72*Conversions!$G$10</f>
        <v>73.21875</v>
      </c>
      <c r="T72" s="46">
        <v>250</v>
      </c>
      <c r="U72" s="59">
        <f>T72*Conversions!$G$10</f>
        <v>73.21875</v>
      </c>
      <c r="V72" s="62">
        <f>U72*Conversions!$G$13</f>
        <v>0.10741136919315404</v>
      </c>
      <c r="W72" s="45">
        <v>0.15</v>
      </c>
      <c r="Y72" s="45">
        <v>0.15</v>
      </c>
      <c r="AA72" s="46">
        <v>120</v>
      </c>
      <c r="AB72" s="45" t="s">
        <v>47</v>
      </c>
      <c r="AC72" s="86" t="e">
        <f t="shared" si="9"/>
        <v>#VALUE!</v>
      </c>
      <c r="AD72" s="45" t="s">
        <v>47</v>
      </c>
      <c r="AE72" s="45" t="s">
        <v>47</v>
      </c>
      <c r="AF72" s="47" t="s">
        <v>163</v>
      </c>
      <c r="AG72" s="44" t="s">
        <v>47</v>
      </c>
    </row>
    <row r="73" spans="1:33" x14ac:dyDescent="0.25">
      <c r="A73" s="44" t="s">
        <v>150</v>
      </c>
      <c r="B73" s="45">
        <v>2.2000000000000002</v>
      </c>
      <c r="C73" s="41">
        <f>B73*Conversions!$G$4</f>
        <v>23.672000000000001</v>
      </c>
      <c r="D73" s="45">
        <v>1.2</v>
      </c>
      <c r="E73" s="45">
        <f t="shared" si="10"/>
        <v>12.911999999999999</v>
      </c>
      <c r="F73" s="45">
        <v>1.5</v>
      </c>
      <c r="G73" s="41">
        <f t="shared" si="11"/>
        <v>16.14</v>
      </c>
      <c r="H73" s="45">
        <v>1.5626782531163605</v>
      </c>
      <c r="I73" s="41">
        <f t="shared" si="12"/>
        <v>16.81441800353204</v>
      </c>
      <c r="J73" s="45">
        <v>2</v>
      </c>
      <c r="K73" s="45">
        <v>0.92903129906446547</v>
      </c>
      <c r="L73" s="45">
        <v>1</v>
      </c>
      <c r="M73" s="46">
        <v>200</v>
      </c>
      <c r="O73" s="25">
        <f>1/M73*10.76*100</f>
        <v>5.38</v>
      </c>
      <c r="P73" s="46">
        <v>200</v>
      </c>
      <c r="Q73" s="25">
        <f t="shared" si="13"/>
        <v>5.38</v>
      </c>
      <c r="R73" s="46">
        <v>275</v>
      </c>
      <c r="S73" s="59">
        <f>R73*Conversions!$G$10</f>
        <v>80.540625000000006</v>
      </c>
      <c r="T73" s="46">
        <v>475</v>
      </c>
      <c r="U73" s="59">
        <f>T73*Conversions!$G$10</f>
        <v>139.11562499999999</v>
      </c>
      <c r="V73" s="62">
        <f>U73*Conversions!$G$13</f>
        <v>0.20408160146699267</v>
      </c>
      <c r="W73" s="45">
        <v>0.15</v>
      </c>
      <c r="Y73" s="45">
        <v>0.15</v>
      </c>
      <c r="AA73" s="46">
        <v>385</v>
      </c>
      <c r="AB73" s="45">
        <v>10.0396</v>
      </c>
      <c r="AC73" s="86">
        <f t="shared" si="9"/>
        <v>38.004002236000005</v>
      </c>
      <c r="AD73" s="45">
        <v>5.14</v>
      </c>
      <c r="AE73" s="45">
        <v>0.06</v>
      </c>
      <c r="AF73" s="44" t="s">
        <v>118</v>
      </c>
      <c r="AG73" s="44" t="s">
        <v>80</v>
      </c>
    </row>
    <row r="74" spans="1:33" x14ac:dyDescent="0.25">
      <c r="A74" s="44" t="s">
        <v>151</v>
      </c>
      <c r="B74" s="45">
        <v>1.1000000000000001</v>
      </c>
      <c r="C74" s="41">
        <f>B74*Conversions!$G$4</f>
        <v>11.836</v>
      </c>
      <c r="D74" s="45">
        <v>0.9</v>
      </c>
      <c r="E74" s="45">
        <f t="shared" si="10"/>
        <v>9.6839999999999993</v>
      </c>
      <c r="F74" s="45">
        <v>0.5</v>
      </c>
      <c r="G74" s="41">
        <f t="shared" si="11"/>
        <v>5.38</v>
      </c>
      <c r="H74" s="45">
        <v>0.82633042507170862</v>
      </c>
      <c r="I74" s="41">
        <f t="shared" si="12"/>
        <v>8.8913153737715849</v>
      </c>
      <c r="J74" s="45">
        <v>2</v>
      </c>
      <c r="K74" s="45">
        <v>0.5481284664480347</v>
      </c>
      <c r="L74" s="45">
        <v>1</v>
      </c>
      <c r="M74" s="46">
        <v>50</v>
      </c>
      <c r="O74" s="25">
        <f>1/M74*10.76*100</f>
        <v>21.52</v>
      </c>
      <c r="P74" s="46">
        <v>50</v>
      </c>
      <c r="Q74" s="25">
        <f t="shared" si="13"/>
        <v>21.52</v>
      </c>
      <c r="R74" s="46">
        <v>255</v>
      </c>
      <c r="S74" s="59">
        <f>R74*Conversions!$G$10</f>
        <v>74.683125000000004</v>
      </c>
      <c r="T74" s="46">
        <v>875</v>
      </c>
      <c r="U74" s="59">
        <f>T74*Conversions!$G$10</f>
        <v>256.265625</v>
      </c>
      <c r="V74" s="62">
        <f>U74*Conversions!$G$13</f>
        <v>0.37593979217603912</v>
      </c>
      <c r="W74" s="45">
        <v>0.15</v>
      </c>
      <c r="Y74" s="45">
        <v>0.15</v>
      </c>
      <c r="AA74" s="46">
        <v>120</v>
      </c>
      <c r="AB74" s="45" t="s">
        <v>47</v>
      </c>
      <c r="AC74" s="86" t="e">
        <f t="shared" si="9"/>
        <v>#VALUE!</v>
      </c>
      <c r="AD74" s="45" t="s">
        <v>47</v>
      </c>
      <c r="AE74" s="45" t="s">
        <v>47</v>
      </c>
      <c r="AF74" s="44" t="s">
        <v>118</v>
      </c>
      <c r="AG74" s="44">
        <v>0</v>
      </c>
    </row>
    <row r="75" spans="1:33" x14ac:dyDescent="0.25">
      <c r="A75" s="44" t="s">
        <v>152</v>
      </c>
      <c r="B75" s="45">
        <v>1.9</v>
      </c>
      <c r="C75" s="41">
        <f>B75*Conversions!$G$4</f>
        <v>20.443999999999999</v>
      </c>
      <c r="D75" s="45">
        <v>1.4</v>
      </c>
      <c r="E75" s="45">
        <f t="shared" si="10"/>
        <v>15.063999999999998</v>
      </c>
      <c r="F75" s="45">
        <v>0.5</v>
      </c>
      <c r="G75" s="41">
        <f t="shared" si="11"/>
        <v>5.38</v>
      </c>
      <c r="H75" s="45">
        <v>0.82633042507170862</v>
      </c>
      <c r="I75" s="41">
        <f t="shared" si="12"/>
        <v>8.8913153737715849</v>
      </c>
      <c r="J75" s="45">
        <v>2</v>
      </c>
      <c r="K75" s="45">
        <v>0.5481284664480347</v>
      </c>
      <c r="L75" s="45">
        <v>1</v>
      </c>
      <c r="M75" s="46">
        <v>50</v>
      </c>
      <c r="O75" s="25">
        <f>1/M75*10.76*100</f>
        <v>21.52</v>
      </c>
      <c r="P75" s="46">
        <v>50</v>
      </c>
      <c r="Q75" s="25">
        <f t="shared" si="13"/>
        <v>21.52</v>
      </c>
      <c r="R75" s="46">
        <v>255</v>
      </c>
      <c r="S75" s="59">
        <f>R75*Conversions!$G$10</f>
        <v>74.683125000000004</v>
      </c>
      <c r="T75" s="46">
        <v>875</v>
      </c>
      <c r="U75" s="59">
        <f>T75*Conversions!$G$10</f>
        <v>256.265625</v>
      </c>
      <c r="V75" s="62">
        <f>U75*Conversions!$G$13</f>
        <v>0.37593979217603912</v>
      </c>
      <c r="W75" s="45">
        <v>0.15</v>
      </c>
      <c r="Y75" s="45">
        <v>0.15</v>
      </c>
      <c r="AA75" s="46">
        <v>120</v>
      </c>
      <c r="AB75" s="45" t="s">
        <v>47</v>
      </c>
      <c r="AC75" s="86" t="e">
        <f t="shared" si="9"/>
        <v>#VALUE!</v>
      </c>
      <c r="AD75" s="45" t="s">
        <v>47</v>
      </c>
      <c r="AE75" s="45" t="s">
        <v>47</v>
      </c>
      <c r="AF75" s="44" t="s">
        <v>118</v>
      </c>
      <c r="AG75" s="44">
        <v>0</v>
      </c>
    </row>
    <row r="76" spans="1:33" x14ac:dyDescent="0.25">
      <c r="A76" s="44" t="s">
        <v>153</v>
      </c>
      <c r="B76" s="45">
        <v>2.5</v>
      </c>
      <c r="C76" s="41">
        <f>B76*Conversions!$G$4</f>
        <v>26.9</v>
      </c>
      <c r="D76" s="45">
        <v>1.1000000000000001</v>
      </c>
      <c r="E76" s="45">
        <f t="shared" si="10"/>
        <v>11.836</v>
      </c>
      <c r="F76" s="45">
        <v>0.5</v>
      </c>
      <c r="G76" s="41">
        <f t="shared" si="11"/>
        <v>5.38</v>
      </c>
      <c r="H76" s="45">
        <v>1.9481753403643036</v>
      </c>
      <c r="I76" s="41">
        <f t="shared" si="12"/>
        <v>20.962366662319905</v>
      </c>
      <c r="J76" s="45">
        <v>2</v>
      </c>
      <c r="K76" s="45">
        <v>1.1148375588773587</v>
      </c>
      <c r="L76" s="45">
        <v>1</v>
      </c>
      <c r="M76" s="46">
        <v>100</v>
      </c>
      <c r="O76" s="25">
        <f>1/M76*10.76*100</f>
        <v>10.76</v>
      </c>
      <c r="P76" s="46">
        <v>200</v>
      </c>
      <c r="Q76" s="25">
        <f t="shared" si="13"/>
        <v>5.38</v>
      </c>
      <c r="R76" s="46">
        <v>250</v>
      </c>
      <c r="S76" s="59">
        <f>R76*Conversions!$G$10</f>
        <v>73.21875</v>
      </c>
      <c r="T76" s="46">
        <v>250</v>
      </c>
      <c r="U76" s="59">
        <f>T76*Conversions!$G$10</f>
        <v>73.21875</v>
      </c>
      <c r="V76" s="62">
        <f>U76*Conversions!$G$13</f>
        <v>0.10741136919315404</v>
      </c>
      <c r="W76" s="45">
        <v>0.15</v>
      </c>
      <c r="Y76" s="45">
        <v>0.15</v>
      </c>
      <c r="AA76" s="46">
        <v>120</v>
      </c>
      <c r="AB76" s="45">
        <v>3.0118800000000001</v>
      </c>
      <c r="AC76" s="86">
        <f t="shared" si="9"/>
        <v>11.401200670800002</v>
      </c>
      <c r="AD76" s="45">
        <v>0.33</v>
      </c>
      <c r="AE76" s="45">
        <v>0.08</v>
      </c>
      <c r="AF76" s="47" t="s">
        <v>163</v>
      </c>
      <c r="AG76" s="44" t="s">
        <v>84</v>
      </c>
    </row>
    <row r="77" spans="1:33" x14ac:dyDescent="0.25">
      <c r="A77" s="44" t="s">
        <v>154</v>
      </c>
      <c r="B77" s="45" t="s">
        <v>47</v>
      </c>
      <c r="C77" s="41" t="e">
        <f>B77*Conversions!$G$4</f>
        <v>#VALUE!</v>
      </c>
      <c r="D77" s="45">
        <v>0.8</v>
      </c>
      <c r="E77" s="45">
        <f t="shared" si="10"/>
        <v>8.6080000000000005</v>
      </c>
      <c r="F77" s="45">
        <v>0.5</v>
      </c>
      <c r="G77" s="41">
        <f t="shared" si="11"/>
        <v>5.38</v>
      </c>
      <c r="H77" s="45">
        <v>0.82633042507170862</v>
      </c>
      <c r="I77" s="41">
        <f t="shared" si="12"/>
        <v>8.8913153737715849</v>
      </c>
      <c r="J77" s="45">
        <v>2</v>
      </c>
      <c r="K77" s="45">
        <v>0.5481284664480347</v>
      </c>
      <c r="L77" s="45">
        <v>1</v>
      </c>
      <c r="M77" s="46">
        <v>100</v>
      </c>
      <c r="O77" s="25">
        <f>1/M77*10.76*100</f>
        <v>10.76</v>
      </c>
      <c r="P77" s="46">
        <v>100</v>
      </c>
      <c r="Q77" s="25">
        <f t="shared" si="13"/>
        <v>10.76</v>
      </c>
      <c r="R77" s="46">
        <v>250</v>
      </c>
      <c r="S77" s="59">
        <f>R77*Conversions!$G$10</f>
        <v>73.21875</v>
      </c>
      <c r="T77" s="46">
        <v>250</v>
      </c>
      <c r="U77" s="59">
        <f>T77*Conversions!$G$10</f>
        <v>73.21875</v>
      </c>
      <c r="V77" s="62">
        <f>U77*Conversions!$G$13</f>
        <v>0.10741136919315404</v>
      </c>
      <c r="W77" s="45">
        <v>0.15</v>
      </c>
      <c r="Y77" s="45">
        <v>0.15</v>
      </c>
      <c r="AA77" s="46">
        <v>120</v>
      </c>
      <c r="AB77" s="45">
        <v>0.26419999999999999</v>
      </c>
      <c r="AC77" s="86">
        <f t="shared" si="9"/>
        <v>1.000105322</v>
      </c>
      <c r="AD77" s="45">
        <v>0.04</v>
      </c>
      <c r="AE77" s="45">
        <v>0.03</v>
      </c>
      <c r="AF77" s="44" t="s">
        <v>118</v>
      </c>
      <c r="AG77" s="44" t="s">
        <v>88</v>
      </c>
    </row>
    <row r="78" spans="1:33" s="74" customFormat="1" ht="23.25" x14ac:dyDescent="0.35">
      <c r="A78" s="82" t="s">
        <v>155</v>
      </c>
      <c r="B78" s="75">
        <v>2.5</v>
      </c>
      <c r="C78" s="76">
        <f>B78*Conversions!$G$4</f>
        <v>26.9</v>
      </c>
      <c r="D78" s="75">
        <v>1.1000000000000001</v>
      </c>
      <c r="E78" s="75">
        <f t="shared" si="10"/>
        <v>11.836</v>
      </c>
      <c r="F78" s="75">
        <v>0.5</v>
      </c>
      <c r="G78" s="76">
        <f t="shared" si="11"/>
        <v>5.38</v>
      </c>
      <c r="H78" s="75">
        <v>1.2414616776057679</v>
      </c>
      <c r="I78" s="76">
        <f t="shared" si="12"/>
        <v>13.358127651038062</v>
      </c>
      <c r="J78" s="75">
        <v>2</v>
      </c>
      <c r="K78" s="75">
        <v>0.29729001570062896</v>
      </c>
      <c r="L78" s="75">
        <v>1</v>
      </c>
      <c r="M78" s="77">
        <v>200</v>
      </c>
      <c r="N78" s="77"/>
      <c r="O78" s="78">
        <f>1/M78*10.76*100</f>
        <v>5.38</v>
      </c>
      <c r="P78" s="77">
        <v>200</v>
      </c>
      <c r="Q78" s="78">
        <f t="shared" si="13"/>
        <v>5.38</v>
      </c>
      <c r="R78" s="77">
        <v>245</v>
      </c>
      <c r="S78" s="79">
        <f>R78*Conversions!$G$10</f>
        <v>71.754374999999996</v>
      </c>
      <c r="T78" s="77">
        <v>155</v>
      </c>
      <c r="U78" s="79">
        <f>T78*Conversions!$G$10</f>
        <v>45.395625000000003</v>
      </c>
      <c r="V78" s="80">
        <f>U78*Conversions!$G$13</f>
        <v>6.659504889975551E-2</v>
      </c>
      <c r="W78" s="75">
        <v>0.15</v>
      </c>
      <c r="X78" s="75"/>
      <c r="Y78" s="75">
        <v>0.15</v>
      </c>
      <c r="Z78" s="75"/>
      <c r="AA78" s="88">
        <v>2800</v>
      </c>
      <c r="AB78" s="89" t="s">
        <v>164</v>
      </c>
      <c r="AC78" s="81" t="e">
        <f t="shared" si="9"/>
        <v>#VALUE!</v>
      </c>
      <c r="AD78" s="75">
        <v>0.2</v>
      </c>
      <c r="AE78" s="75">
        <v>0.08</v>
      </c>
      <c r="AF78" s="82" t="s">
        <v>163</v>
      </c>
      <c r="AG78" s="74" t="s">
        <v>84</v>
      </c>
    </row>
    <row r="79" spans="1:33" x14ac:dyDescent="0.25">
      <c r="A79" s="44" t="s">
        <v>156</v>
      </c>
      <c r="B79" s="45">
        <v>1.8</v>
      </c>
      <c r="C79" s="41">
        <f>B79*Conversions!$G$4</f>
        <v>19.367999999999999</v>
      </c>
      <c r="D79" s="45">
        <v>1.4</v>
      </c>
      <c r="E79" s="45">
        <f t="shared" si="10"/>
        <v>15.063999999999998</v>
      </c>
      <c r="F79" s="45">
        <v>1</v>
      </c>
      <c r="G79" s="41">
        <f t="shared" si="11"/>
        <v>10.76</v>
      </c>
      <c r="H79" s="45">
        <v>3.9641347127034972</v>
      </c>
      <c r="I79" s="41">
        <f t="shared" si="12"/>
        <v>42.65408950868963</v>
      </c>
      <c r="J79" s="45">
        <v>2</v>
      </c>
      <c r="K79" s="45">
        <v>2.7870938971933965</v>
      </c>
      <c r="L79" s="45">
        <v>1</v>
      </c>
      <c r="M79" s="46">
        <v>100</v>
      </c>
      <c r="O79" s="25">
        <f>1/M79*10.76*100</f>
        <v>10.76</v>
      </c>
      <c r="P79" s="46">
        <v>100</v>
      </c>
      <c r="Q79" s="25">
        <f t="shared" si="13"/>
        <v>10.76</v>
      </c>
      <c r="R79" s="46">
        <v>250</v>
      </c>
      <c r="S79" s="59">
        <f>R79*Conversions!$G$10</f>
        <v>73.21875</v>
      </c>
      <c r="T79" s="46">
        <v>200</v>
      </c>
      <c r="U79" s="59">
        <f>T79*Conversions!$G$10</f>
        <v>58.575000000000003</v>
      </c>
      <c r="V79" s="62">
        <f>U79*Conversions!$G$13</f>
        <v>8.5929095354523241E-2</v>
      </c>
      <c r="W79" s="45">
        <v>0.38</v>
      </c>
      <c r="Y79" s="45">
        <v>0.38</v>
      </c>
      <c r="AA79" s="46">
        <v>120</v>
      </c>
      <c r="AB79" s="54">
        <v>10.0396</v>
      </c>
      <c r="AC79" s="86">
        <f t="shared" si="9"/>
        <v>38.004002236000005</v>
      </c>
      <c r="AD79" s="45">
        <v>3.72</v>
      </c>
      <c r="AE79" s="45">
        <v>0.06</v>
      </c>
      <c r="AF79" s="44" t="s">
        <v>118</v>
      </c>
      <c r="AG79" s="44" t="s">
        <v>157</v>
      </c>
    </row>
    <row r="80" spans="1:33" x14ac:dyDescent="0.25">
      <c r="A80" s="44" t="s">
        <v>158</v>
      </c>
      <c r="B80" s="45">
        <v>0.7</v>
      </c>
      <c r="C80" s="41">
        <f>B80*Conversions!$G$4</f>
        <v>7.5319999999999991</v>
      </c>
      <c r="D80" s="45">
        <v>0.6</v>
      </c>
      <c r="E80" s="45">
        <f t="shared" si="10"/>
        <v>6.4559999999999995</v>
      </c>
      <c r="F80" s="45">
        <v>3</v>
      </c>
      <c r="G80" s="41">
        <f t="shared" si="11"/>
        <v>32.28</v>
      </c>
      <c r="H80" s="45">
        <v>3</v>
      </c>
      <c r="I80" s="41">
        <f t="shared" si="12"/>
        <v>32.28</v>
      </c>
      <c r="J80" s="45">
        <v>2</v>
      </c>
      <c r="K80" s="45">
        <v>0.5481284664480347</v>
      </c>
      <c r="L80" s="45">
        <v>1</v>
      </c>
      <c r="M80" s="46">
        <v>100</v>
      </c>
      <c r="O80" s="25">
        <f>1/M80*10.76*100</f>
        <v>10.76</v>
      </c>
      <c r="P80" s="46">
        <v>100</v>
      </c>
      <c r="Q80" s="25">
        <f t="shared" si="13"/>
        <v>10.76</v>
      </c>
      <c r="R80" s="46">
        <v>250</v>
      </c>
      <c r="S80" s="59">
        <f>R80*Conversions!$G$10</f>
        <v>73.21875</v>
      </c>
      <c r="T80" s="46">
        <v>250</v>
      </c>
      <c r="U80" s="59">
        <f>T80*Conversions!$G$10</f>
        <v>73.21875</v>
      </c>
      <c r="V80" s="62">
        <f>U80*Conversions!$G$13</f>
        <v>0.10741136919315404</v>
      </c>
      <c r="W80" s="45">
        <v>0.15</v>
      </c>
      <c r="Y80" s="45">
        <v>0.15</v>
      </c>
      <c r="AA80" s="46">
        <v>385</v>
      </c>
      <c r="AB80" s="54">
        <v>1.00396</v>
      </c>
      <c r="AC80" s="86">
        <f t="shared" si="9"/>
        <v>3.8004002236000001</v>
      </c>
      <c r="AD80" s="45">
        <v>0.22</v>
      </c>
      <c r="AE80" s="45">
        <v>0.15</v>
      </c>
      <c r="AF80" s="44" t="s">
        <v>118</v>
      </c>
      <c r="AG80" s="44" t="s">
        <v>119</v>
      </c>
    </row>
    <row r="81" spans="1:33" x14ac:dyDescent="0.25">
      <c r="A81" s="44" t="s">
        <v>159</v>
      </c>
      <c r="B81" s="45">
        <v>1.4</v>
      </c>
      <c r="C81" s="41">
        <f>B81*Conversions!$G$4</f>
        <v>15.063999999999998</v>
      </c>
      <c r="D81" s="45">
        <v>1.1000000000000001</v>
      </c>
      <c r="E81" s="45">
        <f t="shared" si="10"/>
        <v>11.836</v>
      </c>
      <c r="F81" s="45">
        <v>1.5</v>
      </c>
      <c r="G81" s="41">
        <f t="shared" si="11"/>
        <v>16.14</v>
      </c>
      <c r="H81" s="45">
        <v>1.5368839233945264</v>
      </c>
      <c r="I81" s="41">
        <f t="shared" si="12"/>
        <v>16.536871015725104</v>
      </c>
      <c r="J81" s="45">
        <v>2</v>
      </c>
      <c r="K81" s="45">
        <v>0.5481284664480347</v>
      </c>
      <c r="L81" s="45">
        <v>1</v>
      </c>
      <c r="M81" s="46">
        <v>100</v>
      </c>
      <c r="O81" s="25">
        <f>1/M81*10.76*100</f>
        <v>10.76</v>
      </c>
      <c r="P81" s="46">
        <v>100</v>
      </c>
      <c r="Q81" s="25">
        <f t="shared" si="13"/>
        <v>10.76</v>
      </c>
      <c r="R81" s="46">
        <v>250</v>
      </c>
      <c r="S81" s="59">
        <f>R81*Conversions!$G$10</f>
        <v>73.21875</v>
      </c>
      <c r="T81" s="46">
        <v>200</v>
      </c>
      <c r="U81" s="59">
        <f>T81*Conversions!$G$10</f>
        <v>58.575000000000003</v>
      </c>
      <c r="V81" s="62">
        <f>U81*Conversions!$G$13</f>
        <v>8.5929095354523241E-2</v>
      </c>
      <c r="W81" s="45">
        <v>0.15</v>
      </c>
      <c r="Y81" s="45">
        <v>0.15</v>
      </c>
      <c r="AA81" s="46">
        <v>120</v>
      </c>
      <c r="AB81" s="48" t="s">
        <v>176</v>
      </c>
      <c r="AC81" s="86" t="e">
        <f t="shared" si="9"/>
        <v>#VALUE!</v>
      </c>
      <c r="AD81" s="45">
        <v>0.04</v>
      </c>
      <c r="AE81" s="45">
        <v>0.03</v>
      </c>
      <c r="AF81" s="44" t="s">
        <v>118</v>
      </c>
      <c r="AG81" s="44" t="s">
        <v>77</v>
      </c>
    </row>
    <row r="82" spans="1:33" x14ac:dyDescent="0.25">
      <c r="A82" s="44" t="s">
        <v>24</v>
      </c>
      <c r="B82" s="45">
        <v>1.8</v>
      </c>
      <c r="C82" s="41">
        <f>B82*Conversions!$G$4</f>
        <v>19.367999999999999</v>
      </c>
      <c r="D82" s="45">
        <v>1.2</v>
      </c>
      <c r="E82" s="45">
        <f t="shared" si="10"/>
        <v>12.911999999999999</v>
      </c>
      <c r="F82" s="45">
        <v>1.5</v>
      </c>
      <c r="G82" s="41">
        <f t="shared" si="11"/>
        <v>16.14</v>
      </c>
      <c r="H82" s="45">
        <v>1.5368839233945264</v>
      </c>
      <c r="I82" s="41">
        <f t="shared" si="12"/>
        <v>16.536871015725104</v>
      </c>
      <c r="J82" s="45">
        <v>2</v>
      </c>
      <c r="K82" s="45">
        <v>0.5481284664480347</v>
      </c>
      <c r="L82" s="45">
        <v>1</v>
      </c>
      <c r="M82" s="46">
        <v>50</v>
      </c>
      <c r="O82" s="25">
        <f>1/M82*10.76*100</f>
        <v>21.52</v>
      </c>
      <c r="P82" s="46">
        <v>50</v>
      </c>
      <c r="Q82" s="25">
        <f t="shared" si="13"/>
        <v>21.52</v>
      </c>
      <c r="R82" s="46">
        <v>250</v>
      </c>
      <c r="S82" s="59">
        <f>R82*Conversions!$G$10</f>
        <v>73.21875</v>
      </c>
      <c r="T82" s="46">
        <v>200</v>
      </c>
      <c r="U82" s="59">
        <f>T82*Conversions!$G$10</f>
        <v>58.575000000000003</v>
      </c>
      <c r="V82" s="62">
        <f>U82*Conversions!$G$13</f>
        <v>8.5929095354523241E-2</v>
      </c>
      <c r="W82" s="45">
        <v>0.15</v>
      </c>
      <c r="Y82" s="45">
        <v>0.15</v>
      </c>
      <c r="AA82" s="46">
        <v>120</v>
      </c>
      <c r="AB82" s="48" t="s">
        <v>176</v>
      </c>
      <c r="AC82" s="86" t="e">
        <f t="shared" si="9"/>
        <v>#VALUE!</v>
      </c>
      <c r="AD82" s="45">
        <v>0.04</v>
      </c>
      <c r="AE82" s="45">
        <v>0.03</v>
      </c>
      <c r="AF82" s="44" t="s">
        <v>118</v>
      </c>
      <c r="AG82" s="44" t="s">
        <v>77</v>
      </c>
    </row>
    <row r="83" spans="1:33" x14ac:dyDescent="0.25">
      <c r="A83" s="44" t="s">
        <v>25</v>
      </c>
      <c r="B83" s="45">
        <v>1.9</v>
      </c>
      <c r="C83" s="41">
        <f>B83*Conversions!$G$4</f>
        <v>20.443999999999999</v>
      </c>
      <c r="D83" s="45">
        <v>1.7</v>
      </c>
      <c r="E83" s="45">
        <f t="shared" si="10"/>
        <v>18.291999999999998</v>
      </c>
      <c r="F83" s="45">
        <v>1.5</v>
      </c>
      <c r="G83" s="41">
        <f t="shared" si="11"/>
        <v>16.14</v>
      </c>
      <c r="H83" s="45">
        <v>1.5368839233945264</v>
      </c>
      <c r="I83" s="41">
        <f t="shared" si="12"/>
        <v>16.536871015725104</v>
      </c>
      <c r="J83" s="45">
        <v>2</v>
      </c>
      <c r="K83" s="45">
        <v>0.5481284664480347</v>
      </c>
      <c r="L83" s="45">
        <v>1</v>
      </c>
      <c r="M83" s="46">
        <v>100</v>
      </c>
      <c r="O83" s="25">
        <f>1/M83*10.76*100</f>
        <v>10.76</v>
      </c>
      <c r="P83" s="46">
        <v>100</v>
      </c>
      <c r="Q83" s="25">
        <f t="shared" si="13"/>
        <v>10.76</v>
      </c>
      <c r="R83" s="46">
        <v>250</v>
      </c>
      <c r="S83" s="59">
        <f>R83*Conversions!$G$10</f>
        <v>73.21875</v>
      </c>
      <c r="T83" s="46">
        <v>200</v>
      </c>
      <c r="U83" s="59">
        <f>T83*Conversions!$G$10</f>
        <v>58.575000000000003</v>
      </c>
      <c r="V83" s="62">
        <f>U83*Conversions!$G$13</f>
        <v>8.5929095354523241E-2</v>
      </c>
      <c r="W83" s="45">
        <v>0.15</v>
      </c>
      <c r="Y83" s="45">
        <v>0.15</v>
      </c>
      <c r="AA83" s="46">
        <v>120</v>
      </c>
      <c r="AB83" s="48" t="s">
        <v>176</v>
      </c>
      <c r="AC83" s="86" t="e">
        <f t="shared" si="9"/>
        <v>#VALUE!</v>
      </c>
      <c r="AD83" s="45">
        <v>0.04</v>
      </c>
      <c r="AE83" s="45">
        <v>0.03</v>
      </c>
      <c r="AF83" s="44" t="s">
        <v>118</v>
      </c>
      <c r="AG83" s="44" t="s">
        <v>77</v>
      </c>
    </row>
    <row r="84" spans="1:33" s="90" customFormat="1" ht="26.25" x14ac:dyDescent="0.4">
      <c r="A84" s="90" t="s">
        <v>26</v>
      </c>
      <c r="B84" s="91">
        <v>1.8</v>
      </c>
      <c r="C84" s="92">
        <f>B84*Conversions!$G$4</f>
        <v>19.367999999999999</v>
      </c>
      <c r="D84" s="91">
        <v>1.3</v>
      </c>
      <c r="E84" s="91">
        <f t="shared" si="10"/>
        <v>13.988</v>
      </c>
      <c r="F84" s="91">
        <v>0.5</v>
      </c>
      <c r="G84" s="92">
        <f t="shared" si="11"/>
        <v>5.38</v>
      </c>
      <c r="H84" s="91">
        <v>1</v>
      </c>
      <c r="I84" s="92">
        <f t="shared" si="12"/>
        <v>10.76</v>
      </c>
      <c r="J84" s="91" t="s">
        <v>47</v>
      </c>
      <c r="K84" s="91" t="s">
        <v>47</v>
      </c>
      <c r="L84" s="91" t="s">
        <v>47</v>
      </c>
      <c r="M84" s="93">
        <v>100</v>
      </c>
      <c r="N84" s="93"/>
      <c r="O84" s="94">
        <f>1/M84*10.76*100</f>
        <v>10.76</v>
      </c>
      <c r="P84" s="93">
        <v>100</v>
      </c>
      <c r="Q84" s="94">
        <f t="shared" si="13"/>
        <v>10.76</v>
      </c>
      <c r="R84" s="93">
        <v>250</v>
      </c>
      <c r="S84" s="95">
        <f>R84*Conversions!$G$10</f>
        <v>73.21875</v>
      </c>
      <c r="T84" s="93">
        <v>250</v>
      </c>
      <c r="U84" s="95">
        <f>T84*Conversions!$G$10</f>
        <v>73.21875</v>
      </c>
      <c r="V84" s="96">
        <f>U84*Conversions!$G$13</f>
        <v>0.10741136919315404</v>
      </c>
      <c r="W84" s="91">
        <v>0.15</v>
      </c>
      <c r="X84" s="91"/>
      <c r="Y84" s="91">
        <v>0.15</v>
      </c>
      <c r="Z84" s="91"/>
      <c r="AA84" s="93">
        <v>60</v>
      </c>
      <c r="AB84" s="91" t="s">
        <v>47</v>
      </c>
      <c r="AC84" s="97" t="e">
        <f t="shared" si="9"/>
        <v>#VALUE!</v>
      </c>
      <c r="AD84" s="91" t="s">
        <v>47</v>
      </c>
      <c r="AE84" s="91" t="s">
        <v>47</v>
      </c>
      <c r="AF84" s="90" t="s">
        <v>118</v>
      </c>
      <c r="AG84" s="90" t="s">
        <v>77</v>
      </c>
    </row>
    <row r="85" spans="1:33" s="74" customFormat="1" ht="23.25" x14ac:dyDescent="0.35">
      <c r="A85" s="74" t="s">
        <v>160</v>
      </c>
      <c r="B85" s="75">
        <v>1.7</v>
      </c>
      <c r="C85" s="76">
        <f>B85*Conversions!$G$4</f>
        <v>18.291999999999998</v>
      </c>
      <c r="D85" s="75">
        <v>1.1000000000000001</v>
      </c>
      <c r="E85" s="75">
        <f t="shared" si="10"/>
        <v>11.836</v>
      </c>
      <c r="F85" s="75">
        <v>0.5</v>
      </c>
      <c r="G85" s="76">
        <f t="shared" si="11"/>
        <v>5.38</v>
      </c>
      <c r="H85" s="75">
        <v>1.2414616776057679</v>
      </c>
      <c r="I85" s="76">
        <f t="shared" si="12"/>
        <v>13.358127651038062</v>
      </c>
      <c r="J85" s="75">
        <v>2</v>
      </c>
      <c r="K85" s="75">
        <v>0.29729001570062896</v>
      </c>
      <c r="L85" s="75">
        <v>1</v>
      </c>
      <c r="M85" s="77">
        <v>100</v>
      </c>
      <c r="N85" s="77"/>
      <c r="O85" s="78">
        <f>1/M85*10.76*100</f>
        <v>10.76</v>
      </c>
      <c r="P85" s="77">
        <v>100</v>
      </c>
      <c r="Q85" s="78">
        <f t="shared" si="13"/>
        <v>10.76</v>
      </c>
      <c r="R85" s="77">
        <v>250</v>
      </c>
      <c r="S85" s="79">
        <f>R85*Conversions!$G$10</f>
        <v>73.21875</v>
      </c>
      <c r="T85" s="77">
        <v>250</v>
      </c>
      <c r="U85" s="79">
        <f>T85*Conversions!$G$10</f>
        <v>73.21875</v>
      </c>
      <c r="V85" s="80">
        <f>U85*Conversions!$G$13</f>
        <v>0.10741136919315404</v>
      </c>
      <c r="W85" s="75">
        <v>0.15</v>
      </c>
      <c r="X85" s="75"/>
      <c r="Y85" s="75">
        <v>0.15</v>
      </c>
      <c r="Z85" s="75"/>
      <c r="AA85" s="77">
        <v>120</v>
      </c>
      <c r="AB85" s="81">
        <v>0</v>
      </c>
      <c r="AC85" s="86">
        <f t="shared" si="9"/>
        <v>0</v>
      </c>
      <c r="AD85" s="75">
        <v>0.2</v>
      </c>
      <c r="AE85" s="75">
        <v>0.08</v>
      </c>
      <c r="AF85" s="82" t="s">
        <v>163</v>
      </c>
      <c r="AG85" s="74" t="s">
        <v>84</v>
      </c>
    </row>
    <row r="86" spans="1:33" x14ac:dyDescent="0.25">
      <c r="A86" s="44" t="s">
        <v>27</v>
      </c>
      <c r="B86" s="45">
        <v>0.8</v>
      </c>
      <c r="C86" s="41">
        <f>B86*Conversions!$G$4</f>
        <v>8.6080000000000005</v>
      </c>
      <c r="D86" s="45">
        <v>1.1000000000000001</v>
      </c>
      <c r="E86" s="45">
        <f t="shared" si="10"/>
        <v>11.836</v>
      </c>
      <c r="F86" s="45">
        <v>0.5</v>
      </c>
      <c r="G86" s="41">
        <f t="shared" si="11"/>
        <v>5.38</v>
      </c>
      <c r="H86" s="45">
        <v>1.0130339971591915</v>
      </c>
      <c r="I86" s="41">
        <f t="shared" si="12"/>
        <v>10.900245809432901</v>
      </c>
      <c r="J86" s="45">
        <v>2</v>
      </c>
      <c r="K86" s="45">
        <v>0.5481284664480347</v>
      </c>
      <c r="L86" s="45">
        <v>1</v>
      </c>
      <c r="M86" s="46">
        <v>100</v>
      </c>
      <c r="O86" s="25">
        <f>1/M86*10.76*100</f>
        <v>10.76</v>
      </c>
      <c r="P86" s="46">
        <v>100</v>
      </c>
      <c r="Q86" s="25">
        <f t="shared" si="13"/>
        <v>10.76</v>
      </c>
      <c r="R86" s="46">
        <v>250</v>
      </c>
      <c r="S86" s="59">
        <f>R86*Conversions!$G$10</f>
        <v>73.21875</v>
      </c>
      <c r="T86" s="46">
        <v>250</v>
      </c>
      <c r="U86" s="59">
        <f>T86*Conversions!$G$10</f>
        <v>73.21875</v>
      </c>
      <c r="V86" s="62">
        <f>U86*Conversions!$G$13</f>
        <v>0.10741136919315404</v>
      </c>
      <c r="W86" s="45">
        <v>0.15</v>
      </c>
      <c r="Y86" s="45">
        <v>0.15</v>
      </c>
      <c r="AA86" s="46">
        <v>60</v>
      </c>
      <c r="AB86" s="45">
        <v>0.26419999999999999</v>
      </c>
      <c r="AC86" s="86">
        <f t="shared" si="9"/>
        <v>1.000105322</v>
      </c>
      <c r="AD86" s="45">
        <v>0.04</v>
      </c>
      <c r="AE86" s="45">
        <v>0.03</v>
      </c>
      <c r="AF86" s="44" t="s">
        <v>118</v>
      </c>
      <c r="AG86" s="44" t="s">
        <v>77</v>
      </c>
    </row>
    <row r="87" spans="1:33" x14ac:dyDescent="0.25">
      <c r="A87" s="44" t="s">
        <v>28</v>
      </c>
      <c r="B87" s="45">
        <v>1.2</v>
      </c>
      <c r="C87" s="41">
        <f>B87*Conversions!$G$4</f>
        <v>12.911999999999999</v>
      </c>
      <c r="D87" s="45">
        <v>3.3</v>
      </c>
      <c r="E87" s="45">
        <f t="shared" si="10"/>
        <v>35.507999999999996</v>
      </c>
      <c r="F87" s="45">
        <v>0.5</v>
      </c>
      <c r="G87" s="41">
        <f t="shared" si="11"/>
        <v>5.38</v>
      </c>
      <c r="H87" s="45">
        <v>1.0130339971591915</v>
      </c>
      <c r="I87" s="41">
        <f t="shared" si="12"/>
        <v>10.900245809432901</v>
      </c>
      <c r="J87" s="45">
        <v>2</v>
      </c>
      <c r="K87" s="45">
        <v>0.5481284664480347</v>
      </c>
      <c r="L87" s="45">
        <v>1</v>
      </c>
      <c r="M87" s="46">
        <v>100</v>
      </c>
      <c r="O87" s="25">
        <f>1/M87*10.76*100</f>
        <v>10.76</v>
      </c>
      <c r="P87" s="46">
        <v>100</v>
      </c>
      <c r="Q87" s="25">
        <f t="shared" si="13"/>
        <v>10.76</v>
      </c>
      <c r="R87" s="46">
        <v>250</v>
      </c>
      <c r="S87" s="59">
        <f>R87*Conversions!$G$10</f>
        <v>73.21875</v>
      </c>
      <c r="T87" s="46">
        <v>250</v>
      </c>
      <c r="U87" s="59">
        <f>T87*Conversions!$G$10</f>
        <v>73.21875</v>
      </c>
      <c r="V87" s="62">
        <f>U87*Conversions!$G$13</f>
        <v>0.10741136919315404</v>
      </c>
      <c r="W87" s="45">
        <v>0.15</v>
      </c>
      <c r="Y87" s="45">
        <v>0.15</v>
      </c>
      <c r="AA87" s="46">
        <v>60</v>
      </c>
      <c r="AB87" s="45">
        <v>0.26419999999999999</v>
      </c>
      <c r="AC87" s="86">
        <f t="shared" si="9"/>
        <v>1.000105322</v>
      </c>
      <c r="AD87" s="45">
        <v>0.04</v>
      </c>
      <c r="AE87" s="45">
        <v>0.03</v>
      </c>
      <c r="AF87" s="44" t="s">
        <v>118</v>
      </c>
      <c r="AG87" s="44" t="s">
        <v>77</v>
      </c>
    </row>
    <row r="88" spans="1:33" x14ac:dyDescent="0.25">
      <c r="A88" s="44" t="s">
        <v>29</v>
      </c>
      <c r="B88" s="45">
        <v>1.4</v>
      </c>
      <c r="C88" s="41">
        <f>B88*Conversions!$G$4</f>
        <v>15.063999999999998</v>
      </c>
      <c r="D88" s="45">
        <v>1.2</v>
      </c>
      <c r="E88" s="45">
        <f t="shared" si="10"/>
        <v>12.911999999999999</v>
      </c>
      <c r="F88" s="45">
        <v>1</v>
      </c>
      <c r="G88" s="41">
        <f t="shared" si="11"/>
        <v>10.76</v>
      </c>
      <c r="H88" s="45">
        <v>0.82633042507170862</v>
      </c>
      <c r="I88" s="41">
        <f t="shared" si="12"/>
        <v>8.8913153737715849</v>
      </c>
      <c r="J88" s="45">
        <v>2</v>
      </c>
      <c r="K88" s="45">
        <v>0.5481284664480347</v>
      </c>
      <c r="L88" s="45">
        <v>1</v>
      </c>
      <c r="M88" s="46">
        <v>14.925373134328359</v>
      </c>
      <c r="O88" s="25">
        <f>1/M88*10.76*100</f>
        <v>72.091999999999999</v>
      </c>
      <c r="P88" s="46">
        <v>100</v>
      </c>
      <c r="Q88" s="25">
        <f t="shared" si="13"/>
        <v>10.76</v>
      </c>
      <c r="R88" s="46">
        <v>275</v>
      </c>
      <c r="S88" s="59">
        <f>R88*Conversions!$G$10</f>
        <v>80.540625000000006</v>
      </c>
      <c r="T88" s="46">
        <v>275</v>
      </c>
      <c r="U88" s="59">
        <f>T88*Conversions!$G$10</f>
        <v>80.540625000000006</v>
      </c>
      <c r="V88" s="62">
        <f>U88*Conversions!$G$13</f>
        <v>0.11815250611246945</v>
      </c>
      <c r="W88" s="45">
        <v>0.5</v>
      </c>
      <c r="Y88" s="45">
        <v>0.5</v>
      </c>
      <c r="AA88" s="46">
        <v>60</v>
      </c>
      <c r="AB88" s="45">
        <v>0.26419999999999999</v>
      </c>
      <c r="AC88" s="86">
        <f t="shared" si="9"/>
        <v>1.000105322</v>
      </c>
      <c r="AD88" s="45">
        <v>0.04</v>
      </c>
      <c r="AE88" s="45">
        <v>0.03</v>
      </c>
      <c r="AF88" s="44" t="s">
        <v>118</v>
      </c>
      <c r="AG88" s="44" t="s">
        <v>77</v>
      </c>
    </row>
    <row r="89" spans="1:33" x14ac:dyDescent="0.25">
      <c r="A89" s="44" t="s">
        <v>161</v>
      </c>
      <c r="B89" s="45">
        <v>3</v>
      </c>
      <c r="C89" s="41">
        <f>B89*Conversions!$G$4</f>
        <v>32.28</v>
      </c>
      <c r="D89" s="45">
        <v>1.7</v>
      </c>
      <c r="E89" s="45">
        <f t="shared" si="10"/>
        <v>18.291999999999998</v>
      </c>
      <c r="F89" s="45">
        <v>1</v>
      </c>
      <c r="G89" s="41">
        <f t="shared" si="11"/>
        <v>10.76</v>
      </c>
      <c r="H89" s="45">
        <v>1</v>
      </c>
      <c r="I89" s="41">
        <f t="shared" si="12"/>
        <v>10.76</v>
      </c>
      <c r="J89" s="45" t="s">
        <v>47</v>
      </c>
      <c r="K89" s="45" t="s">
        <v>47</v>
      </c>
      <c r="L89" s="45" t="s">
        <v>47</v>
      </c>
      <c r="M89" s="46">
        <v>100</v>
      </c>
      <c r="O89" s="25">
        <f>1/M89*10.76*100</f>
        <v>10.76</v>
      </c>
      <c r="P89" s="46">
        <v>200</v>
      </c>
      <c r="Q89" s="25">
        <f t="shared" si="13"/>
        <v>5.38</v>
      </c>
      <c r="R89" s="46">
        <v>275</v>
      </c>
      <c r="S89" s="59">
        <f>R89*Conversions!$G$10</f>
        <v>80.540625000000006</v>
      </c>
      <c r="T89" s="46">
        <v>475</v>
      </c>
      <c r="U89" s="59">
        <f>T89*Conversions!$G$10</f>
        <v>139.11562499999999</v>
      </c>
      <c r="V89" s="62">
        <f>U89*Conversions!$G$13</f>
        <v>0.20408160146699267</v>
      </c>
      <c r="W89" s="45">
        <v>0.15</v>
      </c>
      <c r="Y89" s="45">
        <v>0.15</v>
      </c>
      <c r="AA89" s="46">
        <v>120</v>
      </c>
      <c r="AB89" s="45" t="s">
        <v>47</v>
      </c>
      <c r="AC89" s="86" t="e">
        <f t="shared" si="9"/>
        <v>#VALUE!</v>
      </c>
      <c r="AD89" s="45" t="s">
        <v>47</v>
      </c>
      <c r="AE89" s="45" t="s">
        <v>47</v>
      </c>
      <c r="AF89" s="44" t="s">
        <v>118</v>
      </c>
      <c r="AG89" s="44" t="s">
        <v>73</v>
      </c>
    </row>
    <row r="90" spans="1:33" x14ac:dyDescent="0.25">
      <c r="A90" s="44" t="s">
        <v>30</v>
      </c>
      <c r="B90" s="45">
        <v>2.1</v>
      </c>
      <c r="C90" s="41">
        <f>B90*Conversions!$G$4</f>
        <v>22.596</v>
      </c>
      <c r="D90" s="45">
        <v>1.2</v>
      </c>
      <c r="E90" s="45">
        <f t="shared" si="10"/>
        <v>12.911999999999999</v>
      </c>
      <c r="F90" s="45">
        <v>1</v>
      </c>
      <c r="G90" s="41">
        <f t="shared" si="11"/>
        <v>10.76</v>
      </c>
      <c r="H90" s="45">
        <v>1</v>
      </c>
      <c r="I90" s="41">
        <f t="shared" si="12"/>
        <v>10.76</v>
      </c>
      <c r="J90" s="45" t="s">
        <v>47</v>
      </c>
      <c r="K90" s="45" t="s">
        <v>47</v>
      </c>
      <c r="L90" s="45" t="s">
        <v>47</v>
      </c>
      <c r="M90" s="46">
        <v>100</v>
      </c>
      <c r="O90" s="25">
        <f>1/M90*10.76*100</f>
        <v>10.76</v>
      </c>
      <c r="P90" s="46">
        <v>200</v>
      </c>
      <c r="Q90" s="25">
        <f t="shared" si="13"/>
        <v>5.38</v>
      </c>
      <c r="R90" s="46">
        <v>275</v>
      </c>
      <c r="S90" s="59">
        <f>R90*Conversions!$G$10</f>
        <v>80.540625000000006</v>
      </c>
      <c r="T90" s="46">
        <v>475</v>
      </c>
      <c r="U90" s="59">
        <f>T90*Conversions!$G$10</f>
        <v>139.11562499999999</v>
      </c>
      <c r="V90" s="62">
        <f>U90*Conversions!$G$13</f>
        <v>0.20408160146699267</v>
      </c>
      <c r="W90" s="45">
        <v>0.15</v>
      </c>
      <c r="Y90" s="45">
        <v>0.15</v>
      </c>
      <c r="AA90" s="46">
        <v>120</v>
      </c>
      <c r="AB90" s="45" t="s">
        <v>47</v>
      </c>
      <c r="AC90" s="86" t="e">
        <f t="shared" si="9"/>
        <v>#VALUE!</v>
      </c>
      <c r="AD90" s="45" t="s">
        <v>47</v>
      </c>
      <c r="AE90" s="45" t="s">
        <v>47</v>
      </c>
      <c r="AF90" s="44" t="s">
        <v>118</v>
      </c>
      <c r="AG90" s="44" t="s">
        <v>73</v>
      </c>
    </row>
    <row r="91" spans="1:33" x14ac:dyDescent="0.25">
      <c r="A91" s="44" t="s">
        <v>31</v>
      </c>
      <c r="B91" s="45">
        <v>6.2</v>
      </c>
      <c r="C91" s="41">
        <f>B91*Conversions!$G$4</f>
        <v>66.712000000000003</v>
      </c>
      <c r="D91" s="45">
        <v>2.1</v>
      </c>
      <c r="E91" s="45">
        <f t="shared" si="10"/>
        <v>22.596</v>
      </c>
      <c r="F91" s="45">
        <v>1</v>
      </c>
      <c r="G91" s="41">
        <f t="shared" si="11"/>
        <v>10.76</v>
      </c>
      <c r="H91" s="45">
        <v>1</v>
      </c>
      <c r="I91" s="41">
        <f t="shared" si="12"/>
        <v>10.76</v>
      </c>
      <c r="J91" s="45" t="s">
        <v>47</v>
      </c>
      <c r="K91" s="45" t="s">
        <v>47</v>
      </c>
      <c r="L91" s="45" t="s">
        <v>47</v>
      </c>
      <c r="M91" s="46">
        <v>100</v>
      </c>
      <c r="O91" s="25">
        <f>1/M91*10.76*100</f>
        <v>10.76</v>
      </c>
      <c r="P91" s="46">
        <v>200</v>
      </c>
      <c r="Q91" s="25">
        <f t="shared" si="13"/>
        <v>5.38</v>
      </c>
      <c r="R91" s="46">
        <v>250</v>
      </c>
      <c r="S91" s="59">
        <f>R91*Conversions!$G$10</f>
        <v>73.21875</v>
      </c>
      <c r="T91" s="46">
        <v>200</v>
      </c>
      <c r="U91" s="59">
        <f>T91*Conversions!$G$10</f>
        <v>58.575000000000003</v>
      </c>
      <c r="V91" s="62">
        <f>U91*Conversions!$G$13</f>
        <v>8.5929095354523241E-2</v>
      </c>
      <c r="W91" s="45">
        <v>0.15</v>
      </c>
      <c r="Y91" s="45">
        <v>0.15</v>
      </c>
      <c r="AA91" s="46">
        <v>120</v>
      </c>
      <c r="AB91" s="45" t="s">
        <v>47</v>
      </c>
      <c r="AC91" s="86" t="e">
        <f t="shared" si="9"/>
        <v>#VALUE!</v>
      </c>
      <c r="AD91" s="45" t="s">
        <v>47</v>
      </c>
      <c r="AE91" s="45" t="s">
        <v>47</v>
      </c>
      <c r="AF91" s="44" t="s">
        <v>118</v>
      </c>
      <c r="AG91" s="44" t="s">
        <v>73</v>
      </c>
    </row>
    <row r="92" spans="1:33" x14ac:dyDescent="0.25">
      <c r="A92" s="44" t="s">
        <v>32</v>
      </c>
      <c r="B92" s="45">
        <v>0.5</v>
      </c>
      <c r="C92" s="41">
        <f>B92*Conversions!$G$4</f>
        <v>5.38</v>
      </c>
      <c r="D92" s="45">
        <v>0.5</v>
      </c>
      <c r="E92" s="45">
        <f t="shared" si="10"/>
        <v>5.38</v>
      </c>
      <c r="F92" s="45">
        <v>0.2</v>
      </c>
      <c r="G92" s="41">
        <f t="shared" si="11"/>
        <v>2.1520000000000001</v>
      </c>
      <c r="H92" s="45">
        <v>0.2</v>
      </c>
      <c r="I92" s="41">
        <f t="shared" si="12"/>
        <v>2.1520000000000001</v>
      </c>
      <c r="J92" s="45" t="s">
        <v>47</v>
      </c>
      <c r="K92" s="45" t="s">
        <v>47</v>
      </c>
      <c r="L92" s="45" t="s">
        <v>47</v>
      </c>
      <c r="M92" s="46">
        <v>333.33333333333331</v>
      </c>
      <c r="O92" s="25">
        <f>1/M92*10.76*100</f>
        <v>3.2280000000000002</v>
      </c>
      <c r="P92" s="46">
        <v>750</v>
      </c>
      <c r="Q92" s="25">
        <f t="shared" si="13"/>
        <v>1.4346666666666665</v>
      </c>
      <c r="R92" s="46">
        <v>250</v>
      </c>
      <c r="S92" s="59">
        <f>R92*Conversions!$G$10</f>
        <v>73.21875</v>
      </c>
      <c r="T92" s="46">
        <v>250</v>
      </c>
      <c r="U92" s="59">
        <f>T92*Conversions!$G$10</f>
        <v>73.21875</v>
      </c>
      <c r="V92" s="62">
        <f>U92*Conversions!$G$13</f>
        <v>0.10741136919315404</v>
      </c>
      <c r="W92" s="45">
        <v>0.15</v>
      </c>
      <c r="Y92" s="45">
        <v>0.15</v>
      </c>
      <c r="AA92" s="46">
        <v>0</v>
      </c>
      <c r="AB92" s="45" t="s">
        <v>47</v>
      </c>
      <c r="AC92" s="86" t="e">
        <f t="shared" si="9"/>
        <v>#VALUE!</v>
      </c>
      <c r="AD92" s="45" t="s">
        <v>47</v>
      </c>
      <c r="AE92" s="45" t="s">
        <v>47</v>
      </c>
      <c r="AF92" s="44" t="s">
        <v>118</v>
      </c>
      <c r="AG92" s="44" t="s">
        <v>47</v>
      </c>
    </row>
    <row r="93" spans="1:33" x14ac:dyDescent="0.25">
      <c r="A93" s="44" t="s">
        <v>33</v>
      </c>
      <c r="B93" s="45">
        <v>2.8</v>
      </c>
      <c r="C93" s="41">
        <f>B93*Conversions!$G$4</f>
        <v>30.127999999999997</v>
      </c>
      <c r="D93" s="45">
        <v>2.7</v>
      </c>
      <c r="E93" s="45">
        <f t="shared" si="10"/>
        <v>29.052</v>
      </c>
      <c r="F93" s="45">
        <v>1.5</v>
      </c>
      <c r="G93" s="41">
        <f t="shared" si="11"/>
        <v>16.14</v>
      </c>
      <c r="H93" s="45">
        <v>1.9917180724224457</v>
      </c>
      <c r="I93" s="41">
        <f t="shared" si="12"/>
        <v>21.430886459265515</v>
      </c>
      <c r="J93" s="45">
        <v>2</v>
      </c>
      <c r="K93" s="45">
        <v>0.76180566523286164</v>
      </c>
      <c r="L93" s="45">
        <v>1</v>
      </c>
      <c r="M93" s="46">
        <v>100</v>
      </c>
      <c r="O93" s="25">
        <f>1/M93*10.76*100</f>
        <v>10.76</v>
      </c>
      <c r="P93" s="46">
        <v>100</v>
      </c>
      <c r="Q93" s="25">
        <f t="shared" si="13"/>
        <v>10.76</v>
      </c>
      <c r="R93" s="46">
        <v>250</v>
      </c>
      <c r="S93" s="59">
        <f>R93*Conversions!$G$10</f>
        <v>73.21875</v>
      </c>
      <c r="T93" s="46">
        <v>200</v>
      </c>
      <c r="U93" s="59">
        <f>T93*Conversions!$G$10</f>
        <v>58.575000000000003</v>
      </c>
      <c r="V93" s="62">
        <f>U93*Conversions!$G$13</f>
        <v>8.5929095354523241E-2</v>
      </c>
      <c r="W93" s="45">
        <v>0.15</v>
      </c>
      <c r="Y93" s="45">
        <v>0.15</v>
      </c>
      <c r="AA93" s="46">
        <v>160</v>
      </c>
      <c r="AB93" s="45">
        <v>3.0118800000000001</v>
      </c>
      <c r="AC93" s="86">
        <f t="shared" si="9"/>
        <v>11.401200670800002</v>
      </c>
      <c r="AD93" s="45">
        <v>0.33</v>
      </c>
      <c r="AE93" s="45">
        <v>1.1200000000000001</v>
      </c>
      <c r="AF93" s="44" t="s">
        <v>118</v>
      </c>
      <c r="AG93" s="44" t="s">
        <v>88</v>
      </c>
    </row>
    <row r="94" spans="1:33" x14ac:dyDescent="0.25">
      <c r="A94" s="44" t="s">
        <v>162</v>
      </c>
      <c r="B94" s="45">
        <v>1.6</v>
      </c>
      <c r="C94" s="41">
        <f>B94*Conversions!$G$4</f>
        <v>17.216000000000001</v>
      </c>
      <c r="D94" s="45">
        <v>1.5</v>
      </c>
      <c r="E94" s="45">
        <f t="shared" si="10"/>
        <v>16.14</v>
      </c>
      <c r="F94" s="45">
        <v>1.5</v>
      </c>
      <c r="G94" s="41">
        <f t="shared" si="11"/>
        <v>16.14</v>
      </c>
      <c r="H94" s="45">
        <v>2.0118072387326422</v>
      </c>
      <c r="I94" s="41">
        <f t="shared" si="12"/>
        <v>21.64704588876323</v>
      </c>
      <c r="J94" s="45">
        <v>2</v>
      </c>
      <c r="K94" s="45">
        <v>0.5481284664480347</v>
      </c>
      <c r="L94" s="45">
        <v>1</v>
      </c>
      <c r="M94" s="46">
        <v>100</v>
      </c>
      <c r="O94" s="25">
        <f>1/M94*10.76*100</f>
        <v>10.76</v>
      </c>
      <c r="P94" s="46">
        <v>100</v>
      </c>
      <c r="Q94" s="25">
        <f t="shared" si="13"/>
        <v>10.76</v>
      </c>
      <c r="R94" s="46">
        <v>250</v>
      </c>
      <c r="S94" s="59">
        <f>R94*Conversions!$G$10</f>
        <v>73.21875</v>
      </c>
      <c r="T94" s="46">
        <v>200</v>
      </c>
      <c r="U94" s="59">
        <f>T94*Conversions!$G$10</f>
        <v>58.575000000000003</v>
      </c>
      <c r="V94" s="62">
        <f>U94*Conversions!$G$13</f>
        <v>8.5929095354523241E-2</v>
      </c>
      <c r="W94" s="45">
        <v>0.15</v>
      </c>
      <c r="Y94" s="45">
        <v>0.15</v>
      </c>
      <c r="AA94" s="46">
        <v>160</v>
      </c>
      <c r="AB94" s="45">
        <v>3.0118800000000001</v>
      </c>
      <c r="AC94" s="86">
        <f t="shared" si="9"/>
        <v>11.401200670800002</v>
      </c>
      <c r="AD94" s="45">
        <v>0.33</v>
      </c>
      <c r="AE94" s="45">
        <v>1.1200000000000001</v>
      </c>
      <c r="AF94" s="44" t="s">
        <v>118</v>
      </c>
      <c r="AG94" s="44" t="s">
        <v>88</v>
      </c>
    </row>
    <row r="95" spans="1:33" x14ac:dyDescent="0.25">
      <c r="A95" s="44" t="s">
        <v>34</v>
      </c>
      <c r="B95" s="45">
        <v>1</v>
      </c>
      <c r="C95" s="41">
        <f>B95*Conversions!$G$4</f>
        <v>10.76</v>
      </c>
      <c r="D95" s="45">
        <v>0.6</v>
      </c>
      <c r="E95" s="45">
        <f t="shared" si="10"/>
        <v>6.4559999999999995</v>
      </c>
      <c r="F95" s="45">
        <v>1.5</v>
      </c>
      <c r="G95" s="41">
        <f t="shared" si="11"/>
        <v>16.14</v>
      </c>
      <c r="H95" s="45">
        <v>1.9917180724224457</v>
      </c>
      <c r="I95" s="41">
        <f t="shared" si="12"/>
        <v>21.430886459265515</v>
      </c>
      <c r="J95" s="45">
        <v>2</v>
      </c>
      <c r="K95" s="45">
        <v>0.76180566523286164</v>
      </c>
      <c r="L95" s="45">
        <v>1</v>
      </c>
      <c r="M95" s="46">
        <v>100</v>
      </c>
      <c r="O95" s="25">
        <f>1/M95*10.76*100</f>
        <v>10.76</v>
      </c>
      <c r="P95" s="46">
        <v>100</v>
      </c>
      <c r="Q95" s="25">
        <f t="shared" si="13"/>
        <v>10.76</v>
      </c>
      <c r="R95" s="46">
        <v>250</v>
      </c>
      <c r="S95" s="59">
        <f>R95*Conversions!$G$10</f>
        <v>73.21875</v>
      </c>
      <c r="T95" s="46">
        <v>200</v>
      </c>
      <c r="U95" s="59">
        <f>T95*Conversions!$G$10</f>
        <v>58.575000000000003</v>
      </c>
      <c r="V95" s="62">
        <f>U95*Conversions!$G$13</f>
        <v>8.5929095354523241E-2</v>
      </c>
      <c r="W95" s="45">
        <v>0.15</v>
      </c>
      <c r="Y95" s="45">
        <v>0.15</v>
      </c>
      <c r="AA95" s="46">
        <v>160</v>
      </c>
      <c r="AB95" s="45">
        <v>3.0118800000000001</v>
      </c>
      <c r="AC95" s="86">
        <f t="shared" si="9"/>
        <v>11.401200670800002</v>
      </c>
      <c r="AD95" s="45">
        <v>0.33</v>
      </c>
      <c r="AE95" s="45">
        <v>1.1200000000000001</v>
      </c>
      <c r="AF95" s="44" t="s">
        <v>118</v>
      </c>
      <c r="AG95" s="44" t="s">
        <v>88</v>
      </c>
    </row>
    <row r="96" spans="1:33" x14ac:dyDescent="0.25">
      <c r="A96" s="44" t="s">
        <v>35</v>
      </c>
      <c r="B96" s="45">
        <v>1.8</v>
      </c>
      <c r="C96" s="41">
        <f>B96*Conversions!$G$4</f>
        <v>19.367999999999999</v>
      </c>
      <c r="D96" s="45">
        <v>1</v>
      </c>
      <c r="E96" s="45">
        <f t="shared" si="10"/>
        <v>10.76</v>
      </c>
      <c r="F96" s="45">
        <v>1.5</v>
      </c>
      <c r="G96" s="41">
        <f t="shared" si="11"/>
        <v>16.14</v>
      </c>
      <c r="H96" s="45">
        <v>2.0118072387326422</v>
      </c>
      <c r="I96" s="41">
        <f t="shared" si="12"/>
        <v>21.64704588876323</v>
      </c>
      <c r="J96" s="45">
        <v>2</v>
      </c>
      <c r="K96" s="45">
        <v>0.5481284664480347</v>
      </c>
      <c r="L96" s="45">
        <v>1</v>
      </c>
      <c r="M96" s="46">
        <v>100</v>
      </c>
      <c r="O96" s="25">
        <f>1/M96*10.76*100</f>
        <v>10.76</v>
      </c>
      <c r="P96" s="46">
        <v>100</v>
      </c>
      <c r="Q96" s="25">
        <f t="shared" si="13"/>
        <v>10.76</v>
      </c>
      <c r="R96" s="46">
        <v>250</v>
      </c>
      <c r="S96" s="59">
        <f>R96*Conversions!$G$10</f>
        <v>73.21875</v>
      </c>
      <c r="T96" s="46">
        <v>200</v>
      </c>
      <c r="U96" s="59">
        <f>T96*Conversions!$G$10</f>
        <v>58.575000000000003</v>
      </c>
      <c r="V96" s="62">
        <f>U96*Conversions!$G$13</f>
        <v>8.5929095354523241E-2</v>
      </c>
      <c r="W96" s="45">
        <v>0.15</v>
      </c>
      <c r="Y96" s="45">
        <v>0.15</v>
      </c>
      <c r="AA96" s="46">
        <v>160</v>
      </c>
      <c r="AB96" s="45">
        <v>3.0118800000000001</v>
      </c>
      <c r="AC96" s="86">
        <f t="shared" si="9"/>
        <v>11.401200670800002</v>
      </c>
      <c r="AD96" s="45">
        <v>0.33</v>
      </c>
      <c r="AE96" s="45">
        <v>1.1200000000000001</v>
      </c>
      <c r="AF96" s="44" t="s">
        <v>118</v>
      </c>
      <c r="AG96" s="44" t="s">
        <v>88</v>
      </c>
    </row>
    <row r="97" spans="1:33" x14ac:dyDescent="0.25">
      <c r="A97" s="44" t="s">
        <v>36</v>
      </c>
      <c r="B97" s="45">
        <v>7.6</v>
      </c>
      <c r="C97" s="41">
        <f>B97*Conversions!$G$4</f>
        <v>81.775999999999996</v>
      </c>
      <c r="D97" s="45">
        <v>2.2000000000000002</v>
      </c>
      <c r="E97" s="45">
        <f t="shared" si="10"/>
        <v>23.672000000000001</v>
      </c>
      <c r="F97" s="45">
        <v>1.5</v>
      </c>
      <c r="G97" s="41">
        <f t="shared" si="11"/>
        <v>16.14</v>
      </c>
      <c r="H97" s="45">
        <v>1.9917180724224457</v>
      </c>
      <c r="I97" s="41">
        <f t="shared" si="12"/>
        <v>21.430886459265515</v>
      </c>
      <c r="J97" s="45">
        <v>2</v>
      </c>
      <c r="K97" s="45">
        <v>0.76180566523286164</v>
      </c>
      <c r="L97" s="45">
        <v>1</v>
      </c>
      <c r="M97" s="46">
        <v>100</v>
      </c>
      <c r="O97" s="25">
        <f>1/M97*10.76*100</f>
        <v>10.76</v>
      </c>
      <c r="P97" s="46">
        <v>100</v>
      </c>
      <c r="Q97" s="25">
        <f t="shared" si="13"/>
        <v>10.76</v>
      </c>
      <c r="R97" s="46">
        <v>250</v>
      </c>
      <c r="S97" s="59">
        <f>R97*Conversions!$G$10</f>
        <v>73.21875</v>
      </c>
      <c r="T97" s="46">
        <v>200</v>
      </c>
      <c r="U97" s="59">
        <f>T97*Conversions!$G$10</f>
        <v>58.575000000000003</v>
      </c>
      <c r="V97" s="62">
        <f>U97*Conversions!$G$13</f>
        <v>8.5929095354523241E-2</v>
      </c>
      <c r="W97" s="45">
        <v>0.15</v>
      </c>
      <c r="Y97" s="45">
        <v>0.15</v>
      </c>
      <c r="AA97" s="46">
        <v>160</v>
      </c>
      <c r="AB97" s="45">
        <v>3.0118800000000001</v>
      </c>
      <c r="AC97" s="86">
        <f t="shared" si="9"/>
        <v>11.401200670800002</v>
      </c>
      <c r="AD97" s="45">
        <v>0.33</v>
      </c>
      <c r="AE97" s="45">
        <v>1.1200000000000001</v>
      </c>
      <c r="AF97" s="44" t="s">
        <v>118</v>
      </c>
      <c r="AG97" s="44" t="s">
        <v>88</v>
      </c>
    </row>
    <row r="98" spans="1:33" x14ac:dyDescent="0.25">
      <c r="A98" s="44" t="s">
        <v>37</v>
      </c>
      <c r="B98" s="45">
        <v>1.2</v>
      </c>
      <c r="C98" s="41">
        <f>B98*Conversions!$G$4</f>
        <v>12.911999999999999</v>
      </c>
      <c r="D98" s="45">
        <v>0.7</v>
      </c>
      <c r="E98" s="45">
        <f t="shared" si="10"/>
        <v>7.5319999999999991</v>
      </c>
      <c r="F98" s="45">
        <v>1.5</v>
      </c>
      <c r="G98" s="41">
        <f t="shared" si="11"/>
        <v>16.14</v>
      </c>
      <c r="H98" s="45">
        <v>1.7218115557270579</v>
      </c>
      <c r="I98" s="41">
        <f t="shared" si="12"/>
        <v>18.526692339623143</v>
      </c>
      <c r="J98" s="45">
        <v>2</v>
      </c>
      <c r="K98" s="45">
        <v>0.5481284664480347</v>
      </c>
      <c r="L98" s="45">
        <v>1</v>
      </c>
      <c r="M98" s="46">
        <v>100</v>
      </c>
      <c r="O98" s="25">
        <f>1/M98*10.76*100</f>
        <v>10.76</v>
      </c>
      <c r="P98" s="46">
        <v>100</v>
      </c>
      <c r="Q98" s="25">
        <f t="shared" si="13"/>
        <v>10.76</v>
      </c>
      <c r="R98" s="46">
        <v>250</v>
      </c>
      <c r="S98" s="59">
        <f>R98*Conversions!$G$10</f>
        <v>73.21875</v>
      </c>
      <c r="T98" s="46">
        <v>200</v>
      </c>
      <c r="U98" s="59">
        <f>T98*Conversions!$G$10</f>
        <v>58.575000000000003</v>
      </c>
      <c r="V98" s="62">
        <f>U98*Conversions!$G$13</f>
        <v>8.5929095354523241E-2</v>
      </c>
      <c r="W98" s="45">
        <v>0.15</v>
      </c>
      <c r="Y98" s="45">
        <v>0.15</v>
      </c>
      <c r="AA98" s="46">
        <v>160</v>
      </c>
      <c r="AB98" s="45" t="s">
        <v>47</v>
      </c>
      <c r="AC98" s="86" t="e">
        <f t="shared" si="9"/>
        <v>#VALUE!</v>
      </c>
      <c r="AD98" s="45" t="s">
        <v>47</v>
      </c>
      <c r="AE98" s="45" t="s">
        <v>47</v>
      </c>
      <c r="AF98" s="44" t="s">
        <v>118</v>
      </c>
      <c r="AG98" s="44" t="s">
        <v>88</v>
      </c>
    </row>
    <row r="99" spans="1:33" x14ac:dyDescent="0.25">
      <c r="A99" s="44" t="s">
        <v>38</v>
      </c>
      <c r="B99" s="45">
        <v>2.2999999999999998</v>
      </c>
      <c r="C99" s="41">
        <f>B99*Conversions!$G$4</f>
        <v>24.747999999999998</v>
      </c>
      <c r="D99" s="45">
        <v>1.2</v>
      </c>
      <c r="E99" s="45">
        <f t="shared" si="10"/>
        <v>12.911999999999999</v>
      </c>
      <c r="F99" s="45">
        <v>1.5</v>
      </c>
      <c r="G99" s="41">
        <f t="shared" si="11"/>
        <v>16.14</v>
      </c>
      <c r="H99" s="45">
        <v>1.9917180724224457</v>
      </c>
      <c r="I99" s="41">
        <f t="shared" si="12"/>
        <v>21.430886459265515</v>
      </c>
      <c r="J99" s="45">
        <v>2</v>
      </c>
      <c r="K99" s="45">
        <v>0.76180566523286164</v>
      </c>
      <c r="L99" s="45">
        <v>1</v>
      </c>
      <c r="M99" s="46">
        <v>100</v>
      </c>
      <c r="O99" s="25">
        <f>1/M99*10.76*100</f>
        <v>10.76</v>
      </c>
      <c r="P99" s="46">
        <v>100</v>
      </c>
      <c r="Q99" s="25">
        <f t="shared" si="13"/>
        <v>10.76</v>
      </c>
      <c r="R99" s="46">
        <v>250</v>
      </c>
      <c r="S99" s="59">
        <f>R99*Conversions!$G$10</f>
        <v>73.21875</v>
      </c>
      <c r="T99" s="46">
        <v>200</v>
      </c>
      <c r="U99" s="59">
        <f>T99*Conversions!$G$10</f>
        <v>58.575000000000003</v>
      </c>
      <c r="V99" s="62">
        <f>U99*Conversions!$G$13</f>
        <v>8.5929095354523241E-2</v>
      </c>
      <c r="W99" s="45">
        <v>0.15</v>
      </c>
      <c r="Y99" s="45">
        <v>0.15</v>
      </c>
      <c r="AA99" s="46">
        <v>160</v>
      </c>
      <c r="AB99" s="45">
        <v>3.0118800000000001</v>
      </c>
      <c r="AC99" s="86">
        <f t="shared" si="9"/>
        <v>11.401200670800002</v>
      </c>
      <c r="AD99" s="45">
        <v>0.33</v>
      </c>
      <c r="AE99" s="45">
        <v>1.1200000000000001</v>
      </c>
      <c r="AF99" s="44" t="s">
        <v>118</v>
      </c>
      <c r="AG99" s="44" t="s">
        <v>88</v>
      </c>
    </row>
    <row r="100" spans="1:33" x14ac:dyDescent="0.25">
      <c r="A100" s="44" t="s">
        <v>39</v>
      </c>
      <c r="B100" s="45">
        <v>0.4</v>
      </c>
      <c r="C100" s="41">
        <f>B100*Conversions!$G$4</f>
        <v>4.3040000000000003</v>
      </c>
      <c r="D100" s="45">
        <v>0.4</v>
      </c>
      <c r="E100" s="45">
        <f t="shared" si="10"/>
        <v>4.3040000000000003</v>
      </c>
      <c r="F100" s="45">
        <v>1.5</v>
      </c>
      <c r="G100" s="41">
        <f t="shared" si="11"/>
        <v>16.14</v>
      </c>
      <c r="H100" s="45">
        <v>1.7218115557270579</v>
      </c>
      <c r="I100" s="41">
        <f t="shared" si="12"/>
        <v>18.526692339623143</v>
      </c>
      <c r="J100" s="45">
        <v>2</v>
      </c>
      <c r="K100" s="45">
        <v>0.5481284664480347</v>
      </c>
      <c r="L100" s="45">
        <v>1</v>
      </c>
      <c r="M100" s="46">
        <v>100</v>
      </c>
      <c r="O100" s="25">
        <f>1/M100*10.76*100</f>
        <v>10.76</v>
      </c>
      <c r="P100" s="46">
        <v>100</v>
      </c>
      <c r="Q100" s="25">
        <f t="shared" si="13"/>
        <v>10.76</v>
      </c>
      <c r="R100" s="46">
        <v>250</v>
      </c>
      <c r="S100" s="59">
        <f>R100*Conversions!$G$10</f>
        <v>73.21875</v>
      </c>
      <c r="T100" s="46">
        <v>200</v>
      </c>
      <c r="U100" s="59">
        <f>T100*Conversions!$G$10</f>
        <v>58.575000000000003</v>
      </c>
      <c r="V100" s="62">
        <f>U100*Conversions!$G$13</f>
        <v>8.5929095354523241E-2</v>
      </c>
      <c r="W100" s="45">
        <v>0.15</v>
      </c>
      <c r="Y100" s="45">
        <v>0.15</v>
      </c>
      <c r="AA100" s="46">
        <v>160</v>
      </c>
      <c r="AB100" s="45">
        <v>3.0118800000000001</v>
      </c>
      <c r="AC100" s="86">
        <f t="shared" si="9"/>
        <v>11.401200670800002</v>
      </c>
      <c r="AD100" s="45">
        <v>0.33</v>
      </c>
      <c r="AE100" s="45">
        <v>1.1200000000000001</v>
      </c>
      <c r="AF100" s="44" t="s">
        <v>118</v>
      </c>
      <c r="AG100" s="44" t="s">
        <v>88</v>
      </c>
    </row>
    <row r="101" spans="1:33" x14ac:dyDescent="0.25">
      <c r="A101" s="44" t="s">
        <v>40</v>
      </c>
      <c r="B101" s="45">
        <v>2.6</v>
      </c>
      <c r="C101" s="41">
        <f>B101*Conversions!$G$4</f>
        <v>27.975999999999999</v>
      </c>
      <c r="D101" s="45">
        <v>0.8</v>
      </c>
      <c r="E101" s="45">
        <f t="shared" si="10"/>
        <v>8.6080000000000005</v>
      </c>
      <c r="F101" s="45">
        <v>1.5</v>
      </c>
      <c r="G101" s="41">
        <f t="shared" si="11"/>
        <v>16.14</v>
      </c>
      <c r="H101" s="45">
        <v>1.9917180724224457</v>
      </c>
      <c r="I101" s="41">
        <f t="shared" si="12"/>
        <v>21.430886459265515</v>
      </c>
      <c r="J101" s="45">
        <v>2</v>
      </c>
      <c r="K101" s="45">
        <v>0.76180566523286164</v>
      </c>
      <c r="L101" s="45">
        <v>1</v>
      </c>
      <c r="M101" s="46">
        <v>100</v>
      </c>
      <c r="O101" s="25">
        <f>1/M101*10.76*100</f>
        <v>10.76</v>
      </c>
      <c r="P101" s="46">
        <v>100</v>
      </c>
      <c r="Q101" s="25">
        <f t="shared" si="13"/>
        <v>10.76</v>
      </c>
      <c r="R101" s="46">
        <v>250</v>
      </c>
      <c r="S101" s="59">
        <f>R101*Conversions!$G$10</f>
        <v>73.21875</v>
      </c>
      <c r="T101" s="46">
        <v>200</v>
      </c>
      <c r="U101" s="59">
        <f>T101*Conversions!$G$10</f>
        <v>58.575000000000003</v>
      </c>
      <c r="V101" s="62">
        <f>U101*Conversions!$G$13</f>
        <v>8.5929095354523241E-2</v>
      </c>
      <c r="W101" s="45">
        <v>0.15</v>
      </c>
      <c r="Y101" s="45">
        <v>0.15</v>
      </c>
      <c r="AA101" s="46">
        <v>160</v>
      </c>
      <c r="AB101" s="45">
        <v>3.0118800000000001</v>
      </c>
      <c r="AC101" s="86">
        <f t="shared" si="9"/>
        <v>11.401200670800002</v>
      </c>
      <c r="AD101" s="45">
        <v>0.33</v>
      </c>
      <c r="AE101" s="45">
        <v>1.1200000000000001</v>
      </c>
      <c r="AF101" s="44" t="s">
        <v>118</v>
      </c>
      <c r="AG101" s="44" t="s">
        <v>88</v>
      </c>
    </row>
    <row r="102" spans="1:33" x14ac:dyDescent="0.25">
      <c r="A102" s="44" t="s">
        <v>41</v>
      </c>
      <c r="B102" s="45">
        <v>3</v>
      </c>
      <c r="C102" s="41">
        <f>B102*Conversions!$G$4</f>
        <v>32.28</v>
      </c>
      <c r="D102" s="45">
        <v>1.4</v>
      </c>
      <c r="E102" s="45">
        <f t="shared" si="10"/>
        <v>15.063999999999998</v>
      </c>
      <c r="F102" s="45">
        <v>1.5</v>
      </c>
      <c r="G102" s="41">
        <f t="shared" si="11"/>
        <v>16.14</v>
      </c>
      <c r="H102" s="45">
        <v>1.9917180724224457</v>
      </c>
      <c r="I102" s="41">
        <f t="shared" si="12"/>
        <v>21.430886459265515</v>
      </c>
      <c r="J102" s="45">
        <v>2</v>
      </c>
      <c r="K102" s="45">
        <v>0.76180566523286164</v>
      </c>
      <c r="L102" s="45">
        <v>1</v>
      </c>
      <c r="M102" s="46">
        <v>100</v>
      </c>
      <c r="O102" s="25">
        <f>1/M102*10.76*100</f>
        <v>10.76</v>
      </c>
      <c r="P102" s="46">
        <v>100</v>
      </c>
      <c r="Q102" s="25">
        <f t="shared" si="13"/>
        <v>10.76</v>
      </c>
      <c r="R102" s="46">
        <v>250</v>
      </c>
      <c r="S102" s="59">
        <f>R102*Conversions!$G$10</f>
        <v>73.21875</v>
      </c>
      <c r="T102" s="46">
        <v>200</v>
      </c>
      <c r="U102" s="59">
        <f>T102*Conversions!$G$10</f>
        <v>58.575000000000003</v>
      </c>
      <c r="V102" s="62">
        <f>U102*Conversions!$G$13</f>
        <v>8.5929095354523241E-2</v>
      </c>
      <c r="W102" s="45">
        <v>0.15</v>
      </c>
      <c r="Y102" s="45">
        <v>0.15</v>
      </c>
      <c r="AA102" s="46">
        <v>160</v>
      </c>
      <c r="AB102" s="45">
        <v>3.0118800000000001</v>
      </c>
      <c r="AC102" s="86">
        <f t="shared" si="9"/>
        <v>11.401200670800002</v>
      </c>
      <c r="AD102" s="45">
        <v>0.33</v>
      </c>
      <c r="AE102" s="45">
        <v>1.1200000000000001</v>
      </c>
      <c r="AF102" s="44" t="s">
        <v>118</v>
      </c>
      <c r="AG102" s="44" t="s">
        <v>88</v>
      </c>
    </row>
    <row r="103" spans="1:33" x14ac:dyDescent="0.25">
      <c r="A103" s="44" t="s">
        <v>42</v>
      </c>
      <c r="B103" s="45">
        <v>1.6</v>
      </c>
      <c r="C103" s="41">
        <f>B103*Conversions!$G$4</f>
        <v>17.216000000000001</v>
      </c>
      <c r="D103" s="45">
        <v>1</v>
      </c>
      <c r="E103" s="45">
        <f t="shared" si="10"/>
        <v>10.76</v>
      </c>
      <c r="F103" s="45">
        <v>0.2</v>
      </c>
      <c r="G103" s="41">
        <f t="shared" si="11"/>
        <v>2.1520000000000001</v>
      </c>
      <c r="H103" s="45">
        <v>1.9917180724224457</v>
      </c>
      <c r="I103" s="41">
        <f t="shared" si="12"/>
        <v>21.430886459265515</v>
      </c>
      <c r="J103" s="45">
        <v>2</v>
      </c>
      <c r="K103" s="45">
        <v>0.76180566523286164</v>
      </c>
      <c r="L103" s="45">
        <v>1</v>
      </c>
      <c r="M103" s="46">
        <v>333.33333333333331</v>
      </c>
      <c r="O103" s="25">
        <f>1/M103*10.76*100</f>
        <v>3.2280000000000002</v>
      </c>
      <c r="P103" s="46">
        <v>200</v>
      </c>
      <c r="Q103" s="25">
        <f t="shared" si="13"/>
        <v>5.38</v>
      </c>
      <c r="R103" s="46">
        <v>275</v>
      </c>
      <c r="S103" s="59">
        <f>R103*Conversions!$G$10</f>
        <v>80.540625000000006</v>
      </c>
      <c r="T103" s="46">
        <v>475</v>
      </c>
      <c r="U103" s="59">
        <f>T103*Conversions!$G$10</f>
        <v>139.11562499999999</v>
      </c>
      <c r="V103" s="62">
        <f>U103*Conversions!$G$13</f>
        <v>0.20408160146699267</v>
      </c>
      <c r="W103" s="45">
        <v>0.15</v>
      </c>
      <c r="Y103" s="45">
        <v>0.15</v>
      </c>
      <c r="AA103" s="46">
        <v>120</v>
      </c>
      <c r="AB103" s="45">
        <v>3.0118800000000001</v>
      </c>
      <c r="AC103" s="86">
        <f t="shared" si="9"/>
        <v>11.401200670800002</v>
      </c>
      <c r="AD103" s="45">
        <v>0.33</v>
      </c>
      <c r="AE103" s="45">
        <v>1.1200000000000001</v>
      </c>
      <c r="AF103" s="44" t="s">
        <v>118</v>
      </c>
      <c r="AG103" s="44" t="s">
        <v>88</v>
      </c>
    </row>
    <row r="104" spans="1:33" x14ac:dyDescent="0.25">
      <c r="A104" s="44" t="s">
        <v>43</v>
      </c>
      <c r="B104" s="45">
        <v>2.5</v>
      </c>
      <c r="C104" s="41">
        <f>B104*Conversions!$G$4</f>
        <v>26.9</v>
      </c>
      <c r="D104" s="45">
        <v>1.7</v>
      </c>
      <c r="E104" s="45">
        <f t="shared" si="10"/>
        <v>18.291999999999998</v>
      </c>
      <c r="F104" s="45">
        <v>1.5</v>
      </c>
      <c r="G104" s="41">
        <f t="shared" si="11"/>
        <v>16.14</v>
      </c>
      <c r="H104" s="45">
        <v>1.0130339971591915</v>
      </c>
      <c r="I104" s="41">
        <f t="shared" si="12"/>
        <v>10.900245809432901</v>
      </c>
      <c r="J104" s="45">
        <v>2</v>
      </c>
      <c r="K104" s="45">
        <v>0.5481284664480347</v>
      </c>
      <c r="L104" s="45">
        <v>1</v>
      </c>
      <c r="M104" s="46">
        <v>14.925373134328359</v>
      </c>
      <c r="O104" s="25">
        <f>1/M104*10.76*100</f>
        <v>72.091999999999999</v>
      </c>
      <c r="P104" s="46">
        <v>30</v>
      </c>
      <c r="Q104" s="25">
        <f t="shared" si="13"/>
        <v>35.86666666666666</v>
      </c>
      <c r="R104" s="46">
        <v>250</v>
      </c>
      <c r="S104" s="59">
        <f>R104*Conversions!$G$10</f>
        <v>73.21875</v>
      </c>
      <c r="T104" s="46">
        <v>250</v>
      </c>
      <c r="U104" s="59">
        <f>T104*Conversions!$G$10</f>
        <v>73.21875</v>
      </c>
      <c r="V104" s="62">
        <f>U104*Conversions!$G$13</f>
        <v>0.10741136919315404</v>
      </c>
      <c r="W104" s="45">
        <v>0.5</v>
      </c>
      <c r="Y104" s="45">
        <v>0.5</v>
      </c>
      <c r="AA104" s="46">
        <v>60</v>
      </c>
      <c r="AB104" s="45">
        <v>0.26419999999999999</v>
      </c>
      <c r="AC104" s="86">
        <f t="shared" si="9"/>
        <v>1.000105322</v>
      </c>
      <c r="AD104" s="45">
        <v>0.04</v>
      </c>
      <c r="AE104" s="45">
        <v>0.03</v>
      </c>
      <c r="AF104" s="44" t="s">
        <v>118</v>
      </c>
      <c r="AG104" s="44" t="s">
        <v>77</v>
      </c>
    </row>
    <row r="105" spans="1:33" s="74" customFormat="1" ht="23.25" x14ac:dyDescent="0.35">
      <c r="A105" s="74" t="s">
        <v>44</v>
      </c>
      <c r="B105" s="75">
        <v>1.5</v>
      </c>
      <c r="C105" s="76">
        <f>B105*Conversions!$G$4</f>
        <v>16.14</v>
      </c>
      <c r="D105" s="75">
        <v>1.1000000000000001</v>
      </c>
      <c r="E105" s="75">
        <f t="shared" si="10"/>
        <v>11.836</v>
      </c>
      <c r="F105" s="75">
        <v>1</v>
      </c>
      <c r="G105" s="76">
        <f t="shared" si="11"/>
        <v>10.76</v>
      </c>
      <c r="H105" s="75">
        <v>0.8</v>
      </c>
      <c r="I105" s="76">
        <f t="shared" si="12"/>
        <v>8.6080000000000005</v>
      </c>
      <c r="J105" s="75">
        <v>2</v>
      </c>
      <c r="K105" s="75">
        <v>0.18580625981289312</v>
      </c>
      <c r="L105" s="75">
        <v>1</v>
      </c>
      <c r="M105" s="77">
        <v>100</v>
      </c>
      <c r="N105" s="77"/>
      <c r="O105" s="78">
        <f>1/M105*10.76*100</f>
        <v>10.76</v>
      </c>
      <c r="P105" s="77">
        <v>100</v>
      </c>
      <c r="Q105" s="78">
        <f t="shared" si="13"/>
        <v>10.76</v>
      </c>
      <c r="R105" s="77">
        <v>250</v>
      </c>
      <c r="S105" s="79">
        <f>R105*Conversions!$G$10</f>
        <v>73.21875</v>
      </c>
      <c r="T105" s="77">
        <v>200</v>
      </c>
      <c r="U105" s="79">
        <f>T105*Conversions!$G$10</f>
        <v>58.575000000000003</v>
      </c>
      <c r="V105" s="80">
        <f>U105*Conversions!$G$13</f>
        <v>8.5929095354523241E-2</v>
      </c>
      <c r="W105" s="75">
        <v>0.15</v>
      </c>
      <c r="X105" s="75"/>
      <c r="Y105" s="75">
        <v>0.15</v>
      </c>
      <c r="Z105" s="75"/>
      <c r="AA105" s="77">
        <v>120</v>
      </c>
      <c r="AB105" s="75">
        <v>1.00396</v>
      </c>
      <c r="AC105" s="81">
        <f t="shared" si="9"/>
        <v>3.8004002236000001</v>
      </c>
      <c r="AD105" s="75">
        <v>0.04</v>
      </c>
      <c r="AE105" s="75">
        <v>0.03</v>
      </c>
      <c r="AF105" s="74" t="s">
        <v>118</v>
      </c>
      <c r="AG105" s="74" t="s">
        <v>47</v>
      </c>
    </row>
    <row r="106" spans="1:33" s="74" customFormat="1" ht="23.25" x14ac:dyDescent="0.35">
      <c r="A106" s="74" t="s">
        <v>45</v>
      </c>
      <c r="B106" s="75">
        <v>1.3</v>
      </c>
      <c r="C106" s="76">
        <f>B106*Conversions!$G$4</f>
        <v>13.988</v>
      </c>
      <c r="D106" s="75">
        <v>1.1000000000000001</v>
      </c>
      <c r="E106" s="75">
        <f t="shared" si="10"/>
        <v>11.836</v>
      </c>
      <c r="F106" s="75">
        <v>1.5</v>
      </c>
      <c r="G106" s="76">
        <f t="shared" si="11"/>
        <v>16.14</v>
      </c>
      <c r="H106" s="75">
        <v>2.5313093532134663</v>
      </c>
      <c r="I106" s="76">
        <f t="shared" si="12"/>
        <v>27.236888640576897</v>
      </c>
      <c r="J106" s="75">
        <v>2</v>
      </c>
      <c r="K106" s="75">
        <v>0.7710959782235064</v>
      </c>
      <c r="L106" s="75">
        <v>1</v>
      </c>
      <c r="M106" s="77">
        <v>100</v>
      </c>
      <c r="N106" s="77"/>
      <c r="O106" s="78">
        <f>1/M106*10.76*100</f>
        <v>10.76</v>
      </c>
      <c r="P106" s="77">
        <v>150</v>
      </c>
      <c r="Q106" s="78">
        <f t="shared" si="13"/>
        <v>7.1733333333333347</v>
      </c>
      <c r="R106" s="77">
        <v>250</v>
      </c>
      <c r="S106" s="79">
        <f>R106*Conversions!$G$10</f>
        <v>73.21875</v>
      </c>
      <c r="T106" s="77">
        <v>200</v>
      </c>
      <c r="U106" s="79">
        <f>T106*Conversions!$G$10</f>
        <v>58.575000000000003</v>
      </c>
      <c r="V106" s="80">
        <f>U106*Conversions!$G$13</f>
        <v>8.5929095354523241E-2</v>
      </c>
      <c r="W106" s="75">
        <v>0.15</v>
      </c>
      <c r="X106" s="75"/>
      <c r="Y106" s="75">
        <v>0.15</v>
      </c>
      <c r="Z106" s="75"/>
      <c r="AA106" s="77">
        <v>120</v>
      </c>
      <c r="AB106" s="75">
        <v>1.00396</v>
      </c>
      <c r="AC106" s="81">
        <f t="shared" si="9"/>
        <v>3.8004002236000001</v>
      </c>
      <c r="AD106" s="75">
        <v>0.04</v>
      </c>
      <c r="AE106" s="81">
        <v>0.06</v>
      </c>
      <c r="AF106" s="74" t="s">
        <v>118</v>
      </c>
      <c r="AG106" s="74" t="s">
        <v>100</v>
      </c>
    </row>
    <row r="107" spans="1:33" x14ac:dyDescent="0.25">
      <c r="A107" s="44" t="s">
        <v>46</v>
      </c>
      <c r="B107" s="45">
        <v>0.1</v>
      </c>
      <c r="C107" s="41">
        <f>B107*Conversions!$G$4</f>
        <v>1.0760000000000001</v>
      </c>
      <c r="D107" s="45" t="s">
        <v>47</v>
      </c>
      <c r="E107" s="45" t="e">
        <f t="shared" si="10"/>
        <v>#VALUE!</v>
      </c>
      <c r="F107" s="45">
        <v>1.5</v>
      </c>
      <c r="G107" s="41">
        <f t="shared" si="11"/>
        <v>16.14</v>
      </c>
      <c r="H107" s="45">
        <v>2.5313093532134663</v>
      </c>
      <c r="I107" s="41">
        <f t="shared" si="12"/>
        <v>27.236888640576897</v>
      </c>
      <c r="J107" s="45">
        <v>2</v>
      </c>
      <c r="K107" s="45">
        <v>0.7710959782235064</v>
      </c>
      <c r="L107" s="45">
        <v>1</v>
      </c>
      <c r="M107" s="46">
        <v>100</v>
      </c>
      <c r="O107" s="25">
        <f>1/M107*10.76*100</f>
        <v>10.76</v>
      </c>
      <c r="P107" s="46">
        <v>150</v>
      </c>
      <c r="Q107" s="25">
        <f t="shared" si="13"/>
        <v>7.1733333333333347</v>
      </c>
      <c r="R107" s="46">
        <v>250</v>
      </c>
      <c r="S107" s="59">
        <f>R107*Conversions!$G$10</f>
        <v>73.21875</v>
      </c>
      <c r="T107" s="46">
        <v>200</v>
      </c>
      <c r="U107" s="59">
        <f>T107*Conversions!$G$10</f>
        <v>58.575000000000003</v>
      </c>
      <c r="V107" s="62">
        <f>U107*Conversions!$G$13</f>
        <v>8.5929095354523241E-2</v>
      </c>
      <c r="W107" s="45">
        <v>0.15</v>
      </c>
      <c r="Y107" s="45">
        <v>0.15</v>
      </c>
      <c r="AA107" s="46">
        <v>120</v>
      </c>
      <c r="AB107" s="45">
        <v>1.00396</v>
      </c>
      <c r="AC107" s="86">
        <f t="shared" si="9"/>
        <v>3.8004002236000001</v>
      </c>
      <c r="AD107" s="45">
        <v>0.04</v>
      </c>
      <c r="AE107" s="54">
        <v>0.06</v>
      </c>
      <c r="AF107" s="44" t="s">
        <v>118</v>
      </c>
      <c r="AG107" s="44" t="s">
        <v>100</v>
      </c>
    </row>
    <row r="108" spans="1:33" x14ac:dyDescent="0.25">
      <c r="A108" s="44" t="s">
        <v>48</v>
      </c>
      <c r="B108" s="45">
        <v>0.2</v>
      </c>
      <c r="C108" s="41">
        <f>B108*Conversions!$G$4</f>
        <v>2.1520000000000001</v>
      </c>
      <c r="D108" s="45">
        <v>0.2</v>
      </c>
      <c r="E108" s="45">
        <f t="shared" si="10"/>
        <v>2.1520000000000001</v>
      </c>
      <c r="F108" s="45">
        <v>0.2</v>
      </c>
      <c r="G108" s="41">
        <f t="shared" si="11"/>
        <v>2.1520000000000001</v>
      </c>
      <c r="H108" s="45">
        <v>0.77995070606816652</v>
      </c>
      <c r="I108" s="41">
        <f t="shared" si="12"/>
        <v>8.3922695972934722</v>
      </c>
      <c r="J108" s="45">
        <v>2</v>
      </c>
      <c r="K108" s="45">
        <v>0.5481284664480347</v>
      </c>
      <c r="L108" s="45">
        <v>1</v>
      </c>
      <c r="M108" s="46">
        <v>100</v>
      </c>
      <c r="O108" s="25">
        <f>1/M108*10.76*100</f>
        <v>10.76</v>
      </c>
      <c r="P108" s="46" t="s">
        <v>47</v>
      </c>
      <c r="Q108" s="25" t="e">
        <f t="shared" si="13"/>
        <v>#VALUE!</v>
      </c>
      <c r="R108" s="46">
        <v>250</v>
      </c>
      <c r="S108" s="59">
        <f>R108*Conversions!$G$10</f>
        <v>73.21875</v>
      </c>
      <c r="T108" s="46">
        <v>250</v>
      </c>
      <c r="U108" s="59">
        <f>T108*Conversions!$G$10</f>
        <v>73.21875</v>
      </c>
      <c r="V108" s="62">
        <f>U108*Conversions!$G$13</f>
        <v>0.10741136919315404</v>
      </c>
      <c r="W108" s="45">
        <v>0.15</v>
      </c>
      <c r="Y108" s="45">
        <v>0.15</v>
      </c>
      <c r="AA108" s="46">
        <v>0</v>
      </c>
      <c r="AB108" s="45">
        <v>0</v>
      </c>
      <c r="AC108" s="86">
        <f t="shared" si="9"/>
        <v>0</v>
      </c>
      <c r="AD108" s="45">
        <v>0</v>
      </c>
      <c r="AE108" s="45">
        <v>0</v>
      </c>
      <c r="AF108" s="44" t="s">
        <v>118</v>
      </c>
      <c r="AG108" s="44" t="s">
        <v>102</v>
      </c>
    </row>
    <row r="109" spans="1:33" x14ac:dyDescent="0.25">
      <c r="A109" s="44" t="s">
        <v>49</v>
      </c>
      <c r="B109" s="45">
        <v>1.7</v>
      </c>
      <c r="C109" s="41">
        <f>B109*Conversions!$G$4</f>
        <v>18.291999999999998</v>
      </c>
      <c r="D109" s="45">
        <v>1.2</v>
      </c>
      <c r="E109" s="45">
        <f t="shared" si="10"/>
        <v>12.911999999999999</v>
      </c>
      <c r="F109" s="45">
        <v>0.2</v>
      </c>
      <c r="G109" s="41">
        <f t="shared" si="11"/>
        <v>2.1520000000000001</v>
      </c>
      <c r="H109" s="45">
        <v>0.77995070606816652</v>
      </c>
      <c r="I109" s="41">
        <f t="shared" si="12"/>
        <v>8.3922695972934722</v>
      </c>
      <c r="J109" s="45">
        <v>2</v>
      </c>
      <c r="K109" s="45">
        <v>0.5481284664480347</v>
      </c>
      <c r="L109" s="45">
        <v>1</v>
      </c>
      <c r="M109" s="46">
        <v>100</v>
      </c>
      <c r="O109" s="25">
        <f>1/M109*10.76*100</f>
        <v>10.76</v>
      </c>
      <c r="P109" s="46" t="s">
        <v>47</v>
      </c>
      <c r="Q109" s="25" t="e">
        <f t="shared" si="13"/>
        <v>#VALUE!</v>
      </c>
      <c r="R109" s="46">
        <v>250</v>
      </c>
      <c r="S109" s="59">
        <f>R109*Conversions!$G$10</f>
        <v>73.21875</v>
      </c>
      <c r="T109" s="46">
        <v>250</v>
      </c>
      <c r="U109" s="59">
        <f>T109*Conversions!$G$10</f>
        <v>73.21875</v>
      </c>
      <c r="V109" s="62">
        <f>U109*Conversions!$G$13</f>
        <v>0.10741136919315404</v>
      </c>
      <c r="W109" s="45">
        <v>0.15</v>
      </c>
      <c r="Y109" s="45">
        <v>0.15</v>
      </c>
      <c r="AA109" s="46">
        <v>0</v>
      </c>
      <c r="AB109" s="45">
        <v>0</v>
      </c>
      <c r="AC109" s="86">
        <f t="shared" si="9"/>
        <v>0</v>
      </c>
      <c r="AD109" s="45">
        <v>0</v>
      </c>
      <c r="AE109" s="45">
        <v>0</v>
      </c>
      <c r="AF109" s="44" t="s">
        <v>118</v>
      </c>
      <c r="AG109" s="44" t="s">
        <v>102</v>
      </c>
    </row>
    <row r="110" spans="1:33" x14ac:dyDescent="0.25">
      <c r="A110" s="44" t="s">
        <v>50</v>
      </c>
      <c r="B110" s="45">
        <v>5.2</v>
      </c>
      <c r="C110" s="41">
        <f>B110*Conversions!$G$4</f>
        <v>55.951999999999998</v>
      </c>
      <c r="D110" s="45">
        <v>2.4</v>
      </c>
      <c r="E110" s="45">
        <f t="shared" si="10"/>
        <v>25.823999999999998</v>
      </c>
      <c r="F110" s="45">
        <v>1</v>
      </c>
      <c r="G110" s="41">
        <f t="shared" si="11"/>
        <v>10.76</v>
      </c>
      <c r="H110" s="45">
        <v>1.2630282316471995</v>
      </c>
      <c r="I110" s="41">
        <f t="shared" si="12"/>
        <v>13.590183772523867</v>
      </c>
      <c r="J110" s="45">
        <v>2</v>
      </c>
      <c r="K110" s="45">
        <v>0.5481284664480347</v>
      </c>
      <c r="L110" s="45">
        <v>1</v>
      </c>
      <c r="M110" s="46">
        <v>100</v>
      </c>
      <c r="O110" s="25">
        <f>1/M110*10.76*100</f>
        <v>10.76</v>
      </c>
      <c r="P110" s="46">
        <v>100</v>
      </c>
      <c r="Q110" s="25">
        <f t="shared" si="13"/>
        <v>10.76</v>
      </c>
      <c r="R110" s="46">
        <v>275</v>
      </c>
      <c r="S110" s="59">
        <f>R110*Conversions!$G$10</f>
        <v>80.540625000000006</v>
      </c>
      <c r="T110" s="46">
        <v>475</v>
      </c>
      <c r="U110" s="59">
        <f>T110*Conversions!$G$10</f>
        <v>139.11562499999999</v>
      </c>
      <c r="V110" s="62">
        <f>U110*Conversions!$G$13</f>
        <v>0.20408160146699267</v>
      </c>
      <c r="W110" s="45">
        <v>0.15</v>
      </c>
      <c r="Y110" s="45">
        <v>0.15</v>
      </c>
      <c r="AA110" s="46">
        <v>120</v>
      </c>
      <c r="AB110" s="45">
        <v>0.60765999999999998</v>
      </c>
      <c r="AC110" s="86">
        <f t="shared" si="9"/>
        <v>2.3002422405999998</v>
      </c>
      <c r="AD110" s="45">
        <v>0</v>
      </c>
      <c r="AE110" s="45">
        <v>0.28000000000000003</v>
      </c>
      <c r="AF110" s="44" t="s">
        <v>118</v>
      </c>
      <c r="AG110" s="44" t="s">
        <v>100</v>
      </c>
    </row>
    <row r="111" spans="1:33" x14ac:dyDescent="0.25">
      <c r="A111" s="44" t="s">
        <v>50</v>
      </c>
      <c r="B111" s="45">
        <v>2.2999999999999998</v>
      </c>
      <c r="C111" s="41">
        <f>B111*Conversions!$G$4</f>
        <v>24.747999999999998</v>
      </c>
      <c r="D111" s="45">
        <v>0.9</v>
      </c>
      <c r="E111" s="45">
        <f t="shared" si="10"/>
        <v>9.6839999999999993</v>
      </c>
      <c r="F111" s="45">
        <v>0.5</v>
      </c>
      <c r="G111" s="41">
        <f t="shared" si="11"/>
        <v>5.38</v>
      </c>
      <c r="H111" s="45">
        <v>0.4123586737477169</v>
      </c>
      <c r="I111" s="41">
        <f t="shared" si="12"/>
        <v>4.4369793295254336</v>
      </c>
      <c r="J111" s="45">
        <v>2</v>
      </c>
      <c r="K111" s="45">
        <v>0.5481284664480347</v>
      </c>
      <c r="L111" s="45">
        <v>0.4</v>
      </c>
      <c r="M111" s="46">
        <v>6.9930069930069934</v>
      </c>
      <c r="O111" s="25">
        <f>1/M111*10.76*100</f>
        <v>153.86799999999999</v>
      </c>
      <c r="P111" s="46">
        <v>9</v>
      </c>
      <c r="Q111" s="25">
        <f t="shared" si="13"/>
        <v>119.55555555555554</v>
      </c>
      <c r="R111" s="46">
        <v>245</v>
      </c>
      <c r="S111" s="59">
        <f>R111*Conversions!$G$10</f>
        <v>71.754374999999996</v>
      </c>
      <c r="T111" s="46">
        <v>105</v>
      </c>
      <c r="U111" s="59">
        <f>T111*Conversions!$G$10</f>
        <v>30.751874999999998</v>
      </c>
      <c r="V111" s="62">
        <f>U111*Conversions!$G$13</f>
        <v>4.5112775061124696E-2</v>
      </c>
      <c r="W111" s="45">
        <v>1.07</v>
      </c>
      <c r="Y111" s="45">
        <v>1.07</v>
      </c>
      <c r="AA111" s="46">
        <v>60</v>
      </c>
      <c r="AB111" s="45">
        <v>0.26419999999999999</v>
      </c>
      <c r="AC111" s="86">
        <f t="shared" si="9"/>
        <v>1.000105322</v>
      </c>
      <c r="AD111" s="45">
        <v>0.04</v>
      </c>
      <c r="AE111" s="45">
        <v>1.53</v>
      </c>
      <c r="AF111" s="44" t="s">
        <v>118</v>
      </c>
      <c r="AG111" s="44" t="s">
        <v>77</v>
      </c>
    </row>
    <row r="112" spans="1:33" s="74" customFormat="1" ht="23.25" x14ac:dyDescent="0.35">
      <c r="A112" s="74" t="s">
        <v>51</v>
      </c>
      <c r="B112" s="75">
        <v>1</v>
      </c>
      <c r="C112" s="76">
        <f>B112*Conversions!$G$4</f>
        <v>10.76</v>
      </c>
      <c r="D112" s="75">
        <v>0.9</v>
      </c>
      <c r="E112" s="75">
        <f t="shared" si="10"/>
        <v>9.6839999999999993</v>
      </c>
      <c r="F112" s="75">
        <v>0.5</v>
      </c>
      <c r="G112" s="76">
        <f t="shared" si="11"/>
        <v>5.38</v>
      </c>
      <c r="H112" s="75">
        <v>0.4123586737477169</v>
      </c>
      <c r="I112" s="76">
        <f t="shared" si="12"/>
        <v>4.4369793295254336</v>
      </c>
      <c r="J112" s="75">
        <v>2</v>
      </c>
      <c r="K112" s="75">
        <v>0.5481284664480347</v>
      </c>
      <c r="L112" s="75">
        <v>0.4</v>
      </c>
      <c r="M112" s="77">
        <v>6.9930069930069934</v>
      </c>
      <c r="N112" s="77"/>
      <c r="O112" s="78">
        <f>1/M112*10.76*100</f>
        <v>153.86799999999999</v>
      </c>
      <c r="P112" s="77">
        <v>9</v>
      </c>
      <c r="Q112" s="78">
        <f t="shared" si="13"/>
        <v>119.55555555555554</v>
      </c>
      <c r="R112" s="77">
        <v>245</v>
      </c>
      <c r="S112" s="79">
        <f>R112*Conversions!$G$10</f>
        <v>71.754374999999996</v>
      </c>
      <c r="T112" s="77">
        <v>105</v>
      </c>
      <c r="U112" s="79">
        <f>T112*Conversions!$G$10</f>
        <v>30.751874999999998</v>
      </c>
      <c r="V112" s="80">
        <f>U112*Conversions!$G$13</f>
        <v>4.5112775061124696E-2</v>
      </c>
      <c r="W112" s="75">
        <v>1.07</v>
      </c>
      <c r="X112" s="75"/>
      <c r="Y112" s="75">
        <v>1.07</v>
      </c>
      <c r="Z112" s="75"/>
      <c r="AA112" s="77">
        <v>60</v>
      </c>
      <c r="AB112" s="75">
        <v>0.26419999999999999</v>
      </c>
      <c r="AC112" s="81">
        <f t="shared" si="9"/>
        <v>1.000105322</v>
      </c>
      <c r="AD112" s="75">
        <v>0.04</v>
      </c>
      <c r="AE112" s="75">
        <v>1.53</v>
      </c>
      <c r="AF112" s="74" t="s">
        <v>118</v>
      </c>
      <c r="AG112" s="74" t="s">
        <v>77</v>
      </c>
    </row>
    <row r="113" spans="1:33" x14ac:dyDescent="0.25">
      <c r="A113" s="44" t="s">
        <v>52</v>
      </c>
      <c r="B113" s="45" t="s">
        <v>53</v>
      </c>
      <c r="C113" s="41" t="e">
        <f>B113*Conversions!$G$4</f>
        <v>#VALUE!</v>
      </c>
      <c r="D113" s="45">
        <v>1.7</v>
      </c>
      <c r="E113" s="45">
        <f t="shared" si="10"/>
        <v>18.291999999999998</v>
      </c>
      <c r="F113" s="45">
        <v>0.2</v>
      </c>
      <c r="G113" s="41">
        <f t="shared" si="11"/>
        <v>2.1520000000000001</v>
      </c>
      <c r="H113" s="45">
        <v>0.8</v>
      </c>
      <c r="I113" s="41">
        <f t="shared" si="12"/>
        <v>8.6080000000000005</v>
      </c>
      <c r="J113" s="45" t="s">
        <v>47</v>
      </c>
      <c r="K113" s="45" t="s">
        <v>47</v>
      </c>
      <c r="L113" s="45" t="s">
        <v>47</v>
      </c>
      <c r="M113" s="46">
        <v>100</v>
      </c>
      <c r="O113" s="25">
        <f>1/M113*10.76*100</f>
        <v>10.76</v>
      </c>
      <c r="P113" s="46">
        <v>100</v>
      </c>
      <c r="Q113" s="25">
        <f t="shared" si="13"/>
        <v>10.76</v>
      </c>
      <c r="R113" s="46">
        <v>250</v>
      </c>
      <c r="S113" s="59">
        <f>R113*Conversions!$G$10</f>
        <v>73.21875</v>
      </c>
      <c r="T113" s="46">
        <v>250</v>
      </c>
      <c r="U113" s="59">
        <f>T113*Conversions!$G$10</f>
        <v>73.21875</v>
      </c>
      <c r="V113" s="62">
        <f>U113*Conversions!$G$13</f>
        <v>0.10741136919315404</v>
      </c>
      <c r="W113" s="45">
        <v>0.15</v>
      </c>
      <c r="Y113" s="45">
        <v>0.15</v>
      </c>
      <c r="AA113" s="46">
        <v>0</v>
      </c>
      <c r="AB113" s="45" t="s">
        <v>47</v>
      </c>
      <c r="AC113" s="86" t="e">
        <f t="shared" si="9"/>
        <v>#VALUE!</v>
      </c>
      <c r="AD113" s="45" t="s">
        <v>47</v>
      </c>
      <c r="AE113" s="45" t="s">
        <v>47</v>
      </c>
      <c r="AF113" s="44" t="s">
        <v>118</v>
      </c>
      <c r="AG113" s="44" t="s">
        <v>47</v>
      </c>
    </row>
    <row r="114" spans="1:33" s="74" customFormat="1" ht="23.25" x14ac:dyDescent="0.35">
      <c r="A114" s="74" t="s">
        <v>54</v>
      </c>
      <c r="B114" s="75">
        <v>1.8</v>
      </c>
      <c r="C114" s="76">
        <f>B114*Conversions!$G$4</f>
        <v>19.367999999999999</v>
      </c>
      <c r="D114" s="75">
        <v>1.7</v>
      </c>
      <c r="E114" s="75">
        <f t="shared" si="10"/>
        <v>18.291999999999998</v>
      </c>
      <c r="F114" s="75">
        <v>1</v>
      </c>
      <c r="G114" s="76">
        <f t="shared" si="11"/>
        <v>10.76</v>
      </c>
      <c r="H114" s="75">
        <v>0.90537131302870821</v>
      </c>
      <c r="I114" s="76">
        <f t="shared" si="12"/>
        <v>9.7417953281888998</v>
      </c>
      <c r="J114" s="75">
        <v>2</v>
      </c>
      <c r="K114" s="75">
        <v>0.47380596252287738</v>
      </c>
      <c r="L114" s="75">
        <v>1</v>
      </c>
      <c r="M114" s="77">
        <v>30.303030303030305</v>
      </c>
      <c r="N114" s="77"/>
      <c r="O114" s="78">
        <f>1/M114*10.76*100</f>
        <v>35.508000000000003</v>
      </c>
      <c r="P114" s="77">
        <v>60</v>
      </c>
      <c r="Q114" s="78">
        <f t="shared" si="13"/>
        <v>17.93333333333333</v>
      </c>
      <c r="R114" s="77">
        <v>250</v>
      </c>
      <c r="S114" s="79">
        <f>R114*Conversions!$G$10</f>
        <v>73.21875</v>
      </c>
      <c r="T114" s="77">
        <v>200</v>
      </c>
      <c r="U114" s="79">
        <f>T114*Conversions!$G$10</f>
        <v>58.575000000000003</v>
      </c>
      <c r="V114" s="80">
        <f>U114*Conversions!$G$13</f>
        <v>8.5929095354523241E-2</v>
      </c>
      <c r="W114" s="75">
        <v>0.25</v>
      </c>
      <c r="X114" s="75"/>
      <c r="Y114" s="75">
        <v>0.25</v>
      </c>
      <c r="Z114" s="75"/>
      <c r="AA114" s="77">
        <v>120</v>
      </c>
      <c r="AB114" s="75">
        <v>5.0198</v>
      </c>
      <c r="AC114" s="81">
        <f t="shared" si="9"/>
        <v>19.002001118000003</v>
      </c>
      <c r="AD114" s="75">
        <v>0.35</v>
      </c>
      <c r="AE114" s="75">
        <v>0.05</v>
      </c>
      <c r="AF114" s="74" t="s">
        <v>118</v>
      </c>
      <c r="AG114" s="74" t="s">
        <v>119</v>
      </c>
    </row>
    <row r="115" spans="1:33" s="74" customFormat="1" ht="23.25" x14ac:dyDescent="0.35">
      <c r="A115" s="74" t="s">
        <v>55</v>
      </c>
      <c r="B115" s="75" t="s">
        <v>53</v>
      </c>
      <c r="C115" s="76" t="e">
        <f>B115*Conversions!$G$4</f>
        <v>#VALUE!</v>
      </c>
      <c r="D115" s="75">
        <v>1.7</v>
      </c>
      <c r="E115" s="75">
        <f t="shared" si="10"/>
        <v>18.291999999999998</v>
      </c>
      <c r="F115" s="75">
        <v>0.5</v>
      </c>
      <c r="G115" s="76">
        <f t="shared" si="11"/>
        <v>5.38</v>
      </c>
      <c r="H115" s="75">
        <v>0.5</v>
      </c>
      <c r="I115" s="76">
        <f t="shared" si="12"/>
        <v>5.38</v>
      </c>
      <c r="J115" s="75" t="s">
        <v>47</v>
      </c>
      <c r="K115" s="75" t="s">
        <v>47</v>
      </c>
      <c r="L115" s="75" t="s">
        <v>47</v>
      </c>
      <c r="M115" s="77">
        <v>30.303030303030305</v>
      </c>
      <c r="N115" s="77"/>
      <c r="O115" s="78">
        <f>1/M115*10.76*100</f>
        <v>35.508000000000003</v>
      </c>
      <c r="P115" s="77">
        <v>60</v>
      </c>
      <c r="Q115" s="78">
        <f t="shared" si="13"/>
        <v>17.93333333333333</v>
      </c>
      <c r="R115" s="77">
        <v>250</v>
      </c>
      <c r="S115" s="79">
        <f>R115*Conversions!$G$10</f>
        <v>73.21875</v>
      </c>
      <c r="T115" s="77">
        <v>250</v>
      </c>
      <c r="U115" s="79">
        <f>T115*Conversions!$G$10</f>
        <v>73.21875</v>
      </c>
      <c r="V115" s="80">
        <f>U115*Conversions!$G$13</f>
        <v>0.10741136919315404</v>
      </c>
      <c r="W115" s="75">
        <v>0.25</v>
      </c>
      <c r="X115" s="75"/>
      <c r="Y115" s="75">
        <v>0.25</v>
      </c>
      <c r="Z115" s="75"/>
      <c r="AA115" s="77">
        <v>120</v>
      </c>
      <c r="AB115" s="75" t="s">
        <v>47</v>
      </c>
      <c r="AC115" s="81" t="e">
        <f t="shared" si="9"/>
        <v>#VALUE!</v>
      </c>
      <c r="AD115" s="75" t="s">
        <v>47</v>
      </c>
      <c r="AE115" s="75" t="s">
        <v>47</v>
      </c>
      <c r="AF115" s="74" t="s">
        <v>109</v>
      </c>
      <c r="AG115" s="74" t="s">
        <v>119</v>
      </c>
    </row>
    <row r="116" spans="1:33" x14ac:dyDescent="0.25">
      <c r="A116" s="44" t="s">
        <v>56</v>
      </c>
      <c r="B116" s="45">
        <v>4.3</v>
      </c>
      <c r="C116" s="41">
        <f>B116*Conversions!$G$4</f>
        <v>46.268000000000001</v>
      </c>
      <c r="D116" s="45">
        <v>2.2999999999999998</v>
      </c>
      <c r="E116" s="45">
        <f t="shared" si="10"/>
        <v>24.747999999999998</v>
      </c>
      <c r="F116" s="45">
        <v>1</v>
      </c>
      <c r="G116" s="41">
        <f t="shared" si="11"/>
        <v>10.76</v>
      </c>
      <c r="H116" s="45">
        <v>0.79374321381887669</v>
      </c>
      <c r="I116" s="41">
        <f t="shared" si="12"/>
        <v>8.5406769806911136</v>
      </c>
      <c r="J116" s="45">
        <v>2</v>
      </c>
      <c r="K116" s="45">
        <v>0.34374158065385224</v>
      </c>
      <c r="L116" s="45">
        <v>1</v>
      </c>
      <c r="M116" s="46">
        <v>30.303030303030305</v>
      </c>
      <c r="O116" s="25">
        <f>1/M116*10.76*100</f>
        <v>35.508000000000003</v>
      </c>
      <c r="P116" s="46">
        <v>100</v>
      </c>
      <c r="Q116" s="25">
        <f t="shared" si="13"/>
        <v>10.76</v>
      </c>
      <c r="R116" s="46">
        <v>250</v>
      </c>
      <c r="S116" s="59">
        <f>R116*Conversions!$G$10</f>
        <v>73.21875</v>
      </c>
      <c r="T116" s="46">
        <v>200</v>
      </c>
      <c r="U116" s="59">
        <f>T116*Conversions!$G$10</f>
        <v>58.575000000000003</v>
      </c>
      <c r="V116" s="62">
        <f>U116*Conversions!$G$13</f>
        <v>8.5929095354523241E-2</v>
      </c>
      <c r="W116" s="45">
        <v>0.25</v>
      </c>
      <c r="Y116" s="45">
        <v>0.25</v>
      </c>
      <c r="AA116" s="46">
        <v>120</v>
      </c>
      <c r="AB116" s="45">
        <v>0.60765999999999998</v>
      </c>
      <c r="AC116" s="86">
        <f t="shared" si="9"/>
        <v>2.3002422405999998</v>
      </c>
      <c r="AD116" s="45">
        <v>0.03</v>
      </c>
      <c r="AE116" s="45">
        <v>0.14000000000000001</v>
      </c>
      <c r="AF116" s="44" t="s">
        <v>109</v>
      </c>
      <c r="AG116" s="44" t="s">
        <v>119</v>
      </c>
    </row>
    <row r="117" spans="1:33" x14ac:dyDescent="0.25">
      <c r="A117" s="44" t="s">
        <v>57</v>
      </c>
      <c r="B117" s="45">
        <v>1.9</v>
      </c>
      <c r="C117" s="41">
        <f>B117*Conversions!$G$4</f>
        <v>20.443999999999999</v>
      </c>
      <c r="D117" s="45">
        <v>1.4</v>
      </c>
      <c r="E117" s="45">
        <f t="shared" si="10"/>
        <v>15.063999999999998</v>
      </c>
      <c r="F117" s="45">
        <v>1</v>
      </c>
      <c r="G117" s="41">
        <f t="shared" si="11"/>
        <v>10.76</v>
      </c>
      <c r="H117" s="45">
        <v>1.0130339971591915</v>
      </c>
      <c r="I117" s="41">
        <f t="shared" si="12"/>
        <v>10.900245809432901</v>
      </c>
      <c r="J117" s="45">
        <v>2</v>
      </c>
      <c r="K117" s="45">
        <v>0.5481284664480347</v>
      </c>
      <c r="L117" s="45">
        <v>1</v>
      </c>
      <c r="M117" s="46">
        <v>6.9930069930069934</v>
      </c>
      <c r="O117" s="25">
        <f>1/M117*10.76*100</f>
        <v>153.86799999999999</v>
      </c>
      <c r="P117" s="46">
        <v>9</v>
      </c>
      <c r="Q117" s="25">
        <f t="shared" si="13"/>
        <v>119.55555555555554</v>
      </c>
      <c r="R117" s="46">
        <v>245</v>
      </c>
      <c r="S117" s="59">
        <f>R117*Conversions!$G$10</f>
        <v>71.754374999999996</v>
      </c>
      <c r="T117" s="46">
        <v>105</v>
      </c>
      <c r="U117" s="59">
        <f>T117*Conversions!$G$10</f>
        <v>30.751874999999998</v>
      </c>
      <c r="V117" s="62">
        <f>U117*Conversions!$G$13</f>
        <v>4.5112775061124696E-2</v>
      </c>
      <c r="W117" s="45">
        <v>1.07</v>
      </c>
      <c r="Y117" s="45">
        <v>1.07</v>
      </c>
      <c r="AA117" s="46">
        <v>60</v>
      </c>
      <c r="AB117" s="45">
        <v>0.26419999999999999</v>
      </c>
      <c r="AC117" s="86">
        <f t="shared" si="9"/>
        <v>1.000105322</v>
      </c>
      <c r="AD117" s="45">
        <v>0.04</v>
      </c>
      <c r="AE117" s="45">
        <v>0.03</v>
      </c>
      <c r="AF117" s="44" t="s">
        <v>118</v>
      </c>
      <c r="AG117" s="44" t="s">
        <v>77</v>
      </c>
    </row>
    <row r="118" spans="1:33" x14ac:dyDescent="0.25">
      <c r="A118" s="44" t="s">
        <v>58</v>
      </c>
      <c r="B118" s="45">
        <v>3.8</v>
      </c>
      <c r="C118" s="41">
        <f>B118*Conversions!$G$4</f>
        <v>40.887999999999998</v>
      </c>
      <c r="D118" s="45">
        <v>2.7</v>
      </c>
      <c r="E118" s="45">
        <f t="shared" si="10"/>
        <v>29.052</v>
      </c>
      <c r="F118" s="45">
        <v>1</v>
      </c>
      <c r="G118" s="41">
        <f t="shared" si="11"/>
        <v>10.76</v>
      </c>
      <c r="H118" s="45">
        <v>1.0130339971591915</v>
      </c>
      <c r="I118" s="41">
        <f t="shared" si="12"/>
        <v>10.900245809432901</v>
      </c>
      <c r="J118" s="45">
        <v>2</v>
      </c>
      <c r="K118" s="45">
        <v>0.5481284664480347</v>
      </c>
      <c r="L118" s="45">
        <v>1</v>
      </c>
      <c r="M118" s="46">
        <v>6.9930069930069934</v>
      </c>
      <c r="O118" s="25">
        <f>1/M118*10.76*100</f>
        <v>153.86799999999999</v>
      </c>
      <c r="P118" s="46">
        <v>9</v>
      </c>
      <c r="Q118" s="25">
        <f t="shared" si="13"/>
        <v>119.55555555555554</v>
      </c>
      <c r="R118" s="46">
        <v>245</v>
      </c>
      <c r="S118" s="59">
        <f>R118*Conversions!$G$10</f>
        <v>71.754374999999996</v>
      </c>
      <c r="T118" s="46">
        <v>105</v>
      </c>
      <c r="U118" s="59">
        <f>T118*Conversions!$G$10</f>
        <v>30.751874999999998</v>
      </c>
      <c r="V118" s="62">
        <f>U118*Conversions!$G$13</f>
        <v>4.5112775061124696E-2</v>
      </c>
      <c r="W118" s="45">
        <v>1.07</v>
      </c>
      <c r="Y118" s="45">
        <v>1.07</v>
      </c>
      <c r="AA118" s="46">
        <v>60</v>
      </c>
      <c r="AB118" s="45">
        <v>0.26419999999999999</v>
      </c>
      <c r="AC118" s="86">
        <f t="shared" si="9"/>
        <v>1.000105322</v>
      </c>
      <c r="AD118" s="45">
        <v>0.04</v>
      </c>
      <c r="AE118" s="45">
        <v>0.03</v>
      </c>
      <c r="AF118" s="44" t="s">
        <v>118</v>
      </c>
      <c r="AG118" s="44" t="s">
        <v>77</v>
      </c>
    </row>
    <row r="119" spans="1:33" s="50" customFormat="1" ht="21" x14ac:dyDescent="0.35">
      <c r="A119" s="50" t="s">
        <v>59</v>
      </c>
      <c r="B119" s="51">
        <v>0.9</v>
      </c>
      <c r="C119" s="65">
        <f>B119*Conversions!$G$4</f>
        <v>9.6839999999999993</v>
      </c>
      <c r="D119" s="51">
        <v>0.6</v>
      </c>
      <c r="E119" s="51">
        <f t="shared" si="10"/>
        <v>6.4559999999999995</v>
      </c>
      <c r="F119" s="51">
        <v>1</v>
      </c>
      <c r="G119" s="65">
        <f t="shared" si="11"/>
        <v>10.76</v>
      </c>
      <c r="H119" s="51">
        <v>1.0130339971591915</v>
      </c>
      <c r="I119" s="65">
        <f t="shared" si="12"/>
        <v>10.900245809432901</v>
      </c>
      <c r="J119" s="51">
        <v>2</v>
      </c>
      <c r="K119" s="51">
        <v>0.5481284664480347</v>
      </c>
      <c r="L119" s="51">
        <v>1</v>
      </c>
      <c r="M119" s="52">
        <v>6.9930069930069934</v>
      </c>
      <c r="N119" s="52"/>
      <c r="O119" s="66">
        <f>1/M119*10.76*100</f>
        <v>153.86799999999999</v>
      </c>
      <c r="P119" s="52">
        <v>9</v>
      </c>
      <c r="Q119" s="66">
        <f t="shared" si="13"/>
        <v>119.55555555555554</v>
      </c>
      <c r="R119" s="52">
        <v>245</v>
      </c>
      <c r="S119" s="67">
        <f>R119*Conversions!$G$10</f>
        <v>71.754374999999996</v>
      </c>
      <c r="T119" s="52">
        <v>105</v>
      </c>
      <c r="U119" s="67">
        <f>T119*Conversions!$G$10</f>
        <v>30.751874999999998</v>
      </c>
      <c r="V119" s="68">
        <f>U119*Conversions!$G$13</f>
        <v>4.5112775061124696E-2</v>
      </c>
      <c r="W119" s="51">
        <v>1.07</v>
      </c>
      <c r="X119" s="51"/>
      <c r="Y119" s="51">
        <v>1.07</v>
      </c>
      <c r="Z119" s="51"/>
      <c r="AA119" s="52">
        <v>60</v>
      </c>
      <c r="AB119" s="51">
        <v>0.26419999999999999</v>
      </c>
      <c r="AC119" s="53">
        <f t="shared" si="9"/>
        <v>1.000105322</v>
      </c>
      <c r="AD119" s="51">
        <v>0.04</v>
      </c>
      <c r="AE119" s="51">
        <v>0.03</v>
      </c>
      <c r="AF119" s="50" t="s">
        <v>118</v>
      </c>
      <c r="AG119" s="50" t="s">
        <v>77</v>
      </c>
    </row>
    <row r="120" spans="1:33" s="50" customFormat="1" ht="21" x14ac:dyDescent="0.35">
      <c r="A120" s="50" t="s">
        <v>59</v>
      </c>
      <c r="B120" s="51">
        <v>1.1000000000000001</v>
      </c>
      <c r="C120" s="65">
        <f>B120*Conversions!$G$4</f>
        <v>11.836</v>
      </c>
      <c r="D120" s="51">
        <v>0.08</v>
      </c>
      <c r="E120" s="51">
        <f t="shared" si="10"/>
        <v>0.86080000000000001</v>
      </c>
      <c r="F120" s="51">
        <v>0.2</v>
      </c>
      <c r="G120" s="65">
        <f t="shared" si="11"/>
        <v>2.1520000000000001</v>
      </c>
      <c r="H120" s="51">
        <v>0.77995070606816652</v>
      </c>
      <c r="I120" s="65">
        <f t="shared" si="12"/>
        <v>8.3922695972934722</v>
      </c>
      <c r="J120" s="51">
        <v>2</v>
      </c>
      <c r="K120" s="51">
        <v>0.5481284664480347</v>
      </c>
      <c r="L120" s="51">
        <v>1</v>
      </c>
      <c r="M120" s="52">
        <v>100</v>
      </c>
      <c r="N120" s="52"/>
      <c r="O120" s="66">
        <f>1/M120*10.76*100</f>
        <v>10.76</v>
      </c>
      <c r="P120" s="52">
        <v>100</v>
      </c>
      <c r="Q120" s="66">
        <f t="shared" si="13"/>
        <v>10.76</v>
      </c>
      <c r="R120" s="52">
        <v>250</v>
      </c>
      <c r="S120" s="67">
        <f>R120*Conversions!$G$10</f>
        <v>73.21875</v>
      </c>
      <c r="T120" s="52">
        <v>250</v>
      </c>
      <c r="U120" s="67">
        <f>T120*Conversions!$G$10</f>
        <v>73.21875</v>
      </c>
      <c r="V120" s="68">
        <f>U120*Conversions!$G$13</f>
        <v>0.10741136919315404</v>
      </c>
      <c r="W120" s="51">
        <v>0.15</v>
      </c>
      <c r="X120" s="51"/>
      <c r="Y120" s="51">
        <v>0.15</v>
      </c>
      <c r="Z120" s="51"/>
      <c r="AA120" s="52">
        <v>0</v>
      </c>
      <c r="AB120" s="51">
        <v>0</v>
      </c>
      <c r="AC120" s="53">
        <f t="shared" ref="AC120:AC134" si="14">AB120*3.78541</f>
        <v>0</v>
      </c>
      <c r="AD120" s="51">
        <v>0</v>
      </c>
      <c r="AE120" s="51">
        <v>0</v>
      </c>
      <c r="AF120" s="50" t="s">
        <v>118</v>
      </c>
      <c r="AG120" s="50" t="s">
        <v>47</v>
      </c>
    </row>
    <row r="121" spans="1:33" x14ac:dyDescent="0.25">
      <c r="A121" s="44" t="s">
        <v>60</v>
      </c>
      <c r="B121" s="45">
        <v>1.4</v>
      </c>
      <c r="C121" s="41">
        <f>B121*Conversions!$G$4</f>
        <v>15.063999999999998</v>
      </c>
      <c r="D121" s="45" t="s">
        <v>47</v>
      </c>
      <c r="E121" s="45" t="e">
        <f t="shared" si="10"/>
        <v>#VALUE!</v>
      </c>
      <c r="F121" s="45">
        <v>0.2</v>
      </c>
      <c r="G121" s="41">
        <f t="shared" si="11"/>
        <v>2.1520000000000001</v>
      </c>
      <c r="H121" s="45">
        <v>0.27475959443986969</v>
      </c>
      <c r="I121" s="41">
        <f t="shared" si="12"/>
        <v>2.956413236172998</v>
      </c>
      <c r="J121" s="45">
        <v>2</v>
      </c>
      <c r="K121" s="45">
        <v>0.18580625981289312</v>
      </c>
      <c r="L121" s="45">
        <v>1</v>
      </c>
      <c r="M121" s="46">
        <v>333.33333333333331</v>
      </c>
      <c r="O121" s="25">
        <f>1/M121*10.76*100</f>
        <v>3.2280000000000002</v>
      </c>
      <c r="P121" s="46">
        <v>333</v>
      </c>
      <c r="Q121" s="25">
        <f t="shared" si="13"/>
        <v>3.2312312312312312</v>
      </c>
      <c r="R121" s="46">
        <v>275</v>
      </c>
      <c r="S121" s="59">
        <f>R121*Conversions!$G$10</f>
        <v>80.540625000000006</v>
      </c>
      <c r="T121" s="46">
        <v>475</v>
      </c>
      <c r="U121" s="59">
        <f>T121*Conversions!$G$10</f>
        <v>139.11562499999999</v>
      </c>
      <c r="V121" s="62">
        <f>U121*Conversions!$G$13</f>
        <v>0.20408160146699267</v>
      </c>
      <c r="W121" s="45">
        <v>0.15</v>
      </c>
      <c r="Y121" s="45">
        <v>0.15</v>
      </c>
      <c r="AA121" s="46">
        <v>120</v>
      </c>
      <c r="AB121" s="45">
        <v>0</v>
      </c>
      <c r="AC121" s="86">
        <f t="shared" si="14"/>
        <v>0</v>
      </c>
      <c r="AD121" s="45">
        <v>0</v>
      </c>
      <c r="AE121" s="45">
        <v>0</v>
      </c>
      <c r="AF121" s="44" t="s">
        <v>118</v>
      </c>
      <c r="AG121" s="44" t="s">
        <v>115</v>
      </c>
    </row>
    <row r="122" spans="1:33" x14ac:dyDescent="0.25">
      <c r="A122" s="44" t="s">
        <v>61</v>
      </c>
      <c r="B122" s="45">
        <v>2.9</v>
      </c>
      <c r="C122" s="41">
        <f>B122*Conversions!$G$4</f>
        <v>31.203999999999997</v>
      </c>
      <c r="D122" s="45">
        <v>0.9</v>
      </c>
      <c r="E122" s="45">
        <f t="shared" si="10"/>
        <v>9.6839999999999993</v>
      </c>
      <c r="F122" s="45">
        <v>0.2</v>
      </c>
      <c r="G122" s="41">
        <f t="shared" si="11"/>
        <v>2.1520000000000001</v>
      </c>
      <c r="H122" s="45">
        <v>0.27475959443986969</v>
      </c>
      <c r="I122" s="41">
        <f t="shared" si="12"/>
        <v>2.956413236172998</v>
      </c>
      <c r="J122" s="45">
        <v>2</v>
      </c>
      <c r="K122" s="45">
        <v>0.18580625981289312</v>
      </c>
      <c r="L122" s="45">
        <v>1</v>
      </c>
      <c r="M122" s="46">
        <v>333.33333333333331</v>
      </c>
      <c r="O122" s="25">
        <f>1/M122*10.76*100</f>
        <v>3.2280000000000002</v>
      </c>
      <c r="P122" s="46">
        <v>333</v>
      </c>
      <c r="Q122" s="25">
        <f t="shared" si="13"/>
        <v>3.2312312312312312</v>
      </c>
      <c r="R122" s="46">
        <v>275</v>
      </c>
      <c r="S122" s="59">
        <f>R122*Conversions!$G$10</f>
        <v>80.540625000000006</v>
      </c>
      <c r="T122" s="46">
        <v>475</v>
      </c>
      <c r="U122" s="59">
        <f>T122*Conversions!$G$10</f>
        <v>139.11562499999999</v>
      </c>
      <c r="V122" s="62">
        <f>U122*Conversions!$G$13</f>
        <v>0.20408160146699267</v>
      </c>
      <c r="W122" s="45">
        <v>0.15</v>
      </c>
      <c r="Y122" s="45">
        <v>0.15</v>
      </c>
      <c r="AA122" s="46">
        <v>120</v>
      </c>
      <c r="AB122" s="45">
        <v>0</v>
      </c>
      <c r="AC122" s="86">
        <f t="shared" si="14"/>
        <v>0</v>
      </c>
      <c r="AD122" s="45">
        <v>0</v>
      </c>
      <c r="AE122" s="45">
        <v>0</v>
      </c>
      <c r="AF122" s="44" t="s">
        <v>118</v>
      </c>
      <c r="AG122" s="44" t="s">
        <v>115</v>
      </c>
    </row>
    <row r="123" spans="1:33" s="74" customFormat="1" ht="23.25" x14ac:dyDescent="0.35">
      <c r="A123" s="74" t="s">
        <v>62</v>
      </c>
      <c r="B123" s="75">
        <v>0.3</v>
      </c>
      <c r="C123" s="76">
        <f>B123*Conversions!$G$4</f>
        <v>3.2279999999999998</v>
      </c>
      <c r="D123" s="75">
        <v>0.3</v>
      </c>
      <c r="E123" s="75">
        <f t="shared" si="10"/>
        <v>3.2279999999999998</v>
      </c>
      <c r="F123" s="75">
        <v>0.2</v>
      </c>
      <c r="G123" s="76">
        <f t="shared" si="11"/>
        <v>2.1520000000000001</v>
      </c>
      <c r="H123" s="75">
        <v>0.27475959443986969</v>
      </c>
      <c r="I123" s="76">
        <f t="shared" si="12"/>
        <v>2.956413236172998</v>
      </c>
      <c r="J123" s="75">
        <v>2</v>
      </c>
      <c r="K123" s="75">
        <v>0.18580625981289312</v>
      </c>
      <c r="L123" s="75">
        <v>1</v>
      </c>
      <c r="M123" s="77">
        <v>333.33333333333331</v>
      </c>
      <c r="N123" s="77"/>
      <c r="O123" s="78">
        <f>1/M123*10.76*100</f>
        <v>3.2280000000000002</v>
      </c>
      <c r="P123" s="77">
        <v>333</v>
      </c>
      <c r="Q123" s="78">
        <f t="shared" si="13"/>
        <v>3.2312312312312312</v>
      </c>
      <c r="R123" s="77">
        <v>275</v>
      </c>
      <c r="S123" s="79">
        <f>R123*Conversions!$G$10</f>
        <v>80.540625000000006</v>
      </c>
      <c r="T123" s="77">
        <v>475</v>
      </c>
      <c r="U123" s="79">
        <f>T123*Conversions!$G$10</f>
        <v>139.11562499999999</v>
      </c>
      <c r="V123" s="80">
        <f>U123*Conversions!$G$13</f>
        <v>0.20408160146699267</v>
      </c>
      <c r="W123" s="75">
        <v>0.15</v>
      </c>
      <c r="X123" s="75"/>
      <c r="Y123" s="75">
        <v>0.15</v>
      </c>
      <c r="Z123" s="75"/>
      <c r="AA123" s="77">
        <v>120</v>
      </c>
      <c r="AB123" s="75">
        <v>0</v>
      </c>
      <c r="AC123" s="81">
        <f t="shared" si="14"/>
        <v>0</v>
      </c>
      <c r="AD123" s="75">
        <v>0</v>
      </c>
      <c r="AE123" s="75">
        <v>0</v>
      </c>
      <c r="AF123" s="74" t="s">
        <v>118</v>
      </c>
      <c r="AG123" s="74" t="s">
        <v>88</v>
      </c>
    </row>
    <row r="124" spans="1:33" x14ac:dyDescent="0.25">
      <c r="A124" s="44" t="s">
        <v>63</v>
      </c>
      <c r="B124" s="45">
        <v>1.4</v>
      </c>
      <c r="C124" s="41">
        <f>B124*Conversions!$G$4</f>
        <v>15.063999999999998</v>
      </c>
      <c r="D124" s="45">
        <v>0.8</v>
      </c>
      <c r="E124" s="45">
        <f t="shared" si="10"/>
        <v>8.6080000000000005</v>
      </c>
      <c r="F124" s="45">
        <v>0.2</v>
      </c>
      <c r="G124" s="41">
        <f t="shared" si="11"/>
        <v>2.1520000000000001</v>
      </c>
      <c r="H124" s="45">
        <v>0.27475959443986969</v>
      </c>
      <c r="I124" s="41">
        <f t="shared" si="12"/>
        <v>2.956413236172998</v>
      </c>
      <c r="J124" s="45">
        <v>2</v>
      </c>
      <c r="K124" s="45">
        <v>0.18580625981289312</v>
      </c>
      <c r="L124" s="45">
        <v>1</v>
      </c>
      <c r="M124" s="46">
        <v>333.33333333333331</v>
      </c>
      <c r="O124" s="25">
        <f>1/M124*10.76*100</f>
        <v>3.2280000000000002</v>
      </c>
      <c r="P124" s="46">
        <v>333</v>
      </c>
      <c r="Q124" s="25">
        <f t="shared" si="13"/>
        <v>3.2312312312312312</v>
      </c>
      <c r="R124" s="46">
        <v>275</v>
      </c>
      <c r="S124" s="59">
        <f>R124*Conversions!$G$10</f>
        <v>80.540625000000006</v>
      </c>
      <c r="T124" s="46">
        <v>475</v>
      </c>
      <c r="U124" s="59">
        <f>T124*Conversions!$G$10</f>
        <v>139.11562499999999</v>
      </c>
      <c r="V124" s="62">
        <f>U124*Conversions!$G$13</f>
        <v>0.20408160146699267</v>
      </c>
      <c r="W124" s="45">
        <v>0.15</v>
      </c>
      <c r="Y124" s="45">
        <v>0.15</v>
      </c>
      <c r="AA124" s="46">
        <v>120</v>
      </c>
      <c r="AB124" s="45">
        <v>0</v>
      </c>
      <c r="AC124" s="86">
        <f t="shared" si="14"/>
        <v>0</v>
      </c>
      <c r="AD124" s="45">
        <v>0</v>
      </c>
      <c r="AE124" s="45">
        <v>0</v>
      </c>
      <c r="AF124" s="44" t="s">
        <v>118</v>
      </c>
      <c r="AG124" s="44" t="s">
        <v>115</v>
      </c>
    </row>
    <row r="125" spans="1:33" x14ac:dyDescent="0.25">
      <c r="A125" s="44" t="s">
        <v>63</v>
      </c>
      <c r="B125" s="45">
        <v>1.3</v>
      </c>
      <c r="C125" s="41">
        <f>B125*Conversions!$G$4</f>
        <v>13.988</v>
      </c>
      <c r="D125" s="45">
        <v>1.2</v>
      </c>
      <c r="E125" s="45">
        <f t="shared" si="10"/>
        <v>12.911999999999999</v>
      </c>
      <c r="F125" s="45">
        <v>0.2</v>
      </c>
      <c r="G125" s="41">
        <f t="shared" si="11"/>
        <v>2.1520000000000001</v>
      </c>
      <c r="H125" s="45">
        <v>0.27475959443986969</v>
      </c>
      <c r="I125" s="41">
        <f t="shared" si="12"/>
        <v>2.956413236172998</v>
      </c>
      <c r="J125" s="45">
        <v>2</v>
      </c>
      <c r="K125" s="45">
        <v>0.18580625981289312</v>
      </c>
      <c r="L125" s="45">
        <v>1</v>
      </c>
      <c r="M125" s="46">
        <v>333.33333333333331</v>
      </c>
      <c r="O125" s="25">
        <f>1/M125*10.76*100</f>
        <v>3.2280000000000002</v>
      </c>
      <c r="P125" s="46">
        <v>5000</v>
      </c>
      <c r="Q125" s="25">
        <f t="shared" si="13"/>
        <v>0.21520000000000003</v>
      </c>
      <c r="R125" s="46">
        <v>275</v>
      </c>
      <c r="S125" s="59">
        <f>R125*Conversions!$G$10</f>
        <v>80.540625000000006</v>
      </c>
      <c r="T125" s="46">
        <v>475</v>
      </c>
      <c r="U125" s="59">
        <f>T125*Conversions!$G$10</f>
        <v>139.11562499999999</v>
      </c>
      <c r="V125" s="62">
        <f>U125*Conversions!$G$13</f>
        <v>0.20408160146699267</v>
      </c>
      <c r="W125" s="45">
        <v>0.15</v>
      </c>
      <c r="Y125" s="45">
        <v>0.15</v>
      </c>
      <c r="AA125" s="46">
        <v>120</v>
      </c>
      <c r="AB125" s="45">
        <v>0</v>
      </c>
      <c r="AC125" s="86">
        <f t="shared" si="14"/>
        <v>0</v>
      </c>
      <c r="AD125" s="45">
        <v>0</v>
      </c>
      <c r="AE125" s="45">
        <v>0</v>
      </c>
      <c r="AF125" s="44" t="s">
        <v>118</v>
      </c>
      <c r="AG125" s="44" t="s">
        <v>115</v>
      </c>
    </row>
    <row r="126" spans="1:33" x14ac:dyDescent="0.25">
      <c r="A126" s="44" t="s">
        <v>64</v>
      </c>
      <c r="B126" s="45">
        <v>1.8</v>
      </c>
      <c r="C126" s="41">
        <f>B126*Conversions!$G$4</f>
        <v>19.367999999999999</v>
      </c>
      <c r="D126" s="45">
        <v>2.6</v>
      </c>
      <c r="E126" s="45">
        <f t="shared" si="10"/>
        <v>27.975999999999999</v>
      </c>
      <c r="F126" s="45">
        <v>0.5</v>
      </c>
      <c r="G126" s="41">
        <f t="shared" si="11"/>
        <v>5.38</v>
      </c>
      <c r="H126" s="45">
        <v>1.0130339971591915</v>
      </c>
      <c r="I126" s="41">
        <f t="shared" si="12"/>
        <v>10.900245809432901</v>
      </c>
      <c r="J126" s="45">
        <v>2</v>
      </c>
      <c r="K126" s="45">
        <v>0.5481284664480347</v>
      </c>
      <c r="L126" s="45">
        <v>1</v>
      </c>
      <c r="M126" s="46">
        <v>6.9930069930069934</v>
      </c>
      <c r="O126" s="25">
        <f>1/M126*10.76*100</f>
        <v>153.86799999999999</v>
      </c>
      <c r="P126" s="46">
        <v>9</v>
      </c>
      <c r="Q126" s="25">
        <f t="shared" si="13"/>
        <v>119.55555555555554</v>
      </c>
      <c r="R126" s="46">
        <v>245</v>
      </c>
      <c r="S126" s="59">
        <f>R126*Conversions!$G$10</f>
        <v>71.754374999999996</v>
      </c>
      <c r="T126" s="46">
        <v>105</v>
      </c>
      <c r="U126" s="59">
        <f>T126*Conversions!$G$10</f>
        <v>30.751874999999998</v>
      </c>
      <c r="V126" s="62">
        <f>U126*Conversions!$G$13</f>
        <v>4.5112775061124696E-2</v>
      </c>
      <c r="W126" s="45">
        <v>1.07</v>
      </c>
      <c r="Y126" s="45">
        <v>1.07</v>
      </c>
      <c r="AA126" s="46">
        <v>60</v>
      </c>
      <c r="AB126" s="45">
        <v>0.26419999999999999</v>
      </c>
      <c r="AC126" s="86">
        <f t="shared" si="14"/>
        <v>1.000105322</v>
      </c>
      <c r="AD126" s="45">
        <v>0.04</v>
      </c>
      <c r="AE126" s="45">
        <v>0.03</v>
      </c>
      <c r="AF126" s="44" t="s">
        <v>118</v>
      </c>
      <c r="AG126" s="44" t="s">
        <v>77</v>
      </c>
    </row>
    <row r="127" spans="1:33" x14ac:dyDescent="0.25">
      <c r="A127" s="44" t="s">
        <v>65</v>
      </c>
      <c r="B127" s="45">
        <v>1</v>
      </c>
      <c r="C127" s="41">
        <f>B127*Conversions!$G$4</f>
        <v>10.76</v>
      </c>
      <c r="D127" s="45">
        <v>0.5</v>
      </c>
      <c r="E127" s="45">
        <f t="shared" si="10"/>
        <v>5.38</v>
      </c>
      <c r="F127" s="45">
        <v>0.5</v>
      </c>
      <c r="G127" s="41">
        <f t="shared" si="11"/>
        <v>5.38</v>
      </c>
      <c r="H127" s="45">
        <v>1.0130339971591915</v>
      </c>
      <c r="I127" s="41">
        <f t="shared" si="12"/>
        <v>10.900245809432901</v>
      </c>
      <c r="J127" s="45">
        <v>2</v>
      </c>
      <c r="K127" s="45">
        <v>0.5481284664480347</v>
      </c>
      <c r="L127" s="45">
        <v>1</v>
      </c>
      <c r="M127" s="46">
        <v>6.9930069930069934</v>
      </c>
      <c r="O127" s="25">
        <f>1/M127*10.76*100</f>
        <v>153.86799999999999</v>
      </c>
      <c r="P127" s="46">
        <v>9</v>
      </c>
      <c r="Q127" s="25">
        <f t="shared" si="13"/>
        <v>119.55555555555554</v>
      </c>
      <c r="R127" s="46">
        <v>245</v>
      </c>
      <c r="S127" s="59">
        <f>R127*Conversions!$G$10</f>
        <v>71.754374999999996</v>
      </c>
      <c r="T127" s="46">
        <v>105</v>
      </c>
      <c r="U127" s="59">
        <f>T127*Conversions!$G$10</f>
        <v>30.751874999999998</v>
      </c>
      <c r="V127" s="62">
        <f>U127*Conversions!$G$13</f>
        <v>4.5112775061124696E-2</v>
      </c>
      <c r="W127" s="45">
        <v>1.07</v>
      </c>
      <c r="Y127" s="45">
        <v>1.07</v>
      </c>
      <c r="AA127" s="46">
        <v>60</v>
      </c>
      <c r="AB127" s="45">
        <v>0.26419999999999999</v>
      </c>
      <c r="AC127" s="86">
        <f t="shared" si="14"/>
        <v>1.000105322</v>
      </c>
      <c r="AD127" s="45">
        <v>0.04</v>
      </c>
      <c r="AE127" s="45">
        <v>0.03</v>
      </c>
      <c r="AF127" s="44" t="s">
        <v>118</v>
      </c>
      <c r="AG127" s="44" t="s">
        <v>77</v>
      </c>
    </row>
    <row r="128" spans="1:33" x14ac:dyDescent="0.25">
      <c r="A128" s="44" t="s">
        <v>65</v>
      </c>
      <c r="B128" s="45">
        <v>0.7</v>
      </c>
      <c r="C128" s="41">
        <f>B128*Conversions!$G$4</f>
        <v>7.5319999999999991</v>
      </c>
      <c r="D128" s="45">
        <v>0.6</v>
      </c>
      <c r="E128" s="45">
        <f t="shared" si="10"/>
        <v>6.4559999999999995</v>
      </c>
      <c r="F128" s="45">
        <v>0.5</v>
      </c>
      <c r="G128" s="41">
        <f t="shared" si="11"/>
        <v>5.38</v>
      </c>
      <c r="H128" s="45">
        <v>1.1987880106186195</v>
      </c>
      <c r="I128" s="41">
        <f t="shared" si="12"/>
        <v>12.898958994256345</v>
      </c>
      <c r="J128" s="45">
        <v>2</v>
      </c>
      <c r="K128" s="45">
        <v>0.5481284664480347</v>
      </c>
      <c r="L128" s="45">
        <v>1</v>
      </c>
      <c r="M128" s="46">
        <v>30.303030303030305</v>
      </c>
      <c r="O128" s="25">
        <f>1/M128*10.76*100</f>
        <v>35.508000000000003</v>
      </c>
      <c r="P128" s="46">
        <v>60</v>
      </c>
      <c r="Q128" s="25">
        <f t="shared" si="13"/>
        <v>17.93333333333333</v>
      </c>
      <c r="R128" s="46">
        <v>250</v>
      </c>
      <c r="S128" s="59">
        <f>R128*Conversions!$G$10</f>
        <v>73.21875</v>
      </c>
      <c r="T128" s="46">
        <v>250</v>
      </c>
      <c r="U128" s="59">
        <f>T128*Conversions!$G$10</f>
        <v>73.21875</v>
      </c>
      <c r="V128" s="62">
        <f>U128*Conversions!$G$13</f>
        <v>0.10741136919315404</v>
      </c>
      <c r="W128" s="45">
        <v>0.25</v>
      </c>
      <c r="Y128" s="45">
        <v>0.25</v>
      </c>
      <c r="AA128" s="46">
        <v>120</v>
      </c>
      <c r="AB128" s="45">
        <v>0.26419999999999999</v>
      </c>
      <c r="AC128" s="86">
        <f t="shared" si="14"/>
        <v>1.000105322</v>
      </c>
      <c r="AD128" s="45">
        <v>0.04</v>
      </c>
      <c r="AE128" s="45">
        <v>0.03</v>
      </c>
      <c r="AF128" s="44" t="s">
        <v>118</v>
      </c>
      <c r="AG128" s="44" t="s">
        <v>77</v>
      </c>
    </row>
    <row r="129" spans="1:33" x14ac:dyDescent="0.25">
      <c r="A129" s="44" t="s">
        <v>66</v>
      </c>
      <c r="B129" s="45">
        <v>1.3</v>
      </c>
      <c r="C129" s="41">
        <f>B129*Conversions!$G$4</f>
        <v>13.988</v>
      </c>
      <c r="D129" s="45">
        <v>1</v>
      </c>
      <c r="E129" s="45">
        <f t="shared" si="10"/>
        <v>10.76</v>
      </c>
      <c r="F129" s="45">
        <v>0.5</v>
      </c>
      <c r="G129" s="41">
        <f t="shared" si="11"/>
        <v>5.38</v>
      </c>
      <c r="H129" s="45">
        <v>1.1987880106186195</v>
      </c>
      <c r="I129" s="41">
        <f t="shared" si="12"/>
        <v>12.898958994256345</v>
      </c>
      <c r="J129" s="45">
        <v>2</v>
      </c>
      <c r="K129" s="45">
        <v>0.5481284664480347</v>
      </c>
      <c r="L129" s="45">
        <v>1</v>
      </c>
      <c r="M129" s="46">
        <v>30.303030303030305</v>
      </c>
      <c r="O129" s="25">
        <f>1/M129*10.76*100</f>
        <v>35.508000000000003</v>
      </c>
      <c r="P129" s="46">
        <v>60</v>
      </c>
      <c r="Q129" s="25">
        <f t="shared" si="13"/>
        <v>17.93333333333333</v>
      </c>
      <c r="R129" s="46">
        <v>250</v>
      </c>
      <c r="S129" s="59">
        <f>R129*Conversions!$G$10</f>
        <v>73.21875</v>
      </c>
      <c r="T129" s="46">
        <v>250</v>
      </c>
      <c r="U129" s="59">
        <f>T129*Conversions!$G$10</f>
        <v>73.21875</v>
      </c>
      <c r="V129" s="62">
        <f>U129*Conversions!$G$13</f>
        <v>0.10741136919315404</v>
      </c>
      <c r="W129" s="45">
        <v>0.25</v>
      </c>
      <c r="Y129" s="45">
        <v>0.25</v>
      </c>
      <c r="AA129" s="46">
        <v>120</v>
      </c>
      <c r="AB129" s="45">
        <v>0.26419999999999999</v>
      </c>
      <c r="AC129" s="86">
        <f t="shared" si="14"/>
        <v>1.000105322</v>
      </c>
      <c r="AD129" s="45">
        <v>0.04</v>
      </c>
      <c r="AE129" s="45">
        <v>0.03</v>
      </c>
      <c r="AF129" s="44" t="s">
        <v>118</v>
      </c>
      <c r="AG129" s="44" t="s">
        <v>77</v>
      </c>
    </row>
    <row r="130" spans="1:33" x14ac:dyDescent="0.25">
      <c r="A130" s="44" t="s">
        <v>67</v>
      </c>
      <c r="B130" s="45">
        <v>1.8</v>
      </c>
      <c r="C130" s="41">
        <f>B130*Conversions!$G$4</f>
        <v>19.367999999999999</v>
      </c>
      <c r="D130" s="45">
        <v>1.5</v>
      </c>
      <c r="E130" s="45">
        <f t="shared" si="10"/>
        <v>16.14</v>
      </c>
      <c r="F130" s="45">
        <v>0.5</v>
      </c>
      <c r="G130" s="41">
        <f t="shared" si="11"/>
        <v>5.38</v>
      </c>
      <c r="H130" s="45">
        <v>0.5</v>
      </c>
      <c r="I130" s="41">
        <f t="shared" si="12"/>
        <v>5.38</v>
      </c>
      <c r="J130" s="45" t="s">
        <v>47</v>
      </c>
      <c r="K130" s="45" t="s">
        <v>47</v>
      </c>
      <c r="L130" s="45" t="s">
        <v>47</v>
      </c>
      <c r="M130" s="46">
        <v>30.303030303030305</v>
      </c>
      <c r="O130" s="25">
        <f>1/M130*10.76*100</f>
        <v>35.508000000000003</v>
      </c>
      <c r="P130" s="46">
        <v>60</v>
      </c>
      <c r="Q130" s="25">
        <f t="shared" si="13"/>
        <v>17.93333333333333</v>
      </c>
      <c r="R130" s="46">
        <v>250</v>
      </c>
      <c r="S130" s="59">
        <f>R130*Conversions!$G$10</f>
        <v>73.21875</v>
      </c>
      <c r="T130" s="46">
        <v>250</v>
      </c>
      <c r="U130" s="59">
        <f>T130*Conversions!$G$10</f>
        <v>73.21875</v>
      </c>
      <c r="V130" s="62">
        <f>U130*Conversions!$G$13</f>
        <v>0.10741136919315404</v>
      </c>
      <c r="W130" s="45">
        <v>0.25</v>
      </c>
      <c r="Y130" s="45">
        <v>0.25</v>
      </c>
      <c r="AA130" s="46">
        <v>120</v>
      </c>
      <c r="AB130" s="45" t="s">
        <v>47</v>
      </c>
      <c r="AC130" s="86" t="e">
        <f t="shared" si="14"/>
        <v>#VALUE!</v>
      </c>
      <c r="AD130" s="45" t="s">
        <v>47</v>
      </c>
      <c r="AE130" s="45" t="s">
        <v>47</v>
      </c>
      <c r="AF130" s="44" t="s">
        <v>118</v>
      </c>
      <c r="AG130" s="44" t="s">
        <v>77</v>
      </c>
    </row>
    <row r="131" spans="1:33" x14ac:dyDescent="0.25">
      <c r="A131" s="44" t="s">
        <v>67</v>
      </c>
      <c r="B131" s="45">
        <v>1.1000000000000001</v>
      </c>
      <c r="C131" s="41">
        <f>B131*Conversions!$G$4</f>
        <v>11.836</v>
      </c>
      <c r="D131" s="45">
        <v>0.9</v>
      </c>
      <c r="E131" s="45">
        <f t="shared" si="10"/>
        <v>9.6839999999999993</v>
      </c>
      <c r="F131" s="45">
        <v>0.5</v>
      </c>
      <c r="G131" s="41">
        <f t="shared" si="11"/>
        <v>5.38</v>
      </c>
      <c r="H131" s="45">
        <v>0.5</v>
      </c>
      <c r="I131" s="41">
        <f t="shared" si="12"/>
        <v>5.38</v>
      </c>
      <c r="J131" s="45" t="s">
        <v>47</v>
      </c>
      <c r="K131" s="45" t="s">
        <v>47</v>
      </c>
      <c r="L131" s="45" t="s">
        <v>47</v>
      </c>
      <c r="M131" s="46">
        <v>30.303030303030305</v>
      </c>
      <c r="O131" s="25">
        <f>1/M131*10.76*100</f>
        <v>35.508000000000003</v>
      </c>
      <c r="P131" s="46">
        <v>30</v>
      </c>
      <c r="Q131" s="25">
        <f t="shared" si="13"/>
        <v>35.86666666666666</v>
      </c>
      <c r="R131" s="46">
        <v>250</v>
      </c>
      <c r="S131" s="59">
        <f>R131*Conversions!$G$10</f>
        <v>73.21875</v>
      </c>
      <c r="T131" s="46">
        <v>250</v>
      </c>
      <c r="U131" s="59">
        <f>T131*Conversions!$G$10</f>
        <v>73.21875</v>
      </c>
      <c r="V131" s="62">
        <f>U131*Conversions!$G$13</f>
        <v>0.10741136919315404</v>
      </c>
      <c r="W131" s="45">
        <v>0.25</v>
      </c>
      <c r="Y131" s="45">
        <v>0.25</v>
      </c>
      <c r="AA131" s="46">
        <v>120</v>
      </c>
      <c r="AB131" s="45" t="s">
        <v>47</v>
      </c>
      <c r="AC131" s="86" t="e">
        <f t="shared" si="14"/>
        <v>#VALUE!</v>
      </c>
      <c r="AD131" s="45" t="s">
        <v>47</v>
      </c>
      <c r="AE131" s="45" t="s">
        <v>47</v>
      </c>
      <c r="AF131" s="44" t="s">
        <v>118</v>
      </c>
      <c r="AG131" s="44" t="s">
        <v>77</v>
      </c>
    </row>
    <row r="132" spans="1:33" x14ac:dyDescent="0.25">
      <c r="A132" s="44" t="s">
        <v>68</v>
      </c>
      <c r="B132" s="45">
        <v>1.6</v>
      </c>
      <c r="C132" s="41">
        <f>B132*Conversions!$G$4</f>
        <v>17.216000000000001</v>
      </c>
      <c r="D132" s="45">
        <v>1.4</v>
      </c>
      <c r="E132" s="45">
        <f t="shared" si="10"/>
        <v>15.063999999999998</v>
      </c>
      <c r="F132" s="45">
        <v>0.2</v>
      </c>
      <c r="G132" s="41">
        <f t="shared" si="11"/>
        <v>2.1520000000000001</v>
      </c>
      <c r="H132" s="45">
        <v>0.43471093463842003</v>
      </c>
      <c r="I132" s="41">
        <f t="shared" si="12"/>
        <v>4.6774896567093993</v>
      </c>
      <c r="J132" s="45">
        <v>2</v>
      </c>
      <c r="K132" s="45">
        <v>0.18580625981289312</v>
      </c>
      <c r="L132" s="45">
        <v>1</v>
      </c>
      <c r="M132" s="46">
        <v>333.33333333333331</v>
      </c>
      <c r="O132" s="25">
        <f>1/M132*10.76*100</f>
        <v>3.2280000000000002</v>
      </c>
      <c r="P132" s="46">
        <v>333</v>
      </c>
      <c r="Q132" s="25">
        <f t="shared" si="13"/>
        <v>3.2312312312312312</v>
      </c>
      <c r="R132" s="46">
        <v>275</v>
      </c>
      <c r="S132" s="59">
        <f>R132*Conversions!$G$10</f>
        <v>80.540625000000006</v>
      </c>
      <c r="T132" s="46">
        <v>475</v>
      </c>
      <c r="U132" s="59">
        <f>T132*Conversions!$G$10</f>
        <v>139.11562499999999</v>
      </c>
      <c r="V132" s="62">
        <f>U132*Conversions!$G$13</f>
        <v>0.20408160146699267</v>
      </c>
      <c r="W132" s="45">
        <v>0.15</v>
      </c>
      <c r="Y132" s="45">
        <v>0.15</v>
      </c>
      <c r="AA132" s="46">
        <v>120</v>
      </c>
      <c r="AB132" s="45">
        <v>0.60765999999999998</v>
      </c>
      <c r="AC132" s="86">
        <f t="shared" si="14"/>
        <v>2.3002422405999998</v>
      </c>
      <c r="AD132" s="45">
        <v>0</v>
      </c>
      <c r="AE132" s="45">
        <v>0.28000000000000003</v>
      </c>
      <c r="AF132" s="44" t="s">
        <v>118</v>
      </c>
      <c r="AG132" s="44" t="s">
        <v>115</v>
      </c>
    </row>
    <row r="133" spans="1:33" x14ac:dyDescent="0.25">
      <c r="A133" s="44" t="s">
        <v>69</v>
      </c>
      <c r="B133" s="45">
        <v>1.6</v>
      </c>
      <c r="C133" s="41">
        <f>B133*Conversions!$G$4</f>
        <v>17.216000000000001</v>
      </c>
      <c r="D133" s="45">
        <v>1.4</v>
      </c>
      <c r="E133" s="45">
        <f>D133*10.76</f>
        <v>15.063999999999998</v>
      </c>
      <c r="F133" s="45">
        <v>0.2</v>
      </c>
      <c r="G133" s="41">
        <f>F133*10.76</f>
        <v>2.1520000000000001</v>
      </c>
      <c r="H133" s="45">
        <v>0.43471093463842003</v>
      </c>
      <c r="I133" s="41">
        <f>H133*10.76</f>
        <v>4.6774896567093993</v>
      </c>
      <c r="J133" s="45">
        <v>2</v>
      </c>
      <c r="K133" s="45">
        <v>0.18580625981289312</v>
      </c>
      <c r="L133" s="45">
        <v>1</v>
      </c>
      <c r="M133" s="46">
        <v>333.33333333333331</v>
      </c>
      <c r="O133" s="25">
        <f>1/M133*10.76*100</f>
        <v>3.2280000000000002</v>
      </c>
      <c r="P133" s="46">
        <v>333</v>
      </c>
      <c r="Q133" s="25">
        <f t="shared" si="13"/>
        <v>3.2312312312312312</v>
      </c>
      <c r="R133" s="46">
        <v>275</v>
      </c>
      <c r="S133" s="59">
        <f>R133*Conversions!$G$10</f>
        <v>80.540625000000006</v>
      </c>
      <c r="T133" s="46">
        <v>475</v>
      </c>
      <c r="U133" s="59">
        <f>T133*Conversions!$G$10</f>
        <v>139.11562499999999</v>
      </c>
      <c r="V133" s="62">
        <f>U133*Conversions!$G$13</f>
        <v>0.20408160146699267</v>
      </c>
      <c r="W133" s="45">
        <v>0.15</v>
      </c>
      <c r="Y133" s="45">
        <v>0.15</v>
      </c>
      <c r="AA133" s="46">
        <v>120</v>
      </c>
      <c r="AB133" s="45">
        <v>0.60765999999999998</v>
      </c>
      <c r="AC133" s="86">
        <f t="shared" si="14"/>
        <v>2.3002422405999998</v>
      </c>
      <c r="AD133" s="45">
        <v>0</v>
      </c>
      <c r="AE133" s="45">
        <v>0.28000000000000003</v>
      </c>
      <c r="AF133" s="44" t="s">
        <v>118</v>
      </c>
      <c r="AG133" s="44" t="s">
        <v>115</v>
      </c>
    </row>
    <row r="134" spans="1:33" x14ac:dyDescent="0.25">
      <c r="A134" s="44" t="s">
        <v>70</v>
      </c>
      <c r="B134" s="45">
        <v>2.5</v>
      </c>
      <c r="C134" s="41">
        <f>B134*Conversions!$G$4</f>
        <v>26.9</v>
      </c>
      <c r="D134" s="45">
        <v>1.9</v>
      </c>
      <c r="E134" s="45">
        <f>D134*10.76</f>
        <v>20.443999999999999</v>
      </c>
      <c r="F134" s="45">
        <v>0.2</v>
      </c>
      <c r="G134" s="41">
        <f>F134*10.76</f>
        <v>2.1520000000000001</v>
      </c>
      <c r="H134" s="45">
        <v>0.24282425526899426</v>
      </c>
      <c r="I134" s="41">
        <f>H134*10.76</f>
        <v>2.6127889866943783</v>
      </c>
      <c r="J134" s="45">
        <v>2</v>
      </c>
      <c r="K134" s="45">
        <v>9.2903129906446558E-2</v>
      </c>
      <c r="L134" s="45">
        <v>1</v>
      </c>
      <c r="M134" s="46">
        <v>1000</v>
      </c>
      <c r="O134" s="25">
        <f>1/M134*10.76*100</f>
        <v>1.0760000000000001</v>
      </c>
      <c r="P134" s="46">
        <v>500</v>
      </c>
      <c r="Q134" s="25">
        <f t="shared" si="13"/>
        <v>2.1520000000000001</v>
      </c>
      <c r="R134" s="46">
        <v>275</v>
      </c>
      <c r="S134" s="59">
        <f>R134*Conversions!$G$10</f>
        <v>80.540625000000006</v>
      </c>
      <c r="T134" s="46">
        <v>475</v>
      </c>
      <c r="U134" s="59">
        <f>T134*Conversions!$G$10</f>
        <v>139.11562499999999</v>
      </c>
      <c r="V134" s="62">
        <f>U134*Conversions!$G$13</f>
        <v>0.20408160146699267</v>
      </c>
      <c r="W134" s="45">
        <v>0.15</v>
      </c>
      <c r="Y134" s="45">
        <v>0.15</v>
      </c>
      <c r="AA134" s="46">
        <v>0</v>
      </c>
      <c r="AB134" s="45">
        <v>0.60765999999999998</v>
      </c>
      <c r="AC134" s="86">
        <f t="shared" si="14"/>
        <v>2.3002422405999998</v>
      </c>
      <c r="AD134" s="45">
        <v>0.13</v>
      </c>
      <c r="AE134" s="45">
        <v>0.08</v>
      </c>
      <c r="AF134" s="44" t="s">
        <v>118</v>
      </c>
      <c r="AG134" s="44" t="s">
        <v>115</v>
      </c>
    </row>
  </sheetData>
  <phoneticPr fontId="3" type="noConversion"/>
  <conditionalFormatting sqref="AA25:AA134 Y28:Z28 AA6:AA23 W6:X23 AF6:AF134 H24 R135:V65536 M6:O6 M25:N134 F6:F134 J24:N24 P24 M7:N23 O7:O134 R6:T134 W25:X134 W24:AB24 R1:V3 R5:V5 R4:S4 U4:V4 AD24:AE24">
    <cfRule type="cellIs" dxfId="8" priority="8" stopIfTrue="1" operator="equal">
      <formula>"N/A"</formula>
    </cfRule>
  </conditionalFormatting>
  <conditionalFormatting sqref="AG1:AG1048576 Y29:Z65536 AD5:AE23 Y1:Z23 Y25:Z27 AB1:AC5 AD1:AE1 P25:P65536 P1:P3 H68:L65536 H7:H23 J7:L23 H25:H67 J25:L67 I7:I67 B1:E2 B3 D3:E3 H1:L2 H3 J3:L3 H4:L6 P5:P23 B4:E65536 AB55:AE65536 AB25:AB54 AD25:AE54 AB6:AB23 AC6:AC54">
    <cfRule type="cellIs" dxfId="7" priority="9" stopIfTrue="1" operator="equal">
      <formula>"N/A"</formula>
    </cfRule>
  </conditionalFormatting>
  <conditionalFormatting sqref="G68:G134">
    <cfRule type="cellIs" dxfId="6" priority="7" stopIfTrue="1" operator="equal">
      <formula>"N/A"</formula>
    </cfRule>
  </conditionalFormatting>
  <conditionalFormatting sqref="G3">
    <cfRule type="cellIs" dxfId="5" priority="6" stopIfTrue="1" operator="equal">
      <formula>"N/A"</formula>
    </cfRule>
  </conditionalFormatting>
  <conditionalFormatting sqref="G6:G67">
    <cfRule type="cellIs" dxfId="4" priority="5" stopIfTrue="1" operator="equal">
      <formula>"N/A"</formula>
    </cfRule>
  </conditionalFormatting>
  <conditionalFormatting sqref="Q6:Q134">
    <cfRule type="cellIs" dxfId="3" priority="4" stopIfTrue="1" operator="equal">
      <formula>"N/A"</formula>
    </cfRule>
  </conditionalFormatting>
  <conditionalFormatting sqref="G4">
    <cfRule type="cellIs" dxfId="2" priority="3" stopIfTrue="1" operator="equal">
      <formula>"N/A"</formula>
    </cfRule>
  </conditionalFormatting>
  <conditionalFormatting sqref="U6:V134">
    <cfRule type="cellIs" dxfId="1" priority="2" stopIfTrue="1" operator="equal">
      <formula>"N/A"</formula>
    </cfRule>
  </conditionalFormatting>
  <conditionalFormatting sqref="T4">
    <cfRule type="cellIs" dxfId="0" priority="1" stopIfTrue="1" operator="equal">
      <formula>"N/A"</formula>
    </cfRule>
  </conditionalFormatting>
  <pageMargins left="0.75" right="0.75" top="1" bottom="1" header="0.5" footer="0.5"/>
  <pageSetup orientation="portrait" horizontalDpi="204" verticalDpi="98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19"/>
  <sheetViews>
    <sheetView workbookViewId="0">
      <selection activeCell="G23" sqref="G23"/>
    </sheetView>
  </sheetViews>
  <sheetFormatPr baseColWidth="10" defaultColWidth="9.140625" defaultRowHeight="12.75" x14ac:dyDescent="0.2"/>
  <cols>
    <col min="6" max="6" width="9.140625" style="8"/>
  </cols>
  <sheetData>
    <row r="3" spans="5:8" x14ac:dyDescent="0.2">
      <c r="F3" s="6" t="s">
        <v>209</v>
      </c>
      <c r="G3">
        <f>1/G4</f>
        <v>9.2936802973977703E-2</v>
      </c>
      <c r="H3" s="5" t="s">
        <v>210</v>
      </c>
    </row>
    <row r="4" spans="5:8" x14ac:dyDescent="0.2">
      <c r="F4" s="6" t="s">
        <v>211</v>
      </c>
      <c r="G4">
        <v>10.76</v>
      </c>
      <c r="H4" s="5" t="s">
        <v>209</v>
      </c>
    </row>
    <row r="7" spans="5:8" x14ac:dyDescent="0.2">
      <c r="E7">
        <v>1</v>
      </c>
      <c r="F7" s="6" t="s">
        <v>181</v>
      </c>
      <c r="G7">
        <v>10.76</v>
      </c>
      <c r="H7" s="5" t="s">
        <v>182</v>
      </c>
    </row>
    <row r="8" spans="5:8" ht="17.25" x14ac:dyDescent="0.2">
      <c r="F8" s="7" t="s">
        <v>183</v>
      </c>
      <c r="G8">
        <v>28.316846600000002</v>
      </c>
      <c r="H8" t="s">
        <v>184</v>
      </c>
    </row>
    <row r="10" spans="5:8" x14ac:dyDescent="0.2">
      <c r="F10" s="8" t="s">
        <v>199</v>
      </c>
      <c r="G10">
        <v>0.292875</v>
      </c>
      <c r="H10" t="s">
        <v>200</v>
      </c>
    </row>
    <row r="12" spans="5:8" x14ac:dyDescent="0.2">
      <c r="F12" s="6" t="s">
        <v>203</v>
      </c>
      <c r="G12">
        <f>1000/G19</f>
        <v>1.4669926650366749</v>
      </c>
      <c r="H12" s="5" t="s">
        <v>206</v>
      </c>
    </row>
    <row r="13" spans="5:8" x14ac:dyDescent="0.2">
      <c r="F13" s="6" t="s">
        <v>208</v>
      </c>
      <c r="G13">
        <f>G12/1000</f>
        <v>1.4669926650366749E-3</v>
      </c>
      <c r="H13" s="5" t="s">
        <v>206</v>
      </c>
    </row>
    <row r="18" spans="6:8" x14ac:dyDescent="0.2">
      <c r="F18" s="8" t="s">
        <v>204</v>
      </c>
      <c r="G18">
        <v>2454</v>
      </c>
      <c r="H18" s="5" t="s">
        <v>205</v>
      </c>
    </row>
    <row r="19" spans="6:8" x14ac:dyDescent="0.2">
      <c r="F19" s="8" t="s">
        <v>204</v>
      </c>
      <c r="G19">
        <f>G18/3.6</f>
        <v>681.66666666666663</v>
      </c>
      <c r="H19" s="5" t="s">
        <v>207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29" sqref="D29"/>
    </sheetView>
  </sheetViews>
  <sheetFormatPr baseColWidth="10" defaultColWidth="9.140625" defaultRowHeight="12.75" x14ac:dyDescent="0.2"/>
  <cols>
    <col min="1" max="1" width="9.140625" style="2"/>
  </cols>
  <sheetData>
    <row r="1" spans="1:2" ht="18" x14ac:dyDescent="0.25">
      <c r="A1" s="3" t="s">
        <v>166</v>
      </c>
    </row>
    <row r="3" spans="1:2" x14ac:dyDescent="0.2">
      <c r="A3" s="2">
        <v>1</v>
      </c>
      <c r="B3" t="s">
        <v>167</v>
      </c>
    </row>
    <row r="4" spans="1:2" x14ac:dyDescent="0.2">
      <c r="B4" t="s">
        <v>168</v>
      </c>
    </row>
    <row r="5" spans="1:2" x14ac:dyDescent="0.2">
      <c r="B5" t="s">
        <v>169</v>
      </c>
    </row>
    <row r="6" spans="1:2" x14ac:dyDescent="0.2">
      <c r="B6" t="s">
        <v>170</v>
      </c>
    </row>
    <row r="8" spans="1:2" x14ac:dyDescent="0.2">
      <c r="A8" s="2">
        <v>2</v>
      </c>
      <c r="B8" t="s">
        <v>173</v>
      </c>
    </row>
    <row r="9" spans="1:2" x14ac:dyDescent="0.2">
      <c r="B9" t="s">
        <v>174</v>
      </c>
    </row>
    <row r="10" spans="1:2" x14ac:dyDescent="0.2">
      <c r="B10" t="s">
        <v>175</v>
      </c>
    </row>
    <row r="12" spans="1:2" x14ac:dyDescent="0.2">
      <c r="A12" s="2">
        <v>3</v>
      </c>
      <c r="B12" t="s">
        <v>171</v>
      </c>
    </row>
    <row r="13" spans="1:2" x14ac:dyDescent="0.2">
      <c r="B13" t="s">
        <v>172</v>
      </c>
    </row>
    <row r="15" spans="1:2" x14ac:dyDescent="0.2">
      <c r="A15" s="2" t="s">
        <v>47</v>
      </c>
      <c r="B15" t="s">
        <v>177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Schedule</vt:lpstr>
      <vt:lpstr>Modeling Data</vt:lpstr>
      <vt:lpstr>Conversions</vt:lpstr>
      <vt:lpstr>Notes</vt:lpstr>
    </vt:vector>
  </TitlesOfParts>
  <Company>Architectural Energy Corp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Goodrich</dc:creator>
  <cp:lastModifiedBy>iC - JONES Marcus Benjamin</cp:lastModifiedBy>
  <cp:lastPrinted>2009-11-10T22:57:56Z</cp:lastPrinted>
  <dcterms:created xsi:type="dcterms:W3CDTF">2009-09-08T20:59:43Z</dcterms:created>
  <dcterms:modified xsi:type="dcterms:W3CDTF">2015-02-05T16:33:52Z</dcterms:modified>
</cp:coreProperties>
</file>