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00" windowWidth="28215" windowHeight="11955"/>
  </bookViews>
  <sheets>
    <sheet name="DATABASE" sheetId="1" r:id="rId1"/>
    <sheet name="Fuel" sheetId="2" r:id="rId2"/>
    <sheet name="LEED Submittal" sheetId="3" r:id="rId3"/>
    <sheet name="Overview" sheetId="4" r:id="rId4"/>
    <sheet name="Sensible breakdown" sheetId="5" r:id="rId5"/>
    <sheet name="&lt;Testing&gt;" sheetId="6" r:id="rId6"/>
  </sheets>
  <externalReferences>
    <externalReference r:id="rId7"/>
  </externalReferences>
  <definedNames>
    <definedName name="dataTable" localSheetId="5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W52" i="2" l="1"/>
  <c r="V52" i="2"/>
  <c r="U52" i="2"/>
  <c r="T52" i="2"/>
  <c r="S52" i="2" s="1"/>
  <c r="W51" i="2"/>
  <c r="V51" i="2"/>
  <c r="U51" i="2"/>
  <c r="T51" i="2"/>
  <c r="S51" i="2" s="1"/>
  <c r="W50" i="2"/>
  <c r="V50" i="2"/>
  <c r="U50" i="2"/>
  <c r="T50" i="2"/>
  <c r="S50" i="2" s="1"/>
  <c r="E50" i="2" s="1"/>
  <c r="I19" i="6"/>
  <c r="G13" i="6"/>
  <c r="G4" i="6"/>
  <c r="I20" i="5"/>
  <c r="H20" i="5"/>
  <c r="G20" i="5"/>
  <c r="F20" i="5"/>
  <c r="D20" i="5" s="1"/>
  <c r="C20" i="5"/>
  <c r="I19" i="5"/>
  <c r="H19" i="5"/>
  <c r="G19" i="5"/>
  <c r="F19" i="5"/>
  <c r="D19" i="5" s="1"/>
  <c r="C19" i="5"/>
  <c r="I18" i="5"/>
  <c r="H18" i="5"/>
  <c r="G18" i="5"/>
  <c r="F18" i="5"/>
  <c r="D18" i="5" s="1"/>
  <c r="C18" i="5"/>
  <c r="I17" i="5"/>
  <c r="H17" i="5"/>
  <c r="G17" i="5"/>
  <c r="F17" i="5"/>
  <c r="D17" i="5" s="1"/>
  <c r="C17" i="5"/>
  <c r="I16" i="5"/>
  <c r="H16" i="5"/>
  <c r="G16" i="5"/>
  <c r="F16" i="5"/>
  <c r="D16" i="5" s="1"/>
  <c r="C16" i="5"/>
  <c r="I15" i="5"/>
  <c r="H15" i="5"/>
  <c r="G15" i="5"/>
  <c r="F15" i="5"/>
  <c r="D15" i="5" s="1"/>
  <c r="C15" i="5"/>
  <c r="I14" i="5"/>
  <c r="H14" i="5"/>
  <c r="G14" i="5"/>
  <c r="F14" i="5"/>
  <c r="D14" i="5" s="1"/>
  <c r="C14" i="5"/>
  <c r="I13" i="5"/>
  <c r="H13" i="5"/>
  <c r="G13" i="5"/>
  <c r="F13" i="5"/>
  <c r="D13" i="5" s="1"/>
  <c r="C13" i="5"/>
  <c r="I12" i="5"/>
  <c r="H12" i="5"/>
  <c r="G12" i="5"/>
  <c r="F12" i="5"/>
  <c r="D12" i="5" s="1"/>
  <c r="C12" i="5"/>
  <c r="I11" i="5"/>
  <c r="H11" i="5"/>
  <c r="G11" i="5"/>
  <c r="F11" i="5"/>
  <c r="D11" i="5" s="1"/>
  <c r="C11" i="5"/>
  <c r="I10" i="5"/>
  <c r="H10" i="5"/>
  <c r="G10" i="5"/>
  <c r="F10" i="5"/>
  <c r="D10" i="5" s="1"/>
  <c r="C10" i="5"/>
  <c r="I9" i="5"/>
  <c r="H9" i="5"/>
  <c r="G9" i="5"/>
  <c r="F9" i="5"/>
  <c r="D9" i="5" s="1"/>
  <c r="C9" i="5"/>
  <c r="I8" i="5"/>
  <c r="H8" i="5"/>
  <c r="G8" i="5"/>
  <c r="F8" i="5"/>
  <c r="D8" i="5" s="1"/>
  <c r="C8" i="5"/>
  <c r="I7" i="5"/>
  <c r="H7" i="5"/>
  <c r="G7" i="5"/>
  <c r="F7" i="5"/>
  <c r="D7" i="5" s="1"/>
  <c r="C7" i="5"/>
  <c r="I6" i="5"/>
  <c r="H6" i="5"/>
  <c r="G6" i="5"/>
  <c r="F6" i="5"/>
  <c r="D6" i="5" s="1"/>
  <c r="C6" i="5"/>
  <c r="I5" i="5"/>
  <c r="H5" i="5"/>
  <c r="G5" i="5"/>
  <c r="F5" i="5"/>
  <c r="D5" i="5" s="1"/>
  <c r="C5" i="5"/>
  <c r="I4" i="5"/>
  <c r="H4" i="5"/>
  <c r="G4" i="5"/>
  <c r="F4" i="5"/>
  <c r="D4" i="5" s="1"/>
  <c r="C4" i="5"/>
  <c r="I3" i="5"/>
  <c r="H3" i="5"/>
  <c r="G3" i="5"/>
  <c r="F3" i="5"/>
  <c r="D3" i="5" s="1"/>
  <c r="C3" i="5"/>
  <c r="P49" i="4"/>
  <c r="O49" i="4"/>
  <c r="N49" i="4"/>
  <c r="M49" i="4"/>
  <c r="R49" i="4" s="1"/>
  <c r="E49" i="4" s="1"/>
  <c r="L49" i="4"/>
  <c r="D49" i="4" s="1"/>
  <c r="P48" i="4"/>
  <c r="O48" i="4"/>
  <c r="N48" i="4"/>
  <c r="M48" i="4"/>
  <c r="R48" i="4" s="1"/>
  <c r="L48" i="4"/>
  <c r="P47" i="4"/>
  <c r="O47" i="4"/>
  <c r="N47" i="4"/>
  <c r="M47" i="4"/>
  <c r="R47" i="4" s="1"/>
  <c r="L47" i="4"/>
  <c r="P46" i="4"/>
  <c r="O46" i="4"/>
  <c r="N46" i="4"/>
  <c r="M46" i="4"/>
  <c r="R46" i="4" s="1"/>
  <c r="L46" i="4"/>
  <c r="P45" i="4"/>
  <c r="O45" i="4"/>
  <c r="N45" i="4"/>
  <c r="M45" i="4"/>
  <c r="R45" i="4" s="1"/>
  <c r="L45" i="4"/>
  <c r="P44" i="4"/>
  <c r="O44" i="4"/>
  <c r="N44" i="4"/>
  <c r="M44" i="4"/>
  <c r="R44" i="4" s="1"/>
  <c r="L44" i="4"/>
  <c r="P43" i="4"/>
  <c r="O43" i="4"/>
  <c r="N43" i="4"/>
  <c r="M43" i="4"/>
  <c r="R43" i="4" s="1"/>
  <c r="L43" i="4"/>
  <c r="P42" i="4"/>
  <c r="O42" i="4"/>
  <c r="N42" i="4"/>
  <c r="M42" i="4"/>
  <c r="R42" i="4" s="1"/>
  <c r="L42" i="4"/>
  <c r="D42" i="4" s="1"/>
  <c r="D43" i="4" s="1"/>
  <c r="P41" i="4"/>
  <c r="O41" i="4"/>
  <c r="N41" i="4"/>
  <c r="M41" i="4"/>
  <c r="R41" i="4" s="1"/>
  <c r="L41" i="4"/>
  <c r="D41" i="4" s="1"/>
  <c r="E41" i="4"/>
  <c r="P40" i="4"/>
  <c r="O40" i="4"/>
  <c r="N40" i="4"/>
  <c r="M40" i="4"/>
  <c r="E40" i="4" s="1"/>
  <c r="L40" i="4"/>
  <c r="D40" i="4" s="1"/>
  <c r="P39" i="4"/>
  <c r="O39" i="4"/>
  <c r="N39" i="4"/>
  <c r="M39" i="4"/>
  <c r="E39" i="4" s="1"/>
  <c r="L39" i="4"/>
  <c r="D39" i="4" s="1"/>
  <c r="P38" i="4"/>
  <c r="O38" i="4"/>
  <c r="N38" i="4"/>
  <c r="M38" i="4"/>
  <c r="R38" i="4" s="1"/>
  <c r="L38" i="4"/>
  <c r="P37" i="4"/>
  <c r="O37" i="4"/>
  <c r="N37" i="4"/>
  <c r="M37" i="4"/>
  <c r="R37" i="4" s="1"/>
  <c r="L37" i="4"/>
  <c r="P36" i="4"/>
  <c r="O36" i="4"/>
  <c r="N36" i="4"/>
  <c r="M36" i="4"/>
  <c r="R36" i="4" s="1"/>
  <c r="L36" i="4"/>
  <c r="D36" i="4" s="1"/>
  <c r="P35" i="4"/>
  <c r="O35" i="4"/>
  <c r="N35" i="4"/>
  <c r="M35" i="4"/>
  <c r="E35" i="4" s="1"/>
  <c r="L35" i="4"/>
  <c r="D35" i="4" s="1"/>
  <c r="P34" i="4"/>
  <c r="O34" i="4"/>
  <c r="N34" i="4"/>
  <c r="M34" i="4"/>
  <c r="E34" i="4" s="1"/>
  <c r="L34" i="4"/>
  <c r="D34" i="4" s="1"/>
  <c r="P33" i="4"/>
  <c r="O33" i="4"/>
  <c r="N33" i="4"/>
  <c r="M33" i="4"/>
  <c r="R33" i="4" s="1"/>
  <c r="L33" i="4"/>
  <c r="D33" i="4" s="1"/>
  <c r="P32" i="4"/>
  <c r="O32" i="4"/>
  <c r="N32" i="4"/>
  <c r="M32" i="4"/>
  <c r="R32" i="4" s="1"/>
  <c r="L32" i="4"/>
  <c r="D32" i="4" s="1"/>
  <c r="P31" i="4"/>
  <c r="O31" i="4"/>
  <c r="N31" i="4"/>
  <c r="M31" i="4"/>
  <c r="R31" i="4" s="1"/>
  <c r="L31" i="4"/>
  <c r="D31" i="4" s="1"/>
  <c r="P30" i="4"/>
  <c r="O30" i="4"/>
  <c r="N30" i="4"/>
  <c r="M30" i="4"/>
  <c r="R30" i="4" s="1"/>
  <c r="L30" i="4"/>
  <c r="P28" i="4"/>
  <c r="O28" i="4"/>
  <c r="N28" i="4"/>
  <c r="M28" i="4"/>
  <c r="R28" i="4" s="1"/>
  <c r="E28" i="4" s="1"/>
  <c r="L28" i="4"/>
  <c r="D28" i="4" s="1"/>
  <c r="P27" i="4"/>
  <c r="O27" i="4"/>
  <c r="N27" i="4"/>
  <c r="M27" i="4"/>
  <c r="R27" i="4" s="1"/>
  <c r="E27" i="4" s="1"/>
  <c r="L27" i="4"/>
  <c r="D27" i="4" s="1"/>
  <c r="P26" i="4"/>
  <c r="O26" i="4"/>
  <c r="N26" i="4"/>
  <c r="M26" i="4"/>
  <c r="R26" i="4" s="1"/>
  <c r="E26" i="4" s="1"/>
  <c r="L26" i="4"/>
  <c r="D26" i="4" s="1"/>
  <c r="P25" i="4"/>
  <c r="O25" i="4"/>
  <c r="N25" i="4"/>
  <c r="M25" i="4"/>
  <c r="R25" i="4" s="1"/>
  <c r="L25" i="4"/>
  <c r="P24" i="4"/>
  <c r="O24" i="4"/>
  <c r="N24" i="4"/>
  <c r="M24" i="4"/>
  <c r="R24" i="4" s="1"/>
  <c r="L24" i="4"/>
  <c r="P23" i="4"/>
  <c r="O23" i="4"/>
  <c r="N23" i="4"/>
  <c r="M23" i="4"/>
  <c r="L23" i="4"/>
  <c r="D23" i="4" s="1"/>
  <c r="P22" i="4"/>
  <c r="O22" i="4"/>
  <c r="N22" i="4"/>
  <c r="M22" i="4"/>
  <c r="L22" i="4"/>
  <c r="D22" i="4"/>
  <c r="P21" i="4"/>
  <c r="O21" i="4"/>
  <c r="N21" i="4"/>
  <c r="R21" i="4" s="1"/>
  <c r="E21" i="4" s="1"/>
  <c r="M21" i="4"/>
  <c r="L21" i="4"/>
  <c r="D21" i="4" s="1"/>
  <c r="P20" i="4"/>
  <c r="O20" i="4"/>
  <c r="N20" i="4"/>
  <c r="R20" i="4" s="1"/>
  <c r="E20" i="4" s="1"/>
  <c r="M20" i="4"/>
  <c r="L20" i="4"/>
  <c r="D20" i="4" s="1"/>
  <c r="P19" i="4"/>
  <c r="O19" i="4"/>
  <c r="N19" i="4"/>
  <c r="M19" i="4"/>
  <c r="L19" i="4"/>
  <c r="D19" i="4" s="1"/>
  <c r="P18" i="4"/>
  <c r="O18" i="4"/>
  <c r="N18" i="4"/>
  <c r="R18" i="4" s="1"/>
  <c r="E18" i="4" s="1"/>
  <c r="M18" i="4"/>
  <c r="L18" i="4"/>
  <c r="D18" i="4" s="1"/>
  <c r="R17" i="4"/>
  <c r="P17" i="4"/>
  <c r="O17" i="4"/>
  <c r="N17" i="4"/>
  <c r="M17" i="4"/>
  <c r="L17" i="4"/>
  <c r="P16" i="4"/>
  <c r="O16" i="4"/>
  <c r="N16" i="4"/>
  <c r="M16" i="4"/>
  <c r="R16" i="4" s="1"/>
  <c r="L16" i="4"/>
  <c r="P15" i="4"/>
  <c r="O15" i="4"/>
  <c r="N15" i="4"/>
  <c r="M15" i="4"/>
  <c r="R15" i="4" s="1"/>
  <c r="E15" i="4" s="1"/>
  <c r="L15" i="4"/>
  <c r="D15" i="4" s="1"/>
  <c r="P14" i="4"/>
  <c r="O14" i="4"/>
  <c r="N14" i="4"/>
  <c r="M14" i="4"/>
  <c r="R14" i="4" s="1"/>
  <c r="E14" i="4" s="1"/>
  <c r="L14" i="4"/>
  <c r="D14" i="4" s="1"/>
  <c r="P13" i="4"/>
  <c r="O13" i="4"/>
  <c r="N13" i="4"/>
  <c r="M13" i="4"/>
  <c r="R13" i="4" s="1"/>
  <c r="E13" i="4" s="1"/>
  <c r="L13" i="4"/>
  <c r="D13" i="4" s="1"/>
  <c r="P12" i="4"/>
  <c r="O12" i="4"/>
  <c r="N12" i="4"/>
  <c r="M12" i="4"/>
  <c r="R12" i="4" s="1"/>
  <c r="E12" i="4" s="1"/>
  <c r="L12" i="4"/>
  <c r="D12" i="4" s="1"/>
  <c r="P11" i="4"/>
  <c r="O11" i="4"/>
  <c r="N11" i="4"/>
  <c r="M11" i="4"/>
  <c r="R11" i="4" s="1"/>
  <c r="E11" i="4" s="1"/>
  <c r="L11" i="4"/>
  <c r="D11" i="4" s="1"/>
  <c r="P10" i="4"/>
  <c r="O10" i="4"/>
  <c r="N10" i="4"/>
  <c r="M10" i="4"/>
  <c r="R10" i="4" s="1"/>
  <c r="E10" i="4" s="1"/>
  <c r="L10" i="4"/>
  <c r="D10" i="4" s="1"/>
  <c r="P9" i="4"/>
  <c r="O9" i="4"/>
  <c r="N9" i="4"/>
  <c r="M9" i="4"/>
  <c r="R9" i="4" s="1"/>
  <c r="L9" i="4"/>
  <c r="P8" i="4"/>
  <c r="O8" i="4"/>
  <c r="N8" i="4"/>
  <c r="M8" i="4"/>
  <c r="R8" i="4" s="1"/>
  <c r="L8" i="4"/>
  <c r="P7" i="4"/>
  <c r="O7" i="4"/>
  <c r="N7" i="4"/>
  <c r="R7" i="4" s="1"/>
  <c r="E7" i="4" s="1"/>
  <c r="M7" i="4"/>
  <c r="L7" i="4"/>
  <c r="D7" i="4" s="1"/>
  <c r="P6" i="4"/>
  <c r="O6" i="4"/>
  <c r="N6" i="4"/>
  <c r="M6" i="4"/>
  <c r="L6" i="4"/>
  <c r="D6" i="4" s="1"/>
  <c r="P5" i="4"/>
  <c r="O5" i="4"/>
  <c r="N5" i="4"/>
  <c r="M5" i="4"/>
  <c r="R5" i="4" s="1"/>
  <c r="L5" i="4"/>
  <c r="P4" i="4"/>
  <c r="O4" i="4"/>
  <c r="N4" i="4"/>
  <c r="R4" i="4" s="1"/>
  <c r="E4" i="4" s="1"/>
  <c r="M4" i="4"/>
  <c r="L4" i="4"/>
  <c r="D4" i="4" s="1"/>
  <c r="P3" i="4"/>
  <c r="O3" i="4"/>
  <c r="N3" i="4"/>
  <c r="R3" i="4" s="1"/>
  <c r="E3" i="4" s="1"/>
  <c r="M3" i="4"/>
  <c r="L3" i="4"/>
  <c r="D3" i="4" s="1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1" i="3"/>
  <c r="F11" i="3"/>
  <c r="E11" i="3"/>
  <c r="D11" i="3"/>
  <c r="C11" i="3"/>
  <c r="G10" i="3"/>
  <c r="F10" i="3"/>
  <c r="E10" i="3"/>
  <c r="D10" i="3"/>
  <c r="C10" i="3"/>
  <c r="S59" i="2"/>
  <c r="AA54" i="2"/>
  <c r="AA53" i="2"/>
  <c r="S53" i="2"/>
  <c r="AA52" i="2"/>
  <c r="Z52" i="2" s="1"/>
  <c r="R52" i="2"/>
  <c r="D52" i="2" s="1"/>
  <c r="AA51" i="2"/>
  <c r="Y51" i="2" s="1"/>
  <c r="R51" i="2"/>
  <c r="D51" i="2" s="1"/>
  <c r="AA50" i="2"/>
  <c r="Z50" i="2" s="1"/>
  <c r="R50" i="2"/>
  <c r="D50" i="2" s="1"/>
  <c r="D56" i="2" s="1"/>
  <c r="AA49" i="2"/>
  <c r="Z49" i="2" s="1"/>
  <c r="J48" i="2" s="1"/>
  <c r="R49" i="2"/>
  <c r="G48" i="2" s="1"/>
  <c r="AA48" i="2"/>
  <c r="W48" i="2"/>
  <c r="V48" i="2"/>
  <c r="U48" i="2"/>
  <c r="T48" i="2"/>
  <c r="S48" i="2" s="1"/>
  <c r="H47" i="2" s="1"/>
  <c r="R48" i="2"/>
  <c r="G47" i="2" s="1"/>
  <c r="P48" i="2"/>
  <c r="O48" i="2"/>
  <c r="N48" i="2"/>
  <c r="M48" i="2"/>
  <c r="L48" i="2"/>
  <c r="K48" i="2"/>
  <c r="H48" i="2"/>
  <c r="E48" i="2"/>
  <c r="F48" i="2" s="1"/>
  <c r="D48" i="2"/>
  <c r="AA47" i="2"/>
  <c r="Y47" i="2" s="1"/>
  <c r="I46" i="2" s="1"/>
  <c r="W47" i="2"/>
  <c r="V47" i="2"/>
  <c r="U47" i="2"/>
  <c r="T47" i="2"/>
  <c r="S47" i="2" s="1"/>
  <c r="E47" i="2" s="1"/>
  <c r="R47" i="2"/>
  <c r="D47" i="2" s="1"/>
  <c r="P47" i="2"/>
  <c r="O47" i="2"/>
  <c r="M47" i="2"/>
  <c r="L47" i="2"/>
  <c r="AA46" i="2"/>
  <c r="W46" i="2"/>
  <c r="V46" i="2"/>
  <c r="U46" i="2"/>
  <c r="T46" i="2"/>
  <c r="R46" i="2"/>
  <c r="G45" i="2" s="1"/>
  <c r="P46" i="2"/>
  <c r="O46" i="2"/>
  <c r="N46" i="2"/>
  <c r="M46" i="2"/>
  <c r="L46" i="2"/>
  <c r="K46" i="2"/>
  <c r="E46" i="2"/>
  <c r="F46" i="2" s="1"/>
  <c r="D46" i="2"/>
  <c r="AA45" i="2"/>
  <c r="Z45" i="2" s="1"/>
  <c r="J44" i="2" s="1"/>
  <c r="W45" i="2"/>
  <c r="V45" i="2"/>
  <c r="U45" i="2"/>
  <c r="T45" i="2"/>
  <c r="R45" i="2"/>
  <c r="G44" i="2" s="1"/>
  <c r="P45" i="2"/>
  <c r="O45" i="2"/>
  <c r="M45" i="2"/>
  <c r="L45" i="2"/>
  <c r="AA44" i="2"/>
  <c r="W44" i="2"/>
  <c r="V44" i="2"/>
  <c r="U44" i="2"/>
  <c r="T44" i="2"/>
  <c r="S44" i="2" s="1"/>
  <c r="H43" i="2" s="1"/>
  <c r="R44" i="2"/>
  <c r="G43" i="2" s="1"/>
  <c r="P44" i="2"/>
  <c r="O44" i="2"/>
  <c r="N44" i="2"/>
  <c r="M44" i="2"/>
  <c r="L44" i="2"/>
  <c r="K44" i="2"/>
  <c r="E44" i="2"/>
  <c r="F44" i="2" s="1"/>
  <c r="D44" i="2"/>
  <c r="AA43" i="2"/>
  <c r="Y43" i="2" s="1"/>
  <c r="I42" i="2" s="1"/>
  <c r="W43" i="2"/>
  <c r="V43" i="2"/>
  <c r="U43" i="2"/>
  <c r="T43" i="2"/>
  <c r="R43" i="2"/>
  <c r="D43" i="2" s="1"/>
  <c r="P43" i="2"/>
  <c r="O43" i="2"/>
  <c r="N43" i="2"/>
  <c r="M43" i="2"/>
  <c r="L43" i="2"/>
  <c r="K43" i="2"/>
  <c r="AA42" i="2"/>
  <c r="W42" i="2"/>
  <c r="V42" i="2"/>
  <c r="U42" i="2"/>
  <c r="T42" i="2"/>
  <c r="R42" i="2"/>
  <c r="P42" i="2"/>
  <c r="O42" i="2"/>
  <c r="N42" i="2"/>
  <c r="M42" i="2"/>
  <c r="L42" i="2"/>
  <c r="K42" i="2"/>
  <c r="F42" i="2"/>
  <c r="E42" i="2"/>
  <c r="D42" i="2"/>
  <c r="AA41" i="2"/>
  <c r="Z41" i="2" s="1"/>
  <c r="J40" i="2" s="1"/>
  <c r="Y41" i="2"/>
  <c r="I40" i="2" s="1"/>
  <c r="W41" i="2"/>
  <c r="V41" i="2"/>
  <c r="U41" i="2"/>
  <c r="T41" i="2"/>
  <c r="R41" i="2"/>
  <c r="Y42" i="2" s="1"/>
  <c r="I41" i="2" s="1"/>
  <c r="P41" i="2"/>
  <c r="O41" i="2"/>
  <c r="N41" i="2"/>
  <c r="M41" i="2"/>
  <c r="L41" i="2"/>
  <c r="K41" i="2"/>
  <c r="G41" i="2"/>
  <c r="AA40" i="2"/>
  <c r="W40" i="2"/>
  <c r="V40" i="2"/>
  <c r="U40" i="2"/>
  <c r="T40" i="2"/>
  <c r="R40" i="2"/>
  <c r="G39" i="2" s="1"/>
  <c r="P40" i="2"/>
  <c r="O40" i="2"/>
  <c r="N40" i="2"/>
  <c r="M40" i="2"/>
  <c r="L40" i="2"/>
  <c r="K40" i="2"/>
  <c r="G40" i="2"/>
  <c r="F40" i="2"/>
  <c r="E40" i="2"/>
  <c r="D40" i="2"/>
  <c r="AA39" i="2"/>
  <c r="Y39" i="2" s="1"/>
  <c r="I38" i="2" s="1"/>
  <c r="Z39" i="2"/>
  <c r="J38" i="2" s="1"/>
  <c r="W39" i="2"/>
  <c r="V39" i="2"/>
  <c r="U39" i="2"/>
  <c r="T39" i="2"/>
  <c r="R39" i="2"/>
  <c r="D39" i="2" s="1"/>
  <c r="P39" i="2"/>
  <c r="O39" i="2"/>
  <c r="N39" i="2"/>
  <c r="M39" i="2"/>
  <c r="L39" i="2"/>
  <c r="K39" i="2"/>
  <c r="AA38" i="2"/>
  <c r="Y38" i="2" s="1"/>
  <c r="I37" i="2" s="1"/>
  <c r="W38" i="2"/>
  <c r="V38" i="2"/>
  <c r="U38" i="2"/>
  <c r="T38" i="2"/>
  <c r="S38" i="2" s="1"/>
  <c r="H37" i="2" s="1"/>
  <c r="R38" i="2"/>
  <c r="G37" i="2" s="1"/>
  <c r="P38" i="2"/>
  <c r="O38" i="2"/>
  <c r="N38" i="2"/>
  <c r="M38" i="2"/>
  <c r="L38" i="2"/>
  <c r="K38" i="2"/>
  <c r="G38" i="2"/>
  <c r="E38" i="2"/>
  <c r="F38" i="2" s="1"/>
  <c r="D38" i="2"/>
  <c r="AA37" i="2"/>
  <c r="Z37" i="2" s="1"/>
  <c r="J36" i="2" s="1"/>
  <c r="W37" i="2"/>
  <c r="V37" i="2"/>
  <c r="U37" i="2"/>
  <c r="T37" i="2"/>
  <c r="S37" i="2" s="1"/>
  <c r="E37" i="2" s="1"/>
  <c r="R37" i="2"/>
  <c r="D37" i="2" s="1"/>
  <c r="P37" i="2"/>
  <c r="O37" i="2"/>
  <c r="N37" i="2"/>
  <c r="M37" i="2"/>
  <c r="L37" i="2"/>
  <c r="K37" i="2"/>
  <c r="AA36" i="2"/>
  <c r="W36" i="2"/>
  <c r="V36" i="2"/>
  <c r="U36" i="2"/>
  <c r="T36" i="2"/>
  <c r="R36" i="2"/>
  <c r="G35" i="2" s="1"/>
  <c r="P36" i="2"/>
  <c r="O36" i="2"/>
  <c r="N36" i="2"/>
  <c r="M36" i="2"/>
  <c r="L36" i="2"/>
  <c r="K36" i="2"/>
  <c r="E36" i="2"/>
  <c r="F36" i="2" s="1"/>
  <c r="D36" i="2"/>
  <c r="AA35" i="2"/>
  <c r="Y35" i="2" s="1"/>
  <c r="I34" i="2" s="1"/>
  <c r="W35" i="2"/>
  <c r="V35" i="2"/>
  <c r="U35" i="2"/>
  <c r="T35" i="2"/>
  <c r="R35" i="2"/>
  <c r="D35" i="2" s="1"/>
  <c r="P35" i="2"/>
  <c r="O35" i="2"/>
  <c r="M35" i="2"/>
  <c r="L35" i="2"/>
  <c r="AA34" i="2"/>
  <c r="W34" i="2"/>
  <c r="V34" i="2"/>
  <c r="U34" i="2"/>
  <c r="T34" i="2"/>
  <c r="R34" i="2"/>
  <c r="G33" i="2" s="1"/>
  <c r="P34" i="2"/>
  <c r="O34" i="2"/>
  <c r="N34" i="2"/>
  <c r="M34" i="2"/>
  <c r="L34" i="2"/>
  <c r="K34" i="2"/>
  <c r="F34" i="2"/>
  <c r="AA33" i="2"/>
  <c r="Z33" i="2" s="1"/>
  <c r="J32" i="2" s="1"/>
  <c r="W33" i="2"/>
  <c r="V33" i="2"/>
  <c r="U33" i="2"/>
  <c r="T33" i="2"/>
  <c r="R33" i="2"/>
  <c r="D33" i="2" s="1"/>
  <c r="O33" i="2"/>
  <c r="N33" i="2"/>
  <c r="L33" i="2"/>
  <c r="K33" i="2"/>
  <c r="AA32" i="2"/>
  <c r="W32" i="2"/>
  <c r="V32" i="2"/>
  <c r="U32" i="2"/>
  <c r="T32" i="2"/>
  <c r="R32" i="2"/>
  <c r="G31" i="2" s="1"/>
  <c r="P32" i="2"/>
  <c r="O32" i="2"/>
  <c r="N32" i="2"/>
  <c r="M32" i="2"/>
  <c r="L32" i="2"/>
  <c r="K32" i="2"/>
  <c r="F32" i="2"/>
  <c r="AA31" i="2"/>
  <c r="Z31" i="2"/>
  <c r="J30" i="2" s="1"/>
  <c r="Y31" i="2"/>
  <c r="I30" i="2" s="1"/>
  <c r="W31" i="2"/>
  <c r="V31" i="2"/>
  <c r="U31" i="2"/>
  <c r="T31" i="2"/>
  <c r="R31" i="2"/>
  <c r="D31" i="2" s="1"/>
  <c r="P31" i="2"/>
  <c r="N31" i="2"/>
  <c r="M31" i="2"/>
  <c r="K31" i="2"/>
  <c r="AA30" i="2"/>
  <c r="W30" i="2"/>
  <c r="V30" i="2"/>
  <c r="U30" i="2"/>
  <c r="T30" i="2"/>
  <c r="R30" i="2"/>
  <c r="G29" i="2" s="1"/>
  <c r="P30" i="2"/>
  <c r="O30" i="2"/>
  <c r="N30" i="2"/>
  <c r="M30" i="2"/>
  <c r="L30" i="2"/>
  <c r="K30" i="2"/>
  <c r="F30" i="2"/>
  <c r="AA29" i="2"/>
  <c r="Z29" i="2" s="1"/>
  <c r="J28" i="2" s="1"/>
  <c r="W29" i="2"/>
  <c r="V29" i="2"/>
  <c r="U29" i="2"/>
  <c r="T29" i="2"/>
  <c r="R29" i="2"/>
  <c r="D29" i="2" s="1"/>
  <c r="P29" i="2"/>
  <c r="O29" i="2"/>
  <c r="M29" i="2"/>
  <c r="L29" i="2"/>
  <c r="AA28" i="2"/>
  <c r="W28" i="2"/>
  <c r="V28" i="2"/>
  <c r="U28" i="2"/>
  <c r="T28" i="2"/>
  <c r="R28" i="2"/>
  <c r="G27" i="2" s="1"/>
  <c r="P28" i="2"/>
  <c r="O28" i="2"/>
  <c r="N28" i="2"/>
  <c r="M28" i="2"/>
  <c r="L28" i="2"/>
  <c r="K28" i="2"/>
  <c r="F28" i="2"/>
  <c r="AA27" i="2"/>
  <c r="Y27" i="2" s="1"/>
  <c r="I26" i="2" s="1"/>
  <c r="W27" i="2"/>
  <c r="V27" i="2"/>
  <c r="U27" i="2"/>
  <c r="T27" i="2"/>
  <c r="R27" i="2"/>
  <c r="P27" i="2"/>
  <c r="O27" i="2"/>
  <c r="M27" i="2"/>
  <c r="L27" i="2"/>
  <c r="AA26" i="2"/>
  <c r="W26" i="2"/>
  <c r="V26" i="2"/>
  <c r="U26" i="2"/>
  <c r="T26" i="2"/>
  <c r="R26" i="2"/>
  <c r="G25" i="2" s="1"/>
  <c r="P26" i="2"/>
  <c r="O26" i="2"/>
  <c r="N26" i="2"/>
  <c r="M26" i="2"/>
  <c r="L26" i="2"/>
  <c r="K26" i="2"/>
  <c r="F26" i="2"/>
  <c r="AA25" i="2"/>
  <c r="Z25" i="2" s="1"/>
  <c r="J24" i="2" s="1"/>
  <c r="W25" i="2"/>
  <c r="V25" i="2"/>
  <c r="U25" i="2"/>
  <c r="T25" i="2"/>
  <c r="R25" i="2"/>
  <c r="G24" i="2" s="1"/>
  <c r="P25" i="2"/>
  <c r="O25" i="2"/>
  <c r="M25" i="2"/>
  <c r="L25" i="2"/>
  <c r="AA24" i="2"/>
  <c r="W24" i="2"/>
  <c r="V24" i="2"/>
  <c r="U24" i="2"/>
  <c r="T24" i="2"/>
  <c r="R24" i="2"/>
  <c r="G23" i="2" s="1"/>
  <c r="P24" i="2"/>
  <c r="O24" i="2"/>
  <c r="N24" i="2"/>
  <c r="M24" i="2"/>
  <c r="L24" i="2"/>
  <c r="K24" i="2"/>
  <c r="F24" i="2"/>
  <c r="AA23" i="2"/>
  <c r="Y23" i="2" s="1"/>
  <c r="I22" i="2" s="1"/>
  <c r="Z23" i="2"/>
  <c r="J22" i="2" s="1"/>
  <c r="W23" i="2"/>
  <c r="V23" i="2"/>
  <c r="U23" i="2"/>
  <c r="T23" i="2"/>
  <c r="R23" i="2"/>
  <c r="G22" i="2" s="1"/>
  <c r="P23" i="2"/>
  <c r="O23" i="2"/>
  <c r="M23" i="2"/>
  <c r="L23" i="2"/>
  <c r="AA22" i="2"/>
  <c r="W22" i="2"/>
  <c r="V22" i="2"/>
  <c r="U22" i="2"/>
  <c r="T22" i="2"/>
  <c r="R22" i="2"/>
  <c r="G21" i="2" s="1"/>
  <c r="P22" i="2"/>
  <c r="O22" i="2"/>
  <c r="N22" i="2"/>
  <c r="M22" i="2"/>
  <c r="L22" i="2"/>
  <c r="K22" i="2"/>
  <c r="F22" i="2"/>
  <c r="AA21" i="2"/>
  <c r="Z21" i="2" s="1"/>
  <c r="J20" i="2" s="1"/>
  <c r="W21" i="2"/>
  <c r="V21" i="2"/>
  <c r="U21" i="2"/>
  <c r="T21" i="2"/>
  <c r="R21" i="2"/>
  <c r="D21" i="2" s="1"/>
  <c r="P21" i="2"/>
  <c r="O21" i="2"/>
  <c r="M21" i="2"/>
  <c r="L21" i="2"/>
  <c r="AA20" i="2"/>
  <c r="W20" i="2"/>
  <c r="V20" i="2"/>
  <c r="U20" i="2"/>
  <c r="T20" i="2"/>
  <c r="R20" i="2"/>
  <c r="G19" i="2" s="1"/>
  <c r="P20" i="2"/>
  <c r="O20" i="2"/>
  <c r="N20" i="2"/>
  <c r="M20" i="2"/>
  <c r="L20" i="2"/>
  <c r="K20" i="2"/>
  <c r="F20" i="2"/>
  <c r="AA19" i="2"/>
  <c r="Y19" i="2" s="1"/>
  <c r="I18" i="2" s="1"/>
  <c r="W19" i="2"/>
  <c r="V19" i="2"/>
  <c r="U19" i="2"/>
  <c r="T19" i="2"/>
  <c r="R19" i="2"/>
  <c r="D19" i="2" s="1"/>
  <c r="O19" i="2"/>
  <c r="N19" i="2"/>
  <c r="L19" i="2"/>
  <c r="K19" i="2"/>
  <c r="AA18" i="2"/>
  <c r="W18" i="2"/>
  <c r="V18" i="2"/>
  <c r="U18" i="2"/>
  <c r="T18" i="2"/>
  <c r="R18" i="2"/>
  <c r="G17" i="2" s="1"/>
  <c r="P18" i="2"/>
  <c r="O18" i="2"/>
  <c r="N18" i="2"/>
  <c r="M18" i="2"/>
  <c r="L18" i="2"/>
  <c r="K18" i="2"/>
  <c r="F18" i="2"/>
  <c r="AA17" i="2"/>
  <c r="Z17" i="2" s="1"/>
  <c r="J16" i="2" s="1"/>
  <c r="W17" i="2"/>
  <c r="V17" i="2"/>
  <c r="U17" i="2"/>
  <c r="T17" i="2"/>
  <c r="R17" i="2"/>
  <c r="D17" i="2" s="1"/>
  <c r="P17" i="2"/>
  <c r="O17" i="2"/>
  <c r="M17" i="2"/>
  <c r="L17" i="2"/>
  <c r="AA16" i="2"/>
  <c r="W16" i="2"/>
  <c r="V16" i="2"/>
  <c r="U16" i="2"/>
  <c r="T16" i="2"/>
  <c r="R16" i="2"/>
  <c r="G15" i="2" s="1"/>
  <c r="P16" i="2"/>
  <c r="O16" i="2"/>
  <c r="N16" i="2"/>
  <c r="M16" i="2"/>
  <c r="L16" i="2"/>
  <c r="K16" i="2"/>
  <c r="F16" i="2"/>
  <c r="AA15" i="2"/>
  <c r="Y15" i="2" s="1"/>
  <c r="I14" i="2" s="1"/>
  <c r="Z15" i="2"/>
  <c r="J14" i="2" s="1"/>
  <c r="W15" i="2"/>
  <c r="V15" i="2"/>
  <c r="U15" i="2"/>
  <c r="T15" i="2"/>
  <c r="R15" i="2"/>
  <c r="G14" i="2" s="1"/>
  <c r="O15" i="2"/>
  <c r="N15" i="2"/>
  <c r="L15" i="2"/>
  <c r="K15" i="2"/>
  <c r="AA14" i="2"/>
  <c r="W14" i="2"/>
  <c r="V14" i="2"/>
  <c r="U14" i="2"/>
  <c r="T14" i="2"/>
  <c r="R14" i="2"/>
  <c r="G13" i="2" s="1"/>
  <c r="P14" i="2"/>
  <c r="O14" i="2"/>
  <c r="N14" i="2"/>
  <c r="M14" i="2"/>
  <c r="L14" i="2"/>
  <c r="K14" i="2"/>
  <c r="F14" i="2"/>
  <c r="AA13" i="2"/>
  <c r="Z13" i="2" s="1"/>
  <c r="J12" i="2" s="1"/>
  <c r="W13" i="2"/>
  <c r="V13" i="2"/>
  <c r="U13" i="2"/>
  <c r="T13" i="2"/>
  <c r="R13" i="2"/>
  <c r="D13" i="2" s="1"/>
  <c r="P13" i="2"/>
  <c r="N13" i="2"/>
  <c r="M13" i="2"/>
  <c r="K13" i="2"/>
  <c r="AA12" i="2"/>
  <c r="W12" i="2"/>
  <c r="V12" i="2"/>
  <c r="U12" i="2"/>
  <c r="T12" i="2"/>
  <c r="R12" i="2"/>
  <c r="P12" i="2"/>
  <c r="O12" i="2"/>
  <c r="N12" i="2"/>
  <c r="M12" i="2"/>
  <c r="L12" i="2"/>
  <c r="K12" i="2"/>
  <c r="F12" i="2"/>
  <c r="AA11" i="2"/>
  <c r="Y11" i="2" s="1"/>
  <c r="I10" i="2" s="1"/>
  <c r="W11" i="2"/>
  <c r="V11" i="2"/>
  <c r="U11" i="2"/>
  <c r="T11" i="2"/>
  <c r="R11" i="2"/>
  <c r="P11" i="2"/>
  <c r="O11" i="2"/>
  <c r="M11" i="2"/>
  <c r="L11" i="2"/>
  <c r="G11" i="2"/>
  <c r="AA10" i="2"/>
  <c r="W10" i="2"/>
  <c r="V10" i="2"/>
  <c r="U10" i="2"/>
  <c r="T10" i="2"/>
  <c r="R10" i="2"/>
  <c r="G9" i="2" s="1"/>
  <c r="P10" i="2"/>
  <c r="O10" i="2"/>
  <c r="N10" i="2"/>
  <c r="M10" i="2"/>
  <c r="L10" i="2"/>
  <c r="K10" i="2"/>
  <c r="F10" i="2"/>
  <c r="AA9" i="2"/>
  <c r="W9" i="2"/>
  <c r="V9" i="2"/>
  <c r="U9" i="2"/>
  <c r="T9" i="2"/>
  <c r="R9" i="2"/>
  <c r="G8" i="2" s="1"/>
  <c r="P9" i="2"/>
  <c r="O9" i="2"/>
  <c r="M9" i="2"/>
  <c r="L9" i="2"/>
  <c r="AA8" i="2"/>
  <c r="W8" i="2"/>
  <c r="V8" i="2"/>
  <c r="U8" i="2"/>
  <c r="T8" i="2"/>
  <c r="R8" i="2"/>
  <c r="G7" i="2" s="1"/>
  <c r="P8" i="2"/>
  <c r="O8" i="2"/>
  <c r="N8" i="2"/>
  <c r="M8" i="2"/>
  <c r="L8" i="2"/>
  <c r="K8" i="2"/>
  <c r="F8" i="2"/>
  <c r="AA7" i="2"/>
  <c r="Z7" i="2" s="1"/>
  <c r="W7" i="2"/>
  <c r="V7" i="2"/>
  <c r="U7" i="2"/>
  <c r="T7" i="2"/>
  <c r="R7" i="2"/>
  <c r="P7" i="2"/>
  <c r="O7" i="2"/>
  <c r="M7" i="2"/>
  <c r="L7" i="2"/>
  <c r="AA6" i="2"/>
  <c r="AA5" i="2"/>
  <c r="Y5" i="2" s="1"/>
  <c r="W5" i="2"/>
  <c r="V5" i="2"/>
  <c r="U5" i="2"/>
  <c r="T5" i="2"/>
  <c r="R5" i="2"/>
  <c r="AA4" i="2"/>
  <c r="Y4" i="2" s="1"/>
  <c r="W4" i="2"/>
  <c r="V4" i="2"/>
  <c r="U4" i="2"/>
  <c r="T4" i="2"/>
  <c r="R4" i="2"/>
  <c r="S8" i="2" l="1"/>
  <c r="H7" i="2" s="1"/>
  <c r="K11" i="2"/>
  <c r="R35" i="4"/>
  <c r="K7" i="2"/>
  <c r="E36" i="4"/>
  <c r="D23" i="2"/>
  <c r="L31" i="2"/>
  <c r="K47" i="2"/>
  <c r="R6" i="4"/>
  <c r="E6" i="4" s="1"/>
  <c r="R34" i="4"/>
  <c r="D7" i="2"/>
  <c r="D15" i="2"/>
  <c r="M15" i="2" s="1"/>
  <c r="D25" i="2"/>
  <c r="D41" i="2"/>
  <c r="D9" i="2"/>
  <c r="R19" i="4"/>
  <c r="E19" i="4" s="1"/>
  <c r="R23" i="4"/>
  <c r="E23" i="4" s="1"/>
  <c r="E42" i="4"/>
  <c r="E43" i="4" s="1"/>
  <c r="D27" i="2"/>
  <c r="K27" i="2" s="1"/>
  <c r="S26" i="2"/>
  <c r="H25" i="2" s="1"/>
  <c r="D11" i="2"/>
  <c r="L13" i="2"/>
  <c r="R22" i="4"/>
  <c r="E22" i="4" s="1"/>
  <c r="D45" i="2"/>
  <c r="Z4" i="2"/>
  <c r="Z5" i="2"/>
  <c r="Y45" i="2"/>
  <c r="I44" i="2" s="1"/>
  <c r="S36" i="2"/>
  <c r="H35" i="2" s="1"/>
  <c r="K9" i="2"/>
  <c r="Y29" i="2"/>
  <c r="I28" i="2" s="1"/>
  <c r="S40" i="2"/>
  <c r="H39" i="2" s="1"/>
  <c r="S42" i="2"/>
  <c r="H41" i="2" s="1"/>
  <c r="S30" i="2"/>
  <c r="H29" i="2" s="1"/>
  <c r="G34" i="2"/>
  <c r="S43" i="2"/>
  <c r="S45" i="2"/>
  <c r="G46" i="2"/>
  <c r="Y49" i="2"/>
  <c r="I48" i="2" s="1"/>
  <c r="Y50" i="2"/>
  <c r="Z51" i="2"/>
  <c r="S14" i="2"/>
  <c r="H13" i="2" s="1"/>
  <c r="G20" i="2"/>
  <c r="S27" i="2"/>
  <c r="E52" i="2"/>
  <c r="F52" i="2" s="1"/>
  <c r="S4" i="2"/>
  <c r="K23" i="2"/>
  <c r="S29" i="2"/>
  <c r="E29" i="2" s="1"/>
  <c r="S32" i="2"/>
  <c r="H31" i="2" s="1"/>
  <c r="Y34" i="2"/>
  <c r="I33" i="2" s="1"/>
  <c r="E51" i="2"/>
  <c r="F51" i="2" s="1"/>
  <c r="S7" i="2"/>
  <c r="S10" i="2"/>
  <c r="H9" i="2" s="1"/>
  <c r="S33" i="2"/>
  <c r="E33" i="2" s="1"/>
  <c r="S39" i="2"/>
  <c r="S13" i="2"/>
  <c r="S16" i="2"/>
  <c r="H15" i="2" s="1"/>
  <c r="S34" i="2"/>
  <c r="H33" i="2" s="1"/>
  <c r="S46" i="2"/>
  <c r="H45" i="2" s="1"/>
  <c r="Y10" i="2"/>
  <c r="I9" i="2" s="1"/>
  <c r="S22" i="2"/>
  <c r="H21" i="2" s="1"/>
  <c r="Y32" i="2"/>
  <c r="I31" i="2" s="1"/>
  <c r="S35" i="2"/>
  <c r="E35" i="2" s="1"/>
  <c r="G42" i="2"/>
  <c r="S5" i="2"/>
  <c r="S17" i="2"/>
  <c r="E17" i="2" s="1"/>
  <c r="S24" i="2"/>
  <c r="H23" i="2" s="1"/>
  <c r="G26" i="2"/>
  <c r="S21" i="2"/>
  <c r="Y46" i="2"/>
  <c r="I45" i="2" s="1"/>
  <c r="H28" i="2"/>
  <c r="Z48" i="2"/>
  <c r="J47" i="2" s="1"/>
  <c r="H46" i="2"/>
  <c r="Z11" i="2"/>
  <c r="J10" i="2" s="1"/>
  <c r="Y16" i="2"/>
  <c r="I15" i="2" s="1"/>
  <c r="Y18" i="2"/>
  <c r="I17" i="2" s="1"/>
  <c r="S19" i="2"/>
  <c r="E19" i="2" s="1"/>
  <c r="S25" i="2"/>
  <c r="Z27" i="2"/>
  <c r="J26" i="2" s="1"/>
  <c r="M33" i="2"/>
  <c r="Z35" i="2"/>
  <c r="J34" i="2" s="1"/>
  <c r="H42" i="2"/>
  <c r="Z47" i="2"/>
  <c r="J46" i="2" s="1"/>
  <c r="Y44" i="2"/>
  <c r="I43" i="2" s="1"/>
  <c r="Y52" i="2"/>
  <c r="Y21" i="2"/>
  <c r="I20" i="2" s="1"/>
  <c r="Z30" i="2"/>
  <c r="J29" i="2" s="1"/>
  <c r="S31" i="2"/>
  <c r="E31" i="2" s="1"/>
  <c r="G32" i="2"/>
  <c r="K45" i="2"/>
  <c r="K25" i="2"/>
  <c r="S9" i="2"/>
  <c r="E9" i="2" s="1"/>
  <c r="Y26" i="2"/>
  <c r="I25" i="2" s="1"/>
  <c r="G28" i="2"/>
  <c r="G30" i="2"/>
  <c r="Y37" i="2"/>
  <c r="I36" i="2" s="1"/>
  <c r="Z40" i="2"/>
  <c r="J39" i="2" s="1"/>
  <c r="Y48" i="2"/>
  <c r="I47" i="2" s="1"/>
  <c r="S11" i="2"/>
  <c r="S15" i="2"/>
  <c r="E15" i="2" s="1"/>
  <c r="G16" i="2"/>
  <c r="S23" i="2"/>
  <c r="E23" i="2" s="1"/>
  <c r="Z43" i="2"/>
  <c r="J42" i="2" s="1"/>
  <c r="G36" i="2"/>
  <c r="S41" i="2"/>
  <c r="E41" i="2" s="1"/>
  <c r="Y7" i="2"/>
  <c r="Y8" i="2"/>
  <c r="I7" i="2" s="1"/>
  <c r="H8" i="2"/>
  <c r="M19" i="2"/>
  <c r="Y20" i="2"/>
  <c r="I19" i="2" s="1"/>
  <c r="H18" i="2"/>
  <c r="S20" i="2"/>
  <c r="H19" i="2" s="1"/>
  <c r="Z38" i="2"/>
  <c r="J37" i="2" s="1"/>
  <c r="F37" i="2"/>
  <c r="H36" i="2"/>
  <c r="Y12" i="2"/>
  <c r="I11" i="2" s="1"/>
  <c r="Y13" i="2"/>
  <c r="I12" i="2" s="1"/>
  <c r="F81" i="2"/>
  <c r="D81" i="2"/>
  <c r="G18" i="2"/>
  <c r="Z8" i="2"/>
  <c r="J7" i="2" s="1"/>
  <c r="Z14" i="2"/>
  <c r="J13" i="2" s="1"/>
  <c r="Y14" i="2"/>
  <c r="I13" i="2" s="1"/>
  <c r="N17" i="2"/>
  <c r="F17" i="2"/>
  <c r="I81" i="2"/>
  <c r="E81" i="2"/>
  <c r="D83" i="2"/>
  <c r="K29" i="2"/>
  <c r="L50" i="2"/>
  <c r="F61" i="2" s="1"/>
  <c r="Z9" i="2"/>
  <c r="J8" i="2" s="1"/>
  <c r="Y9" i="2"/>
  <c r="I8" i="2" s="1"/>
  <c r="Z10" i="2"/>
  <c r="J9" i="2" s="1"/>
  <c r="S18" i="2"/>
  <c r="H17" i="2" s="1"/>
  <c r="Z32" i="2"/>
  <c r="J31" i="2" s="1"/>
  <c r="K35" i="2"/>
  <c r="D55" i="2"/>
  <c r="D57" i="2" s="1"/>
  <c r="F50" i="2"/>
  <c r="H16" i="2"/>
  <c r="K17" i="2"/>
  <c r="Z19" i="2"/>
  <c r="J18" i="2" s="1"/>
  <c r="G10" i="2"/>
  <c r="K21" i="2"/>
  <c r="Y24" i="2"/>
  <c r="I23" i="2" s="1"/>
  <c r="S28" i="2"/>
  <c r="H27" i="2" s="1"/>
  <c r="F80" i="2"/>
  <c r="M80" i="2" s="1"/>
  <c r="D80" i="2"/>
  <c r="Z6" i="2"/>
  <c r="Y6" i="2"/>
  <c r="G12" i="2"/>
  <c r="S12" i="2"/>
  <c r="H11" i="2" s="1"/>
  <c r="D84" i="2"/>
  <c r="F84" i="2"/>
  <c r="M84" i="2" s="1"/>
  <c r="Z18" i="2"/>
  <c r="J17" i="2" s="1"/>
  <c r="Z22" i="2"/>
  <c r="J21" i="2" s="1"/>
  <c r="H40" i="2"/>
  <c r="Y17" i="2"/>
  <c r="I16" i="2" s="1"/>
  <c r="Y22" i="2"/>
  <c r="I21" i="2" s="1"/>
  <c r="Y25" i="2"/>
  <c r="I24" i="2" s="1"/>
  <c r="Y30" i="2"/>
  <c r="I29" i="2" s="1"/>
  <c r="Y33" i="2"/>
  <c r="I32" i="2" s="1"/>
  <c r="Y36" i="2"/>
  <c r="I35" i="2" s="1"/>
  <c r="Y40" i="2"/>
  <c r="I39" i="2" s="1"/>
  <c r="E31" i="4"/>
  <c r="E32" i="4"/>
  <c r="E33" i="4"/>
  <c r="R39" i="4"/>
  <c r="R40" i="4"/>
  <c r="Z34" i="2"/>
  <c r="J33" i="2" s="1"/>
  <c r="Y28" i="2"/>
  <c r="I27" i="2" s="1"/>
  <c r="Z26" i="2" l="1"/>
  <c r="J25" i="2" s="1"/>
  <c r="E25" i="2"/>
  <c r="E39" i="2"/>
  <c r="F39" i="2" s="1"/>
  <c r="Z46" i="2"/>
  <c r="J45" i="2" s="1"/>
  <c r="H20" i="2"/>
  <c r="E21" i="2"/>
  <c r="H44" i="2"/>
  <c r="E45" i="2"/>
  <c r="N45" i="2" s="1"/>
  <c r="H30" i="2"/>
  <c r="H10" i="2"/>
  <c r="E11" i="2"/>
  <c r="F11" i="2" s="1"/>
  <c r="E7" i="2"/>
  <c r="H26" i="2"/>
  <c r="E27" i="2"/>
  <c r="Z44" i="2"/>
  <c r="J43" i="2" s="1"/>
  <c r="E43" i="2"/>
  <c r="F43" i="2" s="1"/>
  <c r="H12" i="2"/>
  <c r="E13" i="2"/>
  <c r="F13" i="2" s="1"/>
  <c r="E56" i="2"/>
  <c r="N35" i="2"/>
  <c r="F35" i="2"/>
  <c r="Z42" i="2"/>
  <c r="J41" i="2" s="1"/>
  <c r="Z36" i="2"/>
  <c r="J35" i="2" s="1"/>
  <c r="H34" i="2"/>
  <c r="F45" i="2"/>
  <c r="H38" i="2"/>
  <c r="Z16" i="2"/>
  <c r="J15" i="2" s="1"/>
  <c r="F33" i="2"/>
  <c r="I83" i="2"/>
  <c r="F83" i="2"/>
  <c r="M83" i="2" s="1"/>
  <c r="P33" i="2"/>
  <c r="F41" i="2"/>
  <c r="F21" i="2"/>
  <c r="H32" i="2"/>
  <c r="F82" i="2"/>
  <c r="H24" i="2"/>
  <c r="M50" i="2"/>
  <c r="F62" i="2" s="1"/>
  <c r="F67" i="2" s="1"/>
  <c r="D82" i="2"/>
  <c r="K50" i="2"/>
  <c r="F60" i="2" s="1"/>
  <c r="F65" i="2" s="1"/>
  <c r="F71" i="2" s="1"/>
  <c r="H22" i="2"/>
  <c r="H14" i="2"/>
  <c r="E83" i="2"/>
  <c r="N29" i="2"/>
  <c r="F29" i="2"/>
  <c r="Z24" i="2"/>
  <c r="J23" i="2" s="1"/>
  <c r="E61" i="2"/>
  <c r="F66" i="2"/>
  <c r="M81" i="2"/>
  <c r="N27" i="2"/>
  <c r="F27" i="2"/>
  <c r="N9" i="2"/>
  <c r="F9" i="2"/>
  <c r="N47" i="2"/>
  <c r="F47" i="2"/>
  <c r="O31" i="2"/>
  <c r="F31" i="2"/>
  <c r="F19" i="2"/>
  <c r="P19" i="2"/>
  <c r="E55" i="2"/>
  <c r="Z12" i="2"/>
  <c r="J11" i="2" s="1"/>
  <c r="Z20" i="2"/>
  <c r="J19" i="2" s="1"/>
  <c r="N25" i="2"/>
  <c r="F25" i="2"/>
  <c r="N11" i="2"/>
  <c r="Z28" i="2"/>
  <c r="J27" i="2" s="1"/>
  <c r="O13" i="2" l="1"/>
  <c r="F7" i="2"/>
  <c r="I84" i="2"/>
  <c r="E84" i="2"/>
  <c r="N7" i="2"/>
  <c r="E57" i="2"/>
  <c r="E62" i="2"/>
  <c r="E60" i="2"/>
  <c r="E80" i="2"/>
  <c r="I80" i="2"/>
  <c r="E82" i="2"/>
  <c r="I82" i="2"/>
  <c r="N21" i="2"/>
  <c r="O50" i="2"/>
  <c r="I61" i="2" s="1"/>
  <c r="F15" i="2"/>
  <c r="P15" i="2"/>
  <c r="P50" i="2" s="1"/>
  <c r="I62" i="2" s="1"/>
  <c r="N23" i="2"/>
  <c r="F23" i="2"/>
  <c r="N50" i="2" l="1"/>
  <c r="I60" i="2" s="1"/>
  <c r="J60" i="2" s="1"/>
  <c r="I67" i="2"/>
  <c r="J67" i="2" s="1"/>
  <c r="J62" i="2"/>
  <c r="I66" i="2"/>
  <c r="J66" i="2" s="1"/>
  <c r="J61" i="2"/>
  <c r="I65" i="2" l="1"/>
  <c r="J65" i="2" s="1"/>
  <c r="I71" i="2" l="1"/>
  <c r="J71" i="2" s="1"/>
  <c r="J73" i="2" s="1"/>
</calcChain>
</file>

<file path=xl/sharedStrings.xml><?xml version="1.0" encoding="utf-8"?>
<sst xmlns="http://schemas.openxmlformats.org/spreadsheetml/2006/main" count="395" uniqueCount="259">
  <si>
    <t>key</t>
  </si>
  <si>
    <t>section</t>
  </si>
  <si>
    <t>table</t>
  </si>
  <si>
    <t>units</t>
  </si>
  <si>
    <t>Baseline 0</t>
  </si>
  <si>
    <t>Baseline 90</t>
  </si>
  <si>
    <t>Baseline 180</t>
  </si>
  <si>
    <t>Baseline 270</t>
  </si>
  <si>
    <t>Proposed</t>
  </si>
  <si>
    <t>Value</t>
  </si>
  <si>
    <t>Input Verification and Results Summary Rotation for Appendix G [deg] Value</t>
  </si>
  <si>
    <t>Input Verification and Results Summary Hours Simulated [hrs] Value</t>
  </si>
  <si>
    <t>LEED Summary Interior Lighting Electric Energy Use [GJ]</t>
  </si>
  <si>
    <t>LEED Summary Interior Lighting Electric Demand [W]</t>
  </si>
  <si>
    <t>LEED Summary Space Heating Electric Energy Use [GJ]</t>
  </si>
  <si>
    <t>LEED Summary Space Heating Electric Demand [W]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</si>
  <si>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</si>
  <si>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</si>
  <si>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</si>
  <si>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</si>
  <si>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</si>
  <si>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LEED Summary Space Cooling Electric Demand [W]</t>
  </si>
  <si>
    <t>LEED Summary Space Cooling Additional Energy Use [GJ]</t>
  </si>
  <si>
    <t>LEED Summary Space Cooling Additional Demand [W]</t>
  </si>
  <si>
    <t>LEED Summary Pumps Electric Energy Use [GJ]</t>
  </si>
  <si>
    <t>Pumps</t>
  </si>
  <si>
    <t>LEED Summary Pumps Electric Demand [W]</t>
  </si>
  <si>
    <t>LEED Summary Heat Rejection Electric Energy Use [GJ]</t>
  </si>
  <si>
    <t>LEED Summary Heat Rejection Electric Demand [W]</t>
  </si>
  <si>
    <t>LEED Summary Fans-Interior Electric Energy Use [GJ]</t>
  </si>
  <si>
    <t>Fans-Interior</t>
  </si>
  <si>
    <t>LEED Summary Fans-Interior Electric Demand [W]</t>
  </si>
  <si>
    <t>LEED Summary Fans-Parking Garage Electric Energy Use [GJ]</t>
  </si>
  <si>
    <t>LEED Summary Fans-Parking Garage Electric Demand [W]</t>
  </si>
  <si>
    <t>LEED Summary Service Water Heating Electric Energy Use [GJ]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</si>
  <si>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</si>
  <si>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</si>
  <si>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</si>
  <si>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</si>
  <si>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</si>
  <si>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</si>
  <si>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LEED Summary Receptacle Equipment Electric Demand [W]</t>
  </si>
  <si>
    <t>LEED Summary Refrigeration Equipment Electric Energy Use [GJ]</t>
  </si>
  <si>
    <t>Refrigeration Equipment</t>
  </si>
  <si>
    <t>LEED Summary Refrigeration Equipment Electric Demand [W]</t>
  </si>
  <si>
    <t>LEED Summary Cooking Electric Energy Use [GJ]</t>
  </si>
  <si>
    <t>Cooking</t>
  </si>
  <si>
    <t>LEED Summary Cooking Electric Demand [W]</t>
  </si>
  <si>
    <t>LEED Summary Industrial Process Electric Energy Use [GJ]</t>
  </si>
  <si>
    <t>Industrial Process</t>
  </si>
  <si>
    <t>LEED Summary Industrial Process Electric Demand [W]</t>
  </si>
  <si>
    <t>LEED Summary Elevators and Escalators Electric Energy Use [GJ]</t>
  </si>
  <si>
    <t>LEED Summary Elevators and Escalators Electric Demand [W]</t>
  </si>
  <si>
    <t>LEED Summary Total Line Electric Energy Use [GJ]</t>
  </si>
  <si>
    <t>LEED Summary Total Line Natural Gas Energy Use [GJ]</t>
  </si>
  <si>
    <t>LEED Summary Total Line Additional Energy Use [GJ]</t>
  </si>
  <si>
    <t>Exterior Lighting</t>
  </si>
  <si>
    <t>Annual Building Utility Performance Summary Time Setpoint Not Met During Occupied Heating Facility [Hours]</t>
  </si>
  <si>
    <t>Annual Building Utility Performance Summary Time Setpoint Not Met During Occupied Cooling Facility [Hours]</t>
  </si>
  <si>
    <t>Total</t>
  </si>
  <si>
    <t>Input Verification and Results Summary Above Ground Window-Wall Ratio [%] Total</t>
  </si>
  <si>
    <t>Item Lighting Average LPD [W/m2]</t>
  </si>
  <si>
    <t>Lighting</t>
  </si>
  <si>
    <t>Item Envelope Average External U</t>
  </si>
  <si>
    <t>Item Envelope Average Window U</t>
  </si>
  <si>
    <t>Average Window U</t>
  </si>
  <si>
    <t>Zone Summary Total Area m2</t>
  </si>
  <si>
    <t>Total Area</t>
  </si>
  <si>
    <t>m2</t>
  </si>
  <si>
    <t>Zone Summary Conditioned Area m2</t>
  </si>
  <si>
    <t>Conditioned Area</t>
  </si>
  <si>
    <t>Zone Summary Unconditioned Area m2</t>
  </si>
  <si>
    <t>Unconditioned Area</t>
  </si>
  <si>
    <t>Zone Summary Volume [m3]</t>
  </si>
  <si>
    <t>Zone Summary Gross Wall Area [m2]</t>
  </si>
  <si>
    <t>Gross Wall Area</t>
  </si>
  <si>
    <t>Zone Summary Window Glass Area [m2]</t>
  </si>
  <si>
    <t>Window Glass Area</t>
  </si>
  <si>
    <t>Zone Summary Avg Lighting LPD W/m2</t>
  </si>
  <si>
    <t>W/m2</t>
  </si>
  <si>
    <t>Zone Summary Avg Occupancy Density m2/Pers</t>
  </si>
  <si>
    <t>Zone Summary Avg Plug load W/m2 [-]</t>
  </si>
  <si>
    <t>Item Outdoor Air Summary Average outdoor air occupied [m3/s]</t>
  </si>
  <si>
    <t>Item Outdoor Air Summary Minimum outdoor air occupied [m3/s]</t>
  </si>
  <si>
    <t>Item Envelope Summary Average glass U-Factor [W/m2-K]</t>
  </si>
  <si>
    <t>Item Envelope Summary Average glass SHGC</t>
  </si>
  <si>
    <t>Item Envelope Summary Average glass visible transmittance</t>
  </si>
  <si>
    <t>Summary</t>
  </si>
  <si>
    <t>Fuel types</t>
  </si>
  <si>
    <t>KEY</t>
  </si>
  <si>
    <t>LOOKUP</t>
  </si>
  <si>
    <t>Fuel</t>
  </si>
  <si>
    <t>AD</t>
  </si>
  <si>
    <t>BL</t>
  </si>
  <si>
    <t>SAVINGS</t>
  </si>
  <si>
    <t>BASELINE AVG</t>
  </si>
  <si>
    <t>FLH</t>
  </si>
  <si>
    <t>MWh</t>
  </si>
  <si>
    <t>%</t>
  </si>
  <si>
    <t>kW</t>
  </si>
  <si>
    <t>elec</t>
  </si>
  <si>
    <t>gas</t>
  </si>
  <si>
    <t>other</t>
  </si>
  <si>
    <t>LEED Summary Exterior Lighting Electric Demand [W]</t>
  </si>
  <si>
    <t>Space heating elec</t>
  </si>
  <si>
    <t>Space heating gas</t>
  </si>
  <si>
    <t>Space heating other</t>
  </si>
  <si>
    <t>Space cooling</t>
  </si>
  <si>
    <t>Heat rejection</t>
  </si>
  <si>
    <t>Parking fans</t>
  </si>
  <si>
    <t>DHW elec</t>
  </si>
  <si>
    <t>DHW gas</t>
  </si>
  <si>
    <t>DHW other</t>
  </si>
  <si>
    <t xml:space="preserve">Receptacle Equipment </t>
  </si>
  <si>
    <t>Process lighting</t>
  </si>
  <si>
    <t>LEED Summary Interior Lighting-Process Electric Demand [W]</t>
  </si>
  <si>
    <t>Elevators</t>
  </si>
  <si>
    <t>Exterior equipment</t>
  </si>
  <si>
    <t>Annual Building Utility Performance Summary Exterior Equipment Electricity [W]</t>
  </si>
  <si>
    <t>Total elec</t>
  </si>
  <si>
    <t>Total gas</t>
  </si>
  <si>
    <t>Total other</t>
  </si>
  <si>
    <t>Calculated process load compliance</t>
  </si>
  <si>
    <t>Process loads</t>
  </si>
  <si>
    <t>Total loads</t>
  </si>
  <si>
    <t>Process percent</t>
  </si>
  <si>
    <t>Calculated Fuel totals</t>
  </si>
  <si>
    <t>Elec</t>
  </si>
  <si>
    <t>Gas</t>
  </si>
  <si>
    <t>Other Fuel</t>
  </si>
  <si>
    <t>Rate</t>
  </si>
  <si>
    <t>kUSD/MWh</t>
  </si>
  <si>
    <t>kUSD</t>
  </si>
  <si>
    <t>Cost</t>
  </si>
  <si>
    <t>Savings</t>
  </si>
  <si>
    <t>AD kUSD</t>
  </si>
  <si>
    <t>BL kUSD</t>
  </si>
  <si>
    <t>USD</t>
  </si>
  <si>
    <t>Specific values</t>
  </si>
  <si>
    <t>Per conditioned area</t>
  </si>
  <si>
    <t>Per total area</t>
  </si>
  <si>
    <t>(Benchmark)</t>
  </si>
  <si>
    <t>Diff (%)</t>
  </si>
  <si>
    <t>Heating kWh/m2</t>
  </si>
  <si>
    <t>Cooling kWh/m2</t>
  </si>
  <si>
    <t>Ventilation kWh/m2</t>
  </si>
  <si>
    <t>DHW kWh/m2</t>
  </si>
  <si>
    <t>Lighting kWh/m2</t>
  </si>
  <si>
    <t>kWh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</si>
  <si>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</si>
  <si>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</si>
  <si>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</si>
  <si>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</si>
  <si>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</si>
  <si>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</si>
  <si>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</si>
  <si>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</si>
  <si>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</si>
  <si>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</si>
  <si>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</si>
  <si>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</si>
  <si>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</si>
  <si>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</si>
  <si>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</si>
  <si>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</si>
  <si>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Baseline AVG</t>
  </si>
  <si>
    <t>Baseline</t>
  </si>
  <si>
    <t>Simulation</t>
  </si>
  <si>
    <t>Rotation</t>
  </si>
  <si>
    <t>Hours</t>
  </si>
  <si>
    <t>Setpoints not met</t>
  </si>
  <si>
    <t>Not met heating</t>
  </si>
  <si>
    <t>Not met cooling</t>
  </si>
  <si>
    <t>Building envelope</t>
  </si>
  <si>
    <t>WWR</t>
  </si>
  <si>
    <t>Average Wall U</t>
  </si>
  <si>
    <t>Glass SHGC</t>
  </si>
  <si>
    <t>Glass vis. Trans</t>
  </si>
  <si>
    <t>Glass U</t>
  </si>
  <si>
    <t>Zone Summary - Areas and volumes</t>
  </si>
  <si>
    <t>one Summary Volume</t>
  </si>
  <si>
    <t>m3</t>
  </si>
  <si>
    <t>Zone summary - Loads</t>
  </si>
  <si>
    <t>Zone Summary Avg Lighting LPD</t>
  </si>
  <si>
    <t>Zone Summary Avg Occupancy Density</t>
  </si>
  <si>
    <t>m2/pers</t>
  </si>
  <si>
    <t>Zone Summary Avg Plug load</t>
  </si>
  <si>
    <t>w/m2</t>
  </si>
  <si>
    <t>Fresh air</t>
  </si>
  <si>
    <t>Average during occupied time</t>
  </si>
  <si>
    <t>m3/s</t>
  </si>
  <si>
    <t>Minimum during occupied time</t>
  </si>
  <si>
    <t>Average fresh air  per area</t>
  </si>
  <si>
    <t>[L/s per m2]</t>
  </si>
  <si>
    <t>Average specifig fresh air [L/s per m2]</t>
  </si>
  <si>
    <t>Min fresh air per area</t>
  </si>
  <si>
    <t>Avg fresh air per pers</t>
  </si>
  <si>
    <t>[L/s per pers]</t>
  </si>
  <si>
    <t>Average fresh per person</t>
  </si>
  <si>
    <t>Min fresh air per pers</t>
  </si>
  <si>
    <t>Min fresh per pers</t>
  </si>
  <si>
    <t>Zone sizing</t>
  </si>
  <si>
    <t>Total design cooling</t>
  </si>
  <si>
    <t>Item HVAC Sizing Summary Total Calculated Design Cooling Load [W]</t>
  </si>
  <si>
    <t>Total user cooling</t>
  </si>
  <si>
    <t>Item HVAC Sizing Summary Total User Design Cooling Load [W]</t>
  </si>
  <si>
    <t>Total design heating</t>
  </si>
  <si>
    <t>Item HVAC Sizing Summary Total Calculated Design Heating Load [W]</t>
  </si>
  <si>
    <t>Total user heating</t>
  </si>
  <si>
    <t>Item HVAC Sizing Summary Total User Design Heating Load [W]</t>
  </si>
  <si>
    <t>Sizing</t>
  </si>
  <si>
    <t>Item HVAC Sizing Summary Total Calculated Design Cooling Air Flow [m3/s]</t>
  </si>
  <si>
    <t>Item HVAC Sizing Summary Total User Design Cooling Air Flow [m3/s]</t>
  </si>
  <si>
    <t>Item HVAC Sizing Summary Total Calculated Design Heating Air Flow [m3/s]</t>
  </si>
  <si>
    <t>x</t>
  </si>
  <si>
    <t>LPD</t>
  </si>
  <si>
    <t>Sensible summary HVAC Zone Eq &amp; Other Sensible Air Heating [kWh] [GJ]</t>
  </si>
  <si>
    <t>Air heating</t>
  </si>
  <si>
    <t>Sensible summary HVAC Zone Eq &amp; Other Sensible Air Cooling [kWh] [GJ]</t>
  </si>
  <si>
    <t>Air cooling</t>
  </si>
  <si>
    <t>Sensible summary HVAC Terminal Unit Sensible Air Heating [kWh] [GJ]</t>
  </si>
  <si>
    <t>Sensible summary HVAC Terminal Unit Sensible Air Cooling [kWh] [GJ]</t>
  </si>
  <si>
    <t>Sensible summary HVAC Input Heated Surface Heating [kWh] [GJ]</t>
  </si>
  <si>
    <t>Surface heating</t>
  </si>
  <si>
    <t>Sensible summary HVAC Input Cooled Surface Cooling [kWh] [GJ]</t>
  </si>
  <si>
    <t>Surface cooling</t>
  </si>
  <si>
    <t>Sensible summary People Sensible Heat Addition [kWh] [GJ]</t>
  </si>
  <si>
    <t>People</t>
  </si>
  <si>
    <t>Sensible summary Lights Sensible Heat Addition [kWh] [GJ]</t>
  </si>
  <si>
    <t>Lights</t>
  </si>
  <si>
    <t>Sensible summary Equipment Sensible Heat Addition [kWh] [GJ]</t>
  </si>
  <si>
    <t>Equipment</t>
  </si>
  <si>
    <t>Sensible summary Window Heat Addition [kWh] [GJ]</t>
  </si>
  <si>
    <t>Window heat</t>
  </si>
  <si>
    <t>Sensible summary Interzone Air Transfer Heat Addition [kWh] [GJ]</t>
  </si>
  <si>
    <t>Interzone heat</t>
  </si>
  <si>
    <t>Sensible summary Infiltration Heat Addition [kWh] [GJ]</t>
  </si>
  <si>
    <t>Infiltration heat</t>
  </si>
  <si>
    <t>Sensible summary Opaque Surface Conduction and Other Heat Addition [kWh] [GJ]</t>
  </si>
  <si>
    <t>Surface condution heat</t>
  </si>
  <si>
    <t>Sensible summary Equipment Sensible Heat Removal [kWh] [GJ]</t>
  </si>
  <si>
    <t>Equipment cooling</t>
  </si>
  <si>
    <t>Sensible summary Window Heat Removal [kWh] [GJ]</t>
  </si>
  <si>
    <t>Window cooling</t>
  </si>
  <si>
    <t>Sensible summary Interzone Air Transfer Heat Removal [kWh] [GJ]</t>
  </si>
  <si>
    <t>Interzone cooling</t>
  </si>
  <si>
    <t>Sensible summary Infiltration Heat Removal [kWh] [GJ]</t>
  </si>
  <si>
    <t>Infiltration cooling</t>
  </si>
  <si>
    <t>Sensible summary Opaque Surface Conduction and Other Heat Removal [kWh] [GJ]</t>
  </si>
  <si>
    <t>Key</t>
  </si>
  <si>
    <t>Column</t>
  </si>
  <si>
    <t>Baseline3</t>
  </si>
  <si>
    <t>Header text</t>
  </si>
  <si>
    <t>Returns column number of matched text</t>
  </si>
  <si>
    <t>Test MATCH</t>
  </si>
  <si>
    <t>Row text</t>
  </si>
  <si>
    <t>LEED Summary Exterior Lighting Electric Energy Use [GJ]</t>
  </si>
  <si>
    <t>LEED Summary Interior Lighting-Process Electric Energy Use [GJ]</t>
  </si>
  <si>
    <t>Annual Building Utility Performance Summary Exterior Equipment Electricity [GJ]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</si>
</sst>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2"/>
    <xf numFmtId="0" fontId="5" fillId="0" borderId="2"/>
    <xf numFmtId="0" fontId="5" fillId="2" borderId="1"/>
    <xf numFmtId="0" fontId="5" fillId="0" borderId="3"/>
    <xf numFmtId="0" fontId="3" fillId="0" borderId="0"/>
    <xf numFmtId="0" fontId="5" fillId="0" borderId="0"/>
    <xf numFmtId="0" fontId="7" fillId="0" borderId="1"/>
    <xf numFmtId="0" fontId="5" fillId="0" borderId="2"/>
  </cellStyleXfs>
  <cellXfs count="79">
    <xf numFmtId="0" fontId="0" fillId="0" borderId="0" xfId="0" applyBorder="1"/>
    <xf numFmtId="0" fontId="1" fillId="2" borderId="1" xfId="5" applyFont="1" applyFill="1" applyBorder="1"/>
    <xf numFmtId="1" fontId="1" fillId="2" borderId="1" xfId="5" applyNumberFormat="1" applyFont="1" applyFill="1" applyBorder="1"/>
    <xf numFmtId="0" fontId="0" fillId="0" borderId="3" xfId="3" applyFont="1"/>
    <xf numFmtId="9" fontId="1" fillId="2" borderId="1" xfId="2" applyNumberFormat="1" applyFont="1"/>
    <xf numFmtId="164" fontId="0" fillId="0" borderId="2" xfId="6" applyNumberFormat="1" applyFont="1" applyBorder="1"/>
    <xf numFmtId="1" fontId="0" fillId="0" borderId="0" xfId="3" applyNumberFormat="1" applyFont="1" applyBorder="1"/>
    <xf numFmtId="2" fontId="0" fillId="0" borderId="2" xfId="6" applyNumberFormat="1" applyFont="1" applyBorder="1" applyAlignment="1">
      <alignment horizontal="center" vertical="center"/>
    </xf>
    <xf numFmtId="2" fontId="0" fillId="0" borderId="0" xfId="2" applyNumberFormat="1" applyFont="1" applyFill="1" applyBorder="1"/>
    <xf numFmtId="165" fontId="0" fillId="0" borderId="0" xfId="2" applyNumberFormat="1" applyFont="1" applyFill="1" applyBorder="1"/>
    <xf numFmtId="1" fontId="1" fillId="2" borderId="1" xfId="2" applyNumberFormat="1" applyFont="1"/>
    <xf numFmtId="1" fontId="0" fillId="0" borderId="0" xfId="2" applyNumberFormat="1" applyFont="1" applyFill="1" applyBorder="1"/>
    <xf numFmtId="1" fontId="0" fillId="0" borderId="2" xfId="6" applyNumberFormat="1" applyFont="1" applyBorder="1" applyAlignment="1">
      <alignment horizontal="center" vertical="center"/>
    </xf>
    <xf numFmtId="0" fontId="6" fillId="0" borderId="2" xfId="6" applyFont="1" applyBorder="1"/>
    <xf numFmtId="1" fontId="6" fillId="0" borderId="2" xfId="6" applyNumberFormat="1" applyFont="1" applyBorder="1"/>
    <xf numFmtId="9" fontId="6" fillId="0" borderId="0" xfId="2" applyNumberFormat="1" applyFont="1" applyFill="1" applyBorder="1"/>
    <xf numFmtId="1" fontId="6" fillId="0" borderId="0" xfId="2" applyNumberFormat="1" applyFont="1" applyFill="1" applyBorder="1"/>
    <xf numFmtId="2" fontId="6" fillId="0" borderId="2" xfId="6" applyNumberFormat="1" applyFont="1" applyBorder="1"/>
    <xf numFmtId="10" fontId="6" fillId="0" borderId="0" xfId="2" applyNumberFormat="1" applyFont="1" applyFill="1" applyBorder="1"/>
    <xf numFmtId="0" fontId="2" fillId="0" borderId="2" xfId="6" applyFont="1" applyBorder="1"/>
    <xf numFmtId="1" fontId="2" fillId="0" borderId="2" xfId="6" applyNumberFormat="1" applyFont="1" applyBorder="1"/>
    <xf numFmtId="9" fontId="2" fillId="0" borderId="0" xfId="2" applyNumberFormat="1" applyFont="1" applyFill="1" applyBorder="1"/>
    <xf numFmtId="1" fontId="2" fillId="0" borderId="0" xfId="2" applyNumberFormat="1" applyFont="1" applyFill="1" applyBorder="1"/>
    <xf numFmtId="2" fontId="2" fillId="0" borderId="2" xfId="6" applyNumberFormat="1" applyFont="1" applyBorder="1"/>
    <xf numFmtId="165" fontId="0" fillId="0" borderId="2" xfId="6" applyNumberFormat="1" applyFont="1" applyBorder="1"/>
    <xf numFmtId="0" fontId="2" fillId="0" borderId="2" xfId="0" applyFont="1" applyFill="1"/>
    <xf numFmtId="0" fontId="2" fillId="0" borderId="2" xfId="0" applyFont="1" applyFill="1" applyAlignment="1">
      <alignment horizontal="right"/>
    </xf>
    <xf numFmtId="165" fontId="7" fillId="0" borderId="2" xfId="6" applyNumberFormat="1" applyBorder="1"/>
    <xf numFmtId="165" fontId="2" fillId="0" borderId="2" xfId="6" applyNumberFormat="1" applyFont="1" applyBorder="1"/>
    <xf numFmtId="2" fontId="0" fillId="0" borderId="0" xfId="3" applyNumberFormat="1" applyFont="1" applyBorder="1"/>
    <xf numFmtId="164" fontId="0" fillId="0" borderId="2" xfId="6" applyNumberFormat="1" applyFont="1" applyBorder="1" applyAlignment="1">
      <alignment horizontal="left"/>
    </xf>
    <xf numFmtId="164" fontId="1" fillId="2" borderId="1" xfId="5" applyNumberFormat="1" applyFont="1" applyFill="1" applyBorder="1" applyAlignment="1">
      <alignment horizontal="left"/>
    </xf>
    <xf numFmtId="165" fontId="0" fillId="0" borderId="2" xfId="6" applyNumberFormat="1" applyFont="1" applyBorder="1" applyAlignment="1">
      <alignment horizontal="left"/>
    </xf>
    <xf numFmtId="2" fontId="0" fillId="0" borderId="2" xfId="6" applyNumberFormat="1" applyFont="1" applyBorder="1" applyAlignment="1">
      <alignment horizontal="right" vertical="center"/>
    </xf>
    <xf numFmtId="9" fontId="0" fillId="0" borderId="0" xfId="2" applyNumberFormat="1" applyFont="1" applyFill="1" applyBorder="1" applyAlignment="1">
      <alignment horizontal="center"/>
    </xf>
    <xf numFmtId="2" fontId="1" fillId="2" borderId="1" xfId="5" applyNumberFormat="1" applyFont="1" applyFill="1" applyBorder="1"/>
    <xf numFmtId="2" fontId="2" fillId="0" borderId="2" xfId="0" applyNumberFormat="1" applyFont="1" applyFill="1"/>
    <xf numFmtId="2" fontId="0" fillId="0" borderId="0" xfId="5" applyNumberFormat="1" applyFont="1"/>
    <xf numFmtId="1" fontId="2" fillId="0" borderId="2" xfId="0" applyNumberFormat="1" applyFont="1" applyFill="1"/>
    <xf numFmtId="1" fontId="0" fillId="3" borderId="0" xfId="2" applyNumberFormat="1" applyFont="1" applyFill="1" applyBorder="1"/>
    <xf numFmtId="9" fontId="0" fillId="3" borderId="0" xfId="2" applyNumberFormat="1" applyFont="1" applyFill="1" applyBorder="1"/>
    <xf numFmtId="9" fontId="0" fillId="4" borderId="0" xfId="2" applyNumberFormat="1" applyFont="1" applyFill="1" applyBorder="1"/>
    <xf numFmtId="0" fontId="0" fillId="0" borderId="0" xfId="5" applyFont="1"/>
    <xf numFmtId="1" fontId="0" fillId="0" borderId="2" xfId="6" applyNumberFormat="1" applyFont="1" applyBorder="1"/>
    <xf numFmtId="1" fontId="0" fillId="0" borderId="0" xfId="5" applyNumberFormat="1" applyFont="1"/>
    <xf numFmtId="2" fontId="0" fillId="0" borderId="2" xfId="6" applyNumberFormat="1" applyFont="1" applyBorder="1"/>
    <xf numFmtId="9" fontId="0" fillId="0" borderId="0" xfId="3" applyNumberFormat="1" applyFont="1" applyBorder="1"/>
    <xf numFmtId="0" fontId="0" fillId="0" borderId="0" xfId="3" applyFont="1" applyBorder="1"/>
    <xf numFmtId="0" fontId="0" fillId="0" borderId="2" xfId="6" applyFont="1" applyBorder="1" applyAlignment="1">
      <alignment horizontal="left"/>
    </xf>
    <xf numFmtId="0" fontId="2" fillId="5" borderId="0" xfId="5" applyFont="1" applyFill="1"/>
    <xf numFmtId="1" fontId="2" fillId="6" borderId="2" xfId="6" applyNumberFormat="1" applyFont="1" applyFill="1" applyBorder="1"/>
    <xf numFmtId="2" fontId="2" fillId="6" borderId="2" xfId="6" applyNumberFormat="1" applyFont="1" applyFill="1" applyBorder="1"/>
    <xf numFmtId="0" fontId="8" fillId="0" borderId="0" xfId="3" applyFont="1" applyBorder="1"/>
    <xf numFmtId="1" fontId="8" fillId="0" borderId="0" xfId="3" applyNumberFormat="1" applyFont="1" applyBorder="1"/>
    <xf numFmtId="9" fontId="8" fillId="0" borderId="0" xfId="2" applyNumberFormat="1" applyFont="1" applyFill="1" applyBorder="1"/>
    <xf numFmtId="1" fontId="8" fillId="0" borderId="0" xfId="2" applyNumberFormat="1" applyFont="1" applyFill="1" applyBorder="1"/>
    <xf numFmtId="1" fontId="8" fillId="0" borderId="2" xfId="6" applyNumberFormat="1" applyFont="1" applyBorder="1"/>
    <xf numFmtId="2" fontId="8" fillId="0" borderId="2" xfId="6" applyNumberFormat="1" applyFont="1" applyBorder="1"/>
    <xf numFmtId="1" fontId="8" fillId="0" borderId="0" xfId="5" applyNumberFormat="1" applyFont="1"/>
    <xf numFmtId="2" fontId="8" fillId="0" borderId="0" xfId="3" applyNumberFormat="1" applyFont="1" applyBorder="1"/>
    <xf numFmtId="0" fontId="8" fillId="0" borderId="0" xfId="5" applyFont="1"/>
    <xf numFmtId="0" fontId="8" fillId="0" borderId="2" xfId="6" applyFont="1" applyBorder="1"/>
    <xf numFmtId="0" fontId="7" fillId="0" borderId="1" xfId="1" applyFont="1" applyBorder="1"/>
    <xf numFmtId="0" fontId="0" fillId="0" borderId="2" xfId="6" applyFont="1" applyBorder="1"/>
    <xf numFmtId="2" fontId="0" fillId="0" borderId="0" xfId="6" applyNumberFormat="1" applyFont="1" applyBorder="1"/>
    <xf numFmtId="0" fontId="0" fillId="0" borderId="2" xfId="6" applyFont="1" applyBorder="1" applyAlignment="1">
      <alignment horizontal="right"/>
    </xf>
    <xf numFmtId="1" fontId="0" fillId="0" borderId="2" xfId="6" applyNumberFormat="1" applyFont="1" applyBorder="1" applyAlignment="1">
      <alignment horizontal="right"/>
    </xf>
    <xf numFmtId="2" fontId="4" fillId="2" borderId="1" xfId="7" applyNumberFormat="1" applyFont="1" applyFill="1" applyBorder="1"/>
    <xf numFmtId="1" fontId="0" fillId="0" borderId="2" xfId="6" applyNumberFormat="1" applyFont="1" applyBorder="1" applyAlignment="1">
      <alignment horizontal="left"/>
    </xf>
    <xf numFmtId="1" fontId="0" fillId="0" borderId="0" xfId="6" applyNumberFormat="1" applyFont="1" applyBorder="1"/>
    <xf numFmtId="9" fontId="0" fillId="0" borderId="0" xfId="2" applyNumberFormat="1" applyFont="1" applyFill="1" applyBorder="1"/>
    <xf numFmtId="0" fontId="0" fillId="0" borderId="0" xfId="6" applyFont="1" applyBorder="1"/>
    <xf numFmtId="1" fontId="0" fillId="4" borderId="0" xfId="6" applyNumberFormat="1" applyFont="1" applyFill="1" applyBorder="1"/>
    <xf numFmtId="0" fontId="1" fillId="2" borderId="0" xfId="5" applyFont="1" applyFill="1"/>
    <xf numFmtId="1" fontId="1" fillId="2" borderId="0" xfId="5" applyNumberFormat="1" applyFont="1" applyFill="1"/>
    <xf numFmtId="0" fontId="9" fillId="0" borderId="4" xfId="6" applyFont="1" applyBorder="1" applyAlignment="1">
      <alignment horizontal="center" vertical="top"/>
    </xf>
    <xf numFmtId="0" fontId="9" fillId="0" borderId="4" xfId="4" applyFont="1" applyBorder="1" applyAlignment="1">
      <alignment horizontal="center" vertical="top"/>
    </xf>
    <xf numFmtId="0" fontId="9" fillId="0" borderId="4" xfId="4" applyFont="1" applyBorder="1" applyAlignment="1">
      <alignment horizontal="center" vertical="top"/>
    </xf>
    <xf numFmtId="1" fontId="0" fillId="0" borderId="2" xfId="6" applyNumberFormat="1" applyFont="1" applyBorder="1" applyAlignment="1">
      <alignment horizontal="left"/>
    </xf>
  </cellXfs>
  <cellStyles count="8">
    <cellStyle name="00 Head 1" xfId="6"/>
    <cellStyle name="00 Head Main" xfId="2"/>
    <cellStyle name="00 Header 2" xfId="7"/>
    <cellStyle name="00 Lookup fade" xfId="5"/>
    <cellStyle name="00 Total" xfId="1"/>
    <cellStyle name="00Space" xfId="4"/>
    <cellStyle name="Seperation" xfId="3"/>
    <cellStyle name="Standard" xfId="0" builtinId="0"/>
  </cellStyles>
  <dxfs count="2"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138.5703125" style="48" bestFit="1" customWidth="1"/>
    <col min="2" max="2" width="53.5703125" style="63" bestFit="1" customWidth="1"/>
    <col min="3" max="3" width="70.7109375" style="63" bestFit="1" customWidth="1"/>
    <col min="4" max="4" width="56.28515625" style="63" bestFit="1" customWidth="1"/>
    <col min="5" max="6" width="61" style="63" bestFit="1" customWidth="1"/>
    <col min="7" max="9" width="61" style="42" bestFit="1" customWidth="1"/>
  </cols>
  <sheetData>
    <row r="1" spans="1:9" x14ac:dyDescent="0.25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</row>
    <row r="2" spans="1:9" x14ac:dyDescent="0.25">
      <c r="A2" s="76"/>
      <c r="B2" s="76"/>
      <c r="C2" s="76"/>
      <c r="D2" s="76"/>
      <c r="E2"/>
      <c r="F2"/>
      <c r="G2"/>
      <c r="H2"/>
      <c r="I2"/>
    </row>
    <row r="3" spans="1:9" x14ac:dyDescent="0.25">
      <c r="A3" s="76"/>
      <c r="B3" s="76"/>
      <c r="C3" s="76"/>
      <c r="D3" s="76"/>
      <c r="E3"/>
      <c r="F3"/>
      <c r="G3"/>
      <c r="H3"/>
      <c r="I3"/>
    </row>
    <row r="4" spans="1:9" x14ac:dyDescent="0.25">
      <c r="A4" s="76"/>
      <c r="B4" s="76"/>
      <c r="C4" s="76"/>
      <c r="D4" s="76"/>
      <c r="E4"/>
      <c r="F4"/>
      <c r="G4"/>
      <c r="H4"/>
      <c r="I4"/>
    </row>
    <row r="5" spans="1:9" x14ac:dyDescent="0.25">
      <c r="A5" s="76"/>
      <c r="B5" s="76"/>
      <c r="C5" s="76"/>
      <c r="D5" s="76"/>
      <c r="E5"/>
      <c r="F5"/>
      <c r="G5"/>
      <c r="H5"/>
      <c r="I5"/>
    </row>
    <row r="6" spans="1:9" x14ac:dyDescent="0.25">
      <c r="A6" s="76"/>
      <c r="B6" s="76"/>
      <c r="C6" s="76"/>
      <c r="D6" s="76"/>
      <c r="E6"/>
      <c r="F6"/>
      <c r="G6"/>
      <c r="H6"/>
      <c r="I6"/>
    </row>
    <row r="7" spans="1:9" x14ac:dyDescent="0.25">
      <c r="A7" s="76"/>
      <c r="B7" s="76"/>
      <c r="C7" s="76"/>
      <c r="D7" s="76"/>
      <c r="E7"/>
      <c r="F7"/>
      <c r="G7"/>
      <c r="H7"/>
      <c r="I7"/>
    </row>
    <row r="8" spans="1:9" x14ac:dyDescent="0.25">
      <c r="A8" s="76"/>
      <c r="B8" s="76"/>
      <c r="C8" s="76"/>
      <c r="D8" s="76"/>
      <c r="E8"/>
      <c r="F8"/>
      <c r="G8"/>
      <c r="H8"/>
      <c r="I8"/>
    </row>
    <row r="9" spans="1:9" x14ac:dyDescent="0.25">
      <c r="A9" s="76"/>
      <c r="B9" s="76"/>
      <c r="C9" s="76"/>
      <c r="D9" s="76"/>
      <c r="E9"/>
      <c r="F9"/>
      <c r="G9"/>
      <c r="H9"/>
      <c r="I9"/>
    </row>
    <row r="10" spans="1:9" x14ac:dyDescent="0.25">
      <c r="A10" s="76"/>
      <c r="B10" s="76"/>
      <c r="C10" s="76"/>
      <c r="D10" s="76"/>
      <c r="E10"/>
      <c r="F10"/>
      <c r="G10"/>
      <c r="H10"/>
      <c r="I10"/>
    </row>
    <row r="11" spans="1:9" x14ac:dyDescent="0.25">
      <c r="A11" s="76"/>
      <c r="B11" s="76"/>
      <c r="C11" s="76"/>
      <c r="D11" s="76"/>
      <c r="E11"/>
      <c r="F11"/>
      <c r="G11"/>
      <c r="H11"/>
      <c r="I11"/>
    </row>
    <row r="12" spans="1:9" x14ac:dyDescent="0.25">
      <c r="A12" s="76"/>
      <c r="B12" s="76"/>
      <c r="C12" s="76"/>
      <c r="D12" s="76"/>
      <c r="E12"/>
      <c r="F12"/>
      <c r="G12"/>
      <c r="H12"/>
      <c r="I12"/>
    </row>
    <row r="13" spans="1:9" x14ac:dyDescent="0.25">
      <c r="A13" s="76"/>
      <c r="B13" s="76"/>
      <c r="C13" s="76"/>
      <c r="D13" s="76"/>
      <c r="E13"/>
      <c r="F13"/>
      <c r="G13"/>
      <c r="H13"/>
      <c r="I13"/>
    </row>
    <row r="14" spans="1:9" x14ac:dyDescent="0.25">
      <c r="A14" s="76"/>
      <c r="B14" s="76"/>
      <c r="C14" s="76"/>
      <c r="D14" s="76"/>
      <c r="E14"/>
      <c r="F14"/>
      <c r="G14"/>
      <c r="H14"/>
      <c r="I14"/>
    </row>
    <row r="15" spans="1:9" x14ac:dyDescent="0.25">
      <c r="A15" s="76"/>
      <c r="B15" s="76"/>
      <c r="C15" s="76"/>
      <c r="D15" s="76"/>
      <c r="E15"/>
      <c r="F15"/>
      <c r="G15"/>
      <c r="H15"/>
      <c r="I15"/>
    </row>
    <row r="16" spans="1:9" x14ac:dyDescent="0.25">
      <c r="A16" s="76"/>
      <c r="B16" s="76"/>
      <c r="C16" s="76"/>
      <c r="D16" s="76"/>
      <c r="E16"/>
      <c r="F16"/>
      <c r="G16"/>
      <c r="H16"/>
      <c r="I16"/>
    </row>
    <row r="17" spans="1:9" x14ac:dyDescent="0.25">
      <c r="A17" s="76"/>
      <c r="B17" s="76"/>
      <c r="C17" s="76"/>
      <c r="D17" s="76"/>
      <c r="E17"/>
      <c r="F17"/>
      <c r="G17"/>
      <c r="H17"/>
      <c r="I17"/>
    </row>
    <row r="18" spans="1:9" x14ac:dyDescent="0.25">
      <c r="A18" s="76"/>
      <c r="B18" s="76"/>
      <c r="C18" s="76"/>
      <c r="D18" s="76"/>
      <c r="E18"/>
      <c r="F18"/>
      <c r="G18"/>
      <c r="H18"/>
      <c r="I18"/>
    </row>
    <row r="19" spans="1:9" x14ac:dyDescent="0.25">
      <c r="A19" s="76"/>
      <c r="B19" s="76"/>
      <c r="C19" s="76"/>
      <c r="D19" s="76"/>
      <c r="E19"/>
      <c r="F19"/>
      <c r="G19"/>
      <c r="H19"/>
      <c r="I19"/>
    </row>
    <row r="20" spans="1:9" x14ac:dyDescent="0.25">
      <c r="A20" s="76"/>
      <c r="B20" s="76"/>
      <c r="C20" s="76"/>
      <c r="D20" s="76"/>
      <c r="E20" s="37"/>
      <c r="F20"/>
      <c r="G20"/>
      <c r="H20"/>
      <c r="I20"/>
    </row>
    <row r="21" spans="1:9" x14ac:dyDescent="0.25">
      <c r="A21" s="76"/>
      <c r="B21" s="76"/>
      <c r="C21" s="76"/>
      <c r="D21" s="76"/>
      <c r="E21"/>
      <c r="F21"/>
      <c r="G21"/>
      <c r="H21"/>
      <c r="I21"/>
    </row>
    <row r="22" spans="1:9" x14ac:dyDescent="0.25">
      <c r="A22" s="76"/>
      <c r="B22" s="76"/>
      <c r="C22" s="76"/>
      <c r="D22" s="76"/>
      <c r="E22"/>
      <c r="F22"/>
      <c r="G22"/>
      <c r="H22"/>
      <c r="I22"/>
    </row>
    <row r="23" spans="1:9" x14ac:dyDescent="0.25">
      <c r="A23" s="76"/>
      <c r="B23" s="76"/>
      <c r="C23" s="76"/>
      <c r="D23" s="76"/>
      <c r="E23"/>
      <c r="F23"/>
      <c r="G23"/>
      <c r="H23"/>
      <c r="I23"/>
    </row>
    <row r="24" spans="1:9" x14ac:dyDescent="0.25">
      <c r="A24" s="76"/>
      <c r="B24" s="76"/>
      <c r="C24" s="76"/>
      <c r="D24" s="76"/>
      <c r="E24"/>
      <c r="F24"/>
      <c r="G24"/>
      <c r="H24"/>
      <c r="I24"/>
    </row>
    <row r="25" spans="1:9" x14ac:dyDescent="0.25">
      <c r="A25" s="76"/>
      <c r="B25" s="76"/>
      <c r="C25" s="76"/>
      <c r="D25" s="76"/>
      <c r="E25"/>
      <c r="F25"/>
      <c r="G25"/>
      <c r="H25"/>
      <c r="I25"/>
    </row>
    <row r="26" spans="1:9" x14ac:dyDescent="0.25">
      <c r="A26" s="76"/>
      <c r="B26" s="76"/>
      <c r="C26" s="76"/>
      <c r="D26" s="76"/>
      <c r="E26"/>
      <c r="F26"/>
      <c r="G26"/>
      <c r="H26"/>
      <c r="I26"/>
    </row>
    <row r="27" spans="1:9" x14ac:dyDescent="0.25">
      <c r="A27" s="76"/>
      <c r="B27" s="76"/>
      <c r="C27" s="76"/>
      <c r="D27" s="76"/>
      <c r="E27"/>
      <c r="F27"/>
      <c r="G27"/>
      <c r="H27"/>
      <c r="I27"/>
    </row>
    <row r="28" spans="1:9" x14ac:dyDescent="0.25">
      <c r="A28" s="76"/>
      <c r="B28" s="76"/>
      <c r="C28" s="76"/>
      <c r="D28" s="76"/>
      <c r="E28"/>
      <c r="F28"/>
      <c r="G28"/>
      <c r="H28"/>
      <c r="I28"/>
    </row>
    <row r="29" spans="1:9" x14ac:dyDescent="0.25">
      <c r="A29" s="76"/>
      <c r="B29" s="76"/>
      <c r="C29" s="76"/>
      <c r="D29" s="76"/>
      <c r="E29"/>
      <c r="F29"/>
      <c r="G29"/>
      <c r="H29"/>
      <c r="I29"/>
    </row>
    <row r="30" spans="1:9" x14ac:dyDescent="0.25">
      <c r="A30" s="76"/>
      <c r="B30" s="76"/>
      <c r="C30" s="76"/>
      <c r="D30" s="76"/>
      <c r="E30"/>
      <c r="F30"/>
      <c r="G30"/>
      <c r="H30"/>
      <c r="I30"/>
    </row>
    <row r="31" spans="1:9" x14ac:dyDescent="0.25">
      <c r="A31" s="76"/>
      <c r="B31" s="76"/>
      <c r="C31" s="76"/>
      <c r="D31" s="76"/>
      <c r="E31"/>
      <c r="F31"/>
      <c r="G31"/>
      <c r="H31"/>
      <c r="I31"/>
    </row>
    <row r="32" spans="1:9" x14ac:dyDescent="0.25">
      <c r="A32" s="76"/>
      <c r="B32" s="76"/>
      <c r="C32" s="76"/>
      <c r="D32" s="76"/>
      <c r="E32"/>
      <c r="F32"/>
      <c r="G32"/>
      <c r="H32"/>
      <c r="I32"/>
    </row>
    <row r="33" spans="1:9" x14ac:dyDescent="0.25">
      <c r="A33" s="76"/>
      <c r="B33" s="76"/>
      <c r="C33" s="76"/>
      <c r="D33" s="76"/>
      <c r="E33"/>
      <c r="F33"/>
      <c r="G33"/>
      <c r="H33"/>
      <c r="I33"/>
    </row>
    <row r="34" spans="1:9" x14ac:dyDescent="0.25">
      <c r="A34" s="76"/>
      <c r="B34" s="76"/>
      <c r="C34" s="76"/>
      <c r="D34" s="76"/>
      <c r="E34"/>
      <c r="F34"/>
      <c r="G34"/>
      <c r="H34"/>
      <c r="I34"/>
    </row>
    <row r="35" spans="1:9" x14ac:dyDescent="0.25">
      <c r="A35" s="76"/>
      <c r="B35" s="76"/>
      <c r="C35" s="76"/>
      <c r="D35" s="76"/>
      <c r="E35"/>
      <c r="F35"/>
      <c r="G35"/>
      <c r="H35"/>
      <c r="I35"/>
    </row>
    <row r="36" spans="1:9" x14ac:dyDescent="0.25">
      <c r="A36" s="76"/>
      <c r="B36" s="76"/>
      <c r="C36" s="76"/>
      <c r="D36" s="76"/>
      <c r="E36"/>
      <c r="F36"/>
      <c r="G36"/>
      <c r="H36"/>
      <c r="I36"/>
    </row>
    <row r="37" spans="1:9" x14ac:dyDescent="0.25">
      <c r="A37" s="76"/>
      <c r="B37" s="76"/>
      <c r="C37" s="76"/>
      <c r="D37" s="76"/>
      <c r="E37"/>
      <c r="F37"/>
      <c r="G37"/>
      <c r="H37"/>
      <c r="I37"/>
    </row>
    <row r="38" spans="1:9" x14ac:dyDescent="0.25">
      <c r="A38" s="76"/>
      <c r="B38" s="76"/>
      <c r="C38" s="76"/>
      <c r="D38" s="76"/>
      <c r="E38"/>
      <c r="F38"/>
      <c r="G38"/>
      <c r="H38"/>
      <c r="I38"/>
    </row>
    <row r="39" spans="1:9" x14ac:dyDescent="0.25">
      <c r="A39" s="76"/>
      <c r="B39" s="76"/>
      <c r="C39" s="76"/>
      <c r="D39" s="76"/>
      <c r="E39"/>
      <c r="F39"/>
      <c r="G39"/>
      <c r="H39"/>
      <c r="I39"/>
    </row>
    <row r="40" spans="1:9" x14ac:dyDescent="0.25">
      <c r="A40" s="76"/>
      <c r="B40" s="76"/>
      <c r="C40" s="76"/>
      <c r="D40" s="76"/>
      <c r="E40"/>
      <c r="F40"/>
      <c r="G40"/>
      <c r="H40"/>
      <c r="I40"/>
    </row>
    <row r="41" spans="1:9" x14ac:dyDescent="0.25">
      <c r="A41" s="76"/>
      <c r="B41" s="76"/>
      <c r="C41" s="76"/>
      <c r="D41" s="76"/>
      <c r="E41"/>
      <c r="F41"/>
      <c r="G41"/>
      <c r="H41"/>
      <c r="I41"/>
    </row>
    <row r="42" spans="1:9" x14ac:dyDescent="0.25">
      <c r="A42" s="76"/>
      <c r="B42" s="76"/>
      <c r="C42" s="76"/>
      <c r="D42" s="76"/>
      <c r="E42"/>
      <c r="F42"/>
      <c r="G42"/>
      <c r="H42"/>
      <c r="I42"/>
    </row>
    <row r="43" spans="1:9" x14ac:dyDescent="0.25">
      <c r="A43" s="76"/>
      <c r="B43" s="76"/>
      <c r="C43" s="76"/>
      <c r="D43" s="76"/>
      <c r="E43"/>
      <c r="F43"/>
      <c r="G43"/>
      <c r="H43"/>
      <c r="I43"/>
    </row>
    <row r="44" spans="1:9" x14ac:dyDescent="0.25">
      <c r="A44" s="76"/>
      <c r="B44" s="76"/>
      <c r="C44" s="76"/>
      <c r="D44" s="76"/>
      <c r="E44"/>
      <c r="F44"/>
      <c r="G44"/>
      <c r="H44"/>
      <c r="I44"/>
    </row>
    <row r="45" spans="1:9" x14ac:dyDescent="0.25">
      <c r="A45" s="76"/>
      <c r="B45" s="76"/>
      <c r="C45" s="76"/>
      <c r="D45" s="76"/>
      <c r="E45"/>
      <c r="F45"/>
      <c r="G45"/>
      <c r="H45"/>
      <c r="I45"/>
    </row>
    <row r="46" spans="1:9" x14ac:dyDescent="0.25">
      <c r="A46" s="76"/>
      <c r="B46" s="76"/>
      <c r="C46" s="76"/>
      <c r="D46" s="76"/>
      <c r="E46"/>
      <c r="F46"/>
      <c r="G46"/>
      <c r="H46"/>
      <c r="I46"/>
    </row>
    <row r="47" spans="1:9" x14ac:dyDescent="0.25">
      <c r="A47" s="76"/>
      <c r="B47" s="76"/>
      <c r="C47" s="76"/>
      <c r="D47" s="76"/>
      <c r="E47"/>
      <c r="F47"/>
      <c r="G47"/>
      <c r="H47"/>
      <c r="I47"/>
    </row>
    <row r="48" spans="1:9" x14ac:dyDescent="0.25">
      <c r="A48" s="76"/>
      <c r="B48" s="76"/>
      <c r="C48" s="76"/>
      <c r="D48" s="76"/>
      <c r="E48"/>
      <c r="F48"/>
      <c r="G48"/>
      <c r="H48"/>
      <c r="I48"/>
    </row>
    <row r="49" spans="1:9" x14ac:dyDescent="0.25">
      <c r="A49" s="76"/>
      <c r="B49" s="76"/>
      <c r="C49" s="76"/>
      <c r="D49" s="76"/>
      <c r="E49"/>
      <c r="F49"/>
      <c r="G49"/>
      <c r="H49"/>
      <c r="I49"/>
    </row>
    <row r="50" spans="1:9" x14ac:dyDescent="0.25">
      <c r="A50" s="76"/>
      <c r="B50" s="76"/>
      <c r="C50" s="76"/>
      <c r="D50" s="76"/>
      <c r="E50"/>
      <c r="F50"/>
      <c r="G50"/>
      <c r="H50"/>
      <c r="I50"/>
    </row>
    <row r="51" spans="1:9" x14ac:dyDescent="0.25">
      <c r="A51" s="76"/>
      <c r="B51" s="76"/>
      <c r="C51" s="76"/>
      <c r="D51" s="76"/>
      <c r="E51"/>
      <c r="F51"/>
      <c r="G51"/>
      <c r="H51"/>
      <c r="I51"/>
    </row>
    <row r="52" spans="1:9" x14ac:dyDescent="0.25">
      <c r="A52" s="76"/>
      <c r="B52" s="76"/>
      <c r="C52" s="76"/>
      <c r="D52" s="76"/>
      <c r="E52"/>
      <c r="F52"/>
      <c r="G52"/>
      <c r="H52"/>
      <c r="I52"/>
    </row>
    <row r="53" spans="1:9" x14ac:dyDescent="0.25">
      <c r="A53" s="76"/>
      <c r="B53" s="76"/>
      <c r="C53" s="76"/>
      <c r="D53" s="76"/>
      <c r="E53"/>
      <c r="F53"/>
      <c r="G53"/>
      <c r="H53"/>
      <c r="I53"/>
    </row>
    <row r="54" spans="1:9" x14ac:dyDescent="0.25">
      <c r="A54" s="76"/>
      <c r="B54" s="76"/>
      <c r="C54" s="76"/>
      <c r="D54" s="76"/>
      <c r="E54"/>
      <c r="F54"/>
      <c r="G54"/>
      <c r="H54"/>
      <c r="I54"/>
    </row>
    <row r="55" spans="1:9" x14ac:dyDescent="0.25">
      <c r="A55" s="76"/>
      <c r="B55" s="76"/>
      <c r="C55" s="76"/>
      <c r="D55" s="76"/>
      <c r="E55"/>
      <c r="F55"/>
      <c r="G55"/>
      <c r="H55"/>
      <c r="I55"/>
    </row>
    <row r="56" spans="1:9" x14ac:dyDescent="0.25">
      <c r="A56" s="76"/>
      <c r="B56" s="76"/>
      <c r="C56" s="76"/>
      <c r="D56" s="76"/>
      <c r="E56"/>
      <c r="F56"/>
      <c r="G56"/>
      <c r="H56"/>
      <c r="I56"/>
    </row>
    <row r="57" spans="1:9" x14ac:dyDescent="0.25">
      <c r="A57" s="76"/>
      <c r="B57" s="76"/>
      <c r="C57" s="76"/>
      <c r="D57" s="76"/>
      <c r="E57"/>
      <c r="F57"/>
      <c r="G57"/>
      <c r="H57"/>
      <c r="I57"/>
    </row>
    <row r="58" spans="1:9" x14ac:dyDescent="0.25">
      <c r="A58" s="76"/>
      <c r="B58" s="76"/>
      <c r="C58" s="76"/>
      <c r="D58" s="76"/>
      <c r="E58"/>
      <c r="F58"/>
      <c r="G58"/>
      <c r="H58"/>
      <c r="I58"/>
    </row>
    <row r="59" spans="1:9" x14ac:dyDescent="0.25">
      <c r="A59" s="76"/>
      <c r="B59" s="76"/>
      <c r="C59" s="76"/>
      <c r="D59" s="76"/>
      <c r="E59"/>
      <c r="F59"/>
      <c r="G59"/>
      <c r="H59"/>
      <c r="I59"/>
    </row>
    <row r="60" spans="1:9" x14ac:dyDescent="0.25">
      <c r="A60" s="76"/>
      <c r="B60" s="76"/>
      <c r="C60" s="76"/>
      <c r="D60" s="76"/>
      <c r="E60"/>
      <c r="F60"/>
      <c r="G60"/>
      <c r="H60"/>
      <c r="I60"/>
    </row>
    <row r="61" spans="1:9" x14ac:dyDescent="0.25">
      <c r="A61" s="76"/>
      <c r="B61" s="76"/>
      <c r="C61" s="76"/>
      <c r="D61" s="76"/>
      <c r="E61"/>
      <c r="F61"/>
      <c r="G61"/>
      <c r="H61"/>
      <c r="I61"/>
    </row>
    <row r="62" spans="1:9" x14ac:dyDescent="0.25">
      <c r="A62" s="76"/>
      <c r="B62" s="76"/>
      <c r="C62" s="76"/>
      <c r="D62" s="76"/>
      <c r="E62"/>
      <c r="F62"/>
      <c r="G62"/>
      <c r="H62"/>
      <c r="I62"/>
    </row>
    <row r="63" spans="1:9" x14ac:dyDescent="0.25">
      <c r="A63" s="76"/>
      <c r="B63" s="76"/>
      <c r="C63" s="76"/>
      <c r="D63" s="76"/>
      <c r="E63"/>
      <c r="F63"/>
      <c r="G63"/>
      <c r="H63"/>
      <c r="I63"/>
    </row>
    <row r="64" spans="1:9" x14ac:dyDescent="0.25">
      <c r="A64" s="76"/>
      <c r="B64" s="76"/>
      <c r="C64" s="76"/>
      <c r="D64" s="76"/>
      <c r="E64"/>
      <c r="F64"/>
      <c r="G64"/>
      <c r="H64"/>
      <c r="I64"/>
    </row>
    <row r="65" spans="1:9" x14ac:dyDescent="0.25">
      <c r="A65" s="76"/>
      <c r="B65" s="76"/>
      <c r="C65" s="76"/>
      <c r="D65" s="76"/>
      <c r="E65"/>
      <c r="F65"/>
      <c r="G65"/>
      <c r="H65"/>
      <c r="I65"/>
    </row>
    <row r="66" spans="1:9" x14ac:dyDescent="0.25">
      <c r="A66" s="76"/>
      <c r="B66" s="76"/>
      <c r="C66" s="76"/>
      <c r="D66" s="76"/>
      <c r="E66"/>
      <c r="F66"/>
      <c r="G66"/>
      <c r="H66"/>
      <c r="I66"/>
    </row>
    <row r="67" spans="1:9" x14ac:dyDescent="0.25">
      <c r="A67" s="76"/>
      <c r="B67" s="76"/>
      <c r="C67" s="76"/>
      <c r="D67" s="76"/>
      <c r="E67"/>
      <c r="F67"/>
      <c r="G67"/>
      <c r="H67"/>
      <c r="I67"/>
    </row>
    <row r="68" spans="1:9" x14ac:dyDescent="0.25">
      <c r="A68" s="76"/>
      <c r="B68" s="76"/>
      <c r="C68" s="76"/>
      <c r="D68" s="76"/>
      <c r="E68"/>
      <c r="F68"/>
      <c r="G68"/>
      <c r="H68"/>
      <c r="I68"/>
    </row>
    <row r="69" spans="1:9" x14ac:dyDescent="0.25">
      <c r="A69" s="76"/>
      <c r="B69" s="76"/>
      <c r="C69" s="76"/>
      <c r="D69" s="76"/>
      <c r="E69"/>
      <c r="F69"/>
      <c r="G69"/>
      <c r="H69"/>
      <c r="I69"/>
    </row>
    <row r="70" spans="1:9" x14ac:dyDescent="0.25">
      <c r="A70" s="76"/>
      <c r="B70" s="76"/>
      <c r="C70" s="76"/>
      <c r="D70" s="76"/>
      <c r="E70"/>
      <c r="F70"/>
      <c r="G70"/>
      <c r="H70"/>
      <c r="I70"/>
    </row>
    <row r="71" spans="1:9" x14ac:dyDescent="0.25">
      <c r="A71" s="76"/>
      <c r="B71" s="76"/>
      <c r="C71" s="76"/>
      <c r="D71" s="76"/>
      <c r="E71"/>
      <c r="F71"/>
      <c r="G71"/>
      <c r="H71"/>
      <c r="I71"/>
    </row>
    <row r="72" spans="1:9" x14ac:dyDescent="0.25">
      <c r="A72" s="76"/>
      <c r="B72" s="76"/>
      <c r="C72" s="76"/>
      <c r="D72" s="76"/>
      <c r="E72"/>
      <c r="F72"/>
      <c r="G72"/>
      <c r="H72"/>
      <c r="I72"/>
    </row>
    <row r="73" spans="1:9" x14ac:dyDescent="0.25">
      <c r="A73" s="76"/>
      <c r="B73" s="76"/>
      <c r="C73" s="76"/>
      <c r="D73" s="76"/>
      <c r="E73"/>
      <c r="F73"/>
      <c r="G73"/>
      <c r="H73"/>
      <c r="I73"/>
    </row>
    <row r="74" spans="1:9" x14ac:dyDescent="0.25">
      <c r="A74" s="76"/>
      <c r="B74" s="76"/>
      <c r="C74" s="76"/>
      <c r="D74" s="76"/>
      <c r="E74"/>
      <c r="F74"/>
      <c r="G74"/>
      <c r="H74"/>
      <c r="I74"/>
    </row>
    <row r="75" spans="1:9" x14ac:dyDescent="0.25">
      <c r="A75" s="76"/>
      <c r="B75" s="76"/>
      <c r="C75" s="76"/>
      <c r="D75" s="76"/>
      <c r="E75"/>
      <c r="F75"/>
      <c r="G75"/>
      <c r="H75"/>
      <c r="I75"/>
    </row>
    <row r="76" spans="1:9" x14ac:dyDescent="0.25">
      <c r="A76" s="76"/>
      <c r="B76" s="76"/>
      <c r="C76" s="76"/>
      <c r="D76" s="76"/>
      <c r="E76"/>
      <c r="F76"/>
      <c r="G76"/>
      <c r="H76"/>
      <c r="I76"/>
    </row>
    <row r="77" spans="1:9" x14ac:dyDescent="0.25">
      <c r="A77" s="76"/>
      <c r="B77" s="76"/>
      <c r="C77" s="76"/>
      <c r="D77" s="76"/>
      <c r="E77"/>
      <c r="F77"/>
      <c r="G77"/>
      <c r="H77"/>
      <c r="I77"/>
    </row>
    <row r="78" spans="1:9" x14ac:dyDescent="0.25">
      <c r="A78" s="76"/>
      <c r="B78" s="76"/>
      <c r="C78" s="76"/>
      <c r="D78" s="76"/>
      <c r="E78"/>
      <c r="F78"/>
      <c r="G78"/>
      <c r="H78"/>
      <c r="I78"/>
    </row>
    <row r="79" spans="1:9" x14ac:dyDescent="0.25">
      <c r="A79" s="76"/>
      <c r="B79" s="76"/>
      <c r="C79" s="76"/>
      <c r="D79" s="76"/>
      <c r="E79"/>
      <c r="F79"/>
      <c r="G79"/>
      <c r="H79"/>
      <c r="I79"/>
    </row>
    <row r="80" spans="1:9" x14ac:dyDescent="0.25">
      <c r="A80" s="76"/>
      <c r="B80" s="76"/>
      <c r="C80" s="76"/>
      <c r="D80" s="76"/>
      <c r="E80"/>
      <c r="F80"/>
      <c r="G80"/>
      <c r="H80"/>
      <c r="I80"/>
    </row>
    <row r="81" spans="1:9" x14ac:dyDescent="0.25">
      <c r="A81" s="76"/>
      <c r="B81" s="76"/>
      <c r="C81" s="76"/>
      <c r="D81" s="76"/>
      <c r="E81"/>
      <c r="F81"/>
      <c r="G81"/>
      <c r="H81"/>
      <c r="I81"/>
    </row>
    <row r="82" spans="1:9" x14ac:dyDescent="0.25">
      <c r="A82" s="76"/>
      <c r="B82" s="76"/>
      <c r="C82" s="76"/>
      <c r="D82" s="76"/>
      <c r="E82"/>
      <c r="F82"/>
      <c r="G82"/>
      <c r="H82"/>
      <c r="I82"/>
    </row>
    <row r="83" spans="1:9" x14ac:dyDescent="0.25">
      <c r="A83" s="76"/>
      <c r="B83" s="76"/>
      <c r="C83" s="76"/>
      <c r="D83" s="76"/>
      <c r="E83"/>
      <c r="F83"/>
      <c r="G83"/>
      <c r="H83"/>
      <c r="I83"/>
    </row>
    <row r="84" spans="1:9" x14ac:dyDescent="0.25">
      <c r="A84" s="76"/>
      <c r="B84" s="76"/>
      <c r="C84" s="76"/>
      <c r="D84" s="76"/>
      <c r="E84"/>
      <c r="F84"/>
      <c r="G84"/>
      <c r="H84"/>
      <c r="I84"/>
    </row>
    <row r="85" spans="1:9" x14ac:dyDescent="0.25">
      <c r="A85" s="76"/>
      <c r="B85" s="76"/>
      <c r="C85" s="76"/>
      <c r="D85" s="76"/>
      <c r="E85"/>
      <c r="F85"/>
      <c r="G85"/>
      <c r="H85"/>
      <c r="I85"/>
    </row>
    <row r="86" spans="1:9" x14ac:dyDescent="0.25">
      <c r="A86" s="76"/>
      <c r="B86" s="76"/>
      <c r="C86" s="76"/>
      <c r="D86" s="76"/>
      <c r="E86"/>
      <c r="F86"/>
      <c r="G86"/>
      <c r="H86"/>
      <c r="I86"/>
    </row>
    <row r="87" spans="1:9" x14ac:dyDescent="0.25">
      <c r="A87" s="76"/>
      <c r="B87" s="76"/>
      <c r="C87" s="76"/>
      <c r="D87" s="76"/>
      <c r="E87"/>
      <c r="F87"/>
      <c r="G87"/>
      <c r="H87"/>
      <c r="I87"/>
    </row>
    <row r="88" spans="1:9" x14ac:dyDescent="0.25">
      <c r="A88" s="76"/>
      <c r="B88" s="76"/>
      <c r="C88" s="76"/>
      <c r="D88" s="76"/>
      <c r="E88"/>
      <c r="F88"/>
      <c r="G88"/>
      <c r="H88"/>
      <c r="I88"/>
    </row>
    <row r="89" spans="1:9" x14ac:dyDescent="0.25">
      <c r="A89" s="76"/>
      <c r="B89" s="76"/>
      <c r="C89" s="76"/>
      <c r="D89" s="76"/>
      <c r="E89"/>
      <c r="F89"/>
      <c r="G89"/>
      <c r="H89"/>
      <c r="I89"/>
    </row>
    <row r="90" spans="1:9" x14ac:dyDescent="0.25">
      <c r="A90" s="76"/>
      <c r="B90" s="76"/>
      <c r="C90" s="76"/>
      <c r="D90" s="76"/>
      <c r="E90"/>
      <c r="F90"/>
      <c r="G90"/>
      <c r="H90"/>
      <c r="I90"/>
    </row>
    <row r="91" spans="1:9" x14ac:dyDescent="0.25">
      <c r="A91" s="76"/>
      <c r="B91" s="76"/>
      <c r="C91" s="76"/>
      <c r="D91" s="76"/>
      <c r="E91"/>
      <c r="F91"/>
      <c r="G91"/>
      <c r="H91"/>
      <c r="I91"/>
    </row>
    <row r="92" spans="1:9" x14ac:dyDescent="0.25">
      <c r="A92" s="76"/>
      <c r="B92" s="76"/>
      <c r="C92" s="76"/>
      <c r="D92" s="76"/>
      <c r="E92"/>
      <c r="F92"/>
      <c r="G92"/>
      <c r="H92"/>
      <c r="I92"/>
    </row>
    <row r="93" spans="1:9" x14ac:dyDescent="0.25">
      <c r="A93" s="76"/>
      <c r="B93" s="76"/>
      <c r="C93" s="76"/>
      <c r="D93" s="76"/>
      <c r="E93"/>
      <c r="F93"/>
      <c r="G93"/>
      <c r="H93"/>
      <c r="I93"/>
    </row>
    <row r="94" spans="1:9" x14ac:dyDescent="0.25">
      <c r="A94" s="76"/>
      <c r="B94" s="76"/>
      <c r="C94" s="76"/>
      <c r="D94" s="76"/>
      <c r="E94"/>
      <c r="F94"/>
      <c r="G94"/>
      <c r="H94"/>
      <c r="I94"/>
    </row>
    <row r="95" spans="1:9" x14ac:dyDescent="0.25">
      <c r="A95" s="76"/>
      <c r="B95" s="76"/>
      <c r="C95" s="76"/>
      <c r="D95" s="76"/>
      <c r="E95"/>
      <c r="F95"/>
      <c r="G95"/>
      <c r="H95"/>
      <c r="I95"/>
    </row>
    <row r="96" spans="1:9" x14ac:dyDescent="0.25">
      <c r="A96" s="76"/>
      <c r="B96" s="76"/>
      <c r="C96" s="76"/>
      <c r="D96" s="76"/>
      <c r="E96"/>
      <c r="F96"/>
      <c r="G96"/>
      <c r="H96"/>
      <c r="I96"/>
    </row>
    <row r="97" spans="1:9" x14ac:dyDescent="0.25">
      <c r="A97" s="76"/>
      <c r="B97" s="76"/>
      <c r="C97" s="76"/>
      <c r="D97" s="76"/>
      <c r="E97"/>
      <c r="F97"/>
      <c r="G97"/>
      <c r="H97"/>
      <c r="I97"/>
    </row>
    <row r="98" spans="1:9" x14ac:dyDescent="0.25">
      <c r="A98" s="76"/>
      <c r="B98" s="76"/>
      <c r="C98" s="76"/>
      <c r="D98" s="76"/>
      <c r="E98"/>
      <c r="F98"/>
      <c r="G98"/>
      <c r="H98"/>
      <c r="I98"/>
    </row>
    <row r="99" spans="1:9" x14ac:dyDescent="0.25">
      <c r="A99" s="76"/>
      <c r="B99" s="76"/>
      <c r="C99" s="76"/>
      <c r="D99" s="76"/>
      <c r="E99"/>
      <c r="F99"/>
      <c r="G99"/>
      <c r="H99"/>
      <c r="I99"/>
    </row>
    <row r="100" spans="1:9" x14ac:dyDescent="0.25">
      <c r="A100" s="76"/>
      <c r="B100" s="76"/>
      <c r="C100" s="76"/>
      <c r="D100" s="76"/>
      <c r="E100"/>
      <c r="F100"/>
      <c r="G100"/>
      <c r="H100"/>
      <c r="I100"/>
    </row>
    <row r="101" spans="1:9" x14ac:dyDescent="0.25">
      <c r="A101" s="76"/>
      <c r="B101" s="76"/>
      <c r="C101" s="76"/>
      <c r="D101" s="76"/>
      <c r="E101"/>
      <c r="F101"/>
      <c r="G101"/>
      <c r="H101"/>
      <c r="I101"/>
    </row>
    <row r="102" spans="1:9" x14ac:dyDescent="0.25">
      <c r="A102" s="76"/>
      <c r="B102" s="76"/>
      <c r="C102" s="76"/>
      <c r="D102" s="76"/>
      <c r="E102"/>
      <c r="F102"/>
      <c r="G102"/>
      <c r="H102"/>
      <c r="I102"/>
    </row>
    <row r="103" spans="1:9" x14ac:dyDescent="0.25">
      <c r="A103" s="76"/>
      <c r="B103" s="76"/>
      <c r="C103" s="76"/>
      <c r="D103" s="76"/>
      <c r="E103"/>
      <c r="F103"/>
      <c r="G103"/>
      <c r="H103"/>
      <c r="I103"/>
    </row>
    <row r="104" spans="1:9" x14ac:dyDescent="0.25">
      <c r="A104" s="76"/>
      <c r="B104" s="76"/>
      <c r="C104" s="76"/>
      <c r="D104" s="76"/>
      <c r="E104"/>
      <c r="F104"/>
      <c r="G104"/>
      <c r="H104"/>
      <c r="I104"/>
    </row>
    <row r="105" spans="1:9" x14ac:dyDescent="0.25">
      <c r="A105" s="76"/>
      <c r="B105" s="76"/>
      <c r="C105" s="76"/>
      <c r="D105" s="76"/>
      <c r="E105"/>
      <c r="F105"/>
      <c r="G105"/>
      <c r="H105"/>
      <c r="I105"/>
    </row>
    <row r="106" spans="1:9" x14ac:dyDescent="0.25">
      <c r="A106" s="76"/>
      <c r="B106" s="76"/>
      <c r="C106" s="76"/>
      <c r="D106" s="76"/>
      <c r="E106"/>
      <c r="F106"/>
      <c r="G106"/>
      <c r="H106"/>
      <c r="I106"/>
    </row>
    <row r="107" spans="1:9" x14ac:dyDescent="0.25">
      <c r="A107" s="76"/>
      <c r="B107" s="76"/>
      <c r="C107" s="76"/>
      <c r="D107" s="76"/>
      <c r="E107"/>
      <c r="F107"/>
      <c r="G107"/>
      <c r="H107"/>
      <c r="I107"/>
    </row>
    <row r="108" spans="1:9" x14ac:dyDescent="0.25">
      <c r="A108" s="76"/>
      <c r="B108" s="76"/>
      <c r="C108" s="76"/>
      <c r="D108" s="76"/>
      <c r="E108"/>
      <c r="F108"/>
      <c r="G108"/>
      <c r="H108"/>
      <c r="I108"/>
    </row>
    <row r="109" spans="1:9" x14ac:dyDescent="0.25">
      <c r="A109" s="76"/>
      <c r="B109" s="76"/>
      <c r="C109" s="76"/>
      <c r="D109" s="76"/>
      <c r="E109"/>
      <c r="F109"/>
      <c r="G109"/>
      <c r="H109"/>
      <c r="I109"/>
    </row>
    <row r="110" spans="1:9" x14ac:dyDescent="0.25">
      <c r="A110" s="76"/>
      <c r="B110" s="76"/>
      <c r="C110" s="76"/>
      <c r="D110" s="76"/>
      <c r="E110"/>
      <c r="F110"/>
      <c r="G110"/>
      <c r="H110"/>
      <c r="I110"/>
    </row>
    <row r="111" spans="1:9" x14ac:dyDescent="0.25">
      <c r="A111" s="76"/>
      <c r="B111" s="76"/>
      <c r="C111" s="76"/>
      <c r="D111" s="76"/>
      <c r="E111"/>
      <c r="F111"/>
      <c r="G111"/>
      <c r="H111"/>
      <c r="I111"/>
    </row>
    <row r="112" spans="1:9" x14ac:dyDescent="0.25">
      <c r="A112" s="76"/>
      <c r="B112" s="76"/>
      <c r="C112" s="76"/>
      <c r="D112" s="76"/>
      <c r="E112"/>
      <c r="F112"/>
      <c r="G112"/>
      <c r="H112"/>
      <c r="I112"/>
    </row>
    <row r="113" spans="1:9" x14ac:dyDescent="0.25">
      <c r="A113" s="76"/>
      <c r="B113" s="76"/>
      <c r="C113" s="76"/>
      <c r="D113" s="76"/>
      <c r="E113"/>
      <c r="F113"/>
      <c r="G113"/>
      <c r="H113"/>
      <c r="I113"/>
    </row>
    <row r="114" spans="1:9" x14ac:dyDescent="0.25">
      <c r="A114" s="76"/>
      <c r="B114" s="76"/>
      <c r="C114" s="76"/>
      <c r="D114" s="76"/>
      <c r="E114"/>
      <c r="F114"/>
      <c r="G114"/>
      <c r="H114"/>
      <c r="I114"/>
    </row>
    <row r="115" spans="1:9" x14ac:dyDescent="0.25">
      <c r="A115" s="76"/>
      <c r="B115" s="76"/>
      <c r="C115" s="76"/>
      <c r="D115" s="76"/>
      <c r="E115"/>
      <c r="F115"/>
      <c r="G115"/>
      <c r="H115"/>
      <c r="I115"/>
    </row>
    <row r="116" spans="1:9" x14ac:dyDescent="0.25">
      <c r="A116" s="76"/>
      <c r="B116" s="76"/>
      <c r="C116" s="76"/>
      <c r="D116" s="76"/>
      <c r="E116"/>
      <c r="F116"/>
      <c r="G116"/>
      <c r="H116"/>
      <c r="I116"/>
    </row>
    <row r="117" spans="1:9" x14ac:dyDescent="0.25">
      <c r="A117" s="76"/>
      <c r="B117" s="76"/>
      <c r="C117" s="76"/>
      <c r="D117" s="76"/>
      <c r="E117"/>
      <c r="F117"/>
      <c r="G117"/>
      <c r="H117"/>
      <c r="I117"/>
    </row>
    <row r="118" spans="1:9" x14ac:dyDescent="0.25">
      <c r="A118" s="76"/>
      <c r="B118" s="76"/>
      <c r="C118" s="76"/>
      <c r="D118" s="76"/>
      <c r="E118"/>
      <c r="F118"/>
      <c r="G118"/>
      <c r="H118"/>
      <c r="I118"/>
    </row>
    <row r="119" spans="1:9" x14ac:dyDescent="0.25">
      <c r="A119" s="76"/>
      <c r="B119" s="76"/>
      <c r="C119" s="76"/>
      <c r="D119" s="76"/>
      <c r="E119"/>
      <c r="F119"/>
      <c r="G119"/>
      <c r="H119"/>
      <c r="I119"/>
    </row>
    <row r="120" spans="1:9" x14ac:dyDescent="0.25">
      <c r="A120" s="76"/>
      <c r="B120" s="76"/>
      <c r="C120" s="76"/>
      <c r="D120" s="76"/>
      <c r="E120"/>
      <c r="F120"/>
      <c r="G120"/>
      <c r="H120"/>
      <c r="I120"/>
    </row>
    <row r="121" spans="1:9" x14ac:dyDescent="0.25">
      <c r="A121" s="76"/>
      <c r="B121" s="76"/>
      <c r="C121" s="76"/>
      <c r="D121" s="76"/>
      <c r="E121"/>
      <c r="F121"/>
      <c r="G121"/>
      <c r="H121"/>
      <c r="I121"/>
    </row>
    <row r="122" spans="1:9" x14ac:dyDescent="0.25">
      <c r="A122" s="76"/>
      <c r="B122" s="76"/>
      <c r="C122" s="76"/>
      <c r="D122" s="76"/>
      <c r="E122"/>
      <c r="F122"/>
      <c r="G122"/>
      <c r="H122"/>
      <c r="I122"/>
    </row>
    <row r="123" spans="1:9" x14ac:dyDescent="0.25">
      <c r="A123" s="76"/>
      <c r="B123" s="76"/>
      <c r="C123" s="76"/>
      <c r="D123" s="76"/>
      <c r="E123"/>
      <c r="F123"/>
      <c r="G123"/>
      <c r="H123"/>
      <c r="I123"/>
    </row>
    <row r="124" spans="1:9" x14ac:dyDescent="0.25">
      <c r="A124" s="76"/>
      <c r="B124" s="76"/>
      <c r="C124" s="76"/>
      <c r="D124" s="76"/>
      <c r="E124"/>
      <c r="F124"/>
      <c r="G124"/>
      <c r="H124"/>
      <c r="I124"/>
    </row>
    <row r="125" spans="1:9" x14ac:dyDescent="0.25">
      <c r="A125" s="76"/>
      <c r="B125" s="76"/>
      <c r="C125" s="76"/>
      <c r="D125" s="76"/>
      <c r="E125"/>
      <c r="F125"/>
      <c r="G125"/>
      <c r="H125"/>
      <c r="I125"/>
    </row>
    <row r="126" spans="1:9" x14ac:dyDescent="0.25">
      <c r="A126" s="76"/>
      <c r="B126" s="76"/>
      <c r="C126" s="76"/>
      <c r="D126" s="76"/>
      <c r="E126"/>
      <c r="F126"/>
      <c r="G126"/>
      <c r="H126"/>
      <c r="I126"/>
    </row>
    <row r="127" spans="1:9" x14ac:dyDescent="0.25">
      <c r="A127" s="76"/>
      <c r="B127" s="76"/>
      <c r="C127" s="76"/>
      <c r="D127" s="76"/>
      <c r="E127"/>
      <c r="F127"/>
      <c r="G127"/>
      <c r="H127"/>
      <c r="I127"/>
    </row>
    <row r="128" spans="1:9" x14ac:dyDescent="0.25">
      <c r="A128" s="76"/>
      <c r="B128" s="76"/>
      <c r="C128" s="76"/>
      <c r="D128" s="76"/>
      <c r="E128"/>
      <c r="F128"/>
      <c r="G128"/>
      <c r="H128"/>
      <c r="I128"/>
    </row>
    <row r="129" spans="1:9" x14ac:dyDescent="0.25">
      <c r="A129" s="76"/>
      <c r="B129" s="76"/>
      <c r="C129" s="76"/>
      <c r="D129" s="76"/>
      <c r="E129"/>
      <c r="F129"/>
      <c r="G129"/>
      <c r="H129"/>
      <c r="I129"/>
    </row>
    <row r="130" spans="1:9" x14ac:dyDescent="0.25">
      <c r="A130" s="76"/>
      <c r="B130" s="76"/>
      <c r="C130" s="76"/>
      <c r="D130" s="76"/>
      <c r="E130"/>
      <c r="F130"/>
      <c r="G130"/>
      <c r="H130"/>
      <c r="I130"/>
    </row>
    <row r="131" spans="1:9" x14ac:dyDescent="0.25">
      <c r="A131" s="76"/>
      <c r="B131" s="76"/>
      <c r="C131" s="76"/>
      <c r="D131" s="76"/>
      <c r="E131"/>
      <c r="F131"/>
      <c r="G131"/>
      <c r="H131"/>
      <c r="I131"/>
    </row>
    <row r="132" spans="1:9" x14ac:dyDescent="0.25">
      <c r="A132" s="76"/>
      <c r="B132" s="76"/>
      <c r="C132" s="76"/>
      <c r="D132" s="76"/>
      <c r="E132"/>
      <c r="F132"/>
      <c r="G132"/>
      <c r="H132"/>
      <c r="I132"/>
    </row>
    <row r="133" spans="1:9" x14ac:dyDescent="0.25">
      <c r="A133" s="76"/>
      <c r="B133" s="76"/>
      <c r="C133" s="76"/>
      <c r="D133" s="76"/>
      <c r="E133"/>
      <c r="F133"/>
      <c r="G133"/>
      <c r="H133"/>
      <c r="I133"/>
    </row>
    <row r="134" spans="1:9" x14ac:dyDescent="0.25">
      <c r="A134" s="76"/>
      <c r="B134" s="76"/>
      <c r="C134" s="76"/>
      <c r="D134" s="76"/>
      <c r="E134"/>
      <c r="F134"/>
      <c r="G134"/>
      <c r="H134"/>
      <c r="I134"/>
    </row>
    <row r="135" spans="1:9" x14ac:dyDescent="0.25">
      <c r="A135" s="76"/>
      <c r="B135" s="76"/>
      <c r="C135" s="76"/>
      <c r="D135" s="76"/>
      <c r="E135"/>
      <c r="F135"/>
      <c r="G135"/>
      <c r="H135"/>
      <c r="I135"/>
    </row>
    <row r="136" spans="1:9" x14ac:dyDescent="0.25">
      <c r="A136" s="76"/>
      <c r="B136" s="76"/>
      <c r="C136" s="76"/>
      <c r="D136" s="76"/>
      <c r="E136"/>
      <c r="F136"/>
      <c r="G136"/>
      <c r="H136"/>
      <c r="I136"/>
    </row>
    <row r="137" spans="1:9" x14ac:dyDescent="0.25">
      <c r="A137" s="76"/>
      <c r="B137" s="76"/>
      <c r="C137" s="76"/>
      <c r="D137" s="76"/>
      <c r="E137"/>
      <c r="F137"/>
      <c r="G137"/>
      <c r="H137"/>
      <c r="I137"/>
    </row>
    <row r="138" spans="1:9" x14ac:dyDescent="0.25">
      <c r="A138" s="76"/>
      <c r="B138" s="76"/>
      <c r="C138" s="76"/>
      <c r="D138" s="76"/>
      <c r="E138"/>
      <c r="F138"/>
      <c r="G138"/>
      <c r="H138"/>
      <c r="I138"/>
    </row>
    <row r="139" spans="1:9" x14ac:dyDescent="0.25">
      <c r="A139" s="76"/>
      <c r="B139" s="76"/>
      <c r="C139" s="76"/>
      <c r="D139" s="76"/>
      <c r="E139"/>
      <c r="F139"/>
      <c r="G139"/>
      <c r="H139"/>
      <c r="I139"/>
    </row>
    <row r="140" spans="1:9" x14ac:dyDescent="0.25">
      <c r="A140" s="76"/>
      <c r="B140" s="76"/>
      <c r="C140" s="76"/>
      <c r="D140" s="76"/>
      <c r="E140"/>
      <c r="F140"/>
      <c r="G140"/>
      <c r="H140"/>
      <c r="I140"/>
    </row>
    <row r="141" spans="1:9" x14ac:dyDescent="0.25">
      <c r="A141" s="76"/>
      <c r="B141" s="76"/>
      <c r="C141" s="76"/>
      <c r="D141" s="76"/>
      <c r="E141"/>
      <c r="F141"/>
      <c r="G141"/>
      <c r="H141"/>
      <c r="I141"/>
    </row>
    <row r="142" spans="1:9" x14ac:dyDescent="0.25">
      <c r="A142" s="76"/>
      <c r="B142" s="76"/>
      <c r="C142" s="76"/>
      <c r="D142" s="76"/>
      <c r="E142"/>
      <c r="F142"/>
      <c r="G142"/>
      <c r="H142"/>
      <c r="I142"/>
    </row>
    <row r="143" spans="1:9" x14ac:dyDescent="0.25">
      <c r="A143" s="76"/>
      <c r="B143" s="76"/>
      <c r="C143" s="76"/>
      <c r="D143" s="76"/>
      <c r="E143"/>
      <c r="F143"/>
      <c r="G143"/>
      <c r="H143"/>
      <c r="I143"/>
    </row>
    <row r="144" spans="1:9" x14ac:dyDescent="0.25">
      <c r="A144" s="76"/>
      <c r="B144" s="76"/>
      <c r="C144" s="76"/>
      <c r="D144" s="76"/>
      <c r="E144"/>
      <c r="F144"/>
      <c r="G144"/>
      <c r="H144"/>
      <c r="I144"/>
    </row>
    <row r="145" spans="1:9" x14ac:dyDescent="0.25">
      <c r="A145" s="76"/>
      <c r="B145" s="76"/>
      <c r="C145" s="76"/>
      <c r="D145" s="76"/>
      <c r="E145"/>
      <c r="F145"/>
      <c r="G145"/>
      <c r="H145"/>
      <c r="I145"/>
    </row>
    <row r="146" spans="1:9" x14ac:dyDescent="0.25">
      <c r="A146" s="76"/>
      <c r="B146" s="76"/>
      <c r="C146" s="76"/>
      <c r="D146" s="76"/>
      <c r="E146"/>
      <c r="F146"/>
      <c r="G146"/>
      <c r="H146"/>
      <c r="I146"/>
    </row>
    <row r="147" spans="1:9" x14ac:dyDescent="0.25">
      <c r="A147" s="76"/>
      <c r="B147" s="76"/>
      <c r="C147" s="76"/>
      <c r="D147" s="76"/>
      <c r="E147"/>
      <c r="F147"/>
      <c r="G147"/>
      <c r="H147"/>
      <c r="I147"/>
    </row>
    <row r="148" spans="1:9" x14ac:dyDescent="0.25">
      <c r="A148" s="76"/>
      <c r="B148" s="76"/>
      <c r="C148" s="76"/>
      <c r="D148" s="76"/>
      <c r="E148"/>
      <c r="F148"/>
      <c r="G148"/>
      <c r="H148"/>
      <c r="I148"/>
    </row>
    <row r="149" spans="1:9" x14ac:dyDescent="0.25">
      <c r="A149" s="76"/>
      <c r="B149" s="76"/>
      <c r="C149" s="76"/>
      <c r="D149" s="76"/>
      <c r="E149"/>
      <c r="F149"/>
      <c r="G149"/>
      <c r="H149"/>
      <c r="I149"/>
    </row>
    <row r="150" spans="1:9" x14ac:dyDescent="0.25">
      <c r="A150" s="76"/>
      <c r="B150" s="76"/>
      <c r="C150" s="76"/>
      <c r="D150" s="76"/>
      <c r="E150"/>
      <c r="F150"/>
      <c r="G150"/>
      <c r="H150"/>
      <c r="I150"/>
    </row>
    <row r="151" spans="1:9" x14ac:dyDescent="0.25">
      <c r="A151" s="76"/>
      <c r="B151" s="76"/>
      <c r="C151" s="76"/>
      <c r="D151" s="76"/>
      <c r="E151"/>
      <c r="F151"/>
      <c r="G151"/>
      <c r="H151"/>
      <c r="I151"/>
    </row>
    <row r="152" spans="1:9" x14ac:dyDescent="0.25">
      <c r="A152" s="76"/>
      <c r="B152" s="76"/>
      <c r="C152" s="76"/>
      <c r="D152" s="76"/>
      <c r="E152"/>
      <c r="F152"/>
      <c r="G152"/>
      <c r="H152"/>
      <c r="I152"/>
    </row>
    <row r="153" spans="1:9" x14ac:dyDescent="0.25">
      <c r="A153" s="76"/>
      <c r="B153" s="76"/>
      <c r="C153" s="76"/>
      <c r="D153" s="76"/>
      <c r="E153"/>
      <c r="F153"/>
      <c r="G153"/>
      <c r="H153"/>
      <c r="I153"/>
    </row>
    <row r="154" spans="1:9" x14ac:dyDescent="0.25">
      <c r="A154" s="76"/>
      <c r="B154" s="76"/>
      <c r="C154" s="76"/>
      <c r="D154" s="76"/>
      <c r="E154"/>
      <c r="F154"/>
      <c r="G154"/>
      <c r="H154"/>
      <c r="I154"/>
    </row>
    <row r="155" spans="1:9" x14ac:dyDescent="0.25">
      <c r="A155" s="76"/>
      <c r="B155" s="76"/>
      <c r="C155" s="76"/>
      <c r="D155" s="76"/>
      <c r="E155"/>
      <c r="F155"/>
      <c r="G155"/>
      <c r="H155"/>
      <c r="I155"/>
    </row>
    <row r="156" spans="1:9" x14ac:dyDescent="0.25">
      <c r="A156" s="76"/>
      <c r="B156" s="76"/>
      <c r="C156" s="76"/>
      <c r="D156" s="76"/>
      <c r="E156"/>
      <c r="F156"/>
      <c r="G156"/>
      <c r="H156"/>
      <c r="I156"/>
    </row>
    <row r="157" spans="1:9" x14ac:dyDescent="0.25">
      <c r="A157" s="76"/>
      <c r="B157" s="76"/>
      <c r="C157" s="76"/>
      <c r="D157" s="76"/>
      <c r="E157"/>
      <c r="F157"/>
      <c r="G157"/>
      <c r="H157"/>
      <c r="I157"/>
    </row>
    <row r="158" spans="1:9" x14ac:dyDescent="0.25">
      <c r="A158" s="76"/>
      <c r="B158" s="76"/>
      <c r="C158" s="76"/>
      <c r="D158" s="76"/>
      <c r="E158"/>
      <c r="F158"/>
      <c r="G158"/>
      <c r="H158"/>
      <c r="I158"/>
    </row>
    <row r="159" spans="1:9" x14ac:dyDescent="0.25">
      <c r="A159" s="76"/>
      <c r="B159" s="76"/>
      <c r="C159" s="76"/>
      <c r="D159" s="76"/>
      <c r="E159"/>
      <c r="F159"/>
      <c r="G159"/>
      <c r="H159"/>
      <c r="I159"/>
    </row>
    <row r="160" spans="1:9" x14ac:dyDescent="0.25">
      <c r="A160" s="76"/>
      <c r="B160" s="76"/>
      <c r="C160" s="76"/>
      <c r="D160" s="76"/>
      <c r="E160"/>
      <c r="F160"/>
      <c r="G160"/>
      <c r="H160"/>
      <c r="I160"/>
    </row>
    <row r="161" spans="1:9" x14ac:dyDescent="0.25">
      <c r="A161" s="76"/>
      <c r="B161" s="76"/>
      <c r="C161" s="76"/>
      <c r="D161" s="76"/>
      <c r="E161"/>
      <c r="F161"/>
      <c r="G161"/>
      <c r="H161"/>
      <c r="I161"/>
    </row>
    <row r="162" spans="1:9" x14ac:dyDescent="0.25">
      <c r="A162" s="76"/>
      <c r="B162" s="76"/>
      <c r="C162" s="76"/>
      <c r="D162" s="76"/>
      <c r="E162"/>
      <c r="F162"/>
      <c r="G162"/>
      <c r="H162"/>
      <c r="I162"/>
    </row>
    <row r="163" spans="1:9" x14ac:dyDescent="0.25">
      <c r="A163" s="76"/>
      <c r="B163" s="76"/>
      <c r="C163" s="76"/>
      <c r="D163" s="76"/>
      <c r="E163"/>
      <c r="F163"/>
      <c r="G163"/>
      <c r="H163"/>
      <c r="I163"/>
    </row>
    <row r="164" spans="1:9" x14ac:dyDescent="0.25">
      <c r="A164" s="76"/>
      <c r="B164" s="76"/>
      <c r="C164" s="76"/>
      <c r="D164" s="76"/>
      <c r="E164"/>
      <c r="F164"/>
      <c r="G164"/>
      <c r="H164"/>
      <c r="I164"/>
    </row>
    <row r="165" spans="1:9" x14ac:dyDescent="0.25">
      <c r="A165" s="76"/>
      <c r="B165" s="76"/>
      <c r="C165" s="76"/>
      <c r="D165" s="76"/>
      <c r="E165"/>
      <c r="F165"/>
      <c r="G165"/>
      <c r="H165"/>
      <c r="I165"/>
    </row>
    <row r="166" spans="1:9" x14ac:dyDescent="0.25">
      <c r="A166" s="76"/>
      <c r="B166" s="76"/>
      <c r="C166" s="76"/>
      <c r="D166" s="76"/>
      <c r="E166"/>
      <c r="F166"/>
      <c r="G166"/>
      <c r="H166"/>
      <c r="I166"/>
    </row>
    <row r="167" spans="1:9" x14ac:dyDescent="0.25">
      <c r="A167" s="76"/>
      <c r="B167" s="76"/>
      <c r="C167" s="76"/>
      <c r="D167" s="76"/>
      <c r="E167"/>
      <c r="F167"/>
      <c r="G167"/>
      <c r="H167"/>
      <c r="I167"/>
    </row>
    <row r="168" spans="1:9" x14ac:dyDescent="0.25">
      <c r="A168" s="76"/>
      <c r="B168" s="76"/>
      <c r="C168" s="76"/>
      <c r="D168" s="76"/>
      <c r="E168"/>
      <c r="F168"/>
      <c r="G168"/>
      <c r="H168"/>
      <c r="I168"/>
    </row>
    <row r="169" spans="1:9" x14ac:dyDescent="0.25">
      <c r="A169" s="76"/>
      <c r="B169" s="76"/>
      <c r="C169" s="76"/>
      <c r="D169" s="76"/>
      <c r="E169"/>
      <c r="F169"/>
      <c r="G169"/>
      <c r="H169"/>
      <c r="I169"/>
    </row>
    <row r="170" spans="1:9" x14ac:dyDescent="0.25">
      <c r="A170" s="76"/>
      <c r="B170" s="76"/>
      <c r="C170" s="76"/>
      <c r="D170" s="76"/>
      <c r="E170"/>
      <c r="F170"/>
      <c r="G170"/>
      <c r="H170"/>
      <c r="I170"/>
    </row>
    <row r="171" spans="1:9" x14ac:dyDescent="0.25">
      <c r="A171" s="76"/>
      <c r="B171" s="76"/>
      <c r="C171" s="76"/>
      <c r="D171" s="76"/>
      <c r="E171"/>
      <c r="F171"/>
      <c r="G171"/>
      <c r="H171"/>
      <c r="I171"/>
    </row>
    <row r="172" spans="1:9" x14ac:dyDescent="0.25">
      <c r="A172" s="76"/>
      <c r="B172" s="76"/>
      <c r="C172" s="76"/>
      <c r="D172" s="76"/>
      <c r="E172"/>
      <c r="F172"/>
      <c r="G172"/>
      <c r="H172"/>
      <c r="I172"/>
    </row>
    <row r="173" spans="1:9" x14ac:dyDescent="0.25">
      <c r="A173" s="76"/>
      <c r="B173" s="76"/>
      <c r="C173" s="76"/>
      <c r="D173" s="76"/>
      <c r="E173"/>
      <c r="F173"/>
      <c r="G173"/>
      <c r="H173"/>
      <c r="I173"/>
    </row>
    <row r="174" spans="1:9" x14ac:dyDescent="0.25">
      <c r="A174" s="76"/>
      <c r="B174" s="76"/>
      <c r="C174" s="76"/>
      <c r="D174" s="76"/>
      <c r="E174"/>
      <c r="F174"/>
      <c r="G174"/>
      <c r="H174"/>
      <c r="I174"/>
    </row>
    <row r="175" spans="1:9" x14ac:dyDescent="0.25">
      <c r="A175" s="76"/>
      <c r="B175" s="76"/>
      <c r="C175" s="76"/>
      <c r="D175" s="76"/>
      <c r="E175"/>
      <c r="F175"/>
      <c r="G175"/>
      <c r="H175"/>
      <c r="I175"/>
    </row>
    <row r="176" spans="1:9" x14ac:dyDescent="0.25">
      <c r="A176" s="76"/>
      <c r="B176" s="76"/>
      <c r="C176" s="76"/>
      <c r="D176" s="76"/>
      <c r="E176"/>
      <c r="F176"/>
      <c r="G176"/>
      <c r="H176"/>
      <c r="I176"/>
    </row>
    <row r="177" spans="1:9" x14ac:dyDescent="0.25">
      <c r="A177" s="76"/>
      <c r="B177" s="76"/>
      <c r="C177" s="76"/>
      <c r="D177" s="76"/>
      <c r="E177"/>
      <c r="F177"/>
      <c r="G177"/>
      <c r="H177"/>
      <c r="I177"/>
    </row>
    <row r="178" spans="1:9" x14ac:dyDescent="0.25">
      <c r="A178" s="76"/>
      <c r="B178" s="76"/>
      <c r="C178" s="76"/>
      <c r="D178" s="76"/>
      <c r="E178"/>
      <c r="F178"/>
      <c r="G178"/>
      <c r="H178"/>
      <c r="I178"/>
    </row>
    <row r="179" spans="1:9" x14ac:dyDescent="0.25">
      <c r="A179" s="76"/>
      <c r="B179" s="76"/>
      <c r="C179" s="76"/>
      <c r="D179" s="76"/>
      <c r="E179"/>
      <c r="F179"/>
      <c r="G179"/>
      <c r="H179"/>
      <c r="I179"/>
    </row>
    <row r="180" spans="1:9" x14ac:dyDescent="0.25">
      <c r="A180" s="76"/>
      <c r="B180" s="76"/>
      <c r="C180" s="76"/>
      <c r="D180" s="76"/>
      <c r="E180"/>
      <c r="F180"/>
      <c r="G180"/>
      <c r="H180"/>
      <c r="I180"/>
    </row>
    <row r="181" spans="1:9" x14ac:dyDescent="0.25">
      <c r="A181" s="76"/>
      <c r="B181" s="76"/>
      <c r="C181" s="76"/>
      <c r="D181" s="76"/>
      <c r="E181"/>
      <c r="F181"/>
      <c r="G181"/>
      <c r="H181"/>
      <c r="I181"/>
    </row>
    <row r="182" spans="1:9" x14ac:dyDescent="0.25">
      <c r="A182" s="76"/>
      <c r="B182" s="76"/>
      <c r="C182" s="76"/>
      <c r="D182" s="76"/>
      <c r="E182"/>
      <c r="F182"/>
      <c r="G182"/>
      <c r="H182"/>
      <c r="I182"/>
    </row>
    <row r="183" spans="1:9" x14ac:dyDescent="0.25">
      <c r="A183" s="76"/>
      <c r="B183" s="76"/>
      <c r="C183" s="76"/>
      <c r="D183" s="76"/>
      <c r="E183"/>
      <c r="F183"/>
      <c r="G183"/>
      <c r="H183"/>
      <c r="I183"/>
    </row>
    <row r="184" spans="1:9" x14ac:dyDescent="0.25">
      <c r="A184" s="76"/>
      <c r="B184" s="76"/>
      <c r="C184" s="76"/>
      <c r="D184" s="76"/>
      <c r="E184"/>
      <c r="F184"/>
      <c r="G184"/>
      <c r="H184"/>
      <c r="I184"/>
    </row>
    <row r="185" spans="1:9" x14ac:dyDescent="0.25">
      <c r="A185" s="76"/>
      <c r="B185" s="76"/>
      <c r="C185" s="76"/>
      <c r="D185" s="76"/>
      <c r="E185"/>
      <c r="F185"/>
      <c r="G185"/>
      <c r="H185"/>
      <c r="I185"/>
    </row>
    <row r="186" spans="1:9" x14ac:dyDescent="0.25">
      <c r="A186" s="76"/>
      <c r="B186" s="76"/>
      <c r="C186" s="76"/>
      <c r="D186" s="76"/>
      <c r="E186"/>
      <c r="F186"/>
      <c r="G186"/>
      <c r="H186"/>
      <c r="I186"/>
    </row>
    <row r="187" spans="1:9" x14ac:dyDescent="0.25">
      <c r="A187" s="76"/>
      <c r="B187" s="76"/>
      <c r="C187" s="76"/>
      <c r="D187" s="76"/>
      <c r="E187"/>
      <c r="F187"/>
      <c r="G187"/>
      <c r="H187"/>
      <c r="I187"/>
    </row>
    <row r="188" spans="1:9" x14ac:dyDescent="0.25">
      <c r="A188" s="76"/>
      <c r="B188" s="76"/>
      <c r="C188" s="76"/>
      <c r="D188" s="76"/>
      <c r="E188"/>
      <c r="F188"/>
      <c r="G188"/>
      <c r="H188"/>
      <c r="I188"/>
    </row>
    <row r="189" spans="1:9" x14ac:dyDescent="0.25">
      <c r="A189" s="76"/>
      <c r="B189" s="76"/>
      <c r="C189" s="76"/>
      <c r="D189" s="76"/>
      <c r="E189"/>
      <c r="F189"/>
      <c r="G189"/>
      <c r="H189"/>
      <c r="I189"/>
    </row>
    <row r="190" spans="1:9" x14ac:dyDescent="0.25">
      <c r="A190" s="76"/>
      <c r="B190" s="76"/>
      <c r="C190" s="76"/>
      <c r="D190" s="76"/>
      <c r="E190"/>
      <c r="F190"/>
      <c r="G190"/>
      <c r="H190"/>
      <c r="I190"/>
    </row>
    <row r="191" spans="1:9" x14ac:dyDescent="0.25">
      <c r="A191" s="76"/>
      <c r="B191" s="76"/>
      <c r="C191" s="76"/>
      <c r="D191" s="76"/>
      <c r="E191"/>
      <c r="F191"/>
      <c r="G191"/>
      <c r="H191"/>
      <c r="I191"/>
    </row>
    <row r="192" spans="1:9" x14ac:dyDescent="0.25">
      <c r="A192" s="76"/>
      <c r="B192" s="76"/>
      <c r="C192" s="76"/>
      <c r="D192" s="76"/>
      <c r="E192"/>
      <c r="F192"/>
      <c r="G192"/>
      <c r="H192"/>
      <c r="I192"/>
    </row>
    <row r="193" spans="1:9" x14ac:dyDescent="0.25">
      <c r="A193" s="76"/>
      <c r="B193" s="76"/>
      <c r="C193" s="76"/>
      <c r="D193" s="76"/>
      <c r="E193"/>
      <c r="F193"/>
      <c r="G193"/>
      <c r="H193"/>
      <c r="I193"/>
    </row>
    <row r="194" spans="1:9" x14ac:dyDescent="0.25">
      <c r="A194" s="76"/>
      <c r="B194" s="76"/>
      <c r="C194" s="76"/>
      <c r="D194" s="76"/>
      <c r="E194"/>
      <c r="F194"/>
      <c r="G194"/>
      <c r="H194"/>
      <c r="I194"/>
    </row>
    <row r="195" spans="1:9" x14ac:dyDescent="0.25">
      <c r="A195" s="76"/>
      <c r="B195" s="76"/>
      <c r="C195" s="76"/>
      <c r="D195" s="76"/>
      <c r="E195"/>
      <c r="F195"/>
      <c r="G195"/>
      <c r="H195"/>
      <c r="I195"/>
    </row>
    <row r="196" spans="1:9" x14ac:dyDescent="0.25">
      <c r="A196" s="76"/>
      <c r="B196" s="76"/>
      <c r="C196" s="76"/>
      <c r="D196" s="76"/>
      <c r="E196"/>
      <c r="F196"/>
      <c r="G196"/>
      <c r="H196"/>
      <c r="I196"/>
    </row>
    <row r="197" spans="1:9" x14ac:dyDescent="0.25">
      <c r="A197" s="76"/>
      <c r="B197" s="76"/>
      <c r="C197" s="76"/>
      <c r="D197" s="76"/>
      <c r="E197"/>
      <c r="F197"/>
      <c r="G197"/>
      <c r="H197"/>
      <c r="I197"/>
    </row>
    <row r="198" spans="1:9" x14ac:dyDescent="0.25">
      <c r="A198" s="76"/>
      <c r="B198" s="76"/>
      <c r="C198" s="76"/>
      <c r="D198" s="76"/>
      <c r="E198"/>
      <c r="F198"/>
      <c r="G198"/>
      <c r="H198"/>
      <c r="I198"/>
    </row>
    <row r="199" spans="1:9" x14ac:dyDescent="0.25">
      <c r="A199" s="76"/>
      <c r="B199" s="76"/>
      <c r="C199" s="76"/>
      <c r="D199" s="76"/>
      <c r="E199"/>
      <c r="F199"/>
      <c r="G199"/>
      <c r="H199"/>
      <c r="I199"/>
    </row>
    <row r="200" spans="1:9" x14ac:dyDescent="0.25">
      <c r="A200" s="76"/>
      <c r="B200" s="76"/>
      <c r="C200" s="76"/>
      <c r="D200" s="76"/>
      <c r="E200"/>
      <c r="F200"/>
      <c r="G200"/>
      <c r="H200"/>
      <c r="I200"/>
    </row>
    <row r="201" spans="1:9" x14ac:dyDescent="0.25">
      <c r="A201" s="76"/>
      <c r="B201" s="76"/>
      <c r="C201" s="76"/>
      <c r="D201" s="76"/>
      <c r="E201"/>
      <c r="F201"/>
      <c r="G201"/>
      <c r="H201"/>
      <c r="I201"/>
    </row>
    <row r="202" spans="1:9" x14ac:dyDescent="0.25">
      <c r="A202" s="76"/>
      <c r="B202" s="76"/>
      <c r="C202" s="76"/>
      <c r="D202" s="76"/>
      <c r="E202"/>
      <c r="F202"/>
      <c r="G202"/>
      <c r="H202"/>
      <c r="I202"/>
    </row>
    <row r="203" spans="1:9" x14ac:dyDescent="0.25">
      <c r="A203" s="76"/>
      <c r="B203" s="76"/>
      <c r="C203" s="76"/>
      <c r="D203" s="76"/>
      <c r="E203"/>
      <c r="F203"/>
      <c r="G203"/>
      <c r="H203"/>
      <c r="I203"/>
    </row>
    <row r="204" spans="1:9" x14ac:dyDescent="0.25">
      <c r="A204" s="76"/>
      <c r="B204" s="76"/>
      <c r="C204" s="76"/>
      <c r="D204" s="76"/>
      <c r="E204"/>
      <c r="F204"/>
      <c r="G204"/>
      <c r="H204"/>
      <c r="I204"/>
    </row>
    <row r="205" spans="1:9" x14ac:dyDescent="0.25">
      <c r="A205" s="76"/>
      <c r="B205" s="76"/>
      <c r="C205" s="76"/>
      <c r="D205" s="76"/>
      <c r="E205"/>
      <c r="F205"/>
      <c r="G205"/>
      <c r="H205"/>
      <c r="I205"/>
    </row>
    <row r="206" spans="1:9" x14ac:dyDescent="0.25">
      <c r="A206" s="76"/>
      <c r="B206" s="76"/>
      <c r="C206" s="77"/>
      <c r="D206" s="76"/>
      <c r="E206"/>
      <c r="F206"/>
      <c r="G206"/>
      <c r="H206"/>
      <c r="I206"/>
    </row>
    <row r="207" spans="1:9" x14ac:dyDescent="0.25">
      <c r="A207" s="76"/>
      <c r="B207" s="76"/>
      <c r="C207" s="77"/>
      <c r="D207" s="76"/>
      <c r="E207"/>
      <c r="F207"/>
      <c r="G207"/>
      <c r="H207"/>
      <c r="I207"/>
    </row>
    <row r="208" spans="1:9" x14ac:dyDescent="0.25">
      <c r="A208" s="76"/>
      <c r="B208" s="76"/>
      <c r="C208" s="77"/>
      <c r="D208" s="76"/>
      <c r="E208"/>
      <c r="F208"/>
      <c r="G208"/>
      <c r="H208"/>
      <c r="I208"/>
    </row>
    <row r="209" spans="1:9" x14ac:dyDescent="0.25">
      <c r="A209" s="76"/>
      <c r="B209" s="76"/>
      <c r="C209" s="77"/>
      <c r="D209" s="76"/>
      <c r="E209"/>
      <c r="F209"/>
      <c r="G209"/>
      <c r="H209"/>
      <c r="I209"/>
    </row>
    <row r="210" spans="1:9" x14ac:dyDescent="0.25">
      <c r="A210" s="76"/>
      <c r="B210" s="76"/>
      <c r="C210" s="77"/>
      <c r="D210" s="76"/>
      <c r="E210"/>
      <c r="F210"/>
      <c r="G210"/>
      <c r="H210"/>
      <c r="I210"/>
    </row>
    <row r="211" spans="1:9" x14ac:dyDescent="0.25">
      <c r="A211" s="76"/>
      <c r="B211" s="76"/>
      <c r="C211" s="77"/>
      <c r="D211" s="76"/>
      <c r="E211"/>
      <c r="F211"/>
      <c r="G211"/>
      <c r="H211"/>
      <c r="I211"/>
    </row>
    <row r="212" spans="1:9" x14ac:dyDescent="0.25">
      <c r="A212" s="76"/>
      <c r="B212" s="76"/>
      <c r="C212" s="77"/>
      <c r="D212" s="76"/>
      <c r="E212"/>
      <c r="F212"/>
      <c r="G212"/>
      <c r="H212"/>
      <c r="I212"/>
    </row>
    <row r="213" spans="1:9" x14ac:dyDescent="0.25">
      <c r="A213" s="76"/>
      <c r="B213" s="76"/>
      <c r="C213" s="76"/>
      <c r="D213" s="76"/>
      <c r="E213"/>
      <c r="F213"/>
      <c r="G213"/>
      <c r="H213"/>
      <c r="I213"/>
    </row>
    <row r="214" spans="1:9" x14ac:dyDescent="0.25">
      <c r="A214" s="76"/>
      <c r="B214" s="76"/>
      <c r="C214" s="76"/>
      <c r="D214" s="76"/>
      <c r="E214"/>
      <c r="F214"/>
      <c r="G214"/>
      <c r="H214"/>
      <c r="I214"/>
    </row>
    <row r="215" spans="1:9" x14ac:dyDescent="0.25">
      <c r="A215" s="76"/>
      <c r="B215" s="76"/>
      <c r="C215" s="76"/>
      <c r="D215" s="76"/>
      <c r="E215"/>
      <c r="F215"/>
      <c r="G215"/>
      <c r="H215"/>
      <c r="I215"/>
    </row>
    <row r="216" spans="1:9" x14ac:dyDescent="0.25">
      <c r="A216" s="76"/>
      <c r="B216" s="76"/>
      <c r="C216" s="76"/>
      <c r="D216" s="76"/>
      <c r="E216"/>
      <c r="F216"/>
      <c r="G216"/>
      <c r="H216"/>
      <c r="I216"/>
    </row>
    <row r="217" spans="1:9" x14ac:dyDescent="0.25">
      <c r="A217" s="76"/>
      <c r="B217" s="76"/>
      <c r="C217" s="76"/>
      <c r="D217" s="76"/>
      <c r="E217"/>
      <c r="F217"/>
      <c r="G217"/>
      <c r="H217"/>
      <c r="I217"/>
    </row>
    <row r="218" spans="1:9" x14ac:dyDescent="0.25">
      <c r="A218" s="76"/>
      <c r="B218" s="76"/>
      <c r="C218" s="76"/>
      <c r="D218" s="76"/>
      <c r="E218"/>
      <c r="F218"/>
      <c r="G218"/>
      <c r="H218"/>
      <c r="I218"/>
    </row>
    <row r="219" spans="1:9" x14ac:dyDescent="0.25">
      <c r="A219" s="76"/>
      <c r="B219" s="76"/>
      <c r="C219" s="76"/>
      <c r="D219" s="76"/>
      <c r="E219"/>
      <c r="F219"/>
      <c r="G219"/>
      <c r="H219"/>
      <c r="I219"/>
    </row>
    <row r="220" spans="1:9" x14ac:dyDescent="0.25">
      <c r="A220" s="76"/>
      <c r="B220" s="76"/>
      <c r="C220" s="76"/>
      <c r="D220" s="76"/>
      <c r="E220"/>
      <c r="F220"/>
      <c r="G220"/>
      <c r="H220"/>
      <c r="I220"/>
    </row>
    <row r="221" spans="1:9" x14ac:dyDescent="0.25">
      <c r="A221" s="76"/>
      <c r="B221" s="76"/>
      <c r="C221" s="76"/>
      <c r="D221" s="76"/>
      <c r="E221"/>
      <c r="F221"/>
      <c r="G221"/>
      <c r="H221"/>
      <c r="I221"/>
    </row>
    <row r="222" spans="1:9" x14ac:dyDescent="0.25">
      <c r="A222" s="76"/>
      <c r="B222" s="76"/>
      <c r="C222" s="76"/>
      <c r="D222" s="76"/>
      <c r="E222"/>
      <c r="F222"/>
      <c r="G222"/>
      <c r="H222"/>
      <c r="I222"/>
    </row>
    <row r="223" spans="1:9" x14ac:dyDescent="0.25">
      <c r="A223" s="76"/>
      <c r="B223" s="76"/>
      <c r="C223" s="76"/>
      <c r="D223" s="76"/>
      <c r="E223"/>
      <c r="F223"/>
      <c r="G223"/>
      <c r="H223"/>
      <c r="I223"/>
    </row>
    <row r="224" spans="1:9" x14ac:dyDescent="0.25">
      <c r="A224" s="76"/>
      <c r="B224" s="76"/>
      <c r="C224" s="76"/>
      <c r="D224" s="76"/>
      <c r="E224"/>
      <c r="F224"/>
      <c r="G224"/>
      <c r="H224"/>
      <c r="I224"/>
    </row>
    <row r="225" spans="1:9" x14ac:dyDescent="0.25">
      <c r="A225" s="76"/>
      <c r="B225" s="76"/>
      <c r="C225" s="76"/>
      <c r="D225" s="76"/>
      <c r="E225"/>
      <c r="F225"/>
      <c r="G225"/>
      <c r="H225"/>
      <c r="I225"/>
    </row>
    <row r="226" spans="1:9" x14ac:dyDescent="0.25">
      <c r="A226" s="76"/>
      <c r="B226" s="76"/>
      <c r="C226" s="76"/>
      <c r="D226" s="76"/>
      <c r="E226"/>
      <c r="F226"/>
      <c r="G226"/>
      <c r="H226"/>
      <c r="I226"/>
    </row>
    <row r="227" spans="1:9" x14ac:dyDescent="0.25">
      <c r="A227" s="76"/>
      <c r="B227" s="76"/>
      <c r="C227" s="76"/>
      <c r="D227" s="76"/>
      <c r="E227"/>
      <c r="F227"/>
      <c r="G227"/>
      <c r="H227"/>
      <c r="I227"/>
    </row>
    <row r="228" spans="1:9" x14ac:dyDescent="0.25">
      <c r="A228" s="76"/>
      <c r="B228" s="76"/>
      <c r="C228" s="76"/>
      <c r="D228" s="76"/>
      <c r="E228"/>
      <c r="F228"/>
      <c r="G228"/>
      <c r="H228"/>
      <c r="I228"/>
    </row>
    <row r="229" spans="1:9" x14ac:dyDescent="0.25">
      <c r="A229" s="76"/>
      <c r="B229" s="76"/>
      <c r="C229" s="76"/>
      <c r="D229" s="76"/>
      <c r="E229"/>
      <c r="F229"/>
      <c r="G229"/>
      <c r="H229"/>
      <c r="I229"/>
    </row>
    <row r="230" spans="1:9" x14ac:dyDescent="0.25">
      <c r="A230" s="76"/>
      <c r="B230" s="76"/>
      <c r="C230" s="76"/>
      <c r="D230" s="76"/>
      <c r="E230"/>
      <c r="F230"/>
      <c r="G230"/>
      <c r="H230"/>
      <c r="I230"/>
    </row>
    <row r="231" spans="1:9" x14ac:dyDescent="0.25">
      <c r="A231" s="76"/>
      <c r="B231" s="76"/>
      <c r="C231" s="76"/>
      <c r="D231" s="76"/>
      <c r="E231"/>
      <c r="F231"/>
      <c r="G231"/>
      <c r="H231"/>
      <c r="I231"/>
    </row>
    <row r="232" spans="1:9" x14ac:dyDescent="0.25">
      <c r="A232" s="76"/>
      <c r="B232" s="76"/>
      <c r="C232" s="76"/>
      <c r="D232" s="76"/>
      <c r="E232"/>
      <c r="F232"/>
      <c r="G232"/>
      <c r="H232"/>
      <c r="I232"/>
    </row>
    <row r="233" spans="1:9" x14ac:dyDescent="0.25">
      <c r="A233" s="76"/>
      <c r="B233" s="76"/>
      <c r="C233" s="76"/>
      <c r="D233" s="76"/>
      <c r="E233"/>
      <c r="F233"/>
      <c r="G233"/>
      <c r="H233"/>
      <c r="I233"/>
    </row>
    <row r="234" spans="1:9" x14ac:dyDescent="0.25">
      <c r="A234" s="76"/>
      <c r="B234" s="76"/>
      <c r="C234" s="76"/>
      <c r="D234" s="76"/>
      <c r="E234"/>
      <c r="F234"/>
      <c r="G234"/>
      <c r="H234"/>
      <c r="I234"/>
    </row>
    <row r="235" spans="1:9" x14ac:dyDescent="0.25">
      <c r="A235" s="76"/>
      <c r="B235" s="76"/>
      <c r="C235" s="76"/>
      <c r="D235" s="76"/>
      <c r="E235"/>
      <c r="F235"/>
      <c r="G235"/>
      <c r="H235"/>
      <c r="I235"/>
    </row>
    <row r="236" spans="1:9" x14ac:dyDescent="0.25">
      <c r="A236" s="76"/>
      <c r="B236" s="76"/>
      <c r="C236" s="76"/>
      <c r="D236" s="76"/>
      <c r="E236"/>
      <c r="F236"/>
      <c r="G236"/>
      <c r="H236"/>
      <c r="I236"/>
    </row>
    <row r="237" spans="1:9" x14ac:dyDescent="0.25">
      <c r="A237" s="76"/>
      <c r="B237" s="76"/>
      <c r="C237" s="76"/>
      <c r="D237" s="76"/>
      <c r="E237"/>
      <c r="F237"/>
      <c r="G237"/>
      <c r="H237"/>
      <c r="I237"/>
    </row>
    <row r="238" spans="1:9" x14ac:dyDescent="0.25">
      <c r="A238" s="76"/>
      <c r="B238" s="76"/>
      <c r="C238" s="76"/>
      <c r="D238" s="76"/>
      <c r="E238"/>
      <c r="F238"/>
      <c r="G238"/>
      <c r="H238"/>
      <c r="I238"/>
    </row>
    <row r="239" spans="1:9" x14ac:dyDescent="0.25">
      <c r="A239" s="76"/>
      <c r="B239" s="76"/>
      <c r="C239" s="76"/>
      <c r="D239" s="76"/>
      <c r="E239"/>
      <c r="F239"/>
      <c r="G239"/>
      <c r="H239"/>
      <c r="I239"/>
    </row>
    <row r="240" spans="1:9" x14ac:dyDescent="0.25">
      <c r="A240" s="76"/>
      <c r="B240" s="76"/>
      <c r="C240" s="76"/>
      <c r="D240" s="76"/>
      <c r="E240"/>
      <c r="F240"/>
      <c r="G240"/>
      <c r="H240"/>
      <c r="I240"/>
    </row>
    <row r="241" spans="1:9" x14ac:dyDescent="0.25">
      <c r="A241" s="76"/>
      <c r="B241" s="76"/>
      <c r="C241" s="76"/>
      <c r="D241" s="76"/>
      <c r="E241"/>
      <c r="F241"/>
      <c r="G241"/>
      <c r="H241"/>
      <c r="I241"/>
    </row>
    <row r="242" spans="1:9" x14ac:dyDescent="0.25">
      <c r="A242" s="76"/>
      <c r="B242" s="76"/>
      <c r="C242" s="76"/>
      <c r="D242" s="76"/>
      <c r="E242"/>
      <c r="F242"/>
      <c r="G242"/>
      <c r="H242"/>
      <c r="I242"/>
    </row>
    <row r="243" spans="1:9" x14ac:dyDescent="0.25">
      <c r="A243" s="76"/>
      <c r="B243" s="76"/>
      <c r="C243" s="76"/>
      <c r="D243" s="76"/>
      <c r="E243"/>
      <c r="F243"/>
      <c r="G243"/>
      <c r="H243"/>
      <c r="I243"/>
    </row>
    <row r="244" spans="1:9" x14ac:dyDescent="0.25">
      <c r="A244" s="76"/>
      <c r="B244" s="76"/>
      <c r="C244" s="76"/>
      <c r="D244" s="76"/>
      <c r="E244"/>
      <c r="F244"/>
      <c r="G244"/>
      <c r="H244"/>
      <c r="I244"/>
    </row>
    <row r="245" spans="1:9" x14ac:dyDescent="0.25">
      <c r="A245" s="76"/>
      <c r="B245" s="76"/>
      <c r="C245" s="76"/>
      <c r="D245" s="76"/>
      <c r="E245"/>
      <c r="F245"/>
      <c r="G245"/>
      <c r="H245"/>
      <c r="I245"/>
    </row>
    <row r="246" spans="1:9" x14ac:dyDescent="0.25">
      <c r="A246" s="76"/>
      <c r="B246" s="76"/>
      <c r="C246" s="76"/>
      <c r="D246" s="76"/>
      <c r="E246"/>
      <c r="F246"/>
      <c r="G246"/>
      <c r="H246"/>
      <c r="I246"/>
    </row>
    <row r="247" spans="1:9" x14ac:dyDescent="0.25">
      <c r="A247" s="76"/>
      <c r="B247" s="76"/>
      <c r="C247" s="76"/>
      <c r="D247" s="76"/>
      <c r="E247"/>
      <c r="F247"/>
      <c r="G247"/>
      <c r="H247"/>
      <c r="I247"/>
    </row>
    <row r="248" spans="1:9" x14ac:dyDescent="0.25">
      <c r="A248" s="76"/>
      <c r="B248" s="76"/>
      <c r="C248" s="76"/>
      <c r="D248" s="76"/>
      <c r="E248"/>
      <c r="F248"/>
      <c r="G248"/>
      <c r="H248"/>
      <c r="I248"/>
    </row>
    <row r="249" spans="1:9" x14ac:dyDescent="0.25">
      <c r="A249" s="76"/>
      <c r="B249" s="76"/>
      <c r="C249" s="76"/>
      <c r="D249" s="76"/>
      <c r="E249"/>
      <c r="F249"/>
      <c r="G249"/>
      <c r="H249"/>
      <c r="I249"/>
    </row>
    <row r="250" spans="1:9" x14ac:dyDescent="0.25">
      <c r="A250" s="76"/>
      <c r="B250" s="76"/>
      <c r="C250" s="76"/>
      <c r="D250" s="76"/>
      <c r="E250"/>
      <c r="F250"/>
      <c r="G250"/>
      <c r="H250"/>
      <c r="I250"/>
    </row>
    <row r="251" spans="1:9" x14ac:dyDescent="0.25">
      <c r="A251" s="76"/>
      <c r="B251" s="76"/>
      <c r="C251" s="76"/>
      <c r="D251" s="76"/>
      <c r="E251"/>
      <c r="F251"/>
      <c r="G251"/>
      <c r="H251"/>
      <c r="I251"/>
    </row>
    <row r="252" spans="1:9" x14ac:dyDescent="0.25">
      <c r="A252" s="76"/>
      <c r="B252" s="76"/>
      <c r="C252" s="76"/>
      <c r="D252" s="76"/>
      <c r="E252"/>
      <c r="F252"/>
      <c r="G252"/>
      <c r="H252"/>
      <c r="I252"/>
    </row>
    <row r="253" spans="1:9" x14ac:dyDescent="0.25">
      <c r="A253" s="76"/>
      <c r="B253" s="76"/>
      <c r="C253" s="76"/>
      <c r="D253" s="76"/>
      <c r="E253"/>
      <c r="F253"/>
      <c r="G253"/>
      <c r="H253"/>
      <c r="I253"/>
    </row>
    <row r="254" spans="1:9" x14ac:dyDescent="0.25">
      <c r="A254" s="76"/>
      <c r="B254" s="76"/>
      <c r="C254" s="76"/>
      <c r="D254" s="76"/>
      <c r="E254"/>
      <c r="F254"/>
      <c r="G254"/>
      <c r="H254"/>
      <c r="I254"/>
    </row>
    <row r="255" spans="1:9" x14ac:dyDescent="0.25">
      <c r="A255" s="76"/>
      <c r="B255" s="76"/>
      <c r="C255" s="76"/>
      <c r="D255" s="76"/>
      <c r="E255"/>
      <c r="F255"/>
      <c r="G255"/>
      <c r="H255"/>
      <c r="I255"/>
    </row>
    <row r="256" spans="1:9" x14ac:dyDescent="0.25">
      <c r="A256" s="76"/>
      <c r="B256" s="76"/>
      <c r="C256" s="76"/>
      <c r="D256" s="76"/>
      <c r="E256"/>
      <c r="F256"/>
      <c r="G256"/>
      <c r="H256"/>
      <c r="I256"/>
    </row>
    <row r="257" spans="1:9" x14ac:dyDescent="0.25">
      <c r="A257" s="76"/>
      <c r="B257" s="76"/>
      <c r="C257" s="76"/>
      <c r="D257" s="76"/>
      <c r="E257"/>
      <c r="F257"/>
      <c r="G257"/>
      <c r="H257"/>
      <c r="I257"/>
    </row>
    <row r="258" spans="1:9" x14ac:dyDescent="0.25">
      <c r="A258" s="76"/>
      <c r="B258" s="76"/>
      <c r="C258" s="76"/>
      <c r="D258" s="76"/>
      <c r="E258"/>
      <c r="F258"/>
      <c r="G258"/>
      <c r="H258"/>
      <c r="I258"/>
    </row>
    <row r="259" spans="1:9" x14ac:dyDescent="0.25">
      <c r="A259" s="76"/>
      <c r="B259" s="76"/>
      <c r="C259" s="76"/>
      <c r="D259" s="76"/>
      <c r="E259"/>
      <c r="F259"/>
      <c r="G259"/>
      <c r="H259"/>
      <c r="I259"/>
    </row>
    <row r="260" spans="1:9" x14ac:dyDescent="0.25">
      <c r="A260" s="76"/>
      <c r="B260" s="76"/>
      <c r="C260" s="76"/>
      <c r="D260" s="76"/>
      <c r="E260"/>
      <c r="F260"/>
      <c r="G260"/>
      <c r="H260"/>
      <c r="I260"/>
    </row>
    <row r="261" spans="1:9" x14ac:dyDescent="0.25">
      <c r="A261" s="76"/>
      <c r="B261" s="76"/>
      <c r="C261" s="76"/>
      <c r="D261" s="76"/>
      <c r="E261"/>
      <c r="F261"/>
      <c r="G261"/>
      <c r="H261"/>
      <c r="I261"/>
    </row>
    <row r="262" spans="1:9" x14ac:dyDescent="0.25">
      <c r="A262" s="76"/>
      <c r="B262" s="76"/>
      <c r="C262" s="76"/>
      <c r="D262" s="76"/>
      <c r="E262"/>
      <c r="F262"/>
      <c r="G262"/>
      <c r="H262"/>
      <c r="I262"/>
    </row>
    <row r="263" spans="1:9" x14ac:dyDescent="0.25">
      <c r="A263" s="76"/>
      <c r="B263" s="76"/>
      <c r="C263" s="76"/>
      <c r="D263" s="76"/>
      <c r="E263"/>
      <c r="F263"/>
      <c r="G263"/>
      <c r="H263"/>
      <c r="I263"/>
    </row>
    <row r="264" spans="1:9" x14ac:dyDescent="0.25">
      <c r="A264" s="76"/>
      <c r="B264" s="76"/>
      <c r="C264" s="76"/>
      <c r="D264" s="76"/>
      <c r="E264"/>
      <c r="F264"/>
      <c r="G264"/>
      <c r="H264"/>
      <c r="I264"/>
    </row>
    <row r="265" spans="1:9" x14ac:dyDescent="0.25">
      <c r="A265" s="76"/>
      <c r="B265" s="76"/>
      <c r="C265" s="76"/>
      <c r="D265" s="76"/>
      <c r="E265"/>
      <c r="F265"/>
      <c r="G265"/>
      <c r="H265"/>
      <c r="I265"/>
    </row>
    <row r="266" spans="1:9" x14ac:dyDescent="0.25">
      <c r="A266" s="76"/>
      <c r="B266" s="76"/>
      <c r="C266" s="76"/>
      <c r="D266" s="76"/>
      <c r="E266"/>
      <c r="F266"/>
      <c r="G266"/>
      <c r="H266"/>
      <c r="I266"/>
    </row>
    <row r="267" spans="1:9" x14ac:dyDescent="0.25">
      <c r="A267" s="76"/>
      <c r="B267" s="76"/>
      <c r="C267" s="76"/>
      <c r="D267" s="76"/>
      <c r="E267"/>
      <c r="F267"/>
      <c r="G267"/>
      <c r="H267"/>
      <c r="I267"/>
    </row>
    <row r="268" spans="1:9" x14ac:dyDescent="0.25">
      <c r="A268" s="76"/>
      <c r="B268" s="76"/>
      <c r="C268" s="76"/>
      <c r="D268" s="76"/>
      <c r="E268"/>
      <c r="F268"/>
      <c r="G268"/>
      <c r="H268"/>
      <c r="I268"/>
    </row>
    <row r="269" spans="1:9" x14ac:dyDescent="0.25">
      <c r="A269" s="76"/>
      <c r="B269" s="76"/>
      <c r="C269" s="76"/>
      <c r="D269" s="76"/>
      <c r="E269"/>
      <c r="F269"/>
      <c r="G269"/>
      <c r="H269"/>
      <c r="I269"/>
    </row>
    <row r="270" spans="1:9" x14ac:dyDescent="0.25">
      <c r="A270" s="76"/>
      <c r="B270" s="76"/>
      <c r="C270" s="76"/>
      <c r="D270" s="76"/>
      <c r="E270"/>
      <c r="F270"/>
      <c r="G270"/>
      <c r="H270"/>
      <c r="I270"/>
    </row>
    <row r="271" spans="1:9" x14ac:dyDescent="0.25">
      <c r="A271" s="76"/>
      <c r="B271" s="76"/>
      <c r="C271" s="76"/>
      <c r="D271" s="76"/>
      <c r="E271"/>
      <c r="F271"/>
      <c r="G271"/>
      <c r="H271"/>
      <c r="I271"/>
    </row>
    <row r="272" spans="1:9" x14ac:dyDescent="0.25">
      <c r="A272" s="76"/>
      <c r="B272" s="76"/>
      <c r="C272" s="76"/>
      <c r="D272" s="76"/>
      <c r="E272"/>
      <c r="F272"/>
      <c r="G272"/>
      <c r="H272"/>
      <c r="I272"/>
    </row>
    <row r="273" spans="1:9" x14ac:dyDescent="0.25">
      <c r="A273" s="76"/>
      <c r="B273" s="76"/>
      <c r="C273" s="76"/>
      <c r="D273" s="76"/>
      <c r="E273"/>
      <c r="F273"/>
      <c r="G273"/>
      <c r="H273"/>
      <c r="I273"/>
    </row>
    <row r="274" spans="1:9" x14ac:dyDescent="0.25">
      <c r="A274" s="76"/>
      <c r="B274" s="76"/>
      <c r="C274" s="76"/>
      <c r="D274" s="76"/>
      <c r="E274"/>
      <c r="F274"/>
      <c r="G274"/>
      <c r="H274"/>
      <c r="I274"/>
    </row>
    <row r="275" spans="1:9" x14ac:dyDescent="0.25">
      <c r="A275" s="76"/>
      <c r="B275" s="76"/>
      <c r="C275" s="76"/>
      <c r="D275" s="76"/>
      <c r="E275"/>
      <c r="F275"/>
      <c r="G275"/>
      <c r="H275"/>
      <c r="I275"/>
    </row>
    <row r="276" spans="1:9" x14ac:dyDescent="0.25">
      <c r="A276" s="76"/>
      <c r="B276" s="76"/>
      <c r="C276" s="76"/>
      <c r="D276" s="76"/>
      <c r="E276"/>
      <c r="F276"/>
      <c r="G276"/>
      <c r="H276"/>
      <c r="I276"/>
    </row>
    <row r="277" spans="1:9" x14ac:dyDescent="0.25">
      <c r="A277" s="76"/>
      <c r="B277" s="76"/>
      <c r="C277" s="76"/>
      <c r="D277" s="76"/>
      <c r="E277"/>
      <c r="F277"/>
      <c r="G277"/>
      <c r="H277"/>
      <c r="I277"/>
    </row>
    <row r="278" spans="1:9" x14ac:dyDescent="0.25">
      <c r="A278" s="76"/>
      <c r="B278" s="76"/>
      <c r="C278" s="76"/>
      <c r="D278" s="76"/>
      <c r="E278"/>
      <c r="F278"/>
      <c r="G278"/>
      <c r="H278"/>
      <c r="I278"/>
    </row>
    <row r="279" spans="1:9" x14ac:dyDescent="0.25">
      <c r="A279" s="76"/>
      <c r="B279" s="76"/>
      <c r="C279" s="76"/>
      <c r="D279" s="76"/>
      <c r="E279"/>
      <c r="F279"/>
      <c r="G279"/>
      <c r="H279"/>
      <c r="I279"/>
    </row>
    <row r="280" spans="1:9" x14ac:dyDescent="0.25">
      <c r="A280" s="76"/>
      <c r="B280" s="76"/>
      <c r="C280" s="76"/>
      <c r="D280" s="76"/>
      <c r="E280"/>
      <c r="F280"/>
      <c r="G280"/>
      <c r="H280"/>
      <c r="I280"/>
    </row>
    <row r="281" spans="1:9" x14ac:dyDescent="0.25">
      <c r="A281" s="76"/>
      <c r="B281" s="76"/>
      <c r="C281" s="76"/>
      <c r="D281" s="76"/>
      <c r="E281"/>
      <c r="F281"/>
      <c r="G281"/>
      <c r="H281"/>
      <c r="I281"/>
    </row>
  </sheetData>
  <mergeCells count="1">
    <mergeCell ref="C206:C2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zoomScale="70" zoomScaleNormal="70" workbookViewId="0">
      <selection activeCell="C35" sqref="C35"/>
    </sheetView>
  </sheetViews>
  <sheetFormatPr baseColWidth="10" defaultRowHeight="15" x14ac:dyDescent="0.25"/>
  <cols>
    <col min="2" max="2" width="24.85546875" style="63" bestFit="1" customWidth="1"/>
    <col min="3" max="3" width="6" style="63" bestFit="1" customWidth="1"/>
    <col min="4" max="4" width="10" style="43" customWidth="1"/>
    <col min="5" max="5" width="12.85546875" style="43" customWidth="1"/>
    <col min="6" max="10" width="12.7109375" style="70" customWidth="1"/>
    <col min="11" max="15" width="12.7109375" style="11" customWidth="1"/>
    <col min="16" max="16" width="9" style="70" customWidth="1"/>
    <col min="17" max="17" width="103.85546875" style="63" customWidth="1"/>
    <col min="18" max="18" width="33.140625" style="43" customWidth="1"/>
    <col min="19" max="19" width="18.85546875" style="43" bestFit="1" customWidth="1"/>
    <col min="20" max="20" width="13.5703125" style="45" bestFit="1" customWidth="1"/>
    <col min="21" max="21" width="15" style="45" bestFit="1" customWidth="1"/>
    <col min="22" max="23" width="11.5703125" style="45" bestFit="1" customWidth="1"/>
    <col min="24" max="24" width="10.42578125" style="43" customWidth="1"/>
    <col min="25" max="25" width="14.85546875" style="43" bestFit="1" customWidth="1"/>
    <col min="26" max="26" width="17.140625" style="43" bestFit="1" customWidth="1"/>
    <col min="27" max="58" width="9.140625" style="45" customWidth="1"/>
  </cols>
  <sheetData>
    <row r="1" spans="2:58" x14ac:dyDescent="0.25">
      <c r="B1" s="71"/>
      <c r="C1" s="71"/>
      <c r="D1" s="72" t="s">
        <v>87</v>
      </c>
      <c r="E1" s="72"/>
      <c r="F1" s="41"/>
      <c r="G1" s="41"/>
      <c r="H1" s="41"/>
      <c r="I1" s="41"/>
      <c r="J1" s="41"/>
      <c r="K1" s="39" t="s">
        <v>88</v>
      </c>
      <c r="L1" s="39"/>
      <c r="M1" s="39"/>
      <c r="N1" s="39"/>
      <c r="O1" s="39"/>
      <c r="P1" s="40"/>
      <c r="Q1" s="49" t="s">
        <v>89</v>
      </c>
      <c r="R1" s="50" t="s">
        <v>90</v>
      </c>
      <c r="S1" s="50"/>
      <c r="T1" s="51"/>
      <c r="U1" s="51"/>
      <c r="V1" s="51"/>
      <c r="W1" s="51"/>
      <c r="AA1" s="43"/>
    </row>
    <row r="2" spans="2:58" s="1" customFormat="1" x14ac:dyDescent="0.25">
      <c r="C2" s="1" t="s">
        <v>91</v>
      </c>
      <c r="D2" s="2" t="s">
        <v>92</v>
      </c>
      <c r="E2" s="2" t="s">
        <v>93</v>
      </c>
      <c r="F2" s="4" t="s">
        <v>94</v>
      </c>
      <c r="G2" s="2" t="s">
        <v>92</v>
      </c>
      <c r="H2" s="2" t="s">
        <v>93</v>
      </c>
      <c r="I2" s="2" t="s">
        <v>92</v>
      </c>
      <c r="J2" s="2" t="s">
        <v>93</v>
      </c>
      <c r="K2" s="10" t="s">
        <v>92</v>
      </c>
      <c r="L2" s="10"/>
      <c r="M2" s="10"/>
      <c r="N2" s="10" t="s">
        <v>93</v>
      </c>
      <c r="O2" s="10"/>
      <c r="P2" s="4"/>
      <c r="R2" s="2" t="s">
        <v>8</v>
      </c>
      <c r="S2" s="2" t="s">
        <v>95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96</v>
      </c>
      <c r="Z2" s="2" t="s">
        <v>96</v>
      </c>
      <c r="AA2" s="43"/>
    </row>
    <row r="3" spans="2:58" s="1" customFormat="1" x14ac:dyDescent="0.25">
      <c r="B3" s="73"/>
      <c r="C3" s="73"/>
      <c r="D3" s="74" t="s">
        <v>97</v>
      </c>
      <c r="E3" s="74" t="s">
        <v>97</v>
      </c>
      <c r="F3" s="4" t="s">
        <v>98</v>
      </c>
      <c r="G3" s="2" t="s">
        <v>99</v>
      </c>
      <c r="H3" s="2" t="s">
        <v>99</v>
      </c>
      <c r="I3" s="2" t="s">
        <v>96</v>
      </c>
      <c r="J3" s="2" t="s">
        <v>96</v>
      </c>
      <c r="K3" s="10" t="s">
        <v>100</v>
      </c>
      <c r="L3" s="10" t="s">
        <v>101</v>
      </c>
      <c r="M3" s="10" t="s">
        <v>102</v>
      </c>
      <c r="N3" s="10" t="s">
        <v>100</v>
      </c>
      <c r="O3" s="10" t="s">
        <v>101</v>
      </c>
      <c r="P3" s="10" t="s">
        <v>102</v>
      </c>
      <c r="R3" s="2"/>
      <c r="S3" s="2"/>
      <c r="T3" s="35"/>
      <c r="U3" s="35"/>
      <c r="V3" s="35"/>
      <c r="W3" s="35"/>
      <c r="Y3" s="2"/>
      <c r="Z3" s="2"/>
      <c r="AA3" s="43"/>
    </row>
    <row r="4" spans="2:58" x14ac:dyDescent="0.25">
      <c r="B4" s="71"/>
      <c r="C4" s="71"/>
      <c r="D4" s="69"/>
      <c r="E4" s="69"/>
      <c r="Q4" t="s">
        <v>10</v>
      </c>
      <c r="R4" s="43" t="e">
        <f>INDEX(DATABASE!$1:$10000,MATCH($Q4,DATABASE!$A:$A,0),MATCH(R$2,DATABASE!$1:$1,0))+0</f>
        <v>#N/A</v>
      </c>
      <c r="S4" s="43" t="e">
        <f>AVERAGE(T4:W4)</f>
        <v>#N/A</v>
      </c>
      <c r="T4" s="45" t="e">
        <f>INDEX(DATABASE!$1:$10000,MATCH($Q4,DATABASE!$A:$A,0),MATCH(T$2,DATABASE!$1:$1,0))+0</f>
        <v>#N/A</v>
      </c>
      <c r="U4" s="45" t="e">
        <f>INDEX(DATABASE!$1:$10000,MATCH($Q4,DATABASE!$A:$A,0),MATCH(U$2,DATABASE!$1:$1,0))+0</f>
        <v>#N/A</v>
      </c>
      <c r="V4" s="45" t="e">
        <f>INDEX(DATABASE!$1:$10000,MATCH($Q4,DATABASE!$A:$A,0),MATCH(V$2,DATABASE!$1:$1,0))+0</f>
        <v>#N/A</v>
      </c>
      <c r="W4" s="45" t="e">
        <f>INDEX(DATABASE!$1:$10000,MATCH($Q4,DATABASE!$A:$A,0),MATCH(W$2,DATABASE!$1:$1,0))+0</f>
        <v>#N/A</v>
      </c>
      <c r="X4" s="43">
        <v>0</v>
      </c>
      <c r="Y4" s="44" t="str">
        <f t="shared" ref="Y4:Y10" si="0">IF(AA4,R3/R4*1000,"")</f>
        <v/>
      </c>
      <c r="Z4" s="44" t="str">
        <f t="shared" ref="Z4:Z10" si="1">IF(AA4,S3/S4*1000,"")</f>
        <v/>
      </c>
      <c r="AA4" s="43">
        <f t="shared" ref="AA4:AA35" si="2">IF(ISNUMBER(SEARCH("[W]",Q4)),1,0)</f>
        <v>0</v>
      </c>
    </row>
    <row r="5" spans="2:58" x14ac:dyDescent="0.25">
      <c r="B5" s="71"/>
      <c r="C5" s="71"/>
      <c r="D5" s="69"/>
      <c r="E5" s="69"/>
      <c r="Q5" t="s">
        <v>11</v>
      </c>
      <c r="R5" s="43" t="e">
        <f>INDEX(DATABASE!$1:$10000,MATCH($Q5,DATABASE!$A:$A,0),MATCH(R$2,DATABASE!$1:$1,0))+0</f>
        <v>#N/A</v>
      </c>
      <c r="S5" s="43" t="e">
        <f>AVERAGE(T5:W5)</f>
        <v>#N/A</v>
      </c>
      <c r="T5" s="45" t="e">
        <f>INDEX(DATABASE!$1:$10000,MATCH($Q5,DATABASE!$A:$A,0),MATCH(T$2,DATABASE!$1:$1,0))+0</f>
        <v>#N/A</v>
      </c>
      <c r="U5" s="45" t="e">
        <f>INDEX(DATABASE!$1:$10000,MATCH($Q5,DATABASE!$A:$A,0),MATCH(U$2,DATABASE!$1:$1,0))+0</f>
        <v>#N/A</v>
      </c>
      <c r="V5" s="45" t="e">
        <f>INDEX(DATABASE!$1:$10000,MATCH($Q5,DATABASE!$A:$A,0),MATCH(V$2,DATABASE!$1:$1,0))+0</f>
        <v>#N/A</v>
      </c>
      <c r="W5" s="45" t="e">
        <f>INDEX(DATABASE!$1:$10000,MATCH($Q5,DATABASE!$A:$A,0),MATCH(W$2,DATABASE!$1:$1,0))+0</f>
        <v>#N/A</v>
      </c>
      <c r="X5" s="43">
        <v>1</v>
      </c>
      <c r="Y5" s="44" t="str">
        <f t="shared" si="0"/>
        <v/>
      </c>
      <c r="Z5" s="44" t="str">
        <f t="shared" si="1"/>
        <v/>
      </c>
      <c r="AA5" s="43">
        <f t="shared" si="2"/>
        <v>0</v>
      </c>
    </row>
    <row r="6" spans="2:58" ht="15.75" customHeight="1" x14ac:dyDescent="0.25">
      <c r="Y6" s="44" t="str">
        <f t="shared" si="0"/>
        <v/>
      </c>
      <c r="Z6" s="44" t="str">
        <f t="shared" si="1"/>
        <v/>
      </c>
      <c r="AA6" s="43">
        <f t="shared" si="2"/>
        <v>0</v>
      </c>
    </row>
    <row r="7" spans="2:58" s="47" customFormat="1" ht="15.75" customHeight="1" x14ac:dyDescent="0.25">
      <c r="B7" s="47" t="s">
        <v>62</v>
      </c>
      <c r="C7" s="47" t="s">
        <v>100</v>
      </c>
      <c r="D7" s="6" t="e">
        <f>IF(NOT($X7),R7,"")/1000*277.778</f>
        <v>#N/A</v>
      </c>
      <c r="E7" s="6" t="e">
        <f>IF(NOT($X7),S7,"")/1000*277.778</f>
        <v>#N/A</v>
      </c>
      <c r="F7" s="70" t="e">
        <f t="shared" ref="F7:F48" si="3">IF(AND(NOT($X7),E7),(E7-D7)/E7,"")</f>
        <v>#N/A</v>
      </c>
      <c r="G7" s="69" t="e">
        <f t="shared" ref="G7:G48" si="4">IF( AND( $X8, NOT(ISERR(R8)) ),R8/1000,"")</f>
        <v>#N/A</v>
      </c>
      <c r="H7" s="69" t="e">
        <f t="shared" ref="H7:H48" si="5">IF( AND( $X8, NOT(ISERR(S8)) ),S8/1000,"")</f>
        <v>#N/A</v>
      </c>
      <c r="I7" s="69" t="e">
        <f t="shared" ref="I7:I48" si="6">IF( AND( $X8, NOT(ISERR(Y8)) ),Y8,"")</f>
        <v>#N/A</v>
      </c>
      <c r="J7" s="69" t="e">
        <f t="shared" ref="J7:J48" si="7">IF( AND( $X8, NOT(ISERR(Z8)) ),Z8,"")</f>
        <v>#N/A</v>
      </c>
      <c r="K7" s="11" t="e">
        <f t="shared" ref="K7:M26" si="8">IF($C7=K$3,$D7,0)</f>
        <v>#N/A</v>
      </c>
      <c r="L7" s="11">
        <f t="shared" si="8"/>
        <v>0</v>
      </c>
      <c r="M7" s="11">
        <f t="shared" si="8"/>
        <v>0</v>
      </c>
      <c r="N7" s="11" t="e">
        <f t="shared" ref="N7:P26" si="9">IF($C7=N$3,$E7,0)</f>
        <v>#N/A</v>
      </c>
      <c r="O7" s="11">
        <f t="shared" si="9"/>
        <v>0</v>
      </c>
      <c r="P7" s="11">
        <f t="shared" si="9"/>
        <v>0</v>
      </c>
      <c r="Q7" s="47" t="s">
        <v>12</v>
      </c>
      <c r="R7" s="43" t="e">
        <f>INDEX(DATABASE!$1:$10000,MATCH($Q7,DATABASE!$A:$A,0),MATCH(R$2,DATABASE!$1:$1,0))+0</f>
        <v>#N/A</v>
      </c>
      <c r="S7" s="43" t="e">
        <f t="shared" ref="S7:S48" si="10">AVERAGE(T7:W7)</f>
        <v>#N/A</v>
      </c>
      <c r="T7" s="45" t="e">
        <f>INDEX(DATABASE!$1:$10000,MATCH($Q7,DATABASE!$A:$A,0),MATCH(T$2,DATABASE!$1:$1,0))+0</f>
        <v>#N/A</v>
      </c>
      <c r="U7" s="45" t="e">
        <f>INDEX(DATABASE!$1:$10000,MATCH($Q7,DATABASE!$A:$A,0),MATCH(U$2,DATABASE!$1:$1,0))+0</f>
        <v>#N/A</v>
      </c>
      <c r="V7" s="45" t="e">
        <f>INDEX(DATABASE!$1:$10000,MATCH($Q7,DATABASE!$A:$A,0),MATCH(V$2,DATABASE!$1:$1,0))+0</f>
        <v>#N/A</v>
      </c>
      <c r="W7" s="45" t="e">
        <f>INDEX(DATABASE!$1:$10000,MATCH($Q7,DATABASE!$A:$A,0),MATCH(W$2,DATABASE!$1:$1,0))+0</f>
        <v>#N/A</v>
      </c>
      <c r="X7" s="6">
        <v>0</v>
      </c>
      <c r="Y7" s="44" t="str">
        <f t="shared" si="0"/>
        <v/>
      </c>
      <c r="Z7" s="44" t="str">
        <f t="shared" si="1"/>
        <v/>
      </c>
      <c r="AA7" s="43">
        <f t="shared" si="2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x14ac:dyDescent="0.25">
      <c r="F8" s="70" t="str">
        <f t="shared" si="3"/>
        <v/>
      </c>
      <c r="G8" s="69" t="str">
        <f t="shared" si="4"/>
        <v/>
      </c>
      <c r="H8" s="69" t="str">
        <f t="shared" si="5"/>
        <v/>
      </c>
      <c r="I8" s="69" t="str">
        <f t="shared" si="6"/>
        <v/>
      </c>
      <c r="J8" s="69" t="str">
        <f t="shared" si="7"/>
        <v/>
      </c>
      <c r="K8" s="11">
        <f t="shared" si="8"/>
        <v>0</v>
      </c>
      <c r="L8" s="11">
        <f t="shared" si="8"/>
        <v>0</v>
      </c>
      <c r="M8" s="11">
        <f t="shared" si="8"/>
        <v>0</v>
      </c>
      <c r="N8" s="11">
        <f t="shared" si="9"/>
        <v>0</v>
      </c>
      <c r="O8" s="11">
        <f t="shared" si="9"/>
        <v>0</v>
      </c>
      <c r="P8" s="11">
        <f t="shared" si="9"/>
        <v>0</v>
      </c>
      <c r="Q8" t="s">
        <v>13</v>
      </c>
      <c r="R8" s="43" t="e">
        <f>INDEX(DATABASE!$1:$10000,MATCH($Q8,DATABASE!$A:$A,0),MATCH(R$2,DATABASE!$1:$1,0))+0</f>
        <v>#N/A</v>
      </c>
      <c r="S8" s="43" t="e">
        <f t="shared" si="10"/>
        <v>#N/A</v>
      </c>
      <c r="T8" s="45" t="e">
        <f>INDEX(DATABASE!$1:$10000,MATCH($Q8,DATABASE!$A:$A,0),MATCH(T$2,DATABASE!$1:$1,0))+0</f>
        <v>#N/A</v>
      </c>
      <c r="U8" s="45" t="e">
        <f>INDEX(DATABASE!$1:$10000,MATCH($Q8,DATABASE!$A:$A,0),MATCH(U$2,DATABASE!$1:$1,0))+0</f>
        <v>#N/A</v>
      </c>
      <c r="V8" s="45" t="e">
        <f>INDEX(DATABASE!$1:$10000,MATCH($Q8,DATABASE!$A:$A,0),MATCH(V$2,DATABASE!$1:$1,0))+0</f>
        <v>#N/A</v>
      </c>
      <c r="W8" s="45" t="e">
        <f>INDEX(DATABASE!$1:$10000,MATCH($Q8,DATABASE!$A:$A,0),MATCH(W$2,DATABASE!$1:$1,0))+0</f>
        <v>#N/A</v>
      </c>
      <c r="X8">
        <v>1</v>
      </c>
      <c r="Y8" s="44" t="e">
        <f t="shared" si="0"/>
        <v>#N/A</v>
      </c>
      <c r="Z8" s="44" t="e">
        <f t="shared" si="1"/>
        <v>#N/A</v>
      </c>
      <c r="AA8" s="43">
        <f t="shared" si="2"/>
        <v>1</v>
      </c>
    </row>
    <row r="9" spans="2:58" s="47" customFormat="1" ht="15.75" customHeight="1" x14ac:dyDescent="0.25">
      <c r="B9" s="47" t="s">
        <v>56</v>
      </c>
      <c r="C9" s="47" t="s">
        <v>100</v>
      </c>
      <c r="D9" s="6" t="e">
        <f>IF(NOT($X9),R9,"")/1000*277.778</f>
        <v>#N/A</v>
      </c>
      <c r="E9" s="6" t="e">
        <f>IF(NOT($X9),S9,"")/1000*277.778</f>
        <v>#N/A</v>
      </c>
      <c r="F9" s="70" t="e">
        <f t="shared" si="3"/>
        <v>#N/A</v>
      </c>
      <c r="G9" s="69" t="e">
        <f t="shared" si="4"/>
        <v>#N/A</v>
      </c>
      <c r="H9" s="69" t="e">
        <f t="shared" si="5"/>
        <v>#N/A</v>
      </c>
      <c r="I9" s="69" t="e">
        <f t="shared" si="6"/>
        <v>#N/A</v>
      </c>
      <c r="J9" s="69" t="e">
        <f t="shared" si="7"/>
        <v>#N/A</v>
      </c>
      <c r="K9" s="11" t="e">
        <f t="shared" si="8"/>
        <v>#N/A</v>
      </c>
      <c r="L9" s="11">
        <f t="shared" si="8"/>
        <v>0</v>
      </c>
      <c r="M9" s="11">
        <f t="shared" si="8"/>
        <v>0</v>
      </c>
      <c r="N9" s="11" t="e">
        <f t="shared" si="9"/>
        <v>#N/A</v>
      </c>
      <c r="O9" s="11">
        <f t="shared" si="9"/>
        <v>0</v>
      </c>
      <c r="P9" s="11">
        <f t="shared" si="9"/>
        <v>0</v>
      </c>
      <c r="Q9" s="47" t="s">
        <v>256</v>
      </c>
      <c r="R9" s="43" t="e">
        <f>INDEX(DATABASE!$1:$10000,MATCH($Q9,DATABASE!$A:$A,0),MATCH(R$2,DATABASE!$1:$1,0))+0</f>
        <v>#N/A</v>
      </c>
      <c r="S9" s="43" t="e">
        <f t="shared" si="10"/>
        <v>#N/A</v>
      </c>
      <c r="T9" s="45" t="e">
        <f>INDEX(DATABASE!$1:$10000,MATCH($Q9,DATABASE!$A:$A,0),MATCH(T$2,DATABASE!$1:$1,0))+0</f>
        <v>#N/A</v>
      </c>
      <c r="U9" s="45" t="e">
        <f>INDEX(DATABASE!$1:$10000,MATCH($Q9,DATABASE!$A:$A,0),MATCH(U$2,DATABASE!$1:$1,0))+0</f>
        <v>#N/A</v>
      </c>
      <c r="V9" s="45" t="e">
        <f>INDEX(DATABASE!$1:$10000,MATCH($Q9,DATABASE!$A:$A,0),MATCH(V$2,DATABASE!$1:$1,0))+0</f>
        <v>#N/A</v>
      </c>
      <c r="W9" s="45" t="e">
        <f>INDEX(DATABASE!$1:$10000,MATCH($Q9,DATABASE!$A:$A,0),MATCH(W$2,DATABASE!$1:$1,0))+0</f>
        <v>#N/A</v>
      </c>
      <c r="X9" s="6">
        <v>0</v>
      </c>
      <c r="Y9" s="44" t="str">
        <f t="shared" si="0"/>
        <v/>
      </c>
      <c r="Z9" s="44" t="str">
        <f t="shared" si="1"/>
        <v/>
      </c>
      <c r="AA9" s="43">
        <f t="shared" si="2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x14ac:dyDescent="0.25">
      <c r="F10" s="70" t="str">
        <f t="shared" si="3"/>
        <v/>
      </c>
      <c r="G10" s="69" t="str">
        <f t="shared" si="4"/>
        <v/>
      </c>
      <c r="H10" s="69" t="str">
        <f t="shared" si="5"/>
        <v/>
      </c>
      <c r="I10" s="69" t="str">
        <f t="shared" si="6"/>
        <v/>
      </c>
      <c r="J10" s="69" t="str">
        <f t="shared" si="7"/>
        <v/>
      </c>
      <c r="K10" s="11">
        <f t="shared" si="8"/>
        <v>0</v>
      </c>
      <c r="L10" s="11">
        <f t="shared" si="8"/>
        <v>0</v>
      </c>
      <c r="M10" s="11">
        <f t="shared" si="8"/>
        <v>0</v>
      </c>
      <c r="N10" s="11">
        <f t="shared" si="9"/>
        <v>0</v>
      </c>
      <c r="O10" s="11">
        <f t="shared" si="9"/>
        <v>0</v>
      </c>
      <c r="P10" s="11">
        <f t="shared" si="9"/>
        <v>0</v>
      </c>
      <c r="Q10" s="47" t="s">
        <v>103</v>
      </c>
      <c r="R10" s="43" t="e">
        <f>INDEX(DATABASE!$1:$10000,MATCH($Q10,DATABASE!$A:$A,0),MATCH(R$2,DATABASE!$1:$1,0))+0</f>
        <v>#N/A</v>
      </c>
      <c r="S10" s="43" t="e">
        <f t="shared" si="10"/>
        <v>#N/A</v>
      </c>
      <c r="T10" s="45" t="e">
        <f>INDEX(DATABASE!$1:$10000,MATCH($Q10,DATABASE!$A:$A,0),MATCH(T$2,DATABASE!$1:$1,0))+0</f>
        <v>#N/A</v>
      </c>
      <c r="U10" s="45" t="e">
        <f>INDEX(DATABASE!$1:$10000,MATCH($Q10,DATABASE!$A:$A,0),MATCH(U$2,DATABASE!$1:$1,0))+0</f>
        <v>#N/A</v>
      </c>
      <c r="V10" s="45" t="e">
        <f>INDEX(DATABASE!$1:$10000,MATCH($Q10,DATABASE!$A:$A,0),MATCH(V$2,DATABASE!$1:$1,0))+0</f>
        <v>#N/A</v>
      </c>
      <c r="W10" s="45" t="e">
        <f>INDEX(DATABASE!$1:$10000,MATCH($Q10,DATABASE!$A:$A,0),MATCH(W$2,DATABASE!$1:$1,0))+0</f>
        <v>#N/A</v>
      </c>
      <c r="X10">
        <v>1</v>
      </c>
      <c r="Y10" s="44" t="e">
        <f t="shared" si="0"/>
        <v>#N/A</v>
      </c>
      <c r="Z10" s="44" t="e">
        <f t="shared" si="1"/>
        <v>#N/A</v>
      </c>
      <c r="AA10" s="43">
        <f t="shared" si="2"/>
        <v>1</v>
      </c>
    </row>
    <row r="11" spans="2:58" s="47" customFormat="1" ht="15.75" customHeight="1" x14ac:dyDescent="0.25">
      <c r="B11" s="47" t="s">
        <v>104</v>
      </c>
      <c r="C11" s="47" t="s">
        <v>100</v>
      </c>
      <c r="D11" s="6" t="e">
        <f>IF(NOT($X11),R11,"")/1000*277.778</f>
        <v>#N/A</v>
      </c>
      <c r="E11" s="6" t="e">
        <f>IF(NOT($X11),S11,"")/1000*277.778</f>
        <v>#N/A</v>
      </c>
      <c r="F11" s="70" t="e">
        <f t="shared" si="3"/>
        <v>#N/A</v>
      </c>
      <c r="G11" s="69" t="e">
        <f t="shared" si="4"/>
        <v>#N/A</v>
      </c>
      <c r="H11" s="69" t="e">
        <f t="shared" si="5"/>
        <v>#N/A</v>
      </c>
      <c r="I11" s="69" t="e">
        <f t="shared" si="6"/>
        <v>#N/A</v>
      </c>
      <c r="J11" s="69" t="e">
        <f t="shared" si="7"/>
        <v>#N/A</v>
      </c>
      <c r="K11" s="11" t="e">
        <f t="shared" si="8"/>
        <v>#N/A</v>
      </c>
      <c r="L11" s="11">
        <f t="shared" si="8"/>
        <v>0</v>
      </c>
      <c r="M11" s="11">
        <f t="shared" si="8"/>
        <v>0</v>
      </c>
      <c r="N11" s="11" t="e">
        <f t="shared" si="9"/>
        <v>#N/A</v>
      </c>
      <c r="O11" s="11">
        <f t="shared" si="9"/>
        <v>0</v>
      </c>
      <c r="P11" s="11">
        <f t="shared" si="9"/>
        <v>0</v>
      </c>
      <c r="Q11" s="47" t="s">
        <v>14</v>
      </c>
      <c r="R11" s="43" t="e">
        <f>INDEX(DATABASE!$1:$10000,MATCH($Q11,DATABASE!$A:$A,0),MATCH(R$2,DATABASE!$1:$1,0))+0</f>
        <v>#N/A</v>
      </c>
      <c r="S11" s="43" t="e">
        <f t="shared" si="10"/>
        <v>#N/A</v>
      </c>
      <c r="T11" s="45" t="e">
        <f>INDEX(DATABASE!$1:$10000,MATCH($Q11,DATABASE!$A:$A,0),MATCH(T$2,DATABASE!$1:$1,0))+0</f>
        <v>#N/A</v>
      </c>
      <c r="U11" s="45" t="e">
        <f>INDEX(DATABASE!$1:$10000,MATCH($Q11,DATABASE!$A:$A,0),MATCH(U$2,DATABASE!$1:$1,0))+0</f>
        <v>#N/A</v>
      </c>
      <c r="V11" s="45" t="e">
        <f>INDEX(DATABASE!$1:$10000,MATCH($Q11,DATABASE!$A:$A,0),MATCH(V$2,DATABASE!$1:$1,0))+0</f>
        <v>#N/A</v>
      </c>
      <c r="W11" s="45" t="e">
        <f>INDEX(DATABASE!$1:$10000,MATCH($Q11,DATABASE!$A:$A,0),MATCH(W$2,DATABASE!$1:$1,0))+0</f>
        <v>#N/A</v>
      </c>
      <c r="X11" s="6">
        <v>0</v>
      </c>
      <c r="Y11" s="44" t="str">
        <f>IF(AA11,R8/R11*1000,"")</f>
        <v/>
      </c>
      <c r="Z11" s="44" t="str">
        <f>IF(AA11,S8/S11*1000,"")</f>
        <v/>
      </c>
      <c r="AA11" s="43">
        <f t="shared" si="2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x14ac:dyDescent="0.25">
      <c r="F12" s="70" t="str">
        <f t="shared" si="3"/>
        <v/>
      </c>
      <c r="G12" s="69" t="str">
        <f t="shared" si="4"/>
        <v/>
      </c>
      <c r="H12" s="69" t="str">
        <f t="shared" si="5"/>
        <v/>
      </c>
      <c r="I12" s="69" t="str">
        <f t="shared" si="6"/>
        <v/>
      </c>
      <c r="J12" s="69" t="str">
        <f t="shared" si="7"/>
        <v/>
      </c>
      <c r="K12" s="11">
        <f t="shared" si="8"/>
        <v>0</v>
      </c>
      <c r="L12" s="11">
        <f t="shared" si="8"/>
        <v>0</v>
      </c>
      <c r="M12" s="11">
        <f t="shared" si="8"/>
        <v>0</v>
      </c>
      <c r="N12" s="11">
        <f t="shared" si="9"/>
        <v>0</v>
      </c>
      <c r="O12" s="11">
        <f t="shared" si="9"/>
        <v>0</v>
      </c>
      <c r="P12" s="11">
        <f t="shared" si="9"/>
        <v>0</v>
      </c>
      <c r="Q12" t="s">
        <v>15</v>
      </c>
      <c r="R12" s="43" t="e">
        <f>INDEX(DATABASE!$1:$10000,MATCH($Q12,DATABASE!$A:$A,0),MATCH(R$2,DATABASE!$1:$1,0))+0</f>
        <v>#N/A</v>
      </c>
      <c r="S12" s="43" t="e">
        <f t="shared" si="10"/>
        <v>#N/A</v>
      </c>
      <c r="T12" s="45" t="e">
        <f>INDEX(DATABASE!$1:$10000,MATCH($Q12,DATABASE!$A:$A,0),MATCH(T$2,DATABASE!$1:$1,0))+0</f>
        <v>#N/A</v>
      </c>
      <c r="U12" s="45" t="e">
        <f>INDEX(DATABASE!$1:$10000,MATCH($Q12,DATABASE!$A:$A,0),MATCH(U$2,DATABASE!$1:$1,0))+0</f>
        <v>#N/A</v>
      </c>
      <c r="V12" s="45" t="e">
        <f>INDEX(DATABASE!$1:$10000,MATCH($Q12,DATABASE!$A:$A,0),MATCH(V$2,DATABASE!$1:$1,0))+0</f>
        <v>#N/A</v>
      </c>
      <c r="W12" s="45" t="e">
        <f>INDEX(DATABASE!$1:$10000,MATCH($Q12,DATABASE!$A:$A,0),MATCH(W$2,DATABASE!$1:$1,0))+0</f>
        <v>#N/A</v>
      </c>
      <c r="X12">
        <v>1</v>
      </c>
      <c r="Y12" s="44" t="e">
        <f t="shared" ref="Y12:Y20" si="11">IF(AA12,R11/R12*1000,"")</f>
        <v>#N/A</v>
      </c>
      <c r="Z12" s="44" t="e">
        <f t="shared" ref="Z12:Z20" si="12">IF(AA12,S11/S12*1000,"")</f>
        <v>#N/A</v>
      </c>
      <c r="AA12" s="43">
        <f t="shared" si="2"/>
        <v>1</v>
      </c>
    </row>
    <row r="13" spans="2:58" x14ac:dyDescent="0.25">
      <c r="B13" t="s">
        <v>105</v>
      </c>
      <c r="C13" t="s">
        <v>101</v>
      </c>
      <c r="D13" s="6" t="e">
        <f>IF(NOT($X13),R13,"")/1000*277.778</f>
        <v>#N/A</v>
      </c>
      <c r="E13" s="6" t="e">
        <f>IF(NOT($X13),S13,"")/1000*277.778</f>
        <v>#N/A</v>
      </c>
      <c r="F13" s="70" t="e">
        <f t="shared" si="3"/>
        <v>#N/A</v>
      </c>
      <c r="G13" s="69" t="e">
        <f t="shared" si="4"/>
        <v>#N/A</v>
      </c>
      <c r="H13" s="69" t="e">
        <f t="shared" si="5"/>
        <v>#N/A</v>
      </c>
      <c r="I13" s="69" t="e">
        <f t="shared" si="6"/>
        <v>#N/A</v>
      </c>
      <c r="J13" s="69" t="e">
        <f t="shared" si="7"/>
        <v>#N/A</v>
      </c>
      <c r="K13" s="11">
        <f t="shared" si="8"/>
        <v>0</v>
      </c>
      <c r="L13" s="11" t="e">
        <f t="shared" si="8"/>
        <v>#N/A</v>
      </c>
      <c r="M13" s="11">
        <f t="shared" si="8"/>
        <v>0</v>
      </c>
      <c r="N13" s="11">
        <f t="shared" si="9"/>
        <v>0</v>
      </c>
      <c r="O13" s="11" t="e">
        <f t="shared" si="9"/>
        <v>#N/A</v>
      </c>
      <c r="P13" s="11">
        <f t="shared" si="9"/>
        <v>0</v>
      </c>
      <c r="Q13" t="s">
        <v>16</v>
      </c>
      <c r="R13" s="43" t="e">
        <f>INDEX(DATABASE!$1:$10000,MATCH($Q13,DATABASE!$A:$A,0),MATCH(R$2,DATABASE!$1:$1,0))+0</f>
        <v>#N/A</v>
      </c>
      <c r="S13" s="43" t="e">
        <f t="shared" si="10"/>
        <v>#N/A</v>
      </c>
      <c r="T13" s="45" t="e">
        <f>INDEX(DATABASE!$1:$10000,MATCH($Q13,DATABASE!$A:$A,0),MATCH(T$2,DATABASE!$1:$1,0))+0</f>
        <v>#N/A</v>
      </c>
      <c r="U13" s="45" t="e">
        <f>INDEX(DATABASE!$1:$10000,MATCH($Q13,DATABASE!$A:$A,0),MATCH(U$2,DATABASE!$1:$1,0))+0</f>
        <v>#N/A</v>
      </c>
      <c r="V13" s="45" t="e">
        <f>INDEX(DATABASE!$1:$10000,MATCH($Q13,DATABASE!$A:$A,0),MATCH(V$2,DATABASE!$1:$1,0))+0</f>
        <v>#N/A</v>
      </c>
      <c r="W13" s="45" t="e">
        <f>INDEX(DATABASE!$1:$10000,MATCH($Q13,DATABASE!$A:$A,0),MATCH(W$2,DATABASE!$1:$1,0))+0</f>
        <v>#N/A</v>
      </c>
      <c r="X13">
        <v>0</v>
      </c>
      <c r="Y13" s="44" t="str">
        <f t="shared" si="11"/>
        <v/>
      </c>
      <c r="Z13" s="44" t="str">
        <f t="shared" si="12"/>
        <v/>
      </c>
      <c r="AA13" s="43">
        <f t="shared" si="2"/>
        <v>0</v>
      </c>
    </row>
    <row r="14" spans="2:58" x14ac:dyDescent="0.25">
      <c r="F14" s="70" t="str">
        <f t="shared" si="3"/>
        <v/>
      </c>
      <c r="G14" s="69" t="str">
        <f t="shared" si="4"/>
        <v/>
      </c>
      <c r="H14" s="69" t="str">
        <f t="shared" si="5"/>
        <v/>
      </c>
      <c r="I14" s="69" t="str">
        <f t="shared" si="6"/>
        <v/>
      </c>
      <c r="J14" s="69" t="str">
        <f t="shared" si="7"/>
        <v/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9"/>
        <v>0</v>
      </c>
      <c r="O14" s="11">
        <f t="shared" si="9"/>
        <v>0</v>
      </c>
      <c r="P14" s="11">
        <f t="shared" si="9"/>
        <v>0</v>
      </c>
      <c r="Q14" t="s">
        <v>17</v>
      </c>
      <c r="R14" s="43" t="e">
        <f>INDEX(DATABASE!$1:$10000,MATCH($Q14,DATABASE!$A:$A,0),MATCH(R$2,DATABASE!$1:$1,0))+0</f>
        <v>#N/A</v>
      </c>
      <c r="S14" s="43" t="e">
        <f t="shared" si="10"/>
        <v>#N/A</v>
      </c>
      <c r="T14" s="45" t="e">
        <f>INDEX(DATABASE!$1:$10000,MATCH($Q14,DATABASE!$A:$A,0),MATCH(T$2,DATABASE!$1:$1,0))+0</f>
        <v>#N/A</v>
      </c>
      <c r="U14" s="45" t="e">
        <f>INDEX(DATABASE!$1:$10000,MATCH($Q14,DATABASE!$A:$A,0),MATCH(U$2,DATABASE!$1:$1,0))+0</f>
        <v>#N/A</v>
      </c>
      <c r="V14" s="45" t="e">
        <f>INDEX(DATABASE!$1:$10000,MATCH($Q14,DATABASE!$A:$A,0),MATCH(V$2,DATABASE!$1:$1,0))+0</f>
        <v>#N/A</v>
      </c>
      <c r="W14" s="45" t="e">
        <f>INDEX(DATABASE!$1:$10000,MATCH($Q14,DATABASE!$A:$A,0),MATCH(W$2,DATABASE!$1:$1,0))+0</f>
        <v>#N/A</v>
      </c>
      <c r="X14">
        <v>1</v>
      </c>
      <c r="Y14" s="44" t="e">
        <f t="shared" si="11"/>
        <v>#N/A</v>
      </c>
      <c r="Z14" s="44" t="e">
        <f t="shared" si="12"/>
        <v>#N/A</v>
      </c>
      <c r="AA14" s="43">
        <f t="shared" si="2"/>
        <v>1</v>
      </c>
    </row>
    <row r="15" spans="2:58" x14ac:dyDescent="0.25">
      <c r="B15" t="s">
        <v>106</v>
      </c>
      <c r="C15" t="s">
        <v>102</v>
      </c>
      <c r="D15" s="6" t="e">
        <f>IF(NOT($X15),R15,"")/1000*277.778</f>
        <v>#N/A</v>
      </c>
      <c r="E15" s="6" t="e">
        <f>IF(NOT($X15),S15,"")/1000*277.778</f>
        <v>#N/A</v>
      </c>
      <c r="F15" s="70" t="e">
        <f t="shared" si="3"/>
        <v>#N/A</v>
      </c>
      <c r="G15" s="69" t="e">
        <f t="shared" si="4"/>
        <v>#N/A</v>
      </c>
      <c r="H15" s="69" t="e">
        <f t="shared" si="5"/>
        <v>#N/A</v>
      </c>
      <c r="I15" s="69" t="e">
        <f t="shared" si="6"/>
        <v>#N/A</v>
      </c>
      <c r="J15" s="69" t="e">
        <f t="shared" si="7"/>
        <v>#N/A</v>
      </c>
      <c r="K15" s="11">
        <f t="shared" si="8"/>
        <v>0</v>
      </c>
      <c r="L15" s="11">
        <f t="shared" si="8"/>
        <v>0</v>
      </c>
      <c r="M15" s="11" t="e">
        <f t="shared" si="8"/>
        <v>#N/A</v>
      </c>
      <c r="N15" s="11">
        <f t="shared" si="9"/>
        <v>0</v>
      </c>
      <c r="O15" s="11">
        <f t="shared" si="9"/>
        <v>0</v>
      </c>
      <c r="P15" s="11" t="e">
        <f t="shared" si="9"/>
        <v>#N/A</v>
      </c>
      <c r="Q15" t="s">
        <v>18</v>
      </c>
      <c r="R15" s="43" t="e">
        <f>INDEX(DATABASE!$1:$10000,MATCH($Q15,DATABASE!$A:$A,0),MATCH(R$2,DATABASE!$1:$1,0))+0</f>
        <v>#N/A</v>
      </c>
      <c r="S15" s="43" t="e">
        <f t="shared" si="10"/>
        <v>#N/A</v>
      </c>
      <c r="T15" s="45" t="e">
        <f>INDEX(DATABASE!$1:$10000,MATCH($Q15,DATABASE!$A:$A,0),MATCH(T$2,DATABASE!$1:$1,0))+0</f>
        <v>#N/A</v>
      </c>
      <c r="U15" s="45" t="e">
        <f>INDEX(DATABASE!$1:$10000,MATCH($Q15,DATABASE!$A:$A,0),MATCH(U$2,DATABASE!$1:$1,0))+0</f>
        <v>#N/A</v>
      </c>
      <c r="V15" s="45" t="e">
        <f>INDEX(DATABASE!$1:$10000,MATCH($Q15,DATABASE!$A:$A,0),MATCH(V$2,DATABASE!$1:$1,0))+0</f>
        <v>#N/A</v>
      </c>
      <c r="W15" s="45" t="e">
        <f>INDEX(DATABASE!$1:$10000,MATCH($Q15,DATABASE!$A:$A,0),MATCH(W$2,DATABASE!$1:$1,0))+0</f>
        <v>#N/A</v>
      </c>
      <c r="X15">
        <v>0</v>
      </c>
      <c r="Y15" s="44" t="str">
        <f t="shared" si="11"/>
        <v/>
      </c>
      <c r="Z15" s="44" t="str">
        <f t="shared" si="12"/>
        <v/>
      </c>
      <c r="AA15" s="43">
        <f t="shared" si="2"/>
        <v>0</v>
      </c>
    </row>
    <row r="16" spans="2:58" ht="15.75" customHeight="1" x14ac:dyDescent="0.25">
      <c r="F16" s="70" t="str">
        <f t="shared" si="3"/>
        <v/>
      </c>
      <c r="G16" s="69" t="str">
        <f t="shared" si="4"/>
        <v/>
      </c>
      <c r="H16" s="69" t="str">
        <f t="shared" si="5"/>
        <v/>
      </c>
      <c r="I16" s="69" t="str">
        <f t="shared" si="6"/>
        <v/>
      </c>
      <c r="J16" s="69" t="str">
        <f t="shared" si="7"/>
        <v/>
      </c>
      <c r="K16" s="11">
        <f t="shared" si="8"/>
        <v>0</v>
      </c>
      <c r="L16" s="11">
        <f t="shared" si="8"/>
        <v>0</v>
      </c>
      <c r="M16" s="11">
        <f t="shared" si="8"/>
        <v>0</v>
      </c>
      <c r="N16" s="11">
        <f t="shared" si="9"/>
        <v>0</v>
      </c>
      <c r="O16" s="11">
        <f t="shared" si="9"/>
        <v>0</v>
      </c>
      <c r="P16" s="11">
        <f t="shared" si="9"/>
        <v>0</v>
      </c>
      <c r="Q16" t="s">
        <v>19</v>
      </c>
      <c r="R16" s="43" t="e">
        <f>INDEX(DATABASE!$1:$10000,MATCH($Q16,DATABASE!$A:$A,0),MATCH(R$2,DATABASE!$1:$1,0))+0</f>
        <v>#N/A</v>
      </c>
      <c r="S16" s="43" t="e">
        <f t="shared" si="10"/>
        <v>#N/A</v>
      </c>
      <c r="T16" s="45" t="e">
        <f>INDEX(DATABASE!$1:$10000,MATCH($Q16,DATABASE!$A:$A,0),MATCH(T$2,DATABASE!$1:$1,0))+0</f>
        <v>#N/A</v>
      </c>
      <c r="U16" s="45" t="e">
        <f>INDEX(DATABASE!$1:$10000,MATCH($Q16,DATABASE!$A:$A,0),MATCH(U$2,DATABASE!$1:$1,0))+0</f>
        <v>#N/A</v>
      </c>
      <c r="V16" s="45" t="e">
        <f>INDEX(DATABASE!$1:$10000,MATCH($Q16,DATABASE!$A:$A,0),MATCH(V$2,DATABASE!$1:$1,0))+0</f>
        <v>#N/A</v>
      </c>
      <c r="W16" s="45" t="e">
        <f>INDEX(DATABASE!$1:$10000,MATCH($Q16,DATABASE!$A:$A,0),MATCH(W$2,DATABASE!$1:$1,0))+0</f>
        <v>#N/A</v>
      </c>
      <c r="X16">
        <v>1</v>
      </c>
      <c r="Y16" s="44" t="e">
        <f t="shared" si="11"/>
        <v>#N/A</v>
      </c>
      <c r="Z16" s="44" t="e">
        <f t="shared" si="12"/>
        <v>#N/A</v>
      </c>
      <c r="AA16" s="43">
        <f t="shared" si="2"/>
        <v>1</v>
      </c>
    </row>
    <row r="17" spans="2:58" s="47" customFormat="1" ht="15.75" customHeight="1" x14ac:dyDescent="0.25">
      <c r="B17" s="47" t="s">
        <v>107</v>
      </c>
      <c r="C17" s="47" t="s">
        <v>100</v>
      </c>
      <c r="D17" s="6" t="e">
        <f>IF(NOT($X17),R17,"")/1000*277.778</f>
        <v>#N/A</v>
      </c>
      <c r="E17" s="6" t="e">
        <f>IF(NOT($X17),S17,"")/1000*277.778</f>
        <v>#N/A</v>
      </c>
      <c r="F17" s="70" t="e">
        <f t="shared" si="3"/>
        <v>#N/A</v>
      </c>
      <c r="G17" s="69" t="e">
        <f t="shared" si="4"/>
        <v>#N/A</v>
      </c>
      <c r="H17" s="69" t="e">
        <f t="shared" si="5"/>
        <v>#N/A</v>
      </c>
      <c r="I17" s="69" t="e">
        <f t="shared" si="6"/>
        <v>#N/A</v>
      </c>
      <c r="J17" s="69" t="e">
        <f t="shared" si="7"/>
        <v>#N/A</v>
      </c>
      <c r="K17" s="6" t="e">
        <f t="shared" si="8"/>
        <v>#N/A</v>
      </c>
      <c r="L17" s="6">
        <f t="shared" si="8"/>
        <v>0</v>
      </c>
      <c r="M17" s="6">
        <f t="shared" si="8"/>
        <v>0</v>
      </c>
      <c r="N17" s="6" t="e">
        <f t="shared" si="9"/>
        <v>#N/A</v>
      </c>
      <c r="O17" s="6">
        <f t="shared" si="9"/>
        <v>0</v>
      </c>
      <c r="P17" s="6">
        <f t="shared" si="9"/>
        <v>0</v>
      </c>
      <c r="Q17" s="47" t="s">
        <v>20</v>
      </c>
      <c r="R17" s="43" t="e">
        <f>INDEX(DATABASE!$1:$10000,MATCH($Q17,DATABASE!$A:$A,0),MATCH(R$2,DATABASE!$1:$1,0))+0</f>
        <v>#N/A</v>
      </c>
      <c r="S17" s="6" t="e">
        <f t="shared" si="10"/>
        <v>#N/A</v>
      </c>
      <c r="T17" s="45" t="e">
        <f>INDEX(DATABASE!$1:$10000,MATCH($Q17,DATABASE!$A:$A,0),MATCH(T$2,DATABASE!$1:$1,0))+0</f>
        <v>#N/A</v>
      </c>
      <c r="U17" s="45" t="e">
        <f>INDEX(DATABASE!$1:$10000,MATCH($Q17,DATABASE!$A:$A,0),MATCH(U$2,DATABASE!$1:$1,0))+0</f>
        <v>#N/A</v>
      </c>
      <c r="V17" s="45" t="e">
        <f>INDEX(DATABASE!$1:$10000,MATCH($Q17,DATABASE!$A:$A,0),MATCH(V$2,DATABASE!$1:$1,0))+0</f>
        <v>#N/A</v>
      </c>
      <c r="W17" s="45" t="e">
        <f>INDEX(DATABASE!$1:$10000,MATCH($Q17,DATABASE!$A:$A,0),MATCH(W$2,DATABASE!$1:$1,0))+0</f>
        <v>#N/A</v>
      </c>
      <c r="X17" s="6">
        <v>0</v>
      </c>
      <c r="Y17" s="44" t="str">
        <f t="shared" si="11"/>
        <v/>
      </c>
      <c r="Z17" s="44" t="str">
        <f t="shared" si="12"/>
        <v/>
      </c>
      <c r="AA17" s="43">
        <f t="shared" si="2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.75" customHeight="1" x14ac:dyDescent="0.25">
      <c r="F18" s="70" t="str">
        <f t="shared" si="3"/>
        <v/>
      </c>
      <c r="G18" s="69" t="str">
        <f t="shared" si="4"/>
        <v/>
      </c>
      <c r="H18" s="69" t="str">
        <f t="shared" si="5"/>
        <v/>
      </c>
      <c r="I18" s="69" t="str">
        <f t="shared" si="6"/>
        <v/>
      </c>
      <c r="J18" s="69" t="str">
        <f t="shared" si="7"/>
        <v/>
      </c>
      <c r="K18" s="11">
        <f t="shared" si="8"/>
        <v>0</v>
      </c>
      <c r="L18" s="11">
        <f t="shared" si="8"/>
        <v>0</v>
      </c>
      <c r="M18" s="11">
        <f t="shared" si="8"/>
        <v>0</v>
      </c>
      <c r="N18" s="11">
        <f t="shared" si="9"/>
        <v>0</v>
      </c>
      <c r="O18" s="11">
        <f t="shared" si="9"/>
        <v>0</v>
      </c>
      <c r="P18" s="43">
        <f t="shared" si="9"/>
        <v>0</v>
      </c>
      <c r="Q18" t="s">
        <v>21</v>
      </c>
      <c r="R18" s="43" t="e">
        <f>INDEX(DATABASE!$1:$10000,MATCH($Q18,DATABASE!$A:$A,0),MATCH(R$2,DATABASE!$1:$1,0))+0</f>
        <v>#N/A</v>
      </c>
      <c r="S18" s="43" t="e">
        <f t="shared" si="10"/>
        <v>#N/A</v>
      </c>
      <c r="T18" s="45" t="e">
        <f>INDEX(DATABASE!$1:$10000,MATCH($Q18,DATABASE!$A:$A,0),MATCH(T$2,DATABASE!$1:$1,0))+0</f>
        <v>#N/A</v>
      </c>
      <c r="U18" s="45" t="e">
        <f>INDEX(DATABASE!$1:$10000,MATCH($Q18,DATABASE!$A:$A,0),MATCH(U$2,DATABASE!$1:$1,0))+0</f>
        <v>#N/A</v>
      </c>
      <c r="V18" s="45" t="e">
        <f>INDEX(DATABASE!$1:$10000,MATCH($Q18,DATABASE!$A:$A,0),MATCH(V$2,DATABASE!$1:$1,0))+0</f>
        <v>#N/A</v>
      </c>
      <c r="W18" s="45" t="e">
        <f>INDEX(DATABASE!$1:$10000,MATCH($Q18,DATABASE!$A:$A,0),MATCH(W$2,DATABASE!$1:$1,0))+0</f>
        <v>#N/A</v>
      </c>
      <c r="X18">
        <v>1</v>
      </c>
      <c r="Y18" s="44" t="e">
        <f t="shared" si="11"/>
        <v>#N/A</v>
      </c>
      <c r="Z18" s="44" t="e">
        <f t="shared" si="12"/>
        <v>#N/A</v>
      </c>
      <c r="AA18" s="43">
        <f t="shared" si="2"/>
        <v>1</v>
      </c>
    </row>
    <row r="19" spans="2:58" s="47" customFormat="1" ht="15.75" customHeight="1" x14ac:dyDescent="0.25">
      <c r="B19" s="47" t="s">
        <v>107</v>
      </c>
      <c r="C19" s="47" t="s">
        <v>102</v>
      </c>
      <c r="D19" s="6" t="e">
        <f>IF(NOT($X19),R19,"")/1000*277.778</f>
        <v>#N/A</v>
      </c>
      <c r="E19" s="6" t="e">
        <f>IF(NOT($X19),S19,"")/1000*277.778</f>
        <v>#N/A</v>
      </c>
      <c r="F19" s="70" t="e">
        <f t="shared" si="3"/>
        <v>#N/A</v>
      </c>
      <c r="G19" s="69" t="e">
        <f t="shared" si="4"/>
        <v>#N/A</v>
      </c>
      <c r="H19" s="69" t="e">
        <f t="shared" si="5"/>
        <v>#N/A</v>
      </c>
      <c r="I19" s="69" t="e">
        <f t="shared" si="6"/>
        <v>#N/A</v>
      </c>
      <c r="J19" s="69" t="e">
        <f t="shared" si="7"/>
        <v>#N/A</v>
      </c>
      <c r="K19" s="6">
        <f t="shared" si="8"/>
        <v>0</v>
      </c>
      <c r="L19" s="6">
        <f t="shared" si="8"/>
        <v>0</v>
      </c>
      <c r="M19" s="6" t="e">
        <f t="shared" si="8"/>
        <v>#N/A</v>
      </c>
      <c r="N19" s="6">
        <f t="shared" si="9"/>
        <v>0</v>
      </c>
      <c r="O19" s="6">
        <f t="shared" si="9"/>
        <v>0</v>
      </c>
      <c r="P19" s="6" t="e">
        <f t="shared" si="9"/>
        <v>#N/A</v>
      </c>
      <c r="Q19" s="47" t="s">
        <v>22</v>
      </c>
      <c r="R19" s="43" t="e">
        <f>INDEX(DATABASE!$1:$10000,MATCH($Q19,DATABASE!$A:$A,0),MATCH(R$2,DATABASE!$1:$1,0))+0</f>
        <v>#N/A</v>
      </c>
      <c r="S19" s="6" t="e">
        <f t="shared" si="10"/>
        <v>#N/A</v>
      </c>
      <c r="T19" s="45" t="e">
        <f>INDEX(DATABASE!$1:$10000,MATCH($Q19,DATABASE!$A:$A,0),MATCH(T$2,DATABASE!$1:$1,0))+0</f>
        <v>#N/A</v>
      </c>
      <c r="U19" s="45" t="e">
        <f>INDEX(DATABASE!$1:$10000,MATCH($Q19,DATABASE!$A:$A,0),MATCH(U$2,DATABASE!$1:$1,0))+0</f>
        <v>#N/A</v>
      </c>
      <c r="V19" s="45" t="e">
        <f>INDEX(DATABASE!$1:$10000,MATCH($Q19,DATABASE!$A:$A,0),MATCH(V$2,DATABASE!$1:$1,0))+0</f>
        <v>#N/A</v>
      </c>
      <c r="W19" s="45" t="e">
        <f>INDEX(DATABASE!$1:$10000,MATCH($Q19,DATABASE!$A:$A,0),MATCH(W$2,DATABASE!$1:$1,0))+0</f>
        <v>#N/A</v>
      </c>
      <c r="X19" s="6">
        <v>0</v>
      </c>
      <c r="Y19" s="44" t="str">
        <f t="shared" si="11"/>
        <v/>
      </c>
      <c r="Z19" s="44" t="str">
        <f t="shared" si="12"/>
        <v/>
      </c>
      <c r="AA19" s="43">
        <f t="shared" si="2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.75" customHeight="1" x14ac:dyDescent="0.25">
      <c r="F20" s="70" t="str">
        <f t="shared" si="3"/>
        <v/>
      </c>
      <c r="G20" s="69" t="str">
        <f t="shared" si="4"/>
        <v/>
      </c>
      <c r="H20" s="69" t="str">
        <f t="shared" si="5"/>
        <v/>
      </c>
      <c r="I20" s="69" t="str">
        <f t="shared" si="6"/>
        <v/>
      </c>
      <c r="J20" s="69" t="str">
        <f t="shared" si="7"/>
        <v/>
      </c>
      <c r="K20" s="11">
        <f t="shared" si="8"/>
        <v>0</v>
      </c>
      <c r="L20" s="11">
        <f t="shared" si="8"/>
        <v>0</v>
      </c>
      <c r="M20" s="11">
        <f t="shared" si="8"/>
        <v>0</v>
      </c>
      <c r="N20" s="11">
        <f t="shared" si="9"/>
        <v>0</v>
      </c>
      <c r="O20" s="11">
        <f t="shared" si="9"/>
        <v>0</v>
      </c>
      <c r="P20" s="43">
        <f t="shared" si="9"/>
        <v>0</v>
      </c>
      <c r="Q20" t="s">
        <v>23</v>
      </c>
      <c r="R20" s="43" t="e">
        <f>INDEX(DATABASE!$1:$10000,MATCH($Q20,DATABASE!$A:$A,0),MATCH(R$2,DATABASE!$1:$1,0))+0</f>
        <v>#N/A</v>
      </c>
      <c r="S20" s="43" t="e">
        <f t="shared" si="10"/>
        <v>#N/A</v>
      </c>
      <c r="T20" s="45" t="e">
        <f>INDEX(DATABASE!$1:$10000,MATCH($Q20,DATABASE!$A:$A,0),MATCH(T$2,DATABASE!$1:$1,0))+0</f>
        <v>#N/A</v>
      </c>
      <c r="U20" s="45" t="e">
        <f>INDEX(DATABASE!$1:$10000,MATCH($Q20,DATABASE!$A:$A,0),MATCH(U$2,DATABASE!$1:$1,0))+0</f>
        <v>#N/A</v>
      </c>
      <c r="V20" s="45" t="e">
        <f>INDEX(DATABASE!$1:$10000,MATCH($Q20,DATABASE!$A:$A,0),MATCH(V$2,DATABASE!$1:$1,0))+0</f>
        <v>#N/A</v>
      </c>
      <c r="W20" s="45" t="e">
        <f>INDEX(DATABASE!$1:$10000,MATCH($Q20,DATABASE!$A:$A,0),MATCH(W$2,DATABASE!$1:$1,0))+0</f>
        <v>#N/A</v>
      </c>
      <c r="X20">
        <v>1</v>
      </c>
      <c r="Y20" s="44" t="e">
        <f t="shared" si="11"/>
        <v>#N/A</v>
      </c>
      <c r="Z20" s="44" t="e">
        <f t="shared" si="12"/>
        <v>#N/A</v>
      </c>
      <c r="AA20" s="43">
        <f t="shared" si="2"/>
        <v>1</v>
      </c>
    </row>
    <row r="21" spans="2:58" s="47" customFormat="1" ht="15.75" customHeight="1" x14ac:dyDescent="0.25">
      <c r="B21" s="47" t="s">
        <v>25</v>
      </c>
      <c r="C21" s="47" t="s">
        <v>100</v>
      </c>
      <c r="D21" s="6" t="e">
        <f>IF(NOT($X21),R21,"")/1000*277.778</f>
        <v>#N/A</v>
      </c>
      <c r="E21" s="6" t="e">
        <f>IF(NOT($X21),S21,"")/1000*277.778</f>
        <v>#N/A</v>
      </c>
      <c r="F21" s="70" t="e">
        <f t="shared" si="3"/>
        <v>#N/A</v>
      </c>
      <c r="G21" s="69" t="e">
        <f t="shared" si="4"/>
        <v>#N/A</v>
      </c>
      <c r="H21" s="69" t="e">
        <f t="shared" si="5"/>
        <v>#N/A</v>
      </c>
      <c r="I21" s="69" t="e">
        <f t="shared" si="6"/>
        <v>#N/A</v>
      </c>
      <c r="J21" s="69" t="e">
        <f t="shared" si="7"/>
        <v>#N/A</v>
      </c>
      <c r="K21" s="11" t="e">
        <f t="shared" si="8"/>
        <v>#N/A</v>
      </c>
      <c r="L21" s="11">
        <f t="shared" si="8"/>
        <v>0</v>
      </c>
      <c r="M21" s="11">
        <f t="shared" si="8"/>
        <v>0</v>
      </c>
      <c r="N21" s="11" t="e">
        <f t="shared" si="9"/>
        <v>#N/A</v>
      </c>
      <c r="O21" s="11">
        <f t="shared" si="9"/>
        <v>0</v>
      </c>
      <c r="P21" s="11">
        <f t="shared" si="9"/>
        <v>0</v>
      </c>
      <c r="Q21" s="47" t="s">
        <v>24</v>
      </c>
      <c r="R21" s="43" t="e">
        <f>INDEX(DATABASE!$1:$10000,MATCH($Q21,DATABASE!$A:$A,0),MATCH(R$2,DATABASE!$1:$1,0))+0</f>
        <v>#N/A</v>
      </c>
      <c r="S21" s="43" t="e">
        <f t="shared" si="10"/>
        <v>#N/A</v>
      </c>
      <c r="T21" s="45" t="e">
        <f>INDEX(DATABASE!$1:$10000,MATCH($Q21,DATABASE!$A:$A,0),MATCH(T$2,DATABASE!$1:$1,0))+0</f>
        <v>#N/A</v>
      </c>
      <c r="U21" s="45" t="e">
        <f>INDEX(DATABASE!$1:$10000,MATCH($Q21,DATABASE!$A:$A,0),MATCH(U$2,DATABASE!$1:$1,0))+0</f>
        <v>#N/A</v>
      </c>
      <c r="V21" s="45" t="e">
        <f>INDEX(DATABASE!$1:$10000,MATCH($Q21,DATABASE!$A:$A,0),MATCH(V$2,DATABASE!$1:$1,0))+0</f>
        <v>#N/A</v>
      </c>
      <c r="W21" s="45" t="e">
        <f>INDEX(DATABASE!$1:$10000,MATCH($Q21,DATABASE!$A:$A,0),MATCH(W$2,DATABASE!$1:$1,0))+0</f>
        <v>#N/A</v>
      </c>
      <c r="X21" s="6">
        <v>0</v>
      </c>
      <c r="Y21" s="44" t="str">
        <f>IF(AA21,R18/R21*1000,"")</f>
        <v/>
      </c>
      <c r="Z21" s="44" t="str">
        <f>IF(AA21,S18/S21*1000,"")</f>
        <v/>
      </c>
      <c r="AA21" s="43">
        <f t="shared" si="2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.75" customHeight="1" x14ac:dyDescent="0.25">
      <c r="F22" s="70" t="str">
        <f t="shared" si="3"/>
        <v/>
      </c>
      <c r="G22" s="69" t="str">
        <f t="shared" si="4"/>
        <v/>
      </c>
      <c r="H22" s="69" t="str">
        <f t="shared" si="5"/>
        <v/>
      </c>
      <c r="I22" s="69" t="str">
        <f t="shared" si="6"/>
        <v/>
      </c>
      <c r="J22" s="69" t="str">
        <f t="shared" si="7"/>
        <v/>
      </c>
      <c r="K22" s="11">
        <f t="shared" si="8"/>
        <v>0</v>
      </c>
      <c r="L22" s="11">
        <f t="shared" si="8"/>
        <v>0</v>
      </c>
      <c r="M22" s="11">
        <f t="shared" si="8"/>
        <v>0</v>
      </c>
      <c r="N22" s="11">
        <f t="shared" si="9"/>
        <v>0</v>
      </c>
      <c r="O22" s="11">
        <f t="shared" si="9"/>
        <v>0</v>
      </c>
      <c r="P22" s="43">
        <f t="shared" si="9"/>
        <v>0</v>
      </c>
      <c r="Q22" t="s">
        <v>26</v>
      </c>
      <c r="R22" s="43" t="e">
        <f>INDEX(DATABASE!$1:$10000,MATCH($Q22,DATABASE!$A:$A,0),MATCH(R$2,DATABASE!$1:$1,0))+0</f>
        <v>#N/A</v>
      </c>
      <c r="S22" s="43" t="e">
        <f t="shared" si="10"/>
        <v>#N/A</v>
      </c>
      <c r="T22" s="45" t="e">
        <f>INDEX(DATABASE!$1:$10000,MATCH($Q22,DATABASE!$A:$A,0),MATCH(T$2,DATABASE!$1:$1,0))+0</f>
        <v>#N/A</v>
      </c>
      <c r="U22" s="45" t="e">
        <f>INDEX(DATABASE!$1:$10000,MATCH($Q22,DATABASE!$A:$A,0),MATCH(U$2,DATABASE!$1:$1,0))+0</f>
        <v>#N/A</v>
      </c>
      <c r="V22" s="45" t="e">
        <f>INDEX(DATABASE!$1:$10000,MATCH($Q22,DATABASE!$A:$A,0),MATCH(V$2,DATABASE!$1:$1,0))+0</f>
        <v>#N/A</v>
      </c>
      <c r="W22" s="45" t="e">
        <f>INDEX(DATABASE!$1:$10000,MATCH($Q22,DATABASE!$A:$A,0),MATCH(W$2,DATABASE!$1:$1,0))+0</f>
        <v>#N/A</v>
      </c>
      <c r="X22">
        <v>1</v>
      </c>
      <c r="Y22" s="44" t="e">
        <f t="shared" ref="Y22:Y42" si="13">IF(AA22,R21/R22*1000,"")</f>
        <v>#N/A</v>
      </c>
      <c r="Z22" s="44" t="e">
        <f t="shared" ref="Z22:Z42" si="14">IF(AA22,S21/S22*1000,"")</f>
        <v>#N/A</v>
      </c>
      <c r="AA22" s="43">
        <f t="shared" si="2"/>
        <v>1</v>
      </c>
    </row>
    <row r="23" spans="2:58" s="47" customFormat="1" ht="15.75" customHeight="1" x14ac:dyDescent="0.25">
      <c r="B23" s="47" t="s">
        <v>108</v>
      </c>
      <c r="C23" s="47" t="s">
        <v>100</v>
      </c>
      <c r="D23" s="6" t="e">
        <f>IF(NOT($X23),R23,"")/1000*277.778</f>
        <v>#N/A</v>
      </c>
      <c r="E23" s="6" t="e">
        <f>IF(NOT($X23),S23,"")/1000*277.778</f>
        <v>#N/A</v>
      </c>
      <c r="F23" s="70" t="e">
        <f t="shared" si="3"/>
        <v>#N/A</v>
      </c>
      <c r="G23" s="69" t="e">
        <f t="shared" si="4"/>
        <v>#N/A</v>
      </c>
      <c r="H23" s="69" t="e">
        <f t="shared" si="5"/>
        <v>#N/A</v>
      </c>
      <c r="I23" s="69" t="e">
        <f t="shared" si="6"/>
        <v>#N/A</v>
      </c>
      <c r="J23" s="69" t="e">
        <f t="shared" si="7"/>
        <v>#N/A</v>
      </c>
      <c r="K23" s="11" t="e">
        <f t="shared" si="8"/>
        <v>#N/A</v>
      </c>
      <c r="L23" s="11">
        <f t="shared" si="8"/>
        <v>0</v>
      </c>
      <c r="M23" s="11">
        <f t="shared" si="8"/>
        <v>0</v>
      </c>
      <c r="N23" s="11" t="e">
        <f t="shared" si="9"/>
        <v>#N/A</v>
      </c>
      <c r="O23" s="11">
        <f t="shared" si="9"/>
        <v>0</v>
      </c>
      <c r="P23" s="11">
        <f t="shared" si="9"/>
        <v>0</v>
      </c>
      <c r="Q23" s="47" t="s">
        <v>27</v>
      </c>
      <c r="R23" s="43" t="e">
        <f>INDEX(DATABASE!$1:$10000,MATCH($Q23,DATABASE!$A:$A,0),MATCH(R$2,DATABASE!$1:$1,0))+0</f>
        <v>#N/A</v>
      </c>
      <c r="S23" s="43" t="e">
        <f t="shared" si="10"/>
        <v>#N/A</v>
      </c>
      <c r="T23" s="45" t="e">
        <f>INDEX(DATABASE!$1:$10000,MATCH($Q23,DATABASE!$A:$A,0),MATCH(T$2,DATABASE!$1:$1,0))+0</f>
        <v>#N/A</v>
      </c>
      <c r="U23" s="45" t="e">
        <f>INDEX(DATABASE!$1:$10000,MATCH($Q23,DATABASE!$A:$A,0),MATCH(U$2,DATABASE!$1:$1,0))+0</f>
        <v>#N/A</v>
      </c>
      <c r="V23" s="45" t="e">
        <f>INDEX(DATABASE!$1:$10000,MATCH($Q23,DATABASE!$A:$A,0),MATCH(V$2,DATABASE!$1:$1,0))+0</f>
        <v>#N/A</v>
      </c>
      <c r="W23" s="45" t="e">
        <f>INDEX(DATABASE!$1:$10000,MATCH($Q23,DATABASE!$A:$A,0),MATCH(W$2,DATABASE!$1:$1,0))+0</f>
        <v>#N/A</v>
      </c>
      <c r="X23" s="6">
        <v>0</v>
      </c>
      <c r="Y23" s="44" t="str">
        <f t="shared" si="13"/>
        <v/>
      </c>
      <c r="Z23" s="44" t="str">
        <f t="shared" si="14"/>
        <v/>
      </c>
      <c r="AA23" s="43">
        <f t="shared" si="2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.75" customHeight="1" x14ac:dyDescent="0.25">
      <c r="D24" s="6"/>
      <c r="E24" s="6"/>
      <c r="F24" s="70" t="str">
        <f t="shared" si="3"/>
        <v/>
      </c>
      <c r="G24" s="69" t="str">
        <f t="shared" si="4"/>
        <v/>
      </c>
      <c r="H24" s="69" t="str">
        <f t="shared" si="5"/>
        <v/>
      </c>
      <c r="I24" s="69" t="str">
        <f t="shared" si="6"/>
        <v/>
      </c>
      <c r="J24" s="69" t="str">
        <f t="shared" si="7"/>
        <v/>
      </c>
      <c r="K24" s="11">
        <f t="shared" si="8"/>
        <v>0</v>
      </c>
      <c r="L24" s="11">
        <f t="shared" si="8"/>
        <v>0</v>
      </c>
      <c r="M24" s="11">
        <f t="shared" si="8"/>
        <v>0</v>
      </c>
      <c r="N24" s="11">
        <f t="shared" si="9"/>
        <v>0</v>
      </c>
      <c r="O24" s="11">
        <f t="shared" si="9"/>
        <v>0</v>
      </c>
      <c r="P24" s="43">
        <f t="shared" si="9"/>
        <v>0</v>
      </c>
      <c r="Q24" t="s">
        <v>28</v>
      </c>
      <c r="R24" s="43" t="e">
        <f>INDEX(DATABASE!$1:$10000,MATCH($Q24,DATABASE!$A:$A,0),MATCH(R$2,DATABASE!$1:$1,0))+0</f>
        <v>#N/A</v>
      </c>
      <c r="S24" s="43" t="e">
        <f t="shared" si="10"/>
        <v>#N/A</v>
      </c>
      <c r="T24" s="45" t="e">
        <f>INDEX(DATABASE!$1:$10000,MATCH($Q24,DATABASE!$A:$A,0),MATCH(T$2,DATABASE!$1:$1,0))+0</f>
        <v>#N/A</v>
      </c>
      <c r="U24" s="45" t="e">
        <f>INDEX(DATABASE!$1:$10000,MATCH($Q24,DATABASE!$A:$A,0),MATCH(U$2,DATABASE!$1:$1,0))+0</f>
        <v>#N/A</v>
      </c>
      <c r="V24" s="45" t="e">
        <f>INDEX(DATABASE!$1:$10000,MATCH($Q24,DATABASE!$A:$A,0),MATCH(V$2,DATABASE!$1:$1,0))+0</f>
        <v>#N/A</v>
      </c>
      <c r="W24" s="45" t="e">
        <f>INDEX(DATABASE!$1:$10000,MATCH($Q24,DATABASE!$A:$A,0),MATCH(W$2,DATABASE!$1:$1,0))+0</f>
        <v>#N/A</v>
      </c>
      <c r="X24">
        <v>1</v>
      </c>
      <c r="Y24" s="44" t="e">
        <f t="shared" si="13"/>
        <v>#N/A</v>
      </c>
      <c r="Z24" s="44" t="e">
        <f t="shared" si="14"/>
        <v>#N/A</v>
      </c>
      <c r="AA24" s="43">
        <f t="shared" si="2"/>
        <v>1</v>
      </c>
    </row>
    <row r="25" spans="2:58" s="47" customFormat="1" ht="15.75" customHeight="1" x14ac:dyDescent="0.25">
      <c r="B25" s="47" t="s">
        <v>30</v>
      </c>
      <c r="C25" s="47" t="s">
        <v>100</v>
      </c>
      <c r="D25" s="6" t="e">
        <f>IF(NOT($X25),R25,"")/1000*277.778</f>
        <v>#N/A</v>
      </c>
      <c r="E25" s="6" t="e">
        <f>IF(NOT($X25),S25,"")/1000*277.778</f>
        <v>#N/A</v>
      </c>
      <c r="F25" s="70" t="e">
        <f t="shared" si="3"/>
        <v>#N/A</v>
      </c>
      <c r="G25" s="69" t="e">
        <f t="shared" si="4"/>
        <v>#N/A</v>
      </c>
      <c r="H25" s="69" t="e">
        <f t="shared" si="5"/>
        <v>#N/A</v>
      </c>
      <c r="I25" s="69" t="e">
        <f t="shared" si="6"/>
        <v>#N/A</v>
      </c>
      <c r="J25" s="69" t="e">
        <f t="shared" si="7"/>
        <v>#N/A</v>
      </c>
      <c r="K25" s="11" t="e">
        <f t="shared" si="8"/>
        <v>#N/A</v>
      </c>
      <c r="L25" s="11">
        <f t="shared" si="8"/>
        <v>0</v>
      </c>
      <c r="M25" s="11">
        <f t="shared" si="8"/>
        <v>0</v>
      </c>
      <c r="N25" s="11" t="e">
        <f t="shared" si="9"/>
        <v>#N/A</v>
      </c>
      <c r="O25" s="11">
        <f t="shared" si="9"/>
        <v>0</v>
      </c>
      <c r="P25" s="11">
        <f t="shared" si="9"/>
        <v>0</v>
      </c>
      <c r="Q25" s="47" t="s">
        <v>29</v>
      </c>
      <c r="R25" s="43" t="e">
        <f>INDEX(DATABASE!$1:$10000,MATCH($Q25,DATABASE!$A:$A,0),MATCH(R$2,DATABASE!$1:$1,0))+0</f>
        <v>#N/A</v>
      </c>
      <c r="S25" s="43" t="e">
        <f t="shared" si="10"/>
        <v>#N/A</v>
      </c>
      <c r="T25" s="45" t="e">
        <f>INDEX(DATABASE!$1:$10000,MATCH($Q25,DATABASE!$A:$A,0),MATCH(T$2,DATABASE!$1:$1,0))+0</f>
        <v>#N/A</v>
      </c>
      <c r="U25" s="45" t="e">
        <f>INDEX(DATABASE!$1:$10000,MATCH($Q25,DATABASE!$A:$A,0),MATCH(U$2,DATABASE!$1:$1,0))+0</f>
        <v>#N/A</v>
      </c>
      <c r="V25" s="45" t="e">
        <f>INDEX(DATABASE!$1:$10000,MATCH($Q25,DATABASE!$A:$A,0),MATCH(V$2,DATABASE!$1:$1,0))+0</f>
        <v>#N/A</v>
      </c>
      <c r="W25" s="45" t="e">
        <f>INDEX(DATABASE!$1:$10000,MATCH($Q25,DATABASE!$A:$A,0),MATCH(W$2,DATABASE!$1:$1,0))+0</f>
        <v>#N/A</v>
      </c>
      <c r="X25" s="6">
        <v>0</v>
      </c>
      <c r="Y25" s="44" t="str">
        <f t="shared" si="13"/>
        <v/>
      </c>
      <c r="Z25" s="44" t="str">
        <f t="shared" si="14"/>
        <v/>
      </c>
      <c r="AA25" s="43">
        <f t="shared" si="2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.75" customHeight="1" x14ac:dyDescent="0.25">
      <c r="F26" s="70" t="str">
        <f t="shared" si="3"/>
        <v/>
      </c>
      <c r="G26" s="69" t="str">
        <f t="shared" si="4"/>
        <v/>
      </c>
      <c r="H26" s="69" t="str">
        <f t="shared" si="5"/>
        <v/>
      </c>
      <c r="I26" s="69" t="str">
        <f t="shared" si="6"/>
        <v/>
      </c>
      <c r="J26" s="69" t="str">
        <f t="shared" si="7"/>
        <v/>
      </c>
      <c r="K26" s="11">
        <f t="shared" si="8"/>
        <v>0</v>
      </c>
      <c r="L26" s="11">
        <f t="shared" si="8"/>
        <v>0</v>
      </c>
      <c r="M26" s="11">
        <f t="shared" si="8"/>
        <v>0</v>
      </c>
      <c r="N26" s="11">
        <f t="shared" si="9"/>
        <v>0</v>
      </c>
      <c r="O26" s="11">
        <f t="shared" si="9"/>
        <v>0</v>
      </c>
      <c r="P26" s="43">
        <f t="shared" si="9"/>
        <v>0</v>
      </c>
      <c r="Q26" t="s">
        <v>31</v>
      </c>
      <c r="R26" s="43" t="e">
        <f>INDEX(DATABASE!$1:$10000,MATCH($Q26,DATABASE!$A:$A,0),MATCH(R$2,DATABASE!$1:$1,0))+0</f>
        <v>#N/A</v>
      </c>
      <c r="S26" s="43" t="e">
        <f t="shared" si="10"/>
        <v>#N/A</v>
      </c>
      <c r="T26" s="45" t="e">
        <f>INDEX(DATABASE!$1:$10000,MATCH($Q26,DATABASE!$A:$A,0),MATCH(T$2,DATABASE!$1:$1,0))+0</f>
        <v>#N/A</v>
      </c>
      <c r="U26" s="45" t="e">
        <f>INDEX(DATABASE!$1:$10000,MATCH($Q26,DATABASE!$A:$A,0),MATCH(U$2,DATABASE!$1:$1,0))+0</f>
        <v>#N/A</v>
      </c>
      <c r="V26" s="45" t="e">
        <f>INDEX(DATABASE!$1:$10000,MATCH($Q26,DATABASE!$A:$A,0),MATCH(V$2,DATABASE!$1:$1,0))+0</f>
        <v>#N/A</v>
      </c>
      <c r="W26" s="45" t="e">
        <f>INDEX(DATABASE!$1:$10000,MATCH($Q26,DATABASE!$A:$A,0),MATCH(W$2,DATABASE!$1:$1,0))+0</f>
        <v>#N/A</v>
      </c>
      <c r="X26">
        <v>1</v>
      </c>
      <c r="Y26" s="44" t="e">
        <f t="shared" si="13"/>
        <v>#N/A</v>
      </c>
      <c r="Z26" s="44" t="e">
        <f t="shared" si="14"/>
        <v>#N/A</v>
      </c>
      <c r="AA26" s="43">
        <f t="shared" si="2"/>
        <v>1</v>
      </c>
    </row>
    <row r="27" spans="2:58" s="47" customFormat="1" ht="15.75" customHeight="1" x14ac:dyDescent="0.25">
      <c r="B27" s="47" t="s">
        <v>109</v>
      </c>
      <c r="C27" s="47" t="s">
        <v>100</v>
      </c>
      <c r="D27" s="6" t="e">
        <f>IF(NOT($X27),R27,"")/1000*277.778</f>
        <v>#N/A</v>
      </c>
      <c r="E27" s="6" t="e">
        <f>IF(NOT($X27),S27,"")/1000*277.778</f>
        <v>#N/A</v>
      </c>
      <c r="F27" s="70" t="e">
        <f t="shared" si="3"/>
        <v>#N/A</v>
      </c>
      <c r="G27" s="69" t="e">
        <f t="shared" si="4"/>
        <v>#N/A</v>
      </c>
      <c r="H27" s="69" t="e">
        <f t="shared" si="5"/>
        <v>#N/A</v>
      </c>
      <c r="I27" s="69" t="e">
        <f t="shared" si="6"/>
        <v>#N/A</v>
      </c>
      <c r="J27" s="69" t="e">
        <f t="shared" si="7"/>
        <v>#N/A</v>
      </c>
      <c r="K27" s="11" t="e">
        <f t="shared" ref="K27:M48" si="15">IF($C27=K$3,$D27,0)</f>
        <v>#N/A</v>
      </c>
      <c r="L27" s="11">
        <f t="shared" si="15"/>
        <v>0</v>
      </c>
      <c r="M27" s="11">
        <f t="shared" si="15"/>
        <v>0</v>
      </c>
      <c r="N27" s="11" t="e">
        <f t="shared" ref="N27:P48" si="16">IF($C27=N$3,$E27,0)</f>
        <v>#N/A</v>
      </c>
      <c r="O27" s="11">
        <f t="shared" si="16"/>
        <v>0</v>
      </c>
      <c r="P27" s="11">
        <f t="shared" si="16"/>
        <v>0</v>
      </c>
      <c r="Q27" s="47" t="s">
        <v>32</v>
      </c>
      <c r="R27" s="43" t="e">
        <f>INDEX(DATABASE!$1:$10000,MATCH($Q27,DATABASE!$A:$A,0),MATCH(R$2,DATABASE!$1:$1,0))+0</f>
        <v>#N/A</v>
      </c>
      <c r="S27" s="43" t="e">
        <f t="shared" si="10"/>
        <v>#N/A</v>
      </c>
      <c r="T27" s="45" t="e">
        <f>INDEX(DATABASE!$1:$10000,MATCH($Q27,DATABASE!$A:$A,0),MATCH(T$2,DATABASE!$1:$1,0))+0</f>
        <v>#N/A</v>
      </c>
      <c r="U27" s="45" t="e">
        <f>INDEX(DATABASE!$1:$10000,MATCH($Q27,DATABASE!$A:$A,0),MATCH(U$2,DATABASE!$1:$1,0))+0</f>
        <v>#N/A</v>
      </c>
      <c r="V27" s="45" t="e">
        <f>INDEX(DATABASE!$1:$10000,MATCH($Q27,DATABASE!$A:$A,0),MATCH(V$2,DATABASE!$1:$1,0))+0</f>
        <v>#N/A</v>
      </c>
      <c r="W27" s="45" t="e">
        <f>INDEX(DATABASE!$1:$10000,MATCH($Q27,DATABASE!$A:$A,0),MATCH(W$2,DATABASE!$1:$1,0))+0</f>
        <v>#N/A</v>
      </c>
      <c r="X27" s="6">
        <v>0</v>
      </c>
      <c r="Y27" s="44" t="str">
        <f t="shared" si="13"/>
        <v/>
      </c>
      <c r="Z27" s="44" t="str">
        <f t="shared" si="14"/>
        <v/>
      </c>
      <c r="AA27" s="43">
        <f t="shared" si="2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.75" customHeight="1" x14ac:dyDescent="0.25">
      <c r="F28" s="70" t="str">
        <f t="shared" si="3"/>
        <v/>
      </c>
      <c r="G28" s="69" t="str">
        <f t="shared" si="4"/>
        <v/>
      </c>
      <c r="H28" s="69" t="str">
        <f t="shared" si="5"/>
        <v/>
      </c>
      <c r="I28" s="69" t="str">
        <f t="shared" si="6"/>
        <v/>
      </c>
      <c r="J28" s="69" t="str">
        <f t="shared" si="7"/>
        <v/>
      </c>
      <c r="K28" s="11">
        <f t="shared" si="15"/>
        <v>0</v>
      </c>
      <c r="L28" s="11">
        <f t="shared" si="15"/>
        <v>0</v>
      </c>
      <c r="M28" s="11">
        <f t="shared" si="15"/>
        <v>0</v>
      </c>
      <c r="N28" s="11">
        <f t="shared" si="16"/>
        <v>0</v>
      </c>
      <c r="O28" s="11">
        <f t="shared" si="16"/>
        <v>0</v>
      </c>
      <c r="P28" s="43">
        <f t="shared" si="16"/>
        <v>0</v>
      </c>
      <c r="Q28" t="s">
        <v>33</v>
      </c>
      <c r="R28" s="43" t="e">
        <f>INDEX(DATABASE!$1:$10000,MATCH($Q28,DATABASE!$A:$A,0),MATCH(R$2,DATABASE!$1:$1,0))+0</f>
        <v>#N/A</v>
      </c>
      <c r="S28" s="43" t="e">
        <f t="shared" si="10"/>
        <v>#N/A</v>
      </c>
      <c r="T28" s="45" t="e">
        <f>INDEX(DATABASE!$1:$10000,MATCH($Q28,DATABASE!$A:$A,0),MATCH(T$2,DATABASE!$1:$1,0))+0</f>
        <v>#N/A</v>
      </c>
      <c r="U28" s="45" t="e">
        <f>INDEX(DATABASE!$1:$10000,MATCH($Q28,DATABASE!$A:$A,0),MATCH(U$2,DATABASE!$1:$1,0))+0</f>
        <v>#N/A</v>
      </c>
      <c r="V28" s="45" t="e">
        <f>INDEX(DATABASE!$1:$10000,MATCH($Q28,DATABASE!$A:$A,0),MATCH(V$2,DATABASE!$1:$1,0))+0</f>
        <v>#N/A</v>
      </c>
      <c r="W28" s="45" t="e">
        <f>INDEX(DATABASE!$1:$10000,MATCH($Q28,DATABASE!$A:$A,0),MATCH(W$2,DATABASE!$1:$1,0))+0</f>
        <v>#N/A</v>
      </c>
      <c r="X28">
        <v>1</v>
      </c>
      <c r="Y28" s="44" t="e">
        <f t="shared" si="13"/>
        <v>#N/A</v>
      </c>
      <c r="Z28" s="44" t="e">
        <f t="shared" si="14"/>
        <v>#N/A</v>
      </c>
      <c r="AA28" s="43">
        <f t="shared" si="2"/>
        <v>1</v>
      </c>
    </row>
    <row r="29" spans="2:58" s="47" customFormat="1" ht="15.75" customHeight="1" x14ac:dyDescent="0.25">
      <c r="B29" s="47" t="s">
        <v>110</v>
      </c>
      <c r="C29" s="47" t="s">
        <v>100</v>
      </c>
      <c r="D29" s="6" t="e">
        <f>IF(NOT($X29),R29,"")/1000*277.778</f>
        <v>#N/A</v>
      </c>
      <c r="E29" s="6" t="e">
        <f>IF(NOT($X29),S29,"")/1000*277.778</f>
        <v>#N/A</v>
      </c>
      <c r="F29" s="70" t="e">
        <f t="shared" si="3"/>
        <v>#N/A</v>
      </c>
      <c r="G29" s="69" t="e">
        <f t="shared" si="4"/>
        <v>#N/A</v>
      </c>
      <c r="H29" s="69" t="e">
        <f t="shared" si="5"/>
        <v>#N/A</v>
      </c>
      <c r="I29" s="69" t="e">
        <f t="shared" si="6"/>
        <v>#N/A</v>
      </c>
      <c r="J29" s="69" t="e">
        <f t="shared" si="7"/>
        <v>#N/A</v>
      </c>
      <c r="K29" s="11" t="e">
        <f t="shared" si="15"/>
        <v>#N/A</v>
      </c>
      <c r="L29" s="11">
        <f t="shared" si="15"/>
        <v>0</v>
      </c>
      <c r="M29" s="11">
        <f t="shared" si="15"/>
        <v>0</v>
      </c>
      <c r="N29" s="11" t="e">
        <f t="shared" si="16"/>
        <v>#N/A</v>
      </c>
      <c r="O29" s="11">
        <f t="shared" si="16"/>
        <v>0</v>
      </c>
      <c r="P29" s="11">
        <f t="shared" si="16"/>
        <v>0</v>
      </c>
      <c r="Q29" s="47" t="s">
        <v>34</v>
      </c>
      <c r="R29" s="43" t="e">
        <f>INDEX(DATABASE!$1:$10000,MATCH($Q29,DATABASE!$A:$A,0),MATCH(R$2,DATABASE!$1:$1,0))+0</f>
        <v>#N/A</v>
      </c>
      <c r="S29" s="43" t="e">
        <f t="shared" si="10"/>
        <v>#N/A</v>
      </c>
      <c r="T29" s="45" t="e">
        <f>INDEX(DATABASE!$1:$10000,MATCH($Q29,DATABASE!$A:$A,0),MATCH(T$2,DATABASE!$1:$1,0))+0</f>
        <v>#N/A</v>
      </c>
      <c r="U29" s="45" t="e">
        <f>INDEX(DATABASE!$1:$10000,MATCH($Q29,DATABASE!$A:$A,0),MATCH(U$2,DATABASE!$1:$1,0))+0</f>
        <v>#N/A</v>
      </c>
      <c r="V29" s="45" t="e">
        <f>INDEX(DATABASE!$1:$10000,MATCH($Q29,DATABASE!$A:$A,0),MATCH(V$2,DATABASE!$1:$1,0))+0</f>
        <v>#N/A</v>
      </c>
      <c r="W29" s="45" t="e">
        <f>INDEX(DATABASE!$1:$10000,MATCH($Q29,DATABASE!$A:$A,0),MATCH(W$2,DATABASE!$1:$1,0))+0</f>
        <v>#N/A</v>
      </c>
      <c r="X29" s="6">
        <v>0</v>
      </c>
      <c r="Y29" s="44" t="str">
        <f t="shared" si="13"/>
        <v/>
      </c>
      <c r="Z29" s="44" t="str">
        <f t="shared" si="14"/>
        <v/>
      </c>
      <c r="AA29" s="43">
        <f t="shared" si="2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x14ac:dyDescent="0.25">
      <c r="F30" s="70" t="str">
        <f t="shared" si="3"/>
        <v/>
      </c>
      <c r="G30" s="69" t="str">
        <f t="shared" si="4"/>
        <v/>
      </c>
      <c r="H30" s="69" t="str">
        <f t="shared" si="5"/>
        <v/>
      </c>
      <c r="I30" s="69" t="str">
        <f t="shared" si="6"/>
        <v/>
      </c>
      <c r="J30" s="69" t="str">
        <f t="shared" si="7"/>
        <v/>
      </c>
      <c r="K30" s="11">
        <f t="shared" si="15"/>
        <v>0</v>
      </c>
      <c r="L30" s="11">
        <f t="shared" si="15"/>
        <v>0</v>
      </c>
      <c r="M30" s="11">
        <f t="shared" si="15"/>
        <v>0</v>
      </c>
      <c r="N30" s="11">
        <f t="shared" si="16"/>
        <v>0</v>
      </c>
      <c r="O30" s="11">
        <f t="shared" si="16"/>
        <v>0</v>
      </c>
      <c r="P30" s="43">
        <f t="shared" si="16"/>
        <v>0</v>
      </c>
      <c r="Q30" t="s">
        <v>35</v>
      </c>
      <c r="R30" s="43" t="e">
        <f>INDEX(DATABASE!$1:$10000,MATCH($Q30,DATABASE!$A:$A,0),MATCH(R$2,DATABASE!$1:$1,0))+0</f>
        <v>#N/A</v>
      </c>
      <c r="S30" s="43" t="e">
        <f t="shared" si="10"/>
        <v>#N/A</v>
      </c>
      <c r="T30" s="45" t="e">
        <f>INDEX(DATABASE!$1:$10000,MATCH($Q30,DATABASE!$A:$A,0),MATCH(T$2,DATABASE!$1:$1,0))+0</f>
        <v>#N/A</v>
      </c>
      <c r="U30" s="45" t="e">
        <f>INDEX(DATABASE!$1:$10000,MATCH($Q30,DATABASE!$A:$A,0),MATCH(U$2,DATABASE!$1:$1,0))+0</f>
        <v>#N/A</v>
      </c>
      <c r="V30" s="45" t="e">
        <f>INDEX(DATABASE!$1:$10000,MATCH($Q30,DATABASE!$A:$A,0),MATCH(V$2,DATABASE!$1:$1,0))+0</f>
        <v>#N/A</v>
      </c>
      <c r="W30" s="45" t="e">
        <f>INDEX(DATABASE!$1:$10000,MATCH($Q30,DATABASE!$A:$A,0),MATCH(W$2,DATABASE!$1:$1,0))+0</f>
        <v>#N/A</v>
      </c>
      <c r="X30">
        <v>1</v>
      </c>
      <c r="Y30" s="44" t="e">
        <f t="shared" si="13"/>
        <v>#N/A</v>
      </c>
      <c r="Z30" s="44" t="e">
        <f t="shared" si="14"/>
        <v>#N/A</v>
      </c>
      <c r="AA30" s="43">
        <f t="shared" si="2"/>
        <v>1</v>
      </c>
    </row>
    <row r="31" spans="2:58" x14ac:dyDescent="0.25">
      <c r="B31" t="s">
        <v>111</v>
      </c>
      <c r="C31" t="s">
        <v>101</v>
      </c>
      <c r="D31" s="6" t="e">
        <f>IF(NOT($X31),R31,"")/1000*277.778</f>
        <v>#N/A</v>
      </c>
      <c r="E31" s="6" t="e">
        <f>IF(NOT($X31),S31,"")/1000*277.778</f>
        <v>#N/A</v>
      </c>
      <c r="F31" s="70" t="e">
        <f t="shared" si="3"/>
        <v>#N/A</v>
      </c>
      <c r="G31" s="69" t="e">
        <f t="shared" si="4"/>
        <v>#N/A</v>
      </c>
      <c r="H31" s="69" t="e">
        <f t="shared" si="5"/>
        <v>#N/A</v>
      </c>
      <c r="I31" s="69" t="e">
        <f t="shared" si="6"/>
        <v>#N/A</v>
      </c>
      <c r="J31" s="69" t="e">
        <f t="shared" si="7"/>
        <v>#N/A</v>
      </c>
      <c r="K31" s="11">
        <f t="shared" si="15"/>
        <v>0</v>
      </c>
      <c r="L31" s="11" t="e">
        <f t="shared" si="15"/>
        <v>#N/A</v>
      </c>
      <c r="M31" s="11">
        <f t="shared" si="15"/>
        <v>0</v>
      </c>
      <c r="N31" s="11">
        <f t="shared" si="16"/>
        <v>0</v>
      </c>
      <c r="O31" s="11" t="e">
        <f t="shared" si="16"/>
        <v>#N/A</v>
      </c>
      <c r="P31" s="43">
        <f t="shared" si="16"/>
        <v>0</v>
      </c>
      <c r="Q31" t="s">
        <v>36</v>
      </c>
      <c r="R31" s="43" t="e">
        <f>INDEX(DATABASE!$1:$10000,MATCH($Q31,DATABASE!$A:$A,0),MATCH(R$2,DATABASE!$1:$1,0))+0</f>
        <v>#N/A</v>
      </c>
      <c r="S31" s="43" t="e">
        <f t="shared" si="10"/>
        <v>#N/A</v>
      </c>
      <c r="T31" s="45" t="e">
        <f>INDEX(DATABASE!$1:$10000,MATCH($Q31,DATABASE!$A:$A,0),MATCH(T$2,DATABASE!$1:$1,0))+0</f>
        <v>#N/A</v>
      </c>
      <c r="U31" s="45" t="e">
        <f>INDEX(DATABASE!$1:$10000,MATCH($Q31,DATABASE!$A:$A,0),MATCH(U$2,DATABASE!$1:$1,0))+0</f>
        <v>#N/A</v>
      </c>
      <c r="V31" s="45" t="e">
        <f>INDEX(DATABASE!$1:$10000,MATCH($Q31,DATABASE!$A:$A,0),MATCH(V$2,DATABASE!$1:$1,0))+0</f>
        <v>#N/A</v>
      </c>
      <c r="W31" s="45" t="e">
        <f>INDEX(DATABASE!$1:$10000,MATCH($Q31,DATABASE!$A:$A,0),MATCH(W$2,DATABASE!$1:$1,0))+0</f>
        <v>#N/A</v>
      </c>
      <c r="X31">
        <v>0</v>
      </c>
      <c r="Y31" s="44" t="str">
        <f t="shared" si="13"/>
        <v/>
      </c>
      <c r="Z31" s="44" t="str">
        <f t="shared" si="14"/>
        <v/>
      </c>
      <c r="AA31" s="43">
        <f t="shared" si="2"/>
        <v>0</v>
      </c>
    </row>
    <row r="32" spans="2:58" x14ac:dyDescent="0.25">
      <c r="F32" s="70" t="str">
        <f t="shared" si="3"/>
        <v/>
      </c>
      <c r="G32" s="69" t="str">
        <f t="shared" si="4"/>
        <v/>
      </c>
      <c r="H32" s="69" t="str">
        <f t="shared" si="5"/>
        <v/>
      </c>
      <c r="I32" s="69" t="str">
        <f t="shared" si="6"/>
        <v/>
      </c>
      <c r="J32" s="69" t="str">
        <f t="shared" si="7"/>
        <v/>
      </c>
      <c r="K32" s="11">
        <f t="shared" si="15"/>
        <v>0</v>
      </c>
      <c r="L32" s="11">
        <f t="shared" si="15"/>
        <v>0</v>
      </c>
      <c r="M32" s="11">
        <f t="shared" si="15"/>
        <v>0</v>
      </c>
      <c r="N32" s="11">
        <f t="shared" si="16"/>
        <v>0</v>
      </c>
      <c r="O32" s="11">
        <f t="shared" si="16"/>
        <v>0</v>
      </c>
      <c r="P32" s="43">
        <f t="shared" si="16"/>
        <v>0</v>
      </c>
      <c r="Q32" t="s">
        <v>37</v>
      </c>
      <c r="R32" s="43" t="e">
        <f>INDEX(DATABASE!$1:$10000,MATCH($Q32,DATABASE!$A:$A,0),MATCH(R$2,DATABASE!$1:$1,0))+0</f>
        <v>#N/A</v>
      </c>
      <c r="S32" s="43" t="e">
        <f t="shared" si="10"/>
        <v>#N/A</v>
      </c>
      <c r="T32" s="45" t="e">
        <f>INDEX(DATABASE!$1:$10000,MATCH($Q32,DATABASE!$A:$A,0),MATCH(T$2,DATABASE!$1:$1,0))+0</f>
        <v>#N/A</v>
      </c>
      <c r="U32" s="45" t="e">
        <f>INDEX(DATABASE!$1:$10000,MATCH($Q32,DATABASE!$A:$A,0),MATCH(U$2,DATABASE!$1:$1,0))+0</f>
        <v>#N/A</v>
      </c>
      <c r="V32" s="45" t="e">
        <f>INDEX(DATABASE!$1:$10000,MATCH($Q32,DATABASE!$A:$A,0),MATCH(V$2,DATABASE!$1:$1,0))+0</f>
        <v>#N/A</v>
      </c>
      <c r="W32" s="45" t="e">
        <f>INDEX(DATABASE!$1:$10000,MATCH($Q32,DATABASE!$A:$A,0),MATCH(W$2,DATABASE!$1:$1,0))+0</f>
        <v>#N/A</v>
      </c>
      <c r="X32">
        <v>1</v>
      </c>
      <c r="Y32" s="44" t="e">
        <f t="shared" si="13"/>
        <v>#N/A</v>
      </c>
      <c r="Z32" s="44" t="e">
        <f t="shared" si="14"/>
        <v>#N/A</v>
      </c>
      <c r="AA32" s="43">
        <f t="shared" si="2"/>
        <v>1</v>
      </c>
    </row>
    <row r="33" spans="2:58" x14ac:dyDescent="0.25">
      <c r="B33" t="s">
        <v>112</v>
      </c>
      <c r="C33" t="s">
        <v>102</v>
      </c>
      <c r="D33" s="6" t="e">
        <f>IF(NOT($X33),R33,"")/1000*277.778</f>
        <v>#N/A</v>
      </c>
      <c r="E33" s="6" t="e">
        <f>IF(NOT($X33),S33,"")/1000*277.778</f>
        <v>#N/A</v>
      </c>
      <c r="F33" s="70" t="e">
        <f t="shared" si="3"/>
        <v>#N/A</v>
      </c>
      <c r="G33" s="69" t="e">
        <f t="shared" si="4"/>
        <v>#N/A</v>
      </c>
      <c r="H33" s="69" t="e">
        <f t="shared" si="5"/>
        <v>#N/A</v>
      </c>
      <c r="I33" s="69" t="e">
        <f t="shared" si="6"/>
        <v>#N/A</v>
      </c>
      <c r="J33" s="69" t="e">
        <f t="shared" si="7"/>
        <v>#N/A</v>
      </c>
      <c r="K33" s="11">
        <f t="shared" si="15"/>
        <v>0</v>
      </c>
      <c r="L33" s="11">
        <f t="shared" si="15"/>
        <v>0</v>
      </c>
      <c r="M33" s="11" t="e">
        <f t="shared" si="15"/>
        <v>#N/A</v>
      </c>
      <c r="N33" s="11">
        <f t="shared" si="16"/>
        <v>0</v>
      </c>
      <c r="O33" s="11">
        <f t="shared" si="16"/>
        <v>0</v>
      </c>
      <c r="P33" s="43" t="e">
        <f t="shared" si="16"/>
        <v>#N/A</v>
      </c>
      <c r="Q33" t="s">
        <v>38</v>
      </c>
      <c r="R33" s="43" t="e">
        <f>INDEX(DATABASE!$1:$10000,MATCH($Q33,DATABASE!$A:$A,0),MATCH(R$2,DATABASE!$1:$1,0))+0</f>
        <v>#N/A</v>
      </c>
      <c r="S33" s="43" t="e">
        <f t="shared" si="10"/>
        <v>#N/A</v>
      </c>
      <c r="T33" s="45" t="e">
        <f>INDEX(DATABASE!$1:$10000,MATCH($Q33,DATABASE!$A:$A,0),MATCH(T$2,DATABASE!$1:$1,0))+0</f>
        <v>#N/A</v>
      </c>
      <c r="U33" s="45" t="e">
        <f>INDEX(DATABASE!$1:$10000,MATCH($Q33,DATABASE!$A:$A,0),MATCH(U$2,DATABASE!$1:$1,0))+0</f>
        <v>#N/A</v>
      </c>
      <c r="V33" s="45" t="e">
        <f>INDEX(DATABASE!$1:$10000,MATCH($Q33,DATABASE!$A:$A,0),MATCH(V$2,DATABASE!$1:$1,0))+0</f>
        <v>#N/A</v>
      </c>
      <c r="W33" s="45" t="e">
        <f>INDEX(DATABASE!$1:$10000,MATCH($Q33,DATABASE!$A:$A,0),MATCH(W$2,DATABASE!$1:$1,0))+0</f>
        <v>#N/A</v>
      </c>
      <c r="X33">
        <v>0</v>
      </c>
      <c r="Y33" s="44" t="str">
        <f t="shared" si="13"/>
        <v/>
      </c>
      <c r="Z33" s="44" t="str">
        <f t="shared" si="14"/>
        <v/>
      </c>
      <c r="AA33" s="43">
        <f t="shared" si="2"/>
        <v>0</v>
      </c>
    </row>
    <row r="34" spans="2:58" ht="15.75" customHeight="1" x14ac:dyDescent="0.25">
      <c r="F34" s="70" t="str">
        <f t="shared" si="3"/>
        <v/>
      </c>
      <c r="G34" s="69" t="str">
        <f t="shared" si="4"/>
        <v/>
      </c>
      <c r="H34" s="69" t="str">
        <f t="shared" si="5"/>
        <v/>
      </c>
      <c r="I34" s="69" t="str">
        <f t="shared" si="6"/>
        <v/>
      </c>
      <c r="J34" s="69" t="str">
        <f t="shared" si="7"/>
        <v/>
      </c>
      <c r="K34" s="11">
        <f t="shared" si="15"/>
        <v>0</v>
      </c>
      <c r="L34" s="11">
        <f t="shared" si="15"/>
        <v>0</v>
      </c>
      <c r="M34" s="11">
        <f t="shared" si="15"/>
        <v>0</v>
      </c>
      <c r="N34" s="11">
        <f t="shared" si="16"/>
        <v>0</v>
      </c>
      <c r="O34" s="11">
        <f t="shared" si="16"/>
        <v>0</v>
      </c>
      <c r="P34" s="43">
        <f t="shared" si="16"/>
        <v>0</v>
      </c>
      <c r="Q34" t="s">
        <v>39</v>
      </c>
      <c r="R34" s="43" t="e">
        <f>INDEX(DATABASE!$1:$10000,MATCH($Q34,DATABASE!$A:$A,0),MATCH(R$2,DATABASE!$1:$1,0))+0</f>
        <v>#N/A</v>
      </c>
      <c r="S34" s="43" t="e">
        <f t="shared" si="10"/>
        <v>#N/A</v>
      </c>
      <c r="T34" s="45" t="e">
        <f>INDEX(DATABASE!$1:$10000,MATCH($Q34,DATABASE!$A:$A,0),MATCH(T$2,DATABASE!$1:$1,0))+0</f>
        <v>#N/A</v>
      </c>
      <c r="U34" s="45" t="e">
        <f>INDEX(DATABASE!$1:$10000,MATCH($Q34,DATABASE!$A:$A,0),MATCH(U$2,DATABASE!$1:$1,0))+0</f>
        <v>#N/A</v>
      </c>
      <c r="V34" s="45" t="e">
        <f>INDEX(DATABASE!$1:$10000,MATCH($Q34,DATABASE!$A:$A,0),MATCH(V$2,DATABASE!$1:$1,0))+0</f>
        <v>#N/A</v>
      </c>
      <c r="W34" s="45" t="e">
        <f>INDEX(DATABASE!$1:$10000,MATCH($Q34,DATABASE!$A:$A,0),MATCH(W$2,DATABASE!$1:$1,0))+0</f>
        <v>#N/A</v>
      </c>
      <c r="X34">
        <v>1</v>
      </c>
      <c r="Y34" s="44" t="e">
        <f t="shared" si="13"/>
        <v>#N/A</v>
      </c>
      <c r="Z34" s="44" t="e">
        <f t="shared" si="14"/>
        <v>#N/A</v>
      </c>
      <c r="AA34" s="43">
        <f t="shared" si="2"/>
        <v>1</v>
      </c>
    </row>
    <row r="35" spans="2:58" s="47" customFormat="1" ht="15.75" customHeight="1" x14ac:dyDescent="0.25">
      <c r="B35" s="47" t="s">
        <v>113</v>
      </c>
      <c r="C35" s="47" t="s">
        <v>100</v>
      </c>
      <c r="D35" s="6" t="e">
        <f>IF(NOT($X35),R35,"")/1000*277.778</f>
        <v>#N/A</v>
      </c>
      <c r="E35" s="6" t="e">
        <f>IF(NOT($X35),S35,"")/1000*277.778</f>
        <v>#N/A</v>
      </c>
      <c r="F35" s="70" t="e">
        <f t="shared" si="3"/>
        <v>#N/A</v>
      </c>
      <c r="G35" s="69" t="e">
        <f t="shared" si="4"/>
        <v>#N/A</v>
      </c>
      <c r="H35" s="69" t="e">
        <f t="shared" si="5"/>
        <v>#N/A</v>
      </c>
      <c r="I35" s="69" t="e">
        <f t="shared" si="6"/>
        <v>#N/A</v>
      </c>
      <c r="J35" s="69" t="e">
        <f t="shared" si="7"/>
        <v>#N/A</v>
      </c>
      <c r="K35" s="11" t="e">
        <f t="shared" si="15"/>
        <v>#N/A</v>
      </c>
      <c r="L35" s="11">
        <f t="shared" si="15"/>
        <v>0</v>
      </c>
      <c r="M35" s="11">
        <f t="shared" si="15"/>
        <v>0</v>
      </c>
      <c r="N35" s="11" t="e">
        <f t="shared" si="16"/>
        <v>#N/A</v>
      </c>
      <c r="O35" s="11">
        <f t="shared" si="16"/>
        <v>0</v>
      </c>
      <c r="P35" s="11">
        <f t="shared" si="16"/>
        <v>0</v>
      </c>
      <c r="Q35" s="47" t="s">
        <v>40</v>
      </c>
      <c r="R35" s="43" t="e">
        <f>INDEX(DATABASE!$1:$10000,MATCH($Q35,DATABASE!$A:$A,0),MATCH(R$2,DATABASE!$1:$1,0))+0</f>
        <v>#N/A</v>
      </c>
      <c r="S35" s="43" t="e">
        <f t="shared" si="10"/>
        <v>#N/A</v>
      </c>
      <c r="T35" s="45" t="e">
        <f>INDEX(DATABASE!$1:$10000,MATCH($Q35,DATABASE!$A:$A,0),MATCH(T$2,DATABASE!$1:$1,0))+0</f>
        <v>#N/A</v>
      </c>
      <c r="U35" s="45" t="e">
        <f>INDEX(DATABASE!$1:$10000,MATCH($Q35,DATABASE!$A:$A,0),MATCH(U$2,DATABASE!$1:$1,0))+0</f>
        <v>#N/A</v>
      </c>
      <c r="V35" s="45" t="e">
        <f>INDEX(DATABASE!$1:$10000,MATCH($Q35,DATABASE!$A:$A,0),MATCH(V$2,DATABASE!$1:$1,0))+0</f>
        <v>#N/A</v>
      </c>
      <c r="W35" s="45" t="e">
        <f>INDEX(DATABASE!$1:$10000,MATCH($Q35,DATABASE!$A:$A,0),MATCH(W$2,DATABASE!$1:$1,0))+0</f>
        <v>#N/A</v>
      </c>
      <c r="X35" s="6">
        <v>0</v>
      </c>
      <c r="Y35" s="44" t="str">
        <f t="shared" si="13"/>
        <v/>
      </c>
      <c r="Z35" s="44" t="str">
        <f t="shared" si="14"/>
        <v/>
      </c>
      <c r="AA35" s="43">
        <f t="shared" si="2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.75" customHeight="1" x14ac:dyDescent="0.25">
      <c r="D36" s="43" t="str">
        <f t="shared" ref="D36:D48" si="17">IF(NOT($X36),R36,"")</f>
        <v/>
      </c>
      <c r="E36" s="43" t="str">
        <f t="shared" ref="E36:E48" si="18">IF(NOT($X36),S36,"")</f>
        <v/>
      </c>
      <c r="F36" s="70" t="str">
        <f t="shared" si="3"/>
        <v/>
      </c>
      <c r="G36" s="69" t="str">
        <f t="shared" si="4"/>
        <v/>
      </c>
      <c r="H36" s="69" t="str">
        <f t="shared" si="5"/>
        <v/>
      </c>
      <c r="I36" s="69" t="str">
        <f t="shared" si="6"/>
        <v/>
      </c>
      <c r="J36" s="69" t="str">
        <f t="shared" si="7"/>
        <v/>
      </c>
      <c r="K36" s="11">
        <f t="shared" si="15"/>
        <v>0</v>
      </c>
      <c r="L36" s="11">
        <f t="shared" si="15"/>
        <v>0</v>
      </c>
      <c r="M36" s="11">
        <f t="shared" si="15"/>
        <v>0</v>
      </c>
      <c r="N36" s="11">
        <f t="shared" si="16"/>
        <v>0</v>
      </c>
      <c r="O36" s="11">
        <f t="shared" si="16"/>
        <v>0</v>
      </c>
      <c r="P36" s="43">
        <f t="shared" si="16"/>
        <v>0</v>
      </c>
      <c r="Q36" t="s">
        <v>41</v>
      </c>
      <c r="R36" s="43" t="e">
        <f>INDEX(DATABASE!$1:$10000,MATCH($Q36,DATABASE!$A:$A,0),MATCH(R$2,DATABASE!$1:$1,0))+0</f>
        <v>#N/A</v>
      </c>
      <c r="S36" s="43" t="e">
        <f t="shared" si="10"/>
        <v>#N/A</v>
      </c>
      <c r="T36" s="45" t="e">
        <f>INDEX(DATABASE!$1:$10000,MATCH($Q36,DATABASE!$A:$A,0),MATCH(T$2,DATABASE!$1:$1,0))+0</f>
        <v>#N/A</v>
      </c>
      <c r="U36" s="45" t="e">
        <f>INDEX(DATABASE!$1:$10000,MATCH($Q36,DATABASE!$A:$A,0),MATCH(U$2,DATABASE!$1:$1,0))+0</f>
        <v>#N/A</v>
      </c>
      <c r="V36" s="45" t="e">
        <f>INDEX(DATABASE!$1:$10000,MATCH($Q36,DATABASE!$A:$A,0),MATCH(V$2,DATABASE!$1:$1,0))+0</f>
        <v>#N/A</v>
      </c>
      <c r="W36" s="45" t="e">
        <f>INDEX(DATABASE!$1:$10000,MATCH($Q36,DATABASE!$A:$A,0),MATCH(W$2,DATABASE!$1:$1,0))+0</f>
        <v>#N/A</v>
      </c>
      <c r="X36">
        <v>1</v>
      </c>
      <c r="Y36" s="44" t="e">
        <f t="shared" si="13"/>
        <v>#N/A</v>
      </c>
      <c r="Z36" s="44" t="e">
        <f t="shared" si="14"/>
        <v>#N/A</v>
      </c>
      <c r="AA36" s="43">
        <f t="shared" ref="AA36:AA54" si="19">IF(ISNUMBER(SEARCH("[W]",Q36)),1,0)</f>
        <v>1</v>
      </c>
    </row>
    <row r="37" spans="2:58" s="47" customFormat="1" ht="16.5" customHeight="1" x14ac:dyDescent="0.25">
      <c r="B37" s="47" t="s">
        <v>114</v>
      </c>
      <c r="D37" s="6" t="e">
        <f>IF(NOT($X37),R37,"")/1000*277.778</f>
        <v>#N/A</v>
      </c>
      <c r="E37" s="6" t="e">
        <f>IF(NOT($X37),S37,"")/1000*277.778</f>
        <v>#N/A</v>
      </c>
      <c r="F37" s="70" t="e">
        <f t="shared" si="3"/>
        <v>#N/A</v>
      </c>
      <c r="G37" s="69" t="e">
        <f t="shared" si="4"/>
        <v>#N/A</v>
      </c>
      <c r="H37" s="69" t="e">
        <f t="shared" si="5"/>
        <v>#N/A</v>
      </c>
      <c r="I37" s="69" t="e">
        <f t="shared" si="6"/>
        <v>#N/A</v>
      </c>
      <c r="J37" s="69" t="e">
        <f t="shared" si="7"/>
        <v>#N/A</v>
      </c>
      <c r="K37" s="11">
        <f t="shared" si="15"/>
        <v>0</v>
      </c>
      <c r="L37" s="11">
        <f t="shared" si="15"/>
        <v>0</v>
      </c>
      <c r="M37" s="11">
        <f t="shared" si="15"/>
        <v>0</v>
      </c>
      <c r="N37" s="11">
        <f t="shared" si="16"/>
        <v>0</v>
      </c>
      <c r="O37" s="11">
        <f t="shared" si="16"/>
        <v>0</v>
      </c>
      <c r="P37" s="11">
        <f t="shared" si="16"/>
        <v>0</v>
      </c>
      <c r="Q37" s="47" t="s">
        <v>257</v>
      </c>
      <c r="R37" s="43" t="e">
        <f>INDEX(DATABASE!$1:$10000,MATCH($Q37,DATABASE!$A:$A,0),MATCH(R$2,DATABASE!$1:$1,0))+0</f>
        <v>#N/A</v>
      </c>
      <c r="S37" s="43" t="e">
        <f t="shared" si="10"/>
        <v>#N/A</v>
      </c>
      <c r="T37" s="45" t="e">
        <f>INDEX(DATABASE!$1:$10000,MATCH($Q37,DATABASE!$A:$A,0),MATCH(T$2,DATABASE!$1:$1,0))+0</f>
        <v>#N/A</v>
      </c>
      <c r="U37" s="45" t="e">
        <f>INDEX(DATABASE!$1:$10000,MATCH($Q37,DATABASE!$A:$A,0),MATCH(U$2,DATABASE!$1:$1,0))+0</f>
        <v>#N/A</v>
      </c>
      <c r="V37" s="45" t="e">
        <f>INDEX(DATABASE!$1:$10000,MATCH($Q37,DATABASE!$A:$A,0),MATCH(V$2,DATABASE!$1:$1,0))+0</f>
        <v>#N/A</v>
      </c>
      <c r="W37" s="45" t="e">
        <f>INDEX(DATABASE!$1:$10000,MATCH($Q37,DATABASE!$A:$A,0),MATCH(W$2,DATABASE!$1:$1,0))+0</f>
        <v>#N/A</v>
      </c>
      <c r="X37" s="6">
        <v>0</v>
      </c>
      <c r="Y37" s="44" t="str">
        <f t="shared" si="13"/>
        <v/>
      </c>
      <c r="Z37" s="44" t="str">
        <f t="shared" si="14"/>
        <v/>
      </c>
      <c r="AA37" s="43">
        <f t="shared" si="19"/>
        <v>0</v>
      </c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spans="2:58" ht="16.5" customHeight="1" x14ac:dyDescent="0.25">
      <c r="D38" s="43" t="str">
        <f t="shared" si="17"/>
        <v/>
      </c>
      <c r="E38" s="43" t="str">
        <f t="shared" si="18"/>
        <v/>
      </c>
      <c r="F38" s="70" t="str">
        <f t="shared" si="3"/>
        <v/>
      </c>
      <c r="G38" s="69" t="str">
        <f t="shared" si="4"/>
        <v/>
      </c>
      <c r="H38" s="69" t="str">
        <f t="shared" si="5"/>
        <v/>
      </c>
      <c r="I38" s="69" t="str">
        <f t="shared" si="6"/>
        <v/>
      </c>
      <c r="J38" s="69" t="str">
        <f t="shared" si="7"/>
        <v/>
      </c>
      <c r="K38" s="11">
        <f t="shared" si="15"/>
        <v>0</v>
      </c>
      <c r="L38" s="11">
        <f t="shared" si="15"/>
        <v>0</v>
      </c>
      <c r="M38" s="11">
        <f t="shared" si="15"/>
        <v>0</v>
      </c>
      <c r="N38" s="11">
        <f t="shared" si="16"/>
        <v>0</v>
      </c>
      <c r="O38" s="11">
        <f t="shared" si="16"/>
        <v>0</v>
      </c>
      <c r="P38" s="11">
        <f t="shared" si="16"/>
        <v>0</v>
      </c>
      <c r="Q38" t="s">
        <v>115</v>
      </c>
      <c r="R38" s="43" t="e">
        <f>INDEX(DATABASE!$1:$10000,MATCH($Q38,DATABASE!$A:$A,0),MATCH(R$2,DATABASE!$1:$1,0))+0</f>
        <v>#N/A</v>
      </c>
      <c r="S38" s="43" t="e">
        <f t="shared" si="10"/>
        <v>#N/A</v>
      </c>
      <c r="T38" s="45" t="e">
        <f>INDEX(DATABASE!$1:$10000,MATCH($Q38,DATABASE!$A:$A,0),MATCH(T$2,DATABASE!$1:$1,0))+0</f>
        <v>#N/A</v>
      </c>
      <c r="U38" s="45" t="e">
        <f>INDEX(DATABASE!$1:$10000,MATCH($Q38,DATABASE!$A:$A,0),MATCH(U$2,DATABASE!$1:$1,0))+0</f>
        <v>#N/A</v>
      </c>
      <c r="V38" s="45" t="e">
        <f>INDEX(DATABASE!$1:$10000,MATCH($Q38,DATABASE!$A:$A,0),MATCH(V$2,DATABASE!$1:$1,0))+0</f>
        <v>#N/A</v>
      </c>
      <c r="W38" s="45" t="e">
        <f>INDEX(DATABASE!$1:$10000,MATCH($Q38,DATABASE!$A:$A,0),MATCH(W$2,DATABASE!$1:$1,0))+0</f>
        <v>#N/A</v>
      </c>
      <c r="X38" s="43">
        <v>1</v>
      </c>
      <c r="Y38" s="44" t="e">
        <f t="shared" si="13"/>
        <v>#N/A</v>
      </c>
      <c r="Z38" s="44" t="e">
        <f t="shared" si="14"/>
        <v>#N/A</v>
      </c>
      <c r="AA38" s="43">
        <f t="shared" si="19"/>
        <v>1</v>
      </c>
    </row>
    <row r="39" spans="2:58" ht="16.5" customHeight="1" x14ac:dyDescent="0.25">
      <c r="B39" s="63" t="s">
        <v>43</v>
      </c>
      <c r="D39" s="6" t="e">
        <f>IF(NOT($X39),R39,"")/1000*277.778</f>
        <v>#N/A</v>
      </c>
      <c r="E39" s="6" t="e">
        <f>IF(NOT($X39),S39,"")/1000*277.778</f>
        <v>#N/A</v>
      </c>
      <c r="F39" s="70" t="e">
        <f t="shared" si="3"/>
        <v>#N/A</v>
      </c>
      <c r="G39" s="69" t="e">
        <f t="shared" si="4"/>
        <v>#N/A</v>
      </c>
      <c r="H39" s="69" t="e">
        <f t="shared" si="5"/>
        <v>#N/A</v>
      </c>
      <c r="I39" s="69" t="e">
        <f t="shared" si="6"/>
        <v>#N/A</v>
      </c>
      <c r="J39" s="69" t="e">
        <f t="shared" si="7"/>
        <v>#N/A</v>
      </c>
      <c r="K39" s="11">
        <f t="shared" si="15"/>
        <v>0</v>
      </c>
      <c r="L39" s="11">
        <f t="shared" si="15"/>
        <v>0</v>
      </c>
      <c r="M39" s="11">
        <f t="shared" si="15"/>
        <v>0</v>
      </c>
      <c r="N39" s="11">
        <f t="shared" si="16"/>
        <v>0</v>
      </c>
      <c r="O39" s="11">
        <f t="shared" si="16"/>
        <v>0</v>
      </c>
      <c r="P39" s="11">
        <f t="shared" si="16"/>
        <v>0</v>
      </c>
      <c r="Q39" t="s">
        <v>42</v>
      </c>
      <c r="R39" s="43" t="e">
        <f>INDEX(DATABASE!$1:$10000,MATCH($Q39,DATABASE!$A:$A,0),MATCH(R$2,DATABASE!$1:$1,0))+0</f>
        <v>#N/A</v>
      </c>
      <c r="S39" s="43" t="e">
        <f t="shared" si="10"/>
        <v>#N/A</v>
      </c>
      <c r="T39" s="45" t="e">
        <f>INDEX(DATABASE!$1:$10000,MATCH($Q39,DATABASE!$A:$A,0),MATCH(T$2,DATABASE!$1:$1,0))+0</f>
        <v>#N/A</v>
      </c>
      <c r="U39" s="45" t="e">
        <f>INDEX(DATABASE!$1:$10000,MATCH($Q39,DATABASE!$A:$A,0),MATCH(U$2,DATABASE!$1:$1,0))+0</f>
        <v>#N/A</v>
      </c>
      <c r="V39" s="45" t="e">
        <f>INDEX(DATABASE!$1:$10000,MATCH($Q39,DATABASE!$A:$A,0),MATCH(V$2,DATABASE!$1:$1,0))+0</f>
        <v>#N/A</v>
      </c>
      <c r="W39" s="45" t="e">
        <f>INDEX(DATABASE!$1:$10000,MATCH($Q39,DATABASE!$A:$A,0),MATCH(W$2,DATABASE!$1:$1,0))+0</f>
        <v>#N/A</v>
      </c>
      <c r="X39" s="43">
        <v>0</v>
      </c>
      <c r="Y39" s="44" t="str">
        <f t="shared" si="13"/>
        <v/>
      </c>
      <c r="Z39" s="44" t="str">
        <f t="shared" si="14"/>
        <v/>
      </c>
      <c r="AA39" s="43">
        <f t="shared" si="19"/>
        <v>0</v>
      </c>
    </row>
    <row r="40" spans="2:58" ht="16.5" customHeight="1" x14ac:dyDescent="0.25">
      <c r="D40" s="43" t="str">
        <f t="shared" si="17"/>
        <v/>
      </c>
      <c r="E40" s="43" t="str">
        <f t="shared" si="18"/>
        <v/>
      </c>
      <c r="F40" s="70" t="str">
        <f t="shared" si="3"/>
        <v/>
      </c>
      <c r="G40" s="69" t="str">
        <f t="shared" si="4"/>
        <v/>
      </c>
      <c r="H40" s="69" t="str">
        <f t="shared" si="5"/>
        <v/>
      </c>
      <c r="I40" s="69" t="str">
        <f t="shared" si="6"/>
        <v/>
      </c>
      <c r="J40" s="69" t="str">
        <f t="shared" si="7"/>
        <v/>
      </c>
      <c r="K40" s="11">
        <f t="shared" si="15"/>
        <v>0</v>
      </c>
      <c r="L40" s="11">
        <f t="shared" si="15"/>
        <v>0</v>
      </c>
      <c r="M40" s="11">
        <f t="shared" si="15"/>
        <v>0</v>
      </c>
      <c r="N40" s="11">
        <f t="shared" si="16"/>
        <v>0</v>
      </c>
      <c r="O40" s="11">
        <f t="shared" si="16"/>
        <v>0</v>
      </c>
      <c r="P40" s="11">
        <f t="shared" si="16"/>
        <v>0</v>
      </c>
      <c r="Q40" t="s">
        <v>44</v>
      </c>
      <c r="R40" s="43" t="e">
        <f>INDEX(DATABASE!$1:$10000,MATCH($Q40,DATABASE!$A:$A,0),MATCH(R$2,DATABASE!$1:$1,0))+0</f>
        <v>#N/A</v>
      </c>
      <c r="S40" s="43" t="e">
        <f t="shared" si="10"/>
        <v>#N/A</v>
      </c>
      <c r="T40" s="45" t="e">
        <f>INDEX(DATABASE!$1:$10000,MATCH($Q40,DATABASE!$A:$A,0),MATCH(T$2,DATABASE!$1:$1,0))+0</f>
        <v>#N/A</v>
      </c>
      <c r="U40" s="45" t="e">
        <f>INDEX(DATABASE!$1:$10000,MATCH($Q40,DATABASE!$A:$A,0),MATCH(U$2,DATABASE!$1:$1,0))+0</f>
        <v>#N/A</v>
      </c>
      <c r="V40" s="45" t="e">
        <f>INDEX(DATABASE!$1:$10000,MATCH($Q40,DATABASE!$A:$A,0),MATCH(V$2,DATABASE!$1:$1,0))+0</f>
        <v>#N/A</v>
      </c>
      <c r="W40" s="45" t="e">
        <f>INDEX(DATABASE!$1:$10000,MATCH($Q40,DATABASE!$A:$A,0),MATCH(W$2,DATABASE!$1:$1,0))+0</f>
        <v>#N/A</v>
      </c>
      <c r="X40" s="43">
        <v>1</v>
      </c>
      <c r="Y40" s="44" t="e">
        <f t="shared" si="13"/>
        <v>#N/A</v>
      </c>
      <c r="Z40" s="44" t="e">
        <f t="shared" si="14"/>
        <v>#N/A</v>
      </c>
      <c r="AA40" s="43">
        <f t="shared" si="19"/>
        <v>1</v>
      </c>
    </row>
    <row r="41" spans="2:58" ht="16.5" customHeight="1" x14ac:dyDescent="0.25">
      <c r="B41" s="63" t="s">
        <v>46</v>
      </c>
      <c r="D41" s="6" t="e">
        <f>IF(NOT($X41),R41,"")/1000*277.778</f>
        <v>#N/A</v>
      </c>
      <c r="E41" s="6" t="e">
        <f>IF(NOT($X41),S41,"")/1000*277.778</f>
        <v>#N/A</v>
      </c>
      <c r="F41" s="70" t="e">
        <f t="shared" si="3"/>
        <v>#N/A</v>
      </c>
      <c r="G41" s="69" t="e">
        <f t="shared" si="4"/>
        <v>#N/A</v>
      </c>
      <c r="H41" s="69" t="e">
        <f t="shared" si="5"/>
        <v>#N/A</v>
      </c>
      <c r="I41" s="69" t="e">
        <f t="shared" si="6"/>
        <v>#N/A</v>
      </c>
      <c r="J41" s="69" t="e">
        <f t="shared" si="7"/>
        <v>#N/A</v>
      </c>
      <c r="K41" s="11">
        <f t="shared" si="15"/>
        <v>0</v>
      </c>
      <c r="L41" s="11">
        <f t="shared" si="15"/>
        <v>0</v>
      </c>
      <c r="M41" s="11">
        <f t="shared" si="15"/>
        <v>0</v>
      </c>
      <c r="N41" s="11">
        <f t="shared" si="16"/>
        <v>0</v>
      </c>
      <c r="O41" s="11">
        <f t="shared" si="16"/>
        <v>0</v>
      </c>
      <c r="P41" s="11">
        <f t="shared" si="16"/>
        <v>0</v>
      </c>
      <c r="Q41" t="s">
        <v>45</v>
      </c>
      <c r="R41" s="43" t="e">
        <f>INDEX(DATABASE!$1:$10000,MATCH($Q41,DATABASE!$A:$A,0),MATCH(R$2,DATABASE!$1:$1,0))+0</f>
        <v>#N/A</v>
      </c>
      <c r="S41" s="43" t="e">
        <f t="shared" si="10"/>
        <v>#N/A</v>
      </c>
      <c r="T41" s="45" t="e">
        <f>INDEX(DATABASE!$1:$10000,MATCH($Q41,DATABASE!$A:$A,0),MATCH(T$2,DATABASE!$1:$1,0))+0</f>
        <v>#N/A</v>
      </c>
      <c r="U41" s="45" t="e">
        <f>INDEX(DATABASE!$1:$10000,MATCH($Q41,DATABASE!$A:$A,0),MATCH(U$2,DATABASE!$1:$1,0))+0</f>
        <v>#N/A</v>
      </c>
      <c r="V41" s="45" t="e">
        <f>INDEX(DATABASE!$1:$10000,MATCH($Q41,DATABASE!$A:$A,0),MATCH(V$2,DATABASE!$1:$1,0))+0</f>
        <v>#N/A</v>
      </c>
      <c r="W41" s="45" t="e">
        <f>INDEX(DATABASE!$1:$10000,MATCH($Q41,DATABASE!$A:$A,0),MATCH(W$2,DATABASE!$1:$1,0))+0</f>
        <v>#N/A</v>
      </c>
      <c r="X41" s="43">
        <v>0</v>
      </c>
      <c r="Y41" s="44" t="str">
        <f t="shared" si="13"/>
        <v/>
      </c>
      <c r="Z41" s="44" t="str">
        <f t="shared" si="14"/>
        <v/>
      </c>
      <c r="AA41" s="43">
        <f t="shared" si="19"/>
        <v>0</v>
      </c>
    </row>
    <row r="42" spans="2:58" ht="16.5" customHeight="1" x14ac:dyDescent="0.25">
      <c r="D42" s="43" t="str">
        <f t="shared" si="17"/>
        <v/>
      </c>
      <c r="E42" s="43" t="str">
        <f t="shared" si="18"/>
        <v/>
      </c>
      <c r="F42" s="70" t="str">
        <f t="shared" si="3"/>
        <v/>
      </c>
      <c r="G42" s="69" t="str">
        <f t="shared" si="4"/>
        <v/>
      </c>
      <c r="H42" s="69" t="str">
        <f t="shared" si="5"/>
        <v/>
      </c>
      <c r="I42" s="69" t="str">
        <f t="shared" si="6"/>
        <v/>
      </c>
      <c r="J42" s="69" t="str">
        <f t="shared" si="7"/>
        <v/>
      </c>
      <c r="K42" s="11">
        <f t="shared" si="15"/>
        <v>0</v>
      </c>
      <c r="L42" s="11">
        <f t="shared" si="15"/>
        <v>0</v>
      </c>
      <c r="M42" s="11">
        <f t="shared" si="15"/>
        <v>0</v>
      </c>
      <c r="N42" s="11">
        <f t="shared" si="16"/>
        <v>0</v>
      </c>
      <c r="O42" s="11">
        <f t="shared" si="16"/>
        <v>0</v>
      </c>
      <c r="P42" s="11">
        <f t="shared" si="16"/>
        <v>0</v>
      </c>
      <c r="Q42" t="s">
        <v>47</v>
      </c>
      <c r="R42" s="43" t="e">
        <f>INDEX(DATABASE!$1:$10000,MATCH($Q42,DATABASE!$A:$A,0),MATCH(R$2,DATABASE!$1:$1,0))+0</f>
        <v>#N/A</v>
      </c>
      <c r="S42" s="43" t="e">
        <f t="shared" si="10"/>
        <v>#N/A</v>
      </c>
      <c r="T42" s="45" t="e">
        <f>INDEX(DATABASE!$1:$10000,MATCH($Q42,DATABASE!$A:$A,0),MATCH(T$2,DATABASE!$1:$1,0))+0</f>
        <v>#N/A</v>
      </c>
      <c r="U42" s="45" t="e">
        <f>INDEX(DATABASE!$1:$10000,MATCH($Q42,DATABASE!$A:$A,0),MATCH(U$2,DATABASE!$1:$1,0))+0</f>
        <v>#N/A</v>
      </c>
      <c r="V42" s="45" t="e">
        <f>INDEX(DATABASE!$1:$10000,MATCH($Q42,DATABASE!$A:$A,0),MATCH(V$2,DATABASE!$1:$1,0))+0</f>
        <v>#N/A</v>
      </c>
      <c r="W42" s="45" t="e">
        <f>INDEX(DATABASE!$1:$10000,MATCH($Q42,DATABASE!$A:$A,0),MATCH(W$2,DATABASE!$1:$1,0))+0</f>
        <v>#N/A</v>
      </c>
      <c r="X42" s="43">
        <v>1</v>
      </c>
      <c r="Y42" s="44" t="e">
        <f t="shared" si="13"/>
        <v>#N/A</v>
      </c>
      <c r="Z42" s="44" t="e">
        <f t="shared" si="14"/>
        <v>#N/A</v>
      </c>
      <c r="AA42" s="43">
        <f t="shared" si="19"/>
        <v>1</v>
      </c>
    </row>
    <row r="43" spans="2:58" ht="16.5" customHeight="1" x14ac:dyDescent="0.25">
      <c r="B43" s="63" t="s">
        <v>49</v>
      </c>
      <c r="D43" s="6" t="e">
        <f>IF(NOT($X43),R43,"")/1000*277.778</f>
        <v>#N/A</v>
      </c>
      <c r="E43" s="6" t="e">
        <f>IF(NOT($X43),S43,"")/1000*277.778</f>
        <v>#N/A</v>
      </c>
      <c r="F43" s="70" t="e">
        <f t="shared" si="3"/>
        <v>#N/A</v>
      </c>
      <c r="G43" s="69" t="e">
        <f t="shared" si="4"/>
        <v>#N/A</v>
      </c>
      <c r="H43" s="69" t="e">
        <f t="shared" si="5"/>
        <v>#N/A</v>
      </c>
      <c r="I43" s="69" t="e">
        <f t="shared" si="6"/>
        <v>#N/A</v>
      </c>
      <c r="J43" s="69" t="e">
        <f t="shared" si="7"/>
        <v>#N/A</v>
      </c>
      <c r="K43" s="11">
        <f t="shared" si="15"/>
        <v>0</v>
      </c>
      <c r="L43" s="11">
        <f t="shared" si="15"/>
        <v>0</v>
      </c>
      <c r="M43" s="11">
        <f t="shared" si="15"/>
        <v>0</v>
      </c>
      <c r="N43" s="11">
        <f t="shared" si="16"/>
        <v>0</v>
      </c>
      <c r="O43" s="11">
        <f t="shared" si="16"/>
        <v>0</v>
      </c>
      <c r="P43" s="11">
        <f t="shared" si="16"/>
        <v>0</v>
      </c>
      <c r="Q43" t="s">
        <v>48</v>
      </c>
      <c r="R43" s="43" t="e">
        <f>INDEX(DATABASE!$1:$10000,MATCH($Q43,DATABASE!$A:$A,0),MATCH(R$2,DATABASE!$1:$1,0))+0</f>
        <v>#N/A</v>
      </c>
      <c r="S43" s="43" t="e">
        <f t="shared" si="10"/>
        <v>#N/A</v>
      </c>
      <c r="T43" s="45" t="e">
        <f>INDEX(DATABASE!$1:$10000,MATCH($Q43,DATABASE!$A:$A,0),MATCH(T$2,DATABASE!$1:$1,0))+0</f>
        <v>#N/A</v>
      </c>
      <c r="U43" s="45" t="e">
        <f>INDEX(DATABASE!$1:$10000,MATCH($Q43,DATABASE!$A:$A,0),MATCH(U$2,DATABASE!$1:$1,0))+0</f>
        <v>#N/A</v>
      </c>
      <c r="V43" s="45" t="e">
        <f>INDEX(DATABASE!$1:$10000,MATCH($Q43,DATABASE!$A:$A,0),MATCH(V$2,DATABASE!$1:$1,0))+0</f>
        <v>#N/A</v>
      </c>
      <c r="W43" s="45" t="e">
        <f>INDEX(DATABASE!$1:$10000,MATCH($Q43,DATABASE!$A:$A,0),MATCH(W$2,DATABASE!$1:$1,0))+0</f>
        <v>#N/A</v>
      </c>
      <c r="X43" s="43">
        <v>0</v>
      </c>
      <c r="Y43" s="44" t="str">
        <f>IF(AA43,#REF!/R43*1000,"")</f>
        <v/>
      </c>
      <c r="Z43" s="44" t="str">
        <f>IF(AA43,#REF!/S43*1000,"")</f>
        <v/>
      </c>
      <c r="AA43" s="43">
        <f t="shared" si="19"/>
        <v>0</v>
      </c>
    </row>
    <row r="44" spans="2:58" ht="16.5" customHeight="1" x14ac:dyDescent="0.25">
      <c r="D44" s="43" t="str">
        <f t="shared" si="17"/>
        <v/>
      </c>
      <c r="E44" s="43" t="str">
        <f t="shared" si="18"/>
        <v/>
      </c>
      <c r="F44" s="70" t="str">
        <f t="shared" si="3"/>
        <v/>
      </c>
      <c r="G44" s="69" t="str">
        <f t="shared" si="4"/>
        <v/>
      </c>
      <c r="H44" s="69" t="str">
        <f t="shared" si="5"/>
        <v/>
      </c>
      <c r="I44" s="69" t="str">
        <f t="shared" si="6"/>
        <v/>
      </c>
      <c r="J44" s="69" t="str">
        <f t="shared" si="7"/>
        <v/>
      </c>
      <c r="K44" s="11">
        <f t="shared" si="15"/>
        <v>0</v>
      </c>
      <c r="L44" s="11">
        <f t="shared" si="15"/>
        <v>0</v>
      </c>
      <c r="M44" s="11">
        <f t="shared" si="15"/>
        <v>0</v>
      </c>
      <c r="N44" s="11">
        <f t="shared" si="16"/>
        <v>0</v>
      </c>
      <c r="O44" s="11">
        <f t="shared" si="16"/>
        <v>0</v>
      </c>
      <c r="P44" s="11">
        <f t="shared" si="16"/>
        <v>0</v>
      </c>
      <c r="Q44" t="s">
        <v>50</v>
      </c>
      <c r="R44" s="43" t="e">
        <f>INDEX(DATABASE!$1:$10000,MATCH($Q44,DATABASE!$A:$A,0),MATCH(R$2,DATABASE!$1:$1,0))+0</f>
        <v>#N/A</v>
      </c>
      <c r="S44" s="43" t="e">
        <f t="shared" si="10"/>
        <v>#N/A</v>
      </c>
      <c r="T44" s="45" t="e">
        <f>INDEX(DATABASE!$1:$10000,MATCH($Q44,DATABASE!$A:$A,0),MATCH(T$2,DATABASE!$1:$1,0))+0</f>
        <v>#N/A</v>
      </c>
      <c r="U44" s="45" t="e">
        <f>INDEX(DATABASE!$1:$10000,MATCH($Q44,DATABASE!$A:$A,0),MATCH(U$2,DATABASE!$1:$1,0))+0</f>
        <v>#N/A</v>
      </c>
      <c r="V44" s="45" t="e">
        <f>INDEX(DATABASE!$1:$10000,MATCH($Q44,DATABASE!$A:$A,0),MATCH(V$2,DATABASE!$1:$1,0))+0</f>
        <v>#N/A</v>
      </c>
      <c r="W44" s="45" t="e">
        <f>INDEX(DATABASE!$1:$10000,MATCH($Q44,DATABASE!$A:$A,0),MATCH(W$2,DATABASE!$1:$1,0))+0</f>
        <v>#N/A</v>
      </c>
      <c r="X44" s="43">
        <v>1</v>
      </c>
      <c r="Y44" s="44" t="e">
        <f>IF(AA44,R43/R44*1000,"")</f>
        <v>#N/A</v>
      </c>
      <c r="Z44" s="44" t="e">
        <f>IF(AA44,S43/S44*1000,"")</f>
        <v>#N/A</v>
      </c>
      <c r="AA44" s="43">
        <f t="shared" si="19"/>
        <v>1</v>
      </c>
    </row>
    <row r="45" spans="2:58" s="47" customFormat="1" ht="15.75" customHeight="1" x14ac:dyDescent="0.25">
      <c r="B45" s="47" t="s">
        <v>116</v>
      </c>
      <c r="C45" s="47" t="s">
        <v>100</v>
      </c>
      <c r="D45" s="6" t="e">
        <f>IF(NOT($X45),R45,"")/1000*277.778</f>
        <v>#N/A</v>
      </c>
      <c r="E45" s="6" t="e">
        <f>IF(NOT($X45),S45,"")/1000*277.778</f>
        <v>#N/A</v>
      </c>
      <c r="F45" s="70" t="e">
        <f t="shared" si="3"/>
        <v>#N/A</v>
      </c>
      <c r="G45" s="69" t="e">
        <f t="shared" si="4"/>
        <v>#N/A</v>
      </c>
      <c r="H45" s="69" t="e">
        <f t="shared" si="5"/>
        <v>#N/A</v>
      </c>
      <c r="I45" s="69" t="e">
        <f t="shared" si="6"/>
        <v>#N/A</v>
      </c>
      <c r="J45" s="69" t="e">
        <f t="shared" si="7"/>
        <v>#N/A</v>
      </c>
      <c r="K45" s="11" t="e">
        <f t="shared" si="15"/>
        <v>#N/A</v>
      </c>
      <c r="L45" s="11">
        <f t="shared" si="15"/>
        <v>0</v>
      </c>
      <c r="M45" s="11">
        <f t="shared" si="15"/>
        <v>0</v>
      </c>
      <c r="N45" s="11" t="e">
        <f t="shared" si="16"/>
        <v>#N/A</v>
      </c>
      <c r="O45" s="11">
        <f t="shared" si="16"/>
        <v>0</v>
      </c>
      <c r="P45" s="11">
        <f t="shared" si="16"/>
        <v>0</v>
      </c>
      <c r="Q45" s="47" t="s">
        <v>51</v>
      </c>
      <c r="R45" s="43" t="e">
        <f>INDEX(DATABASE!$1:$10000,MATCH($Q45,DATABASE!$A:$A,0),MATCH(R$2,DATABASE!$1:$1,0))+0</f>
        <v>#N/A</v>
      </c>
      <c r="S45" s="43" t="e">
        <f t="shared" si="10"/>
        <v>#N/A</v>
      </c>
      <c r="T45" s="45" t="e">
        <f>INDEX(DATABASE!$1:$10000,MATCH($Q45,DATABASE!$A:$A,0),MATCH(T$2,DATABASE!$1:$1,0))+0</f>
        <v>#N/A</v>
      </c>
      <c r="U45" s="45" t="e">
        <f>INDEX(DATABASE!$1:$10000,MATCH($Q45,DATABASE!$A:$A,0),MATCH(U$2,DATABASE!$1:$1,0))+0</f>
        <v>#N/A</v>
      </c>
      <c r="V45" s="45" t="e">
        <f>INDEX(DATABASE!$1:$10000,MATCH($Q45,DATABASE!$A:$A,0),MATCH(V$2,DATABASE!$1:$1,0))+0</f>
        <v>#N/A</v>
      </c>
      <c r="W45" s="45" t="e">
        <f>INDEX(DATABASE!$1:$10000,MATCH($Q45,DATABASE!$A:$A,0),MATCH(W$2,DATABASE!$1:$1,0))+0</f>
        <v>#N/A</v>
      </c>
      <c r="X45" s="6">
        <v>0</v>
      </c>
      <c r="Y45" s="44" t="str">
        <f>IF(AA45,#REF!/R45*1000,"")</f>
        <v/>
      </c>
      <c r="Z45" s="44" t="str">
        <f>IF(AA45,#REF!/S45*1000,"")</f>
        <v/>
      </c>
      <c r="AA45" s="43">
        <f t="shared" si="19"/>
        <v>0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</row>
    <row r="46" spans="2:58" ht="15.75" customHeight="1" x14ac:dyDescent="0.25">
      <c r="D46" s="43" t="str">
        <f t="shared" si="17"/>
        <v/>
      </c>
      <c r="E46" s="43" t="str">
        <f t="shared" si="18"/>
        <v/>
      </c>
      <c r="F46" s="70" t="str">
        <f t="shared" si="3"/>
        <v/>
      </c>
      <c r="G46" s="69" t="str">
        <f t="shared" si="4"/>
        <v/>
      </c>
      <c r="H46" s="69" t="str">
        <f t="shared" si="5"/>
        <v/>
      </c>
      <c r="I46" s="69" t="str">
        <f t="shared" si="6"/>
        <v/>
      </c>
      <c r="J46" s="69" t="str">
        <f t="shared" si="7"/>
        <v/>
      </c>
      <c r="K46" s="11">
        <f t="shared" si="15"/>
        <v>0</v>
      </c>
      <c r="L46" s="11">
        <f t="shared" si="15"/>
        <v>0</v>
      </c>
      <c r="M46" s="11">
        <f t="shared" si="15"/>
        <v>0</v>
      </c>
      <c r="N46" s="11">
        <f t="shared" si="16"/>
        <v>0</v>
      </c>
      <c r="O46" s="11">
        <f t="shared" si="16"/>
        <v>0</v>
      </c>
      <c r="P46" s="43">
        <f t="shared" si="16"/>
        <v>0</v>
      </c>
      <c r="Q46" t="s">
        <v>52</v>
      </c>
      <c r="R46" s="43" t="e">
        <f>INDEX(DATABASE!$1:$10000,MATCH($Q46,DATABASE!$A:$A,0),MATCH(R$2,DATABASE!$1:$1,0))+0</f>
        <v>#N/A</v>
      </c>
      <c r="S46" s="43" t="e">
        <f t="shared" si="10"/>
        <v>#N/A</v>
      </c>
      <c r="T46" s="45" t="e">
        <f>INDEX(DATABASE!$1:$10000,MATCH($Q46,DATABASE!$A:$A,0),MATCH(T$2,DATABASE!$1:$1,0))+0</f>
        <v>#N/A</v>
      </c>
      <c r="U46" s="45" t="e">
        <f>INDEX(DATABASE!$1:$10000,MATCH($Q46,DATABASE!$A:$A,0),MATCH(U$2,DATABASE!$1:$1,0))+0</f>
        <v>#N/A</v>
      </c>
      <c r="V46" s="45" t="e">
        <f>INDEX(DATABASE!$1:$10000,MATCH($Q46,DATABASE!$A:$A,0),MATCH(V$2,DATABASE!$1:$1,0))+0</f>
        <v>#N/A</v>
      </c>
      <c r="W46" s="45" t="e">
        <f>INDEX(DATABASE!$1:$10000,MATCH($Q46,DATABASE!$A:$A,0),MATCH(W$2,DATABASE!$1:$1,0))+0</f>
        <v>#N/A</v>
      </c>
      <c r="X46">
        <v>1</v>
      </c>
      <c r="Y46" s="44" t="e">
        <f t="shared" ref="Y46:Y52" si="20">IF(AA46,R45/R46*1000,"")</f>
        <v>#N/A</v>
      </c>
      <c r="Z46" s="44" t="e">
        <f t="shared" ref="Z46:Z52" si="21">IF(AA46,S45/S46*1000,"")</f>
        <v>#N/A</v>
      </c>
      <c r="AA46" s="43">
        <f t="shared" si="19"/>
        <v>1</v>
      </c>
    </row>
    <row r="47" spans="2:58" s="52" customFormat="1" ht="15.75" customHeight="1" x14ac:dyDescent="0.25">
      <c r="B47" s="52" t="s">
        <v>117</v>
      </c>
      <c r="C47" s="52" t="s">
        <v>100</v>
      </c>
      <c r="D47" s="6" t="e">
        <f>IF(NOT($X47),R47,"")/1000*277.778</f>
        <v>#N/A</v>
      </c>
      <c r="E47" s="6" t="e">
        <f>IF(NOT($X47),S47,"")/1000*277.778</f>
        <v>#N/A</v>
      </c>
      <c r="F47" s="54" t="e">
        <f t="shared" si="3"/>
        <v>#N/A</v>
      </c>
      <c r="G47" s="69" t="e">
        <f t="shared" si="4"/>
        <v>#N/A</v>
      </c>
      <c r="H47" s="69" t="e">
        <f t="shared" si="5"/>
        <v>#N/A</v>
      </c>
      <c r="I47" s="69" t="e">
        <f t="shared" si="6"/>
        <v>#N/A</v>
      </c>
      <c r="J47" s="69" t="e">
        <f t="shared" si="7"/>
        <v>#N/A</v>
      </c>
      <c r="K47" s="55" t="e">
        <f t="shared" si="15"/>
        <v>#N/A</v>
      </c>
      <c r="L47" s="55">
        <f t="shared" si="15"/>
        <v>0</v>
      </c>
      <c r="M47" s="55">
        <f t="shared" si="15"/>
        <v>0</v>
      </c>
      <c r="N47" s="55" t="e">
        <f t="shared" si="16"/>
        <v>#N/A</v>
      </c>
      <c r="O47" s="55">
        <f t="shared" si="16"/>
        <v>0</v>
      </c>
      <c r="P47" s="55">
        <f t="shared" si="16"/>
        <v>0</v>
      </c>
      <c r="Q47" s="52" t="s">
        <v>258</v>
      </c>
      <c r="R47" s="56" t="e">
        <f>INDEX(DATABASE!$1:$10000,MATCH($Q47,DATABASE!$A:$A,0),MATCH(R$2,DATABASE!$1:$1,0))+0</f>
        <v>#N/A</v>
      </c>
      <c r="S47" s="56" t="e">
        <f t="shared" si="10"/>
        <v>#N/A</v>
      </c>
      <c r="T47" s="57" t="e">
        <f>INDEX(DATABASE!$1:$10000,MATCH($Q47,DATABASE!$A:$A,0),MATCH(T$2,DATABASE!$1:$1,0))+0</f>
        <v>#N/A</v>
      </c>
      <c r="U47" s="57" t="e">
        <f>INDEX(DATABASE!$1:$10000,MATCH($Q47,DATABASE!$A:$A,0),MATCH(U$2,DATABASE!$1:$1,0))+0</f>
        <v>#N/A</v>
      </c>
      <c r="V47" s="57" t="e">
        <f>INDEX(DATABASE!$1:$10000,MATCH($Q47,DATABASE!$A:$A,0),MATCH(V$2,DATABASE!$1:$1,0))+0</f>
        <v>#N/A</v>
      </c>
      <c r="W47" s="57" t="e">
        <f>INDEX(DATABASE!$1:$10000,MATCH($Q47,DATABASE!$A:$A,0),MATCH(W$2,DATABASE!$1:$1,0))+0</f>
        <v>#N/A</v>
      </c>
      <c r="X47" s="53">
        <v>0</v>
      </c>
      <c r="Y47" s="58" t="str">
        <f t="shared" si="20"/>
        <v/>
      </c>
      <c r="Z47" s="58" t="str">
        <f t="shared" si="21"/>
        <v/>
      </c>
      <c r="AA47" s="56">
        <f t="shared" si="19"/>
        <v>0</v>
      </c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</row>
    <row r="48" spans="2:58" s="60" customFormat="1" ht="15.75" customHeight="1" x14ac:dyDescent="0.25">
      <c r="B48" s="61"/>
      <c r="C48" s="61"/>
      <c r="D48" s="56" t="str">
        <f t="shared" si="17"/>
        <v/>
      </c>
      <c r="E48" s="56" t="str">
        <f t="shared" si="18"/>
        <v/>
      </c>
      <c r="F48" s="54" t="str">
        <f t="shared" si="3"/>
        <v/>
      </c>
      <c r="G48" s="69" t="e">
        <f t="shared" si="4"/>
        <v>#N/A</v>
      </c>
      <c r="H48" s="69">
        <f t="shared" si="5"/>
        <v>0</v>
      </c>
      <c r="I48" s="69" t="str">
        <f t="shared" si="6"/>
        <v/>
      </c>
      <c r="J48" s="69" t="str">
        <f t="shared" si="7"/>
        <v/>
      </c>
      <c r="K48" s="55">
        <f t="shared" si="15"/>
        <v>0</v>
      </c>
      <c r="L48" s="55">
        <f t="shared" si="15"/>
        <v>0</v>
      </c>
      <c r="M48" s="55">
        <f t="shared" si="15"/>
        <v>0</v>
      </c>
      <c r="N48" s="55">
        <f t="shared" si="16"/>
        <v>0</v>
      </c>
      <c r="O48" s="55">
        <f t="shared" si="16"/>
        <v>0</v>
      </c>
      <c r="P48" s="56">
        <f t="shared" si="16"/>
        <v>0</v>
      </c>
      <c r="Q48" s="52" t="s">
        <v>118</v>
      </c>
      <c r="R48" s="56" t="e">
        <f>INDEX(DATABASE!$1:$10000,MATCH($Q48,DATABASE!$A:$A,0),MATCH(R$2,DATABASE!$1:$1,0))+0</f>
        <v>#N/A</v>
      </c>
      <c r="S48" s="56" t="e">
        <f t="shared" si="10"/>
        <v>#N/A</v>
      </c>
      <c r="T48" s="57" t="e">
        <f>INDEX(DATABASE!$1:$10000,MATCH($Q48,DATABASE!$A:$A,0),MATCH(T$2,DATABASE!$1:$1,0))+0</f>
        <v>#N/A</v>
      </c>
      <c r="U48" s="57" t="e">
        <f>INDEX(DATABASE!$1:$10000,MATCH($Q48,DATABASE!$A:$A,0),MATCH(U$2,DATABASE!$1:$1,0))+0</f>
        <v>#N/A</v>
      </c>
      <c r="V48" s="57" t="e">
        <f>INDEX(DATABASE!$1:$10000,MATCH($Q48,DATABASE!$A:$A,0),MATCH(V$2,DATABASE!$1:$1,0))+0</f>
        <v>#N/A</v>
      </c>
      <c r="W48" s="57" t="e">
        <f>INDEX(DATABASE!$1:$10000,MATCH($Q48,DATABASE!$A:$A,0),MATCH(W$2,DATABASE!$1:$1,0))+0</f>
        <v>#N/A</v>
      </c>
      <c r="X48" s="60">
        <v>1</v>
      </c>
      <c r="Y48" s="58" t="e">
        <f t="shared" si="20"/>
        <v>#N/A</v>
      </c>
      <c r="Z48" s="58" t="e">
        <f t="shared" si="21"/>
        <v>#N/A</v>
      </c>
      <c r="AA48" s="56">
        <f t="shared" si="19"/>
        <v>1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</row>
    <row r="49" spans="1:58" s="47" customFormat="1" ht="16.5" customHeight="1" x14ac:dyDescent="0.25">
      <c r="D49" s="6"/>
      <c r="E49" s="6"/>
      <c r="F49" s="70"/>
      <c r="G49" s="70"/>
      <c r="H49" s="70"/>
      <c r="I49" s="70"/>
      <c r="J49" s="70"/>
      <c r="K49" s="11"/>
      <c r="L49" s="11"/>
      <c r="M49" s="11"/>
      <c r="N49" s="11"/>
      <c r="O49" s="11"/>
      <c r="P49" s="70"/>
      <c r="R49" s="43" t="e">
        <f>INDEX(DATABASE!$1:$10000,MATCH($Q49,DATABASE!$A:$A,0),MATCH(R$2,DATABASE!$1:$1,0))+0</f>
        <v>#N/A</v>
      </c>
      <c r="S49" s="43"/>
      <c r="T49" s="29"/>
      <c r="U49" s="29"/>
      <c r="V49" s="29"/>
      <c r="W49" s="29"/>
      <c r="X49" s="6"/>
      <c r="Y49" s="44" t="str">
        <f t="shared" si="20"/>
        <v/>
      </c>
      <c r="Z49" s="44" t="str">
        <f t="shared" si="21"/>
        <v/>
      </c>
      <c r="AA49" s="43">
        <f t="shared" si="19"/>
        <v>0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</row>
    <row r="50" spans="1:58" s="47" customFormat="1" ht="15.75" customHeight="1" x14ac:dyDescent="0.25">
      <c r="B50" s="47" t="s">
        <v>119</v>
      </c>
      <c r="D50" s="6" t="e">
        <f t="shared" ref="D50:E52" si="22">IF(NOT($X50),R50,"")</f>
        <v>#N/A</v>
      </c>
      <c r="E50" s="6" t="e">
        <f t="shared" si="22"/>
        <v>#N/A</v>
      </c>
      <c r="F50" s="70" t="e">
        <f>IF(AND(NOT($X50),E50),(E50-D50)/E50,"")</f>
        <v>#N/A</v>
      </c>
      <c r="G50" s="70"/>
      <c r="H50" s="70"/>
      <c r="I50" s="70"/>
      <c r="J50" s="70"/>
      <c r="K50" s="11" t="e">
        <f>SUM(K7:K48)</f>
        <v>#N/A</v>
      </c>
      <c r="L50" s="11" t="e">
        <f>SUM(L7:L46)</f>
        <v>#N/A</v>
      </c>
      <c r="M50" s="11" t="e">
        <f>SUM(M7:M46)</f>
        <v>#N/A</v>
      </c>
      <c r="N50" s="11" t="e">
        <f>SUM(N7:N48)</f>
        <v>#N/A</v>
      </c>
      <c r="O50" s="11" t="e">
        <f>SUM(O7:O46)</f>
        <v>#N/A</v>
      </c>
      <c r="P50" s="11" t="e">
        <f>SUM(P7:P46)</f>
        <v>#N/A</v>
      </c>
      <c r="Q50" s="47" t="s">
        <v>53</v>
      </c>
      <c r="R50" s="43" t="e">
        <f>INDEX(DATABASE!$1:$10000,MATCH($Q50,DATABASE!$A:$A,0),MATCH(R$2,DATABASE!$1:$1,0))+0</f>
        <v>#N/A</v>
      </c>
      <c r="S50" s="43" t="e">
        <f t="shared" ref="S50:S52" si="23">AVERAGE(T50:W50)</f>
        <v>#N/A</v>
      </c>
      <c r="T50" s="45" t="e">
        <f>INDEX(DATABASE!$1:$10000,MATCH($Q50,DATABASE!$A:$A,0),MATCH(T$2,DATABASE!$1:$1,0))+0</f>
        <v>#N/A</v>
      </c>
      <c r="U50" s="45" t="e">
        <f>INDEX(DATABASE!$1:$10000,MATCH($Q50,DATABASE!$A:$A,0),MATCH(U$2,DATABASE!$1:$1,0))+0</f>
        <v>#N/A</v>
      </c>
      <c r="V50" s="45" t="e">
        <f>INDEX(DATABASE!$1:$10000,MATCH($Q50,DATABASE!$A:$A,0),MATCH(V$2,DATABASE!$1:$1,0))+0</f>
        <v>#N/A</v>
      </c>
      <c r="W50" s="45" t="e">
        <f>INDEX(DATABASE!$1:$10000,MATCH($Q50,DATABASE!$A:$A,0),MATCH(W$2,DATABASE!$1:$1,0))+0</f>
        <v>#N/A</v>
      </c>
      <c r="X50" s="47">
        <v>0</v>
      </c>
      <c r="Y50" s="44" t="str">
        <f t="shared" si="20"/>
        <v/>
      </c>
      <c r="Z50" s="44" t="str">
        <f t="shared" si="21"/>
        <v/>
      </c>
      <c r="AA50" s="43">
        <f t="shared" si="19"/>
        <v>0</v>
      </c>
    </row>
    <row r="51" spans="1:58" x14ac:dyDescent="0.25">
      <c r="B51" t="s">
        <v>120</v>
      </c>
      <c r="D51" s="43" t="e">
        <f t="shared" si="22"/>
        <v>#N/A</v>
      </c>
      <c r="E51" s="43" t="e">
        <f t="shared" si="22"/>
        <v>#N/A</v>
      </c>
      <c r="F51" t="e">
        <f>IF(AND(NOT($X51),E51),(E51-D51)/E51,"")</f>
        <v>#N/A</v>
      </c>
      <c r="K51" s="43"/>
      <c r="L51" s="43"/>
      <c r="M51" s="43"/>
      <c r="N51" s="43"/>
      <c r="O51" s="43"/>
      <c r="Q51" t="s">
        <v>54</v>
      </c>
      <c r="R51" s="43" t="e">
        <f>INDEX(DATABASE!$1:$10000,MATCH($Q51,DATABASE!$A:$A,0),MATCH(R$2,DATABASE!$1:$1,0))+0</f>
        <v>#N/A</v>
      </c>
      <c r="S51" s="43" t="e">
        <f t="shared" si="23"/>
        <v>#N/A</v>
      </c>
      <c r="T51" s="45" t="e">
        <f>INDEX(DATABASE!$1:$10000,MATCH($Q51,DATABASE!$A:$A,0),MATCH(T$2,DATABASE!$1:$1,0))+0</f>
        <v>#N/A</v>
      </c>
      <c r="U51" s="45" t="e">
        <f>INDEX(DATABASE!$1:$10000,MATCH($Q51,DATABASE!$A:$A,0),MATCH(U$2,DATABASE!$1:$1,0))+0</f>
        <v>#N/A</v>
      </c>
      <c r="V51" s="45" t="e">
        <f>INDEX(DATABASE!$1:$10000,MATCH($Q51,DATABASE!$A:$A,0),MATCH(V$2,DATABASE!$1:$1,0))+0</f>
        <v>#N/A</v>
      </c>
      <c r="W51" s="45" t="e">
        <f>INDEX(DATABASE!$1:$10000,MATCH($Q51,DATABASE!$A:$A,0),MATCH(W$2,DATABASE!$1:$1,0))+0</f>
        <v>#N/A</v>
      </c>
      <c r="X51">
        <v>0</v>
      </c>
      <c r="Y51" s="44" t="str">
        <f t="shared" si="20"/>
        <v/>
      </c>
      <c r="Z51" s="44" t="str">
        <f t="shared" si="21"/>
        <v/>
      </c>
      <c r="AA51" s="43">
        <f t="shared" si="19"/>
        <v>0</v>
      </c>
    </row>
    <row r="52" spans="1:58" ht="15.75" customHeight="1" x14ac:dyDescent="0.25">
      <c r="B52" t="s">
        <v>121</v>
      </c>
      <c r="D52" s="43" t="e">
        <f t="shared" si="22"/>
        <v>#N/A</v>
      </c>
      <c r="E52" s="43" t="e">
        <f t="shared" si="22"/>
        <v>#N/A</v>
      </c>
      <c r="F52" s="70" t="e">
        <f>IF(AND(NOT($X52),E52),(E52-D52)/E52,"")</f>
        <v>#N/A</v>
      </c>
      <c r="Q52" t="s">
        <v>55</v>
      </c>
      <c r="R52" s="43" t="e">
        <f>INDEX(DATABASE!$1:$10000,MATCH($Q52,DATABASE!$A:$A,0),MATCH(R$2,DATABASE!$1:$1,0))+0</f>
        <v>#N/A</v>
      </c>
      <c r="S52" s="43" t="e">
        <f t="shared" si="23"/>
        <v>#N/A</v>
      </c>
      <c r="T52" s="45" t="e">
        <f>INDEX(DATABASE!$1:$10000,MATCH($Q52,DATABASE!$A:$A,0),MATCH(T$2,DATABASE!$1:$1,0))+0</f>
        <v>#N/A</v>
      </c>
      <c r="U52" s="45" t="e">
        <f>INDEX(DATABASE!$1:$10000,MATCH($Q52,DATABASE!$A:$A,0),MATCH(U$2,DATABASE!$1:$1,0))+0</f>
        <v>#N/A</v>
      </c>
      <c r="V52" s="45" t="e">
        <f>INDEX(DATABASE!$1:$10000,MATCH($Q52,DATABASE!$A:$A,0),MATCH(V$2,DATABASE!$1:$1,0))+0</f>
        <v>#N/A</v>
      </c>
      <c r="W52" s="45" t="e">
        <f>INDEX(DATABASE!$1:$10000,MATCH($Q52,DATABASE!$A:$A,0),MATCH(W$2,DATABASE!$1:$1,0))+0</f>
        <v>#N/A</v>
      </c>
      <c r="X52">
        <v>0</v>
      </c>
      <c r="Y52" s="44" t="str">
        <f t="shared" si="20"/>
        <v/>
      </c>
      <c r="Z52" s="44" t="str">
        <f t="shared" si="21"/>
        <v/>
      </c>
      <c r="AA52" s="43">
        <f t="shared" si="19"/>
        <v>0</v>
      </c>
    </row>
    <row r="53" spans="1:58" s="47" customFormat="1" ht="15.75" customHeight="1" x14ac:dyDescent="0.25">
      <c r="D53" s="6"/>
      <c r="F53" s="70"/>
      <c r="G53" s="70"/>
      <c r="H53" s="70"/>
      <c r="I53" s="70"/>
      <c r="J53" s="70"/>
      <c r="K53" s="11"/>
      <c r="L53" s="11"/>
      <c r="M53" s="11"/>
      <c r="N53" s="11"/>
      <c r="O53" s="11"/>
      <c r="P53" s="70"/>
      <c r="R53" s="6"/>
      <c r="S53" s="43" t="e">
        <f>AVERAGE(T53:W53)</f>
        <v>#DIV/0!</v>
      </c>
      <c r="T53" s="29"/>
      <c r="U53" s="29"/>
      <c r="V53" s="29"/>
      <c r="W53" s="29"/>
      <c r="X53" s="6"/>
      <c r="Y53" s="6"/>
      <c r="Z53" s="6"/>
      <c r="AA53" s="43">
        <f t="shared" si="19"/>
        <v>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</row>
    <row r="54" spans="1:58" ht="15.75" customHeight="1" x14ac:dyDescent="0.25">
      <c r="A54" t="s">
        <v>122</v>
      </c>
      <c r="AA54" s="43">
        <f t="shared" si="19"/>
        <v>0</v>
      </c>
    </row>
    <row r="55" spans="1:58" s="47" customFormat="1" ht="15.75" customHeight="1" x14ac:dyDescent="0.25">
      <c r="B55" s="47" t="s">
        <v>123</v>
      </c>
      <c r="D55" s="6" t="e">
        <f>D35+D47</f>
        <v>#N/A</v>
      </c>
      <c r="E55" s="6" t="e">
        <f>E35+E47</f>
        <v>#N/A</v>
      </c>
      <c r="F55" s="46"/>
      <c r="G55" s="46"/>
      <c r="H55" s="46"/>
      <c r="I55" s="46"/>
      <c r="J55" s="46"/>
      <c r="K55" s="6"/>
      <c r="L55" s="6"/>
      <c r="M55" s="6"/>
      <c r="N55" s="6"/>
      <c r="O55" s="6"/>
      <c r="P55" s="46"/>
      <c r="R55" s="6"/>
      <c r="S55" s="6"/>
      <c r="T55" s="29"/>
      <c r="U55" s="29"/>
      <c r="V55" s="29"/>
      <c r="W55" s="29"/>
      <c r="X55" s="6"/>
      <c r="Y55" s="6"/>
      <c r="Z55" s="6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</row>
    <row r="56" spans="1:58" s="47" customFormat="1" x14ac:dyDescent="0.25">
      <c r="B56" s="47" t="s">
        <v>124</v>
      </c>
      <c r="D56" s="6" t="e">
        <f>SUM(D50:D52)</f>
        <v>#N/A</v>
      </c>
      <c r="E56" s="6" t="e">
        <f>SUM(E50:E52)</f>
        <v>#N/A</v>
      </c>
      <c r="F56" s="70"/>
      <c r="G56" s="70"/>
      <c r="H56" s="70"/>
      <c r="I56" s="70"/>
      <c r="J56" s="70"/>
      <c r="K56" s="11"/>
      <c r="L56" s="11"/>
      <c r="M56" s="11"/>
      <c r="N56" s="11"/>
      <c r="O56" s="11"/>
      <c r="P56" s="70"/>
      <c r="R56" s="6"/>
      <c r="S56" s="43"/>
      <c r="T56" s="29"/>
      <c r="U56" s="29"/>
      <c r="V56" s="29"/>
      <c r="W56" s="29"/>
      <c r="X56" s="6"/>
      <c r="Y56" s="6"/>
      <c r="Z56" s="6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</row>
    <row r="57" spans="1:58" s="47" customFormat="1" ht="15.75" customHeight="1" x14ac:dyDescent="0.25">
      <c r="B57" s="47" t="s">
        <v>125</v>
      </c>
      <c r="D57" s="70" t="e">
        <f>D55/D56</f>
        <v>#N/A</v>
      </c>
      <c r="E57" s="70" t="e">
        <f>E55/E56</f>
        <v>#N/A</v>
      </c>
      <c r="F57" s="70"/>
      <c r="G57" s="70"/>
      <c r="H57" s="70"/>
      <c r="I57" s="70"/>
      <c r="J57" s="70"/>
      <c r="K57" s="11"/>
      <c r="L57" s="11"/>
      <c r="M57" s="11"/>
      <c r="N57" s="11"/>
      <c r="O57" s="11"/>
      <c r="P57" s="70"/>
      <c r="R57" s="6"/>
      <c r="S57" s="43"/>
      <c r="T57" s="29"/>
      <c r="U57" s="29"/>
      <c r="V57" s="29"/>
      <c r="W57" s="29"/>
      <c r="X57" s="6"/>
      <c r="Y57" s="6"/>
      <c r="Z57" s="6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</row>
    <row r="58" spans="1:58" s="47" customFormat="1" ht="15.75" customHeight="1" x14ac:dyDescent="0.25">
      <c r="D58" s="46"/>
      <c r="E58" s="46"/>
      <c r="F58" s="46"/>
      <c r="G58" s="46"/>
      <c r="H58" s="46"/>
      <c r="I58" s="46"/>
      <c r="J58" s="46"/>
      <c r="K58" s="6"/>
      <c r="L58" s="6"/>
      <c r="M58" s="6"/>
      <c r="N58" s="6"/>
      <c r="O58" s="6"/>
      <c r="P58" s="46"/>
      <c r="R58" s="6"/>
      <c r="S58" s="6"/>
      <c r="T58" s="29"/>
      <c r="U58" s="29"/>
      <c r="V58" s="29"/>
      <c r="W58" s="29"/>
      <c r="X58" s="6"/>
      <c r="Y58" s="6"/>
      <c r="Z58" s="6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</row>
    <row r="59" spans="1:58" x14ac:dyDescent="0.25">
      <c r="A59" t="s">
        <v>126</v>
      </c>
      <c r="S59" s="43" t="e">
        <f>AVERAGE(T59:W59)</f>
        <v>#DIV/0!</v>
      </c>
    </row>
    <row r="60" spans="1:58" x14ac:dyDescent="0.25">
      <c r="B60" t="s">
        <v>127</v>
      </c>
      <c r="D60" s="43" t="s">
        <v>97</v>
      </c>
      <c r="E60" t="e">
        <f>IF(F60=0,"N/A",IF(AND(D50/F60&gt;=0.95,D50/F60&gt;=1.05),"VALUES DON'T MATCH","OK"))</f>
        <v>#N/A</v>
      </c>
      <c r="F60" s="43" t="e">
        <f>K50</f>
        <v>#N/A</v>
      </c>
      <c r="G60" s="43"/>
      <c r="H60" s="43"/>
      <c r="I60" s="43" t="e">
        <f>N50</f>
        <v>#N/A</v>
      </c>
      <c r="J60" s="70" t="e">
        <f>IF(AND(NOT($X60),I60),(I60-F60)/I60,"")</f>
        <v>#N/A</v>
      </c>
      <c r="K60" s="70"/>
      <c r="L60" s="70"/>
    </row>
    <row r="61" spans="1:58" x14ac:dyDescent="0.25">
      <c r="B61" t="s">
        <v>128</v>
      </c>
      <c r="D61" s="43" t="s">
        <v>97</v>
      </c>
      <c r="E61" t="e">
        <f>IF(F61=0,"N/A",IF(AND(D51/F61&gt;=0.95,D51/F61&gt;=1.05),"VALUES DON'T MATCH","OK"))</f>
        <v>#N/A</v>
      </c>
      <c r="F61" s="43" t="e">
        <f>L50</f>
        <v>#N/A</v>
      </c>
      <c r="G61" s="43"/>
      <c r="H61" s="43"/>
      <c r="I61" s="43" t="e">
        <f>O50</f>
        <v>#N/A</v>
      </c>
      <c r="J61" s="70" t="e">
        <f>IF(AND(NOT($X61),I61),(I61-F61)/I61,"")</f>
        <v>#N/A</v>
      </c>
      <c r="K61" s="70"/>
      <c r="L61" s="70"/>
    </row>
    <row r="62" spans="1:58" x14ac:dyDescent="0.25">
      <c r="B62" t="s">
        <v>129</v>
      </c>
      <c r="D62" s="43" t="s">
        <v>97</v>
      </c>
      <c r="E62" t="e">
        <f>IF(F62=0,"N/A",IF(AND(D52/F62&gt;=0.95,D52/F62&gt;=1.05),"VALUES DON'T MATCH","OK"))</f>
        <v>#N/A</v>
      </c>
      <c r="F62" s="43" t="e">
        <f>M50</f>
        <v>#N/A</v>
      </c>
      <c r="G62" s="43"/>
      <c r="H62" s="43"/>
      <c r="I62" s="43" t="e">
        <f>P50</f>
        <v>#N/A</v>
      </c>
      <c r="J62" s="70" t="e">
        <f>IF(AND(NOT($X62),I62),(I62-F62)/I62,"")</f>
        <v>#N/A</v>
      </c>
      <c r="K62" s="70"/>
      <c r="L62" s="70"/>
    </row>
    <row r="63" spans="1:58" x14ac:dyDescent="0.25">
      <c r="F63" s="43"/>
      <c r="G63" s="43"/>
      <c r="H63" s="43"/>
      <c r="I63" s="43"/>
      <c r="K63" s="70"/>
      <c r="L63" s="70"/>
    </row>
    <row r="64" spans="1:58" x14ac:dyDescent="0.25">
      <c r="E64" s="43" t="s">
        <v>130</v>
      </c>
      <c r="F64" s="43"/>
      <c r="G64" s="43"/>
      <c r="H64" s="43"/>
      <c r="I64" s="43"/>
      <c r="K64" s="70"/>
      <c r="L64" s="70"/>
      <c r="N64" s="9"/>
    </row>
    <row r="65" spans="1:26" x14ac:dyDescent="0.25">
      <c r="B65" t="s">
        <v>119</v>
      </c>
      <c r="D65" s="43" t="s">
        <v>131</v>
      </c>
      <c r="E65" s="45">
        <v>0.19</v>
      </c>
      <c r="F65" s="43" t="e">
        <f>F60*$E65</f>
        <v>#N/A</v>
      </c>
      <c r="G65" s="43"/>
      <c r="H65" s="43"/>
      <c r="I65" s="43" t="e">
        <f>I60*$E65</f>
        <v>#N/A</v>
      </c>
      <c r="J65" s="70" t="e">
        <f>IF(AND(NOT($X65),I65),(I65-F65)/I65,"")</f>
        <v>#N/A</v>
      </c>
      <c r="K65" s="70"/>
      <c r="L65" s="70" t="s">
        <v>132</v>
      </c>
    </row>
    <row r="66" spans="1:26" x14ac:dyDescent="0.25">
      <c r="B66" t="s">
        <v>120</v>
      </c>
      <c r="D66" s="43" t="s">
        <v>131</v>
      </c>
      <c r="E66" s="45">
        <v>0.05</v>
      </c>
      <c r="F66" s="43" t="e">
        <f>F61*$E66</f>
        <v>#N/A</v>
      </c>
      <c r="G66" s="43"/>
      <c r="H66" s="43"/>
      <c r="I66" s="43" t="e">
        <f>I61*$E66</f>
        <v>#N/A</v>
      </c>
      <c r="J66" s="70" t="e">
        <f>IF(AND(NOT($X66),I66),(I66-F66)/I66,"")</f>
        <v>#N/A</v>
      </c>
      <c r="K66" s="70"/>
      <c r="L66" s="70" t="s">
        <v>132</v>
      </c>
    </row>
    <row r="67" spans="1:26" x14ac:dyDescent="0.25">
      <c r="B67" t="s">
        <v>121</v>
      </c>
      <c r="D67" s="43" t="s">
        <v>131</v>
      </c>
      <c r="E67" s="45">
        <v>0.1033</v>
      </c>
      <c r="F67" s="43" t="e">
        <f>F62*$E67</f>
        <v>#N/A</v>
      </c>
      <c r="G67" s="43"/>
      <c r="H67" s="43"/>
      <c r="I67" s="43" t="e">
        <f>I62*$E67</f>
        <v>#N/A</v>
      </c>
      <c r="J67" s="70" t="e">
        <f>IF(AND(NOT($X67),I67),(I67-F67)/I67,"")</f>
        <v>#N/A</v>
      </c>
      <c r="K67" s="70"/>
      <c r="L67" s="70" t="s">
        <v>132</v>
      </c>
    </row>
    <row r="68" spans="1:26" x14ac:dyDescent="0.25">
      <c r="F68" s="43"/>
      <c r="G68" s="43"/>
      <c r="H68" s="43"/>
      <c r="I68" s="43"/>
      <c r="K68" s="70"/>
      <c r="L68" s="70"/>
    </row>
    <row r="69" spans="1:26" x14ac:dyDescent="0.25">
      <c r="F69" s="43" t="s">
        <v>133</v>
      </c>
      <c r="G69" s="43"/>
      <c r="H69" s="43"/>
      <c r="I69" s="43" t="s">
        <v>133</v>
      </c>
      <c r="J69" s="70" t="s">
        <v>134</v>
      </c>
      <c r="K69" s="70"/>
      <c r="L69" s="70"/>
    </row>
    <row r="70" spans="1:26" x14ac:dyDescent="0.25">
      <c r="F70" s="43" t="s">
        <v>135</v>
      </c>
      <c r="G70" s="43"/>
      <c r="H70" s="43"/>
      <c r="I70" s="43" t="s">
        <v>136</v>
      </c>
      <c r="J70" t="s">
        <v>132</v>
      </c>
      <c r="L70" s="70"/>
    </row>
    <row r="71" spans="1:26" x14ac:dyDescent="0.25">
      <c r="D71" s="43" t="s">
        <v>137</v>
      </c>
      <c r="F71" s="43" t="e">
        <f>SUM(F65:F68)</f>
        <v>#N/A</v>
      </c>
      <c r="G71" s="43"/>
      <c r="H71" s="43"/>
      <c r="I71" s="43" t="e">
        <f>SUM(I65:I68)</f>
        <v>#N/A</v>
      </c>
      <c r="J71" s="8" t="e">
        <f>(I71-F71)</f>
        <v>#N/A</v>
      </c>
      <c r="K71" s="8"/>
      <c r="L71" s="8"/>
    </row>
    <row r="72" spans="1:26" s="19" customFormat="1" x14ac:dyDescent="0.25">
      <c r="D72" s="20"/>
      <c r="E72" s="20"/>
      <c r="F72" s="20"/>
      <c r="G72" s="20"/>
      <c r="H72" s="20"/>
      <c r="I72" s="20"/>
      <c r="J72" s="21"/>
      <c r="K72" s="21"/>
      <c r="L72" s="21"/>
      <c r="M72" s="22"/>
      <c r="N72" s="22"/>
      <c r="O72" s="22"/>
      <c r="P72" s="21"/>
      <c r="R72" s="20"/>
      <c r="S72" s="20"/>
      <c r="T72" s="23"/>
      <c r="U72" s="23"/>
      <c r="V72" s="23"/>
      <c r="W72" s="23"/>
      <c r="Y72" s="20"/>
      <c r="Z72" s="20"/>
    </row>
    <row r="73" spans="1:26" s="13" customFormat="1" ht="21" customHeight="1" x14ac:dyDescent="0.35">
      <c r="D73" s="14"/>
      <c r="E73" s="14"/>
      <c r="F73" s="14"/>
      <c r="G73" s="14"/>
      <c r="H73" s="14"/>
      <c r="I73" s="14" t="s">
        <v>59</v>
      </c>
      <c r="J73" s="18" t="e">
        <f>J71/I71</f>
        <v>#N/A</v>
      </c>
      <c r="K73" s="18"/>
      <c r="L73" s="18"/>
      <c r="M73" s="16"/>
      <c r="N73" s="16"/>
      <c r="O73" s="16"/>
      <c r="P73" s="15"/>
      <c r="R73" s="14"/>
      <c r="S73" s="14"/>
      <c r="T73" s="17"/>
      <c r="U73" s="17"/>
      <c r="V73" s="17"/>
      <c r="W73" s="17"/>
      <c r="Y73" s="14"/>
      <c r="Z73" s="14"/>
    </row>
    <row r="74" spans="1:26" x14ac:dyDescent="0.25">
      <c r="F74" s="43"/>
      <c r="G74" s="43"/>
      <c r="H74" s="43"/>
      <c r="I74" s="43"/>
      <c r="K74" s="70"/>
      <c r="L74" s="70"/>
    </row>
    <row r="75" spans="1:26" x14ac:dyDescent="0.25">
      <c r="F75" s="43"/>
      <c r="G75" s="43"/>
      <c r="H75" s="43"/>
      <c r="I75" s="43"/>
      <c r="K75" s="70"/>
      <c r="L75" s="70"/>
    </row>
    <row r="76" spans="1:26" x14ac:dyDescent="0.25">
      <c r="F76" s="43"/>
      <c r="G76" s="43"/>
      <c r="H76" s="43"/>
      <c r="I76" s="43"/>
      <c r="K76" s="70"/>
      <c r="L76" s="70"/>
    </row>
    <row r="77" spans="1:26" s="25" customFormat="1" x14ac:dyDescent="0.25">
      <c r="A77" s="25" t="s">
        <v>138</v>
      </c>
      <c r="R77" s="38"/>
      <c r="S77" s="38"/>
      <c r="T77" s="36"/>
      <c r="U77" s="36"/>
      <c r="V77" s="36"/>
      <c r="W77" s="36"/>
      <c r="Y77" s="38"/>
      <c r="Z77" s="38"/>
    </row>
    <row r="78" spans="1:26" x14ac:dyDescent="0.25">
      <c r="D78" s="78" t="s">
        <v>139</v>
      </c>
      <c r="E78" s="78"/>
      <c r="F78" s="68" t="s">
        <v>140</v>
      </c>
      <c r="G78" s="68"/>
      <c r="H78" s="68"/>
      <c r="I78" s="68"/>
      <c r="J78" s="70" t="s">
        <v>141</v>
      </c>
      <c r="K78" s="70"/>
      <c r="L78" s="70"/>
      <c r="M78" s="70" t="s">
        <v>142</v>
      </c>
    </row>
    <row r="79" spans="1:26" s="25" customFormat="1" x14ac:dyDescent="0.25">
      <c r="D79" s="25" t="s">
        <v>92</v>
      </c>
      <c r="E79" s="25" t="s">
        <v>93</v>
      </c>
      <c r="F79" s="25" t="s">
        <v>92</v>
      </c>
      <c r="I79" s="25" t="s">
        <v>93</v>
      </c>
      <c r="R79" s="38"/>
      <c r="S79" s="38"/>
      <c r="T79" s="36"/>
      <c r="U79" s="36"/>
      <c r="V79" s="36"/>
      <c r="W79" s="36"/>
      <c r="Y79" s="38"/>
      <c r="Z79" s="38"/>
    </row>
    <row r="80" spans="1:26" x14ac:dyDescent="0.25">
      <c r="B80" t="s">
        <v>143</v>
      </c>
      <c r="D80" s="5" t="e">
        <f>D11*1000/Overview!#REF!</f>
        <v>#N/A</v>
      </c>
      <c r="E80" s="5" t="e">
        <f>E11*1000/Overview!#REF!</f>
        <v>#N/A</v>
      </c>
      <c r="F80" s="5" t="e">
        <f>D11*1000/Overview!#REF!</f>
        <v>#N/A</v>
      </c>
      <c r="G80" s="5"/>
      <c r="H80" s="5"/>
      <c r="I80" s="5" t="e">
        <f>E11*1000/Overview!#REF!</f>
        <v>#N/A</v>
      </c>
      <c r="J80" s="45">
        <v>24.63</v>
      </c>
      <c r="K80" s="45"/>
      <c r="L80" s="45"/>
      <c r="M80" s="70" t="e">
        <f>ABS(1-(J80/F80))</f>
        <v>#N/A</v>
      </c>
      <c r="N80" s="43"/>
      <c r="O80" s="43"/>
    </row>
    <row r="81" spans="2:15" x14ac:dyDescent="0.25">
      <c r="B81" t="s">
        <v>144</v>
      </c>
      <c r="D81" s="5" t="e">
        <f>D17*1000/Overview!#REF!</f>
        <v>#N/A</v>
      </c>
      <c r="E81" s="5" t="e">
        <f>E17*1000/Overview!#REF!</f>
        <v>#N/A</v>
      </c>
      <c r="F81" s="5" t="e">
        <f>D17*1000/Overview!#REF!</f>
        <v>#N/A</v>
      </c>
      <c r="G81" s="5"/>
      <c r="H81" s="5"/>
      <c r="I81" s="5" t="e">
        <f>E17*1000/Overview!#REF!</f>
        <v>#N/A</v>
      </c>
      <c r="J81" s="33">
        <v>29.95</v>
      </c>
      <c r="K81" s="33"/>
      <c r="L81" s="7"/>
      <c r="M81" s="34" t="e">
        <f>ABS(1-(J81/(D81+D82)))</f>
        <v>#N/A</v>
      </c>
      <c r="N81" s="12"/>
      <c r="O81" s="12"/>
    </row>
    <row r="82" spans="2:15" x14ac:dyDescent="0.25">
      <c r="B82" t="s">
        <v>145</v>
      </c>
      <c r="D82" s="5" t="e">
        <f>((D21+D25)/Overview!#REF!)*1000</f>
        <v>#N/A</v>
      </c>
      <c r="E82" s="5" t="e">
        <f>((E21+E25)/Overview!#REF!)*1000</f>
        <v>#N/A</v>
      </c>
      <c r="F82" s="5" t="e">
        <f>((D21+D25)/Overview!#REF!)*1000</f>
        <v>#N/A</v>
      </c>
      <c r="G82" s="5"/>
      <c r="H82" s="5"/>
      <c r="I82" s="5" t="e">
        <f>((E21+E25)/Overview!#REF!)*1000</f>
        <v>#N/A</v>
      </c>
      <c r="J82" s="33"/>
      <c r="K82" s="33"/>
      <c r="L82" s="7"/>
      <c r="M82" s="34"/>
      <c r="N82" s="12"/>
      <c r="O82" s="12"/>
    </row>
    <row r="83" spans="2:15" x14ac:dyDescent="0.25">
      <c r="B83" t="s">
        <v>146</v>
      </c>
      <c r="D83" s="5" t="e">
        <f>(D29/Overview!#REF!)*1000</f>
        <v>#N/A</v>
      </c>
      <c r="E83" s="5" t="e">
        <f>(E29/Overview!#REF!)*1000</f>
        <v>#N/A</v>
      </c>
      <c r="F83" s="5" t="e">
        <f>(E33/Overview!#REF!)*1000</f>
        <v>#N/A</v>
      </c>
      <c r="G83" s="5"/>
      <c r="H83" s="5"/>
      <c r="I83" s="5" t="e">
        <f>(E33/Overview!#REF!)*1000</f>
        <v>#N/A</v>
      </c>
      <c r="J83" s="8">
        <v>0.53</v>
      </c>
      <c r="K83" s="8"/>
      <c r="L83" s="8"/>
      <c r="M83" s="70" t="e">
        <f>1-(J83/F83)</f>
        <v>#N/A</v>
      </c>
    </row>
    <row r="84" spans="2:15" x14ac:dyDescent="0.25">
      <c r="B84" t="s">
        <v>147</v>
      </c>
      <c r="D84" s="5" t="e">
        <f>($D$7/Overview!#REF!)*1000</f>
        <v>#N/A</v>
      </c>
      <c r="E84" s="5" t="e">
        <f>($E$7/Overview!#REF!)*1000</f>
        <v>#N/A</v>
      </c>
      <c r="F84" s="5" t="e">
        <f>($D$7/Overview!#REF!)*1000</f>
        <v>#N/A</v>
      </c>
      <c r="G84" s="5"/>
      <c r="H84" s="5"/>
      <c r="I84" s="5" t="e">
        <f>($E$7/Overview!#REF!)*1000</f>
        <v>#N/A</v>
      </c>
      <c r="J84" s="8">
        <v>19.91</v>
      </c>
      <c r="K84" s="8"/>
      <c r="L84" s="8"/>
      <c r="M84" s="70" t="e">
        <f>1-(J84/F84)</f>
        <v>#N/A</v>
      </c>
    </row>
    <row r="100" spans="11:11" x14ac:dyDescent="0.25">
      <c r="K100" s="70"/>
    </row>
    <row r="101" spans="11:11" x14ac:dyDescent="0.25">
      <c r="K101" s="70"/>
    </row>
  </sheetData>
  <mergeCells count="1">
    <mergeCell ref="D78:E78"/>
  </mergeCells>
  <conditionalFormatting sqref="F4:H6 F7:F4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zoomScale="85" zoomScaleNormal="85" workbookViewId="0">
      <selection activeCell="A39" sqref="A39"/>
    </sheetView>
  </sheetViews>
  <sheetFormatPr baseColWidth="10" defaultRowHeight="15" x14ac:dyDescent="0.25"/>
  <cols>
    <col min="1" max="1" width="84.42578125" style="63" customWidth="1"/>
    <col min="2" max="2" width="54.7109375" style="63" hidden="1" customWidth="1"/>
    <col min="3" max="7" width="25.85546875" style="30" customWidth="1"/>
  </cols>
  <sheetData>
    <row r="7" spans="1:7" x14ac:dyDescent="0.25">
      <c r="A7" t="s">
        <v>89</v>
      </c>
    </row>
    <row r="8" spans="1:7" x14ac:dyDescent="0.25">
      <c r="A8" s="1"/>
      <c r="B8" s="1"/>
      <c r="C8" s="31" t="s">
        <v>8</v>
      </c>
      <c r="D8" s="35" t="s">
        <v>4</v>
      </c>
      <c r="E8" s="35" t="s">
        <v>5</v>
      </c>
      <c r="F8" s="35" t="s">
        <v>6</v>
      </c>
      <c r="G8" s="35" t="s">
        <v>7</v>
      </c>
    </row>
    <row r="9" spans="1:7" x14ac:dyDescent="0.25">
      <c r="A9" s="1"/>
      <c r="B9" s="1"/>
      <c r="C9" s="31" t="s">
        <v>97</v>
      </c>
      <c r="D9" s="31" t="s">
        <v>97</v>
      </c>
      <c r="E9" s="31" t="s">
        <v>97</v>
      </c>
      <c r="F9" s="31" t="s">
        <v>97</v>
      </c>
      <c r="G9" s="31" t="s">
        <v>97</v>
      </c>
    </row>
    <row r="10" spans="1:7" x14ac:dyDescent="0.25">
      <c r="A10" t="s">
        <v>10</v>
      </c>
      <c r="C10" s="30" t="e">
        <f>INDEX(DATABASE!$1:$10000,MATCH($A10,DATABASE!$A:$A,0),MATCH(C$8,DATABASE!$1:$1,0))</f>
        <v>#N/A</v>
      </c>
      <c r="D10" s="30" t="e">
        <f>INDEX(DATABASE!$1:$10000,MATCH($A10,DATABASE!$A:$A,0),MATCH(D$8,DATABASE!$1:$1,0))</f>
        <v>#N/A</v>
      </c>
      <c r="E10" s="30" t="e">
        <f>INDEX(DATABASE!$1:$10000,MATCH($A10,DATABASE!$A:$A,0),MATCH(E$8,DATABASE!$1:$1,0))</f>
        <v>#N/A</v>
      </c>
      <c r="F10" s="30" t="e">
        <f>INDEX(DATABASE!$1:$10000,MATCH($A10,DATABASE!$A:$A,0),MATCH(F$8,DATABASE!$1:$1,0))</f>
        <v>#N/A</v>
      </c>
      <c r="G10" s="30" t="e">
        <f>INDEX(DATABASE!$1:$10000,MATCH($A10,DATABASE!$A:$A,0),MATCH(G$8,DATABASE!$1:$1,0))</f>
        <v>#N/A</v>
      </c>
    </row>
    <row r="11" spans="1:7" x14ac:dyDescent="0.25">
      <c r="A11" t="s">
        <v>11</v>
      </c>
      <c r="C11" s="30" t="e">
        <f>INDEX(DATABASE!$1:$10000,MATCH($A11,DATABASE!$A:$A,0),MATCH(C$8,DATABASE!$1:$1,0))</f>
        <v>#N/A</v>
      </c>
      <c r="D11" s="30" t="e">
        <f>INDEX(DATABASE!$1:$10000,MATCH($A11,DATABASE!$A:$A,0),MATCH(D$8,DATABASE!$1:$1,0))</f>
        <v>#N/A</v>
      </c>
      <c r="E11" s="30" t="e">
        <f>INDEX(DATABASE!$1:$10000,MATCH($A11,DATABASE!$A:$A,0),MATCH(E$8,DATABASE!$1:$1,0))</f>
        <v>#N/A</v>
      </c>
      <c r="F11" s="30" t="e">
        <f>INDEX(DATABASE!$1:$10000,MATCH($A11,DATABASE!$A:$A,0),MATCH(F$8,DATABASE!$1:$1,0))</f>
        <v>#N/A</v>
      </c>
      <c r="G11" s="30" t="e">
        <f>INDEX(DATABASE!$1:$10000,MATCH($A11,DATABASE!$A:$A,0),MATCH(G$8,DATABASE!$1:$1,0))</f>
        <v>#N/A</v>
      </c>
    </row>
    <row r="12" spans="1:7" ht="15.75" customHeight="1" x14ac:dyDescent="0.25"/>
    <row r="13" spans="1:7" ht="15.75" customHeight="1" x14ac:dyDescent="0.25">
      <c r="A13" s="3" t="s">
        <v>12</v>
      </c>
      <c r="B13" s="3" t="s">
        <v>148</v>
      </c>
      <c r="C13" s="30" t="e">
        <f>INDEX(DATABASE!$1:$10000,MATCH($A13,DATABASE!$A:$A,0),MATCH(C$8,DATABASE!$1:$1,0))*1000</f>
        <v>#N/A</v>
      </c>
      <c r="D13" s="30" t="e">
        <f>INDEX(DATABASE!$1:$10000,MATCH($A13,DATABASE!$A:$A,0),MATCH(D$8,DATABASE!$1:$1,0))*1000</f>
        <v>#N/A</v>
      </c>
      <c r="E13" s="30" t="e">
        <f>INDEX(DATABASE!$1:$10000,MATCH($A13,DATABASE!$A:$A,0),MATCH(E$8,DATABASE!$1:$1,0))*1000</f>
        <v>#N/A</v>
      </c>
      <c r="F13" s="30" t="e">
        <f>INDEX(DATABASE!$1:$10000,MATCH($A13,DATABASE!$A:$A,0),MATCH(F$8,DATABASE!$1:$1,0))*1000</f>
        <v>#N/A</v>
      </c>
      <c r="G13" s="30" t="e">
        <f>INDEX(DATABASE!$1:$10000,MATCH($A13,DATABASE!$A:$A,0),MATCH(G$8,DATABASE!$1:$1,0))*1000</f>
        <v>#N/A</v>
      </c>
    </row>
    <row r="14" spans="1:7" ht="15.75" customHeight="1" x14ac:dyDescent="0.25">
      <c r="A14" t="s">
        <v>13</v>
      </c>
      <c r="B14" t="s">
        <v>99</v>
      </c>
      <c r="C14" s="30" t="e">
        <f>INDEX(DATABASE!$1:$10000,MATCH($A14,DATABASE!$A:$A,0),MATCH(C$8,DATABASE!$1:$1,0))/1000</f>
        <v>#N/A</v>
      </c>
      <c r="D14" s="30" t="e">
        <f>INDEX(DATABASE!$1:$10000,MATCH($A14,DATABASE!$A:$A,0),MATCH(D$8,DATABASE!$1:$1,0))/1000</f>
        <v>#N/A</v>
      </c>
      <c r="E14" s="30" t="e">
        <f>INDEX(DATABASE!$1:$10000,MATCH($A14,DATABASE!$A:$A,0),MATCH(E$8,DATABASE!$1:$1,0))/1000</f>
        <v>#N/A</v>
      </c>
      <c r="F14" s="30" t="e">
        <f>INDEX(DATABASE!$1:$10000,MATCH($A14,DATABASE!$A:$A,0),MATCH(F$8,DATABASE!$1:$1,0))/1000</f>
        <v>#N/A</v>
      </c>
      <c r="G14" s="30" t="e">
        <f>INDEX(DATABASE!$1:$10000,MATCH($A14,DATABASE!$A:$A,0),MATCH(G$8,DATABASE!$1:$1,0))/1000</f>
        <v>#N/A</v>
      </c>
    </row>
    <row r="15" spans="1:7" ht="15.75" customHeight="1" x14ac:dyDescent="0.25">
      <c r="A15" s="3" t="s">
        <v>14</v>
      </c>
      <c r="B15" s="3"/>
      <c r="C15" s="30" t="e">
        <f>INDEX(DATABASE!$1:$10000,MATCH($A15,DATABASE!$A:$A,0),MATCH(C$8,DATABASE!$1:$1,0))*1000</f>
        <v>#N/A</v>
      </c>
      <c r="D15" s="30" t="e">
        <f>INDEX(DATABASE!$1:$10000,MATCH($A15,DATABASE!$A:$A,0),MATCH(D$8,DATABASE!$1:$1,0))*1000</f>
        <v>#N/A</v>
      </c>
      <c r="E15" s="30" t="e">
        <f>INDEX(DATABASE!$1:$10000,MATCH($A15,DATABASE!$A:$A,0),MATCH(E$8,DATABASE!$1:$1,0))*1000</f>
        <v>#N/A</v>
      </c>
      <c r="F15" s="30" t="e">
        <f>INDEX(DATABASE!$1:$10000,MATCH($A15,DATABASE!$A:$A,0),MATCH(F$8,DATABASE!$1:$1,0))*1000</f>
        <v>#N/A</v>
      </c>
      <c r="G15" s="30" t="e">
        <f>INDEX(DATABASE!$1:$10000,MATCH($A15,DATABASE!$A:$A,0),MATCH(G$8,DATABASE!$1:$1,0))*1000</f>
        <v>#N/A</v>
      </c>
    </row>
    <row r="16" spans="1:7" x14ac:dyDescent="0.25">
      <c r="A16" t="s">
        <v>15</v>
      </c>
      <c r="C16" s="30" t="e">
        <f>INDEX(DATABASE!$1:$10000,MATCH($A16,DATABASE!$A:$A,0),MATCH(C$8,DATABASE!$1:$1,0))/1000</f>
        <v>#N/A</v>
      </c>
      <c r="D16" s="30" t="e">
        <f>INDEX(DATABASE!$1:$10000,MATCH($A16,DATABASE!$A:$A,0),MATCH(D$8,DATABASE!$1:$1,0))/1000</f>
        <v>#N/A</v>
      </c>
      <c r="E16" s="30" t="e">
        <f>INDEX(DATABASE!$1:$10000,MATCH($A16,DATABASE!$A:$A,0),MATCH(E$8,DATABASE!$1:$1,0))/1000</f>
        <v>#N/A</v>
      </c>
      <c r="F16" s="30" t="e">
        <f>INDEX(DATABASE!$1:$10000,MATCH($A16,DATABASE!$A:$A,0),MATCH(F$8,DATABASE!$1:$1,0))/1000</f>
        <v>#N/A</v>
      </c>
      <c r="G16" s="30" t="e">
        <f>INDEX(DATABASE!$1:$10000,MATCH($A16,DATABASE!$A:$A,0),MATCH(G$8,DATABASE!$1:$1,0))/1000</f>
        <v>#N/A</v>
      </c>
    </row>
    <row r="17" spans="1:7" x14ac:dyDescent="0.25">
      <c r="A17" t="s">
        <v>16</v>
      </c>
      <c r="C17" s="30" t="e">
        <f>INDEX(DATABASE!$1:$10000,MATCH($A17,DATABASE!$A:$A,0),MATCH(C$8,DATABASE!$1:$1,0))*1000</f>
        <v>#N/A</v>
      </c>
      <c r="D17" s="30" t="e">
        <f>INDEX(DATABASE!$1:$10000,MATCH($A17,DATABASE!$A:$A,0),MATCH(D$8,DATABASE!$1:$1,0))*1000</f>
        <v>#N/A</v>
      </c>
      <c r="E17" s="30" t="e">
        <f>INDEX(DATABASE!$1:$10000,MATCH($A17,DATABASE!$A:$A,0),MATCH(E$8,DATABASE!$1:$1,0))*1000</f>
        <v>#N/A</v>
      </c>
      <c r="F17" s="30" t="e">
        <f>INDEX(DATABASE!$1:$10000,MATCH($A17,DATABASE!$A:$A,0),MATCH(F$8,DATABASE!$1:$1,0))*1000</f>
        <v>#N/A</v>
      </c>
      <c r="G17" s="30" t="e">
        <f>INDEX(DATABASE!$1:$10000,MATCH($A17,DATABASE!$A:$A,0),MATCH(G$8,DATABASE!$1:$1,0))*1000</f>
        <v>#N/A</v>
      </c>
    </row>
    <row r="18" spans="1:7" x14ac:dyDescent="0.25">
      <c r="A18" t="s">
        <v>17</v>
      </c>
      <c r="C18" s="30" t="e">
        <f>INDEX(DATABASE!$1:$10000,MATCH($A18,DATABASE!$A:$A,0),MATCH(C$8,DATABASE!$1:$1,0))/1000</f>
        <v>#N/A</v>
      </c>
      <c r="D18" s="30" t="e">
        <f>INDEX(DATABASE!$1:$10000,MATCH($A18,DATABASE!$A:$A,0),MATCH(D$8,DATABASE!$1:$1,0))/1000</f>
        <v>#N/A</v>
      </c>
      <c r="E18" s="30" t="e">
        <f>INDEX(DATABASE!$1:$10000,MATCH($A18,DATABASE!$A:$A,0),MATCH(E$8,DATABASE!$1:$1,0))/1000</f>
        <v>#N/A</v>
      </c>
      <c r="F18" s="30" t="e">
        <f>INDEX(DATABASE!$1:$10000,MATCH($A18,DATABASE!$A:$A,0),MATCH(F$8,DATABASE!$1:$1,0))/1000</f>
        <v>#N/A</v>
      </c>
      <c r="G18" s="30" t="e">
        <f>INDEX(DATABASE!$1:$10000,MATCH($A18,DATABASE!$A:$A,0),MATCH(G$8,DATABASE!$1:$1,0))/1000</f>
        <v>#N/A</v>
      </c>
    </row>
    <row r="19" spans="1:7" x14ac:dyDescent="0.25">
      <c r="A19" t="s">
        <v>18</v>
      </c>
      <c r="C19" s="30" t="e">
        <f>INDEX(DATABASE!$1:$10000,MATCH($A19,DATABASE!$A:$A,0),MATCH(C$8,DATABASE!$1:$1,0))*1000</f>
        <v>#N/A</v>
      </c>
      <c r="D19" s="30" t="e">
        <f>INDEX(DATABASE!$1:$10000,MATCH($A19,DATABASE!$A:$A,0),MATCH(D$8,DATABASE!$1:$1,0))*1000</f>
        <v>#N/A</v>
      </c>
      <c r="E19" s="30" t="e">
        <f>INDEX(DATABASE!$1:$10000,MATCH($A19,DATABASE!$A:$A,0),MATCH(E$8,DATABASE!$1:$1,0))*1000</f>
        <v>#N/A</v>
      </c>
      <c r="F19" s="30" t="e">
        <f>INDEX(DATABASE!$1:$10000,MATCH($A19,DATABASE!$A:$A,0),MATCH(F$8,DATABASE!$1:$1,0))*1000</f>
        <v>#N/A</v>
      </c>
      <c r="G19" s="30" t="e">
        <f>INDEX(DATABASE!$1:$10000,MATCH($A19,DATABASE!$A:$A,0),MATCH(G$8,DATABASE!$1:$1,0))*1000</f>
        <v>#N/A</v>
      </c>
    </row>
    <row r="20" spans="1:7" ht="15.75" customHeight="1" x14ac:dyDescent="0.25">
      <c r="A20" t="s">
        <v>19</v>
      </c>
      <c r="C20" s="30" t="e">
        <f>INDEX(DATABASE!$1:$10000,MATCH($A20,DATABASE!$A:$A,0),MATCH(C$8,DATABASE!$1:$1,0))/1000</f>
        <v>#N/A</v>
      </c>
      <c r="D20" s="30" t="e">
        <f>INDEX(DATABASE!$1:$10000,MATCH($A20,DATABASE!$A:$A,0),MATCH(D$8,DATABASE!$1:$1,0))/1000</f>
        <v>#N/A</v>
      </c>
      <c r="E20" s="30" t="e">
        <f>INDEX(DATABASE!$1:$10000,MATCH($A20,DATABASE!$A:$A,0),MATCH(E$8,DATABASE!$1:$1,0))/1000</f>
        <v>#N/A</v>
      </c>
      <c r="F20" s="30" t="e">
        <f>INDEX(DATABASE!$1:$10000,MATCH($A20,DATABASE!$A:$A,0),MATCH(F$8,DATABASE!$1:$1,0))/1000</f>
        <v>#N/A</v>
      </c>
      <c r="G20" s="30" t="e">
        <f>INDEX(DATABASE!$1:$10000,MATCH($A20,DATABASE!$A:$A,0),MATCH(G$8,DATABASE!$1:$1,0))/1000</f>
        <v>#N/A</v>
      </c>
    </row>
    <row r="21" spans="1:7" ht="15.75" customHeight="1" x14ac:dyDescent="0.25">
      <c r="A21" s="3" t="s">
        <v>20</v>
      </c>
      <c r="B21" s="3"/>
      <c r="C21" s="30" t="e">
        <f>INDEX(DATABASE!$1:$10000,MATCH($A21,DATABASE!$A:$A,0),MATCH(C$8,DATABASE!$1:$1,0))*1000</f>
        <v>#N/A</v>
      </c>
      <c r="D21" s="30" t="e">
        <f>INDEX(DATABASE!$1:$10000,MATCH($A21,DATABASE!$A:$A,0),MATCH(D$8,DATABASE!$1:$1,0))*1000</f>
        <v>#N/A</v>
      </c>
      <c r="E21" s="30" t="e">
        <f>INDEX(DATABASE!$1:$10000,MATCH($A21,DATABASE!$A:$A,0),MATCH(E$8,DATABASE!$1:$1,0))*1000</f>
        <v>#N/A</v>
      </c>
      <c r="F21" s="30" t="e">
        <f>INDEX(DATABASE!$1:$10000,MATCH($A21,DATABASE!$A:$A,0),MATCH(F$8,DATABASE!$1:$1,0))*1000</f>
        <v>#N/A</v>
      </c>
      <c r="G21" s="30" t="e">
        <f>INDEX(DATABASE!$1:$10000,MATCH($A21,DATABASE!$A:$A,0),MATCH(G$8,DATABASE!$1:$1,0))*1000</f>
        <v>#N/A</v>
      </c>
    </row>
    <row r="22" spans="1:7" ht="15.75" customHeight="1" x14ac:dyDescent="0.25">
      <c r="A22" t="s">
        <v>21</v>
      </c>
      <c r="C22" s="30" t="e">
        <f>INDEX(DATABASE!$1:$10000,MATCH($A22,DATABASE!$A:$A,0),MATCH(C$8,DATABASE!$1:$1,0))/1000</f>
        <v>#N/A</v>
      </c>
      <c r="D22" s="30" t="e">
        <f>INDEX(DATABASE!$1:$10000,MATCH($A22,DATABASE!$A:$A,0),MATCH(D$8,DATABASE!$1:$1,0))/1000</f>
        <v>#N/A</v>
      </c>
      <c r="E22" s="30" t="e">
        <f>INDEX(DATABASE!$1:$10000,MATCH($A22,DATABASE!$A:$A,0),MATCH(E$8,DATABASE!$1:$1,0))/1000</f>
        <v>#N/A</v>
      </c>
      <c r="F22" s="30" t="e">
        <f>INDEX(DATABASE!$1:$10000,MATCH($A22,DATABASE!$A:$A,0),MATCH(F$8,DATABASE!$1:$1,0))/1000</f>
        <v>#N/A</v>
      </c>
      <c r="G22" s="30" t="e">
        <f>INDEX(DATABASE!$1:$10000,MATCH($A22,DATABASE!$A:$A,0),MATCH(G$8,DATABASE!$1:$1,0))/1000</f>
        <v>#N/A</v>
      </c>
    </row>
    <row r="23" spans="1:7" ht="15.75" customHeight="1" x14ac:dyDescent="0.25">
      <c r="A23" s="3" t="s">
        <v>24</v>
      </c>
      <c r="B23" s="3"/>
      <c r="C23" s="30" t="e">
        <f>INDEX(DATABASE!$1:$10000,MATCH($A23,DATABASE!$A:$A,0),MATCH(C$8,DATABASE!$1:$1,0))*1000</f>
        <v>#N/A</v>
      </c>
      <c r="D23" s="30" t="e">
        <f>INDEX(DATABASE!$1:$10000,MATCH($A23,DATABASE!$A:$A,0),MATCH(D$8,DATABASE!$1:$1,0))*1000</f>
        <v>#N/A</v>
      </c>
      <c r="E23" s="30" t="e">
        <f>INDEX(DATABASE!$1:$10000,MATCH($A23,DATABASE!$A:$A,0),MATCH(E$8,DATABASE!$1:$1,0))*1000</f>
        <v>#N/A</v>
      </c>
      <c r="F23" s="30" t="e">
        <f>INDEX(DATABASE!$1:$10000,MATCH($A23,DATABASE!$A:$A,0),MATCH(F$8,DATABASE!$1:$1,0))*1000</f>
        <v>#N/A</v>
      </c>
      <c r="G23" s="30" t="e">
        <f>INDEX(DATABASE!$1:$10000,MATCH($A23,DATABASE!$A:$A,0),MATCH(G$8,DATABASE!$1:$1,0))*1000</f>
        <v>#N/A</v>
      </c>
    </row>
    <row r="24" spans="1:7" ht="15.75" customHeight="1" x14ac:dyDescent="0.25">
      <c r="A24" t="s">
        <v>26</v>
      </c>
      <c r="C24" s="30" t="e">
        <f>INDEX(DATABASE!$1:$10000,MATCH($A24,DATABASE!$A:$A,0),MATCH(C$8,DATABASE!$1:$1,0))/1000</f>
        <v>#N/A</v>
      </c>
      <c r="D24" s="30" t="e">
        <f>INDEX(DATABASE!$1:$10000,MATCH($A24,DATABASE!$A:$A,0),MATCH(D$8,DATABASE!$1:$1,0))/1000</f>
        <v>#N/A</v>
      </c>
      <c r="E24" s="30" t="e">
        <f>INDEX(DATABASE!$1:$10000,MATCH($A24,DATABASE!$A:$A,0),MATCH(E$8,DATABASE!$1:$1,0))/1000</f>
        <v>#N/A</v>
      </c>
      <c r="F24" s="30" t="e">
        <f>INDEX(DATABASE!$1:$10000,MATCH($A24,DATABASE!$A:$A,0),MATCH(F$8,DATABASE!$1:$1,0))/1000</f>
        <v>#N/A</v>
      </c>
      <c r="G24" s="30" t="e">
        <f>INDEX(DATABASE!$1:$10000,MATCH($A24,DATABASE!$A:$A,0),MATCH(G$8,DATABASE!$1:$1,0))/1000</f>
        <v>#N/A</v>
      </c>
    </row>
    <row r="25" spans="1:7" ht="15.75" customHeight="1" x14ac:dyDescent="0.25">
      <c r="A25" s="3" t="s">
        <v>27</v>
      </c>
      <c r="B25" s="3"/>
      <c r="C25" s="30" t="e">
        <f>INDEX(DATABASE!$1:$10000,MATCH($A25,DATABASE!$A:$A,0),MATCH(C$8,DATABASE!$1:$1,0))*1000</f>
        <v>#N/A</v>
      </c>
      <c r="D25" s="30" t="e">
        <f>INDEX(DATABASE!$1:$10000,MATCH($A25,DATABASE!$A:$A,0),MATCH(D$8,DATABASE!$1:$1,0))*1000</f>
        <v>#N/A</v>
      </c>
      <c r="E25" s="30" t="e">
        <f>INDEX(DATABASE!$1:$10000,MATCH($A25,DATABASE!$A:$A,0),MATCH(E$8,DATABASE!$1:$1,0))*1000</f>
        <v>#N/A</v>
      </c>
      <c r="F25" s="30" t="e">
        <f>INDEX(DATABASE!$1:$10000,MATCH($A25,DATABASE!$A:$A,0),MATCH(F$8,DATABASE!$1:$1,0))*1000</f>
        <v>#N/A</v>
      </c>
      <c r="G25" s="30" t="e">
        <f>INDEX(DATABASE!$1:$10000,MATCH($A25,DATABASE!$A:$A,0),MATCH(G$8,DATABASE!$1:$1,0))*1000</f>
        <v>#N/A</v>
      </c>
    </row>
    <row r="26" spans="1:7" ht="15.75" customHeight="1" x14ac:dyDescent="0.25">
      <c r="A26" t="s">
        <v>28</v>
      </c>
      <c r="C26" s="30" t="e">
        <f>INDEX(DATABASE!$1:$10000,MATCH($A26,DATABASE!$A:$A,0),MATCH(C$8,DATABASE!$1:$1,0))/1000</f>
        <v>#N/A</v>
      </c>
      <c r="D26" s="30" t="e">
        <f>INDEX(DATABASE!$1:$10000,MATCH($A26,DATABASE!$A:$A,0),MATCH(D$8,DATABASE!$1:$1,0))/1000</f>
        <v>#N/A</v>
      </c>
      <c r="E26" s="30" t="e">
        <f>INDEX(DATABASE!$1:$10000,MATCH($A26,DATABASE!$A:$A,0),MATCH(E$8,DATABASE!$1:$1,0))/1000</f>
        <v>#N/A</v>
      </c>
      <c r="F26" s="30" t="e">
        <f>INDEX(DATABASE!$1:$10000,MATCH($A26,DATABASE!$A:$A,0),MATCH(F$8,DATABASE!$1:$1,0))/1000</f>
        <v>#N/A</v>
      </c>
      <c r="G26" s="30" t="e">
        <f>INDEX(DATABASE!$1:$10000,MATCH($A26,DATABASE!$A:$A,0),MATCH(G$8,DATABASE!$1:$1,0))/1000</f>
        <v>#N/A</v>
      </c>
    </row>
    <row r="27" spans="1:7" ht="15.75" customHeight="1" x14ac:dyDescent="0.25">
      <c r="A27" s="3" t="s">
        <v>29</v>
      </c>
      <c r="B27" s="3"/>
      <c r="C27" s="30" t="e">
        <f>INDEX(DATABASE!$1:$10000,MATCH($A27,DATABASE!$A:$A,0),MATCH(C$8,DATABASE!$1:$1,0))*1000</f>
        <v>#N/A</v>
      </c>
      <c r="D27" s="30" t="e">
        <f>INDEX(DATABASE!$1:$10000,MATCH($A27,DATABASE!$A:$A,0),MATCH(D$8,DATABASE!$1:$1,0))*1000</f>
        <v>#N/A</v>
      </c>
      <c r="E27" s="30" t="e">
        <f>INDEX(DATABASE!$1:$10000,MATCH($A27,DATABASE!$A:$A,0),MATCH(E$8,DATABASE!$1:$1,0))*1000</f>
        <v>#N/A</v>
      </c>
      <c r="F27" s="30" t="e">
        <f>INDEX(DATABASE!$1:$10000,MATCH($A27,DATABASE!$A:$A,0),MATCH(F$8,DATABASE!$1:$1,0))*1000</f>
        <v>#N/A</v>
      </c>
      <c r="G27" s="30" t="e">
        <f>INDEX(DATABASE!$1:$10000,MATCH($A27,DATABASE!$A:$A,0),MATCH(G$8,DATABASE!$1:$1,0))*1000</f>
        <v>#N/A</v>
      </c>
    </row>
    <row r="28" spans="1:7" ht="15.75" customHeight="1" x14ac:dyDescent="0.25">
      <c r="A28" t="s">
        <v>31</v>
      </c>
      <c r="C28" s="30" t="e">
        <f>INDEX(DATABASE!$1:$10000,MATCH($A28,DATABASE!$A:$A,0),MATCH(C$8,DATABASE!$1:$1,0))/1000</f>
        <v>#N/A</v>
      </c>
      <c r="D28" s="30" t="e">
        <f>INDEX(DATABASE!$1:$10000,MATCH($A28,DATABASE!$A:$A,0),MATCH(D$8,DATABASE!$1:$1,0))/1000</f>
        <v>#N/A</v>
      </c>
      <c r="E28" s="30" t="e">
        <f>INDEX(DATABASE!$1:$10000,MATCH($A28,DATABASE!$A:$A,0),MATCH(E$8,DATABASE!$1:$1,0))/1000</f>
        <v>#N/A</v>
      </c>
      <c r="F28" s="30" t="e">
        <f>INDEX(DATABASE!$1:$10000,MATCH($A28,DATABASE!$A:$A,0),MATCH(F$8,DATABASE!$1:$1,0))/1000</f>
        <v>#N/A</v>
      </c>
      <c r="G28" s="30" t="e">
        <f>INDEX(DATABASE!$1:$10000,MATCH($A28,DATABASE!$A:$A,0),MATCH(G$8,DATABASE!$1:$1,0))/1000</f>
        <v>#N/A</v>
      </c>
    </row>
    <row r="29" spans="1:7" ht="15.75" customHeight="1" x14ac:dyDescent="0.25">
      <c r="A29" s="3" t="s">
        <v>32</v>
      </c>
      <c r="B29" s="3"/>
      <c r="C29" s="30" t="e">
        <f>INDEX(DATABASE!$1:$10000,MATCH($A29,DATABASE!$A:$A,0),MATCH(C$8,DATABASE!$1:$1,0))*1000</f>
        <v>#N/A</v>
      </c>
      <c r="D29" s="30" t="e">
        <f>INDEX(DATABASE!$1:$10000,MATCH($A29,DATABASE!$A:$A,0),MATCH(D$8,DATABASE!$1:$1,0))*1000</f>
        <v>#N/A</v>
      </c>
      <c r="E29" s="30" t="e">
        <f>INDEX(DATABASE!$1:$10000,MATCH($A29,DATABASE!$A:$A,0),MATCH(E$8,DATABASE!$1:$1,0))*1000</f>
        <v>#N/A</v>
      </c>
      <c r="F29" s="30" t="e">
        <f>INDEX(DATABASE!$1:$10000,MATCH($A29,DATABASE!$A:$A,0),MATCH(F$8,DATABASE!$1:$1,0))*1000</f>
        <v>#N/A</v>
      </c>
      <c r="G29" s="30" t="e">
        <f>INDEX(DATABASE!$1:$10000,MATCH($A29,DATABASE!$A:$A,0),MATCH(G$8,DATABASE!$1:$1,0))*1000</f>
        <v>#N/A</v>
      </c>
    </row>
    <row r="30" spans="1:7" ht="15.75" customHeight="1" x14ac:dyDescent="0.25">
      <c r="A30" t="s">
        <v>33</v>
      </c>
      <c r="C30" s="30" t="e">
        <f>INDEX(DATABASE!$1:$10000,MATCH($A30,DATABASE!$A:$A,0),MATCH(C$8,DATABASE!$1:$1,0))/1000</f>
        <v>#N/A</v>
      </c>
      <c r="D30" s="30" t="e">
        <f>INDEX(DATABASE!$1:$10000,MATCH($A30,DATABASE!$A:$A,0),MATCH(D$8,DATABASE!$1:$1,0))/1000</f>
        <v>#N/A</v>
      </c>
      <c r="E30" s="30" t="e">
        <f>INDEX(DATABASE!$1:$10000,MATCH($A30,DATABASE!$A:$A,0),MATCH(E$8,DATABASE!$1:$1,0))/1000</f>
        <v>#N/A</v>
      </c>
      <c r="F30" s="30" t="e">
        <f>INDEX(DATABASE!$1:$10000,MATCH($A30,DATABASE!$A:$A,0),MATCH(F$8,DATABASE!$1:$1,0))/1000</f>
        <v>#N/A</v>
      </c>
      <c r="G30" s="30" t="e">
        <f>INDEX(DATABASE!$1:$10000,MATCH($A30,DATABASE!$A:$A,0),MATCH(G$8,DATABASE!$1:$1,0))/1000</f>
        <v>#N/A</v>
      </c>
    </row>
    <row r="31" spans="1:7" ht="15.75" customHeight="1" x14ac:dyDescent="0.25">
      <c r="A31" s="3" t="s">
        <v>34</v>
      </c>
      <c r="B31" s="3"/>
      <c r="C31" s="30" t="e">
        <f>INDEX(DATABASE!$1:$10000,MATCH($A31,DATABASE!$A:$A,0),MATCH(C$8,DATABASE!$1:$1,0))*1000</f>
        <v>#N/A</v>
      </c>
      <c r="D31" s="30" t="e">
        <f>INDEX(DATABASE!$1:$10000,MATCH($A31,DATABASE!$A:$A,0),MATCH(D$8,DATABASE!$1:$1,0))*1000</f>
        <v>#N/A</v>
      </c>
      <c r="E31" s="30" t="e">
        <f>INDEX(DATABASE!$1:$10000,MATCH($A31,DATABASE!$A:$A,0),MATCH(E$8,DATABASE!$1:$1,0))*1000</f>
        <v>#N/A</v>
      </c>
      <c r="F31" s="30" t="e">
        <f>INDEX(DATABASE!$1:$10000,MATCH($A31,DATABASE!$A:$A,0),MATCH(F$8,DATABASE!$1:$1,0))*1000</f>
        <v>#N/A</v>
      </c>
      <c r="G31" s="30" t="e">
        <f>INDEX(DATABASE!$1:$10000,MATCH($A31,DATABASE!$A:$A,0),MATCH(G$8,DATABASE!$1:$1,0))*1000</f>
        <v>#N/A</v>
      </c>
    </row>
    <row r="32" spans="1:7" x14ac:dyDescent="0.25">
      <c r="A32" t="s">
        <v>35</v>
      </c>
      <c r="C32" s="30" t="e">
        <f>INDEX(DATABASE!$1:$10000,MATCH($A32,DATABASE!$A:$A,0),MATCH(C$8,DATABASE!$1:$1,0))/1000</f>
        <v>#N/A</v>
      </c>
      <c r="D32" s="30" t="e">
        <f>INDEX(DATABASE!$1:$10000,MATCH($A32,DATABASE!$A:$A,0),MATCH(D$8,DATABASE!$1:$1,0))/1000</f>
        <v>#N/A</v>
      </c>
      <c r="E32" s="30" t="e">
        <f>INDEX(DATABASE!$1:$10000,MATCH($A32,DATABASE!$A:$A,0),MATCH(E$8,DATABASE!$1:$1,0))/1000</f>
        <v>#N/A</v>
      </c>
      <c r="F32" s="30" t="e">
        <f>INDEX(DATABASE!$1:$10000,MATCH($A32,DATABASE!$A:$A,0),MATCH(F$8,DATABASE!$1:$1,0))/1000</f>
        <v>#N/A</v>
      </c>
      <c r="G32" s="30" t="e">
        <f>INDEX(DATABASE!$1:$10000,MATCH($A32,DATABASE!$A:$A,0),MATCH(G$8,DATABASE!$1:$1,0))/1000</f>
        <v>#N/A</v>
      </c>
    </row>
    <row r="33" spans="1:7" x14ac:dyDescent="0.25">
      <c r="A33" t="s">
        <v>36</v>
      </c>
      <c r="C33" s="30" t="e">
        <f>INDEX(DATABASE!$1:$10000,MATCH($A33,DATABASE!$A:$A,0),MATCH(C$8,DATABASE!$1:$1,0))*1000</f>
        <v>#N/A</v>
      </c>
      <c r="D33" s="30" t="e">
        <f>INDEX(DATABASE!$1:$10000,MATCH($A33,DATABASE!$A:$A,0),MATCH(D$8,DATABASE!$1:$1,0))*1000</f>
        <v>#N/A</v>
      </c>
      <c r="E33" s="30" t="e">
        <f>INDEX(DATABASE!$1:$10000,MATCH($A33,DATABASE!$A:$A,0),MATCH(E$8,DATABASE!$1:$1,0))*1000</f>
        <v>#N/A</v>
      </c>
      <c r="F33" s="30" t="e">
        <f>INDEX(DATABASE!$1:$10000,MATCH($A33,DATABASE!$A:$A,0),MATCH(F$8,DATABASE!$1:$1,0))*1000</f>
        <v>#N/A</v>
      </c>
      <c r="G33" s="30" t="e">
        <f>INDEX(DATABASE!$1:$10000,MATCH($A33,DATABASE!$A:$A,0),MATCH(G$8,DATABASE!$1:$1,0))*1000</f>
        <v>#N/A</v>
      </c>
    </row>
    <row r="34" spans="1:7" x14ac:dyDescent="0.25">
      <c r="A34" t="s">
        <v>37</v>
      </c>
      <c r="C34" s="30" t="e">
        <f>INDEX(DATABASE!$1:$10000,MATCH($A34,DATABASE!$A:$A,0),MATCH(C$8,DATABASE!$1:$1,0))/1000</f>
        <v>#N/A</v>
      </c>
      <c r="D34" s="30" t="e">
        <f>INDEX(DATABASE!$1:$10000,MATCH($A34,DATABASE!$A:$A,0),MATCH(D$8,DATABASE!$1:$1,0))/1000</f>
        <v>#N/A</v>
      </c>
      <c r="E34" s="30" t="e">
        <f>INDEX(DATABASE!$1:$10000,MATCH($A34,DATABASE!$A:$A,0),MATCH(E$8,DATABASE!$1:$1,0))/1000</f>
        <v>#N/A</v>
      </c>
      <c r="F34" s="30" t="e">
        <f>INDEX(DATABASE!$1:$10000,MATCH($A34,DATABASE!$A:$A,0),MATCH(F$8,DATABASE!$1:$1,0))/1000</f>
        <v>#N/A</v>
      </c>
      <c r="G34" s="30" t="e">
        <f>INDEX(DATABASE!$1:$10000,MATCH($A34,DATABASE!$A:$A,0),MATCH(G$8,DATABASE!$1:$1,0))/1000</f>
        <v>#N/A</v>
      </c>
    </row>
    <row r="35" spans="1:7" x14ac:dyDescent="0.25">
      <c r="A35" t="s">
        <v>38</v>
      </c>
      <c r="C35" s="30" t="e">
        <f>INDEX(DATABASE!$1:$10000,MATCH($A35,DATABASE!$A:$A,0),MATCH(C$8,DATABASE!$1:$1,0))*1000</f>
        <v>#N/A</v>
      </c>
      <c r="D35" s="30" t="e">
        <f>INDEX(DATABASE!$1:$10000,MATCH($A35,DATABASE!$A:$A,0),MATCH(D$8,DATABASE!$1:$1,0))*1000</f>
        <v>#N/A</v>
      </c>
      <c r="E35" s="30" t="e">
        <f>INDEX(DATABASE!$1:$10000,MATCH($A35,DATABASE!$A:$A,0),MATCH(E$8,DATABASE!$1:$1,0))*1000</f>
        <v>#N/A</v>
      </c>
      <c r="F35" s="30" t="e">
        <f>INDEX(DATABASE!$1:$10000,MATCH($A35,DATABASE!$A:$A,0),MATCH(F$8,DATABASE!$1:$1,0))*1000</f>
        <v>#N/A</v>
      </c>
      <c r="G35" s="30" t="e">
        <f>INDEX(DATABASE!$1:$10000,MATCH($A35,DATABASE!$A:$A,0),MATCH(G$8,DATABASE!$1:$1,0))*1000</f>
        <v>#N/A</v>
      </c>
    </row>
    <row r="36" spans="1:7" ht="15.75" customHeight="1" x14ac:dyDescent="0.25">
      <c r="A36" t="s">
        <v>39</v>
      </c>
      <c r="C36" s="30" t="e">
        <f>INDEX(DATABASE!$1:$10000,MATCH($A36,DATABASE!$A:$A,0),MATCH(C$8,DATABASE!$1:$1,0))/1000</f>
        <v>#N/A</v>
      </c>
      <c r="D36" s="30" t="e">
        <f>INDEX(DATABASE!$1:$10000,MATCH($A36,DATABASE!$A:$A,0),MATCH(D$8,DATABASE!$1:$1,0))/1000</f>
        <v>#N/A</v>
      </c>
      <c r="E36" s="30" t="e">
        <f>INDEX(DATABASE!$1:$10000,MATCH($A36,DATABASE!$A:$A,0),MATCH(E$8,DATABASE!$1:$1,0))/1000</f>
        <v>#N/A</v>
      </c>
      <c r="F36" s="30" t="e">
        <f>INDEX(DATABASE!$1:$10000,MATCH($A36,DATABASE!$A:$A,0),MATCH(F$8,DATABASE!$1:$1,0))/1000</f>
        <v>#N/A</v>
      </c>
      <c r="G36" s="30" t="e">
        <f>INDEX(DATABASE!$1:$10000,MATCH($A36,DATABASE!$A:$A,0),MATCH(G$8,DATABASE!$1:$1,0))/1000</f>
        <v>#N/A</v>
      </c>
    </row>
    <row r="37" spans="1:7" ht="15.75" customHeight="1" x14ac:dyDescent="0.25">
      <c r="A37" s="3" t="s">
        <v>40</v>
      </c>
      <c r="B37" s="3"/>
      <c r="C37" s="30" t="e">
        <f>INDEX(DATABASE!$1:$10000,MATCH($A37,DATABASE!$A:$A,0),MATCH(C$8,DATABASE!$1:$1,0))*1000</f>
        <v>#N/A</v>
      </c>
      <c r="D37" s="30" t="e">
        <f>INDEX(DATABASE!$1:$10000,MATCH($A37,DATABASE!$A:$A,0),MATCH(D$8,DATABASE!$1:$1,0))*1000</f>
        <v>#N/A</v>
      </c>
      <c r="E37" s="30" t="e">
        <f>INDEX(DATABASE!$1:$10000,MATCH($A37,DATABASE!$A:$A,0),MATCH(E$8,DATABASE!$1:$1,0))*1000</f>
        <v>#N/A</v>
      </c>
      <c r="F37" s="30" t="e">
        <f>INDEX(DATABASE!$1:$10000,MATCH($A37,DATABASE!$A:$A,0),MATCH(F$8,DATABASE!$1:$1,0))*1000</f>
        <v>#N/A</v>
      </c>
      <c r="G37" s="30" t="e">
        <f>INDEX(DATABASE!$1:$10000,MATCH($A37,DATABASE!$A:$A,0),MATCH(G$8,DATABASE!$1:$1,0))*1000</f>
        <v>#N/A</v>
      </c>
    </row>
    <row r="38" spans="1:7" ht="15.75" customHeight="1" x14ac:dyDescent="0.25">
      <c r="A38" t="s">
        <v>41</v>
      </c>
      <c r="C38" s="30" t="e">
        <f>INDEX(DATABASE!$1:$10000,MATCH($A38,DATABASE!$A:$A,0),MATCH(C$8,DATABASE!$1:$1,0))/1000</f>
        <v>#N/A</v>
      </c>
      <c r="D38" s="30" t="e">
        <f>INDEX(DATABASE!$1:$10000,MATCH($A38,DATABASE!$A:$A,0),MATCH(D$8,DATABASE!$1:$1,0))/1000</f>
        <v>#N/A</v>
      </c>
      <c r="E38" s="30" t="e">
        <f>INDEX(DATABASE!$1:$10000,MATCH($A38,DATABASE!$A:$A,0),MATCH(E$8,DATABASE!$1:$1,0))/1000</f>
        <v>#N/A</v>
      </c>
      <c r="F38" s="30" t="e">
        <f>INDEX(DATABASE!$1:$10000,MATCH($A38,DATABASE!$A:$A,0),MATCH(F$8,DATABASE!$1:$1,0))/1000</f>
        <v>#N/A</v>
      </c>
      <c r="G38" s="30" t="e">
        <f>INDEX(DATABASE!$1:$10000,MATCH($A38,DATABASE!$A:$A,0),MATCH(G$8,DATABASE!$1:$1,0))/1000</f>
        <v>#N/A</v>
      </c>
    </row>
    <row r="39" spans="1:7" ht="15.75" customHeight="1" x14ac:dyDescent="0.25">
      <c r="A39" s="3" t="s">
        <v>149</v>
      </c>
      <c r="B39" s="3"/>
      <c r="C39" s="30" t="e">
        <f>INDEX(DATABASE!$1:$10000,MATCH($A39,DATABASE!$A:$A,0),MATCH(C$8,DATABASE!$1:$1,0))</f>
        <v>#N/A</v>
      </c>
      <c r="D39" s="30" t="e">
        <f>INDEX(DATABASE!$1:$10000,MATCH($A39,DATABASE!$A:$A,0),MATCH(D$8,DATABASE!$1:$1,0))</f>
        <v>#N/A</v>
      </c>
      <c r="E39" s="30" t="e">
        <f>INDEX(DATABASE!$1:$10000,MATCH($A39,DATABASE!$A:$A,0),MATCH(E$8,DATABASE!$1:$1,0))</f>
        <v>#N/A</v>
      </c>
      <c r="F39" s="30" t="e">
        <f>INDEX(DATABASE!$1:$10000,MATCH($A39,DATABASE!$A:$A,0),MATCH(F$8,DATABASE!$1:$1,0))</f>
        <v>#N/A</v>
      </c>
      <c r="G39" s="30" t="e">
        <f>INDEX(DATABASE!$1:$10000,MATCH($A39,DATABASE!$A:$A,0),MATCH(G$8,DATABASE!$1:$1,0))</f>
        <v>#N/A</v>
      </c>
    </row>
    <row r="40" spans="1:7" x14ac:dyDescent="0.25">
      <c r="A40" t="s">
        <v>150</v>
      </c>
      <c r="C40" s="30" t="e">
        <f>INDEX(DATABASE!$1:$10000,MATCH($A40,DATABASE!$A:$A,0),MATCH(C$8,DATABASE!$1:$1,0))/1000</f>
        <v>#N/A</v>
      </c>
      <c r="D40" s="30" t="e">
        <f>INDEX(DATABASE!$1:$10000,MATCH($A40,DATABASE!$A:$A,0),MATCH(D$8,DATABASE!$1:$1,0))/1000</f>
        <v>#N/A</v>
      </c>
      <c r="E40" s="30" t="e">
        <f>INDEX(DATABASE!$1:$10000,MATCH($A40,DATABASE!$A:$A,0),MATCH(E$8,DATABASE!$1:$1,0))/1000</f>
        <v>#N/A</v>
      </c>
      <c r="F40" s="30" t="e">
        <f>INDEX(DATABASE!$1:$10000,MATCH($A40,DATABASE!$A:$A,0),MATCH(F$8,DATABASE!$1:$1,0))/1000</f>
        <v>#N/A</v>
      </c>
      <c r="G40" s="30" t="e">
        <f>INDEX(DATABASE!$1:$10000,MATCH($A40,DATABASE!$A:$A,0),MATCH(G$8,DATABASE!$1:$1,0))/1000</f>
        <v>#N/A</v>
      </c>
    </row>
    <row r="41" spans="1:7" x14ac:dyDescent="0.25">
      <c r="A41" t="s">
        <v>151</v>
      </c>
      <c r="C41" s="30" t="e">
        <f>INDEX(DATABASE!$1:$10000,MATCH($A41,DATABASE!$A:$A,0),MATCH(C$8,DATABASE!$1:$1,0))</f>
        <v>#N/A</v>
      </c>
      <c r="D41" s="30" t="e">
        <f>INDEX(DATABASE!$1:$10000,MATCH($A41,DATABASE!$A:$A,0),MATCH(D$8,DATABASE!$1:$1,0))</f>
        <v>#N/A</v>
      </c>
      <c r="E41" s="30" t="e">
        <f>INDEX(DATABASE!$1:$10000,MATCH($A41,DATABASE!$A:$A,0),MATCH(E$8,DATABASE!$1:$1,0))</f>
        <v>#N/A</v>
      </c>
      <c r="F41" s="30" t="e">
        <f>INDEX(DATABASE!$1:$10000,MATCH($A41,DATABASE!$A:$A,0),MATCH(F$8,DATABASE!$1:$1,0))</f>
        <v>#N/A</v>
      </c>
      <c r="G41" s="30" t="e">
        <f>INDEX(DATABASE!$1:$10000,MATCH($A41,DATABASE!$A:$A,0),MATCH(G$8,DATABASE!$1:$1,0))</f>
        <v>#N/A</v>
      </c>
    </row>
    <row r="42" spans="1:7" x14ac:dyDescent="0.25">
      <c r="A42" t="s">
        <v>152</v>
      </c>
      <c r="C42" s="30" t="e">
        <f>INDEX(DATABASE!$1:$10000,MATCH($A42,DATABASE!$A:$A,0),MATCH(C$8,DATABASE!$1:$1,0))/1000</f>
        <v>#N/A</v>
      </c>
      <c r="D42" s="30" t="e">
        <f>INDEX(DATABASE!$1:$10000,MATCH($A42,DATABASE!$A:$A,0),MATCH(D$8,DATABASE!$1:$1,0))/1000</f>
        <v>#N/A</v>
      </c>
      <c r="E42" s="30" t="e">
        <f>INDEX(DATABASE!$1:$10000,MATCH($A42,DATABASE!$A:$A,0),MATCH(E$8,DATABASE!$1:$1,0))/1000</f>
        <v>#N/A</v>
      </c>
      <c r="F42" s="30" t="e">
        <f>INDEX(DATABASE!$1:$10000,MATCH($A42,DATABASE!$A:$A,0),MATCH(F$8,DATABASE!$1:$1,0))/1000</f>
        <v>#N/A</v>
      </c>
      <c r="G42" s="30" t="e">
        <f>INDEX(DATABASE!$1:$10000,MATCH($A42,DATABASE!$A:$A,0),MATCH(G$8,DATABASE!$1:$1,0))/1000</f>
        <v>#N/A</v>
      </c>
    </row>
    <row r="43" spans="1:7" x14ac:dyDescent="0.25">
      <c r="A43" t="s">
        <v>153</v>
      </c>
      <c r="C43" s="30" t="e">
        <f>INDEX(DATABASE!$1:$10000,MATCH($A43,DATABASE!$A:$A,0),MATCH(C$8,DATABASE!$1:$1,0))</f>
        <v>#N/A</v>
      </c>
      <c r="D43" s="30" t="e">
        <f>INDEX(DATABASE!$1:$10000,MATCH($A43,DATABASE!$A:$A,0),MATCH(D$8,DATABASE!$1:$1,0))</f>
        <v>#N/A</v>
      </c>
      <c r="E43" s="30" t="e">
        <f>INDEX(DATABASE!$1:$10000,MATCH($A43,DATABASE!$A:$A,0),MATCH(E$8,DATABASE!$1:$1,0))</f>
        <v>#N/A</v>
      </c>
      <c r="F43" s="30" t="e">
        <f>INDEX(DATABASE!$1:$10000,MATCH($A43,DATABASE!$A:$A,0),MATCH(F$8,DATABASE!$1:$1,0))</f>
        <v>#N/A</v>
      </c>
      <c r="G43" s="30" t="e">
        <f>INDEX(DATABASE!$1:$10000,MATCH($A43,DATABASE!$A:$A,0),MATCH(G$8,DATABASE!$1:$1,0))</f>
        <v>#N/A</v>
      </c>
    </row>
    <row r="44" spans="1:7" x14ac:dyDescent="0.25">
      <c r="A44" t="s">
        <v>154</v>
      </c>
      <c r="C44" s="30" t="e">
        <f>INDEX(DATABASE!$1:$10000,MATCH($A44,DATABASE!$A:$A,0),MATCH(C$8,DATABASE!$1:$1,0))/1000</f>
        <v>#N/A</v>
      </c>
      <c r="D44" s="30" t="e">
        <f>INDEX(DATABASE!$1:$10000,MATCH($A44,DATABASE!$A:$A,0),MATCH(D$8,DATABASE!$1:$1,0))/1000</f>
        <v>#N/A</v>
      </c>
      <c r="E44" s="30" t="e">
        <f>INDEX(DATABASE!$1:$10000,MATCH($A44,DATABASE!$A:$A,0),MATCH(E$8,DATABASE!$1:$1,0))/1000</f>
        <v>#N/A</v>
      </c>
      <c r="F44" s="30" t="e">
        <f>INDEX(DATABASE!$1:$10000,MATCH($A44,DATABASE!$A:$A,0),MATCH(F$8,DATABASE!$1:$1,0))/1000</f>
        <v>#N/A</v>
      </c>
      <c r="G44" s="30" t="e">
        <f>INDEX(DATABASE!$1:$10000,MATCH($A44,DATABASE!$A:$A,0),MATCH(G$8,DATABASE!$1:$1,0))/1000</f>
        <v>#N/A</v>
      </c>
    </row>
    <row r="45" spans="1:7" x14ac:dyDescent="0.25">
      <c r="A45" t="s">
        <v>155</v>
      </c>
      <c r="C45" s="30" t="e">
        <f>INDEX(DATABASE!$1:$10000,MATCH($A45,DATABASE!$A:$A,0),MATCH(C$8,DATABASE!$1:$1,0))</f>
        <v>#N/A</v>
      </c>
      <c r="D45" s="30" t="e">
        <f>INDEX(DATABASE!$1:$10000,MATCH($A45,DATABASE!$A:$A,0),MATCH(D$8,DATABASE!$1:$1,0))</f>
        <v>#N/A</v>
      </c>
      <c r="E45" s="30" t="e">
        <f>INDEX(DATABASE!$1:$10000,MATCH($A45,DATABASE!$A:$A,0),MATCH(E$8,DATABASE!$1:$1,0))</f>
        <v>#N/A</v>
      </c>
      <c r="F45" s="30" t="e">
        <f>INDEX(DATABASE!$1:$10000,MATCH($A45,DATABASE!$A:$A,0),MATCH(F$8,DATABASE!$1:$1,0))</f>
        <v>#N/A</v>
      </c>
      <c r="G45" s="30" t="e">
        <f>INDEX(DATABASE!$1:$10000,MATCH($A45,DATABASE!$A:$A,0),MATCH(G$8,DATABASE!$1:$1,0))</f>
        <v>#N/A</v>
      </c>
    </row>
    <row r="46" spans="1:7" x14ac:dyDescent="0.25">
      <c r="A46" t="s">
        <v>156</v>
      </c>
      <c r="C46" s="30" t="e">
        <f>INDEX(DATABASE!$1:$10000,MATCH($A46,DATABASE!$A:$A,0),MATCH(C$8,DATABASE!$1:$1,0))/1000</f>
        <v>#N/A</v>
      </c>
      <c r="D46" s="30" t="e">
        <f>INDEX(DATABASE!$1:$10000,MATCH($A46,DATABASE!$A:$A,0),MATCH(D$8,DATABASE!$1:$1,0))/1000</f>
        <v>#N/A</v>
      </c>
      <c r="E46" s="30" t="e">
        <f>INDEX(DATABASE!$1:$10000,MATCH($A46,DATABASE!$A:$A,0),MATCH(E$8,DATABASE!$1:$1,0))/1000</f>
        <v>#N/A</v>
      </c>
      <c r="F46" s="30" t="e">
        <f>INDEX(DATABASE!$1:$10000,MATCH($A46,DATABASE!$A:$A,0),MATCH(F$8,DATABASE!$1:$1,0))/1000</f>
        <v>#N/A</v>
      </c>
      <c r="G46" s="30" t="e">
        <f>INDEX(DATABASE!$1:$10000,MATCH($A46,DATABASE!$A:$A,0),MATCH(G$8,DATABASE!$1:$1,0))/1000</f>
        <v>#N/A</v>
      </c>
    </row>
    <row r="47" spans="1:7" x14ac:dyDescent="0.25">
      <c r="A47" t="s">
        <v>157</v>
      </c>
      <c r="C47" s="30" t="e">
        <f>INDEX(DATABASE!$1:$10000,MATCH($A47,DATABASE!$A:$A,0),MATCH(C$8,DATABASE!$1:$1,0))</f>
        <v>#N/A</v>
      </c>
      <c r="D47" s="30" t="e">
        <f>INDEX(DATABASE!$1:$10000,MATCH($A47,DATABASE!$A:$A,0),MATCH(D$8,DATABASE!$1:$1,0))</f>
        <v>#N/A</v>
      </c>
      <c r="E47" s="30" t="e">
        <f>INDEX(DATABASE!$1:$10000,MATCH($A47,DATABASE!$A:$A,0),MATCH(E$8,DATABASE!$1:$1,0))</f>
        <v>#N/A</v>
      </c>
      <c r="F47" s="30" t="e">
        <f>INDEX(DATABASE!$1:$10000,MATCH($A47,DATABASE!$A:$A,0),MATCH(F$8,DATABASE!$1:$1,0))</f>
        <v>#N/A</v>
      </c>
      <c r="G47" s="30" t="e">
        <f>INDEX(DATABASE!$1:$10000,MATCH($A47,DATABASE!$A:$A,0),MATCH(G$8,DATABASE!$1:$1,0))</f>
        <v>#N/A</v>
      </c>
    </row>
    <row r="48" spans="1:7" x14ac:dyDescent="0.25">
      <c r="A48" t="s">
        <v>158</v>
      </c>
      <c r="C48" s="30" t="e">
        <f>INDEX(DATABASE!$1:$10000,MATCH($A48,DATABASE!$A:$A,0),MATCH(C$8,DATABASE!$1:$1,0))/1000</f>
        <v>#N/A</v>
      </c>
      <c r="D48" s="30" t="e">
        <f>INDEX(DATABASE!$1:$10000,MATCH($A48,DATABASE!$A:$A,0),MATCH(D$8,DATABASE!$1:$1,0))/1000</f>
        <v>#N/A</v>
      </c>
      <c r="E48" s="30" t="e">
        <f>INDEX(DATABASE!$1:$10000,MATCH($A48,DATABASE!$A:$A,0),MATCH(E$8,DATABASE!$1:$1,0))/1000</f>
        <v>#N/A</v>
      </c>
      <c r="F48" s="30" t="e">
        <f>INDEX(DATABASE!$1:$10000,MATCH($A48,DATABASE!$A:$A,0),MATCH(F$8,DATABASE!$1:$1,0))/1000</f>
        <v>#N/A</v>
      </c>
      <c r="G48" s="30" t="e">
        <f>INDEX(DATABASE!$1:$10000,MATCH($A48,DATABASE!$A:$A,0),MATCH(G$8,DATABASE!$1:$1,0))/1000</f>
        <v>#N/A</v>
      </c>
    </row>
    <row r="49" spans="1:7" x14ac:dyDescent="0.25">
      <c r="A49" t="s">
        <v>159</v>
      </c>
      <c r="C49" s="30" t="e">
        <f>INDEX(DATABASE!$1:$10000,MATCH($A49,DATABASE!$A:$A,0),MATCH(C$8,DATABASE!$1:$1,0))</f>
        <v>#N/A</v>
      </c>
      <c r="D49" s="30" t="e">
        <f>INDEX(DATABASE!$1:$10000,MATCH($A49,DATABASE!$A:$A,0),MATCH(D$8,DATABASE!$1:$1,0))</f>
        <v>#N/A</v>
      </c>
      <c r="E49" s="30" t="e">
        <f>INDEX(DATABASE!$1:$10000,MATCH($A49,DATABASE!$A:$A,0),MATCH(E$8,DATABASE!$1:$1,0))</f>
        <v>#N/A</v>
      </c>
      <c r="F49" s="30" t="e">
        <f>INDEX(DATABASE!$1:$10000,MATCH($A49,DATABASE!$A:$A,0),MATCH(F$8,DATABASE!$1:$1,0))</f>
        <v>#N/A</v>
      </c>
      <c r="G49" s="30" t="e">
        <f>INDEX(DATABASE!$1:$10000,MATCH($A49,DATABASE!$A:$A,0),MATCH(G$8,DATABASE!$1:$1,0))</f>
        <v>#N/A</v>
      </c>
    </row>
    <row r="50" spans="1:7" x14ac:dyDescent="0.25">
      <c r="A50" t="s">
        <v>160</v>
      </c>
      <c r="C50" s="30" t="e">
        <f>INDEX(DATABASE!$1:$10000,MATCH($A50,DATABASE!$A:$A,0),MATCH(C$8,DATABASE!$1:$1,0))/1000</f>
        <v>#N/A</v>
      </c>
      <c r="D50" s="30" t="e">
        <f>INDEX(DATABASE!$1:$10000,MATCH($A50,DATABASE!$A:$A,0),MATCH(D$8,DATABASE!$1:$1,0))/1000</f>
        <v>#N/A</v>
      </c>
      <c r="E50" s="30" t="e">
        <f>INDEX(DATABASE!$1:$10000,MATCH($A50,DATABASE!$A:$A,0),MATCH(E$8,DATABASE!$1:$1,0))/1000</f>
        <v>#N/A</v>
      </c>
      <c r="F50" s="30" t="e">
        <f>INDEX(DATABASE!$1:$10000,MATCH($A50,DATABASE!$A:$A,0),MATCH(F$8,DATABASE!$1:$1,0))/1000</f>
        <v>#N/A</v>
      </c>
      <c r="G50" s="30" t="e">
        <f>INDEX(DATABASE!$1:$10000,MATCH($A50,DATABASE!$A:$A,0),MATCH(G$8,DATABASE!$1:$1,0))/1000</f>
        <v>#N/A</v>
      </c>
    </row>
    <row r="51" spans="1:7" x14ac:dyDescent="0.25">
      <c r="A51" t="s">
        <v>161</v>
      </c>
      <c r="C51" s="30" t="e">
        <f>INDEX(DATABASE!$1:$10000,MATCH($A51,DATABASE!$A:$A,0),MATCH(C$8,DATABASE!$1:$1,0))</f>
        <v>#N/A</v>
      </c>
      <c r="D51" s="30" t="e">
        <f>INDEX(DATABASE!$1:$10000,MATCH($A51,DATABASE!$A:$A,0),MATCH(D$8,DATABASE!$1:$1,0))</f>
        <v>#N/A</v>
      </c>
      <c r="E51" s="30" t="e">
        <f>INDEX(DATABASE!$1:$10000,MATCH($A51,DATABASE!$A:$A,0),MATCH(E$8,DATABASE!$1:$1,0))</f>
        <v>#N/A</v>
      </c>
      <c r="F51" s="30" t="e">
        <f>INDEX(DATABASE!$1:$10000,MATCH($A51,DATABASE!$A:$A,0),MATCH(F$8,DATABASE!$1:$1,0))</f>
        <v>#N/A</v>
      </c>
      <c r="G51" s="30" t="e">
        <f>INDEX(DATABASE!$1:$10000,MATCH($A51,DATABASE!$A:$A,0),MATCH(G$8,DATABASE!$1:$1,0))</f>
        <v>#N/A</v>
      </c>
    </row>
    <row r="52" spans="1:7" x14ac:dyDescent="0.25">
      <c r="A52" t="s">
        <v>162</v>
      </c>
      <c r="C52" s="30" t="e">
        <f>INDEX(DATABASE!$1:$10000,MATCH($A52,DATABASE!$A:$A,0),MATCH(C$8,DATABASE!$1:$1,0))/1000</f>
        <v>#N/A</v>
      </c>
      <c r="D52" s="30" t="e">
        <f>INDEX(DATABASE!$1:$10000,MATCH($A52,DATABASE!$A:$A,0),MATCH(D$8,DATABASE!$1:$1,0))/1000</f>
        <v>#N/A</v>
      </c>
      <c r="E52" s="30" t="e">
        <f>INDEX(DATABASE!$1:$10000,MATCH($A52,DATABASE!$A:$A,0),MATCH(E$8,DATABASE!$1:$1,0))/1000</f>
        <v>#N/A</v>
      </c>
      <c r="F52" s="30" t="e">
        <f>INDEX(DATABASE!$1:$10000,MATCH($A52,DATABASE!$A:$A,0),MATCH(F$8,DATABASE!$1:$1,0))/1000</f>
        <v>#N/A</v>
      </c>
      <c r="G52" s="30" t="e">
        <f>INDEX(DATABASE!$1:$10000,MATCH($A52,DATABASE!$A:$A,0),MATCH(G$8,DATABASE!$1:$1,0))/1000</f>
        <v>#N/A</v>
      </c>
    </row>
    <row r="53" spans="1:7" x14ac:dyDescent="0.25">
      <c r="A53" t="s">
        <v>163</v>
      </c>
      <c r="C53" s="30" t="e">
        <f>INDEX(DATABASE!$1:$10000,MATCH($A53,DATABASE!$A:$A,0),MATCH(C$8,DATABASE!$1:$1,0))</f>
        <v>#N/A</v>
      </c>
      <c r="D53" s="30" t="e">
        <f>INDEX(DATABASE!$1:$10000,MATCH($A53,DATABASE!$A:$A,0),MATCH(D$8,DATABASE!$1:$1,0))</f>
        <v>#N/A</v>
      </c>
      <c r="E53" s="30" t="e">
        <f>INDEX(DATABASE!$1:$10000,MATCH($A53,DATABASE!$A:$A,0),MATCH(E$8,DATABASE!$1:$1,0))</f>
        <v>#N/A</v>
      </c>
      <c r="F53" s="30" t="e">
        <f>INDEX(DATABASE!$1:$10000,MATCH($A53,DATABASE!$A:$A,0),MATCH(F$8,DATABASE!$1:$1,0))</f>
        <v>#N/A</v>
      </c>
      <c r="G53" s="30" t="e">
        <f>INDEX(DATABASE!$1:$10000,MATCH($A53,DATABASE!$A:$A,0),MATCH(G$8,DATABASE!$1:$1,0))</f>
        <v>#N/A</v>
      </c>
    </row>
    <row r="54" spans="1:7" ht="15.75" customHeight="1" x14ac:dyDescent="0.25">
      <c r="A54" t="s">
        <v>164</v>
      </c>
      <c r="C54" s="30" t="e">
        <f>INDEX(DATABASE!$1:$10000,MATCH($A54,DATABASE!$A:$A,0),MATCH(C$8,DATABASE!$1:$1,0))/1000</f>
        <v>#N/A</v>
      </c>
      <c r="D54" s="30" t="e">
        <f>INDEX(DATABASE!$1:$10000,MATCH($A54,DATABASE!$A:$A,0),MATCH(D$8,DATABASE!$1:$1,0))/1000</f>
        <v>#N/A</v>
      </c>
      <c r="E54" s="30" t="e">
        <f>INDEX(DATABASE!$1:$10000,MATCH($A54,DATABASE!$A:$A,0),MATCH(E$8,DATABASE!$1:$1,0))/1000</f>
        <v>#N/A</v>
      </c>
      <c r="F54" s="30" t="e">
        <f>INDEX(DATABASE!$1:$10000,MATCH($A54,DATABASE!$A:$A,0),MATCH(F$8,DATABASE!$1:$1,0))/1000</f>
        <v>#N/A</v>
      </c>
      <c r="G54" s="30" t="e">
        <f>INDEX(DATABASE!$1:$10000,MATCH($A54,DATABASE!$A:$A,0),MATCH(G$8,DATABASE!$1:$1,0))/1000</f>
        <v>#N/A</v>
      </c>
    </row>
    <row r="55" spans="1:7" ht="15.75" customHeight="1" x14ac:dyDescent="0.25">
      <c r="A55" s="3" t="s">
        <v>51</v>
      </c>
      <c r="B55" s="3"/>
      <c r="C55" s="32" t="e">
        <f>INDEX(DATABASE!$1:$10000,MATCH($A55,DATABASE!$A:$A,0),MATCH(C$8,DATABASE!$1:$1,0))*1000</f>
        <v>#N/A</v>
      </c>
      <c r="D55" s="32" t="e">
        <f>INDEX(DATABASE!$1:$10000,MATCH($A55,DATABASE!$A:$A,0),MATCH(D$8,DATABASE!$1:$1,0))*1000</f>
        <v>#N/A</v>
      </c>
      <c r="E55" s="32" t="e">
        <f>INDEX(DATABASE!$1:$10000,MATCH($A55,DATABASE!$A:$A,0),MATCH(E$8,DATABASE!$1:$1,0))*1000</f>
        <v>#N/A</v>
      </c>
      <c r="F55" s="32" t="e">
        <f>INDEX(DATABASE!$1:$10000,MATCH($A55,DATABASE!$A:$A,0),MATCH(F$8,DATABASE!$1:$1,0))*1000</f>
        <v>#N/A</v>
      </c>
      <c r="G55" s="32" t="e">
        <f>INDEX(DATABASE!$1:$10000,MATCH($A55,DATABASE!$A:$A,0),MATCH(G$8,DATABASE!$1:$1,0))*1000</f>
        <v>#N/A</v>
      </c>
    </row>
    <row r="56" spans="1:7" ht="15.75" customHeight="1" x14ac:dyDescent="0.25">
      <c r="A56" t="s">
        <v>52</v>
      </c>
      <c r="C56" s="32" t="e">
        <f>INDEX(DATABASE!$1:$10000,MATCH($A56,DATABASE!$A:$A,0),MATCH(C$8,DATABASE!$1:$1,0))/1000</f>
        <v>#N/A</v>
      </c>
      <c r="D56" s="32" t="e">
        <f>INDEX(DATABASE!$1:$10000,MATCH($A56,DATABASE!$A:$A,0),MATCH(D$8,DATABASE!$1:$1,0))/1000</f>
        <v>#N/A</v>
      </c>
      <c r="E56" s="32" t="e">
        <f>INDEX(DATABASE!$1:$10000,MATCH($A56,DATABASE!$A:$A,0),MATCH(E$8,DATABASE!$1:$1,0))/1000</f>
        <v>#N/A</v>
      </c>
      <c r="F56" s="32" t="e">
        <f>INDEX(DATABASE!$1:$10000,MATCH($A56,DATABASE!$A:$A,0),MATCH(F$8,DATABASE!$1:$1,0))/1000</f>
        <v>#N/A</v>
      </c>
      <c r="G56" s="32" t="e">
        <f>INDEX(DATABASE!$1:$10000,MATCH($A56,DATABASE!$A:$A,0),MATCH(G$8,DATABASE!$1:$1,0))/1000</f>
        <v>#N/A</v>
      </c>
    </row>
    <row r="57" spans="1:7" ht="15.75" customHeight="1" x14ac:dyDescent="0.25">
      <c r="A57" s="3" t="s">
        <v>258</v>
      </c>
      <c r="B57" s="3"/>
      <c r="C57" s="30" t="e">
        <f>INDEX(DATABASE!$1:$10000,MATCH($A57,DATABASE!$A:$A,0),MATCH(C$8,DATABASE!$1:$1,0))</f>
        <v>#N/A</v>
      </c>
      <c r="D57" s="30" t="e">
        <f>INDEX(DATABASE!$1:$10000,MATCH($A57,DATABASE!$A:$A,0),MATCH(D$8,DATABASE!$1:$1,0))</f>
        <v>#N/A</v>
      </c>
      <c r="E57" s="30" t="e">
        <f>INDEX(DATABASE!$1:$10000,MATCH($A57,DATABASE!$A:$A,0),MATCH(E$8,DATABASE!$1:$1,0))</f>
        <v>#N/A</v>
      </c>
      <c r="F57" s="30" t="e">
        <f>INDEX(DATABASE!$1:$10000,MATCH($A57,DATABASE!$A:$A,0),MATCH(F$8,DATABASE!$1:$1,0))</f>
        <v>#N/A</v>
      </c>
      <c r="G57" s="30" t="e">
        <f>INDEX(DATABASE!$1:$10000,MATCH($A57,DATABASE!$A:$A,0),MATCH(G$8,DATABASE!$1:$1,0))</f>
        <v>#N/A</v>
      </c>
    </row>
    <row r="58" spans="1:7" ht="15.75" customHeight="1" x14ac:dyDescent="0.25"/>
    <row r="59" spans="1:7" ht="16.5" customHeight="1" x14ac:dyDescent="0.25">
      <c r="A59" s="3"/>
      <c r="B59" s="3"/>
    </row>
    <row r="60" spans="1:7" ht="15.75" customHeight="1" x14ac:dyDescent="0.25">
      <c r="A60" s="3" t="s">
        <v>53</v>
      </c>
      <c r="B60" s="3"/>
    </row>
    <row r="61" spans="1:7" x14ac:dyDescent="0.25">
      <c r="A61" t="s">
        <v>54</v>
      </c>
    </row>
    <row r="62" spans="1:7" x14ac:dyDescent="0.25">
      <c r="A6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G27" sqref="G27"/>
    </sheetView>
  </sheetViews>
  <sheetFormatPr baseColWidth="10" defaultRowHeight="15" x14ac:dyDescent="0.25"/>
  <cols>
    <col min="1" max="1" width="3.7109375" style="63" customWidth="1"/>
    <col min="2" max="2" width="43.5703125" style="65" bestFit="1" customWidth="1"/>
    <col min="3" max="3" width="13.28515625" style="65" customWidth="1"/>
    <col min="4" max="4" width="10.5703125" style="63" bestFit="1" customWidth="1"/>
    <col min="5" max="5" width="13.140625" style="63" bestFit="1" customWidth="1"/>
    <col min="6" max="9" width="9.140625" style="63" customWidth="1"/>
    <col min="10" max="10" width="11.28515625" style="63" customWidth="1"/>
    <col min="11" max="11" width="101.140625" style="63" customWidth="1"/>
    <col min="12" max="12" width="9.42578125" style="45" customWidth="1"/>
    <col min="13" max="13" width="8.5703125" style="45" customWidth="1"/>
    <col min="14" max="14" width="10.5703125" style="45" customWidth="1"/>
    <col min="15" max="15" width="8.5703125" style="45" customWidth="1"/>
    <col min="16" max="16" width="12" style="45" bestFit="1" customWidth="1"/>
    <col min="17" max="17" width="9.140625" style="45" customWidth="1"/>
    <col min="18" max="18" width="9.5703125" style="45" customWidth="1"/>
    <col min="19" max="19" width="9.140625" style="63" customWidth="1"/>
  </cols>
  <sheetData>
    <row r="1" spans="1:18" s="67" customFormat="1" x14ac:dyDescent="0.25">
      <c r="D1" s="67" t="s">
        <v>8</v>
      </c>
      <c r="E1" s="67" t="s">
        <v>165</v>
      </c>
      <c r="L1" s="67" t="s">
        <v>8</v>
      </c>
      <c r="M1" s="67" t="s">
        <v>4</v>
      </c>
      <c r="N1" s="67" t="s">
        <v>5</v>
      </c>
      <c r="O1" s="67" t="s">
        <v>6</v>
      </c>
      <c r="P1" s="67" t="s">
        <v>7</v>
      </c>
      <c r="R1" s="67" t="s">
        <v>166</v>
      </c>
    </row>
    <row r="2" spans="1:18" s="25" customFormat="1" x14ac:dyDescent="0.25">
      <c r="A2" s="25" t="s">
        <v>167</v>
      </c>
      <c r="B2" s="26"/>
      <c r="L2" s="36"/>
      <c r="M2" s="36"/>
      <c r="N2" s="36"/>
      <c r="O2" s="36"/>
      <c r="P2" s="36"/>
      <c r="Q2" s="36"/>
      <c r="R2" s="36"/>
    </row>
    <row r="3" spans="1:18" x14ac:dyDescent="0.25">
      <c r="B3" s="65" t="s">
        <v>168</v>
      </c>
      <c r="D3" s="24" t="e">
        <f>L3</f>
        <v>#N/A</v>
      </c>
      <c r="E3" s="24" t="e">
        <f>R3</f>
        <v>#N/A</v>
      </c>
      <c r="K3" t="s">
        <v>10</v>
      </c>
      <c r="L3" s="64" t="e">
        <f>VALUE(INDEX(DATABASE!$1:$10000,MATCH($K3,DATABASE!$A:$A,0),MATCH(L$1,DATABASE!$1:$1,0)))</f>
        <v>#N/A</v>
      </c>
      <c r="M3" s="64" t="e">
        <f>VALUE(INDEX(DATABASE!$1:$10000,MATCH($K3,DATABASE!$A:$A,0),MATCH(M$1,DATABASE!$1:$1,0)))</f>
        <v>#N/A</v>
      </c>
      <c r="N3" s="64" t="e">
        <f>VALUE(INDEX(DATABASE!$1:$10000,MATCH($K3,DATABASE!$A:$A,0),MATCH(N$1,DATABASE!$1:$1,0)))</f>
        <v>#N/A</v>
      </c>
      <c r="O3" s="64" t="e">
        <f>VALUE(INDEX(DATABASE!$1:$10000,MATCH($K3,DATABASE!$A:$A,0),MATCH(O$1,DATABASE!$1:$1,0)))</f>
        <v>#N/A</v>
      </c>
      <c r="P3" s="64" t="e">
        <f>VALUE(INDEX(DATABASE!$1:$10000,MATCH($K3,DATABASE!$A:$A,0),MATCH(P$1,DATABASE!$1:$1,0)))</f>
        <v>#N/A</v>
      </c>
      <c r="R3" s="64" t="e">
        <f>AVERAGE(Overview!M3:P3)</f>
        <v>#N/A</v>
      </c>
    </row>
    <row r="4" spans="1:18" x14ac:dyDescent="0.25">
      <c r="B4" s="65" t="s">
        <v>169</v>
      </c>
      <c r="D4" s="24" t="e">
        <f>L4</f>
        <v>#N/A</v>
      </c>
      <c r="E4" s="24" t="e">
        <f>R4</f>
        <v>#N/A</v>
      </c>
      <c r="K4" t="s">
        <v>11</v>
      </c>
      <c r="L4" s="64" t="e">
        <f>VALUE(INDEX(DATABASE!$1:$10000,MATCH($K4,DATABASE!$A:$A,0),MATCH(L$1,DATABASE!$1:$1,0)))</f>
        <v>#N/A</v>
      </c>
      <c r="M4" s="64" t="e">
        <f>VALUE(INDEX(DATABASE!$1:$10000,MATCH($K4,DATABASE!$A:$A,0),MATCH(M$1,DATABASE!$1:$1,0)))</f>
        <v>#N/A</v>
      </c>
      <c r="N4" s="64" t="e">
        <f>VALUE(INDEX(DATABASE!$1:$10000,MATCH($K4,DATABASE!$A:$A,0),MATCH(N$1,DATABASE!$1:$1,0)))</f>
        <v>#N/A</v>
      </c>
      <c r="O4" s="64" t="e">
        <f>VALUE(INDEX(DATABASE!$1:$10000,MATCH($K4,DATABASE!$A:$A,0),MATCH(O$1,DATABASE!$1:$1,0)))</f>
        <v>#N/A</v>
      </c>
      <c r="P4" s="64" t="e">
        <f>VALUE(INDEX(DATABASE!$1:$10000,MATCH($K4,DATABASE!$A:$A,0),MATCH(P$1,DATABASE!$1:$1,0)))</f>
        <v>#N/A</v>
      </c>
      <c r="R4" s="64" t="e">
        <f>AVERAGE(Overview!M4:P4)</f>
        <v>#N/A</v>
      </c>
    </row>
    <row r="5" spans="1:18" s="25" customFormat="1" x14ac:dyDescent="0.25">
      <c r="A5" s="25" t="s">
        <v>170</v>
      </c>
      <c r="B5" s="26"/>
      <c r="L5" s="64" t="e">
        <f>VALUE(INDEX(DATABASE!$1:$10000,MATCH($K5,DATABASE!$A:$A,0),MATCH(L$1,DATABASE!$1:$1,0)))</f>
        <v>#N/A</v>
      </c>
      <c r="M5" s="64" t="e">
        <f>VALUE(INDEX(DATABASE!$1:$10000,MATCH($K5,DATABASE!$A:$A,0),MATCH(M$1,DATABASE!$1:$1,0)))</f>
        <v>#N/A</v>
      </c>
      <c r="N5" s="64" t="e">
        <f>VALUE(INDEX(DATABASE!$1:$10000,MATCH($K5,DATABASE!$A:$A,0),MATCH(N$1,DATABASE!$1:$1,0)))</f>
        <v>#N/A</v>
      </c>
      <c r="O5" s="64" t="e">
        <f>VALUE(INDEX(DATABASE!$1:$10000,MATCH($K5,DATABASE!$A:$A,0),MATCH(O$1,DATABASE!$1:$1,0)))</f>
        <v>#N/A</v>
      </c>
      <c r="P5" s="64" t="e">
        <f>VALUE(INDEX(DATABASE!$1:$10000,MATCH($K5,DATABASE!$A:$A,0),MATCH(P$1,DATABASE!$1:$1,0)))</f>
        <v>#N/A</v>
      </c>
      <c r="Q5" s="45"/>
      <c r="R5" s="64" t="e">
        <f>AVERAGE(Overview!M5:P5)</f>
        <v>#N/A</v>
      </c>
    </row>
    <row r="6" spans="1:18" x14ac:dyDescent="0.25">
      <c r="B6" s="65" t="s">
        <v>171</v>
      </c>
      <c r="D6" s="24" t="e">
        <f>L6</f>
        <v>#N/A</v>
      </c>
      <c r="E6" s="24" t="e">
        <f>R6</f>
        <v>#N/A</v>
      </c>
      <c r="K6" t="s">
        <v>57</v>
      </c>
      <c r="L6" s="64" t="e">
        <f>VALUE(INDEX(DATABASE!$1:$10000,MATCH($K6,DATABASE!$A:$A,0),MATCH(L$1,DATABASE!$1:$1,0)))</f>
        <v>#N/A</v>
      </c>
      <c r="M6" s="64" t="e">
        <f>VALUE(INDEX(DATABASE!$1:$10000,MATCH($K6,DATABASE!$A:$A,0),MATCH(M$1,DATABASE!$1:$1,0)))</f>
        <v>#N/A</v>
      </c>
      <c r="N6" s="64" t="e">
        <f>VALUE(INDEX(DATABASE!$1:$10000,MATCH($K6,DATABASE!$A:$A,0),MATCH(N$1,DATABASE!$1:$1,0)))</f>
        <v>#N/A</v>
      </c>
      <c r="O6" s="64" t="e">
        <f>VALUE(INDEX(DATABASE!$1:$10000,MATCH($K6,DATABASE!$A:$A,0),MATCH(O$1,DATABASE!$1:$1,0)))</f>
        <v>#N/A</v>
      </c>
      <c r="P6" s="64" t="e">
        <f>VALUE(INDEX(DATABASE!$1:$10000,MATCH($K6,DATABASE!$A:$A,0),MATCH(P$1,DATABASE!$1:$1,0)))</f>
        <v>#N/A</v>
      </c>
      <c r="R6" s="64" t="e">
        <f>AVERAGE(Overview!M6:P6)</f>
        <v>#N/A</v>
      </c>
    </row>
    <row r="7" spans="1:18" x14ac:dyDescent="0.25">
      <c r="B7" s="65" t="s">
        <v>172</v>
      </c>
      <c r="D7" s="24" t="e">
        <f>L7</f>
        <v>#N/A</v>
      </c>
      <c r="E7" s="24" t="e">
        <f>R7</f>
        <v>#N/A</v>
      </c>
      <c r="K7" t="s">
        <v>58</v>
      </c>
      <c r="L7" s="64" t="e">
        <f>VALUE(INDEX(DATABASE!$1:$10000,MATCH($K7,DATABASE!$A:$A,0),MATCH(L$1,DATABASE!$1:$1,0)))</f>
        <v>#N/A</v>
      </c>
      <c r="M7" s="64" t="e">
        <f>VALUE(INDEX(DATABASE!$1:$10000,MATCH($K7,DATABASE!$A:$A,0),MATCH(M$1,DATABASE!$1:$1,0)))</f>
        <v>#N/A</v>
      </c>
      <c r="N7" s="64" t="e">
        <f>VALUE(INDEX(DATABASE!$1:$10000,MATCH($K7,DATABASE!$A:$A,0),MATCH(N$1,DATABASE!$1:$1,0)))</f>
        <v>#N/A</v>
      </c>
      <c r="O7" s="64" t="e">
        <f>VALUE(INDEX(DATABASE!$1:$10000,MATCH($K7,DATABASE!$A:$A,0),MATCH(O$1,DATABASE!$1:$1,0)))</f>
        <v>#N/A</v>
      </c>
      <c r="P7" s="64" t="e">
        <f>VALUE(INDEX(DATABASE!$1:$10000,MATCH($K7,DATABASE!$A:$A,0),MATCH(P$1,DATABASE!$1:$1,0)))</f>
        <v>#N/A</v>
      </c>
      <c r="R7" s="64" t="e">
        <f>AVERAGE(Overview!M7:P7)</f>
        <v>#N/A</v>
      </c>
    </row>
    <row r="8" spans="1:18" x14ac:dyDescent="0.25">
      <c r="D8" s="24"/>
      <c r="E8" s="24"/>
      <c r="L8" s="64" t="e">
        <f>VALUE(INDEX(DATABASE!$1:$10000,MATCH($K8,DATABASE!$A:$A,0),MATCH(L$1,DATABASE!$1:$1,0)))</f>
        <v>#N/A</v>
      </c>
      <c r="M8" s="64" t="e">
        <f>VALUE(INDEX(DATABASE!$1:$10000,MATCH($K8,DATABASE!$A:$A,0),MATCH(M$1,DATABASE!$1:$1,0)))</f>
        <v>#N/A</v>
      </c>
      <c r="N8" s="64" t="e">
        <f>VALUE(INDEX(DATABASE!$1:$10000,MATCH($K8,DATABASE!$A:$A,0),MATCH(N$1,DATABASE!$1:$1,0)))</f>
        <v>#N/A</v>
      </c>
      <c r="O8" s="64" t="e">
        <f>VALUE(INDEX(DATABASE!$1:$10000,MATCH($K8,DATABASE!$A:$A,0),MATCH(O$1,DATABASE!$1:$1,0)))</f>
        <v>#N/A</v>
      </c>
      <c r="P8" s="64" t="e">
        <f>VALUE(INDEX(DATABASE!$1:$10000,MATCH($K8,DATABASE!$A:$A,0),MATCH(P$1,DATABASE!$1:$1,0)))</f>
        <v>#N/A</v>
      </c>
      <c r="R8" s="64" t="e">
        <f>AVERAGE(Overview!M8:P8)</f>
        <v>#N/A</v>
      </c>
    </row>
    <row r="9" spans="1:18" s="25" customFormat="1" x14ac:dyDescent="0.25">
      <c r="A9" s="25" t="s">
        <v>173</v>
      </c>
      <c r="B9" s="26"/>
      <c r="L9" s="64" t="e">
        <f>VALUE(INDEX(DATABASE!$1:$10000,MATCH($K9,DATABASE!$A:$A,0),MATCH(L$1,DATABASE!$1:$1,0)))</f>
        <v>#N/A</v>
      </c>
      <c r="M9" s="64" t="e">
        <f>VALUE(INDEX(DATABASE!$1:$10000,MATCH($K9,DATABASE!$A:$A,0),MATCH(M$1,DATABASE!$1:$1,0)))</f>
        <v>#N/A</v>
      </c>
      <c r="N9" s="64" t="e">
        <f>VALUE(INDEX(DATABASE!$1:$10000,MATCH($K9,DATABASE!$A:$A,0),MATCH(N$1,DATABASE!$1:$1,0)))</f>
        <v>#N/A</v>
      </c>
      <c r="O9" s="64" t="e">
        <f>VALUE(INDEX(DATABASE!$1:$10000,MATCH($K9,DATABASE!$A:$A,0),MATCH(O$1,DATABASE!$1:$1,0)))</f>
        <v>#N/A</v>
      </c>
      <c r="P9" s="64" t="e">
        <f>VALUE(INDEX(DATABASE!$1:$10000,MATCH($K9,DATABASE!$A:$A,0),MATCH(P$1,DATABASE!$1:$1,0)))</f>
        <v>#N/A</v>
      </c>
      <c r="Q9" s="45"/>
      <c r="R9" s="64" t="e">
        <f>AVERAGE(Overview!M9:P9)</f>
        <v>#N/A</v>
      </c>
    </row>
    <row r="10" spans="1:18" x14ac:dyDescent="0.25">
      <c r="B10" s="65" t="s">
        <v>174</v>
      </c>
      <c r="D10" s="24" t="e">
        <f t="shared" ref="D10:D15" si="0">L10</f>
        <v>#N/A</v>
      </c>
      <c r="E10" s="24" t="e">
        <f t="shared" ref="E10:E15" si="1">R10</f>
        <v>#N/A</v>
      </c>
      <c r="K10" t="s">
        <v>60</v>
      </c>
      <c r="L10" s="64" t="e">
        <f>VALUE(INDEX(DATABASE!$1:$10000,MATCH($K10,DATABASE!$A:$A,0),MATCH(L$1,DATABASE!$1:$1,0)))</f>
        <v>#N/A</v>
      </c>
      <c r="M10" s="64" t="e">
        <f>VALUE(INDEX(DATABASE!$1:$10000,MATCH($K10,DATABASE!$A:$A,0),MATCH(M$1,DATABASE!$1:$1,0)))</f>
        <v>#N/A</v>
      </c>
      <c r="N10" s="64" t="e">
        <f>VALUE(INDEX(DATABASE!$1:$10000,MATCH($K10,DATABASE!$A:$A,0),MATCH(N$1,DATABASE!$1:$1,0)))</f>
        <v>#N/A</v>
      </c>
      <c r="O10" s="64" t="e">
        <f>VALUE(INDEX(DATABASE!$1:$10000,MATCH($K10,DATABASE!$A:$A,0),MATCH(O$1,DATABASE!$1:$1,0)))</f>
        <v>#N/A</v>
      </c>
      <c r="P10" s="64" t="e">
        <f>VALUE(INDEX(DATABASE!$1:$10000,MATCH($K10,DATABASE!$A:$A,0),MATCH(P$1,DATABASE!$1:$1,0)))</f>
        <v>#N/A</v>
      </c>
      <c r="R10" s="64" t="e">
        <f>AVERAGE(Overview!M10:P10)</f>
        <v>#N/A</v>
      </c>
    </row>
    <row r="11" spans="1:18" x14ac:dyDescent="0.25">
      <c r="B11" s="65" t="s">
        <v>175</v>
      </c>
      <c r="D11" s="24" t="e">
        <f t="shared" si="0"/>
        <v>#N/A</v>
      </c>
      <c r="E11" s="24" t="e">
        <f t="shared" si="1"/>
        <v>#N/A</v>
      </c>
      <c r="K11" t="s">
        <v>63</v>
      </c>
      <c r="L11" s="64" t="e">
        <f>VALUE(INDEX(DATABASE!$1:$10000,MATCH($K11,DATABASE!$A:$A,0),MATCH(L$1,DATABASE!$1:$1,0)))</f>
        <v>#N/A</v>
      </c>
      <c r="M11" s="64" t="e">
        <f>VALUE(INDEX(DATABASE!$1:$10000,MATCH($K11,DATABASE!$A:$A,0),MATCH(M$1,DATABASE!$1:$1,0)))</f>
        <v>#N/A</v>
      </c>
      <c r="N11" s="64" t="e">
        <f>VALUE(INDEX(DATABASE!$1:$10000,MATCH($K11,DATABASE!$A:$A,0),MATCH(N$1,DATABASE!$1:$1,0)))</f>
        <v>#N/A</v>
      </c>
      <c r="O11" s="64" t="e">
        <f>VALUE(INDEX(DATABASE!$1:$10000,MATCH($K11,DATABASE!$A:$A,0),MATCH(O$1,DATABASE!$1:$1,0)))</f>
        <v>#N/A</v>
      </c>
      <c r="P11" s="64" t="e">
        <f>VALUE(INDEX(DATABASE!$1:$10000,MATCH($K11,DATABASE!$A:$A,0),MATCH(P$1,DATABASE!$1:$1,0)))</f>
        <v>#N/A</v>
      </c>
      <c r="R11" s="64" t="e">
        <f>AVERAGE(Overview!M11:P11)</f>
        <v>#N/A</v>
      </c>
    </row>
    <row r="12" spans="1:18" x14ac:dyDescent="0.25">
      <c r="B12" s="65" t="s">
        <v>65</v>
      </c>
      <c r="D12" s="24" t="e">
        <f t="shared" si="0"/>
        <v>#N/A</v>
      </c>
      <c r="E12" s="24" t="e">
        <f t="shared" si="1"/>
        <v>#N/A</v>
      </c>
      <c r="K12" t="s">
        <v>64</v>
      </c>
      <c r="L12" s="64" t="e">
        <f>VALUE(INDEX(DATABASE!$1:$10000,MATCH($K12,DATABASE!$A:$A,0),MATCH(L$1,DATABASE!$1:$1,0)))</f>
        <v>#N/A</v>
      </c>
      <c r="M12" s="64" t="e">
        <f>VALUE(INDEX(DATABASE!$1:$10000,MATCH($K12,DATABASE!$A:$A,0),MATCH(M$1,DATABASE!$1:$1,0)))</f>
        <v>#N/A</v>
      </c>
      <c r="N12" s="64" t="e">
        <f>VALUE(INDEX(DATABASE!$1:$10000,MATCH($K12,DATABASE!$A:$A,0),MATCH(N$1,DATABASE!$1:$1,0)))</f>
        <v>#N/A</v>
      </c>
      <c r="O12" s="64" t="e">
        <f>VALUE(INDEX(DATABASE!$1:$10000,MATCH($K12,DATABASE!$A:$A,0),MATCH(O$1,DATABASE!$1:$1,0)))</f>
        <v>#N/A</v>
      </c>
      <c r="P12" s="64" t="e">
        <f>VALUE(INDEX(DATABASE!$1:$10000,MATCH($K12,DATABASE!$A:$A,0),MATCH(P$1,DATABASE!$1:$1,0)))</f>
        <v>#N/A</v>
      </c>
      <c r="R12" s="64" t="e">
        <f>AVERAGE(Overview!M12:P12)</f>
        <v>#N/A</v>
      </c>
    </row>
    <row r="13" spans="1:18" x14ac:dyDescent="0.25">
      <c r="B13" s="65" t="s">
        <v>176</v>
      </c>
      <c r="D13" s="24" t="e">
        <f t="shared" si="0"/>
        <v>#N/A</v>
      </c>
      <c r="E13" s="24" t="e">
        <f t="shared" si="1"/>
        <v>#N/A</v>
      </c>
      <c r="K13" t="s">
        <v>85</v>
      </c>
      <c r="L13" s="64" t="e">
        <f>VALUE(INDEX(DATABASE!$1:$10000,MATCH($K13,DATABASE!$A:$A,0),MATCH(L$1,DATABASE!$1:$1,0)))</f>
        <v>#N/A</v>
      </c>
      <c r="M13" s="64" t="e">
        <f>VALUE(INDEX(DATABASE!$1:$10000,MATCH($K13,DATABASE!$A:$A,0),MATCH(M$1,DATABASE!$1:$1,0)))</f>
        <v>#N/A</v>
      </c>
      <c r="N13" s="64" t="e">
        <f>VALUE(INDEX(DATABASE!$1:$10000,MATCH($K13,DATABASE!$A:$A,0),MATCH(N$1,DATABASE!$1:$1,0)))</f>
        <v>#N/A</v>
      </c>
      <c r="O13" s="64" t="e">
        <f>VALUE(INDEX(DATABASE!$1:$10000,MATCH($K13,DATABASE!$A:$A,0),MATCH(O$1,DATABASE!$1:$1,0)))</f>
        <v>#N/A</v>
      </c>
      <c r="P13" s="64" t="e">
        <f>VALUE(INDEX(DATABASE!$1:$10000,MATCH($K13,DATABASE!$A:$A,0),MATCH(P$1,DATABASE!$1:$1,0)))</f>
        <v>#N/A</v>
      </c>
      <c r="R13" s="64" t="e">
        <f>AVERAGE(Overview!M13:P13)</f>
        <v>#N/A</v>
      </c>
    </row>
    <row r="14" spans="1:18" x14ac:dyDescent="0.25">
      <c r="B14" s="65" t="s">
        <v>177</v>
      </c>
      <c r="D14" s="24" t="e">
        <f t="shared" si="0"/>
        <v>#N/A</v>
      </c>
      <c r="E14" s="24" t="e">
        <f t="shared" si="1"/>
        <v>#N/A</v>
      </c>
      <c r="K14" t="s">
        <v>86</v>
      </c>
      <c r="L14" s="64" t="e">
        <f>VALUE(INDEX(DATABASE!$1:$10000,MATCH($K14,DATABASE!$A:$A,0),MATCH(L$1,DATABASE!$1:$1,0)))</f>
        <v>#N/A</v>
      </c>
      <c r="M14" s="64" t="e">
        <f>VALUE(INDEX(DATABASE!$1:$10000,MATCH($K14,DATABASE!$A:$A,0),MATCH(M$1,DATABASE!$1:$1,0)))</f>
        <v>#N/A</v>
      </c>
      <c r="N14" s="64" t="e">
        <f>VALUE(INDEX(DATABASE!$1:$10000,MATCH($K14,DATABASE!$A:$A,0),MATCH(N$1,DATABASE!$1:$1,0)))</f>
        <v>#N/A</v>
      </c>
      <c r="O14" s="64" t="e">
        <f>VALUE(INDEX(DATABASE!$1:$10000,MATCH($K14,DATABASE!$A:$A,0),MATCH(O$1,DATABASE!$1:$1,0)))</f>
        <v>#N/A</v>
      </c>
      <c r="P14" s="64" t="e">
        <f>VALUE(INDEX(DATABASE!$1:$10000,MATCH($K14,DATABASE!$A:$A,0),MATCH(P$1,DATABASE!$1:$1,0)))</f>
        <v>#N/A</v>
      </c>
      <c r="R14" s="64" t="e">
        <f>AVERAGE(Overview!M14:P14)</f>
        <v>#N/A</v>
      </c>
    </row>
    <row r="15" spans="1:18" x14ac:dyDescent="0.25">
      <c r="B15" s="65" t="s">
        <v>178</v>
      </c>
      <c r="D15" s="24" t="e">
        <f t="shared" si="0"/>
        <v>#N/A</v>
      </c>
      <c r="E15" s="24" t="e">
        <f t="shared" si="1"/>
        <v>#N/A</v>
      </c>
      <c r="K15" t="s">
        <v>84</v>
      </c>
      <c r="L15" s="64" t="e">
        <f>VALUE(INDEX(DATABASE!$1:$10000,MATCH($K15,DATABASE!$A:$A,0),MATCH(L$1,DATABASE!$1:$1,0)))</f>
        <v>#N/A</v>
      </c>
      <c r="M15" s="64" t="e">
        <f>VALUE(INDEX(DATABASE!$1:$10000,MATCH($K15,DATABASE!$A:$A,0),MATCH(M$1,DATABASE!$1:$1,0)))</f>
        <v>#N/A</v>
      </c>
      <c r="N15" s="64" t="e">
        <f>VALUE(INDEX(DATABASE!$1:$10000,MATCH($K15,DATABASE!$A:$A,0),MATCH(N$1,DATABASE!$1:$1,0)))</f>
        <v>#N/A</v>
      </c>
      <c r="O15" s="64" t="e">
        <f>VALUE(INDEX(DATABASE!$1:$10000,MATCH($K15,DATABASE!$A:$A,0),MATCH(O$1,DATABASE!$1:$1,0)))</f>
        <v>#N/A</v>
      </c>
      <c r="P15" s="64" t="e">
        <f>VALUE(INDEX(DATABASE!$1:$10000,MATCH($K15,DATABASE!$A:$A,0),MATCH(P$1,DATABASE!$1:$1,0)))</f>
        <v>#N/A</v>
      </c>
      <c r="R15" s="64" t="e">
        <f>AVERAGE(Overview!M15:P15)</f>
        <v>#N/A</v>
      </c>
    </row>
    <row r="16" spans="1:18" x14ac:dyDescent="0.25">
      <c r="D16" s="24"/>
      <c r="E16" s="24"/>
      <c r="L16" s="64" t="e">
        <f>VALUE(INDEX(DATABASE!$1:$10000,MATCH($K16,DATABASE!$A:$A,0),MATCH(L$1,DATABASE!$1:$1,0)))</f>
        <v>#N/A</v>
      </c>
      <c r="M16" s="64" t="e">
        <f>VALUE(INDEX(DATABASE!$1:$10000,MATCH($K16,DATABASE!$A:$A,0),MATCH(M$1,DATABASE!$1:$1,0)))</f>
        <v>#N/A</v>
      </c>
      <c r="N16" s="64" t="e">
        <f>VALUE(INDEX(DATABASE!$1:$10000,MATCH($K16,DATABASE!$A:$A,0),MATCH(N$1,DATABASE!$1:$1,0)))</f>
        <v>#N/A</v>
      </c>
      <c r="O16" s="64" t="e">
        <f>VALUE(INDEX(DATABASE!$1:$10000,MATCH($K16,DATABASE!$A:$A,0),MATCH(O$1,DATABASE!$1:$1,0)))</f>
        <v>#N/A</v>
      </c>
      <c r="P16" s="64" t="e">
        <f>VALUE(INDEX(DATABASE!$1:$10000,MATCH($K16,DATABASE!$A:$A,0),MATCH(P$1,DATABASE!$1:$1,0)))</f>
        <v>#N/A</v>
      </c>
      <c r="R16" s="64" t="e">
        <f>AVERAGE(Overview!M16:P16)</f>
        <v>#N/A</v>
      </c>
    </row>
    <row r="17" spans="1:18" s="25" customFormat="1" x14ac:dyDescent="0.25">
      <c r="A17" s="25" t="s">
        <v>179</v>
      </c>
      <c r="B17" s="26"/>
      <c r="L17" s="64" t="e">
        <f>VALUE(INDEX(DATABASE!$1:$10000,MATCH($K17,DATABASE!$A:$A,0),MATCH(L$1,DATABASE!$1:$1,0)))</f>
        <v>#N/A</v>
      </c>
      <c r="M17" s="64" t="e">
        <f>VALUE(INDEX(DATABASE!$1:$10000,MATCH($K17,DATABASE!$A:$A,0),MATCH(M$1,DATABASE!$1:$1,0)))</f>
        <v>#N/A</v>
      </c>
      <c r="N17" s="64" t="e">
        <f>VALUE(INDEX(DATABASE!$1:$10000,MATCH($K17,DATABASE!$A:$A,0),MATCH(N$1,DATABASE!$1:$1,0)))</f>
        <v>#N/A</v>
      </c>
      <c r="O17" s="64" t="e">
        <f>VALUE(INDEX(DATABASE!$1:$10000,MATCH($K17,DATABASE!$A:$A,0),MATCH(O$1,DATABASE!$1:$1,0)))</f>
        <v>#N/A</v>
      </c>
      <c r="P17" s="64" t="e">
        <f>VALUE(INDEX(DATABASE!$1:$10000,MATCH($K17,DATABASE!$A:$A,0),MATCH(P$1,DATABASE!$1:$1,0)))</f>
        <v>#N/A</v>
      </c>
      <c r="Q17" s="45"/>
      <c r="R17" s="64" t="e">
        <f>AVERAGE(Overview!M17:P17)</f>
        <v>#N/A</v>
      </c>
    </row>
    <row r="18" spans="1:18" x14ac:dyDescent="0.25">
      <c r="B18" s="65" t="s">
        <v>67</v>
      </c>
      <c r="C18" s="65" t="s">
        <v>68</v>
      </c>
      <c r="D18" s="66" t="e">
        <f t="shared" ref="D18:D23" si="2">L18</f>
        <v>#N/A</v>
      </c>
      <c r="E18" s="66" t="e">
        <f t="shared" ref="E18:E23" si="3">R18</f>
        <v>#N/A</v>
      </c>
      <c r="K18" s="63" t="s">
        <v>66</v>
      </c>
      <c r="L18" s="64" t="e">
        <f>VALUE(INDEX(DATABASE!$1:$10000,MATCH($K18,DATABASE!$A:$A,0),MATCH(L$1,DATABASE!$1:$1,0)))</f>
        <v>#N/A</v>
      </c>
      <c r="M18" s="64" t="e">
        <f>VALUE(INDEX(DATABASE!$1:$10000,MATCH($K18,DATABASE!$A:$A,0),MATCH(M$1,DATABASE!$1:$1,0)))</f>
        <v>#N/A</v>
      </c>
      <c r="N18" s="64" t="e">
        <f>VALUE(INDEX(DATABASE!$1:$10000,MATCH($K18,DATABASE!$A:$A,0),MATCH(N$1,DATABASE!$1:$1,0)))</f>
        <v>#N/A</v>
      </c>
      <c r="O18" s="64" t="e">
        <f>VALUE(INDEX(DATABASE!$1:$10000,MATCH($K18,DATABASE!$A:$A,0),MATCH(O$1,DATABASE!$1:$1,0)))</f>
        <v>#N/A</v>
      </c>
      <c r="P18" s="64" t="e">
        <f>VALUE(INDEX(DATABASE!$1:$10000,MATCH($K18,DATABASE!$A:$A,0),MATCH(P$1,DATABASE!$1:$1,0)))</f>
        <v>#N/A</v>
      </c>
      <c r="R18" s="64" t="e">
        <f>AVERAGE(Overview!M18:P18)</f>
        <v>#N/A</v>
      </c>
    </row>
    <row r="19" spans="1:18" x14ac:dyDescent="0.25">
      <c r="B19" s="65" t="s">
        <v>70</v>
      </c>
      <c r="C19" s="65" t="s">
        <v>68</v>
      </c>
      <c r="D19" s="66" t="e">
        <f t="shared" si="2"/>
        <v>#N/A</v>
      </c>
      <c r="E19" s="66" t="e">
        <f t="shared" si="3"/>
        <v>#N/A</v>
      </c>
      <c r="K19" s="63" t="s">
        <v>69</v>
      </c>
      <c r="L19" s="64" t="e">
        <f>VALUE(INDEX(DATABASE!$1:$10000,MATCH($K19,DATABASE!$A:$A,0),MATCH(L$1,DATABASE!$1:$1,0)))</f>
        <v>#N/A</v>
      </c>
      <c r="M19" s="64" t="e">
        <f>VALUE(INDEX(DATABASE!$1:$10000,MATCH($K19,DATABASE!$A:$A,0),MATCH(M$1,DATABASE!$1:$1,0)))</f>
        <v>#N/A</v>
      </c>
      <c r="N19" s="64" t="e">
        <f>VALUE(INDEX(DATABASE!$1:$10000,MATCH($K19,DATABASE!$A:$A,0),MATCH(N$1,DATABASE!$1:$1,0)))</f>
        <v>#N/A</v>
      </c>
      <c r="O19" s="64" t="e">
        <f>VALUE(INDEX(DATABASE!$1:$10000,MATCH($K19,DATABASE!$A:$A,0),MATCH(O$1,DATABASE!$1:$1,0)))</f>
        <v>#N/A</v>
      </c>
      <c r="P19" s="64" t="e">
        <f>VALUE(INDEX(DATABASE!$1:$10000,MATCH($K19,DATABASE!$A:$A,0),MATCH(P$1,DATABASE!$1:$1,0)))</f>
        <v>#N/A</v>
      </c>
      <c r="R19" s="64" t="e">
        <f>AVERAGE(Overview!M19:P19)</f>
        <v>#N/A</v>
      </c>
    </row>
    <row r="20" spans="1:18" x14ac:dyDescent="0.25">
      <c r="B20" s="65" t="s">
        <v>72</v>
      </c>
      <c r="C20" s="65" t="s">
        <v>68</v>
      </c>
      <c r="D20" s="66" t="e">
        <f t="shared" si="2"/>
        <v>#N/A</v>
      </c>
      <c r="E20" s="66" t="e">
        <f t="shared" si="3"/>
        <v>#N/A</v>
      </c>
      <c r="K20" s="63" t="s">
        <v>71</v>
      </c>
      <c r="L20" s="64" t="e">
        <f>VALUE(INDEX(DATABASE!$1:$10000,MATCH($K20,DATABASE!$A:$A,0),MATCH(L$1,DATABASE!$1:$1,0)))</f>
        <v>#N/A</v>
      </c>
      <c r="M20" s="64" t="e">
        <f>VALUE(INDEX(DATABASE!$1:$10000,MATCH($K20,DATABASE!$A:$A,0),MATCH(M$1,DATABASE!$1:$1,0)))</f>
        <v>#N/A</v>
      </c>
      <c r="N20" s="64" t="e">
        <f>VALUE(INDEX(DATABASE!$1:$10000,MATCH($K20,DATABASE!$A:$A,0),MATCH(N$1,DATABASE!$1:$1,0)))</f>
        <v>#N/A</v>
      </c>
      <c r="O20" s="64" t="e">
        <f>VALUE(INDEX(DATABASE!$1:$10000,MATCH($K20,DATABASE!$A:$A,0),MATCH(O$1,DATABASE!$1:$1,0)))</f>
        <v>#N/A</v>
      </c>
      <c r="P20" s="64" t="e">
        <f>VALUE(INDEX(DATABASE!$1:$10000,MATCH($K20,DATABASE!$A:$A,0),MATCH(P$1,DATABASE!$1:$1,0)))</f>
        <v>#N/A</v>
      </c>
      <c r="R20" s="64" t="e">
        <f>AVERAGE(Overview!M20:P20)</f>
        <v>#N/A</v>
      </c>
    </row>
    <row r="21" spans="1:18" x14ac:dyDescent="0.25">
      <c r="B21" s="65" t="s">
        <v>180</v>
      </c>
      <c r="C21" s="65" t="s">
        <v>181</v>
      </c>
      <c r="D21" s="66" t="e">
        <f t="shared" si="2"/>
        <v>#N/A</v>
      </c>
      <c r="E21" s="66" t="e">
        <f t="shared" si="3"/>
        <v>#N/A</v>
      </c>
      <c r="K21" s="63" t="s">
        <v>73</v>
      </c>
      <c r="L21" s="64" t="e">
        <f>VALUE(INDEX(DATABASE!$1:$10000,MATCH($K21,DATABASE!$A:$A,0),MATCH(L$1,DATABASE!$1:$1,0)))</f>
        <v>#N/A</v>
      </c>
      <c r="M21" s="64" t="e">
        <f>VALUE(INDEX(DATABASE!$1:$10000,MATCH($K21,DATABASE!$A:$A,0),MATCH(M$1,DATABASE!$1:$1,0)))</f>
        <v>#N/A</v>
      </c>
      <c r="N21" s="64" t="e">
        <f>VALUE(INDEX(DATABASE!$1:$10000,MATCH($K21,DATABASE!$A:$A,0),MATCH(N$1,DATABASE!$1:$1,0)))</f>
        <v>#N/A</v>
      </c>
      <c r="O21" s="64" t="e">
        <f>VALUE(INDEX(DATABASE!$1:$10000,MATCH($K21,DATABASE!$A:$A,0),MATCH(O$1,DATABASE!$1:$1,0)))</f>
        <v>#N/A</v>
      </c>
      <c r="P21" s="64" t="e">
        <f>VALUE(INDEX(DATABASE!$1:$10000,MATCH($K21,DATABASE!$A:$A,0),MATCH(P$1,DATABASE!$1:$1,0)))</f>
        <v>#N/A</v>
      </c>
      <c r="R21" s="64" t="e">
        <f>AVERAGE(Overview!M21:P21)</f>
        <v>#N/A</v>
      </c>
    </row>
    <row r="22" spans="1:18" x14ac:dyDescent="0.25">
      <c r="B22" s="65" t="s">
        <v>75</v>
      </c>
      <c r="C22" s="65" t="s">
        <v>68</v>
      </c>
      <c r="D22" s="66" t="e">
        <f t="shared" si="2"/>
        <v>#N/A</v>
      </c>
      <c r="E22" s="66" t="e">
        <f t="shared" si="3"/>
        <v>#N/A</v>
      </c>
      <c r="K22" s="63" t="s">
        <v>74</v>
      </c>
      <c r="L22" s="64" t="e">
        <f>VALUE(INDEX(DATABASE!$1:$10000,MATCH($K22,DATABASE!$A:$A,0),MATCH(L$1,DATABASE!$1:$1,0)))</f>
        <v>#N/A</v>
      </c>
      <c r="M22" s="64" t="e">
        <f>VALUE(INDEX(DATABASE!$1:$10000,MATCH($K22,DATABASE!$A:$A,0),MATCH(M$1,DATABASE!$1:$1,0)))</f>
        <v>#N/A</v>
      </c>
      <c r="N22" s="64" t="e">
        <f>VALUE(INDEX(DATABASE!$1:$10000,MATCH($K22,DATABASE!$A:$A,0),MATCH(N$1,DATABASE!$1:$1,0)))</f>
        <v>#N/A</v>
      </c>
      <c r="O22" s="64" t="e">
        <f>VALUE(INDEX(DATABASE!$1:$10000,MATCH($K22,DATABASE!$A:$A,0),MATCH(O$1,DATABASE!$1:$1,0)))</f>
        <v>#N/A</v>
      </c>
      <c r="P22" s="64" t="e">
        <f>VALUE(INDEX(DATABASE!$1:$10000,MATCH($K22,DATABASE!$A:$A,0),MATCH(P$1,DATABASE!$1:$1,0)))</f>
        <v>#N/A</v>
      </c>
      <c r="R22" s="64" t="e">
        <f>AVERAGE(Overview!M22:P22)</f>
        <v>#N/A</v>
      </c>
    </row>
    <row r="23" spans="1:18" x14ac:dyDescent="0.25">
      <c r="B23" s="65" t="s">
        <v>77</v>
      </c>
      <c r="C23" s="65" t="s">
        <v>68</v>
      </c>
      <c r="D23" s="66" t="e">
        <f t="shared" si="2"/>
        <v>#N/A</v>
      </c>
      <c r="E23" s="66" t="e">
        <f t="shared" si="3"/>
        <v>#N/A</v>
      </c>
      <c r="K23" s="63" t="s">
        <v>76</v>
      </c>
      <c r="L23" s="64" t="e">
        <f>VALUE(INDEX(DATABASE!$1:$10000,MATCH($K23,DATABASE!$A:$A,0),MATCH(L$1,DATABASE!$1:$1,0)))</f>
        <v>#N/A</v>
      </c>
      <c r="M23" s="64" t="e">
        <f>VALUE(INDEX(DATABASE!$1:$10000,MATCH($K23,DATABASE!$A:$A,0),MATCH(M$1,DATABASE!$1:$1,0)))</f>
        <v>#N/A</v>
      </c>
      <c r="N23" s="64" t="e">
        <f>VALUE(INDEX(DATABASE!$1:$10000,MATCH($K23,DATABASE!$A:$A,0),MATCH(N$1,DATABASE!$1:$1,0)))</f>
        <v>#N/A</v>
      </c>
      <c r="O23" s="64" t="e">
        <f>VALUE(INDEX(DATABASE!$1:$10000,MATCH($K23,DATABASE!$A:$A,0),MATCH(O$1,DATABASE!$1:$1,0)))</f>
        <v>#N/A</v>
      </c>
      <c r="P23" s="64" t="e">
        <f>VALUE(INDEX(DATABASE!$1:$10000,MATCH($K23,DATABASE!$A:$A,0),MATCH(P$1,DATABASE!$1:$1,0)))</f>
        <v>#N/A</v>
      </c>
      <c r="R23" s="64" t="e">
        <f>AVERAGE(Overview!M23:P23)</f>
        <v>#N/A</v>
      </c>
    </row>
    <row r="24" spans="1:18" x14ac:dyDescent="0.25">
      <c r="D24" s="24"/>
      <c r="E24" s="24"/>
      <c r="L24" s="64" t="e">
        <f>VALUE(INDEX(DATABASE!$1:$10000,MATCH($K24,DATABASE!$A:$A,0),MATCH(L$1,DATABASE!$1:$1,0)))</f>
        <v>#N/A</v>
      </c>
      <c r="M24" s="64" t="e">
        <f>VALUE(INDEX(DATABASE!$1:$10000,MATCH($K24,DATABASE!$A:$A,0),MATCH(M$1,DATABASE!$1:$1,0)))</f>
        <v>#N/A</v>
      </c>
      <c r="N24" s="64" t="e">
        <f>VALUE(INDEX(DATABASE!$1:$10000,MATCH($K24,DATABASE!$A:$A,0),MATCH(N$1,DATABASE!$1:$1,0)))</f>
        <v>#N/A</v>
      </c>
      <c r="O24" s="64" t="e">
        <f>VALUE(INDEX(DATABASE!$1:$10000,MATCH($K24,DATABASE!$A:$A,0),MATCH(O$1,DATABASE!$1:$1,0)))</f>
        <v>#N/A</v>
      </c>
      <c r="P24" s="64" t="e">
        <f>VALUE(INDEX(DATABASE!$1:$10000,MATCH($K24,DATABASE!$A:$A,0),MATCH(P$1,DATABASE!$1:$1,0)))</f>
        <v>#N/A</v>
      </c>
      <c r="R24" s="64" t="e">
        <f>AVERAGE(Overview!M24:P24)</f>
        <v>#N/A</v>
      </c>
    </row>
    <row r="25" spans="1:18" s="25" customFormat="1" x14ac:dyDescent="0.25">
      <c r="A25" s="25" t="s">
        <v>182</v>
      </c>
      <c r="B25" s="26"/>
      <c r="L25" s="64" t="e">
        <f>VALUE(INDEX(DATABASE!$1:$10000,MATCH($K25,DATABASE!$A:$A,0),MATCH(L$1,DATABASE!$1:$1,0)))</f>
        <v>#N/A</v>
      </c>
      <c r="M25" s="64" t="e">
        <f>VALUE(INDEX(DATABASE!$1:$10000,MATCH($K25,DATABASE!$A:$A,0),MATCH(M$1,DATABASE!$1:$1,0)))</f>
        <v>#N/A</v>
      </c>
      <c r="N25" s="64" t="e">
        <f>VALUE(INDEX(DATABASE!$1:$10000,MATCH($K25,DATABASE!$A:$A,0),MATCH(N$1,DATABASE!$1:$1,0)))</f>
        <v>#N/A</v>
      </c>
      <c r="O25" s="64" t="e">
        <f>VALUE(INDEX(DATABASE!$1:$10000,MATCH($K25,DATABASE!$A:$A,0),MATCH(O$1,DATABASE!$1:$1,0)))</f>
        <v>#N/A</v>
      </c>
      <c r="P25" s="64" t="e">
        <f>VALUE(INDEX(DATABASE!$1:$10000,MATCH($K25,DATABASE!$A:$A,0),MATCH(P$1,DATABASE!$1:$1,0)))</f>
        <v>#N/A</v>
      </c>
      <c r="Q25" s="45"/>
      <c r="R25" s="64" t="e">
        <f>AVERAGE(Overview!M25:P25)</f>
        <v>#N/A</v>
      </c>
    </row>
    <row r="26" spans="1:18" x14ac:dyDescent="0.25">
      <c r="B26" s="65" t="s">
        <v>183</v>
      </c>
      <c r="C26" s="65" t="s">
        <v>68</v>
      </c>
      <c r="D26" s="66" t="e">
        <f>L26</f>
        <v>#N/A</v>
      </c>
      <c r="E26" s="66" t="e">
        <f>R26</f>
        <v>#N/A</v>
      </c>
      <c r="K26" s="63" t="s">
        <v>78</v>
      </c>
      <c r="L26" s="64" t="e">
        <f>VALUE(INDEX(DATABASE!$1:$10000,MATCH($K26,DATABASE!$A:$A,0),MATCH(L$1,DATABASE!$1:$1,0)))</f>
        <v>#N/A</v>
      </c>
      <c r="M26" s="64" t="e">
        <f>VALUE(INDEX(DATABASE!$1:$10000,MATCH($K26,DATABASE!$A:$A,0),MATCH(M$1,DATABASE!$1:$1,0)))</f>
        <v>#N/A</v>
      </c>
      <c r="N26" s="64" t="e">
        <f>VALUE(INDEX(DATABASE!$1:$10000,MATCH($K26,DATABASE!$A:$A,0),MATCH(N$1,DATABASE!$1:$1,0)))</f>
        <v>#N/A</v>
      </c>
      <c r="O26" s="64" t="e">
        <f>VALUE(INDEX(DATABASE!$1:$10000,MATCH($K26,DATABASE!$A:$A,0),MATCH(O$1,DATABASE!$1:$1,0)))</f>
        <v>#N/A</v>
      </c>
      <c r="P26" s="64" t="e">
        <f>VALUE(INDEX(DATABASE!$1:$10000,MATCH($K26,DATABASE!$A:$A,0),MATCH(P$1,DATABASE!$1:$1,0)))</f>
        <v>#N/A</v>
      </c>
      <c r="R26" s="64" t="e">
        <f>AVERAGE(Overview!M26:P26)</f>
        <v>#N/A</v>
      </c>
    </row>
    <row r="27" spans="1:18" x14ac:dyDescent="0.25">
      <c r="B27" s="65" t="s">
        <v>184</v>
      </c>
      <c r="C27" s="65" t="s">
        <v>185</v>
      </c>
      <c r="D27" s="66" t="e">
        <f>L27</f>
        <v>#N/A</v>
      </c>
      <c r="E27" s="66" t="e">
        <f>R27</f>
        <v>#N/A</v>
      </c>
      <c r="K27" s="63" t="s">
        <v>80</v>
      </c>
      <c r="L27" s="64" t="e">
        <f>VALUE(INDEX(DATABASE!$1:$10000,MATCH($K27,DATABASE!$A:$A,0),MATCH(L$1,DATABASE!$1:$1,0)))</f>
        <v>#N/A</v>
      </c>
      <c r="M27" s="64" t="e">
        <f>VALUE(INDEX(DATABASE!$1:$10000,MATCH($K27,DATABASE!$A:$A,0),MATCH(M$1,DATABASE!$1:$1,0)))</f>
        <v>#N/A</v>
      </c>
      <c r="N27" s="64" t="e">
        <f>VALUE(INDEX(DATABASE!$1:$10000,MATCH($K27,DATABASE!$A:$A,0),MATCH(N$1,DATABASE!$1:$1,0)))</f>
        <v>#N/A</v>
      </c>
      <c r="O27" s="64" t="e">
        <f>VALUE(INDEX(DATABASE!$1:$10000,MATCH($K27,DATABASE!$A:$A,0),MATCH(O$1,DATABASE!$1:$1,0)))</f>
        <v>#N/A</v>
      </c>
      <c r="P27" s="64" t="e">
        <f>VALUE(INDEX(DATABASE!$1:$10000,MATCH($K27,DATABASE!$A:$A,0),MATCH(P$1,DATABASE!$1:$1,0)))</f>
        <v>#N/A</v>
      </c>
      <c r="R27" s="64" t="e">
        <f>AVERAGE(Overview!M27:P27)</f>
        <v>#N/A</v>
      </c>
    </row>
    <row r="28" spans="1:18" x14ac:dyDescent="0.25">
      <c r="B28" s="65" t="s">
        <v>186</v>
      </c>
      <c r="C28" s="65" t="s">
        <v>187</v>
      </c>
      <c r="D28" s="66" t="e">
        <f>L28</f>
        <v>#N/A</v>
      </c>
      <c r="E28" s="66" t="e">
        <f>R28</f>
        <v>#N/A</v>
      </c>
      <c r="K28" s="63" t="s">
        <v>81</v>
      </c>
      <c r="L28" s="64" t="e">
        <f>VALUE(INDEX(DATABASE!$1:$10000,MATCH($K28,DATABASE!$A:$A,0),MATCH(L$1,DATABASE!$1:$1,0)))</f>
        <v>#N/A</v>
      </c>
      <c r="M28" s="64" t="e">
        <f>VALUE(INDEX(DATABASE!$1:$10000,MATCH($K28,DATABASE!$A:$A,0),MATCH(M$1,DATABASE!$1:$1,0)))</f>
        <v>#N/A</v>
      </c>
      <c r="N28" s="64" t="e">
        <f>VALUE(INDEX(DATABASE!$1:$10000,MATCH($K28,DATABASE!$A:$A,0),MATCH(N$1,DATABASE!$1:$1,0)))</f>
        <v>#N/A</v>
      </c>
      <c r="O28" s="64" t="e">
        <f>VALUE(INDEX(DATABASE!$1:$10000,MATCH($K28,DATABASE!$A:$A,0),MATCH(O$1,DATABASE!$1:$1,0)))</f>
        <v>#N/A</v>
      </c>
      <c r="P28" s="64" t="e">
        <f>VALUE(INDEX(DATABASE!$1:$10000,MATCH($K28,DATABASE!$A:$A,0),MATCH(P$1,DATABASE!$1:$1,0)))</f>
        <v>#N/A</v>
      </c>
      <c r="R28" s="64" t="e">
        <f>AVERAGE(Overview!M28:P28)</f>
        <v>#N/A</v>
      </c>
    </row>
    <row r="30" spans="1:18" s="25" customFormat="1" x14ac:dyDescent="0.25">
      <c r="A30" s="25" t="s">
        <v>188</v>
      </c>
      <c r="B30" s="26"/>
      <c r="L30" s="64" t="e">
        <f>VALUE(INDEX(DATABASE!$1:$10000,MATCH($K30,DATABASE!$A:$A,0),MATCH(L$1,DATABASE!$1:$1,0)))</f>
        <v>#N/A</v>
      </c>
      <c r="M30" s="64" t="e">
        <f>VALUE(INDEX(DATABASE!$1:$10000,MATCH($K30,DATABASE!$A:$A,0),MATCH(M$1,DATABASE!$1:$1,0)))</f>
        <v>#N/A</v>
      </c>
      <c r="N30" s="64" t="e">
        <f>VALUE(INDEX(DATABASE!$1:$10000,MATCH($K30,DATABASE!$A:$A,0),MATCH(N$1,DATABASE!$1:$1,0)))</f>
        <v>#N/A</v>
      </c>
      <c r="O30" s="64" t="e">
        <f>VALUE(INDEX(DATABASE!$1:$10000,MATCH($K30,DATABASE!$A:$A,0),MATCH(O$1,DATABASE!$1:$1,0)))</f>
        <v>#N/A</v>
      </c>
      <c r="P30" s="64" t="e">
        <f>VALUE(INDEX(DATABASE!$1:$10000,MATCH($K30,DATABASE!$A:$A,0),MATCH(P$1,DATABASE!$1:$1,0)))</f>
        <v>#N/A</v>
      </c>
      <c r="Q30" s="45"/>
      <c r="R30" s="64" t="e">
        <f>AVERAGE(Overview!M30:P30)</f>
        <v>#N/A</v>
      </c>
    </row>
    <row r="31" spans="1:18" x14ac:dyDescent="0.25">
      <c r="B31" s="65" t="s">
        <v>189</v>
      </c>
      <c r="C31" s="65" t="s">
        <v>190</v>
      </c>
      <c r="D31" s="24" t="e">
        <f t="shared" ref="D31:E36" si="4">L31</f>
        <v>#N/A</v>
      </c>
      <c r="E31" s="24" t="e">
        <f t="shared" si="4"/>
        <v>#N/A</v>
      </c>
      <c r="K31" t="s">
        <v>82</v>
      </c>
      <c r="L31" s="64" t="e">
        <f>VALUE(INDEX(DATABASE!$1:$10000,MATCH($K31,DATABASE!$A:$A,0),MATCH(L$1,DATABASE!$1:$1,0)))</f>
        <v>#N/A</v>
      </c>
      <c r="M31" s="64" t="e">
        <f>VALUE(INDEX(DATABASE!$1:$10000,MATCH($K31,DATABASE!$A:$A,0),MATCH(M$1,DATABASE!$1:$1,0)))</f>
        <v>#N/A</v>
      </c>
      <c r="N31" s="64" t="e">
        <f>VALUE(INDEX(DATABASE!$1:$10000,MATCH($K31,DATABASE!$A:$A,0),MATCH(N$1,DATABASE!$1:$1,0)))</f>
        <v>#N/A</v>
      </c>
      <c r="O31" s="64" t="e">
        <f>VALUE(INDEX(DATABASE!$1:$10000,MATCH($K31,DATABASE!$A:$A,0),MATCH(O$1,DATABASE!$1:$1,0)))</f>
        <v>#N/A</v>
      </c>
      <c r="P31" s="64" t="e">
        <f>VALUE(INDEX(DATABASE!$1:$10000,MATCH($K31,DATABASE!$A:$A,0),MATCH(P$1,DATABASE!$1:$1,0)))</f>
        <v>#N/A</v>
      </c>
      <c r="R31" s="64" t="e">
        <f>AVERAGE(Overview!M31:P31)</f>
        <v>#N/A</v>
      </c>
    </row>
    <row r="32" spans="1:18" x14ac:dyDescent="0.25">
      <c r="B32" s="65" t="s">
        <v>191</v>
      </c>
      <c r="C32" s="65" t="s">
        <v>190</v>
      </c>
      <c r="D32" s="24" t="e">
        <f t="shared" si="4"/>
        <v>#N/A</v>
      </c>
      <c r="E32" s="24" t="e">
        <f t="shared" si="4"/>
        <v>#N/A</v>
      </c>
      <c r="K32" t="s">
        <v>83</v>
      </c>
      <c r="L32" s="64" t="e">
        <f>VALUE(INDEX(DATABASE!$1:$10000,MATCH($K32,DATABASE!$A:$A,0),MATCH(L$1,DATABASE!$1:$1,0)))</f>
        <v>#N/A</v>
      </c>
      <c r="M32" s="64" t="e">
        <f>VALUE(INDEX(DATABASE!$1:$10000,MATCH($K32,DATABASE!$A:$A,0),MATCH(M$1,DATABASE!$1:$1,0)))</f>
        <v>#N/A</v>
      </c>
      <c r="N32" s="64" t="e">
        <f>VALUE(INDEX(DATABASE!$1:$10000,MATCH($K32,DATABASE!$A:$A,0),MATCH(N$1,DATABASE!$1:$1,0)))</f>
        <v>#N/A</v>
      </c>
      <c r="O32" s="64" t="e">
        <f>VALUE(INDEX(DATABASE!$1:$10000,MATCH($K32,DATABASE!$A:$A,0),MATCH(O$1,DATABASE!$1:$1,0)))</f>
        <v>#N/A</v>
      </c>
      <c r="P32" s="64" t="e">
        <f>VALUE(INDEX(DATABASE!$1:$10000,MATCH($K32,DATABASE!$A:$A,0),MATCH(P$1,DATABASE!$1:$1,0)))</f>
        <v>#N/A</v>
      </c>
      <c r="R32" s="64" t="e">
        <f>AVERAGE(Overview!M32:P32)</f>
        <v>#N/A</v>
      </c>
    </row>
    <row r="33" spans="1:18" x14ac:dyDescent="0.25">
      <c r="B33" s="65" t="s">
        <v>192</v>
      </c>
      <c r="C33" s="65" t="s">
        <v>193</v>
      </c>
      <c r="D33" s="24" t="e">
        <f t="shared" si="4"/>
        <v>#N/A</v>
      </c>
      <c r="E33" s="24" t="e">
        <f t="shared" si="4"/>
        <v>#N/A</v>
      </c>
      <c r="K33" t="s">
        <v>194</v>
      </c>
      <c r="L33" s="64" t="e">
        <f>VALUE(INDEX(DATABASE!$1:$10000,MATCH($K33,DATABASE!$A:$A,0),MATCH(L$1,DATABASE!$1:$1,0)))</f>
        <v>#N/A</v>
      </c>
      <c r="M33" s="64" t="e">
        <f>VALUE(INDEX(DATABASE!$1:$10000,MATCH($K33,DATABASE!$A:$A,0),MATCH(M$1,DATABASE!$1:$1,0)))</f>
        <v>#N/A</v>
      </c>
      <c r="N33" s="64" t="e">
        <f>VALUE(INDEX(DATABASE!$1:$10000,MATCH($K33,DATABASE!$A:$A,0),MATCH(N$1,DATABASE!$1:$1,0)))</f>
        <v>#N/A</v>
      </c>
      <c r="O33" s="64" t="e">
        <f>VALUE(INDEX(DATABASE!$1:$10000,MATCH($K33,DATABASE!$A:$A,0),MATCH(O$1,DATABASE!$1:$1,0)))</f>
        <v>#N/A</v>
      </c>
      <c r="P33" s="64" t="e">
        <f>VALUE(INDEX(DATABASE!$1:$10000,MATCH($K33,DATABASE!$A:$A,0),MATCH(P$1,DATABASE!$1:$1,0)))</f>
        <v>#N/A</v>
      </c>
      <c r="R33" s="64" t="e">
        <f>AVERAGE(Overview!M33:P33)</f>
        <v>#N/A</v>
      </c>
    </row>
    <row r="34" spans="1:18" x14ac:dyDescent="0.25">
      <c r="B34" s="65" t="s">
        <v>195</v>
      </c>
      <c r="C34" s="65" t="s">
        <v>193</v>
      </c>
      <c r="D34" s="24" t="e">
        <f t="shared" si="4"/>
        <v>#N/A</v>
      </c>
      <c r="E34" s="24" t="e">
        <f t="shared" si="4"/>
        <v>#N/A</v>
      </c>
      <c r="K34" t="s">
        <v>195</v>
      </c>
      <c r="L34" s="64" t="e">
        <f>VALUE(INDEX(DATABASE!$1:$10000,MATCH($K34,DATABASE!$A:$A,0),MATCH(L$1,DATABASE!$1:$1,0)))</f>
        <v>#N/A</v>
      </c>
      <c r="M34" s="64" t="e">
        <f>VALUE(INDEX(DATABASE!$1:$10000,MATCH($K34,DATABASE!$A:$A,0),MATCH(M$1,DATABASE!$1:$1,0)))</f>
        <v>#N/A</v>
      </c>
      <c r="N34" s="64" t="e">
        <f>VALUE(INDEX(DATABASE!$1:$10000,MATCH($K34,DATABASE!$A:$A,0),MATCH(N$1,DATABASE!$1:$1,0)))</f>
        <v>#N/A</v>
      </c>
      <c r="O34" s="64" t="e">
        <f>VALUE(INDEX(DATABASE!$1:$10000,MATCH($K34,DATABASE!$A:$A,0),MATCH(O$1,DATABASE!$1:$1,0)))</f>
        <v>#N/A</v>
      </c>
      <c r="P34" s="64" t="e">
        <f>VALUE(INDEX(DATABASE!$1:$10000,MATCH($K34,DATABASE!$A:$A,0),MATCH(P$1,DATABASE!$1:$1,0)))</f>
        <v>#N/A</v>
      </c>
      <c r="R34" s="64" t="e">
        <f>AVERAGE(Overview!M34:P34)</f>
        <v>#N/A</v>
      </c>
    </row>
    <row r="35" spans="1:18" x14ac:dyDescent="0.25">
      <c r="B35" s="65" t="s">
        <v>196</v>
      </c>
      <c r="C35" s="65" t="s">
        <v>197</v>
      </c>
      <c r="D35" s="24" t="e">
        <f t="shared" si="4"/>
        <v>#N/A</v>
      </c>
      <c r="E35" s="24" t="e">
        <f t="shared" si="4"/>
        <v>#N/A</v>
      </c>
      <c r="K35" t="s">
        <v>198</v>
      </c>
      <c r="L35" s="64" t="e">
        <f>VALUE(INDEX(DATABASE!$1:$10000,MATCH($K35,DATABASE!$A:$A,0),MATCH(L$1,DATABASE!$1:$1,0)))</f>
        <v>#N/A</v>
      </c>
      <c r="M35" s="64" t="e">
        <f>VALUE(INDEX(DATABASE!$1:$10000,MATCH($K35,DATABASE!$A:$A,0),MATCH(M$1,DATABASE!$1:$1,0)))</f>
        <v>#N/A</v>
      </c>
      <c r="N35" s="64" t="e">
        <f>VALUE(INDEX(DATABASE!$1:$10000,MATCH($K35,DATABASE!$A:$A,0),MATCH(N$1,DATABASE!$1:$1,0)))</f>
        <v>#N/A</v>
      </c>
      <c r="O35" s="64" t="e">
        <f>VALUE(INDEX(DATABASE!$1:$10000,MATCH($K35,DATABASE!$A:$A,0),MATCH(O$1,DATABASE!$1:$1,0)))</f>
        <v>#N/A</v>
      </c>
      <c r="P35" s="64" t="e">
        <f>VALUE(INDEX(DATABASE!$1:$10000,MATCH($K35,DATABASE!$A:$A,0),MATCH(P$1,DATABASE!$1:$1,0)))</f>
        <v>#N/A</v>
      </c>
      <c r="R35" s="64" t="e">
        <f>AVERAGE(Overview!M35:P35)</f>
        <v>#N/A</v>
      </c>
    </row>
    <row r="36" spans="1:18" x14ac:dyDescent="0.25">
      <c r="B36" s="65" t="s">
        <v>199</v>
      </c>
      <c r="C36" s="65" t="s">
        <v>197</v>
      </c>
      <c r="D36" s="27" t="e">
        <f t="shared" si="4"/>
        <v>#N/A</v>
      </c>
      <c r="E36" s="27" t="e">
        <f t="shared" si="4"/>
        <v>#N/A</v>
      </c>
      <c r="K36" t="s">
        <v>200</v>
      </c>
      <c r="L36" s="64" t="e">
        <f>VALUE(INDEX(DATABASE!$1:$10000,MATCH($K36,DATABASE!$A:$A,0),MATCH(L$1,DATABASE!$1:$1,0)))</f>
        <v>#N/A</v>
      </c>
      <c r="M36" s="64" t="e">
        <f>VALUE(INDEX(DATABASE!$1:$10000,MATCH($K36,DATABASE!$A:$A,0),MATCH(M$1,DATABASE!$1:$1,0)))</f>
        <v>#N/A</v>
      </c>
      <c r="N36" s="64" t="e">
        <f>VALUE(INDEX(DATABASE!$1:$10000,MATCH($K36,DATABASE!$A:$A,0),MATCH(N$1,DATABASE!$1:$1,0)))</f>
        <v>#N/A</v>
      </c>
      <c r="O36" s="64" t="e">
        <f>VALUE(INDEX(DATABASE!$1:$10000,MATCH($K36,DATABASE!$A:$A,0),MATCH(O$1,DATABASE!$1:$1,0)))</f>
        <v>#N/A</v>
      </c>
      <c r="P36" s="64" t="e">
        <f>VALUE(INDEX(DATABASE!$1:$10000,MATCH($K36,DATABASE!$A:$A,0),MATCH(P$1,DATABASE!$1:$1,0)))</f>
        <v>#N/A</v>
      </c>
      <c r="R36" s="64" t="e">
        <f>AVERAGE(Overview!M36:P36)</f>
        <v>#N/A</v>
      </c>
    </row>
    <row r="37" spans="1:18" x14ac:dyDescent="0.25">
      <c r="D37" s="24"/>
      <c r="E37" s="24"/>
      <c r="L37" s="64" t="e">
        <f>VALUE(INDEX(DATABASE!$1:$10000,MATCH($K37,DATABASE!$A:$A,0),MATCH(L$1,DATABASE!$1:$1,0)))</f>
        <v>#N/A</v>
      </c>
      <c r="M37" s="64" t="e">
        <f>VALUE(INDEX(DATABASE!$1:$10000,MATCH($K37,DATABASE!$A:$A,0),MATCH(M$1,DATABASE!$1:$1,0)))</f>
        <v>#N/A</v>
      </c>
      <c r="N37" s="64" t="e">
        <f>VALUE(INDEX(DATABASE!$1:$10000,MATCH($K37,DATABASE!$A:$A,0),MATCH(N$1,DATABASE!$1:$1,0)))</f>
        <v>#N/A</v>
      </c>
      <c r="O37" s="64" t="e">
        <f>VALUE(INDEX(DATABASE!$1:$10000,MATCH($K37,DATABASE!$A:$A,0),MATCH(O$1,DATABASE!$1:$1,0)))</f>
        <v>#N/A</v>
      </c>
      <c r="P37" s="64" t="e">
        <f>VALUE(INDEX(DATABASE!$1:$10000,MATCH($K37,DATABASE!$A:$A,0),MATCH(P$1,DATABASE!$1:$1,0)))</f>
        <v>#N/A</v>
      </c>
      <c r="R37" s="64" t="e">
        <f>AVERAGE(Overview!M37:P37)</f>
        <v>#N/A</v>
      </c>
    </row>
    <row r="38" spans="1:18" s="25" customFormat="1" x14ac:dyDescent="0.25">
      <c r="A38" s="25" t="s">
        <v>201</v>
      </c>
      <c r="B38" s="26"/>
      <c r="L38" s="64" t="e">
        <f>VALUE(INDEX(DATABASE!$1:$10000,MATCH($K38,DATABASE!$A:$A,0),MATCH(L$1,DATABASE!$1:$1,0)))</f>
        <v>#N/A</v>
      </c>
      <c r="M38" s="64" t="e">
        <f>VALUE(INDEX(DATABASE!$1:$10000,MATCH($K38,DATABASE!$A:$A,0),MATCH(M$1,DATABASE!$1:$1,0)))</f>
        <v>#N/A</v>
      </c>
      <c r="N38" s="64" t="e">
        <f>VALUE(INDEX(DATABASE!$1:$10000,MATCH($K38,DATABASE!$A:$A,0),MATCH(N$1,DATABASE!$1:$1,0)))</f>
        <v>#N/A</v>
      </c>
      <c r="O38" s="64" t="e">
        <f>VALUE(INDEX(DATABASE!$1:$10000,MATCH($K38,DATABASE!$A:$A,0),MATCH(O$1,DATABASE!$1:$1,0)))</f>
        <v>#N/A</v>
      </c>
      <c r="P38" s="64" t="e">
        <f>VALUE(INDEX(DATABASE!$1:$10000,MATCH($K38,DATABASE!$A:$A,0),MATCH(P$1,DATABASE!$1:$1,0)))</f>
        <v>#N/A</v>
      </c>
      <c r="Q38" s="45"/>
      <c r="R38" s="64" t="e">
        <f>AVERAGE(Overview!M38:P38)</f>
        <v>#N/A</v>
      </c>
    </row>
    <row r="39" spans="1:18" x14ac:dyDescent="0.25">
      <c r="B39" s="65" t="s">
        <v>202</v>
      </c>
      <c r="C39" s="65" t="s">
        <v>187</v>
      </c>
      <c r="D39" s="24" t="e">
        <f>L39/#REF!</f>
        <v>#N/A</v>
      </c>
      <c r="E39" s="24" t="e">
        <f>M39/#REF!</f>
        <v>#N/A</v>
      </c>
      <c r="K39" t="s">
        <v>203</v>
      </c>
      <c r="L39" s="64" t="e">
        <f>VALUE(INDEX(DATABASE!$1:$10000,MATCH($K39,DATABASE!$A:$A,0),MATCH(L$1,DATABASE!$1:$1,0)))</f>
        <v>#N/A</v>
      </c>
      <c r="M39" s="64" t="e">
        <f>VALUE(INDEX(DATABASE!$1:$10000,MATCH($K39,DATABASE!$A:$A,0),MATCH(M$1,DATABASE!$1:$1,0)))</f>
        <v>#N/A</v>
      </c>
      <c r="N39" s="64" t="e">
        <f>VALUE(INDEX(DATABASE!$1:$10000,MATCH($K39,DATABASE!$A:$A,0),MATCH(N$1,DATABASE!$1:$1,0)))</f>
        <v>#N/A</v>
      </c>
      <c r="O39" s="64" t="e">
        <f>VALUE(INDEX(DATABASE!$1:$10000,MATCH($K39,DATABASE!$A:$A,0),MATCH(O$1,DATABASE!$1:$1,0)))</f>
        <v>#N/A</v>
      </c>
      <c r="P39" s="64" t="e">
        <f>VALUE(INDEX(DATABASE!$1:$10000,MATCH($K39,DATABASE!$A:$A,0),MATCH(P$1,DATABASE!$1:$1,0)))</f>
        <v>#N/A</v>
      </c>
      <c r="R39" s="64" t="e">
        <f>AVERAGE(Overview!M39:P39)</f>
        <v>#N/A</v>
      </c>
    </row>
    <row r="40" spans="1:18" x14ac:dyDescent="0.25">
      <c r="B40" s="65" t="s">
        <v>204</v>
      </c>
      <c r="C40" s="65" t="s">
        <v>187</v>
      </c>
      <c r="D40" s="24" t="e">
        <f>L40/#REF!</f>
        <v>#N/A</v>
      </c>
      <c r="E40" s="24" t="e">
        <f>M40/#REF!</f>
        <v>#N/A</v>
      </c>
      <c r="K40" t="s">
        <v>205</v>
      </c>
      <c r="L40" s="64" t="e">
        <f>VALUE(INDEX(DATABASE!$1:$10000,MATCH($K40,DATABASE!$A:$A,0),MATCH(L$1,DATABASE!$1:$1,0)))</f>
        <v>#N/A</v>
      </c>
      <c r="M40" s="64" t="e">
        <f>VALUE(INDEX(DATABASE!$1:$10000,MATCH($K40,DATABASE!$A:$A,0),MATCH(M$1,DATABASE!$1:$1,0)))</f>
        <v>#N/A</v>
      </c>
      <c r="N40" s="64" t="e">
        <f>VALUE(INDEX(DATABASE!$1:$10000,MATCH($K40,DATABASE!$A:$A,0),MATCH(N$1,DATABASE!$1:$1,0)))</f>
        <v>#N/A</v>
      </c>
      <c r="O40" s="64" t="e">
        <f>VALUE(INDEX(DATABASE!$1:$10000,MATCH($K40,DATABASE!$A:$A,0),MATCH(O$1,DATABASE!$1:$1,0)))</f>
        <v>#N/A</v>
      </c>
      <c r="P40" s="64" t="e">
        <f>VALUE(INDEX(DATABASE!$1:$10000,MATCH($K40,DATABASE!$A:$A,0),MATCH(P$1,DATABASE!$1:$1,0)))</f>
        <v>#N/A</v>
      </c>
      <c r="R40" s="64" t="e">
        <f>AVERAGE(Overview!M40:P40)</f>
        <v>#N/A</v>
      </c>
    </row>
    <row r="41" spans="1:18" x14ac:dyDescent="0.25">
      <c r="B41" s="65" t="s">
        <v>206</v>
      </c>
      <c r="C41" s="65" t="s">
        <v>187</v>
      </c>
      <c r="D41" s="24" t="e">
        <f>L41/#REF!</f>
        <v>#N/A</v>
      </c>
      <c r="E41" s="24" t="e">
        <f>M41/#REF!</f>
        <v>#N/A</v>
      </c>
      <c r="K41" t="s">
        <v>207</v>
      </c>
      <c r="L41" s="64" t="e">
        <f>VALUE(INDEX(DATABASE!$1:$10000,MATCH($K41,DATABASE!$A:$A,0),MATCH(L$1,DATABASE!$1:$1,0)))</f>
        <v>#N/A</v>
      </c>
      <c r="M41" s="64" t="e">
        <f>VALUE(INDEX(DATABASE!$1:$10000,MATCH($K41,DATABASE!$A:$A,0),MATCH(M$1,DATABASE!$1:$1,0)))</f>
        <v>#N/A</v>
      </c>
      <c r="N41" s="64" t="e">
        <f>VALUE(INDEX(DATABASE!$1:$10000,MATCH($K41,DATABASE!$A:$A,0),MATCH(N$1,DATABASE!$1:$1,0)))</f>
        <v>#N/A</v>
      </c>
      <c r="O41" s="64" t="e">
        <f>VALUE(INDEX(DATABASE!$1:$10000,MATCH($K41,DATABASE!$A:$A,0),MATCH(O$1,DATABASE!$1:$1,0)))</f>
        <v>#N/A</v>
      </c>
      <c r="P41" s="64" t="e">
        <f>VALUE(INDEX(DATABASE!$1:$10000,MATCH($K41,DATABASE!$A:$A,0),MATCH(P$1,DATABASE!$1:$1,0)))</f>
        <v>#N/A</v>
      </c>
      <c r="R41" s="64" t="e">
        <f>AVERAGE(Overview!M41:P41)</f>
        <v>#N/A</v>
      </c>
    </row>
    <row r="42" spans="1:18" x14ac:dyDescent="0.25">
      <c r="B42" s="65" t="s">
        <v>208</v>
      </c>
      <c r="C42" s="65" t="s">
        <v>187</v>
      </c>
      <c r="D42" s="24" t="e">
        <f>L42/#REF!</f>
        <v>#N/A</v>
      </c>
      <c r="E42" s="24" t="e">
        <f>M42/#REF!</f>
        <v>#N/A</v>
      </c>
      <c r="K42" t="s">
        <v>209</v>
      </c>
      <c r="L42" s="64" t="e">
        <f>VALUE(INDEX(DATABASE!$1:$10000,MATCH($K42,DATABASE!$A:$A,0),MATCH(L$1,DATABASE!$1:$1,0)))</f>
        <v>#N/A</v>
      </c>
      <c r="M42" s="64" t="e">
        <f>VALUE(INDEX(DATABASE!$1:$10000,MATCH($K42,DATABASE!$A:$A,0),MATCH(M$1,DATABASE!$1:$1,0)))</f>
        <v>#N/A</v>
      </c>
      <c r="N42" s="64" t="e">
        <f>VALUE(INDEX(DATABASE!$1:$10000,MATCH($K42,DATABASE!$A:$A,0),MATCH(N$1,DATABASE!$1:$1,0)))</f>
        <v>#N/A</v>
      </c>
      <c r="O42" s="64" t="e">
        <f>VALUE(INDEX(DATABASE!$1:$10000,MATCH($K42,DATABASE!$A:$A,0),MATCH(O$1,DATABASE!$1:$1,0)))</f>
        <v>#N/A</v>
      </c>
      <c r="P42" s="64" t="e">
        <f>VALUE(INDEX(DATABASE!$1:$10000,MATCH($K42,DATABASE!$A:$A,0),MATCH(P$1,DATABASE!$1:$1,0)))</f>
        <v>#N/A</v>
      </c>
      <c r="R42" s="64" t="e">
        <f>AVERAGE(Overview!M42:P42)</f>
        <v>#N/A</v>
      </c>
    </row>
    <row r="43" spans="1:18" x14ac:dyDescent="0.25">
      <c r="B43" s="65" t="s">
        <v>210</v>
      </c>
      <c r="D43" s="28" t="e">
        <f>D42/D41</f>
        <v>#N/A</v>
      </c>
      <c r="E43" s="28" t="e">
        <f>E42/E41</f>
        <v>#N/A</v>
      </c>
      <c r="K43" t="s">
        <v>211</v>
      </c>
      <c r="L43" s="64" t="e">
        <f>VALUE(INDEX(DATABASE!$1:$10000,MATCH($K43,DATABASE!$A:$A,0),MATCH(L$1,DATABASE!$1:$1,0)))</f>
        <v>#N/A</v>
      </c>
      <c r="M43" s="64" t="e">
        <f>VALUE(INDEX(DATABASE!$1:$10000,MATCH($K43,DATABASE!$A:$A,0),MATCH(M$1,DATABASE!$1:$1,0)))</f>
        <v>#N/A</v>
      </c>
      <c r="N43" s="64" t="e">
        <f>VALUE(INDEX(DATABASE!$1:$10000,MATCH($K43,DATABASE!$A:$A,0),MATCH(N$1,DATABASE!$1:$1,0)))</f>
        <v>#N/A</v>
      </c>
      <c r="O43" s="64" t="e">
        <f>VALUE(INDEX(DATABASE!$1:$10000,MATCH($K43,DATABASE!$A:$A,0),MATCH(O$1,DATABASE!$1:$1,0)))</f>
        <v>#N/A</v>
      </c>
      <c r="P43" s="64" t="e">
        <f>VALUE(INDEX(DATABASE!$1:$10000,MATCH($K43,DATABASE!$A:$A,0),MATCH(P$1,DATABASE!$1:$1,0)))</f>
        <v>#N/A</v>
      </c>
      <c r="R43" s="64" t="e">
        <f>AVERAGE(Overview!M43:P43)</f>
        <v>#N/A</v>
      </c>
    </row>
    <row r="44" spans="1:18" x14ac:dyDescent="0.25">
      <c r="K44" t="s">
        <v>212</v>
      </c>
      <c r="L44" s="64" t="e">
        <f>VALUE(INDEX(DATABASE!$1:$10000,MATCH($K44,DATABASE!$A:$A,0),MATCH(L$1,DATABASE!$1:$1,0)))</f>
        <v>#N/A</v>
      </c>
      <c r="M44" s="64" t="e">
        <f>VALUE(INDEX(DATABASE!$1:$10000,MATCH($K44,DATABASE!$A:$A,0),MATCH(M$1,DATABASE!$1:$1,0)))</f>
        <v>#N/A</v>
      </c>
      <c r="N44" s="64" t="e">
        <f>VALUE(INDEX(DATABASE!$1:$10000,MATCH($K44,DATABASE!$A:$A,0),MATCH(N$1,DATABASE!$1:$1,0)))</f>
        <v>#N/A</v>
      </c>
      <c r="O44" s="64" t="e">
        <f>VALUE(INDEX(DATABASE!$1:$10000,MATCH($K44,DATABASE!$A:$A,0),MATCH(O$1,DATABASE!$1:$1,0)))</f>
        <v>#N/A</v>
      </c>
      <c r="P44" s="64" t="e">
        <f>VALUE(INDEX(DATABASE!$1:$10000,MATCH($K44,DATABASE!$A:$A,0),MATCH(P$1,DATABASE!$1:$1,0)))</f>
        <v>#N/A</v>
      </c>
      <c r="R44" s="64" t="e">
        <f>AVERAGE(Overview!M44:P44)</f>
        <v>#N/A</v>
      </c>
    </row>
    <row r="45" spans="1:18" x14ac:dyDescent="0.25">
      <c r="K45" t="s">
        <v>213</v>
      </c>
      <c r="L45" s="64" t="e">
        <f>VALUE(INDEX(DATABASE!$1:$10000,MATCH($K45,DATABASE!$A:$A,0),MATCH(L$1,DATABASE!$1:$1,0)))</f>
        <v>#N/A</v>
      </c>
      <c r="M45" s="64" t="e">
        <f>VALUE(INDEX(DATABASE!$1:$10000,MATCH($K45,DATABASE!$A:$A,0),MATCH(M$1,DATABASE!$1:$1,0)))</f>
        <v>#N/A</v>
      </c>
      <c r="N45" s="64" t="e">
        <f>VALUE(INDEX(DATABASE!$1:$10000,MATCH($K45,DATABASE!$A:$A,0),MATCH(N$1,DATABASE!$1:$1,0)))</f>
        <v>#N/A</v>
      </c>
      <c r="O45" s="64" t="e">
        <f>VALUE(INDEX(DATABASE!$1:$10000,MATCH($K45,DATABASE!$A:$A,0),MATCH(O$1,DATABASE!$1:$1,0)))</f>
        <v>#N/A</v>
      </c>
      <c r="P45" s="64" t="e">
        <f>VALUE(INDEX(DATABASE!$1:$10000,MATCH($K45,DATABASE!$A:$A,0),MATCH(P$1,DATABASE!$1:$1,0)))</f>
        <v>#N/A</v>
      </c>
      <c r="R45" s="64" t="e">
        <f>AVERAGE(Overview!M45:P45)</f>
        <v>#N/A</v>
      </c>
    </row>
    <row r="46" spans="1:18" x14ac:dyDescent="0.25">
      <c r="L46" s="64" t="e">
        <f>VALUE(INDEX(DATABASE!$1:$10000,MATCH($K46,DATABASE!$A:$A,0),MATCH(L$1,DATABASE!$1:$1,0)))</f>
        <v>#N/A</v>
      </c>
      <c r="M46" s="64" t="e">
        <f>VALUE(INDEX(DATABASE!$1:$10000,MATCH($K46,DATABASE!$A:$A,0),MATCH(M$1,DATABASE!$1:$1,0)))</f>
        <v>#N/A</v>
      </c>
      <c r="N46" s="64" t="e">
        <f>VALUE(INDEX(DATABASE!$1:$10000,MATCH($K46,DATABASE!$A:$A,0),MATCH(N$1,DATABASE!$1:$1,0)))</f>
        <v>#N/A</v>
      </c>
      <c r="O46" s="64" t="e">
        <f>VALUE(INDEX(DATABASE!$1:$10000,MATCH($K46,DATABASE!$A:$A,0),MATCH(O$1,DATABASE!$1:$1,0)))</f>
        <v>#N/A</v>
      </c>
      <c r="P46" s="64" t="e">
        <f>VALUE(INDEX(DATABASE!$1:$10000,MATCH($K46,DATABASE!$A:$A,0),MATCH(P$1,DATABASE!$1:$1,0)))</f>
        <v>#N/A</v>
      </c>
      <c r="R46" s="64" t="e">
        <f>AVERAGE(Overview!M46:P46)</f>
        <v>#N/A</v>
      </c>
    </row>
    <row r="47" spans="1:18" x14ac:dyDescent="0.25">
      <c r="L47" s="64" t="e">
        <f>VALUE(INDEX(DATABASE!$1:$10000,MATCH($K47,DATABASE!$A:$A,0),MATCH(L$1,DATABASE!$1:$1,0)))</f>
        <v>#N/A</v>
      </c>
      <c r="M47" s="64" t="e">
        <f>VALUE(INDEX(DATABASE!$1:$10000,MATCH($K47,DATABASE!$A:$A,0),MATCH(M$1,DATABASE!$1:$1,0)))</f>
        <v>#N/A</v>
      </c>
      <c r="N47" s="64" t="e">
        <f>VALUE(INDEX(DATABASE!$1:$10000,MATCH($K47,DATABASE!$A:$A,0),MATCH(N$1,DATABASE!$1:$1,0)))</f>
        <v>#N/A</v>
      </c>
      <c r="O47" s="64" t="e">
        <f>VALUE(INDEX(DATABASE!$1:$10000,MATCH($K47,DATABASE!$A:$A,0),MATCH(O$1,DATABASE!$1:$1,0)))</f>
        <v>#N/A</v>
      </c>
      <c r="P47" s="64" t="e">
        <f>VALUE(INDEX(DATABASE!$1:$10000,MATCH($K47,DATABASE!$A:$A,0),MATCH(P$1,DATABASE!$1:$1,0)))</f>
        <v>#N/A</v>
      </c>
      <c r="R47" s="64" t="e">
        <f>AVERAGE(Overview!M47:P47)</f>
        <v>#N/A</v>
      </c>
    </row>
    <row r="48" spans="1:18" s="25" customFormat="1" x14ac:dyDescent="0.25">
      <c r="A48" s="25" t="s">
        <v>214</v>
      </c>
      <c r="B48" s="26"/>
      <c r="L48" s="64" t="e">
        <f>VALUE(INDEX(DATABASE!$1:$10000,MATCH($K48,DATABASE!$A:$A,0),MATCH(L$1,DATABASE!$1:$1,0)))</f>
        <v>#N/A</v>
      </c>
      <c r="M48" s="64" t="e">
        <f>VALUE(INDEX(DATABASE!$1:$10000,MATCH($K48,DATABASE!$A:$A,0),MATCH(M$1,DATABASE!$1:$1,0)))</f>
        <v>#N/A</v>
      </c>
      <c r="N48" s="64" t="e">
        <f>VALUE(INDEX(DATABASE!$1:$10000,MATCH($K48,DATABASE!$A:$A,0),MATCH(N$1,DATABASE!$1:$1,0)))</f>
        <v>#N/A</v>
      </c>
      <c r="O48" s="64" t="e">
        <f>VALUE(INDEX(DATABASE!$1:$10000,MATCH($K48,DATABASE!$A:$A,0),MATCH(O$1,DATABASE!$1:$1,0)))</f>
        <v>#N/A</v>
      </c>
      <c r="P48" s="64" t="e">
        <f>VALUE(INDEX(DATABASE!$1:$10000,MATCH($K48,DATABASE!$A:$A,0),MATCH(P$1,DATABASE!$1:$1,0)))</f>
        <v>#N/A</v>
      </c>
      <c r="Q48" s="45"/>
      <c r="R48" s="64" t="e">
        <f>AVERAGE(Overview!M48:P48)</f>
        <v>#N/A</v>
      </c>
    </row>
    <row r="49" spans="2:18" s="63" customFormat="1" x14ac:dyDescent="0.25">
      <c r="B49" s="65" t="s">
        <v>215</v>
      </c>
      <c r="C49" s="63" t="s">
        <v>79</v>
      </c>
      <c r="D49" s="24" t="e">
        <f>L49</f>
        <v>#N/A</v>
      </c>
      <c r="E49" s="24" t="e">
        <f>R49</f>
        <v>#N/A</v>
      </c>
      <c r="K49" s="63" t="s">
        <v>61</v>
      </c>
      <c r="L49" s="64" t="e">
        <f>VALUE(INDEX(DATABASE!$1:$10000,MATCH($K49,DATABASE!$A:$A,0),MATCH(L$1,DATABASE!$1:$1,0)))</f>
        <v>#N/A</v>
      </c>
      <c r="M49" s="64" t="e">
        <f>VALUE(INDEX(DATABASE!$1:$10000,MATCH($K49,DATABASE!$A:$A,0),MATCH(M$1,DATABASE!$1:$1,0)))</f>
        <v>#N/A</v>
      </c>
      <c r="N49" s="64" t="e">
        <f>VALUE(INDEX(DATABASE!$1:$10000,MATCH($K49,DATABASE!$A:$A,0),MATCH(N$1,DATABASE!$1:$1,0)))</f>
        <v>#N/A</v>
      </c>
      <c r="O49" s="64" t="e">
        <f>VALUE(INDEX(DATABASE!$1:$10000,MATCH($K49,DATABASE!$A:$A,0),MATCH(O$1,DATABASE!$1:$1,0)))</f>
        <v>#N/A</v>
      </c>
      <c r="P49" s="64" t="e">
        <f>VALUE(INDEX(DATABASE!$1:$10000,MATCH($K49,DATABASE!$A:$A,0),MATCH(P$1,DATABASE!$1:$1,0)))</f>
        <v>#N/A</v>
      </c>
      <c r="Q49" s="45"/>
      <c r="R49" s="64" t="e">
        <f>AVERAGE(Overview!M49:P49)</f>
        <v>#N/A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activeCell="C24" sqref="C24:C25"/>
    </sheetView>
  </sheetViews>
  <sheetFormatPr baseColWidth="10" defaultRowHeight="15" x14ac:dyDescent="0.25"/>
  <cols>
    <col min="1" max="1" width="77" style="63" bestFit="1" customWidth="1"/>
    <col min="2" max="2" width="22.85546875" style="63" bestFit="1" customWidth="1"/>
    <col min="3" max="3" width="9.7109375" style="63" bestFit="1" customWidth="1"/>
    <col min="4" max="4" width="13.5703125" style="63" bestFit="1" customWidth="1"/>
    <col min="5" max="5" width="9.7109375" style="63" customWidth="1"/>
    <col min="6" max="6" width="10.85546875" style="63" bestFit="1" customWidth="1"/>
    <col min="7" max="7" width="11.85546875" style="63" bestFit="1" customWidth="1"/>
    <col min="8" max="9" width="12.85546875" style="63" bestFit="1" customWidth="1"/>
  </cols>
  <sheetData>
    <row r="1" spans="1:9" s="62" customFormat="1" x14ac:dyDescent="0.25">
      <c r="C1" s="62" t="s">
        <v>8</v>
      </c>
      <c r="D1" s="62" t="s">
        <v>165</v>
      </c>
      <c r="F1" s="62" t="s">
        <v>4</v>
      </c>
      <c r="G1" s="62" t="s">
        <v>5</v>
      </c>
      <c r="H1" s="62" t="s">
        <v>6</v>
      </c>
      <c r="I1" s="62" t="s">
        <v>7</v>
      </c>
    </row>
    <row r="2" spans="1:9" x14ac:dyDescent="0.25">
      <c r="C2" t="s">
        <v>97</v>
      </c>
      <c r="F2" t="s">
        <v>97</v>
      </c>
      <c r="G2" t="s">
        <v>97</v>
      </c>
      <c r="H2" t="s">
        <v>97</v>
      </c>
      <c r="I2" t="s">
        <v>97</v>
      </c>
    </row>
    <row r="3" spans="1:9" x14ac:dyDescent="0.25">
      <c r="A3" t="s">
        <v>216</v>
      </c>
      <c r="B3" t="s">
        <v>217</v>
      </c>
      <c r="C3" s="43" t="e">
        <f>VALUE(INDEX(DATABASE!$1:$10000,MATCH($A3,DATABASE!$A:$A,0),MATCH(C$1,DATABASE!$1:$1,0)))</f>
        <v>#N/A</v>
      </c>
      <c r="D3" s="43" t="e">
        <f t="shared" ref="D3:D20" si="0">AVERAGE(F3:I3)</f>
        <v>#N/A</v>
      </c>
      <c r="E3" s="43"/>
      <c r="F3" s="43" t="e">
        <f>VALUE(INDEX(DATABASE!$1:$10000,MATCH($A3,DATABASE!$A:$A,0),MATCH(F$1,DATABASE!$1:$1,0)))</f>
        <v>#N/A</v>
      </c>
      <c r="G3" s="43" t="e">
        <f>VALUE(INDEX(DATABASE!$1:$10000,MATCH($A3,DATABASE!$A:$A,0),MATCH(G$1,DATABASE!$1:$1,0)))</f>
        <v>#N/A</v>
      </c>
      <c r="H3" s="43" t="e">
        <f>VALUE(INDEX(DATABASE!$1:$10000,MATCH($A3,DATABASE!$A:$A,0),MATCH(H$1,DATABASE!$1:$1,0)))</f>
        <v>#N/A</v>
      </c>
      <c r="I3" s="43" t="e">
        <f>VALUE(INDEX(DATABASE!$1:$10000,MATCH($A3,DATABASE!$A:$A,0),MATCH(I$1,DATABASE!$1:$1,0)))</f>
        <v>#N/A</v>
      </c>
    </row>
    <row r="4" spans="1:9" x14ac:dyDescent="0.25">
      <c r="A4" t="s">
        <v>218</v>
      </c>
      <c r="B4" t="s">
        <v>219</v>
      </c>
      <c r="C4" s="43" t="e">
        <f>VALUE(INDEX(DATABASE!$1:$10000,MATCH($A4,DATABASE!$A:$A,0),MATCH(C$1,DATABASE!$1:$1,0)))</f>
        <v>#N/A</v>
      </c>
      <c r="D4" s="43" t="e">
        <f t="shared" si="0"/>
        <v>#N/A</v>
      </c>
      <c r="E4" s="43"/>
      <c r="F4" s="43" t="e">
        <f>VALUE(INDEX(DATABASE!$1:$10000,MATCH($A4,DATABASE!$A:$A,0),MATCH(F$1,DATABASE!$1:$1,0)))</f>
        <v>#N/A</v>
      </c>
      <c r="G4" s="43" t="e">
        <f>VALUE(INDEX(DATABASE!$1:$10000,MATCH($A4,DATABASE!$A:$A,0),MATCH(G$1,DATABASE!$1:$1,0)))</f>
        <v>#N/A</v>
      </c>
      <c r="H4" s="43" t="e">
        <f>VALUE(INDEX(DATABASE!$1:$10000,MATCH($A4,DATABASE!$A:$A,0),MATCH(H$1,DATABASE!$1:$1,0)))</f>
        <v>#N/A</v>
      </c>
      <c r="I4" s="43" t="e">
        <f>VALUE(INDEX(DATABASE!$1:$10000,MATCH($A4,DATABASE!$A:$A,0),MATCH(I$1,DATABASE!$1:$1,0)))</f>
        <v>#N/A</v>
      </c>
    </row>
    <row r="5" spans="1:9" x14ac:dyDescent="0.25">
      <c r="A5" t="s">
        <v>220</v>
      </c>
      <c r="B5" t="s">
        <v>217</v>
      </c>
      <c r="C5" s="43" t="e">
        <f>VALUE(INDEX(DATABASE!$1:$10000,MATCH($A5,DATABASE!$A:$A,0),MATCH(C$1,DATABASE!$1:$1,0)))</f>
        <v>#N/A</v>
      </c>
      <c r="D5" s="43" t="e">
        <f t="shared" si="0"/>
        <v>#N/A</v>
      </c>
      <c r="E5" s="43"/>
      <c r="F5" s="43" t="e">
        <f>VALUE(INDEX(DATABASE!$1:$10000,MATCH($A5,DATABASE!$A:$A,0),MATCH(F$1,DATABASE!$1:$1,0)))</f>
        <v>#N/A</v>
      </c>
      <c r="G5" s="43" t="e">
        <f>VALUE(INDEX(DATABASE!$1:$10000,MATCH($A5,DATABASE!$A:$A,0),MATCH(G$1,DATABASE!$1:$1,0)))</f>
        <v>#N/A</v>
      </c>
      <c r="H5" s="43" t="e">
        <f>VALUE(INDEX(DATABASE!$1:$10000,MATCH($A5,DATABASE!$A:$A,0),MATCH(H$1,DATABASE!$1:$1,0)))</f>
        <v>#N/A</v>
      </c>
      <c r="I5" s="43" t="e">
        <f>VALUE(INDEX(DATABASE!$1:$10000,MATCH($A5,DATABASE!$A:$A,0),MATCH(I$1,DATABASE!$1:$1,0)))</f>
        <v>#N/A</v>
      </c>
    </row>
    <row r="6" spans="1:9" x14ac:dyDescent="0.25">
      <c r="A6" t="s">
        <v>221</v>
      </c>
      <c r="B6" t="s">
        <v>219</v>
      </c>
      <c r="C6" s="43" t="e">
        <f>VALUE(INDEX(DATABASE!$1:$10000,MATCH($A6,DATABASE!$A:$A,0),MATCH(C$1,DATABASE!$1:$1,0)))</f>
        <v>#N/A</v>
      </c>
      <c r="D6" s="43" t="e">
        <f t="shared" si="0"/>
        <v>#N/A</v>
      </c>
      <c r="E6" s="43"/>
      <c r="F6" s="43" t="e">
        <f>VALUE(INDEX(DATABASE!$1:$10000,MATCH($A6,DATABASE!$A:$A,0),MATCH(F$1,DATABASE!$1:$1,0)))</f>
        <v>#N/A</v>
      </c>
      <c r="G6" s="43" t="e">
        <f>VALUE(INDEX(DATABASE!$1:$10000,MATCH($A6,DATABASE!$A:$A,0),MATCH(G$1,DATABASE!$1:$1,0)))</f>
        <v>#N/A</v>
      </c>
      <c r="H6" s="43" t="e">
        <f>VALUE(INDEX(DATABASE!$1:$10000,MATCH($A6,DATABASE!$A:$A,0),MATCH(H$1,DATABASE!$1:$1,0)))</f>
        <v>#N/A</v>
      </c>
      <c r="I6" s="43" t="e">
        <f>VALUE(INDEX(DATABASE!$1:$10000,MATCH($A6,DATABASE!$A:$A,0),MATCH(I$1,DATABASE!$1:$1,0)))</f>
        <v>#N/A</v>
      </c>
    </row>
    <row r="7" spans="1:9" x14ac:dyDescent="0.25">
      <c r="A7" t="s">
        <v>222</v>
      </c>
      <c r="B7" t="s">
        <v>223</v>
      </c>
      <c r="C7" s="43" t="e">
        <f>VALUE(INDEX(DATABASE!$1:$10000,MATCH($A7,DATABASE!$A:$A,0),MATCH(C$1,DATABASE!$1:$1,0)))</f>
        <v>#N/A</v>
      </c>
      <c r="D7" s="43" t="e">
        <f t="shared" si="0"/>
        <v>#N/A</v>
      </c>
      <c r="E7" s="43"/>
      <c r="F7" s="43" t="e">
        <f>VALUE(INDEX(DATABASE!$1:$10000,MATCH($A7,DATABASE!$A:$A,0),MATCH(F$1,DATABASE!$1:$1,0)))</f>
        <v>#N/A</v>
      </c>
      <c r="G7" s="43" t="e">
        <f>VALUE(INDEX(DATABASE!$1:$10000,MATCH($A7,DATABASE!$A:$A,0),MATCH(G$1,DATABASE!$1:$1,0)))</f>
        <v>#N/A</v>
      </c>
      <c r="H7" s="43" t="e">
        <f>VALUE(INDEX(DATABASE!$1:$10000,MATCH($A7,DATABASE!$A:$A,0),MATCH(H$1,DATABASE!$1:$1,0)))</f>
        <v>#N/A</v>
      </c>
      <c r="I7" s="43" t="e">
        <f>VALUE(INDEX(DATABASE!$1:$10000,MATCH($A7,DATABASE!$A:$A,0),MATCH(I$1,DATABASE!$1:$1,0)))</f>
        <v>#N/A</v>
      </c>
    </row>
    <row r="8" spans="1:9" x14ac:dyDescent="0.25">
      <c r="A8" t="s">
        <v>224</v>
      </c>
      <c r="B8" t="s">
        <v>225</v>
      </c>
      <c r="C8" s="43" t="e">
        <f>VALUE(INDEX(DATABASE!$1:$10000,MATCH($A8,DATABASE!$A:$A,0),MATCH(C$1,DATABASE!$1:$1,0)))</f>
        <v>#N/A</v>
      </c>
      <c r="D8" s="43" t="e">
        <f t="shared" si="0"/>
        <v>#N/A</v>
      </c>
      <c r="E8" s="43"/>
      <c r="F8" s="43" t="e">
        <f>VALUE(INDEX(DATABASE!$1:$10000,MATCH($A8,DATABASE!$A:$A,0),MATCH(F$1,DATABASE!$1:$1,0)))</f>
        <v>#N/A</v>
      </c>
      <c r="G8" s="43" t="e">
        <f>VALUE(INDEX(DATABASE!$1:$10000,MATCH($A8,DATABASE!$A:$A,0),MATCH(G$1,DATABASE!$1:$1,0)))</f>
        <v>#N/A</v>
      </c>
      <c r="H8" s="43" t="e">
        <f>VALUE(INDEX(DATABASE!$1:$10000,MATCH($A8,DATABASE!$A:$A,0),MATCH(H$1,DATABASE!$1:$1,0)))</f>
        <v>#N/A</v>
      </c>
      <c r="I8" s="43" t="e">
        <f>VALUE(INDEX(DATABASE!$1:$10000,MATCH($A8,DATABASE!$A:$A,0),MATCH(I$1,DATABASE!$1:$1,0)))</f>
        <v>#N/A</v>
      </c>
    </row>
    <row r="9" spans="1:9" x14ac:dyDescent="0.25">
      <c r="A9" t="s">
        <v>226</v>
      </c>
      <c r="B9" t="s">
        <v>227</v>
      </c>
      <c r="C9" s="43" t="e">
        <f>VALUE(INDEX(DATABASE!$1:$10000,MATCH($A9,DATABASE!$A:$A,0),MATCH(C$1,DATABASE!$1:$1,0)))</f>
        <v>#N/A</v>
      </c>
      <c r="D9" s="43" t="e">
        <f t="shared" si="0"/>
        <v>#N/A</v>
      </c>
      <c r="E9" s="43"/>
      <c r="F9" s="43" t="e">
        <f>VALUE(INDEX(DATABASE!$1:$10000,MATCH($A9,DATABASE!$A:$A,0),MATCH(F$1,DATABASE!$1:$1,0)))</f>
        <v>#N/A</v>
      </c>
      <c r="G9" s="43" t="e">
        <f>VALUE(INDEX(DATABASE!$1:$10000,MATCH($A9,DATABASE!$A:$A,0),MATCH(G$1,DATABASE!$1:$1,0)))</f>
        <v>#N/A</v>
      </c>
      <c r="H9" s="43" t="e">
        <f>VALUE(INDEX(DATABASE!$1:$10000,MATCH($A9,DATABASE!$A:$A,0),MATCH(H$1,DATABASE!$1:$1,0)))</f>
        <v>#N/A</v>
      </c>
      <c r="I9" s="43" t="e">
        <f>VALUE(INDEX(DATABASE!$1:$10000,MATCH($A9,DATABASE!$A:$A,0),MATCH(I$1,DATABASE!$1:$1,0)))</f>
        <v>#N/A</v>
      </c>
    </row>
    <row r="10" spans="1:9" x14ac:dyDescent="0.25">
      <c r="A10" t="s">
        <v>228</v>
      </c>
      <c r="B10" t="s">
        <v>229</v>
      </c>
      <c r="C10" s="43" t="e">
        <f>VALUE(INDEX(DATABASE!$1:$10000,MATCH($A10,DATABASE!$A:$A,0),MATCH(C$1,DATABASE!$1:$1,0)))</f>
        <v>#N/A</v>
      </c>
      <c r="D10" s="43" t="e">
        <f t="shared" si="0"/>
        <v>#N/A</v>
      </c>
      <c r="E10" s="43"/>
      <c r="F10" s="43" t="e">
        <f>VALUE(INDEX(DATABASE!$1:$10000,MATCH($A10,DATABASE!$A:$A,0),MATCH(F$1,DATABASE!$1:$1,0)))</f>
        <v>#N/A</v>
      </c>
      <c r="G10" s="43" t="e">
        <f>VALUE(INDEX(DATABASE!$1:$10000,MATCH($A10,DATABASE!$A:$A,0),MATCH(G$1,DATABASE!$1:$1,0)))</f>
        <v>#N/A</v>
      </c>
      <c r="H10" s="43" t="e">
        <f>VALUE(INDEX(DATABASE!$1:$10000,MATCH($A10,DATABASE!$A:$A,0),MATCH(H$1,DATABASE!$1:$1,0)))</f>
        <v>#N/A</v>
      </c>
      <c r="I10" s="43" t="e">
        <f>VALUE(INDEX(DATABASE!$1:$10000,MATCH($A10,DATABASE!$A:$A,0),MATCH(I$1,DATABASE!$1:$1,0)))</f>
        <v>#N/A</v>
      </c>
    </row>
    <row r="11" spans="1:9" x14ac:dyDescent="0.25">
      <c r="A11" t="s">
        <v>230</v>
      </c>
      <c r="B11" t="s">
        <v>231</v>
      </c>
      <c r="C11" s="43" t="e">
        <f>VALUE(INDEX(DATABASE!$1:$10000,MATCH($A11,DATABASE!$A:$A,0),MATCH(C$1,DATABASE!$1:$1,0)))</f>
        <v>#N/A</v>
      </c>
      <c r="D11" s="43" t="e">
        <f t="shared" si="0"/>
        <v>#N/A</v>
      </c>
      <c r="E11" s="43"/>
      <c r="F11" s="43" t="e">
        <f>VALUE(INDEX(DATABASE!$1:$10000,MATCH($A11,DATABASE!$A:$A,0),MATCH(F$1,DATABASE!$1:$1,0)))</f>
        <v>#N/A</v>
      </c>
      <c r="G11" s="43" t="e">
        <f>VALUE(INDEX(DATABASE!$1:$10000,MATCH($A11,DATABASE!$A:$A,0),MATCH(G$1,DATABASE!$1:$1,0)))</f>
        <v>#N/A</v>
      </c>
      <c r="H11" s="43" t="e">
        <f>VALUE(INDEX(DATABASE!$1:$10000,MATCH($A11,DATABASE!$A:$A,0),MATCH(H$1,DATABASE!$1:$1,0)))</f>
        <v>#N/A</v>
      </c>
      <c r="I11" s="43" t="e">
        <f>VALUE(INDEX(DATABASE!$1:$10000,MATCH($A11,DATABASE!$A:$A,0),MATCH(I$1,DATABASE!$1:$1,0)))</f>
        <v>#N/A</v>
      </c>
    </row>
    <row r="12" spans="1:9" x14ac:dyDescent="0.25">
      <c r="A12" t="s">
        <v>232</v>
      </c>
      <c r="B12" t="s">
        <v>233</v>
      </c>
      <c r="C12" s="43" t="e">
        <f>VALUE(INDEX(DATABASE!$1:$10000,MATCH($A12,DATABASE!$A:$A,0),MATCH(C$1,DATABASE!$1:$1,0)))</f>
        <v>#N/A</v>
      </c>
      <c r="D12" s="43" t="e">
        <f t="shared" si="0"/>
        <v>#N/A</v>
      </c>
      <c r="E12" s="43"/>
      <c r="F12" s="43" t="e">
        <f>VALUE(INDEX(DATABASE!$1:$10000,MATCH($A12,DATABASE!$A:$A,0),MATCH(F$1,DATABASE!$1:$1,0)))</f>
        <v>#N/A</v>
      </c>
      <c r="G12" s="43" t="e">
        <f>VALUE(INDEX(DATABASE!$1:$10000,MATCH($A12,DATABASE!$A:$A,0),MATCH(G$1,DATABASE!$1:$1,0)))</f>
        <v>#N/A</v>
      </c>
      <c r="H12" s="43" t="e">
        <f>VALUE(INDEX(DATABASE!$1:$10000,MATCH($A12,DATABASE!$A:$A,0),MATCH(H$1,DATABASE!$1:$1,0)))</f>
        <v>#N/A</v>
      </c>
      <c r="I12" s="43" t="e">
        <f>VALUE(INDEX(DATABASE!$1:$10000,MATCH($A12,DATABASE!$A:$A,0),MATCH(I$1,DATABASE!$1:$1,0)))</f>
        <v>#N/A</v>
      </c>
    </row>
    <row r="13" spans="1:9" x14ac:dyDescent="0.25">
      <c r="A13" t="s">
        <v>234</v>
      </c>
      <c r="B13" t="s">
        <v>235</v>
      </c>
      <c r="C13" s="43" t="e">
        <f>VALUE(INDEX(DATABASE!$1:$10000,MATCH($A13,DATABASE!$A:$A,0),MATCH(C$1,DATABASE!$1:$1,0)))</f>
        <v>#N/A</v>
      </c>
      <c r="D13" s="43" t="e">
        <f t="shared" si="0"/>
        <v>#N/A</v>
      </c>
      <c r="E13" s="43"/>
      <c r="F13" s="43" t="e">
        <f>VALUE(INDEX(DATABASE!$1:$10000,MATCH($A13,DATABASE!$A:$A,0),MATCH(F$1,DATABASE!$1:$1,0)))</f>
        <v>#N/A</v>
      </c>
      <c r="G13" s="43" t="e">
        <f>VALUE(INDEX(DATABASE!$1:$10000,MATCH($A13,DATABASE!$A:$A,0),MATCH(G$1,DATABASE!$1:$1,0)))</f>
        <v>#N/A</v>
      </c>
      <c r="H13" s="43" t="e">
        <f>VALUE(INDEX(DATABASE!$1:$10000,MATCH($A13,DATABASE!$A:$A,0),MATCH(H$1,DATABASE!$1:$1,0)))</f>
        <v>#N/A</v>
      </c>
      <c r="I13" s="43" t="e">
        <f>VALUE(INDEX(DATABASE!$1:$10000,MATCH($A13,DATABASE!$A:$A,0),MATCH(I$1,DATABASE!$1:$1,0)))</f>
        <v>#N/A</v>
      </c>
    </row>
    <row r="14" spans="1:9" x14ac:dyDescent="0.25">
      <c r="A14" t="s">
        <v>236</v>
      </c>
      <c r="B14" t="s">
        <v>237</v>
      </c>
      <c r="C14" s="43" t="e">
        <f>VALUE(INDEX(DATABASE!$1:$10000,MATCH($A14,DATABASE!$A:$A,0),MATCH(C$1,DATABASE!$1:$1,0)))</f>
        <v>#N/A</v>
      </c>
      <c r="D14" s="43" t="e">
        <f t="shared" si="0"/>
        <v>#N/A</v>
      </c>
      <c r="E14" s="43"/>
      <c r="F14" s="43" t="e">
        <f>VALUE(INDEX(DATABASE!$1:$10000,MATCH($A14,DATABASE!$A:$A,0),MATCH(F$1,DATABASE!$1:$1,0)))</f>
        <v>#N/A</v>
      </c>
      <c r="G14" s="43" t="e">
        <f>VALUE(INDEX(DATABASE!$1:$10000,MATCH($A14,DATABASE!$A:$A,0),MATCH(G$1,DATABASE!$1:$1,0)))</f>
        <v>#N/A</v>
      </c>
      <c r="H14" s="43" t="e">
        <f>VALUE(INDEX(DATABASE!$1:$10000,MATCH($A14,DATABASE!$A:$A,0),MATCH(H$1,DATABASE!$1:$1,0)))</f>
        <v>#N/A</v>
      </c>
      <c r="I14" s="43" t="e">
        <f>VALUE(INDEX(DATABASE!$1:$10000,MATCH($A14,DATABASE!$A:$A,0),MATCH(I$1,DATABASE!$1:$1,0)))</f>
        <v>#N/A</v>
      </c>
    </row>
    <row r="15" spans="1:9" x14ac:dyDescent="0.25">
      <c r="A15" t="s">
        <v>238</v>
      </c>
      <c r="B15" t="s">
        <v>239</v>
      </c>
      <c r="C15" s="43" t="e">
        <f>VALUE(INDEX(DATABASE!$1:$10000,MATCH($A15,DATABASE!$A:$A,0),MATCH(C$1,DATABASE!$1:$1,0)))</f>
        <v>#N/A</v>
      </c>
      <c r="D15" s="43" t="e">
        <f t="shared" si="0"/>
        <v>#N/A</v>
      </c>
      <c r="E15" s="43"/>
      <c r="F15" s="43" t="e">
        <f>VALUE(INDEX(DATABASE!$1:$10000,MATCH($A15,DATABASE!$A:$A,0),MATCH(F$1,DATABASE!$1:$1,0)))</f>
        <v>#N/A</v>
      </c>
      <c r="G15" s="43" t="e">
        <f>VALUE(INDEX(DATABASE!$1:$10000,MATCH($A15,DATABASE!$A:$A,0),MATCH(G$1,DATABASE!$1:$1,0)))</f>
        <v>#N/A</v>
      </c>
      <c r="H15" s="43" t="e">
        <f>VALUE(INDEX(DATABASE!$1:$10000,MATCH($A15,DATABASE!$A:$A,0),MATCH(H$1,DATABASE!$1:$1,0)))</f>
        <v>#N/A</v>
      </c>
      <c r="I15" s="43" t="e">
        <f>VALUE(INDEX(DATABASE!$1:$10000,MATCH($A15,DATABASE!$A:$A,0),MATCH(I$1,DATABASE!$1:$1,0)))</f>
        <v>#N/A</v>
      </c>
    </row>
    <row r="16" spans="1:9" x14ac:dyDescent="0.25">
      <c r="A16" t="s">
        <v>240</v>
      </c>
      <c r="B16" t="s">
        <v>241</v>
      </c>
      <c r="C16" s="43" t="e">
        <f>VALUE(INDEX(DATABASE!$1:$10000,MATCH($A16,DATABASE!$A:$A,0),MATCH(C$1,DATABASE!$1:$1,0)))</f>
        <v>#N/A</v>
      </c>
      <c r="D16" s="43" t="e">
        <f t="shared" si="0"/>
        <v>#N/A</v>
      </c>
      <c r="E16" s="43"/>
      <c r="F16" s="43" t="e">
        <f>VALUE(INDEX(DATABASE!$1:$10000,MATCH($A16,DATABASE!$A:$A,0),MATCH(F$1,DATABASE!$1:$1,0)))</f>
        <v>#N/A</v>
      </c>
      <c r="G16" s="43" t="e">
        <f>VALUE(INDEX(DATABASE!$1:$10000,MATCH($A16,DATABASE!$A:$A,0),MATCH(G$1,DATABASE!$1:$1,0)))</f>
        <v>#N/A</v>
      </c>
      <c r="H16" s="43" t="e">
        <f>VALUE(INDEX(DATABASE!$1:$10000,MATCH($A16,DATABASE!$A:$A,0),MATCH(H$1,DATABASE!$1:$1,0)))</f>
        <v>#N/A</v>
      </c>
      <c r="I16" s="43" t="e">
        <f>VALUE(INDEX(DATABASE!$1:$10000,MATCH($A16,DATABASE!$A:$A,0),MATCH(I$1,DATABASE!$1:$1,0)))</f>
        <v>#N/A</v>
      </c>
    </row>
    <row r="17" spans="1:9" x14ac:dyDescent="0.25">
      <c r="A17" t="s">
        <v>242</v>
      </c>
      <c r="B17" t="s">
        <v>243</v>
      </c>
      <c r="C17" s="43" t="e">
        <f>VALUE(INDEX(DATABASE!$1:$10000,MATCH($A17,DATABASE!$A:$A,0),MATCH(C$1,DATABASE!$1:$1,0)))</f>
        <v>#N/A</v>
      </c>
      <c r="D17" s="43" t="e">
        <f t="shared" si="0"/>
        <v>#N/A</v>
      </c>
      <c r="E17" s="43"/>
      <c r="F17" s="43" t="e">
        <f>VALUE(INDEX(DATABASE!$1:$10000,MATCH($A17,DATABASE!$A:$A,0),MATCH(F$1,DATABASE!$1:$1,0)))</f>
        <v>#N/A</v>
      </c>
      <c r="G17" s="43" t="e">
        <f>VALUE(INDEX(DATABASE!$1:$10000,MATCH($A17,DATABASE!$A:$A,0),MATCH(G$1,DATABASE!$1:$1,0)))</f>
        <v>#N/A</v>
      </c>
      <c r="H17" s="43" t="e">
        <f>VALUE(INDEX(DATABASE!$1:$10000,MATCH($A17,DATABASE!$A:$A,0),MATCH(H$1,DATABASE!$1:$1,0)))</f>
        <v>#N/A</v>
      </c>
      <c r="I17" s="43" t="e">
        <f>VALUE(INDEX(DATABASE!$1:$10000,MATCH($A17,DATABASE!$A:$A,0),MATCH(I$1,DATABASE!$1:$1,0)))</f>
        <v>#N/A</v>
      </c>
    </row>
    <row r="18" spans="1:9" x14ac:dyDescent="0.25">
      <c r="A18" t="s">
        <v>244</v>
      </c>
      <c r="B18" t="s">
        <v>245</v>
      </c>
      <c r="C18" s="43" t="e">
        <f>VALUE(INDEX(DATABASE!$1:$10000,MATCH($A18,DATABASE!$A:$A,0),MATCH(C$1,DATABASE!$1:$1,0)))</f>
        <v>#N/A</v>
      </c>
      <c r="D18" s="43" t="e">
        <f t="shared" si="0"/>
        <v>#N/A</v>
      </c>
      <c r="E18" s="43"/>
      <c r="F18" s="43" t="e">
        <f>VALUE(INDEX(DATABASE!$1:$10000,MATCH($A18,DATABASE!$A:$A,0),MATCH(F$1,DATABASE!$1:$1,0)))</f>
        <v>#N/A</v>
      </c>
      <c r="G18" s="43" t="e">
        <f>VALUE(INDEX(DATABASE!$1:$10000,MATCH($A18,DATABASE!$A:$A,0),MATCH(G$1,DATABASE!$1:$1,0)))</f>
        <v>#N/A</v>
      </c>
      <c r="H18" s="43" t="e">
        <f>VALUE(INDEX(DATABASE!$1:$10000,MATCH($A18,DATABASE!$A:$A,0),MATCH(H$1,DATABASE!$1:$1,0)))</f>
        <v>#N/A</v>
      </c>
      <c r="I18" s="43" t="e">
        <f>VALUE(INDEX(DATABASE!$1:$10000,MATCH($A18,DATABASE!$A:$A,0),MATCH(I$1,DATABASE!$1:$1,0)))</f>
        <v>#N/A</v>
      </c>
    </row>
    <row r="19" spans="1:9" x14ac:dyDescent="0.25">
      <c r="A19" s="63" t="s">
        <v>246</v>
      </c>
      <c r="B19" t="s">
        <v>247</v>
      </c>
      <c r="C19" s="43" t="e">
        <f>VALUE(INDEX(DATABASE!$1:$10000,MATCH($A19,DATABASE!$A:$A,0),MATCH(C$1,DATABASE!$1:$1,0)))</f>
        <v>#N/A</v>
      </c>
      <c r="D19" s="43" t="e">
        <f t="shared" si="0"/>
        <v>#N/A</v>
      </c>
      <c r="E19" s="43"/>
      <c r="F19" s="43" t="e">
        <f>VALUE(INDEX(DATABASE!$1:$10000,MATCH($A19,DATABASE!$A:$A,0),MATCH(F$1,DATABASE!$1:$1,0)))</f>
        <v>#N/A</v>
      </c>
      <c r="G19" s="43" t="e">
        <f>VALUE(INDEX(DATABASE!$1:$10000,MATCH($A19,DATABASE!$A:$A,0),MATCH(G$1,DATABASE!$1:$1,0)))</f>
        <v>#N/A</v>
      </c>
      <c r="H19" s="43" t="e">
        <f>VALUE(INDEX(DATABASE!$1:$10000,MATCH($A19,DATABASE!$A:$A,0),MATCH(H$1,DATABASE!$1:$1,0)))</f>
        <v>#N/A</v>
      </c>
      <c r="I19" s="43" t="e">
        <f>VALUE(INDEX(DATABASE!$1:$10000,MATCH($A19,DATABASE!$A:$A,0),MATCH(I$1,DATABASE!$1:$1,0)))</f>
        <v>#N/A</v>
      </c>
    </row>
    <row r="20" spans="1:9" x14ac:dyDescent="0.25">
      <c r="A20" s="63" t="s">
        <v>248</v>
      </c>
      <c r="B20" t="s">
        <v>225</v>
      </c>
      <c r="C20" s="43" t="e">
        <f>VALUE(INDEX(DATABASE!$1:$10000,MATCH($A20,DATABASE!$A:$A,0),MATCH(C$1,DATABASE!$1:$1,0)))</f>
        <v>#N/A</v>
      </c>
      <c r="D20" s="43" t="e">
        <f t="shared" si="0"/>
        <v>#N/A</v>
      </c>
      <c r="E20" s="43"/>
      <c r="F20" s="43" t="e">
        <f>VALUE(INDEX(DATABASE!$1:$10000,MATCH($A20,DATABASE!$A:$A,0),MATCH(F$1,DATABASE!$1:$1,0)))</f>
        <v>#N/A</v>
      </c>
      <c r="G20" s="43" t="e">
        <f>VALUE(INDEX(DATABASE!$1:$10000,MATCH($A20,DATABASE!$A:$A,0),MATCH(G$1,DATABASE!$1:$1,0)))</f>
        <v>#N/A</v>
      </c>
      <c r="H20" s="43" t="e">
        <f>VALUE(INDEX(DATABASE!$1:$10000,MATCH($A20,DATABASE!$A:$A,0),MATCH(H$1,DATABASE!$1:$1,0)))</f>
        <v>#N/A</v>
      </c>
      <c r="I20" s="43" t="e">
        <f>VALUE(INDEX(DATABASE!$1:$10000,MATCH($A20,DATABASE!$A:$A,0),MATCH(I$1,DATABASE!$1:$1,0)))</f>
        <v>#N/A</v>
      </c>
    </row>
    <row r="21" spans="1:9" x14ac:dyDescent="0.25">
      <c r="D21" s="43"/>
    </row>
    <row r="28" spans="1:9" hidden="1" x14ac:dyDescent="0.25"/>
    <row r="29" spans="1:9" hidden="1" x14ac:dyDescent="0.25"/>
    <row r="30" spans="1:9" hidden="1" x14ac:dyDescent="0.25"/>
    <row r="31" spans="1:9" hidden="1" x14ac:dyDescent="0.25"/>
    <row r="32" spans="1: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RowHeight="15" x14ac:dyDescent="0.25"/>
  <cols>
    <col min="5" max="5" width="11.5703125" style="63" bestFit="1" customWidth="1"/>
  </cols>
  <sheetData>
    <row r="3" spans="5:7" x14ac:dyDescent="0.25">
      <c r="E3" t="s">
        <v>249</v>
      </c>
      <c r="F3" t="s">
        <v>250</v>
      </c>
      <c r="G3" t="s">
        <v>9</v>
      </c>
    </row>
    <row r="4" spans="5:7" x14ac:dyDescent="0.25">
      <c r="E4" t="s">
        <v>18</v>
      </c>
      <c r="F4" t="s">
        <v>251</v>
      </c>
      <c r="G4" t="e">
        <f>INDEX(DATABASE!1:10000,MATCH($E4,DATABASE!A:A,0),MATCH(F$4,DATABASE!1:1,0))</f>
        <v>#N/A</v>
      </c>
    </row>
    <row r="12" spans="5:7" x14ac:dyDescent="0.25">
      <c r="F12" t="s">
        <v>252</v>
      </c>
      <c r="G12" t="s">
        <v>253</v>
      </c>
    </row>
    <row r="13" spans="5:7" x14ac:dyDescent="0.25">
      <c r="E13" s="70" t="s">
        <v>254</v>
      </c>
      <c r="F13" t="s">
        <v>166</v>
      </c>
      <c r="G13" s="43" t="e">
        <f>MATCH(F13,DATABASE!$A$1:$I$1,0)</f>
        <v>#N/A</v>
      </c>
    </row>
    <row r="18" spans="6:9" x14ac:dyDescent="0.25">
      <c r="F18" t="s">
        <v>255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DATABASE</vt:lpstr>
      <vt:lpstr>Fuel</vt:lpstr>
      <vt:lpstr>LEED Submittal</vt:lpstr>
      <vt:lpstr>Overview</vt:lpstr>
      <vt:lpstr>Sensible breakdown</vt:lpstr>
      <vt:lpstr>&lt;Testing&gt;</vt:lpstr>
      <vt:lpstr>'&lt;Testing&gt;'!dataTable</vt:lpstr>
      <vt:lpstr>dataTable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</dc:creator>
  <cp:keywords/>
  <dc:description/>
  <cp:lastModifiedBy>JONES Marcus Benjamin</cp:lastModifiedBy>
  <cp:revision/>
  <dcterms:created xsi:type="dcterms:W3CDTF">2013-07-08T11:04:44Z</dcterms:created>
  <dcterms:modified xsi:type="dcterms:W3CDTF">2017-08-31T09:22:13Z</dcterms:modified>
  <cp:category/>
  <dc:identifier/>
  <cp:contentStatus/>
  <dc:language/>
  <cp:version/>
</cp:coreProperties>
</file>