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465" windowWidth="27795" windowHeight="13650" activeTab="2"/>
  </bookViews>
  <sheets>
    <sheet name="DATABASE" sheetId="4" r:id="rId1"/>
    <sheet name="LEED Submittal" sheetId="9" r:id="rId2"/>
    <sheet name="Fuel" sheetId="1" r:id="rId3"/>
    <sheet name="Overview" sheetId="8" r:id="rId4"/>
    <sheet name="Sensible" sheetId="7" r:id="rId5"/>
    <sheet name="Sensible breakdown" sheetId="6" r:id="rId6"/>
    <sheet name="&lt;Testing&gt;" sheetId="2" r:id="rId7"/>
  </sheets>
  <externalReferences>
    <externalReference r:id="rId8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G56" i="9" l="1"/>
  <c r="F56" i="9"/>
  <c r="E56" i="9"/>
  <c r="D56" i="9"/>
  <c r="C56" i="9"/>
  <c r="G55" i="9"/>
  <c r="F55" i="9"/>
  <c r="E55" i="9"/>
  <c r="D55" i="9"/>
  <c r="C55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D13" i="9"/>
  <c r="E13" i="9"/>
  <c r="F13" i="9"/>
  <c r="G13" i="9"/>
  <c r="D14" i="9"/>
  <c r="E14" i="9"/>
  <c r="F14" i="9"/>
  <c r="G14" i="9"/>
  <c r="C13" i="9"/>
  <c r="G57" i="9"/>
  <c r="F57" i="9"/>
  <c r="E57" i="9"/>
  <c r="D57" i="9"/>
  <c r="C57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C14" i="9"/>
  <c r="G11" i="9"/>
  <c r="F11" i="9"/>
  <c r="E11" i="9"/>
  <c r="D11" i="9"/>
  <c r="C11" i="9"/>
  <c r="G10" i="9"/>
  <c r="F10" i="9"/>
  <c r="E10" i="9"/>
  <c r="D10" i="9"/>
  <c r="C10" i="9"/>
  <c r="C4" i="6" l="1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D3" i="6"/>
  <c r="E3" i="6"/>
  <c r="F3" i="6"/>
  <c r="G3" i="6"/>
  <c r="C3" i="6"/>
  <c r="M3" i="8"/>
  <c r="N3" i="8"/>
  <c r="O3" i="8"/>
  <c r="P3" i="8"/>
  <c r="L3" i="8"/>
  <c r="D3" i="8" s="1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P37" i="8"/>
  <c r="O37" i="8"/>
  <c r="N37" i="8"/>
  <c r="M37" i="8"/>
  <c r="L37" i="8"/>
  <c r="P36" i="8"/>
  <c r="O36" i="8"/>
  <c r="N36" i="8"/>
  <c r="M36" i="8"/>
  <c r="L36" i="8"/>
  <c r="L29" i="8"/>
  <c r="M29" i="8"/>
  <c r="N29" i="8"/>
  <c r="O29" i="8"/>
  <c r="P29" i="8"/>
  <c r="M28" i="8"/>
  <c r="N28" i="8"/>
  <c r="O28" i="8"/>
  <c r="P28" i="8"/>
  <c r="L28" i="8"/>
  <c r="L4" i="8"/>
  <c r="D4" i="8" s="1"/>
  <c r="M4" i="8"/>
  <c r="N4" i="8"/>
  <c r="O4" i="8"/>
  <c r="P4" i="8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Q57" i="1"/>
  <c r="R57" i="1"/>
  <c r="S57" i="1"/>
  <c r="T57" i="1"/>
  <c r="U57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F21" i="1" s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S13" i="1"/>
  <c r="T13" i="1"/>
  <c r="U13" i="1"/>
  <c r="R13" i="1"/>
  <c r="Q13" i="1"/>
  <c r="R10" i="1"/>
  <c r="S10" i="1"/>
  <c r="T10" i="1"/>
  <c r="U10" i="1"/>
  <c r="R11" i="1"/>
  <c r="S11" i="1"/>
  <c r="T11" i="1"/>
  <c r="U11" i="1"/>
  <c r="Q11" i="1"/>
  <c r="Q10" i="1"/>
  <c r="G13" i="2"/>
  <c r="I19" i="2"/>
  <c r="G4" i="2"/>
  <c r="D91" i="1" l="1"/>
  <c r="P31" i="8"/>
  <c r="R4" i="8"/>
  <c r="E4" i="8" s="1"/>
  <c r="N31" i="8"/>
  <c r="N25" i="8"/>
  <c r="N32" i="8" s="1"/>
  <c r="R3" i="8"/>
  <c r="E3" i="8" s="1"/>
  <c r="L30" i="8"/>
  <c r="P25" i="8"/>
  <c r="P33" i="8" s="1"/>
  <c r="M25" i="8"/>
  <c r="M33" i="8" s="1"/>
  <c r="L25" i="8"/>
  <c r="L33" i="8" s="1"/>
  <c r="O31" i="8"/>
  <c r="O25" i="8"/>
  <c r="O33" i="8" s="1"/>
  <c r="L31" i="8"/>
  <c r="M31" i="8"/>
  <c r="O30" i="8"/>
  <c r="P30" i="8"/>
  <c r="N30" i="8"/>
  <c r="M30" i="8"/>
  <c r="N33" i="8" l="1"/>
  <c r="L32" i="8"/>
  <c r="M32" i="8"/>
  <c r="P32" i="8"/>
  <c r="O32" i="8"/>
  <c r="W20" i="1" l="1"/>
  <c r="D14" i="8" l="1"/>
  <c r="D13" i="8"/>
  <c r="P48" i="8"/>
  <c r="O48" i="8"/>
  <c r="N48" i="8"/>
  <c r="M48" i="8"/>
  <c r="L48" i="8"/>
  <c r="D48" i="8" s="1"/>
  <c r="E29" i="8"/>
  <c r="D29" i="8"/>
  <c r="E28" i="8"/>
  <c r="D28" i="8"/>
  <c r="D23" i="8"/>
  <c r="D24" i="8"/>
  <c r="D22" i="8"/>
  <c r="D19" i="8"/>
  <c r="D18" i="8"/>
  <c r="D17" i="8"/>
  <c r="D12" i="8"/>
  <c r="D11" i="8"/>
  <c r="P47" i="8"/>
  <c r="O47" i="8"/>
  <c r="N47" i="8"/>
  <c r="M47" i="8"/>
  <c r="L47" i="8"/>
  <c r="D10" i="8"/>
  <c r="D7" i="8"/>
  <c r="D6" i="8"/>
  <c r="D31" i="8" l="1"/>
  <c r="D30" i="8"/>
  <c r="D37" i="8"/>
  <c r="D36" i="8"/>
  <c r="D39" i="8"/>
  <c r="D40" i="8"/>
  <c r="R44" i="8"/>
  <c r="R10" i="8"/>
  <c r="E10" i="8" s="1"/>
  <c r="R14" i="8"/>
  <c r="E14" i="8" s="1"/>
  <c r="R6" i="8"/>
  <c r="E6" i="8" s="1"/>
  <c r="R36" i="8"/>
  <c r="R40" i="8"/>
  <c r="R39" i="8"/>
  <c r="R48" i="8"/>
  <c r="E48" i="8" s="1"/>
  <c r="R37" i="8"/>
  <c r="R41" i="8"/>
  <c r="R24" i="8"/>
  <c r="E24" i="8" s="1"/>
  <c r="R43" i="8"/>
  <c r="R47" i="8"/>
  <c r="R19" i="8"/>
  <c r="E19" i="8" s="1"/>
  <c r="R13" i="8"/>
  <c r="E13" i="8" s="1"/>
  <c r="R7" i="8"/>
  <c r="E7" i="8" s="1"/>
  <c r="R29" i="8"/>
  <c r="R42" i="8"/>
  <c r="E30" i="8"/>
  <c r="R12" i="8"/>
  <c r="E12" i="8" s="1"/>
  <c r="R18" i="8"/>
  <c r="E18" i="8" s="1"/>
  <c r="E36" i="8" s="1"/>
  <c r="R23" i="8"/>
  <c r="E23" i="8" s="1"/>
  <c r="R11" i="8"/>
  <c r="E11" i="8" s="1"/>
  <c r="R22" i="8"/>
  <c r="E22" i="8" s="1"/>
  <c r="R17" i="8"/>
  <c r="E17" i="8" s="1"/>
  <c r="R28" i="8"/>
  <c r="R31" i="8" l="1"/>
  <c r="E31" i="8"/>
  <c r="D25" i="8"/>
  <c r="D32" i="8"/>
  <c r="D33" i="8"/>
  <c r="D38" i="8"/>
  <c r="D41" i="8"/>
  <c r="E40" i="8"/>
  <c r="E39" i="8"/>
  <c r="E37" i="8"/>
  <c r="E38" i="8" s="1"/>
  <c r="R25" i="8"/>
  <c r="E25" i="8" s="1"/>
  <c r="R30" i="8"/>
  <c r="H8" i="6"/>
  <c r="H11" i="6"/>
  <c r="H16" i="6"/>
  <c r="H5" i="6"/>
  <c r="H13" i="6"/>
  <c r="H12" i="6"/>
  <c r="H6" i="6"/>
  <c r="H7" i="6"/>
  <c r="H14" i="6"/>
  <c r="H18" i="6"/>
  <c r="H9" i="6"/>
  <c r="H3" i="6"/>
  <c r="H17" i="6"/>
  <c r="H4" i="6"/>
  <c r="H15" i="6"/>
  <c r="H10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G58" i="1"/>
  <c r="H58" i="1" s="1"/>
  <c r="F58" i="1"/>
  <c r="E33" i="8" l="1"/>
  <c r="R33" i="8"/>
  <c r="E32" i="8"/>
  <c r="R32" i="8"/>
  <c r="E41" i="8"/>
  <c r="Z57" i="1"/>
  <c r="G57" i="1" s="1"/>
  <c r="M57" i="1" s="1"/>
  <c r="X58" i="1"/>
  <c r="W58" i="1"/>
  <c r="F57" i="1"/>
  <c r="F36" i="1"/>
  <c r="F38" i="1"/>
  <c r="F40" i="1"/>
  <c r="F42" i="1"/>
  <c r="F44" i="1"/>
  <c r="F46" i="1"/>
  <c r="F48" i="1"/>
  <c r="F50" i="1"/>
  <c r="F52" i="1"/>
  <c r="F54" i="1"/>
  <c r="F56" i="1"/>
  <c r="J57" i="1" l="1"/>
  <c r="H57" i="1"/>
  <c r="G14" i="1" l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Z12" i="1"/>
  <c r="Z63" i="1"/>
  <c r="Z69" i="1"/>
  <c r="F14" i="1"/>
  <c r="F16" i="1"/>
  <c r="F18" i="1"/>
  <c r="F20" i="1"/>
  <c r="F22" i="1"/>
  <c r="F24" i="1"/>
  <c r="F26" i="1"/>
  <c r="F28" i="1"/>
  <c r="F30" i="1"/>
  <c r="F32" i="1"/>
  <c r="F34" i="1"/>
  <c r="E10" i="1"/>
  <c r="D10" i="1"/>
  <c r="F53" i="1" l="1"/>
  <c r="R62" i="1"/>
  <c r="F39" i="1"/>
  <c r="F55" i="1"/>
  <c r="J55" i="1" s="1"/>
  <c r="F23" i="1"/>
  <c r="J23" i="1" s="1"/>
  <c r="F33" i="1"/>
  <c r="K33" i="1" s="1"/>
  <c r="F41" i="1"/>
  <c r="F49" i="1"/>
  <c r="Q60" i="1"/>
  <c r="F60" i="1" s="1"/>
  <c r="F43" i="1"/>
  <c r="F13" i="1"/>
  <c r="F31" i="1"/>
  <c r="W57" i="1"/>
  <c r="D57" i="1" s="1"/>
  <c r="F51" i="1"/>
  <c r="Q61" i="1"/>
  <c r="F61" i="1" s="1"/>
  <c r="Q62" i="1"/>
  <c r="F62" i="1" s="1"/>
  <c r="U60" i="1"/>
  <c r="F45" i="1"/>
  <c r="T60" i="1"/>
  <c r="U61" i="1"/>
  <c r="S60" i="1"/>
  <c r="F47" i="1"/>
  <c r="T61" i="1"/>
  <c r="R60" i="1"/>
  <c r="S61" i="1"/>
  <c r="X57" i="1"/>
  <c r="E57" i="1" s="1"/>
  <c r="R61" i="1"/>
  <c r="U62" i="1"/>
  <c r="T62" i="1"/>
  <c r="S62" i="1"/>
  <c r="F17" i="1"/>
  <c r="F15" i="1"/>
  <c r="F27" i="1"/>
  <c r="J27" i="1" s="1"/>
  <c r="G33" i="1"/>
  <c r="N33" i="1" s="1"/>
  <c r="F19" i="1"/>
  <c r="F35" i="1"/>
  <c r="L35" i="1" s="1"/>
  <c r="G35" i="1"/>
  <c r="O35" i="1" s="1"/>
  <c r="F25" i="1"/>
  <c r="J25" i="1" s="1"/>
  <c r="F29" i="1"/>
  <c r="J29" i="1" s="1"/>
  <c r="F37" i="1"/>
  <c r="F65" i="1" s="1"/>
  <c r="J31" i="1" l="1"/>
  <c r="D93" i="1"/>
  <c r="J21" i="1"/>
  <c r="J15" i="1"/>
  <c r="F90" i="1"/>
  <c r="J90" i="1" s="1"/>
  <c r="D90" i="1"/>
  <c r="F66" i="1"/>
  <c r="F67" i="1" s="1"/>
  <c r="J37" i="1"/>
  <c r="L19" i="1"/>
  <c r="L60" i="1" s="1"/>
  <c r="F72" i="1" s="1"/>
  <c r="K17" i="1"/>
  <c r="K60" i="1" s="1"/>
  <c r="F71" i="1" s="1"/>
  <c r="F94" i="1"/>
  <c r="J94" i="1" s="1"/>
  <c r="D94" i="1"/>
  <c r="J13" i="1"/>
  <c r="Z10" i="1"/>
  <c r="F91" i="1"/>
  <c r="F92" i="1"/>
  <c r="D92" i="1"/>
  <c r="F93" i="1"/>
  <c r="J93" i="1" s="1"/>
  <c r="G93" i="1"/>
  <c r="Z18" i="1"/>
  <c r="Z24" i="1"/>
  <c r="Z26" i="1"/>
  <c r="Z55" i="1"/>
  <c r="Z33" i="1"/>
  <c r="H33" i="1" s="1"/>
  <c r="Z43" i="1"/>
  <c r="G43" i="1" s="1"/>
  <c r="H43" i="1" s="1"/>
  <c r="Z62" i="1"/>
  <c r="G62" i="1" s="1"/>
  <c r="Z25" i="1"/>
  <c r="G25" i="1" s="1"/>
  <c r="M25" i="1" s="1"/>
  <c r="Z32" i="1"/>
  <c r="Z56" i="1"/>
  <c r="Z52" i="1"/>
  <c r="Z30" i="1"/>
  <c r="Z34" i="1"/>
  <c r="Z13" i="1"/>
  <c r="G13" i="1" s="1"/>
  <c r="M13" i="1" s="1"/>
  <c r="Z53" i="1"/>
  <c r="G53" i="1" s="1"/>
  <c r="H53" i="1" s="1"/>
  <c r="Z51" i="1"/>
  <c r="G51" i="1" s="1"/>
  <c r="H51" i="1" s="1"/>
  <c r="Z21" i="1"/>
  <c r="G21" i="1" s="1"/>
  <c r="M21" i="1" s="1"/>
  <c r="Z16" i="1"/>
  <c r="Z31" i="1"/>
  <c r="Z38" i="1"/>
  <c r="Z15" i="1"/>
  <c r="G15" i="1" s="1"/>
  <c r="Z17" i="1"/>
  <c r="G17" i="1" s="1"/>
  <c r="N17" i="1" s="1"/>
  <c r="Z40" i="1"/>
  <c r="Z45" i="1"/>
  <c r="G45" i="1" s="1"/>
  <c r="H45" i="1" s="1"/>
  <c r="Z11" i="1"/>
  <c r="Z36" i="1"/>
  <c r="Z60" i="1"/>
  <c r="Z14" i="1"/>
  <c r="Z20" i="1"/>
  <c r="X40" i="1"/>
  <c r="E40" i="1" s="1"/>
  <c r="Z39" i="1"/>
  <c r="G39" i="1" s="1"/>
  <c r="H39" i="1" s="1"/>
  <c r="Z47" i="1"/>
  <c r="G47" i="1" s="1"/>
  <c r="H47" i="1" s="1"/>
  <c r="Z41" i="1"/>
  <c r="G41" i="1" s="1"/>
  <c r="H41" i="1" s="1"/>
  <c r="Z50" i="1"/>
  <c r="Z28" i="1"/>
  <c r="Z35" i="1"/>
  <c r="H35" i="1" s="1"/>
  <c r="Z61" i="1"/>
  <c r="G61" i="1" s="1"/>
  <c r="Z42" i="1"/>
  <c r="Z27" i="1"/>
  <c r="Z23" i="1"/>
  <c r="G23" i="1" s="1"/>
  <c r="M23" i="1" s="1"/>
  <c r="Z48" i="1"/>
  <c r="Z49" i="1"/>
  <c r="G49" i="1" s="1"/>
  <c r="H49" i="1" s="1"/>
  <c r="Z54" i="1"/>
  <c r="Z22" i="1"/>
  <c r="Z37" i="1"/>
  <c r="Z19" i="1"/>
  <c r="G19" i="1" s="1"/>
  <c r="O19" i="1" s="1"/>
  <c r="Z29" i="1"/>
  <c r="Z46" i="1"/>
  <c r="Z44" i="1"/>
  <c r="W62" i="1"/>
  <c r="D62" i="1" s="1"/>
  <c r="X21" i="1"/>
  <c r="E21" i="1" s="1"/>
  <c r="X30" i="1"/>
  <c r="E30" i="1" s="1"/>
  <c r="W44" i="1"/>
  <c r="D44" i="1" s="1"/>
  <c r="X14" i="1"/>
  <c r="E14" i="1" s="1"/>
  <c r="W13" i="1"/>
  <c r="D13" i="1" s="1"/>
  <c r="W54" i="1"/>
  <c r="D54" i="1" s="1"/>
  <c r="X26" i="1"/>
  <c r="E26" i="1" s="1"/>
  <c r="W48" i="1"/>
  <c r="D48" i="1" s="1"/>
  <c r="X46" i="1"/>
  <c r="E46" i="1" s="1"/>
  <c r="X29" i="1"/>
  <c r="E29" i="1" s="1"/>
  <c r="W38" i="1"/>
  <c r="D38" i="1" s="1"/>
  <c r="W19" i="1"/>
  <c r="D19" i="1" s="1"/>
  <c r="X52" i="1"/>
  <c r="E52" i="1" s="1"/>
  <c r="X17" i="1"/>
  <c r="E17" i="1" s="1"/>
  <c r="X49" i="1"/>
  <c r="E49" i="1" s="1"/>
  <c r="W33" i="1"/>
  <c r="D33" i="1" s="1"/>
  <c r="W21" i="1"/>
  <c r="D21" i="1" s="1"/>
  <c r="X47" i="1"/>
  <c r="E47" i="1" s="1"/>
  <c r="W31" i="1"/>
  <c r="D31" i="1" s="1"/>
  <c r="W47" i="1"/>
  <c r="D47" i="1" s="1"/>
  <c r="W27" i="1"/>
  <c r="D27" i="1" s="1"/>
  <c r="W56" i="1"/>
  <c r="D56" i="1" s="1"/>
  <c r="W26" i="1"/>
  <c r="D26" i="1" s="1"/>
  <c r="W52" i="1"/>
  <c r="D52" i="1" s="1"/>
  <c r="X51" i="1"/>
  <c r="E51" i="1" s="1"/>
  <c r="W40" i="1"/>
  <c r="D40" i="1" s="1"/>
  <c r="X31" i="1"/>
  <c r="E31" i="1" s="1"/>
  <c r="W34" i="1"/>
  <c r="D34" i="1" s="1"/>
  <c r="X36" i="1"/>
  <c r="E36" i="1" s="1"/>
  <c r="W32" i="1"/>
  <c r="D32" i="1" s="1"/>
  <c r="W36" i="1"/>
  <c r="D36" i="1" s="1"/>
  <c r="W17" i="1"/>
  <c r="D17" i="1" s="1"/>
  <c r="X41" i="1"/>
  <c r="E41" i="1" s="1"/>
  <c r="X22" i="1"/>
  <c r="E22" i="1" s="1"/>
  <c r="W29" i="1"/>
  <c r="D29" i="1" s="1"/>
  <c r="X19" i="1"/>
  <c r="E19" i="1" s="1"/>
  <c r="X44" i="1"/>
  <c r="E44" i="1" s="1"/>
  <c r="X55" i="1"/>
  <c r="E55" i="1" s="1"/>
  <c r="W16" i="1"/>
  <c r="D16" i="1" s="1"/>
  <c r="W22" i="1"/>
  <c r="D22" i="1" s="1"/>
  <c r="X25" i="1"/>
  <c r="E25" i="1" s="1"/>
  <c r="X34" i="1"/>
  <c r="E34" i="1" s="1"/>
  <c r="W28" i="1"/>
  <c r="D28" i="1" s="1"/>
  <c r="X62" i="1"/>
  <c r="E62" i="1" s="1"/>
  <c r="X27" i="1"/>
  <c r="E27" i="1" s="1"/>
  <c r="W50" i="1"/>
  <c r="D50" i="1" s="1"/>
  <c r="X38" i="1"/>
  <c r="E38" i="1" s="1"/>
  <c r="X48" i="1"/>
  <c r="E48" i="1" s="1"/>
  <c r="W42" i="1"/>
  <c r="D42" i="1" s="1"/>
  <c r="W45" i="1"/>
  <c r="D45" i="1" s="1"/>
  <c r="W24" i="1"/>
  <c r="D24" i="1" s="1"/>
  <c r="W23" i="1"/>
  <c r="D23" i="1" s="1"/>
  <c r="X61" i="1"/>
  <c r="E61" i="1" s="1"/>
  <c r="X16" i="1"/>
  <c r="E16" i="1" s="1"/>
  <c r="X33" i="1"/>
  <c r="E33" i="1" s="1"/>
  <c r="W60" i="1"/>
  <c r="D60" i="1" s="1"/>
  <c r="W25" i="1"/>
  <c r="D25" i="1" s="1"/>
  <c r="X32" i="1"/>
  <c r="E32" i="1" s="1"/>
  <c r="X56" i="1"/>
  <c r="E56" i="1" s="1"/>
  <c r="W46" i="1"/>
  <c r="D46" i="1" s="1"/>
  <c r="W61" i="1"/>
  <c r="D61" i="1" s="1"/>
  <c r="W49" i="1"/>
  <c r="D49" i="1" s="1"/>
  <c r="X15" i="1"/>
  <c r="E15" i="1" s="1"/>
  <c r="W51" i="1"/>
  <c r="D51" i="1" s="1"/>
  <c r="X42" i="1"/>
  <c r="E42" i="1" s="1"/>
  <c r="W53" i="1"/>
  <c r="D53" i="1" s="1"/>
  <c r="W30" i="1"/>
  <c r="D30" i="1" s="1"/>
  <c r="X37" i="1"/>
  <c r="E37" i="1" s="1"/>
  <c r="X20" i="1"/>
  <c r="E20" i="1" s="1"/>
  <c r="X45" i="1"/>
  <c r="E45" i="1" s="1"/>
  <c r="W35" i="1"/>
  <c r="D35" i="1" s="1"/>
  <c r="W14" i="1"/>
  <c r="D14" i="1" s="1"/>
  <c r="W41" i="1"/>
  <c r="D41" i="1" s="1"/>
  <c r="W55" i="1"/>
  <c r="D55" i="1" s="1"/>
  <c r="W15" i="1"/>
  <c r="D15" i="1" s="1"/>
  <c r="X28" i="1"/>
  <c r="E28" i="1" s="1"/>
  <c r="X13" i="1"/>
  <c r="E13" i="1" s="1"/>
  <c r="W37" i="1"/>
  <c r="D37" i="1" s="1"/>
  <c r="D20" i="1"/>
  <c r="W18" i="1"/>
  <c r="D18" i="1" s="1"/>
  <c r="X54" i="1"/>
  <c r="E54" i="1" s="1"/>
  <c r="W43" i="1"/>
  <c r="D43" i="1" s="1"/>
  <c r="X35" i="1"/>
  <c r="E35" i="1" s="1"/>
  <c r="X23" i="1"/>
  <c r="E23" i="1" s="1"/>
  <c r="X24" i="1"/>
  <c r="E24" i="1" s="1"/>
  <c r="X39" i="1"/>
  <c r="E39" i="1" s="1"/>
  <c r="X18" i="1"/>
  <c r="E18" i="1" s="1"/>
  <c r="X60" i="1"/>
  <c r="E60" i="1" s="1"/>
  <c r="X50" i="1"/>
  <c r="E50" i="1" s="1"/>
  <c r="X43" i="1"/>
  <c r="E43" i="1" s="1"/>
  <c r="X53" i="1"/>
  <c r="E53" i="1" s="1"/>
  <c r="W39" i="1"/>
  <c r="D39" i="1" s="1"/>
  <c r="G31" i="1" l="1"/>
  <c r="H31" i="1" s="1"/>
  <c r="G29" i="1"/>
  <c r="M29" i="1" s="1"/>
  <c r="G27" i="1"/>
  <c r="M27" i="1" s="1"/>
  <c r="M15" i="1"/>
  <c r="E90" i="1"/>
  <c r="G90" i="1"/>
  <c r="G37" i="1"/>
  <c r="G65" i="1" s="1"/>
  <c r="H61" i="1"/>
  <c r="J60" i="1"/>
  <c r="F70" i="1" s="1"/>
  <c r="E70" i="1" s="1"/>
  <c r="E71" i="1"/>
  <c r="F76" i="1"/>
  <c r="E72" i="1"/>
  <c r="F77" i="1"/>
  <c r="O60" i="1"/>
  <c r="G72" i="1" s="1"/>
  <c r="H17" i="1"/>
  <c r="N60" i="1"/>
  <c r="G71" i="1" s="1"/>
  <c r="H15" i="1"/>
  <c r="H25" i="1"/>
  <c r="G94" i="1"/>
  <c r="E94" i="1"/>
  <c r="G60" i="1"/>
  <c r="H60" i="1" s="1"/>
  <c r="J91" i="1"/>
  <c r="H23" i="1"/>
  <c r="E92" i="1"/>
  <c r="H21" i="1"/>
  <c r="E91" i="1"/>
  <c r="G91" i="1"/>
  <c r="G55" i="1"/>
  <c r="M55" i="1" s="1"/>
  <c r="H19" i="1"/>
  <c r="H13" i="1"/>
  <c r="H62" i="1"/>
  <c r="H29" i="1" l="1"/>
  <c r="E93" i="1"/>
  <c r="M31" i="1"/>
  <c r="G92" i="1"/>
  <c r="H27" i="1"/>
  <c r="H37" i="1"/>
  <c r="M37" i="1"/>
  <c r="M60" i="1" s="1"/>
  <c r="G66" i="1"/>
  <c r="G67" i="1" s="1"/>
  <c r="F75" i="1"/>
  <c r="F81" i="1" s="1"/>
  <c r="G77" i="1"/>
  <c r="H77" i="1" s="1"/>
  <c r="H72" i="1"/>
  <c r="G76" i="1"/>
  <c r="H76" i="1" s="1"/>
  <c r="H71" i="1"/>
  <c r="H55" i="1"/>
  <c r="G70" i="1" l="1"/>
  <c r="G75" i="1" s="1"/>
  <c r="H70" i="1" l="1"/>
  <c r="G81" i="1"/>
  <c r="H81" i="1" s="1"/>
  <c r="H83" i="1" s="1"/>
  <c r="H75" i="1"/>
</calcChain>
</file>

<file path=xl/sharedStrings.xml><?xml version="1.0" encoding="utf-8"?>
<sst xmlns="http://schemas.openxmlformats.org/spreadsheetml/2006/main" count="367" uniqueCount="226">
  <si>
    <t>MWh</t>
  </si>
  <si>
    <t>Pumps</t>
  </si>
  <si>
    <t>Fans</t>
  </si>
  <si>
    <t>Baseline</t>
  </si>
  <si>
    <t>Value</t>
  </si>
  <si>
    <t>Total</t>
  </si>
  <si>
    <t>Lighting</t>
  </si>
  <si>
    <t>Average Window U</t>
  </si>
  <si>
    <t>Baseline2</t>
  </si>
  <si>
    <t>Baseline3</t>
  </si>
  <si>
    <t>Baseline4</t>
  </si>
  <si>
    <t>Space cooling</t>
  </si>
  <si>
    <t>FLH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</si>
  <si>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</si>
  <si>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</si>
  <si>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</si>
  <si>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</si>
  <si>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</si>
  <si>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</si>
  <si>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</si>
  <si>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</si>
  <si>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</si>
  <si>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</si>
  <si>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</si>
  <si>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</si>
  <si>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</si>
  <si>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</si>
  <si>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</si>
  <si>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</si>
  <si>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</si>
  <si>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</si>
  <si>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</si>
  <si>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</si>
  <si>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</si>
  <si>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</si>
  <si>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</si>
  <si>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</si>
  <si>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</si>
  <si>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</si>
  <si>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</si>
  <si>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</si>
  <si>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</si>
  <si>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</si>
  <si>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</si>
  <si>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</si>
  <si>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</si>
  <si>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</si>
  <si>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</si>
  <si>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</si>
  <si>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</si>
  <si>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</si>
  <si>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</si>
  <si>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Proposed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</si>
  <si>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</si>
  <si>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</si>
  <si>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</si>
  <si>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</si>
  <si>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</si>
  <si>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</si>
  <si>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</si>
  <si>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</si>
  <si>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</si>
  <si>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</si>
  <si>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</si>
  <si>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</si>
  <si>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Pumps Electric Energy Use [GJ]</t>
  </si>
  <si>
    <t>LEED Summary Pumps Electric Demand [W]</t>
  </si>
  <si>
    <t>LEED Summary Heat Rejection Electric Energy Use [GJ]</t>
  </si>
  <si>
    <t>LEED Summary Heat Rejection Electric Demand [W]</t>
  </si>
  <si>
    <t>LEED Summary Fans-Interior Electric Energy Use [GJ]</t>
  </si>
  <si>
    <t>LEED Summary Fans-Interior Electric Demand [W]</t>
  </si>
  <si>
    <t>LEED Summary Fans-Parking Garage Electric Energy Use [GJ]</t>
  </si>
  <si>
    <t>LEED Summary Fans-Parking Garage Electric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</si>
  <si>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</si>
  <si>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</si>
  <si>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</si>
  <si>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</si>
  <si>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</si>
  <si>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</si>
  <si>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</si>
  <si>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</si>
  <si>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Elevators and Escalators Electric Energy Use [GJ]</t>
  </si>
  <si>
    <t>LEED Summary Elevators and Escalators Electric Demand [W]</t>
  </si>
  <si>
    <t>LEED Summary Total Line Electric Energy Use [GJ]</t>
  </si>
  <si>
    <t>LEED Summary Total Line Natural Gas Energy Use [GJ]</t>
  </si>
  <si>
    <t>LEED Summary Total Line Additional Energy Use [GJ]</t>
  </si>
  <si>
    <t>Annual Building Utility Performance Summary Exterior Equipment Electricity [kWh]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</si>
  <si>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</si>
  <si>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</si>
  <si>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Input Verification and Results Summary Above Ground Window-Wall Ratio [%] Total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</si>
  <si>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</si>
  <si>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</si>
  <si>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</si>
  <si>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</si>
  <si>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</si>
  <si>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</si>
  <si>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</si>
  <si>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</si>
  <si>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</si>
  <si>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</si>
  <si>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</si>
  <si>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</si>
  <si>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</si>
  <si>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</si>
  <si>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</si>
  <si>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</si>
  <si>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</si>
  <si>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Rate</t>
  </si>
  <si>
    <t>elec</t>
  </si>
  <si>
    <t>gas</t>
  </si>
  <si>
    <t>other</t>
  </si>
  <si>
    <t>Exterior equipment</t>
  </si>
  <si>
    <t>Calculated Fuel totals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</si>
  <si>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</si>
  <si>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</si>
  <si>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</si>
  <si>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</si>
  <si>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</si>
  <si>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</si>
  <si>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</si>
  <si>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 HVAC Input Sensible Air Cooling [GJ] [GJ]</t>
  </si>
  <si>
    <t>Sensible summary HVAC Input Heated Surface Heating [GJ] [GJ]</t>
  </si>
  <si>
    <t>Sensible summary HVAC Input Cooled Surface Cooling [GJ] [GJ]</t>
  </si>
  <si>
    <t>Sensible summary People Sensible Heat Addition [GJ] [GJ]</t>
  </si>
  <si>
    <t>Sensible summary Lights Sensible Heat Addition [GJ] [GJ]</t>
  </si>
  <si>
    <t>Sensible summary Equipment Sensible Heat Addition [GJ] [GJ]</t>
  </si>
  <si>
    <t>Sensible summary Window Heat Addition [GJ] [GJ]</t>
  </si>
  <si>
    <t>Sensible summary Interzone Air Transfer Heat Addition [GJ] [GJ]</t>
  </si>
  <si>
    <t>Sensible summary Infiltration Heat Addition [GJ] [GJ]</t>
  </si>
  <si>
    <t>Sensible summary Opaque Surface Conduction and Other Heat Addition [GJ] [GJ]</t>
  </si>
  <si>
    <t>Sensible summary Equipment Sensible Heat Removal [GJ] [GJ]</t>
  </si>
  <si>
    <t>Sensible summary Window Heat Removal [GJ] [GJ]</t>
  </si>
  <si>
    <t>Sensible summary Interzone Air Transfer Heat Removal [GJ] [GJ]</t>
  </si>
  <si>
    <t>Sensible summary Infiltration Heat Removal [GJ] [GJ]</t>
  </si>
  <si>
    <t>Sensible summary Opaque Surface Conduction and Other Heat Removal [GJ]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</si>
  <si>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</si>
  <si>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</si>
  <si>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</si>
  <si>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</si>
  <si>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</si>
  <si>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</si>
  <si>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</si>
  <si>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</si>
  <si>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</si>
  <si>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</si>
  <si>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</si>
  <si>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</si>
  <si>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</si>
  <si>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</si>
  <si>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</si>
  <si>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</si>
  <si>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Item Outdoor Air Summary Minimum outdoor air occupied [m3/s]</t>
  </si>
  <si>
    <t>Average specifig fresh air [L/s per m2]</t>
  </si>
  <si>
    <t>(Benchmark)</t>
  </si>
  <si>
    <t>Item Envelope Summary Average glass U-Factor [W/m2-K]</t>
  </si>
  <si>
    <t>Item Envelope Summary Average glass SHGC</t>
  </si>
  <si>
    <t>Item Envelope Summary Average glass visible transmittance</t>
  </si>
  <si>
    <t>Item HVAC Sizing Summary Total Calculated Design Cooling Load [W]</t>
  </si>
  <si>
    <t>Item HVAC Sizing Summary Total User Design Cooling Load [W]</t>
  </si>
  <si>
    <t>Item HVAC Sizing Summary Total Calculated Design Cooling Air Flow [m3/s]</t>
  </si>
  <si>
    <t>Item HVAC Sizing Summary Total User Design Cooling Air Flow [m3/s]</t>
  </si>
  <si>
    <t>Item HVAC Sizing Summary Total Calculated Design Heating Load [W]</t>
  </si>
  <si>
    <t>Item HVAC Sizing Summary Total User Design Heating Load [W]</t>
  </si>
  <si>
    <t>Item HVAC Sizing Summary Total Calculated Design Heating Air Flow [m3/s]</t>
  </si>
  <si>
    <t>Item HVAC Sizing Summary 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</si>
  <si>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</si>
  <si>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</si>
  <si>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</si>
  <si>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</si>
  <si>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</si>
  <si>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</si>
  <si>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</si>
  <si>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</si>
  <si>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</si>
  <si>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</si>
  <si>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</si>
  <si>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</si>
  <si>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</si>
  <si>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</si>
  <si>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</si>
  <si>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</si>
  <si>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</si>
  <si>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</si>
  <si>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</si>
  <si>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</si>
  <si>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</si>
  <si>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</si>
  <si>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</si>
  <si>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</si>
  <si>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</si>
  <si>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</si>
  <si>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</si>
  <si>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</si>
  <si>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</si>
  <si>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</si>
  <si>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</si>
  <si>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</si>
  <si>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</si>
  <si>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</si>
  <si>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</si>
  <si>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</si>
  <si>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</si>
  <si>
    <t>Process loads</t>
  </si>
  <si>
    <t>Total loads</t>
  </si>
  <si>
    <t>Process percent</t>
  </si>
  <si>
    <t>Calculated process load compliance</t>
  </si>
  <si>
    <t>Key</t>
  </si>
  <si>
    <t>Column</t>
  </si>
  <si>
    <t>KEY</t>
  </si>
  <si>
    <t>Simulation</t>
  </si>
  <si>
    <t>Rotation</t>
  </si>
  <si>
    <t>Hours</t>
  </si>
  <si>
    <t>Setpoints not met</t>
  </si>
  <si>
    <t>key</t>
  </si>
  <si>
    <t>section</t>
  </si>
  <si>
    <t>table</t>
  </si>
  <si>
    <t>units</t>
  </si>
  <si>
    <t>Average during occupied time</t>
  </si>
  <si>
    <t>Minimum during occupied time</t>
  </si>
  <si>
    <t>kW</t>
  </si>
  <si>
    <t>kWh</t>
  </si>
  <si>
    <t>kUSD/MWh</t>
  </si>
  <si>
    <t>Baseline 0</t>
  </si>
  <si>
    <t>Baseline 90</t>
  </si>
  <si>
    <t>Baseline 180</t>
  </si>
  <si>
    <t>Baseline 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</si>
</sst>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55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3" xfId="6" applyFont="1" applyBorder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164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65" fontId="0" fillId="0" borderId="0" xfId="6" applyNumberFormat="1" applyFont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3" xfId="6" applyNumberFormat="1" applyFont="1" applyBorder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  <xf numFmtId="0" fontId="0" fillId="0" borderId="0" xfId="7" applyFont="1" applyBorder="1"/>
    <xf numFmtId="2" fontId="0" fillId="0" borderId="0" xfId="7" applyNumberFormat="1" applyFont="1" applyBorder="1"/>
    <xf numFmtId="2" fontId="0" fillId="0" borderId="0" xfId="0" applyNumberFormat="1" applyBorder="1"/>
    <xf numFmtId="0" fontId="0" fillId="0" borderId="0" xfId="0" applyNumberFormat="1"/>
    <xf numFmtId="164" fontId="0" fillId="0" borderId="0" xfId="0" applyNumberFormat="1" applyAlignment="1">
      <alignment horizontal="left"/>
    </xf>
    <xf numFmtId="164" fontId="1" fillId="2" borderId="1" xfId="1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Prozent" xfId="6" builtinId="5"/>
    <cellStyle name="Seperation" xfId="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breakdown'!$C$1:$C$2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breakdown'!$C$3:$C$18</c:f>
              <c:numCache>
                <c:formatCode>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ser>
          <c:idx val="5"/>
          <c:order val="1"/>
          <c:tx>
            <c:strRef>
              <c:f>'Sensible breakdown'!$H$1:$H$2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breakdown'!$H$3:$H$18</c:f>
              <c:numCache>
                <c:formatCode>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0992"/>
        <c:axId val="168102528"/>
      </c:barChart>
      <c:catAx>
        <c:axId val="1681009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8102528"/>
        <c:crosses val="autoZero"/>
        <c:auto val="1"/>
        <c:lblAlgn val="ctr"/>
        <c:lblOffset val="100"/>
        <c:noMultiLvlLbl val="0"/>
      </c:catAx>
      <c:valAx>
        <c:axId val="1681025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8100992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de-DE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zoomScale="55" zoomScaleNormal="55" workbookViewId="0">
      <selection activeCell="A2" sqref="A2"/>
    </sheetView>
  </sheetViews>
  <sheetFormatPr baseColWidth="10" defaultColWidth="66.28515625" defaultRowHeight="15" x14ac:dyDescent="0.25"/>
  <cols>
    <col min="1" max="1" width="115.42578125" bestFit="1" customWidth="1"/>
    <col min="2" max="2" width="44" bestFit="1" customWidth="1"/>
    <col min="3" max="3" width="53.42578125" bestFit="1" customWidth="1"/>
    <col min="4" max="4" width="45.85546875" bestFit="1" customWidth="1"/>
    <col min="5" max="6" width="17.140625" customWidth="1"/>
  </cols>
  <sheetData>
    <row r="1" spans="1:9" x14ac:dyDescent="0.25">
      <c r="A1" t="s">
        <v>213</v>
      </c>
      <c r="B1" t="s">
        <v>214</v>
      </c>
      <c r="C1" t="s">
        <v>215</v>
      </c>
      <c r="D1" t="s">
        <v>216</v>
      </c>
      <c r="E1" t="s">
        <v>3</v>
      </c>
      <c r="F1" t="s">
        <v>8</v>
      </c>
      <c r="G1" t="s">
        <v>9</v>
      </c>
      <c r="H1" t="s">
        <v>10</v>
      </c>
      <c r="I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topLeftCell="A4" zoomScale="115" zoomScaleNormal="115" workbookViewId="0">
      <selection activeCell="C11" sqref="C11"/>
    </sheetView>
  </sheetViews>
  <sheetFormatPr baseColWidth="10" defaultColWidth="9.140625" defaultRowHeight="15" x14ac:dyDescent="0.25"/>
  <cols>
    <col min="1" max="1" width="54.7109375" customWidth="1"/>
    <col min="2" max="2" width="54.7109375" hidden="1" customWidth="1"/>
    <col min="3" max="7" width="25.85546875" style="49" customWidth="1"/>
  </cols>
  <sheetData>
    <row r="7" spans="1:7" x14ac:dyDescent="0.25">
      <c r="A7" t="s">
        <v>208</v>
      </c>
    </row>
    <row r="8" spans="1:7" x14ac:dyDescent="0.25">
      <c r="A8" s="1"/>
      <c r="B8" s="1"/>
      <c r="C8" s="50" t="s">
        <v>52</v>
      </c>
      <c r="D8" s="50" t="s">
        <v>3</v>
      </c>
      <c r="E8" s="50" t="s">
        <v>8</v>
      </c>
      <c r="F8" s="50" t="s">
        <v>9</v>
      </c>
      <c r="G8" s="50" t="s">
        <v>10</v>
      </c>
    </row>
    <row r="9" spans="1:7" x14ac:dyDescent="0.25">
      <c r="A9" s="1"/>
      <c r="B9" s="1"/>
      <c r="C9" s="50" t="s">
        <v>0</v>
      </c>
      <c r="D9" s="50" t="s">
        <v>0</v>
      </c>
      <c r="E9" s="50" t="s">
        <v>0</v>
      </c>
      <c r="F9" s="50" t="s">
        <v>0</v>
      </c>
      <c r="G9" s="50" t="s">
        <v>0</v>
      </c>
    </row>
    <row r="10" spans="1:7" x14ac:dyDescent="0.25">
      <c r="A10" t="s">
        <v>53</v>
      </c>
      <c r="C10" s="49" t="e">
        <f>INDEX(DATABASE!$1:$10000,MATCH($A10,DATABASE!$A:$A,0),MATCH(C$8,DATABASE!$1:$1,0))</f>
        <v>#N/A</v>
      </c>
      <c r="D10" s="49" t="e">
        <f>INDEX(DATABASE!$1:$10000,MATCH($A10,DATABASE!$A:$A,0),MATCH(D$8,DATABASE!$1:$1,0))</f>
        <v>#N/A</v>
      </c>
      <c r="E10" s="49" t="e">
        <f>INDEX(DATABASE!$1:$10000,MATCH($A10,DATABASE!$A:$A,0),MATCH(E$8,DATABASE!$1:$1,0))</f>
        <v>#N/A</v>
      </c>
      <c r="F10" s="49" t="e">
        <f>INDEX(DATABASE!$1:$10000,MATCH($A10,DATABASE!$A:$A,0),MATCH(F$8,DATABASE!$1:$1,0))</f>
        <v>#N/A</v>
      </c>
      <c r="G10" s="49" t="e">
        <f>INDEX(DATABASE!$1:$10000,MATCH($A10,DATABASE!$A:$A,0),MATCH(G$8,DATABASE!$1:$1,0))</f>
        <v>#N/A</v>
      </c>
    </row>
    <row r="11" spans="1:7" x14ac:dyDescent="0.25">
      <c r="A11" t="s">
        <v>54</v>
      </c>
      <c r="C11" s="49" t="e">
        <f>INDEX(DATABASE!$1:$10000,MATCH($A11,DATABASE!$A:$A,0),MATCH(C$8,DATABASE!$1:$1,0))</f>
        <v>#N/A</v>
      </c>
      <c r="D11" s="49" t="e">
        <f>INDEX(DATABASE!$1:$10000,MATCH($A11,DATABASE!$A:$A,0),MATCH(D$8,DATABASE!$1:$1,0))</f>
        <v>#N/A</v>
      </c>
      <c r="E11" s="49" t="e">
        <f>INDEX(DATABASE!$1:$10000,MATCH($A11,DATABASE!$A:$A,0),MATCH(E$8,DATABASE!$1:$1,0))</f>
        <v>#N/A</v>
      </c>
      <c r="F11" s="49" t="e">
        <f>INDEX(DATABASE!$1:$10000,MATCH($A11,DATABASE!$A:$A,0),MATCH(F$8,DATABASE!$1:$1,0))</f>
        <v>#N/A</v>
      </c>
      <c r="G11" s="49" t="e">
        <f>INDEX(DATABASE!$1:$10000,MATCH($A11,DATABASE!$A:$A,0),MATCH(G$8,DATABASE!$1:$1,0))</f>
        <v>#N/A</v>
      </c>
    </row>
    <row r="12" spans="1:7" ht="15.75" thickBot="1" x14ac:dyDescent="0.3"/>
    <row r="13" spans="1:7" ht="15.75" thickTop="1" x14ac:dyDescent="0.25">
      <c r="A13" s="5" t="s">
        <v>55</v>
      </c>
      <c r="B13" s="5" t="s">
        <v>220</v>
      </c>
      <c r="C13" s="49" t="e">
        <f>INDEX(DATABASE!$1:$10000,MATCH($A13,DATABASE!$A:$A,0),MATCH(C$8,DATABASE!$1:$1,0))*1000</f>
        <v>#N/A</v>
      </c>
      <c r="D13" s="49" t="e">
        <f>INDEX(DATABASE!$1:$10000,MATCH($A13,DATABASE!$A:$A,0),MATCH(D$8,DATABASE!$1:$1,0))*1000</f>
        <v>#N/A</v>
      </c>
      <c r="E13" s="49" t="e">
        <f>INDEX(DATABASE!$1:$10000,MATCH($A13,DATABASE!$A:$A,0),MATCH(E$8,DATABASE!$1:$1,0))*1000</f>
        <v>#N/A</v>
      </c>
      <c r="F13" s="49" t="e">
        <f>INDEX(DATABASE!$1:$10000,MATCH($A13,DATABASE!$A:$A,0),MATCH(F$8,DATABASE!$1:$1,0))*1000</f>
        <v>#N/A</v>
      </c>
      <c r="G13" s="49" t="e">
        <f>INDEX(DATABASE!$1:$10000,MATCH($A13,DATABASE!$A:$A,0),MATCH(G$8,DATABASE!$1:$1,0))*1000</f>
        <v>#N/A</v>
      </c>
    </row>
    <row r="14" spans="1:7" ht="15.75" thickBot="1" x14ac:dyDescent="0.3">
      <c r="A14" t="s">
        <v>56</v>
      </c>
      <c r="B14" t="s">
        <v>219</v>
      </c>
      <c r="C14" s="49" t="e">
        <f>INDEX(DATABASE!$1:$10000,MATCH($A14,DATABASE!$A:$A,0),MATCH(C$8,DATABASE!$1:$1,0))/1000</f>
        <v>#N/A</v>
      </c>
      <c r="D14" s="49" t="e">
        <f>INDEX(DATABASE!$1:$10000,MATCH($A14,DATABASE!$A:$A,0),MATCH(D$8,DATABASE!$1:$1,0))/1000</f>
        <v>#N/A</v>
      </c>
      <c r="E14" s="49" t="e">
        <f>INDEX(DATABASE!$1:$10000,MATCH($A14,DATABASE!$A:$A,0),MATCH(E$8,DATABASE!$1:$1,0))/1000</f>
        <v>#N/A</v>
      </c>
      <c r="F14" s="49" t="e">
        <f>INDEX(DATABASE!$1:$10000,MATCH($A14,DATABASE!$A:$A,0),MATCH(F$8,DATABASE!$1:$1,0))/1000</f>
        <v>#N/A</v>
      </c>
      <c r="G14" s="49" t="e">
        <f>INDEX(DATABASE!$1:$10000,MATCH($A14,DATABASE!$A:$A,0),MATCH(G$8,DATABASE!$1:$1,0))/1000</f>
        <v>#N/A</v>
      </c>
    </row>
    <row r="15" spans="1:7" ht="15.75" thickTop="1" x14ac:dyDescent="0.25">
      <c r="A15" s="5" t="s">
        <v>57</v>
      </c>
      <c r="B15" s="5"/>
      <c r="C15" s="49" t="e">
        <f>INDEX(DATABASE!$1:$10000,MATCH($A15,DATABASE!$A:$A,0),MATCH(C$8,DATABASE!$1:$1,0))*1000</f>
        <v>#N/A</v>
      </c>
      <c r="D15" s="49" t="e">
        <f>INDEX(DATABASE!$1:$10000,MATCH($A15,DATABASE!$A:$A,0),MATCH(D$8,DATABASE!$1:$1,0))*1000</f>
        <v>#N/A</v>
      </c>
      <c r="E15" s="49" t="e">
        <f>INDEX(DATABASE!$1:$10000,MATCH($A15,DATABASE!$A:$A,0),MATCH(E$8,DATABASE!$1:$1,0))*1000</f>
        <v>#N/A</v>
      </c>
      <c r="F15" s="49" t="e">
        <f>INDEX(DATABASE!$1:$10000,MATCH($A15,DATABASE!$A:$A,0),MATCH(F$8,DATABASE!$1:$1,0))*1000</f>
        <v>#N/A</v>
      </c>
      <c r="G15" s="49" t="e">
        <f>INDEX(DATABASE!$1:$10000,MATCH($A15,DATABASE!$A:$A,0),MATCH(G$8,DATABASE!$1:$1,0))*1000</f>
        <v>#N/A</v>
      </c>
    </row>
    <row r="16" spans="1:7" x14ac:dyDescent="0.25">
      <c r="A16" t="s">
        <v>58</v>
      </c>
      <c r="C16" s="49" t="e">
        <f>INDEX(DATABASE!$1:$10000,MATCH($A16,DATABASE!$A:$A,0),MATCH(C$8,DATABASE!$1:$1,0))/1000</f>
        <v>#N/A</v>
      </c>
      <c r="D16" s="49" t="e">
        <f>INDEX(DATABASE!$1:$10000,MATCH($A16,DATABASE!$A:$A,0),MATCH(D$8,DATABASE!$1:$1,0))/1000</f>
        <v>#N/A</v>
      </c>
      <c r="E16" s="49" t="e">
        <f>INDEX(DATABASE!$1:$10000,MATCH($A16,DATABASE!$A:$A,0),MATCH(E$8,DATABASE!$1:$1,0))/1000</f>
        <v>#N/A</v>
      </c>
      <c r="F16" s="49" t="e">
        <f>INDEX(DATABASE!$1:$10000,MATCH($A16,DATABASE!$A:$A,0),MATCH(F$8,DATABASE!$1:$1,0))/1000</f>
        <v>#N/A</v>
      </c>
      <c r="G16" s="49" t="e">
        <f>INDEX(DATABASE!$1:$10000,MATCH($A16,DATABASE!$A:$A,0),MATCH(G$8,DATABASE!$1:$1,0))/1000</f>
        <v>#N/A</v>
      </c>
    </row>
    <row r="17" spans="1:7" x14ac:dyDescent="0.25">
      <c r="A17" t="s">
        <v>59</v>
      </c>
      <c r="C17" s="49" t="e">
        <f>INDEX(DATABASE!$1:$10000,MATCH($A17,DATABASE!$A:$A,0),MATCH(C$8,DATABASE!$1:$1,0))*1000</f>
        <v>#N/A</v>
      </c>
      <c r="D17" s="49" t="e">
        <f>INDEX(DATABASE!$1:$10000,MATCH($A17,DATABASE!$A:$A,0),MATCH(D$8,DATABASE!$1:$1,0))*1000</f>
        <v>#N/A</v>
      </c>
      <c r="E17" s="49" t="e">
        <f>INDEX(DATABASE!$1:$10000,MATCH($A17,DATABASE!$A:$A,0),MATCH(E$8,DATABASE!$1:$1,0))*1000</f>
        <v>#N/A</v>
      </c>
      <c r="F17" s="49" t="e">
        <f>INDEX(DATABASE!$1:$10000,MATCH($A17,DATABASE!$A:$A,0),MATCH(F$8,DATABASE!$1:$1,0))*1000</f>
        <v>#N/A</v>
      </c>
      <c r="G17" s="49" t="e">
        <f>INDEX(DATABASE!$1:$10000,MATCH($A17,DATABASE!$A:$A,0),MATCH(G$8,DATABASE!$1:$1,0))*1000</f>
        <v>#N/A</v>
      </c>
    </row>
    <row r="18" spans="1:7" x14ac:dyDescent="0.25">
      <c r="A18" t="s">
        <v>60</v>
      </c>
      <c r="C18" s="49" t="e">
        <f>INDEX(DATABASE!$1:$10000,MATCH($A18,DATABASE!$A:$A,0),MATCH(C$8,DATABASE!$1:$1,0))/1000</f>
        <v>#N/A</v>
      </c>
      <c r="D18" s="49" t="e">
        <f>INDEX(DATABASE!$1:$10000,MATCH($A18,DATABASE!$A:$A,0),MATCH(D$8,DATABASE!$1:$1,0))/1000</f>
        <v>#N/A</v>
      </c>
      <c r="E18" s="49" t="e">
        <f>INDEX(DATABASE!$1:$10000,MATCH($A18,DATABASE!$A:$A,0),MATCH(E$8,DATABASE!$1:$1,0))/1000</f>
        <v>#N/A</v>
      </c>
      <c r="F18" s="49" t="e">
        <f>INDEX(DATABASE!$1:$10000,MATCH($A18,DATABASE!$A:$A,0),MATCH(F$8,DATABASE!$1:$1,0))/1000</f>
        <v>#N/A</v>
      </c>
      <c r="G18" s="49" t="e">
        <f>INDEX(DATABASE!$1:$10000,MATCH($A18,DATABASE!$A:$A,0),MATCH(G$8,DATABASE!$1:$1,0))/1000</f>
        <v>#N/A</v>
      </c>
    </row>
    <row r="19" spans="1:7" x14ac:dyDescent="0.25">
      <c r="A19" t="s">
        <v>61</v>
      </c>
      <c r="C19" s="49" t="e">
        <f>INDEX(DATABASE!$1:$10000,MATCH($A19,DATABASE!$A:$A,0),MATCH(C$8,DATABASE!$1:$1,0))*1000</f>
        <v>#N/A</v>
      </c>
      <c r="D19" s="49" t="e">
        <f>INDEX(DATABASE!$1:$10000,MATCH($A19,DATABASE!$A:$A,0),MATCH(D$8,DATABASE!$1:$1,0))*1000</f>
        <v>#N/A</v>
      </c>
      <c r="E19" s="49" t="e">
        <f>INDEX(DATABASE!$1:$10000,MATCH($A19,DATABASE!$A:$A,0),MATCH(E$8,DATABASE!$1:$1,0))*1000</f>
        <v>#N/A</v>
      </c>
      <c r="F19" s="49" t="e">
        <f>INDEX(DATABASE!$1:$10000,MATCH($A19,DATABASE!$A:$A,0),MATCH(F$8,DATABASE!$1:$1,0))*1000</f>
        <v>#N/A</v>
      </c>
      <c r="G19" s="49" t="e">
        <f>INDEX(DATABASE!$1:$10000,MATCH($A19,DATABASE!$A:$A,0),MATCH(G$8,DATABASE!$1:$1,0))*1000</f>
        <v>#N/A</v>
      </c>
    </row>
    <row r="20" spans="1:7" ht="15.75" thickBot="1" x14ac:dyDescent="0.3">
      <c r="A20" t="s">
        <v>62</v>
      </c>
      <c r="C20" s="49" t="e">
        <f>INDEX(DATABASE!$1:$10000,MATCH($A20,DATABASE!$A:$A,0),MATCH(C$8,DATABASE!$1:$1,0))/1000</f>
        <v>#N/A</v>
      </c>
      <c r="D20" s="49" t="e">
        <f>INDEX(DATABASE!$1:$10000,MATCH($A20,DATABASE!$A:$A,0),MATCH(D$8,DATABASE!$1:$1,0))/1000</f>
        <v>#N/A</v>
      </c>
      <c r="E20" s="49" t="e">
        <f>INDEX(DATABASE!$1:$10000,MATCH($A20,DATABASE!$A:$A,0),MATCH(E$8,DATABASE!$1:$1,0))/1000</f>
        <v>#N/A</v>
      </c>
      <c r="F20" s="49" t="e">
        <f>INDEX(DATABASE!$1:$10000,MATCH($A20,DATABASE!$A:$A,0),MATCH(F$8,DATABASE!$1:$1,0))/1000</f>
        <v>#N/A</v>
      </c>
      <c r="G20" s="49" t="e">
        <f>INDEX(DATABASE!$1:$10000,MATCH($A20,DATABASE!$A:$A,0),MATCH(G$8,DATABASE!$1:$1,0))/1000</f>
        <v>#N/A</v>
      </c>
    </row>
    <row r="21" spans="1:7" ht="15.75" thickTop="1" x14ac:dyDescent="0.25">
      <c r="A21" s="5" t="s">
        <v>63</v>
      </c>
      <c r="B21" s="5"/>
      <c r="C21" s="49" t="e">
        <f>INDEX(DATABASE!$1:$10000,MATCH($A21,DATABASE!$A:$A,0),MATCH(C$8,DATABASE!$1:$1,0))*1000</f>
        <v>#N/A</v>
      </c>
      <c r="D21" s="49" t="e">
        <f>INDEX(DATABASE!$1:$10000,MATCH($A21,DATABASE!$A:$A,0),MATCH(D$8,DATABASE!$1:$1,0))*1000</f>
        <v>#N/A</v>
      </c>
      <c r="E21" s="49" t="e">
        <f>INDEX(DATABASE!$1:$10000,MATCH($A21,DATABASE!$A:$A,0),MATCH(E$8,DATABASE!$1:$1,0))*1000</f>
        <v>#N/A</v>
      </c>
      <c r="F21" s="49" t="e">
        <f>INDEX(DATABASE!$1:$10000,MATCH($A21,DATABASE!$A:$A,0),MATCH(F$8,DATABASE!$1:$1,0))*1000</f>
        <v>#N/A</v>
      </c>
      <c r="G21" s="49" t="e">
        <f>INDEX(DATABASE!$1:$10000,MATCH($A21,DATABASE!$A:$A,0),MATCH(G$8,DATABASE!$1:$1,0))*1000</f>
        <v>#N/A</v>
      </c>
    </row>
    <row r="22" spans="1:7" ht="15.75" thickBot="1" x14ac:dyDescent="0.3">
      <c r="A22" t="s">
        <v>64</v>
      </c>
      <c r="C22" s="49" t="e">
        <f>INDEX(DATABASE!$1:$10000,MATCH($A22,DATABASE!$A:$A,0),MATCH(C$8,DATABASE!$1:$1,0))/1000</f>
        <v>#N/A</v>
      </c>
      <c r="D22" s="49" t="e">
        <f>INDEX(DATABASE!$1:$10000,MATCH($A22,DATABASE!$A:$A,0),MATCH(D$8,DATABASE!$1:$1,0))/1000</f>
        <v>#N/A</v>
      </c>
      <c r="E22" s="49" t="e">
        <f>INDEX(DATABASE!$1:$10000,MATCH($A22,DATABASE!$A:$A,0),MATCH(E$8,DATABASE!$1:$1,0))/1000</f>
        <v>#N/A</v>
      </c>
      <c r="F22" s="49" t="e">
        <f>INDEX(DATABASE!$1:$10000,MATCH($A22,DATABASE!$A:$A,0),MATCH(F$8,DATABASE!$1:$1,0))/1000</f>
        <v>#N/A</v>
      </c>
      <c r="G22" s="49" t="e">
        <f>INDEX(DATABASE!$1:$10000,MATCH($A22,DATABASE!$A:$A,0),MATCH(G$8,DATABASE!$1:$1,0))/1000</f>
        <v>#N/A</v>
      </c>
    </row>
    <row r="23" spans="1:7" ht="15.75" thickTop="1" x14ac:dyDescent="0.25">
      <c r="A23" s="5" t="s">
        <v>65</v>
      </c>
      <c r="B23" s="5"/>
      <c r="C23" s="49" t="e">
        <f>INDEX(DATABASE!$1:$10000,MATCH($A23,DATABASE!$A:$A,0),MATCH(C$8,DATABASE!$1:$1,0))*1000</f>
        <v>#N/A</v>
      </c>
      <c r="D23" s="49" t="e">
        <f>INDEX(DATABASE!$1:$10000,MATCH($A23,DATABASE!$A:$A,0),MATCH(D$8,DATABASE!$1:$1,0))*1000</f>
        <v>#N/A</v>
      </c>
      <c r="E23" s="49" t="e">
        <f>INDEX(DATABASE!$1:$10000,MATCH($A23,DATABASE!$A:$A,0),MATCH(E$8,DATABASE!$1:$1,0))*1000</f>
        <v>#N/A</v>
      </c>
      <c r="F23" s="49" t="e">
        <f>INDEX(DATABASE!$1:$10000,MATCH($A23,DATABASE!$A:$A,0),MATCH(F$8,DATABASE!$1:$1,0))*1000</f>
        <v>#N/A</v>
      </c>
      <c r="G23" s="49" t="e">
        <f>INDEX(DATABASE!$1:$10000,MATCH($A23,DATABASE!$A:$A,0),MATCH(G$8,DATABASE!$1:$1,0))*1000</f>
        <v>#N/A</v>
      </c>
    </row>
    <row r="24" spans="1:7" ht="15.75" thickBot="1" x14ac:dyDescent="0.3">
      <c r="A24" t="s">
        <v>66</v>
      </c>
      <c r="C24" s="49" t="e">
        <f>INDEX(DATABASE!$1:$10000,MATCH($A24,DATABASE!$A:$A,0),MATCH(C$8,DATABASE!$1:$1,0))/1000</f>
        <v>#N/A</v>
      </c>
      <c r="D24" s="49" t="e">
        <f>INDEX(DATABASE!$1:$10000,MATCH($A24,DATABASE!$A:$A,0),MATCH(D$8,DATABASE!$1:$1,0))/1000</f>
        <v>#N/A</v>
      </c>
      <c r="E24" s="49" t="e">
        <f>INDEX(DATABASE!$1:$10000,MATCH($A24,DATABASE!$A:$A,0),MATCH(E$8,DATABASE!$1:$1,0))/1000</f>
        <v>#N/A</v>
      </c>
      <c r="F24" s="49" t="e">
        <f>INDEX(DATABASE!$1:$10000,MATCH($A24,DATABASE!$A:$A,0),MATCH(F$8,DATABASE!$1:$1,0))/1000</f>
        <v>#N/A</v>
      </c>
      <c r="G24" s="49" t="e">
        <f>INDEX(DATABASE!$1:$10000,MATCH($A24,DATABASE!$A:$A,0),MATCH(G$8,DATABASE!$1:$1,0))/1000</f>
        <v>#N/A</v>
      </c>
    </row>
    <row r="25" spans="1:7" ht="15.75" thickTop="1" x14ac:dyDescent="0.25">
      <c r="A25" s="5" t="s">
        <v>67</v>
      </c>
      <c r="B25" s="5"/>
      <c r="C25" s="49" t="e">
        <f>INDEX(DATABASE!$1:$10000,MATCH($A25,DATABASE!$A:$A,0),MATCH(C$8,DATABASE!$1:$1,0))*1000</f>
        <v>#N/A</v>
      </c>
      <c r="D25" s="49" t="e">
        <f>INDEX(DATABASE!$1:$10000,MATCH($A25,DATABASE!$A:$A,0),MATCH(D$8,DATABASE!$1:$1,0))*1000</f>
        <v>#N/A</v>
      </c>
      <c r="E25" s="49" t="e">
        <f>INDEX(DATABASE!$1:$10000,MATCH($A25,DATABASE!$A:$A,0),MATCH(E$8,DATABASE!$1:$1,0))*1000</f>
        <v>#N/A</v>
      </c>
      <c r="F25" s="49" t="e">
        <f>INDEX(DATABASE!$1:$10000,MATCH($A25,DATABASE!$A:$A,0),MATCH(F$8,DATABASE!$1:$1,0))*1000</f>
        <v>#N/A</v>
      </c>
      <c r="G25" s="49" t="e">
        <f>INDEX(DATABASE!$1:$10000,MATCH($A25,DATABASE!$A:$A,0),MATCH(G$8,DATABASE!$1:$1,0))*1000</f>
        <v>#N/A</v>
      </c>
    </row>
    <row r="26" spans="1:7" ht="15.75" thickBot="1" x14ac:dyDescent="0.3">
      <c r="A26" t="s">
        <v>68</v>
      </c>
      <c r="C26" s="49" t="e">
        <f>INDEX(DATABASE!$1:$10000,MATCH($A26,DATABASE!$A:$A,0),MATCH(C$8,DATABASE!$1:$1,0))/1000</f>
        <v>#N/A</v>
      </c>
      <c r="D26" s="49" t="e">
        <f>INDEX(DATABASE!$1:$10000,MATCH($A26,DATABASE!$A:$A,0),MATCH(D$8,DATABASE!$1:$1,0))/1000</f>
        <v>#N/A</v>
      </c>
      <c r="E26" s="49" t="e">
        <f>INDEX(DATABASE!$1:$10000,MATCH($A26,DATABASE!$A:$A,0),MATCH(E$8,DATABASE!$1:$1,0))/1000</f>
        <v>#N/A</v>
      </c>
      <c r="F26" s="49" t="e">
        <f>INDEX(DATABASE!$1:$10000,MATCH($A26,DATABASE!$A:$A,0),MATCH(F$8,DATABASE!$1:$1,0))/1000</f>
        <v>#N/A</v>
      </c>
      <c r="G26" s="49" t="e">
        <f>INDEX(DATABASE!$1:$10000,MATCH($A26,DATABASE!$A:$A,0),MATCH(G$8,DATABASE!$1:$1,0))/1000</f>
        <v>#N/A</v>
      </c>
    </row>
    <row r="27" spans="1:7" ht="15.75" thickTop="1" x14ac:dyDescent="0.25">
      <c r="A27" s="5" t="s">
        <v>69</v>
      </c>
      <c r="B27" s="5"/>
      <c r="C27" s="49" t="e">
        <f>INDEX(DATABASE!$1:$10000,MATCH($A27,DATABASE!$A:$A,0),MATCH(C$8,DATABASE!$1:$1,0))*1000</f>
        <v>#N/A</v>
      </c>
      <c r="D27" s="49" t="e">
        <f>INDEX(DATABASE!$1:$10000,MATCH($A27,DATABASE!$A:$A,0),MATCH(D$8,DATABASE!$1:$1,0))*1000</f>
        <v>#N/A</v>
      </c>
      <c r="E27" s="49" t="e">
        <f>INDEX(DATABASE!$1:$10000,MATCH($A27,DATABASE!$A:$A,0),MATCH(E$8,DATABASE!$1:$1,0))*1000</f>
        <v>#N/A</v>
      </c>
      <c r="F27" s="49" t="e">
        <f>INDEX(DATABASE!$1:$10000,MATCH($A27,DATABASE!$A:$A,0),MATCH(F$8,DATABASE!$1:$1,0))*1000</f>
        <v>#N/A</v>
      </c>
      <c r="G27" s="49" t="e">
        <f>INDEX(DATABASE!$1:$10000,MATCH($A27,DATABASE!$A:$A,0),MATCH(G$8,DATABASE!$1:$1,0))*1000</f>
        <v>#N/A</v>
      </c>
    </row>
    <row r="28" spans="1:7" ht="15.75" thickBot="1" x14ac:dyDescent="0.3">
      <c r="A28" t="s">
        <v>70</v>
      </c>
      <c r="C28" s="49" t="e">
        <f>INDEX(DATABASE!$1:$10000,MATCH($A28,DATABASE!$A:$A,0),MATCH(C$8,DATABASE!$1:$1,0))/1000</f>
        <v>#N/A</v>
      </c>
      <c r="D28" s="49" t="e">
        <f>INDEX(DATABASE!$1:$10000,MATCH($A28,DATABASE!$A:$A,0),MATCH(D$8,DATABASE!$1:$1,0))/1000</f>
        <v>#N/A</v>
      </c>
      <c r="E28" s="49" t="e">
        <f>INDEX(DATABASE!$1:$10000,MATCH($A28,DATABASE!$A:$A,0),MATCH(E$8,DATABASE!$1:$1,0))/1000</f>
        <v>#N/A</v>
      </c>
      <c r="F28" s="49" t="e">
        <f>INDEX(DATABASE!$1:$10000,MATCH($A28,DATABASE!$A:$A,0),MATCH(F$8,DATABASE!$1:$1,0))/1000</f>
        <v>#N/A</v>
      </c>
      <c r="G28" s="49" t="e">
        <f>INDEX(DATABASE!$1:$10000,MATCH($A28,DATABASE!$A:$A,0),MATCH(G$8,DATABASE!$1:$1,0))/1000</f>
        <v>#N/A</v>
      </c>
    </row>
    <row r="29" spans="1:7" ht="15.75" thickTop="1" x14ac:dyDescent="0.25">
      <c r="A29" s="5" t="s">
        <v>71</v>
      </c>
      <c r="B29" s="5"/>
      <c r="C29" s="49" t="e">
        <f>INDEX(DATABASE!$1:$10000,MATCH($A29,DATABASE!$A:$A,0),MATCH(C$8,DATABASE!$1:$1,0))*1000</f>
        <v>#N/A</v>
      </c>
      <c r="D29" s="49" t="e">
        <f>INDEX(DATABASE!$1:$10000,MATCH($A29,DATABASE!$A:$A,0),MATCH(D$8,DATABASE!$1:$1,0))*1000</f>
        <v>#N/A</v>
      </c>
      <c r="E29" s="49" t="e">
        <f>INDEX(DATABASE!$1:$10000,MATCH($A29,DATABASE!$A:$A,0),MATCH(E$8,DATABASE!$1:$1,0))*1000</f>
        <v>#N/A</v>
      </c>
      <c r="F29" s="49" t="e">
        <f>INDEX(DATABASE!$1:$10000,MATCH($A29,DATABASE!$A:$A,0),MATCH(F$8,DATABASE!$1:$1,0))*1000</f>
        <v>#N/A</v>
      </c>
      <c r="G29" s="49" t="e">
        <f>INDEX(DATABASE!$1:$10000,MATCH($A29,DATABASE!$A:$A,0),MATCH(G$8,DATABASE!$1:$1,0))*1000</f>
        <v>#N/A</v>
      </c>
    </row>
    <row r="30" spans="1:7" ht="15.75" thickBot="1" x14ac:dyDescent="0.3">
      <c r="A30" t="s">
        <v>72</v>
      </c>
      <c r="C30" s="49" t="e">
        <f>INDEX(DATABASE!$1:$10000,MATCH($A30,DATABASE!$A:$A,0),MATCH(C$8,DATABASE!$1:$1,0))/1000</f>
        <v>#N/A</v>
      </c>
      <c r="D30" s="49" t="e">
        <f>INDEX(DATABASE!$1:$10000,MATCH($A30,DATABASE!$A:$A,0),MATCH(D$8,DATABASE!$1:$1,0))/1000</f>
        <v>#N/A</v>
      </c>
      <c r="E30" s="49" t="e">
        <f>INDEX(DATABASE!$1:$10000,MATCH($A30,DATABASE!$A:$A,0),MATCH(E$8,DATABASE!$1:$1,0))/1000</f>
        <v>#N/A</v>
      </c>
      <c r="F30" s="49" t="e">
        <f>INDEX(DATABASE!$1:$10000,MATCH($A30,DATABASE!$A:$A,0),MATCH(F$8,DATABASE!$1:$1,0))/1000</f>
        <v>#N/A</v>
      </c>
      <c r="G30" s="49" t="e">
        <f>INDEX(DATABASE!$1:$10000,MATCH($A30,DATABASE!$A:$A,0),MATCH(G$8,DATABASE!$1:$1,0))/1000</f>
        <v>#N/A</v>
      </c>
    </row>
    <row r="31" spans="1:7" ht="15.75" thickTop="1" x14ac:dyDescent="0.25">
      <c r="A31" s="5" t="s">
        <v>73</v>
      </c>
      <c r="B31" s="5"/>
      <c r="C31" s="49" t="e">
        <f>INDEX(DATABASE!$1:$10000,MATCH($A31,DATABASE!$A:$A,0),MATCH(C$8,DATABASE!$1:$1,0))*1000</f>
        <v>#N/A</v>
      </c>
      <c r="D31" s="49" t="e">
        <f>INDEX(DATABASE!$1:$10000,MATCH($A31,DATABASE!$A:$A,0),MATCH(D$8,DATABASE!$1:$1,0))*1000</f>
        <v>#N/A</v>
      </c>
      <c r="E31" s="49" t="e">
        <f>INDEX(DATABASE!$1:$10000,MATCH($A31,DATABASE!$A:$A,0),MATCH(E$8,DATABASE!$1:$1,0))*1000</f>
        <v>#N/A</v>
      </c>
      <c r="F31" s="49" t="e">
        <f>INDEX(DATABASE!$1:$10000,MATCH($A31,DATABASE!$A:$A,0),MATCH(F$8,DATABASE!$1:$1,0))*1000</f>
        <v>#N/A</v>
      </c>
      <c r="G31" s="49" t="e">
        <f>INDEX(DATABASE!$1:$10000,MATCH($A31,DATABASE!$A:$A,0),MATCH(G$8,DATABASE!$1:$1,0))*1000</f>
        <v>#N/A</v>
      </c>
    </row>
    <row r="32" spans="1:7" x14ac:dyDescent="0.25">
      <c r="A32" t="s">
        <v>74</v>
      </c>
      <c r="C32" s="49" t="e">
        <f>INDEX(DATABASE!$1:$10000,MATCH($A32,DATABASE!$A:$A,0),MATCH(C$8,DATABASE!$1:$1,0))/1000</f>
        <v>#N/A</v>
      </c>
      <c r="D32" s="49" t="e">
        <f>INDEX(DATABASE!$1:$10000,MATCH($A32,DATABASE!$A:$A,0),MATCH(D$8,DATABASE!$1:$1,0))/1000</f>
        <v>#N/A</v>
      </c>
      <c r="E32" s="49" t="e">
        <f>INDEX(DATABASE!$1:$10000,MATCH($A32,DATABASE!$A:$A,0),MATCH(E$8,DATABASE!$1:$1,0))/1000</f>
        <v>#N/A</v>
      </c>
      <c r="F32" s="49" t="e">
        <f>INDEX(DATABASE!$1:$10000,MATCH($A32,DATABASE!$A:$A,0),MATCH(F$8,DATABASE!$1:$1,0))/1000</f>
        <v>#N/A</v>
      </c>
      <c r="G32" s="49" t="e">
        <f>INDEX(DATABASE!$1:$10000,MATCH($A32,DATABASE!$A:$A,0),MATCH(G$8,DATABASE!$1:$1,0))/1000</f>
        <v>#N/A</v>
      </c>
    </row>
    <row r="33" spans="1:7" x14ac:dyDescent="0.25">
      <c r="A33" t="s">
        <v>75</v>
      </c>
      <c r="C33" s="49" t="e">
        <f>INDEX(DATABASE!$1:$10000,MATCH($A33,DATABASE!$A:$A,0),MATCH(C$8,DATABASE!$1:$1,0))*1000</f>
        <v>#N/A</v>
      </c>
      <c r="D33" s="49" t="e">
        <f>INDEX(DATABASE!$1:$10000,MATCH($A33,DATABASE!$A:$A,0),MATCH(D$8,DATABASE!$1:$1,0))*1000</f>
        <v>#N/A</v>
      </c>
      <c r="E33" s="49" t="e">
        <f>INDEX(DATABASE!$1:$10000,MATCH($A33,DATABASE!$A:$A,0),MATCH(E$8,DATABASE!$1:$1,0))*1000</f>
        <v>#N/A</v>
      </c>
      <c r="F33" s="49" t="e">
        <f>INDEX(DATABASE!$1:$10000,MATCH($A33,DATABASE!$A:$A,0),MATCH(F$8,DATABASE!$1:$1,0))*1000</f>
        <v>#N/A</v>
      </c>
      <c r="G33" s="49" t="e">
        <f>INDEX(DATABASE!$1:$10000,MATCH($A33,DATABASE!$A:$A,0),MATCH(G$8,DATABASE!$1:$1,0))*1000</f>
        <v>#N/A</v>
      </c>
    </row>
    <row r="34" spans="1:7" x14ac:dyDescent="0.25">
      <c r="A34" t="s">
        <v>76</v>
      </c>
      <c r="C34" s="49" t="e">
        <f>INDEX(DATABASE!$1:$10000,MATCH($A34,DATABASE!$A:$A,0),MATCH(C$8,DATABASE!$1:$1,0))/1000</f>
        <v>#N/A</v>
      </c>
      <c r="D34" s="49" t="e">
        <f>INDEX(DATABASE!$1:$10000,MATCH($A34,DATABASE!$A:$A,0),MATCH(D$8,DATABASE!$1:$1,0))/1000</f>
        <v>#N/A</v>
      </c>
      <c r="E34" s="49" t="e">
        <f>INDEX(DATABASE!$1:$10000,MATCH($A34,DATABASE!$A:$A,0),MATCH(E$8,DATABASE!$1:$1,0))/1000</f>
        <v>#N/A</v>
      </c>
      <c r="F34" s="49" t="e">
        <f>INDEX(DATABASE!$1:$10000,MATCH($A34,DATABASE!$A:$A,0),MATCH(F$8,DATABASE!$1:$1,0))/1000</f>
        <v>#N/A</v>
      </c>
      <c r="G34" s="49" t="e">
        <f>INDEX(DATABASE!$1:$10000,MATCH($A34,DATABASE!$A:$A,0),MATCH(G$8,DATABASE!$1:$1,0))/1000</f>
        <v>#N/A</v>
      </c>
    </row>
    <row r="35" spans="1:7" x14ac:dyDescent="0.25">
      <c r="A35" t="s">
        <v>77</v>
      </c>
      <c r="C35" s="49" t="e">
        <f>INDEX(DATABASE!$1:$10000,MATCH($A35,DATABASE!$A:$A,0),MATCH(C$8,DATABASE!$1:$1,0))*1000</f>
        <v>#N/A</v>
      </c>
      <c r="D35" s="49" t="e">
        <f>INDEX(DATABASE!$1:$10000,MATCH($A35,DATABASE!$A:$A,0),MATCH(D$8,DATABASE!$1:$1,0))*1000</f>
        <v>#N/A</v>
      </c>
      <c r="E35" s="49" t="e">
        <f>INDEX(DATABASE!$1:$10000,MATCH($A35,DATABASE!$A:$A,0),MATCH(E$8,DATABASE!$1:$1,0))*1000</f>
        <v>#N/A</v>
      </c>
      <c r="F35" s="49" t="e">
        <f>INDEX(DATABASE!$1:$10000,MATCH($A35,DATABASE!$A:$A,0),MATCH(F$8,DATABASE!$1:$1,0))*1000</f>
        <v>#N/A</v>
      </c>
      <c r="G35" s="49" t="e">
        <f>INDEX(DATABASE!$1:$10000,MATCH($A35,DATABASE!$A:$A,0),MATCH(G$8,DATABASE!$1:$1,0))*1000</f>
        <v>#N/A</v>
      </c>
    </row>
    <row r="36" spans="1:7" ht="15.75" thickBot="1" x14ac:dyDescent="0.3">
      <c r="A36" t="s">
        <v>78</v>
      </c>
      <c r="C36" s="49" t="e">
        <f>INDEX(DATABASE!$1:$10000,MATCH($A36,DATABASE!$A:$A,0),MATCH(C$8,DATABASE!$1:$1,0))/1000</f>
        <v>#N/A</v>
      </c>
      <c r="D36" s="49" t="e">
        <f>INDEX(DATABASE!$1:$10000,MATCH($A36,DATABASE!$A:$A,0),MATCH(D$8,DATABASE!$1:$1,0))/1000</f>
        <v>#N/A</v>
      </c>
      <c r="E36" s="49" t="e">
        <f>INDEX(DATABASE!$1:$10000,MATCH($A36,DATABASE!$A:$A,0),MATCH(E$8,DATABASE!$1:$1,0))/1000</f>
        <v>#N/A</v>
      </c>
      <c r="F36" s="49" t="e">
        <f>INDEX(DATABASE!$1:$10000,MATCH($A36,DATABASE!$A:$A,0),MATCH(F$8,DATABASE!$1:$1,0))/1000</f>
        <v>#N/A</v>
      </c>
      <c r="G36" s="49" t="e">
        <f>INDEX(DATABASE!$1:$10000,MATCH($A36,DATABASE!$A:$A,0),MATCH(G$8,DATABASE!$1:$1,0))/1000</f>
        <v>#N/A</v>
      </c>
    </row>
    <row r="37" spans="1:7" ht="15.75" thickTop="1" x14ac:dyDescent="0.25">
      <c r="A37" s="5" t="s">
        <v>79</v>
      </c>
      <c r="B37" s="5"/>
      <c r="C37" s="49" t="e">
        <f>INDEX(DATABASE!$1:$10000,MATCH($A37,DATABASE!$A:$A,0),MATCH(C$8,DATABASE!$1:$1,0))*1000</f>
        <v>#N/A</v>
      </c>
      <c r="D37" s="49" t="e">
        <f>INDEX(DATABASE!$1:$10000,MATCH($A37,DATABASE!$A:$A,0),MATCH(D$8,DATABASE!$1:$1,0))*1000</f>
        <v>#N/A</v>
      </c>
      <c r="E37" s="49" t="e">
        <f>INDEX(DATABASE!$1:$10000,MATCH($A37,DATABASE!$A:$A,0),MATCH(E$8,DATABASE!$1:$1,0))*1000</f>
        <v>#N/A</v>
      </c>
      <c r="F37" s="49" t="e">
        <f>INDEX(DATABASE!$1:$10000,MATCH($A37,DATABASE!$A:$A,0),MATCH(F$8,DATABASE!$1:$1,0))*1000</f>
        <v>#N/A</v>
      </c>
      <c r="G37" s="49" t="e">
        <f>INDEX(DATABASE!$1:$10000,MATCH($A37,DATABASE!$A:$A,0),MATCH(G$8,DATABASE!$1:$1,0))*1000</f>
        <v>#N/A</v>
      </c>
    </row>
    <row r="38" spans="1:7" ht="15.75" thickBot="1" x14ac:dyDescent="0.3">
      <c r="A38" t="s">
        <v>80</v>
      </c>
      <c r="C38" s="49" t="e">
        <f>INDEX(DATABASE!$1:$10000,MATCH($A38,DATABASE!$A:$A,0),MATCH(C$8,DATABASE!$1:$1,0))/1000</f>
        <v>#N/A</v>
      </c>
      <c r="D38" s="49" t="e">
        <f>INDEX(DATABASE!$1:$10000,MATCH($A38,DATABASE!$A:$A,0),MATCH(D$8,DATABASE!$1:$1,0))/1000</f>
        <v>#N/A</v>
      </c>
      <c r="E38" s="49" t="e">
        <f>INDEX(DATABASE!$1:$10000,MATCH($A38,DATABASE!$A:$A,0),MATCH(E$8,DATABASE!$1:$1,0))/1000</f>
        <v>#N/A</v>
      </c>
      <c r="F38" s="49" t="e">
        <f>INDEX(DATABASE!$1:$10000,MATCH($A38,DATABASE!$A:$A,0),MATCH(F$8,DATABASE!$1:$1,0))/1000</f>
        <v>#N/A</v>
      </c>
      <c r="G38" s="49" t="e">
        <f>INDEX(DATABASE!$1:$10000,MATCH($A38,DATABASE!$A:$A,0),MATCH(G$8,DATABASE!$1:$1,0))/1000</f>
        <v>#N/A</v>
      </c>
    </row>
    <row r="39" spans="1:7" ht="15.75" thickTop="1" x14ac:dyDescent="0.25">
      <c r="A39" s="5" t="s">
        <v>14</v>
      </c>
      <c r="B39" s="5"/>
      <c r="C39" s="49" t="e">
        <f>INDEX(DATABASE!$1:$10000,MATCH($A39,DATABASE!$A:$A,0),MATCH(C$8,DATABASE!$1:$1,0))</f>
        <v>#N/A</v>
      </c>
      <c r="D39" s="49" t="e">
        <f>INDEX(DATABASE!$1:$10000,MATCH($A39,DATABASE!$A:$A,0),MATCH(D$8,DATABASE!$1:$1,0))</f>
        <v>#N/A</v>
      </c>
      <c r="E39" s="49" t="e">
        <f>INDEX(DATABASE!$1:$10000,MATCH($A39,DATABASE!$A:$A,0),MATCH(E$8,DATABASE!$1:$1,0))</f>
        <v>#N/A</v>
      </c>
      <c r="F39" s="49" t="e">
        <f>INDEX(DATABASE!$1:$10000,MATCH($A39,DATABASE!$A:$A,0),MATCH(F$8,DATABASE!$1:$1,0))</f>
        <v>#N/A</v>
      </c>
      <c r="G39" s="49" t="e">
        <f>INDEX(DATABASE!$1:$10000,MATCH($A39,DATABASE!$A:$A,0),MATCH(G$8,DATABASE!$1:$1,0))</f>
        <v>#N/A</v>
      </c>
    </row>
    <row r="40" spans="1:7" x14ac:dyDescent="0.25">
      <c r="A40" t="s">
        <v>15</v>
      </c>
      <c r="C40" s="49" t="e">
        <f>INDEX(DATABASE!$1:$10000,MATCH($A40,DATABASE!$A:$A,0),MATCH(C$8,DATABASE!$1:$1,0))/1000</f>
        <v>#N/A</v>
      </c>
      <c r="D40" s="49" t="e">
        <f>INDEX(DATABASE!$1:$10000,MATCH($A40,DATABASE!$A:$A,0),MATCH(D$8,DATABASE!$1:$1,0))/1000</f>
        <v>#N/A</v>
      </c>
      <c r="E40" s="49" t="e">
        <f>INDEX(DATABASE!$1:$10000,MATCH($A40,DATABASE!$A:$A,0),MATCH(E$8,DATABASE!$1:$1,0))/1000</f>
        <v>#N/A</v>
      </c>
      <c r="F40" s="49" t="e">
        <f>INDEX(DATABASE!$1:$10000,MATCH($A40,DATABASE!$A:$A,0),MATCH(F$8,DATABASE!$1:$1,0))/1000</f>
        <v>#N/A</v>
      </c>
      <c r="G40" s="49" t="e">
        <f>INDEX(DATABASE!$1:$10000,MATCH($A40,DATABASE!$A:$A,0),MATCH(G$8,DATABASE!$1:$1,0))/1000</f>
        <v>#N/A</v>
      </c>
    </row>
    <row r="41" spans="1:7" x14ac:dyDescent="0.25">
      <c r="A41" t="s">
        <v>16</v>
      </c>
      <c r="C41" s="49" t="e">
        <f>INDEX(DATABASE!$1:$10000,MATCH($A41,DATABASE!$A:$A,0),MATCH(C$8,DATABASE!$1:$1,0))</f>
        <v>#N/A</v>
      </c>
      <c r="D41" s="49" t="e">
        <f>INDEX(DATABASE!$1:$10000,MATCH($A41,DATABASE!$A:$A,0),MATCH(D$8,DATABASE!$1:$1,0))</f>
        <v>#N/A</v>
      </c>
      <c r="E41" s="49" t="e">
        <f>INDEX(DATABASE!$1:$10000,MATCH($A41,DATABASE!$A:$A,0),MATCH(E$8,DATABASE!$1:$1,0))</f>
        <v>#N/A</v>
      </c>
      <c r="F41" s="49" t="e">
        <f>INDEX(DATABASE!$1:$10000,MATCH($A41,DATABASE!$A:$A,0),MATCH(F$8,DATABASE!$1:$1,0))</f>
        <v>#N/A</v>
      </c>
      <c r="G41" s="49" t="e">
        <f>INDEX(DATABASE!$1:$10000,MATCH($A41,DATABASE!$A:$A,0),MATCH(G$8,DATABASE!$1:$1,0))</f>
        <v>#N/A</v>
      </c>
    </row>
    <row r="42" spans="1:7" x14ac:dyDescent="0.25">
      <c r="A42" t="s">
        <v>17</v>
      </c>
      <c r="C42" s="49" t="e">
        <f>INDEX(DATABASE!$1:$10000,MATCH($A42,DATABASE!$A:$A,0),MATCH(C$8,DATABASE!$1:$1,0))/1000</f>
        <v>#N/A</v>
      </c>
      <c r="D42" s="49" t="e">
        <f>INDEX(DATABASE!$1:$10000,MATCH($A42,DATABASE!$A:$A,0),MATCH(D$8,DATABASE!$1:$1,0))/1000</f>
        <v>#N/A</v>
      </c>
      <c r="E42" s="49" t="e">
        <f>INDEX(DATABASE!$1:$10000,MATCH($A42,DATABASE!$A:$A,0),MATCH(E$8,DATABASE!$1:$1,0))/1000</f>
        <v>#N/A</v>
      </c>
      <c r="F42" s="49" t="e">
        <f>INDEX(DATABASE!$1:$10000,MATCH($A42,DATABASE!$A:$A,0),MATCH(F$8,DATABASE!$1:$1,0))/1000</f>
        <v>#N/A</v>
      </c>
      <c r="G42" s="49" t="e">
        <f>INDEX(DATABASE!$1:$10000,MATCH($A42,DATABASE!$A:$A,0),MATCH(G$8,DATABASE!$1:$1,0))/1000</f>
        <v>#N/A</v>
      </c>
    </row>
    <row r="43" spans="1:7" x14ac:dyDescent="0.25">
      <c r="A43" t="s">
        <v>18</v>
      </c>
      <c r="C43" s="49" t="e">
        <f>INDEX(DATABASE!$1:$10000,MATCH($A43,DATABASE!$A:$A,0),MATCH(C$8,DATABASE!$1:$1,0))</f>
        <v>#N/A</v>
      </c>
      <c r="D43" s="49" t="e">
        <f>INDEX(DATABASE!$1:$10000,MATCH($A43,DATABASE!$A:$A,0),MATCH(D$8,DATABASE!$1:$1,0))</f>
        <v>#N/A</v>
      </c>
      <c r="E43" s="49" t="e">
        <f>INDEX(DATABASE!$1:$10000,MATCH($A43,DATABASE!$A:$A,0),MATCH(E$8,DATABASE!$1:$1,0))</f>
        <v>#N/A</v>
      </c>
      <c r="F43" s="49" t="e">
        <f>INDEX(DATABASE!$1:$10000,MATCH($A43,DATABASE!$A:$A,0),MATCH(F$8,DATABASE!$1:$1,0))</f>
        <v>#N/A</v>
      </c>
      <c r="G43" s="49" t="e">
        <f>INDEX(DATABASE!$1:$10000,MATCH($A43,DATABASE!$A:$A,0),MATCH(G$8,DATABASE!$1:$1,0))</f>
        <v>#N/A</v>
      </c>
    </row>
    <row r="44" spans="1:7" x14ac:dyDescent="0.25">
      <c r="A44" t="s">
        <v>19</v>
      </c>
      <c r="C44" s="49" t="e">
        <f>INDEX(DATABASE!$1:$10000,MATCH($A44,DATABASE!$A:$A,0),MATCH(C$8,DATABASE!$1:$1,0))/1000</f>
        <v>#N/A</v>
      </c>
      <c r="D44" s="49" t="e">
        <f>INDEX(DATABASE!$1:$10000,MATCH($A44,DATABASE!$A:$A,0),MATCH(D$8,DATABASE!$1:$1,0))/1000</f>
        <v>#N/A</v>
      </c>
      <c r="E44" s="49" t="e">
        <f>INDEX(DATABASE!$1:$10000,MATCH($A44,DATABASE!$A:$A,0),MATCH(E$8,DATABASE!$1:$1,0))/1000</f>
        <v>#N/A</v>
      </c>
      <c r="F44" s="49" t="e">
        <f>INDEX(DATABASE!$1:$10000,MATCH($A44,DATABASE!$A:$A,0),MATCH(F$8,DATABASE!$1:$1,0))/1000</f>
        <v>#N/A</v>
      </c>
      <c r="G44" s="49" t="e">
        <f>INDEX(DATABASE!$1:$10000,MATCH($A44,DATABASE!$A:$A,0),MATCH(G$8,DATABASE!$1:$1,0))/1000</f>
        <v>#N/A</v>
      </c>
    </row>
    <row r="45" spans="1:7" x14ac:dyDescent="0.25">
      <c r="A45" t="s">
        <v>20</v>
      </c>
      <c r="C45" s="49" t="e">
        <f>INDEX(DATABASE!$1:$10000,MATCH($A45,DATABASE!$A:$A,0),MATCH(C$8,DATABASE!$1:$1,0))</f>
        <v>#N/A</v>
      </c>
      <c r="D45" s="49" t="e">
        <f>INDEX(DATABASE!$1:$10000,MATCH($A45,DATABASE!$A:$A,0),MATCH(D$8,DATABASE!$1:$1,0))</f>
        <v>#N/A</v>
      </c>
      <c r="E45" s="49" t="e">
        <f>INDEX(DATABASE!$1:$10000,MATCH($A45,DATABASE!$A:$A,0),MATCH(E$8,DATABASE!$1:$1,0))</f>
        <v>#N/A</v>
      </c>
      <c r="F45" s="49" t="e">
        <f>INDEX(DATABASE!$1:$10000,MATCH($A45,DATABASE!$A:$A,0),MATCH(F$8,DATABASE!$1:$1,0))</f>
        <v>#N/A</v>
      </c>
      <c r="G45" s="49" t="e">
        <f>INDEX(DATABASE!$1:$10000,MATCH($A45,DATABASE!$A:$A,0),MATCH(G$8,DATABASE!$1:$1,0))</f>
        <v>#N/A</v>
      </c>
    </row>
    <row r="46" spans="1:7" x14ac:dyDescent="0.25">
      <c r="A46" t="s">
        <v>21</v>
      </c>
      <c r="C46" s="49" t="e">
        <f>INDEX(DATABASE!$1:$10000,MATCH($A46,DATABASE!$A:$A,0),MATCH(C$8,DATABASE!$1:$1,0))/1000</f>
        <v>#N/A</v>
      </c>
      <c r="D46" s="49" t="e">
        <f>INDEX(DATABASE!$1:$10000,MATCH($A46,DATABASE!$A:$A,0),MATCH(D$8,DATABASE!$1:$1,0))/1000</f>
        <v>#N/A</v>
      </c>
      <c r="E46" s="49" t="e">
        <f>INDEX(DATABASE!$1:$10000,MATCH($A46,DATABASE!$A:$A,0),MATCH(E$8,DATABASE!$1:$1,0))/1000</f>
        <v>#N/A</v>
      </c>
      <c r="F46" s="49" t="e">
        <f>INDEX(DATABASE!$1:$10000,MATCH($A46,DATABASE!$A:$A,0),MATCH(F$8,DATABASE!$1:$1,0))/1000</f>
        <v>#N/A</v>
      </c>
      <c r="G46" s="49" t="e">
        <f>INDEX(DATABASE!$1:$10000,MATCH($A46,DATABASE!$A:$A,0),MATCH(G$8,DATABASE!$1:$1,0))/1000</f>
        <v>#N/A</v>
      </c>
    </row>
    <row r="47" spans="1:7" x14ac:dyDescent="0.25">
      <c r="A47" t="s">
        <v>22</v>
      </c>
      <c r="C47" s="49" t="e">
        <f>INDEX(DATABASE!$1:$10000,MATCH($A47,DATABASE!$A:$A,0),MATCH(C$8,DATABASE!$1:$1,0))</f>
        <v>#N/A</v>
      </c>
      <c r="D47" s="49" t="e">
        <f>INDEX(DATABASE!$1:$10000,MATCH($A47,DATABASE!$A:$A,0),MATCH(D$8,DATABASE!$1:$1,0))</f>
        <v>#N/A</v>
      </c>
      <c r="E47" s="49" t="e">
        <f>INDEX(DATABASE!$1:$10000,MATCH($A47,DATABASE!$A:$A,0),MATCH(E$8,DATABASE!$1:$1,0))</f>
        <v>#N/A</v>
      </c>
      <c r="F47" s="49" t="e">
        <f>INDEX(DATABASE!$1:$10000,MATCH($A47,DATABASE!$A:$A,0),MATCH(F$8,DATABASE!$1:$1,0))</f>
        <v>#N/A</v>
      </c>
      <c r="G47" s="49" t="e">
        <f>INDEX(DATABASE!$1:$10000,MATCH($A47,DATABASE!$A:$A,0),MATCH(G$8,DATABASE!$1:$1,0))</f>
        <v>#N/A</v>
      </c>
    </row>
    <row r="48" spans="1:7" x14ac:dyDescent="0.25">
      <c r="A48" t="s">
        <v>23</v>
      </c>
      <c r="C48" s="49" t="e">
        <f>INDEX(DATABASE!$1:$10000,MATCH($A48,DATABASE!$A:$A,0),MATCH(C$8,DATABASE!$1:$1,0))/1000</f>
        <v>#N/A</v>
      </c>
      <c r="D48" s="49" t="e">
        <f>INDEX(DATABASE!$1:$10000,MATCH($A48,DATABASE!$A:$A,0),MATCH(D$8,DATABASE!$1:$1,0))/1000</f>
        <v>#N/A</v>
      </c>
      <c r="E48" s="49" t="e">
        <f>INDEX(DATABASE!$1:$10000,MATCH($A48,DATABASE!$A:$A,0),MATCH(E$8,DATABASE!$1:$1,0))/1000</f>
        <v>#N/A</v>
      </c>
      <c r="F48" s="49" t="e">
        <f>INDEX(DATABASE!$1:$10000,MATCH($A48,DATABASE!$A:$A,0),MATCH(F$8,DATABASE!$1:$1,0))/1000</f>
        <v>#N/A</v>
      </c>
      <c r="G48" s="49" t="e">
        <f>INDEX(DATABASE!$1:$10000,MATCH($A48,DATABASE!$A:$A,0),MATCH(G$8,DATABASE!$1:$1,0))/1000</f>
        <v>#N/A</v>
      </c>
    </row>
    <row r="49" spans="1:7" x14ac:dyDescent="0.25">
      <c r="A49" t="s">
        <v>24</v>
      </c>
      <c r="C49" s="49" t="e">
        <f>INDEX(DATABASE!$1:$10000,MATCH($A49,DATABASE!$A:$A,0),MATCH(C$8,DATABASE!$1:$1,0))</f>
        <v>#N/A</v>
      </c>
      <c r="D49" s="49" t="e">
        <f>INDEX(DATABASE!$1:$10000,MATCH($A49,DATABASE!$A:$A,0),MATCH(D$8,DATABASE!$1:$1,0))</f>
        <v>#N/A</v>
      </c>
      <c r="E49" s="49" t="e">
        <f>INDEX(DATABASE!$1:$10000,MATCH($A49,DATABASE!$A:$A,0),MATCH(E$8,DATABASE!$1:$1,0))</f>
        <v>#N/A</v>
      </c>
      <c r="F49" s="49" t="e">
        <f>INDEX(DATABASE!$1:$10000,MATCH($A49,DATABASE!$A:$A,0),MATCH(F$8,DATABASE!$1:$1,0))</f>
        <v>#N/A</v>
      </c>
      <c r="G49" s="49" t="e">
        <f>INDEX(DATABASE!$1:$10000,MATCH($A49,DATABASE!$A:$A,0),MATCH(G$8,DATABASE!$1:$1,0))</f>
        <v>#N/A</v>
      </c>
    </row>
    <row r="50" spans="1:7" x14ac:dyDescent="0.25">
      <c r="A50" t="s">
        <v>25</v>
      </c>
      <c r="C50" s="49" t="e">
        <f>INDEX(DATABASE!$1:$10000,MATCH($A50,DATABASE!$A:$A,0),MATCH(C$8,DATABASE!$1:$1,0))/1000</f>
        <v>#N/A</v>
      </c>
      <c r="D50" s="49" t="e">
        <f>INDEX(DATABASE!$1:$10000,MATCH($A50,DATABASE!$A:$A,0),MATCH(D$8,DATABASE!$1:$1,0))/1000</f>
        <v>#N/A</v>
      </c>
      <c r="E50" s="49" t="e">
        <f>INDEX(DATABASE!$1:$10000,MATCH($A50,DATABASE!$A:$A,0),MATCH(E$8,DATABASE!$1:$1,0))/1000</f>
        <v>#N/A</v>
      </c>
      <c r="F50" s="49" t="e">
        <f>INDEX(DATABASE!$1:$10000,MATCH($A50,DATABASE!$A:$A,0),MATCH(F$8,DATABASE!$1:$1,0))/1000</f>
        <v>#N/A</v>
      </c>
      <c r="G50" s="49" t="e">
        <f>INDEX(DATABASE!$1:$10000,MATCH($A50,DATABASE!$A:$A,0),MATCH(G$8,DATABASE!$1:$1,0))/1000</f>
        <v>#N/A</v>
      </c>
    </row>
    <row r="51" spans="1:7" x14ac:dyDescent="0.25">
      <c r="A51" t="s">
        <v>26</v>
      </c>
      <c r="C51" s="49" t="e">
        <f>INDEX(DATABASE!$1:$10000,MATCH($A51,DATABASE!$A:$A,0),MATCH(C$8,DATABASE!$1:$1,0))</f>
        <v>#N/A</v>
      </c>
      <c r="D51" s="49" t="e">
        <f>INDEX(DATABASE!$1:$10000,MATCH($A51,DATABASE!$A:$A,0),MATCH(D$8,DATABASE!$1:$1,0))</f>
        <v>#N/A</v>
      </c>
      <c r="E51" s="49" t="e">
        <f>INDEX(DATABASE!$1:$10000,MATCH($A51,DATABASE!$A:$A,0),MATCH(E$8,DATABASE!$1:$1,0))</f>
        <v>#N/A</v>
      </c>
      <c r="F51" s="49" t="e">
        <f>INDEX(DATABASE!$1:$10000,MATCH($A51,DATABASE!$A:$A,0),MATCH(F$8,DATABASE!$1:$1,0))</f>
        <v>#N/A</v>
      </c>
      <c r="G51" s="49" t="e">
        <f>INDEX(DATABASE!$1:$10000,MATCH($A51,DATABASE!$A:$A,0),MATCH(G$8,DATABASE!$1:$1,0))</f>
        <v>#N/A</v>
      </c>
    </row>
    <row r="52" spans="1:7" x14ac:dyDescent="0.25">
      <c r="A52" t="s">
        <v>27</v>
      </c>
      <c r="C52" s="49" t="e">
        <f>INDEX(DATABASE!$1:$10000,MATCH($A52,DATABASE!$A:$A,0),MATCH(C$8,DATABASE!$1:$1,0))/1000</f>
        <v>#N/A</v>
      </c>
      <c r="D52" s="49" t="e">
        <f>INDEX(DATABASE!$1:$10000,MATCH($A52,DATABASE!$A:$A,0),MATCH(D$8,DATABASE!$1:$1,0))/1000</f>
        <v>#N/A</v>
      </c>
      <c r="E52" s="49" t="e">
        <f>INDEX(DATABASE!$1:$10000,MATCH($A52,DATABASE!$A:$A,0),MATCH(E$8,DATABASE!$1:$1,0))/1000</f>
        <v>#N/A</v>
      </c>
      <c r="F52" s="49" t="e">
        <f>INDEX(DATABASE!$1:$10000,MATCH($A52,DATABASE!$A:$A,0),MATCH(F$8,DATABASE!$1:$1,0))/1000</f>
        <v>#N/A</v>
      </c>
      <c r="G52" s="49" t="e">
        <f>INDEX(DATABASE!$1:$10000,MATCH($A52,DATABASE!$A:$A,0),MATCH(G$8,DATABASE!$1:$1,0))/1000</f>
        <v>#N/A</v>
      </c>
    </row>
    <row r="53" spans="1:7" x14ac:dyDescent="0.25">
      <c r="A53" t="s">
        <v>28</v>
      </c>
      <c r="C53" s="49" t="e">
        <f>INDEX(DATABASE!$1:$10000,MATCH($A53,DATABASE!$A:$A,0),MATCH(C$8,DATABASE!$1:$1,0))</f>
        <v>#N/A</v>
      </c>
      <c r="D53" s="49" t="e">
        <f>INDEX(DATABASE!$1:$10000,MATCH($A53,DATABASE!$A:$A,0),MATCH(D$8,DATABASE!$1:$1,0))</f>
        <v>#N/A</v>
      </c>
      <c r="E53" s="49" t="e">
        <f>INDEX(DATABASE!$1:$10000,MATCH($A53,DATABASE!$A:$A,0),MATCH(E$8,DATABASE!$1:$1,0))</f>
        <v>#N/A</v>
      </c>
      <c r="F53" s="49" t="e">
        <f>INDEX(DATABASE!$1:$10000,MATCH($A53,DATABASE!$A:$A,0),MATCH(F$8,DATABASE!$1:$1,0))</f>
        <v>#N/A</v>
      </c>
      <c r="G53" s="49" t="e">
        <f>INDEX(DATABASE!$1:$10000,MATCH($A53,DATABASE!$A:$A,0),MATCH(G$8,DATABASE!$1:$1,0))</f>
        <v>#N/A</v>
      </c>
    </row>
    <row r="54" spans="1:7" ht="15.75" thickBot="1" x14ac:dyDescent="0.3">
      <c r="A54" t="s">
        <v>29</v>
      </c>
      <c r="C54" s="49" t="e">
        <f>INDEX(DATABASE!$1:$10000,MATCH($A54,DATABASE!$A:$A,0),MATCH(C$8,DATABASE!$1:$1,0))/1000</f>
        <v>#N/A</v>
      </c>
      <c r="D54" s="49" t="e">
        <f>INDEX(DATABASE!$1:$10000,MATCH($A54,DATABASE!$A:$A,0),MATCH(D$8,DATABASE!$1:$1,0))/1000</f>
        <v>#N/A</v>
      </c>
      <c r="E54" s="49" t="e">
        <f>INDEX(DATABASE!$1:$10000,MATCH($A54,DATABASE!$A:$A,0),MATCH(E$8,DATABASE!$1:$1,0))/1000</f>
        <v>#N/A</v>
      </c>
      <c r="F54" s="49" t="e">
        <f>INDEX(DATABASE!$1:$10000,MATCH($A54,DATABASE!$A:$A,0),MATCH(F$8,DATABASE!$1:$1,0))/1000</f>
        <v>#N/A</v>
      </c>
      <c r="G54" s="49" t="e">
        <f>INDEX(DATABASE!$1:$10000,MATCH($A54,DATABASE!$A:$A,0),MATCH(G$8,DATABASE!$1:$1,0))/1000</f>
        <v>#N/A</v>
      </c>
    </row>
    <row r="55" spans="1:7" ht="15.75" thickTop="1" x14ac:dyDescent="0.25">
      <c r="A55" s="5" t="s">
        <v>81</v>
      </c>
      <c r="B55" s="5"/>
      <c r="C55" s="51" t="e">
        <f>INDEX(DATABASE!$1:$10000,MATCH($A55,DATABASE!$A:$A,0),MATCH(C$8,DATABASE!$1:$1,0))*1000</f>
        <v>#N/A</v>
      </c>
      <c r="D55" s="51" t="e">
        <f>INDEX(DATABASE!$1:$10000,MATCH($A55,DATABASE!$A:$A,0),MATCH(D$8,DATABASE!$1:$1,0))*1000</f>
        <v>#N/A</v>
      </c>
      <c r="E55" s="51" t="e">
        <f>INDEX(DATABASE!$1:$10000,MATCH($A55,DATABASE!$A:$A,0),MATCH(E$8,DATABASE!$1:$1,0))*1000</f>
        <v>#N/A</v>
      </c>
      <c r="F55" s="51" t="e">
        <f>INDEX(DATABASE!$1:$10000,MATCH($A55,DATABASE!$A:$A,0),MATCH(F$8,DATABASE!$1:$1,0))*1000</f>
        <v>#N/A</v>
      </c>
      <c r="G55" s="51" t="e">
        <f>INDEX(DATABASE!$1:$10000,MATCH($A55,DATABASE!$A:$A,0),MATCH(G$8,DATABASE!$1:$1,0))*1000</f>
        <v>#N/A</v>
      </c>
    </row>
    <row r="56" spans="1:7" ht="15.75" thickBot="1" x14ac:dyDescent="0.3">
      <c r="A56" t="s">
        <v>82</v>
      </c>
      <c r="C56" s="51" t="e">
        <f>INDEX(DATABASE!$1:$10000,MATCH($A56,DATABASE!$A:$A,0),MATCH(C$8,DATABASE!$1:$1,0))/1000</f>
        <v>#N/A</v>
      </c>
      <c r="D56" s="51" t="e">
        <f>INDEX(DATABASE!$1:$10000,MATCH($A56,DATABASE!$A:$A,0),MATCH(D$8,DATABASE!$1:$1,0))/1000</f>
        <v>#N/A</v>
      </c>
      <c r="E56" s="51" t="e">
        <f>INDEX(DATABASE!$1:$10000,MATCH($A56,DATABASE!$A:$A,0),MATCH(E$8,DATABASE!$1:$1,0))/1000</f>
        <v>#N/A</v>
      </c>
      <c r="F56" s="51" t="e">
        <f>INDEX(DATABASE!$1:$10000,MATCH($A56,DATABASE!$A:$A,0),MATCH(F$8,DATABASE!$1:$1,0))/1000</f>
        <v>#N/A</v>
      </c>
      <c r="G56" s="51" t="e">
        <f>INDEX(DATABASE!$1:$10000,MATCH($A56,DATABASE!$A:$A,0),MATCH(G$8,DATABASE!$1:$1,0))/1000</f>
        <v>#N/A</v>
      </c>
    </row>
    <row r="57" spans="1:7" ht="15.75" thickTop="1" x14ac:dyDescent="0.25">
      <c r="A57" s="5" t="s">
        <v>86</v>
      </c>
      <c r="B57" s="5"/>
      <c r="C57" s="49" t="e">
        <f>INDEX(DATABASE!$1:$10000,MATCH($A57,DATABASE!$A:$A,0),MATCH(C$8,DATABASE!$1:$1,0))</f>
        <v>#N/A</v>
      </c>
      <c r="D57" s="49" t="e">
        <f>INDEX(DATABASE!$1:$10000,MATCH($A57,DATABASE!$A:$A,0),MATCH(D$8,DATABASE!$1:$1,0))</f>
        <v>#N/A</v>
      </c>
      <c r="E57" s="49" t="e">
        <f>INDEX(DATABASE!$1:$10000,MATCH($A57,DATABASE!$A:$A,0),MATCH(E$8,DATABASE!$1:$1,0))</f>
        <v>#N/A</v>
      </c>
      <c r="F57" s="49" t="e">
        <f>INDEX(DATABASE!$1:$10000,MATCH($A57,DATABASE!$A:$A,0),MATCH(F$8,DATABASE!$1:$1,0))</f>
        <v>#N/A</v>
      </c>
      <c r="G57" s="49" t="e">
        <f>INDEX(DATABASE!$1:$10000,MATCH($A57,DATABASE!$A:$A,0),MATCH(G$8,DATABASE!$1:$1,0))</f>
        <v>#N/A</v>
      </c>
    </row>
    <row r="58" spans="1:7" ht="15.75" thickBot="1" x14ac:dyDescent="0.3"/>
    <row r="59" spans="1:7" ht="16.5" thickTop="1" thickBot="1" x14ac:dyDescent="0.3">
      <c r="A59" s="5"/>
      <c r="B59" s="5"/>
    </row>
    <row r="60" spans="1:7" ht="15.75" thickTop="1" x14ac:dyDescent="0.25">
      <c r="A60" s="5" t="s">
        <v>83</v>
      </c>
      <c r="B60" s="5"/>
    </row>
    <row r="61" spans="1:7" x14ac:dyDescent="0.25">
      <c r="A61" t="s">
        <v>84</v>
      </c>
    </row>
    <row r="62" spans="1:7" x14ac:dyDescent="0.25">
      <c r="A6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I111"/>
  <sheetViews>
    <sheetView tabSelected="1" zoomScale="70" zoomScaleNormal="70" workbookViewId="0">
      <selection activeCell="S9" sqref="S9"/>
    </sheetView>
  </sheetViews>
  <sheetFormatPr baseColWidth="10" defaultColWidth="9.140625" defaultRowHeight="15" x14ac:dyDescent="0.25"/>
  <cols>
    <col min="2" max="2" width="24.85546875" bestFit="1" customWidth="1"/>
    <col min="3" max="3" width="6" bestFit="1" customWidth="1"/>
    <col min="4" max="4" width="9.5703125" style="3" customWidth="1"/>
    <col min="5" max="5" width="7.85546875" style="3" customWidth="1"/>
    <col min="6" max="6" width="10" style="3" customWidth="1"/>
    <col min="7" max="7" width="12.85546875" style="3" customWidth="1"/>
    <col min="8" max="9" width="12.7109375" style="9" customWidth="1"/>
    <col min="10" max="14" width="12.7109375" style="21" customWidth="1"/>
    <col min="15" max="15" width="9" style="9" customWidth="1"/>
    <col min="16" max="16" width="103.85546875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4.85546875" style="3" bestFit="1" customWidth="1"/>
    <col min="24" max="24" width="17.140625" style="3" bestFit="1" customWidth="1"/>
    <col min="25" max="25" width="9.140625" style="2"/>
    <col min="26" max="26" width="12.5703125" style="2" bestFit="1" customWidth="1"/>
    <col min="27" max="61" width="9.140625" style="2"/>
  </cols>
  <sheetData>
    <row r="7" spans="2:61" x14ac:dyDescent="0.25">
      <c r="P7" t="s">
        <v>208</v>
      </c>
    </row>
    <row r="8" spans="2:61" s="1" customFormat="1" x14ac:dyDescent="0.25">
      <c r="D8" s="4" t="s">
        <v>43</v>
      </c>
      <c r="E8" s="4" t="s">
        <v>42</v>
      </c>
      <c r="F8" s="4" t="s">
        <v>43</v>
      </c>
      <c r="G8" s="4" t="s">
        <v>42</v>
      </c>
      <c r="H8" s="10"/>
      <c r="I8" s="10"/>
      <c r="J8" s="20" t="s">
        <v>43</v>
      </c>
      <c r="K8" s="20"/>
      <c r="L8" s="20"/>
      <c r="M8" s="20" t="s">
        <v>42</v>
      </c>
      <c r="N8" s="20"/>
      <c r="O8" s="10"/>
      <c r="Q8" s="1" t="s">
        <v>52</v>
      </c>
      <c r="R8" s="1" t="s">
        <v>222</v>
      </c>
      <c r="S8" s="1" t="s">
        <v>223</v>
      </c>
      <c r="T8" s="1" t="s">
        <v>224</v>
      </c>
      <c r="U8" s="1" t="s">
        <v>225</v>
      </c>
    </row>
    <row r="9" spans="2:61" s="1" customFormat="1" x14ac:dyDescent="0.25">
      <c r="D9" s="4" t="s">
        <v>12</v>
      </c>
      <c r="E9" s="4" t="s">
        <v>12</v>
      </c>
      <c r="F9" s="4" t="s">
        <v>0</v>
      </c>
      <c r="G9" s="4" t="s">
        <v>0</v>
      </c>
      <c r="H9" s="10"/>
      <c r="I9" s="10"/>
      <c r="J9" s="20" t="s">
        <v>108</v>
      </c>
      <c r="K9" s="20" t="s">
        <v>109</v>
      </c>
      <c r="L9" s="20" t="s">
        <v>110</v>
      </c>
      <c r="M9" s="20" t="s">
        <v>108</v>
      </c>
      <c r="N9" s="20" t="s">
        <v>109</v>
      </c>
      <c r="O9" s="20" t="s">
        <v>110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2:61" x14ac:dyDescent="0.25">
      <c r="D10" s="3" t="str">
        <f>IF(           AND(   $V10,             NOT(ISERR(W10))          ),W10,"")</f>
        <v/>
      </c>
      <c r="E10" s="3" t="str">
        <f>IF(           AND(   $V10,             NOT(ISERR(X10))          ),X10,"")</f>
        <v/>
      </c>
      <c r="P10" t="s">
        <v>53</v>
      </c>
      <c r="Q10" s="3" t="e">
        <f>INDEX(DATABASE!$1:$10000,MATCH($P10,DATABASE!$A:$A,0),MATCH(Q$8,DATABASE!$1:$1,0))</f>
        <v>#N/A</v>
      </c>
      <c r="R10" s="3" t="e">
        <f>INDEX(DATABASE!$1:$10000,MATCH($P10,DATABASE!$A:$A,0),MATCH(R$8,DATABASE!$1:$1,0))</f>
        <v>#N/A</v>
      </c>
      <c r="S10" s="3" t="e">
        <f>INDEX(DATABASE!$1:$10000,MATCH($P10,DATABASE!$A:$A,0),MATCH(S$8,DATABASE!$1:$1,0))</f>
        <v>#N/A</v>
      </c>
      <c r="T10" s="3" t="e">
        <f>INDEX(DATABASE!$1:$10000,MATCH($P10,DATABASE!$A:$A,0),MATCH(T$8,DATABASE!$1:$1,0))</f>
        <v>#N/A</v>
      </c>
      <c r="U10" s="3" t="e">
        <f>INDEX(DATABASE!$1:$10000,MATCH($P10,DATABASE!$A:$A,0),MATCH(U$8,DATABASE!$1:$1,0))</f>
        <v>#N/A</v>
      </c>
      <c r="V10" s="3">
        <v>0</v>
      </c>
      <c r="Z10" s="2" t="e">
        <f t="shared" ref="Z10:Z56" si="0">AVERAGE(R10:U10)</f>
        <v>#N/A</v>
      </c>
    </row>
    <row r="11" spans="2:61" x14ac:dyDescent="0.25">
      <c r="P11" t="s">
        <v>54</v>
      </c>
      <c r="Q11" s="3" t="e">
        <f>INDEX(DATABASE!$1:$10000,MATCH($P11,DATABASE!$A:$A,0),MATCH(Q$8,DATABASE!$1:$1,0))</f>
        <v>#N/A</v>
      </c>
      <c r="R11" s="3" t="e">
        <f>INDEX(DATABASE!$1:$10000,MATCH($P11,DATABASE!$A:$A,0),MATCH(R$8,DATABASE!$1:$1,0))</f>
        <v>#N/A</v>
      </c>
      <c r="S11" s="3" t="e">
        <f>INDEX(DATABASE!$1:$10000,MATCH($P11,DATABASE!$A:$A,0),MATCH(S$8,DATABASE!$1:$1,0))</f>
        <v>#N/A</v>
      </c>
      <c r="T11" s="3" t="e">
        <f>INDEX(DATABASE!$1:$10000,MATCH($P11,DATABASE!$A:$A,0),MATCH(T$8,DATABASE!$1:$1,0))</f>
        <v>#N/A</v>
      </c>
      <c r="U11" s="3" t="e">
        <f>INDEX(DATABASE!$1:$10000,MATCH($P11,DATABASE!$A:$A,0),MATCH(U$8,DATABASE!$1:$1,0))</f>
        <v>#N/A</v>
      </c>
      <c r="V11" s="3">
        <v>1</v>
      </c>
      <c r="Z11" s="2" t="e">
        <f t="shared" si="0"/>
        <v>#N/A</v>
      </c>
    </row>
    <row r="12" spans="2:61" ht="15.75" thickBot="1" x14ac:dyDescent="0.3">
      <c r="Z12" s="2" t="e">
        <f t="shared" si="0"/>
        <v>#DIV/0!</v>
      </c>
    </row>
    <row r="13" spans="2:61" s="5" customFormat="1" ht="15.75" thickTop="1" x14ac:dyDescent="0.25">
      <c r="B13" s="5" t="s">
        <v>6</v>
      </c>
      <c r="C13" s="5" t="s">
        <v>108</v>
      </c>
      <c r="D13" s="6" t="str">
        <f t="shared" ref="D13:D56" si="1">IF(           AND(   $V13,             NOT(ISERR(W13))          ),W13,"")</f>
        <v/>
      </c>
      <c r="E13" s="6" t="str">
        <f t="shared" ref="E13:E56" si="2">IF(           AND(   $V13,             NOT(ISERR(X13))          ),X13,"")</f>
        <v/>
      </c>
      <c r="F13" s="6" t="e">
        <f t="shared" ref="F13:F56" si="3">IF(NOT($V13),Q13,"")</f>
        <v>#N/A</v>
      </c>
      <c r="G13" s="6" t="e">
        <f>IF(NOT($V13),Z13,"")</f>
        <v>#N/A</v>
      </c>
      <c r="H13" s="8" t="e">
        <f>IF(AND(NOT($V13),G13),(G13-F13)/G13,"")</f>
        <v>#N/A</v>
      </c>
      <c r="I13" s="8"/>
      <c r="J13" s="22" t="e">
        <f>IF($C13=J$9,$F13,0)</f>
        <v>#N/A</v>
      </c>
      <c r="K13" s="22">
        <f t="shared" ref="K13:L28" si="4">IF($C13=K$9,$F13,0)</f>
        <v>0</v>
      </c>
      <c r="L13" s="22">
        <f t="shared" si="4"/>
        <v>0</v>
      </c>
      <c r="M13" s="22" t="e">
        <f>IF($C13=M$9,$G13,0)</f>
        <v>#N/A</v>
      </c>
      <c r="N13" s="22">
        <f t="shared" ref="N13:O28" si="5">IF($C13=N$9,$G13,0)</f>
        <v>0</v>
      </c>
      <c r="O13" s="22">
        <f t="shared" si="5"/>
        <v>0</v>
      </c>
      <c r="P13" s="5" t="s">
        <v>55</v>
      </c>
      <c r="Q13" s="3" t="e">
        <f>INDEX(DATABASE!$1:$10000,MATCH($P13,DATABASE!$A:$A,0),MATCH(Q$8,DATABASE!$1:$1,0))</f>
        <v>#N/A</v>
      </c>
      <c r="R13" s="3" t="e">
        <f>INDEX(DATABASE!$1:$10000,MATCH($P13,DATABASE!$A:$A,0),MATCH(R$8,DATABASE!$1:$1,0))</f>
        <v>#N/A</v>
      </c>
      <c r="S13" s="3" t="e">
        <f>INDEX(DATABASE!$1:$10000,MATCH($P13,DATABASE!$A:$A,0),MATCH(S$8,DATABASE!$1:$1,0))</f>
        <v>#N/A</v>
      </c>
      <c r="T13" s="3" t="e">
        <f>INDEX(DATABASE!$1:$10000,MATCH($P13,DATABASE!$A:$A,0),MATCH(T$8,DATABASE!$1:$1,0))</f>
        <v>#N/A</v>
      </c>
      <c r="U13" s="3" t="e">
        <f>INDEX(DATABASE!$1:$10000,MATCH($P13,DATABASE!$A:$A,0),MATCH(U$8,DATABASE!$1:$1,0))</f>
        <v>#N/A</v>
      </c>
      <c r="V13" s="6">
        <v>0</v>
      </c>
      <c r="W13" s="6" t="e">
        <f>Q11/Q13*1000*1000</f>
        <v>#N/A</v>
      </c>
      <c r="X13" s="6" t="e">
        <f>R11/R13*1000*1000</f>
        <v>#N/A</v>
      </c>
      <c r="Y13" s="7"/>
      <c r="Z13" s="2" t="e">
        <f t="shared" si="0"/>
        <v>#N/A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15.75" thickBot="1" x14ac:dyDescent="0.3">
      <c r="D14" s="3" t="e">
        <f t="shared" si="1"/>
        <v>#N/A</v>
      </c>
      <c r="E14" s="3" t="e">
        <f t="shared" si="2"/>
        <v>#N/A</v>
      </c>
      <c r="F14" s="3" t="str">
        <f t="shared" si="3"/>
        <v/>
      </c>
      <c r="G14" s="3" t="str">
        <f t="shared" ref="G14:G61" si="6">IF(NOT($V14),Z14,"")</f>
        <v/>
      </c>
      <c r="H14" s="9" t="str">
        <f>IF(AND(NOT($V14),G14),(G14-F14)/G14,"")</f>
        <v/>
      </c>
      <c r="J14" s="21">
        <f t="shared" ref="J14:L58" si="7">IF($C14=J$9,$F14,0)</f>
        <v>0</v>
      </c>
      <c r="K14" s="21">
        <f t="shared" si="4"/>
        <v>0</v>
      </c>
      <c r="L14" s="21">
        <f t="shared" si="4"/>
        <v>0</v>
      </c>
      <c r="M14" s="21">
        <f t="shared" ref="M14:O58" si="8">IF($C14=M$9,$G14,0)</f>
        <v>0</v>
      </c>
      <c r="N14" s="21">
        <f t="shared" si="5"/>
        <v>0</v>
      </c>
      <c r="O14" s="21">
        <f t="shared" si="5"/>
        <v>0</v>
      </c>
      <c r="P14" t="s">
        <v>56</v>
      </c>
      <c r="Q14" s="3" t="e">
        <f>INDEX(DATABASE!$1:$10000,MATCH($P14,DATABASE!$A:$A,0),MATCH(Q$8,DATABASE!$1:$1,0))</f>
        <v>#N/A</v>
      </c>
      <c r="R14" s="3" t="e">
        <f>INDEX(DATABASE!$1:$10000,MATCH($P14,DATABASE!$A:$A,0),MATCH(R$8,DATABASE!$1:$1,0))</f>
        <v>#N/A</v>
      </c>
      <c r="S14" s="3" t="e">
        <f>INDEX(DATABASE!$1:$10000,MATCH($P14,DATABASE!$A:$A,0),MATCH(S$8,DATABASE!$1:$1,0))</f>
        <v>#N/A</v>
      </c>
      <c r="T14" s="3" t="e">
        <f>INDEX(DATABASE!$1:$10000,MATCH($P14,DATABASE!$A:$A,0),MATCH(T$8,DATABASE!$1:$1,0))</f>
        <v>#N/A</v>
      </c>
      <c r="U14" s="3" t="e">
        <f>INDEX(DATABASE!$1:$10000,MATCH($P14,DATABASE!$A:$A,0),MATCH(U$8,DATABASE!$1:$1,0))</f>
        <v>#N/A</v>
      </c>
      <c r="V14">
        <v>1</v>
      </c>
      <c r="W14" t="e">
        <f t="shared" ref="W14:X22" si="9">Q13/Q14*1000*1000</f>
        <v>#N/A</v>
      </c>
      <c r="X14" t="e">
        <f t="shared" si="9"/>
        <v>#N/A</v>
      </c>
      <c r="Y14"/>
      <c r="Z14" s="2" t="e">
        <f t="shared" si="0"/>
        <v>#N/A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2:61" s="5" customFormat="1" ht="15.75" thickTop="1" x14ac:dyDescent="0.25">
      <c r="B15" s="5" t="s">
        <v>32</v>
      </c>
      <c r="C15" s="5" t="s">
        <v>108</v>
      </c>
      <c r="D15" s="6" t="str">
        <f t="shared" si="1"/>
        <v/>
      </c>
      <c r="E15" s="6" t="str">
        <f t="shared" si="2"/>
        <v/>
      </c>
      <c r="F15" s="6" t="e">
        <f t="shared" si="3"/>
        <v>#N/A</v>
      </c>
      <c r="G15" s="6" t="e">
        <f t="shared" si="6"/>
        <v>#N/A</v>
      </c>
      <c r="H15" s="8" t="e">
        <f>IF(AND(NOT($V15),G15),(G15-F15)/G15,"")</f>
        <v>#N/A</v>
      </c>
      <c r="I15" s="8"/>
      <c r="J15" s="22" t="e">
        <f t="shared" si="7"/>
        <v>#N/A</v>
      </c>
      <c r="K15" s="22">
        <f t="shared" si="4"/>
        <v>0</v>
      </c>
      <c r="L15" s="22">
        <f t="shared" si="4"/>
        <v>0</v>
      </c>
      <c r="M15" s="22" t="e">
        <f t="shared" si="8"/>
        <v>#N/A</v>
      </c>
      <c r="N15" s="22">
        <f t="shared" si="5"/>
        <v>0</v>
      </c>
      <c r="O15" s="22">
        <f t="shared" si="5"/>
        <v>0</v>
      </c>
      <c r="P15" s="5" t="s">
        <v>57</v>
      </c>
      <c r="Q15" s="3" t="e">
        <f>INDEX(DATABASE!$1:$10000,MATCH($P15,DATABASE!$A:$A,0),MATCH(Q$8,DATABASE!$1:$1,0))</f>
        <v>#N/A</v>
      </c>
      <c r="R15" s="3" t="e">
        <f>INDEX(DATABASE!$1:$10000,MATCH($P15,DATABASE!$A:$A,0),MATCH(R$8,DATABASE!$1:$1,0))</f>
        <v>#N/A</v>
      </c>
      <c r="S15" s="3" t="e">
        <f>INDEX(DATABASE!$1:$10000,MATCH($P15,DATABASE!$A:$A,0),MATCH(S$8,DATABASE!$1:$1,0))</f>
        <v>#N/A</v>
      </c>
      <c r="T15" s="3" t="e">
        <f>INDEX(DATABASE!$1:$10000,MATCH($P15,DATABASE!$A:$A,0),MATCH(T$8,DATABASE!$1:$1,0))</f>
        <v>#N/A</v>
      </c>
      <c r="U15" s="3" t="e">
        <f>INDEX(DATABASE!$1:$10000,MATCH($P15,DATABASE!$A:$A,0),MATCH(U$8,DATABASE!$1:$1,0))</f>
        <v>#N/A</v>
      </c>
      <c r="V15" s="6">
        <v>0</v>
      </c>
      <c r="W15" s="6" t="e">
        <f t="shared" si="9"/>
        <v>#N/A</v>
      </c>
      <c r="X15" s="6" t="e">
        <f t="shared" si="9"/>
        <v>#N/A</v>
      </c>
      <c r="Y15" s="7"/>
      <c r="Z15" s="2" t="e">
        <f t="shared" si="0"/>
        <v>#N/A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25">
      <c r="D16" s="3" t="e">
        <f t="shared" si="1"/>
        <v>#N/A</v>
      </c>
      <c r="E16" s="3" t="e">
        <f t="shared" si="2"/>
        <v>#N/A</v>
      </c>
      <c r="F16" s="3" t="str">
        <f t="shared" si="3"/>
        <v/>
      </c>
      <c r="G16" s="3" t="str">
        <f t="shared" si="6"/>
        <v/>
      </c>
      <c r="H16" s="9" t="str">
        <f t="shared" ref="H16:H62" si="10">IF(AND(NOT($V16),G16),(G16-F16)/G16,"")</f>
        <v/>
      </c>
      <c r="J16" s="21">
        <f t="shared" si="7"/>
        <v>0</v>
      </c>
      <c r="K16" s="21">
        <f t="shared" si="4"/>
        <v>0</v>
      </c>
      <c r="L16" s="21">
        <f t="shared" si="4"/>
        <v>0</v>
      </c>
      <c r="M16" s="21">
        <f t="shared" si="8"/>
        <v>0</v>
      </c>
      <c r="N16" s="21">
        <f t="shared" si="5"/>
        <v>0</v>
      </c>
      <c r="O16" s="21">
        <f t="shared" si="5"/>
        <v>0</v>
      </c>
      <c r="P16" t="s">
        <v>58</v>
      </c>
      <c r="Q16" s="3" t="e">
        <f>INDEX(DATABASE!$1:$10000,MATCH($P16,DATABASE!$A:$A,0),MATCH(Q$8,DATABASE!$1:$1,0))</f>
        <v>#N/A</v>
      </c>
      <c r="R16" s="3" t="e">
        <f>INDEX(DATABASE!$1:$10000,MATCH($P16,DATABASE!$A:$A,0),MATCH(R$8,DATABASE!$1:$1,0))</f>
        <v>#N/A</v>
      </c>
      <c r="S16" s="3" t="e">
        <f>INDEX(DATABASE!$1:$10000,MATCH($P16,DATABASE!$A:$A,0),MATCH(S$8,DATABASE!$1:$1,0))</f>
        <v>#N/A</v>
      </c>
      <c r="T16" s="3" t="e">
        <f>INDEX(DATABASE!$1:$10000,MATCH($P16,DATABASE!$A:$A,0),MATCH(T$8,DATABASE!$1:$1,0))</f>
        <v>#N/A</v>
      </c>
      <c r="U16" s="3" t="e">
        <f>INDEX(DATABASE!$1:$10000,MATCH($P16,DATABASE!$A:$A,0),MATCH(U$8,DATABASE!$1:$1,0))</f>
        <v>#N/A</v>
      </c>
      <c r="V16">
        <v>1</v>
      </c>
      <c r="W16" t="e">
        <f t="shared" si="9"/>
        <v>#N/A</v>
      </c>
      <c r="X16" t="e">
        <f t="shared" si="9"/>
        <v>#N/A</v>
      </c>
      <c r="Y16"/>
      <c r="Z16" s="2" t="e">
        <f t="shared" si="0"/>
        <v>#N/A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x14ac:dyDescent="0.25">
      <c r="B17" t="s">
        <v>33</v>
      </c>
      <c r="C17" t="s">
        <v>109</v>
      </c>
      <c r="D17" s="3" t="str">
        <f t="shared" si="1"/>
        <v/>
      </c>
      <c r="E17" s="3" t="str">
        <f t="shared" si="2"/>
        <v/>
      </c>
      <c r="F17" s="3" t="e">
        <f t="shared" si="3"/>
        <v>#N/A</v>
      </c>
      <c r="G17" s="3" t="e">
        <f t="shared" si="6"/>
        <v>#N/A</v>
      </c>
      <c r="H17" s="9" t="e">
        <f t="shared" si="10"/>
        <v>#N/A</v>
      </c>
      <c r="J17" s="21">
        <f t="shared" si="7"/>
        <v>0</v>
      </c>
      <c r="K17" s="21" t="e">
        <f t="shared" si="4"/>
        <v>#N/A</v>
      </c>
      <c r="L17" s="21">
        <f t="shared" si="4"/>
        <v>0</v>
      </c>
      <c r="M17" s="21">
        <f t="shared" si="8"/>
        <v>0</v>
      </c>
      <c r="N17" s="21" t="e">
        <f t="shared" si="5"/>
        <v>#N/A</v>
      </c>
      <c r="O17" s="21">
        <f t="shared" si="5"/>
        <v>0</v>
      </c>
      <c r="P17" t="s">
        <v>59</v>
      </c>
      <c r="Q17" s="3" t="e">
        <f>INDEX(DATABASE!$1:$10000,MATCH($P17,DATABASE!$A:$A,0),MATCH(Q$8,DATABASE!$1:$1,0))</f>
        <v>#N/A</v>
      </c>
      <c r="R17" s="3" t="e">
        <f>INDEX(DATABASE!$1:$10000,MATCH($P17,DATABASE!$A:$A,0),MATCH(R$8,DATABASE!$1:$1,0))</f>
        <v>#N/A</v>
      </c>
      <c r="S17" s="3" t="e">
        <f>INDEX(DATABASE!$1:$10000,MATCH($P17,DATABASE!$A:$A,0),MATCH(S$8,DATABASE!$1:$1,0))</f>
        <v>#N/A</v>
      </c>
      <c r="T17" s="3" t="e">
        <f>INDEX(DATABASE!$1:$10000,MATCH($P17,DATABASE!$A:$A,0),MATCH(T$8,DATABASE!$1:$1,0))</f>
        <v>#N/A</v>
      </c>
      <c r="U17" s="3" t="e">
        <f>INDEX(DATABASE!$1:$10000,MATCH($P17,DATABASE!$A:$A,0),MATCH(U$8,DATABASE!$1:$1,0))</f>
        <v>#N/A</v>
      </c>
      <c r="V17">
        <v>0</v>
      </c>
      <c r="W17" t="e">
        <f t="shared" si="9"/>
        <v>#N/A</v>
      </c>
      <c r="X17" t="e">
        <f t="shared" si="9"/>
        <v>#N/A</v>
      </c>
      <c r="Y17"/>
      <c r="Z17" s="2" t="e">
        <f t="shared" si="0"/>
        <v>#N/A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x14ac:dyDescent="0.25">
      <c r="D18" s="3" t="e">
        <f t="shared" si="1"/>
        <v>#N/A</v>
      </c>
      <c r="E18" s="3" t="e">
        <f t="shared" si="2"/>
        <v>#N/A</v>
      </c>
      <c r="F18" s="3" t="str">
        <f t="shared" si="3"/>
        <v/>
      </c>
      <c r="G18" s="3" t="str">
        <f t="shared" si="6"/>
        <v/>
      </c>
      <c r="H18" s="9" t="str">
        <f t="shared" si="10"/>
        <v/>
      </c>
      <c r="J18" s="21">
        <f t="shared" si="7"/>
        <v>0</v>
      </c>
      <c r="K18" s="21">
        <f t="shared" si="4"/>
        <v>0</v>
      </c>
      <c r="L18" s="21">
        <f t="shared" si="4"/>
        <v>0</v>
      </c>
      <c r="M18" s="21">
        <f t="shared" si="8"/>
        <v>0</v>
      </c>
      <c r="N18" s="21">
        <f t="shared" si="5"/>
        <v>0</v>
      </c>
      <c r="O18" s="21">
        <f t="shared" si="5"/>
        <v>0</v>
      </c>
      <c r="P18" t="s">
        <v>60</v>
      </c>
      <c r="Q18" s="3" t="e">
        <f>INDEX(DATABASE!$1:$10000,MATCH($P18,DATABASE!$A:$A,0),MATCH(Q$8,DATABASE!$1:$1,0))</f>
        <v>#N/A</v>
      </c>
      <c r="R18" s="3" t="e">
        <f>INDEX(DATABASE!$1:$10000,MATCH($P18,DATABASE!$A:$A,0),MATCH(R$8,DATABASE!$1:$1,0))</f>
        <v>#N/A</v>
      </c>
      <c r="S18" s="3" t="e">
        <f>INDEX(DATABASE!$1:$10000,MATCH($P18,DATABASE!$A:$A,0),MATCH(S$8,DATABASE!$1:$1,0))</f>
        <v>#N/A</v>
      </c>
      <c r="T18" s="3" t="e">
        <f>INDEX(DATABASE!$1:$10000,MATCH($P18,DATABASE!$A:$A,0),MATCH(T$8,DATABASE!$1:$1,0))</f>
        <v>#N/A</v>
      </c>
      <c r="U18" s="3" t="e">
        <f>INDEX(DATABASE!$1:$10000,MATCH($P18,DATABASE!$A:$A,0),MATCH(U$8,DATABASE!$1:$1,0))</f>
        <v>#N/A</v>
      </c>
      <c r="V18">
        <v>1</v>
      </c>
      <c r="W18" t="e">
        <f t="shared" si="9"/>
        <v>#N/A</v>
      </c>
      <c r="X18" t="e">
        <f t="shared" si="9"/>
        <v>#N/A</v>
      </c>
      <c r="Y18"/>
      <c r="Z18" s="2" t="e">
        <f t="shared" si="0"/>
        <v>#N/A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x14ac:dyDescent="0.25">
      <c r="B19" t="s">
        <v>37</v>
      </c>
      <c r="C19" t="s">
        <v>110</v>
      </c>
      <c r="D19" s="3" t="str">
        <f t="shared" si="1"/>
        <v/>
      </c>
      <c r="E19" s="3" t="str">
        <f t="shared" si="2"/>
        <v/>
      </c>
      <c r="F19" s="3" t="e">
        <f t="shared" si="3"/>
        <v>#N/A</v>
      </c>
      <c r="G19" s="3" t="e">
        <f t="shared" si="6"/>
        <v>#N/A</v>
      </c>
      <c r="H19" s="9" t="e">
        <f>IF(AND(NOT($V19),G19),(G19-F19)/G19,"")</f>
        <v>#N/A</v>
      </c>
      <c r="J19" s="21">
        <f t="shared" si="7"/>
        <v>0</v>
      </c>
      <c r="K19" s="21">
        <f t="shared" si="4"/>
        <v>0</v>
      </c>
      <c r="L19" s="21" t="e">
        <f t="shared" si="4"/>
        <v>#N/A</v>
      </c>
      <c r="M19" s="21">
        <f t="shared" si="8"/>
        <v>0</v>
      </c>
      <c r="N19" s="21">
        <f t="shared" si="5"/>
        <v>0</v>
      </c>
      <c r="O19" s="21" t="e">
        <f t="shared" si="5"/>
        <v>#N/A</v>
      </c>
      <c r="P19" t="s">
        <v>61</v>
      </c>
      <c r="Q19" s="3" t="e">
        <f>INDEX(DATABASE!$1:$10000,MATCH($P19,DATABASE!$A:$A,0),MATCH(Q$8,DATABASE!$1:$1,0))</f>
        <v>#N/A</v>
      </c>
      <c r="R19" s="3" t="e">
        <f>INDEX(DATABASE!$1:$10000,MATCH($P19,DATABASE!$A:$A,0),MATCH(R$8,DATABASE!$1:$1,0))</f>
        <v>#N/A</v>
      </c>
      <c r="S19" s="3" t="e">
        <f>INDEX(DATABASE!$1:$10000,MATCH($P19,DATABASE!$A:$A,0),MATCH(S$8,DATABASE!$1:$1,0))</f>
        <v>#N/A</v>
      </c>
      <c r="T19" s="3" t="e">
        <f>INDEX(DATABASE!$1:$10000,MATCH($P19,DATABASE!$A:$A,0),MATCH(T$8,DATABASE!$1:$1,0))</f>
        <v>#N/A</v>
      </c>
      <c r="U19" s="3" t="e">
        <f>INDEX(DATABASE!$1:$10000,MATCH($P19,DATABASE!$A:$A,0),MATCH(U$8,DATABASE!$1:$1,0))</f>
        <v>#N/A</v>
      </c>
      <c r="V19">
        <v>0</v>
      </c>
      <c r="W19" t="e">
        <f t="shared" si="9"/>
        <v>#N/A</v>
      </c>
      <c r="X19" t="e">
        <f t="shared" si="9"/>
        <v>#N/A</v>
      </c>
      <c r="Y19"/>
      <c r="Z19" s="2" t="e">
        <f t="shared" si="0"/>
        <v>#N/A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15.75" thickBot="1" x14ac:dyDescent="0.3">
      <c r="D20" s="3" t="e">
        <f t="shared" si="1"/>
        <v>#N/A</v>
      </c>
      <c r="E20" s="3" t="e">
        <f t="shared" si="2"/>
        <v>#N/A</v>
      </c>
      <c r="F20" s="3" t="str">
        <f t="shared" si="3"/>
        <v/>
      </c>
      <c r="G20" s="3" t="str">
        <f t="shared" si="6"/>
        <v/>
      </c>
      <c r="H20" s="9" t="str">
        <f t="shared" si="10"/>
        <v/>
      </c>
      <c r="J20" s="21">
        <f t="shared" si="7"/>
        <v>0</v>
      </c>
      <c r="K20" s="21">
        <f t="shared" si="4"/>
        <v>0</v>
      </c>
      <c r="L20" s="21">
        <f t="shared" si="4"/>
        <v>0</v>
      </c>
      <c r="M20" s="21">
        <f t="shared" si="8"/>
        <v>0</v>
      </c>
      <c r="N20" s="21">
        <f t="shared" si="5"/>
        <v>0</v>
      </c>
      <c r="O20" s="21">
        <f t="shared" si="5"/>
        <v>0</v>
      </c>
      <c r="P20" t="s">
        <v>62</v>
      </c>
      <c r="Q20" s="3" t="e">
        <f>INDEX(DATABASE!$1:$10000,MATCH($P20,DATABASE!$A:$A,0),MATCH(Q$8,DATABASE!$1:$1,0))</f>
        <v>#N/A</v>
      </c>
      <c r="R20" s="3" t="e">
        <f>INDEX(DATABASE!$1:$10000,MATCH($P20,DATABASE!$A:$A,0),MATCH(R$8,DATABASE!$1:$1,0))</f>
        <v>#N/A</v>
      </c>
      <c r="S20" s="3" t="e">
        <f>INDEX(DATABASE!$1:$10000,MATCH($P20,DATABASE!$A:$A,0),MATCH(S$8,DATABASE!$1:$1,0))</f>
        <v>#N/A</v>
      </c>
      <c r="T20" s="3" t="e">
        <f>INDEX(DATABASE!$1:$10000,MATCH($P20,DATABASE!$A:$A,0),MATCH(T$8,DATABASE!$1:$1,0))</f>
        <v>#N/A</v>
      </c>
      <c r="U20" s="3" t="e">
        <f>INDEX(DATABASE!$1:$10000,MATCH($P20,DATABASE!$A:$A,0),MATCH(U$8,DATABASE!$1:$1,0))</f>
        <v>#N/A</v>
      </c>
      <c r="V20">
        <v>1</v>
      </c>
      <c r="W20" t="e">
        <f>Q19/Q20*1000*1000</f>
        <v>#N/A</v>
      </c>
      <c r="X20" t="e">
        <f t="shared" si="9"/>
        <v>#N/A</v>
      </c>
      <c r="Y20"/>
      <c r="Z20" s="2" t="e">
        <f t="shared" si="0"/>
        <v>#N/A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s="5" customFormat="1" ht="15.75" thickTop="1" x14ac:dyDescent="0.25">
      <c r="B21" s="5" t="s">
        <v>11</v>
      </c>
      <c r="C21" s="5" t="s">
        <v>108</v>
      </c>
      <c r="D21" s="6" t="str">
        <f t="shared" si="1"/>
        <v/>
      </c>
      <c r="E21" s="6" t="str">
        <f t="shared" si="2"/>
        <v/>
      </c>
      <c r="F21" s="6" t="e">
        <f t="shared" si="3"/>
        <v>#N/A</v>
      </c>
      <c r="G21" s="6" t="e">
        <f t="shared" si="6"/>
        <v>#N/A</v>
      </c>
      <c r="H21" s="13" t="e">
        <f t="shared" si="10"/>
        <v>#N/A</v>
      </c>
      <c r="I21" s="13"/>
      <c r="J21" s="6" t="e">
        <f t="shared" si="7"/>
        <v>#N/A</v>
      </c>
      <c r="K21" s="6">
        <f t="shared" si="4"/>
        <v>0</v>
      </c>
      <c r="L21" s="6">
        <f t="shared" si="4"/>
        <v>0</v>
      </c>
      <c r="M21" s="6" t="e">
        <f t="shared" si="8"/>
        <v>#N/A</v>
      </c>
      <c r="N21" s="6">
        <f t="shared" si="5"/>
        <v>0</v>
      </c>
      <c r="O21" s="6">
        <f t="shared" si="5"/>
        <v>0</v>
      </c>
      <c r="P21" s="5" t="s">
        <v>63</v>
      </c>
      <c r="Q21" s="3" t="e">
        <f>INDEX(DATABASE!$1:$10000,MATCH($P21,DATABASE!$A:$A,0),MATCH(Q$8,DATABASE!$1:$1,0))</f>
        <v>#N/A</v>
      </c>
      <c r="R21" s="3" t="e">
        <f>INDEX(DATABASE!$1:$10000,MATCH($P21,DATABASE!$A:$A,0),MATCH(R$8,DATABASE!$1:$1,0))</f>
        <v>#N/A</v>
      </c>
      <c r="S21" s="3" t="e">
        <f>INDEX(DATABASE!$1:$10000,MATCH($P21,DATABASE!$A:$A,0),MATCH(S$8,DATABASE!$1:$1,0))</f>
        <v>#N/A</v>
      </c>
      <c r="T21" s="3" t="e">
        <f>INDEX(DATABASE!$1:$10000,MATCH($P21,DATABASE!$A:$A,0),MATCH(T$8,DATABASE!$1:$1,0))</f>
        <v>#N/A</v>
      </c>
      <c r="U21" s="3" t="e">
        <f>INDEX(DATABASE!$1:$10000,MATCH($P21,DATABASE!$A:$A,0),MATCH(U$8,DATABASE!$1:$1,0))</f>
        <v>#N/A</v>
      </c>
      <c r="V21" s="6">
        <v>0</v>
      </c>
      <c r="W21" s="6" t="e">
        <f t="shared" si="9"/>
        <v>#N/A</v>
      </c>
      <c r="X21" s="6" t="e">
        <f t="shared" si="9"/>
        <v>#N/A</v>
      </c>
      <c r="Y21" s="7"/>
      <c r="Z21" s="7" t="e">
        <f t="shared" si="0"/>
        <v>#N/A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ht="15.75" thickBot="1" x14ac:dyDescent="0.3">
      <c r="D22" s="3" t="e">
        <f t="shared" si="1"/>
        <v>#N/A</v>
      </c>
      <c r="E22" s="3" t="e">
        <f t="shared" si="2"/>
        <v>#N/A</v>
      </c>
      <c r="F22" s="3" t="str">
        <f t="shared" si="3"/>
        <v/>
      </c>
      <c r="G22" s="3" t="str">
        <f t="shared" si="6"/>
        <v/>
      </c>
      <c r="H22" s="9" t="str">
        <f t="shared" si="10"/>
        <v/>
      </c>
      <c r="J22" s="21">
        <f t="shared" si="7"/>
        <v>0</v>
      </c>
      <c r="K22" s="21">
        <f t="shared" si="4"/>
        <v>0</v>
      </c>
      <c r="L22" s="21">
        <f t="shared" si="4"/>
        <v>0</v>
      </c>
      <c r="M22" s="21">
        <f t="shared" si="8"/>
        <v>0</v>
      </c>
      <c r="N22" s="21">
        <f t="shared" si="5"/>
        <v>0</v>
      </c>
      <c r="O22" s="3">
        <f t="shared" si="5"/>
        <v>0</v>
      </c>
      <c r="P22" t="s">
        <v>64</v>
      </c>
      <c r="Q22" s="3" t="e">
        <f>INDEX(DATABASE!$1:$10000,MATCH($P22,DATABASE!$A:$A,0),MATCH(Q$8,DATABASE!$1:$1,0))</f>
        <v>#N/A</v>
      </c>
      <c r="R22" s="3" t="e">
        <f>INDEX(DATABASE!$1:$10000,MATCH($P22,DATABASE!$A:$A,0),MATCH(R$8,DATABASE!$1:$1,0))</f>
        <v>#N/A</v>
      </c>
      <c r="S22" s="3" t="e">
        <f>INDEX(DATABASE!$1:$10000,MATCH($P22,DATABASE!$A:$A,0),MATCH(S$8,DATABASE!$1:$1,0))</f>
        <v>#N/A</v>
      </c>
      <c r="T22" s="3" t="e">
        <f>INDEX(DATABASE!$1:$10000,MATCH($P22,DATABASE!$A:$A,0),MATCH(T$8,DATABASE!$1:$1,0))</f>
        <v>#N/A</v>
      </c>
      <c r="U22" s="3" t="e">
        <f>INDEX(DATABASE!$1:$10000,MATCH($P22,DATABASE!$A:$A,0),MATCH(U$8,DATABASE!$1:$1,0))</f>
        <v>#N/A</v>
      </c>
      <c r="V22">
        <v>1</v>
      </c>
      <c r="W22" t="e">
        <f t="shared" si="9"/>
        <v>#N/A</v>
      </c>
      <c r="X22" t="e">
        <f t="shared" si="9"/>
        <v>#N/A</v>
      </c>
      <c r="Y22"/>
      <c r="Z22" s="2" t="e">
        <f t="shared" si="0"/>
        <v>#N/A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s="5" customFormat="1" ht="15.75" thickTop="1" x14ac:dyDescent="0.25">
      <c r="B23" s="5" t="s">
        <v>1</v>
      </c>
      <c r="C23" s="5" t="s">
        <v>108</v>
      </c>
      <c r="D23" s="6" t="str">
        <f t="shared" si="1"/>
        <v/>
      </c>
      <c r="E23" s="6" t="str">
        <f t="shared" si="2"/>
        <v/>
      </c>
      <c r="F23" s="6" t="e">
        <f t="shared" si="3"/>
        <v>#N/A</v>
      </c>
      <c r="G23" s="6" t="e">
        <f t="shared" si="6"/>
        <v>#N/A</v>
      </c>
      <c r="H23" s="8" t="e">
        <f t="shared" si="10"/>
        <v>#N/A</v>
      </c>
      <c r="I23" s="8"/>
      <c r="J23" s="22" t="e">
        <f t="shared" si="7"/>
        <v>#N/A</v>
      </c>
      <c r="K23" s="22">
        <f t="shared" si="4"/>
        <v>0</v>
      </c>
      <c r="L23" s="22">
        <f t="shared" si="4"/>
        <v>0</v>
      </c>
      <c r="M23" s="22" t="e">
        <f t="shared" si="8"/>
        <v>#N/A</v>
      </c>
      <c r="N23" s="22">
        <f t="shared" si="5"/>
        <v>0</v>
      </c>
      <c r="O23" s="22">
        <f t="shared" si="5"/>
        <v>0</v>
      </c>
      <c r="P23" s="5" t="s">
        <v>65</v>
      </c>
      <c r="Q23" s="3" t="e">
        <f>INDEX(DATABASE!$1:$10000,MATCH($P23,DATABASE!$A:$A,0),MATCH(Q$8,DATABASE!$1:$1,0))</f>
        <v>#N/A</v>
      </c>
      <c r="R23" s="3" t="e">
        <f>INDEX(DATABASE!$1:$10000,MATCH($P23,DATABASE!$A:$A,0),MATCH(R$8,DATABASE!$1:$1,0))</f>
        <v>#N/A</v>
      </c>
      <c r="S23" s="3" t="e">
        <f>INDEX(DATABASE!$1:$10000,MATCH($P23,DATABASE!$A:$A,0),MATCH(S$8,DATABASE!$1:$1,0))</f>
        <v>#N/A</v>
      </c>
      <c r="T23" s="3" t="e">
        <f>INDEX(DATABASE!$1:$10000,MATCH($P23,DATABASE!$A:$A,0),MATCH(T$8,DATABASE!$1:$1,0))</f>
        <v>#N/A</v>
      </c>
      <c r="U23" s="3" t="e">
        <f>INDEX(DATABASE!$1:$10000,MATCH($P23,DATABASE!$A:$A,0),MATCH(U$8,DATABASE!$1:$1,0))</f>
        <v>#N/A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2" t="e">
        <f t="shared" si="0"/>
        <v>#N/A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15.75" thickBot="1" x14ac:dyDescent="0.3">
      <c r="D24" s="3" t="e">
        <f t="shared" si="1"/>
        <v>#N/A</v>
      </c>
      <c r="E24" s="3" t="e">
        <f t="shared" si="2"/>
        <v>#N/A</v>
      </c>
      <c r="F24" s="3" t="str">
        <f t="shared" si="3"/>
        <v/>
      </c>
      <c r="G24" s="3" t="str">
        <f t="shared" si="6"/>
        <v/>
      </c>
      <c r="H24" s="9" t="str">
        <f t="shared" si="10"/>
        <v/>
      </c>
      <c r="J24" s="21">
        <f t="shared" si="7"/>
        <v>0</v>
      </c>
      <c r="K24" s="21">
        <f t="shared" si="4"/>
        <v>0</v>
      </c>
      <c r="L24" s="21">
        <f t="shared" si="4"/>
        <v>0</v>
      </c>
      <c r="M24" s="21">
        <f t="shared" si="8"/>
        <v>0</v>
      </c>
      <c r="N24" s="21">
        <f t="shared" si="5"/>
        <v>0</v>
      </c>
      <c r="O24" s="3">
        <f t="shared" si="5"/>
        <v>0</v>
      </c>
      <c r="P24" t="s">
        <v>66</v>
      </c>
      <c r="Q24" s="3" t="e">
        <f>INDEX(DATABASE!$1:$10000,MATCH($P24,DATABASE!$A:$A,0),MATCH(Q$8,DATABASE!$1:$1,0))</f>
        <v>#N/A</v>
      </c>
      <c r="R24" s="3" t="e">
        <f>INDEX(DATABASE!$1:$10000,MATCH($P24,DATABASE!$A:$A,0),MATCH(R$8,DATABASE!$1:$1,0))</f>
        <v>#N/A</v>
      </c>
      <c r="S24" s="3" t="e">
        <f>INDEX(DATABASE!$1:$10000,MATCH($P24,DATABASE!$A:$A,0),MATCH(S$8,DATABASE!$1:$1,0))</f>
        <v>#N/A</v>
      </c>
      <c r="T24" s="3" t="e">
        <f>INDEX(DATABASE!$1:$10000,MATCH($P24,DATABASE!$A:$A,0),MATCH(T$8,DATABASE!$1:$1,0))</f>
        <v>#N/A</v>
      </c>
      <c r="U24" s="3" t="e">
        <f>INDEX(DATABASE!$1:$10000,MATCH($P24,DATABASE!$A:$A,0),MATCH(U$8,DATABASE!$1:$1,0))</f>
        <v>#N/A</v>
      </c>
      <c r="V24">
        <v>1</v>
      </c>
      <c r="W24" t="e">
        <f t="shared" ref="W24:X56" si="11">Q23/Q24*1000*1000</f>
        <v>#N/A</v>
      </c>
      <c r="X24" t="e">
        <f t="shared" si="11"/>
        <v>#N/A</v>
      </c>
      <c r="Y24"/>
      <c r="Z24" s="2" t="e">
        <f t="shared" si="0"/>
        <v>#N/A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s="5" customFormat="1" ht="15.75" thickTop="1" x14ac:dyDescent="0.25">
      <c r="B25" s="5" t="s">
        <v>31</v>
      </c>
      <c r="C25" s="5" t="s">
        <v>108</v>
      </c>
      <c r="D25" s="6" t="str">
        <f t="shared" si="1"/>
        <v/>
      </c>
      <c r="E25" s="6" t="str">
        <f t="shared" si="2"/>
        <v/>
      </c>
      <c r="F25" s="6" t="e">
        <f t="shared" si="3"/>
        <v>#N/A</v>
      </c>
      <c r="G25" s="6" t="e">
        <f t="shared" si="6"/>
        <v>#N/A</v>
      </c>
      <c r="H25" s="8" t="e">
        <f t="shared" si="10"/>
        <v>#N/A</v>
      </c>
      <c r="I25" s="8"/>
      <c r="J25" s="22" t="e">
        <f t="shared" si="7"/>
        <v>#N/A</v>
      </c>
      <c r="K25" s="22">
        <f t="shared" si="4"/>
        <v>0</v>
      </c>
      <c r="L25" s="22">
        <f t="shared" si="4"/>
        <v>0</v>
      </c>
      <c r="M25" s="22" t="e">
        <f t="shared" si="8"/>
        <v>#N/A</v>
      </c>
      <c r="N25" s="22">
        <f t="shared" si="5"/>
        <v>0</v>
      </c>
      <c r="O25" s="22">
        <f t="shared" si="5"/>
        <v>0</v>
      </c>
      <c r="P25" s="5" t="s">
        <v>67</v>
      </c>
      <c r="Q25" s="3" t="e">
        <f>INDEX(DATABASE!$1:$10000,MATCH($P25,DATABASE!$A:$A,0),MATCH(Q$8,DATABASE!$1:$1,0))</f>
        <v>#N/A</v>
      </c>
      <c r="R25" s="3" t="e">
        <f>INDEX(DATABASE!$1:$10000,MATCH($P25,DATABASE!$A:$A,0),MATCH(R$8,DATABASE!$1:$1,0))</f>
        <v>#N/A</v>
      </c>
      <c r="S25" s="3" t="e">
        <f>INDEX(DATABASE!$1:$10000,MATCH($P25,DATABASE!$A:$A,0),MATCH(S$8,DATABASE!$1:$1,0))</f>
        <v>#N/A</v>
      </c>
      <c r="T25" s="3" t="e">
        <f>INDEX(DATABASE!$1:$10000,MATCH($P25,DATABASE!$A:$A,0),MATCH(T$8,DATABASE!$1:$1,0))</f>
        <v>#N/A</v>
      </c>
      <c r="U25" s="3" t="e">
        <f>INDEX(DATABASE!$1:$10000,MATCH($P25,DATABASE!$A:$A,0),MATCH(U$8,DATABASE!$1:$1,0))</f>
        <v>#N/A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2" t="e">
        <f t="shared" si="0"/>
        <v>#N/A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ht="15.75" thickBot="1" x14ac:dyDescent="0.3">
      <c r="D26" s="3" t="e">
        <f t="shared" si="1"/>
        <v>#N/A</v>
      </c>
      <c r="E26" s="3" t="e">
        <f t="shared" si="2"/>
        <v>#N/A</v>
      </c>
      <c r="F26" s="3" t="str">
        <f t="shared" si="3"/>
        <v/>
      </c>
      <c r="G26" s="3" t="str">
        <f t="shared" si="6"/>
        <v/>
      </c>
      <c r="H26" s="9" t="str">
        <f t="shared" si="10"/>
        <v/>
      </c>
      <c r="J26" s="21">
        <f t="shared" si="7"/>
        <v>0</v>
      </c>
      <c r="K26" s="21">
        <f t="shared" si="4"/>
        <v>0</v>
      </c>
      <c r="L26" s="21">
        <f t="shared" si="4"/>
        <v>0</v>
      </c>
      <c r="M26" s="21">
        <f t="shared" si="8"/>
        <v>0</v>
      </c>
      <c r="N26" s="21">
        <f t="shared" si="5"/>
        <v>0</v>
      </c>
      <c r="O26" s="3">
        <f t="shared" si="5"/>
        <v>0</v>
      </c>
      <c r="P26" t="s">
        <v>68</v>
      </c>
      <c r="Q26" s="3" t="e">
        <f>INDEX(DATABASE!$1:$10000,MATCH($P26,DATABASE!$A:$A,0),MATCH(Q$8,DATABASE!$1:$1,0))</f>
        <v>#N/A</v>
      </c>
      <c r="R26" s="3" t="e">
        <f>INDEX(DATABASE!$1:$10000,MATCH($P26,DATABASE!$A:$A,0),MATCH(R$8,DATABASE!$1:$1,0))</f>
        <v>#N/A</v>
      </c>
      <c r="S26" s="3" t="e">
        <f>INDEX(DATABASE!$1:$10000,MATCH($P26,DATABASE!$A:$A,0),MATCH(S$8,DATABASE!$1:$1,0))</f>
        <v>#N/A</v>
      </c>
      <c r="T26" s="3" t="e">
        <f>INDEX(DATABASE!$1:$10000,MATCH($P26,DATABASE!$A:$A,0),MATCH(T$8,DATABASE!$1:$1,0))</f>
        <v>#N/A</v>
      </c>
      <c r="U26" s="3" t="e">
        <f>INDEX(DATABASE!$1:$10000,MATCH($P26,DATABASE!$A:$A,0),MATCH(U$8,DATABASE!$1:$1,0))</f>
        <v>#N/A</v>
      </c>
      <c r="V26">
        <v>1</v>
      </c>
      <c r="W26" t="e">
        <f t="shared" si="11"/>
        <v>#N/A</v>
      </c>
      <c r="X26" t="e">
        <f t="shared" si="11"/>
        <v>#N/A</v>
      </c>
      <c r="Y26"/>
      <c r="Z26" s="2" t="e">
        <f t="shared" si="0"/>
        <v>#N/A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s="5" customFormat="1" ht="15.75" thickTop="1" x14ac:dyDescent="0.25">
      <c r="B27" s="5" t="s">
        <v>2</v>
      </c>
      <c r="C27" s="5" t="s">
        <v>108</v>
      </c>
      <c r="D27" s="6" t="str">
        <f t="shared" si="1"/>
        <v/>
      </c>
      <c r="E27" s="6" t="str">
        <f t="shared" si="2"/>
        <v/>
      </c>
      <c r="F27" s="6" t="e">
        <f t="shared" si="3"/>
        <v>#N/A</v>
      </c>
      <c r="G27" s="6" t="e">
        <f t="shared" si="6"/>
        <v>#N/A</v>
      </c>
      <c r="H27" s="8" t="e">
        <f t="shared" si="10"/>
        <v>#N/A</v>
      </c>
      <c r="I27" s="8"/>
      <c r="J27" s="22" t="e">
        <f t="shared" si="7"/>
        <v>#N/A</v>
      </c>
      <c r="K27" s="22">
        <f t="shared" si="4"/>
        <v>0</v>
      </c>
      <c r="L27" s="22">
        <f t="shared" si="4"/>
        <v>0</v>
      </c>
      <c r="M27" s="22" t="e">
        <f t="shared" si="8"/>
        <v>#N/A</v>
      </c>
      <c r="N27" s="22">
        <f t="shared" si="5"/>
        <v>0</v>
      </c>
      <c r="O27" s="22">
        <f t="shared" si="5"/>
        <v>0</v>
      </c>
      <c r="P27" s="5" t="s">
        <v>69</v>
      </c>
      <c r="Q27" s="3" t="e">
        <f>INDEX(DATABASE!$1:$10000,MATCH($P27,DATABASE!$A:$A,0),MATCH(Q$8,DATABASE!$1:$1,0))</f>
        <v>#N/A</v>
      </c>
      <c r="R27" s="3" t="e">
        <f>INDEX(DATABASE!$1:$10000,MATCH($P27,DATABASE!$A:$A,0),MATCH(R$8,DATABASE!$1:$1,0))</f>
        <v>#N/A</v>
      </c>
      <c r="S27" s="3" t="e">
        <f>INDEX(DATABASE!$1:$10000,MATCH($P27,DATABASE!$A:$A,0),MATCH(S$8,DATABASE!$1:$1,0))</f>
        <v>#N/A</v>
      </c>
      <c r="T27" s="3" t="e">
        <f>INDEX(DATABASE!$1:$10000,MATCH($P27,DATABASE!$A:$A,0),MATCH(T$8,DATABASE!$1:$1,0))</f>
        <v>#N/A</v>
      </c>
      <c r="U27" s="3" t="e">
        <f>INDEX(DATABASE!$1:$10000,MATCH($P27,DATABASE!$A:$A,0),MATCH(U$8,DATABASE!$1:$1,0))</f>
        <v>#N/A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2" t="e">
        <f t="shared" si="0"/>
        <v>#N/A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5.75" thickBot="1" x14ac:dyDescent="0.3">
      <c r="D28" s="3" t="e">
        <f t="shared" si="1"/>
        <v>#N/A</v>
      </c>
      <c r="E28" s="3" t="e">
        <f t="shared" si="2"/>
        <v>#N/A</v>
      </c>
      <c r="F28" s="3" t="str">
        <f t="shared" si="3"/>
        <v/>
      </c>
      <c r="G28" s="3" t="str">
        <f t="shared" si="6"/>
        <v/>
      </c>
      <c r="H28" s="9" t="str">
        <f t="shared" si="10"/>
        <v/>
      </c>
      <c r="J28" s="21">
        <f t="shared" si="7"/>
        <v>0</v>
      </c>
      <c r="K28" s="21">
        <f t="shared" si="4"/>
        <v>0</v>
      </c>
      <c r="L28" s="21">
        <f t="shared" si="4"/>
        <v>0</v>
      </c>
      <c r="M28" s="21">
        <f t="shared" si="8"/>
        <v>0</v>
      </c>
      <c r="N28" s="21">
        <f t="shared" si="5"/>
        <v>0</v>
      </c>
      <c r="O28" s="3">
        <f t="shared" si="5"/>
        <v>0</v>
      </c>
      <c r="P28" t="s">
        <v>70</v>
      </c>
      <c r="Q28" s="3" t="e">
        <f>INDEX(DATABASE!$1:$10000,MATCH($P28,DATABASE!$A:$A,0),MATCH(Q$8,DATABASE!$1:$1,0))</f>
        <v>#N/A</v>
      </c>
      <c r="R28" s="3" t="e">
        <f>INDEX(DATABASE!$1:$10000,MATCH($P28,DATABASE!$A:$A,0),MATCH(R$8,DATABASE!$1:$1,0))</f>
        <v>#N/A</v>
      </c>
      <c r="S28" s="3" t="e">
        <f>INDEX(DATABASE!$1:$10000,MATCH($P28,DATABASE!$A:$A,0),MATCH(S$8,DATABASE!$1:$1,0))</f>
        <v>#N/A</v>
      </c>
      <c r="T28" s="3" t="e">
        <f>INDEX(DATABASE!$1:$10000,MATCH($P28,DATABASE!$A:$A,0),MATCH(T$8,DATABASE!$1:$1,0))</f>
        <v>#N/A</v>
      </c>
      <c r="U28" s="3" t="e">
        <f>INDEX(DATABASE!$1:$10000,MATCH($P28,DATABASE!$A:$A,0),MATCH(U$8,DATABASE!$1:$1,0))</f>
        <v>#N/A</v>
      </c>
      <c r="V28">
        <v>1</v>
      </c>
      <c r="W28" t="e">
        <f t="shared" si="11"/>
        <v>#N/A</v>
      </c>
      <c r="X28" t="e">
        <f t="shared" si="11"/>
        <v>#N/A</v>
      </c>
      <c r="Y28"/>
      <c r="Z28" s="2" t="e">
        <f t="shared" si="0"/>
        <v>#N/A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s="5" customFormat="1" ht="15.75" thickTop="1" x14ac:dyDescent="0.25">
      <c r="B29" s="5" t="s">
        <v>48</v>
      </c>
      <c r="C29" s="5" t="s">
        <v>108</v>
      </c>
      <c r="D29" s="6" t="str">
        <f t="shared" si="1"/>
        <v/>
      </c>
      <c r="E29" s="6" t="str">
        <f t="shared" si="2"/>
        <v/>
      </c>
      <c r="F29" s="6" t="e">
        <f t="shared" si="3"/>
        <v>#N/A</v>
      </c>
      <c r="G29" s="6" t="e">
        <f>IF(NOT($V29),Z29,"")</f>
        <v>#N/A</v>
      </c>
      <c r="H29" s="8" t="e">
        <f t="shared" si="10"/>
        <v>#N/A</v>
      </c>
      <c r="I29" s="8"/>
      <c r="J29" s="22" t="e">
        <f t="shared" si="7"/>
        <v>#N/A</v>
      </c>
      <c r="K29" s="22">
        <f t="shared" si="7"/>
        <v>0</v>
      </c>
      <c r="L29" s="22">
        <f t="shared" si="7"/>
        <v>0</v>
      </c>
      <c r="M29" s="22" t="e">
        <f t="shared" si="8"/>
        <v>#N/A</v>
      </c>
      <c r="N29" s="22">
        <f t="shared" si="8"/>
        <v>0</v>
      </c>
      <c r="O29" s="22">
        <f t="shared" si="8"/>
        <v>0</v>
      </c>
      <c r="P29" s="5" t="s">
        <v>71</v>
      </c>
      <c r="Q29" s="3" t="e">
        <f>INDEX(DATABASE!$1:$10000,MATCH($P29,DATABASE!$A:$A,0),MATCH(Q$8,DATABASE!$1:$1,0))</f>
        <v>#N/A</v>
      </c>
      <c r="R29" s="3" t="e">
        <f>INDEX(DATABASE!$1:$10000,MATCH($P29,DATABASE!$A:$A,0),MATCH(R$8,DATABASE!$1:$1,0))</f>
        <v>#N/A</v>
      </c>
      <c r="S29" s="3" t="e">
        <f>INDEX(DATABASE!$1:$10000,MATCH($P29,DATABASE!$A:$A,0),MATCH(S$8,DATABASE!$1:$1,0))</f>
        <v>#N/A</v>
      </c>
      <c r="T29" s="3" t="e">
        <f>INDEX(DATABASE!$1:$10000,MATCH($P29,DATABASE!$A:$A,0),MATCH(T$8,DATABASE!$1:$1,0))</f>
        <v>#N/A</v>
      </c>
      <c r="U29" s="3" t="e">
        <f>INDEX(DATABASE!$1:$10000,MATCH($P29,DATABASE!$A:$A,0),MATCH(U$8,DATABASE!$1:$1,0))</f>
        <v>#N/A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2" t="e">
        <f t="shared" si="0"/>
        <v>#N/A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5.75" thickBot="1" x14ac:dyDescent="0.3">
      <c r="D30" s="3" t="e">
        <f t="shared" si="1"/>
        <v>#N/A</v>
      </c>
      <c r="E30" s="3" t="e">
        <f t="shared" si="2"/>
        <v>#N/A</v>
      </c>
      <c r="F30" s="3" t="str">
        <f t="shared" si="3"/>
        <v/>
      </c>
      <c r="G30" s="3" t="str">
        <f t="shared" si="6"/>
        <v/>
      </c>
      <c r="H30" s="9" t="str">
        <f t="shared" si="10"/>
        <v/>
      </c>
      <c r="J30" s="21">
        <f t="shared" si="7"/>
        <v>0</v>
      </c>
      <c r="K30" s="21">
        <f t="shared" si="7"/>
        <v>0</v>
      </c>
      <c r="L30" s="21">
        <f t="shared" si="7"/>
        <v>0</v>
      </c>
      <c r="M30" s="21">
        <f t="shared" si="8"/>
        <v>0</v>
      </c>
      <c r="N30" s="21">
        <f t="shared" si="8"/>
        <v>0</v>
      </c>
      <c r="O30" s="3">
        <f t="shared" si="8"/>
        <v>0</v>
      </c>
      <c r="P30" t="s">
        <v>72</v>
      </c>
      <c r="Q30" s="3" t="e">
        <f>INDEX(DATABASE!$1:$10000,MATCH($P30,DATABASE!$A:$A,0),MATCH(Q$8,DATABASE!$1:$1,0))</f>
        <v>#N/A</v>
      </c>
      <c r="R30" s="3" t="e">
        <f>INDEX(DATABASE!$1:$10000,MATCH($P30,DATABASE!$A:$A,0),MATCH(R$8,DATABASE!$1:$1,0))</f>
        <v>#N/A</v>
      </c>
      <c r="S30" s="3" t="e">
        <f>INDEX(DATABASE!$1:$10000,MATCH($P30,DATABASE!$A:$A,0),MATCH(S$8,DATABASE!$1:$1,0))</f>
        <v>#N/A</v>
      </c>
      <c r="T30" s="3" t="e">
        <f>INDEX(DATABASE!$1:$10000,MATCH($P30,DATABASE!$A:$A,0),MATCH(T$8,DATABASE!$1:$1,0))</f>
        <v>#N/A</v>
      </c>
      <c r="U30" s="3" t="e">
        <f>INDEX(DATABASE!$1:$10000,MATCH($P30,DATABASE!$A:$A,0),MATCH(U$8,DATABASE!$1:$1,0))</f>
        <v>#N/A</v>
      </c>
      <c r="V30">
        <v>1</v>
      </c>
      <c r="W30" t="e">
        <f t="shared" si="11"/>
        <v>#N/A</v>
      </c>
      <c r="X30" t="e">
        <f t="shared" si="11"/>
        <v>#N/A</v>
      </c>
      <c r="Y30"/>
      <c r="Z30" s="2" t="e">
        <f t="shared" si="0"/>
        <v>#N/A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s="5" customFormat="1" ht="15.75" thickTop="1" x14ac:dyDescent="0.25">
      <c r="B31" s="5" t="s">
        <v>34</v>
      </c>
      <c r="C31" s="5" t="s">
        <v>108</v>
      </c>
      <c r="D31" s="6" t="str">
        <f t="shared" si="1"/>
        <v/>
      </c>
      <c r="E31" s="6" t="str">
        <f t="shared" si="2"/>
        <v/>
      </c>
      <c r="F31" s="6" t="e">
        <f t="shared" si="3"/>
        <v>#N/A</v>
      </c>
      <c r="G31" s="6" t="e">
        <f>IF(NOT($V31),Z31,"")</f>
        <v>#N/A</v>
      </c>
      <c r="H31" s="8" t="e">
        <f t="shared" si="10"/>
        <v>#N/A</v>
      </c>
      <c r="I31" s="8"/>
      <c r="J31" s="22" t="e">
        <f t="shared" si="7"/>
        <v>#N/A</v>
      </c>
      <c r="K31" s="22">
        <f t="shared" si="7"/>
        <v>0</v>
      </c>
      <c r="L31" s="22">
        <f t="shared" si="7"/>
        <v>0</v>
      </c>
      <c r="M31" s="22" t="e">
        <f t="shared" si="8"/>
        <v>#N/A</v>
      </c>
      <c r="N31" s="22">
        <f t="shared" si="8"/>
        <v>0</v>
      </c>
      <c r="O31" s="22">
        <f t="shared" si="8"/>
        <v>0</v>
      </c>
      <c r="P31" s="5" t="s">
        <v>73</v>
      </c>
      <c r="Q31" s="3" t="e">
        <f>INDEX(DATABASE!$1:$10000,MATCH($P31,DATABASE!$A:$A,0),MATCH(Q$8,DATABASE!$1:$1,0))</f>
        <v>#N/A</v>
      </c>
      <c r="R31" s="3" t="e">
        <f>INDEX(DATABASE!$1:$10000,MATCH($P31,DATABASE!$A:$A,0),MATCH(R$8,DATABASE!$1:$1,0))</f>
        <v>#N/A</v>
      </c>
      <c r="S31" s="3" t="e">
        <f>INDEX(DATABASE!$1:$10000,MATCH($P31,DATABASE!$A:$A,0),MATCH(S$8,DATABASE!$1:$1,0))</f>
        <v>#N/A</v>
      </c>
      <c r="T31" s="3" t="e">
        <f>INDEX(DATABASE!$1:$10000,MATCH($P31,DATABASE!$A:$A,0),MATCH(T$8,DATABASE!$1:$1,0))</f>
        <v>#N/A</v>
      </c>
      <c r="U31" s="3" t="e">
        <f>INDEX(DATABASE!$1:$10000,MATCH($P31,DATABASE!$A:$A,0),MATCH(U$8,DATABASE!$1:$1,0))</f>
        <v>#N/A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2" t="e">
        <f t="shared" si="0"/>
        <v>#N/A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25">
      <c r="D32" s="3" t="e">
        <f t="shared" si="1"/>
        <v>#N/A</v>
      </c>
      <c r="E32" s="3" t="e">
        <f t="shared" si="2"/>
        <v>#N/A</v>
      </c>
      <c r="F32" s="3" t="str">
        <f t="shared" si="3"/>
        <v/>
      </c>
      <c r="G32" s="3" t="str">
        <f t="shared" si="6"/>
        <v/>
      </c>
      <c r="H32" s="9" t="str">
        <f t="shared" si="10"/>
        <v/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8"/>
        <v>0</v>
      </c>
      <c r="N32" s="21">
        <f t="shared" si="8"/>
        <v>0</v>
      </c>
      <c r="O32" s="3">
        <f t="shared" si="8"/>
        <v>0</v>
      </c>
      <c r="P32" t="s">
        <v>74</v>
      </c>
      <c r="Q32" s="3" t="e">
        <f>INDEX(DATABASE!$1:$10000,MATCH($P32,DATABASE!$A:$A,0),MATCH(Q$8,DATABASE!$1:$1,0))</f>
        <v>#N/A</v>
      </c>
      <c r="R32" s="3" t="e">
        <f>INDEX(DATABASE!$1:$10000,MATCH($P32,DATABASE!$A:$A,0),MATCH(R$8,DATABASE!$1:$1,0))</f>
        <v>#N/A</v>
      </c>
      <c r="S32" s="3" t="e">
        <f>INDEX(DATABASE!$1:$10000,MATCH($P32,DATABASE!$A:$A,0),MATCH(S$8,DATABASE!$1:$1,0))</f>
        <v>#N/A</v>
      </c>
      <c r="T32" s="3" t="e">
        <f>INDEX(DATABASE!$1:$10000,MATCH($P32,DATABASE!$A:$A,0),MATCH(T$8,DATABASE!$1:$1,0))</f>
        <v>#N/A</v>
      </c>
      <c r="U32" s="3" t="e">
        <f>INDEX(DATABASE!$1:$10000,MATCH($P32,DATABASE!$A:$A,0),MATCH(U$8,DATABASE!$1:$1,0))</f>
        <v>#N/A</v>
      </c>
      <c r="V32">
        <v>1</v>
      </c>
      <c r="W32" t="e">
        <f t="shared" si="11"/>
        <v>#N/A</v>
      </c>
      <c r="X32" t="e">
        <f t="shared" si="11"/>
        <v>#N/A</v>
      </c>
      <c r="Y32"/>
      <c r="Z32" s="2" t="e">
        <f t="shared" si="0"/>
        <v>#N/A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 t="s">
        <v>35</v>
      </c>
      <c r="C33" t="s">
        <v>109</v>
      </c>
      <c r="D33" s="3" t="str">
        <f t="shared" si="1"/>
        <v/>
      </c>
      <c r="E33" s="3" t="str">
        <f t="shared" si="2"/>
        <v/>
      </c>
      <c r="F33" s="16" t="e">
        <f t="shared" si="3"/>
        <v>#N/A</v>
      </c>
      <c r="G33" s="16" t="e">
        <f>IF(NOT($V33),R33,"")</f>
        <v>#N/A</v>
      </c>
      <c r="H33" s="9" t="e">
        <f t="shared" si="10"/>
        <v>#N/A</v>
      </c>
      <c r="J33" s="21">
        <f t="shared" si="7"/>
        <v>0</v>
      </c>
      <c r="K33" s="21" t="e">
        <f t="shared" si="7"/>
        <v>#N/A</v>
      </c>
      <c r="L33" s="21">
        <f t="shared" si="7"/>
        <v>0</v>
      </c>
      <c r="M33" s="21">
        <f t="shared" si="8"/>
        <v>0</v>
      </c>
      <c r="N33" s="21" t="e">
        <f t="shared" si="8"/>
        <v>#N/A</v>
      </c>
      <c r="O33" s="3">
        <f t="shared" si="8"/>
        <v>0</v>
      </c>
      <c r="P33" t="s">
        <v>75</v>
      </c>
      <c r="Q33" s="3" t="e">
        <f>INDEX(DATABASE!$1:$10000,MATCH($P33,DATABASE!$A:$A,0),MATCH(Q$8,DATABASE!$1:$1,0))</f>
        <v>#N/A</v>
      </c>
      <c r="R33" s="3" t="e">
        <f>INDEX(DATABASE!$1:$10000,MATCH($P33,DATABASE!$A:$A,0),MATCH(R$8,DATABASE!$1:$1,0))</f>
        <v>#N/A</v>
      </c>
      <c r="S33" s="3" t="e">
        <f>INDEX(DATABASE!$1:$10000,MATCH($P33,DATABASE!$A:$A,0),MATCH(S$8,DATABASE!$1:$1,0))</f>
        <v>#N/A</v>
      </c>
      <c r="T33" s="3" t="e">
        <f>INDEX(DATABASE!$1:$10000,MATCH($P33,DATABASE!$A:$A,0),MATCH(T$8,DATABASE!$1:$1,0))</f>
        <v>#N/A</v>
      </c>
      <c r="U33" s="3" t="e">
        <f>INDEX(DATABASE!$1:$10000,MATCH($P33,DATABASE!$A:$A,0),MATCH(U$8,DATABASE!$1:$1,0))</f>
        <v>#N/A</v>
      </c>
      <c r="V33">
        <v>0</v>
      </c>
      <c r="W33" t="e">
        <f t="shared" si="11"/>
        <v>#N/A</v>
      </c>
      <c r="X33" t="e">
        <f t="shared" si="11"/>
        <v>#N/A</v>
      </c>
      <c r="Y33"/>
      <c r="Z33" s="2" t="e">
        <f t="shared" si="0"/>
        <v>#N/A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D34" s="3" t="e">
        <f t="shared" si="1"/>
        <v>#N/A</v>
      </c>
      <c r="E34" s="3" t="e">
        <f t="shared" si="2"/>
        <v>#N/A</v>
      </c>
      <c r="F34" s="3" t="str">
        <f t="shared" si="3"/>
        <v/>
      </c>
      <c r="G34" s="3" t="str">
        <f t="shared" si="6"/>
        <v/>
      </c>
      <c r="H34" s="9" t="str">
        <f t="shared" si="10"/>
        <v/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8"/>
        <v>0</v>
      </c>
      <c r="N34" s="21">
        <f t="shared" si="8"/>
        <v>0</v>
      </c>
      <c r="O34" s="3">
        <f t="shared" si="8"/>
        <v>0</v>
      </c>
      <c r="P34" t="s">
        <v>76</v>
      </c>
      <c r="Q34" s="3" t="e">
        <f>INDEX(DATABASE!$1:$10000,MATCH($P34,DATABASE!$A:$A,0),MATCH(Q$8,DATABASE!$1:$1,0))</f>
        <v>#N/A</v>
      </c>
      <c r="R34" s="3" t="e">
        <f>INDEX(DATABASE!$1:$10000,MATCH($P34,DATABASE!$A:$A,0),MATCH(R$8,DATABASE!$1:$1,0))</f>
        <v>#N/A</v>
      </c>
      <c r="S34" s="3" t="e">
        <f>INDEX(DATABASE!$1:$10000,MATCH($P34,DATABASE!$A:$A,0),MATCH(S$8,DATABASE!$1:$1,0))</f>
        <v>#N/A</v>
      </c>
      <c r="T34" s="3" t="e">
        <f>INDEX(DATABASE!$1:$10000,MATCH($P34,DATABASE!$A:$A,0),MATCH(T$8,DATABASE!$1:$1,0))</f>
        <v>#N/A</v>
      </c>
      <c r="U34" s="3" t="e">
        <f>INDEX(DATABASE!$1:$10000,MATCH($P34,DATABASE!$A:$A,0),MATCH(U$8,DATABASE!$1:$1,0))</f>
        <v>#N/A</v>
      </c>
      <c r="V34">
        <v>1</v>
      </c>
      <c r="W34" t="e">
        <f t="shared" si="11"/>
        <v>#N/A</v>
      </c>
      <c r="X34" t="e">
        <f t="shared" si="11"/>
        <v>#N/A</v>
      </c>
      <c r="Y34"/>
      <c r="Z34" s="2" t="e">
        <f t="shared" si="0"/>
        <v>#N/A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 t="s">
        <v>36</v>
      </c>
      <c r="C35" t="s">
        <v>110</v>
      </c>
      <c r="D35" s="3" t="str">
        <f t="shared" si="1"/>
        <v/>
      </c>
      <c r="E35" s="3" t="str">
        <f t="shared" si="2"/>
        <v/>
      </c>
      <c r="F35" s="16" t="e">
        <f t="shared" si="3"/>
        <v>#N/A</v>
      </c>
      <c r="G35" s="16" t="e">
        <f>IF(NOT($V35),R35,"")</f>
        <v>#N/A</v>
      </c>
      <c r="H35" s="9" t="e">
        <f t="shared" si="10"/>
        <v>#N/A</v>
      </c>
      <c r="J35" s="21">
        <f t="shared" si="7"/>
        <v>0</v>
      </c>
      <c r="K35" s="21">
        <f t="shared" si="7"/>
        <v>0</v>
      </c>
      <c r="L35" s="21" t="e">
        <f t="shared" si="7"/>
        <v>#N/A</v>
      </c>
      <c r="M35" s="21">
        <f t="shared" si="8"/>
        <v>0</v>
      </c>
      <c r="N35" s="21">
        <f t="shared" si="8"/>
        <v>0</v>
      </c>
      <c r="O35" s="3" t="e">
        <f t="shared" si="8"/>
        <v>#N/A</v>
      </c>
      <c r="P35" t="s">
        <v>77</v>
      </c>
      <c r="Q35" s="3" t="e">
        <f>INDEX(DATABASE!$1:$10000,MATCH($P35,DATABASE!$A:$A,0),MATCH(Q$8,DATABASE!$1:$1,0))</f>
        <v>#N/A</v>
      </c>
      <c r="R35" s="3" t="e">
        <f>INDEX(DATABASE!$1:$10000,MATCH($P35,DATABASE!$A:$A,0),MATCH(R$8,DATABASE!$1:$1,0))</f>
        <v>#N/A</v>
      </c>
      <c r="S35" s="3" t="e">
        <f>INDEX(DATABASE!$1:$10000,MATCH($P35,DATABASE!$A:$A,0),MATCH(S$8,DATABASE!$1:$1,0))</f>
        <v>#N/A</v>
      </c>
      <c r="T35" s="3" t="e">
        <f>INDEX(DATABASE!$1:$10000,MATCH($P35,DATABASE!$A:$A,0),MATCH(T$8,DATABASE!$1:$1,0))</f>
        <v>#N/A</v>
      </c>
      <c r="U35" s="3" t="e">
        <f>INDEX(DATABASE!$1:$10000,MATCH($P35,DATABASE!$A:$A,0),MATCH(U$8,DATABASE!$1:$1,0))</f>
        <v>#N/A</v>
      </c>
      <c r="V35">
        <v>0</v>
      </c>
      <c r="W35" t="e">
        <f t="shared" si="11"/>
        <v>#N/A</v>
      </c>
      <c r="X35" t="e">
        <f t="shared" si="11"/>
        <v>#N/A</v>
      </c>
      <c r="Y35"/>
      <c r="Z35" s="2" t="e">
        <f t="shared" si="0"/>
        <v>#N/A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15.75" thickBot="1" x14ac:dyDescent="0.3">
      <c r="D36" s="3" t="e">
        <f t="shared" si="1"/>
        <v>#N/A</v>
      </c>
      <c r="E36" s="3" t="e">
        <f t="shared" si="2"/>
        <v>#N/A</v>
      </c>
      <c r="F36" s="3" t="str">
        <f t="shared" si="3"/>
        <v/>
      </c>
      <c r="G36" s="3" t="str">
        <f t="shared" si="6"/>
        <v/>
      </c>
      <c r="H36" s="9" t="str">
        <f t="shared" si="10"/>
        <v/>
      </c>
      <c r="J36" s="21">
        <f t="shared" si="7"/>
        <v>0</v>
      </c>
      <c r="K36" s="21">
        <f t="shared" si="7"/>
        <v>0</v>
      </c>
      <c r="L36" s="21">
        <f t="shared" si="7"/>
        <v>0</v>
      </c>
      <c r="M36" s="21">
        <f t="shared" si="8"/>
        <v>0</v>
      </c>
      <c r="N36" s="21">
        <f t="shared" si="8"/>
        <v>0</v>
      </c>
      <c r="O36" s="3">
        <f t="shared" si="8"/>
        <v>0</v>
      </c>
      <c r="P36" t="s">
        <v>78</v>
      </c>
      <c r="Q36" s="3" t="e">
        <f>INDEX(DATABASE!$1:$10000,MATCH($P36,DATABASE!$A:$A,0),MATCH(Q$8,DATABASE!$1:$1,0))</f>
        <v>#N/A</v>
      </c>
      <c r="R36" s="3" t="e">
        <f>INDEX(DATABASE!$1:$10000,MATCH($P36,DATABASE!$A:$A,0),MATCH(R$8,DATABASE!$1:$1,0))</f>
        <v>#N/A</v>
      </c>
      <c r="S36" s="3" t="e">
        <f>INDEX(DATABASE!$1:$10000,MATCH($P36,DATABASE!$A:$A,0),MATCH(S$8,DATABASE!$1:$1,0))</f>
        <v>#N/A</v>
      </c>
      <c r="T36" s="3" t="e">
        <f>INDEX(DATABASE!$1:$10000,MATCH($P36,DATABASE!$A:$A,0),MATCH(T$8,DATABASE!$1:$1,0))</f>
        <v>#N/A</v>
      </c>
      <c r="U36" s="3" t="e">
        <f>INDEX(DATABASE!$1:$10000,MATCH($P36,DATABASE!$A:$A,0),MATCH(U$8,DATABASE!$1:$1,0))</f>
        <v>#N/A</v>
      </c>
      <c r="V36">
        <v>1</v>
      </c>
      <c r="W36" t="e">
        <f t="shared" si="11"/>
        <v>#N/A</v>
      </c>
      <c r="X36" t="e">
        <f t="shared" si="11"/>
        <v>#N/A</v>
      </c>
      <c r="Y36"/>
      <c r="Z36" s="2" t="e">
        <f t="shared" si="0"/>
        <v>#N/A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5" customFormat="1" ht="15.75" thickTop="1" x14ac:dyDescent="0.25">
      <c r="B37" s="5" t="s">
        <v>30</v>
      </c>
      <c r="C37" s="5" t="s">
        <v>108</v>
      </c>
      <c r="D37" s="6" t="str">
        <f t="shared" si="1"/>
        <v/>
      </c>
      <c r="E37" s="6" t="str">
        <f t="shared" si="2"/>
        <v/>
      </c>
      <c r="F37" s="6" t="e">
        <f>IF(NOT($V37),Q37,"")</f>
        <v>#N/A</v>
      </c>
      <c r="G37" s="6" t="e">
        <f t="shared" si="6"/>
        <v>#N/A</v>
      </c>
      <c r="H37" s="8" t="e">
        <f t="shared" si="10"/>
        <v>#N/A</v>
      </c>
      <c r="I37" s="8"/>
      <c r="J37" s="22" t="e">
        <f t="shared" si="7"/>
        <v>#N/A</v>
      </c>
      <c r="K37" s="22">
        <f t="shared" si="7"/>
        <v>0</v>
      </c>
      <c r="L37" s="22">
        <f t="shared" si="7"/>
        <v>0</v>
      </c>
      <c r="M37" s="22" t="e">
        <f t="shared" si="8"/>
        <v>#N/A</v>
      </c>
      <c r="N37" s="22">
        <f t="shared" si="8"/>
        <v>0</v>
      </c>
      <c r="O37" s="22">
        <f t="shared" si="8"/>
        <v>0</v>
      </c>
      <c r="P37" s="5" t="s">
        <v>79</v>
      </c>
      <c r="Q37" s="3" t="e">
        <f>INDEX(DATABASE!$1:$10000,MATCH($P37,DATABASE!$A:$A,0),MATCH(Q$8,DATABASE!$1:$1,0))</f>
        <v>#N/A</v>
      </c>
      <c r="R37" s="3" t="e">
        <f>INDEX(DATABASE!$1:$10000,MATCH($P37,DATABASE!$A:$A,0),MATCH(R$8,DATABASE!$1:$1,0))</f>
        <v>#N/A</v>
      </c>
      <c r="S37" s="3" t="e">
        <f>INDEX(DATABASE!$1:$10000,MATCH($P37,DATABASE!$A:$A,0),MATCH(S$8,DATABASE!$1:$1,0))</f>
        <v>#N/A</v>
      </c>
      <c r="T37" s="3" t="e">
        <f>INDEX(DATABASE!$1:$10000,MATCH($P37,DATABASE!$A:$A,0),MATCH(T$8,DATABASE!$1:$1,0))</f>
        <v>#N/A</v>
      </c>
      <c r="U37" s="3" t="e">
        <f>INDEX(DATABASE!$1:$10000,MATCH($P37,DATABASE!$A:$A,0),MATCH(U$8,DATABASE!$1:$1,0))</f>
        <v>#N/A</v>
      </c>
      <c r="V37" s="6">
        <v>0</v>
      </c>
      <c r="W37" s="6" t="e">
        <f t="shared" si="11"/>
        <v>#N/A</v>
      </c>
      <c r="X37" s="6" t="e">
        <f t="shared" si="11"/>
        <v>#N/A</v>
      </c>
      <c r="Y37" s="7"/>
      <c r="Z37" s="2" t="e">
        <f t="shared" si="0"/>
        <v>#N/A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5.75" thickBot="1" x14ac:dyDescent="0.3">
      <c r="D38" s="3" t="e">
        <f t="shared" si="1"/>
        <v>#N/A</v>
      </c>
      <c r="E38" s="3" t="e">
        <f t="shared" si="2"/>
        <v>#N/A</v>
      </c>
      <c r="F38" s="3" t="str">
        <f t="shared" si="3"/>
        <v/>
      </c>
      <c r="G38" s="3" t="str">
        <f t="shared" si="6"/>
        <v/>
      </c>
      <c r="H38" s="9" t="str">
        <f t="shared" si="10"/>
        <v/>
      </c>
      <c r="J38" s="21">
        <f t="shared" si="7"/>
        <v>0</v>
      </c>
      <c r="K38" s="21">
        <f t="shared" si="7"/>
        <v>0</v>
      </c>
      <c r="L38" s="21">
        <f t="shared" si="7"/>
        <v>0</v>
      </c>
      <c r="M38" s="21">
        <f t="shared" si="8"/>
        <v>0</v>
      </c>
      <c r="N38" s="21">
        <f t="shared" si="8"/>
        <v>0</v>
      </c>
      <c r="O38" s="3">
        <f t="shared" si="8"/>
        <v>0</v>
      </c>
      <c r="P38" t="s">
        <v>80</v>
      </c>
      <c r="Q38" s="3" t="e">
        <f>INDEX(DATABASE!$1:$10000,MATCH($P38,DATABASE!$A:$A,0),MATCH(Q$8,DATABASE!$1:$1,0))</f>
        <v>#N/A</v>
      </c>
      <c r="R38" s="3" t="e">
        <f>INDEX(DATABASE!$1:$10000,MATCH($P38,DATABASE!$A:$A,0),MATCH(R$8,DATABASE!$1:$1,0))</f>
        <v>#N/A</v>
      </c>
      <c r="S38" s="3" t="e">
        <f>INDEX(DATABASE!$1:$10000,MATCH($P38,DATABASE!$A:$A,0),MATCH(S$8,DATABASE!$1:$1,0))</f>
        <v>#N/A</v>
      </c>
      <c r="T38" s="3" t="e">
        <f>INDEX(DATABASE!$1:$10000,MATCH($P38,DATABASE!$A:$A,0),MATCH(T$8,DATABASE!$1:$1,0))</f>
        <v>#N/A</v>
      </c>
      <c r="U38" s="3" t="e">
        <f>INDEX(DATABASE!$1:$10000,MATCH($P38,DATABASE!$A:$A,0),MATCH(U$8,DATABASE!$1:$1,0))</f>
        <v>#N/A</v>
      </c>
      <c r="V38">
        <v>1</v>
      </c>
      <c r="W38" t="e">
        <f t="shared" si="11"/>
        <v>#N/A</v>
      </c>
      <c r="X38" t="e">
        <f t="shared" si="11"/>
        <v>#N/A</v>
      </c>
      <c r="Y38"/>
      <c r="Z38" s="2" t="e">
        <f t="shared" si="0"/>
        <v>#N/A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s="5" customFormat="1" ht="16.5" hidden="1" thickTop="1" thickBot="1" x14ac:dyDescent="0.3">
      <c r="D39" s="6" t="str">
        <f t="shared" si="1"/>
        <v/>
      </c>
      <c r="E39" s="6" t="str">
        <f t="shared" si="2"/>
        <v/>
      </c>
      <c r="F39" s="3" t="e">
        <f t="shared" si="3"/>
        <v>#N/A</v>
      </c>
      <c r="G39" s="3" t="e">
        <f t="shared" si="6"/>
        <v>#N/A</v>
      </c>
      <c r="H39" s="8" t="e">
        <f t="shared" si="10"/>
        <v>#N/A</v>
      </c>
      <c r="I39" s="8"/>
      <c r="J39" s="22">
        <f t="shared" si="7"/>
        <v>0</v>
      </c>
      <c r="K39" s="22">
        <f t="shared" si="7"/>
        <v>0</v>
      </c>
      <c r="L39" s="22">
        <f t="shared" si="7"/>
        <v>0</v>
      </c>
      <c r="M39" s="22">
        <f t="shared" si="8"/>
        <v>0</v>
      </c>
      <c r="N39" s="22">
        <f t="shared" si="8"/>
        <v>0</v>
      </c>
      <c r="O39" s="22">
        <f t="shared" si="8"/>
        <v>0</v>
      </c>
      <c r="P39" s="5" t="s">
        <v>14</v>
      </c>
      <c r="Q39" s="3" t="e">
        <f>INDEX(DATABASE!$1:$10000,MATCH($P39,DATABASE!$A:$A,0),MATCH(Q$8,DATABASE!$1:$1,0))</f>
        <v>#N/A</v>
      </c>
      <c r="R39" s="3" t="e">
        <f>INDEX(DATABASE!$1:$10000,MATCH($P39,DATABASE!$A:$A,0),MATCH(R$8,DATABASE!$1:$1,0))</f>
        <v>#N/A</v>
      </c>
      <c r="S39" s="3" t="e">
        <f>INDEX(DATABASE!$1:$10000,MATCH($P39,DATABASE!$A:$A,0),MATCH(S$8,DATABASE!$1:$1,0))</f>
        <v>#N/A</v>
      </c>
      <c r="T39" s="3" t="e">
        <f>INDEX(DATABASE!$1:$10000,MATCH($P39,DATABASE!$A:$A,0),MATCH(T$8,DATABASE!$1:$1,0))</f>
        <v>#N/A</v>
      </c>
      <c r="U39" s="3" t="e">
        <f>INDEX(DATABASE!$1:$10000,MATCH($P39,DATABASE!$A:$A,0),MATCH(U$8,DATABASE!$1:$1,0))</f>
        <v>#N/A</v>
      </c>
      <c r="V39" s="6">
        <v>0</v>
      </c>
      <c r="W39" s="6" t="e">
        <f>#REF!/Q39*1000*1000</f>
        <v>#REF!</v>
      </c>
      <c r="X39" s="6" t="e">
        <f>#REF!/R39*1000*1000</f>
        <v>#REF!</v>
      </c>
      <c r="Y39" s="7"/>
      <c r="Z39" s="2" t="e">
        <f t="shared" si="0"/>
        <v>#N/A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6.5" hidden="1" thickTop="1" thickBot="1" x14ac:dyDescent="0.3">
      <c r="D40" s="3" t="e">
        <f t="shared" si="1"/>
        <v>#N/A</v>
      </c>
      <c r="E40" s="3" t="e">
        <f t="shared" si="2"/>
        <v>#N/A</v>
      </c>
      <c r="F40" s="3" t="str">
        <f t="shared" si="3"/>
        <v/>
      </c>
      <c r="G40" s="3" t="str">
        <f t="shared" si="6"/>
        <v/>
      </c>
      <c r="H40" s="8" t="str">
        <f t="shared" si="10"/>
        <v/>
      </c>
      <c r="I40" s="11"/>
      <c r="J40" s="23">
        <f t="shared" si="7"/>
        <v>0</v>
      </c>
      <c r="K40" s="23">
        <f t="shared" si="7"/>
        <v>0</v>
      </c>
      <c r="L40" s="23">
        <f t="shared" si="7"/>
        <v>0</v>
      </c>
      <c r="M40" s="23">
        <f t="shared" si="8"/>
        <v>0</v>
      </c>
      <c r="N40" s="23">
        <f t="shared" si="8"/>
        <v>0</v>
      </c>
      <c r="O40" s="23">
        <f t="shared" si="8"/>
        <v>0</v>
      </c>
      <c r="P40" t="s">
        <v>15</v>
      </c>
      <c r="Q40" s="3" t="e">
        <f>INDEX(DATABASE!$1:$10000,MATCH($P40,DATABASE!$A:$A,0),MATCH(Q$8,DATABASE!$1:$1,0))</f>
        <v>#N/A</v>
      </c>
      <c r="R40" s="3" t="e">
        <f>INDEX(DATABASE!$1:$10000,MATCH($P40,DATABASE!$A:$A,0),MATCH(R$8,DATABASE!$1:$1,0))</f>
        <v>#N/A</v>
      </c>
      <c r="S40" s="3" t="e">
        <f>INDEX(DATABASE!$1:$10000,MATCH($P40,DATABASE!$A:$A,0),MATCH(S$8,DATABASE!$1:$1,0))</f>
        <v>#N/A</v>
      </c>
      <c r="T40" s="3" t="e">
        <f>INDEX(DATABASE!$1:$10000,MATCH($P40,DATABASE!$A:$A,0),MATCH(T$8,DATABASE!$1:$1,0))</f>
        <v>#N/A</v>
      </c>
      <c r="U40" s="3" t="e">
        <f>INDEX(DATABASE!$1:$10000,MATCH($P40,DATABASE!$A:$A,0),MATCH(U$8,DATABASE!$1:$1,0))</f>
        <v>#N/A</v>
      </c>
      <c r="V40" s="3">
        <v>1</v>
      </c>
      <c r="W40" s="3" t="e">
        <f t="shared" si="11"/>
        <v>#N/A</v>
      </c>
      <c r="X40" s="3" t="e">
        <f t="shared" si="11"/>
        <v>#N/A</v>
      </c>
      <c r="Z40" s="2" t="e">
        <f t="shared" si="0"/>
        <v>#N/A</v>
      </c>
    </row>
    <row r="41" spans="2:61" ht="16.5" hidden="1" thickTop="1" thickBot="1" x14ac:dyDescent="0.3">
      <c r="D41" s="3" t="str">
        <f t="shared" si="1"/>
        <v/>
      </c>
      <c r="E41" s="3" t="str">
        <f t="shared" si="2"/>
        <v/>
      </c>
      <c r="F41" s="3" t="e">
        <f t="shared" si="3"/>
        <v>#N/A</v>
      </c>
      <c r="G41" s="3" t="e">
        <f t="shared" si="6"/>
        <v>#N/A</v>
      </c>
      <c r="H41" s="8" t="e">
        <f t="shared" si="10"/>
        <v>#N/A</v>
      </c>
      <c r="I41" s="11"/>
      <c r="J41" s="23">
        <f t="shared" si="7"/>
        <v>0</v>
      </c>
      <c r="K41" s="23">
        <f t="shared" si="7"/>
        <v>0</v>
      </c>
      <c r="L41" s="23">
        <f t="shared" si="7"/>
        <v>0</v>
      </c>
      <c r="M41" s="23">
        <f t="shared" si="8"/>
        <v>0</v>
      </c>
      <c r="N41" s="23">
        <f t="shared" si="8"/>
        <v>0</v>
      </c>
      <c r="O41" s="23">
        <f t="shared" si="8"/>
        <v>0</v>
      </c>
      <c r="P41" t="s">
        <v>16</v>
      </c>
      <c r="Q41" s="3" t="e">
        <f>INDEX(DATABASE!$1:$10000,MATCH($P41,DATABASE!$A:$A,0),MATCH(Q$8,DATABASE!$1:$1,0))</f>
        <v>#N/A</v>
      </c>
      <c r="R41" s="3" t="e">
        <f>INDEX(DATABASE!$1:$10000,MATCH($P41,DATABASE!$A:$A,0),MATCH(R$8,DATABASE!$1:$1,0))</f>
        <v>#N/A</v>
      </c>
      <c r="S41" s="3" t="e">
        <f>INDEX(DATABASE!$1:$10000,MATCH($P41,DATABASE!$A:$A,0),MATCH(S$8,DATABASE!$1:$1,0))</f>
        <v>#N/A</v>
      </c>
      <c r="T41" s="3" t="e">
        <f>INDEX(DATABASE!$1:$10000,MATCH($P41,DATABASE!$A:$A,0),MATCH(T$8,DATABASE!$1:$1,0))</f>
        <v>#N/A</v>
      </c>
      <c r="U41" s="3" t="e">
        <f>INDEX(DATABASE!$1:$10000,MATCH($P41,DATABASE!$A:$A,0),MATCH(U$8,DATABASE!$1:$1,0))</f>
        <v>#N/A</v>
      </c>
      <c r="V41" s="3">
        <v>0</v>
      </c>
      <c r="W41" s="3" t="e">
        <f>#REF!/Q41*1000*1000</f>
        <v>#REF!</v>
      </c>
      <c r="X41" s="3" t="e">
        <f>#REF!/R41*1000*1000</f>
        <v>#REF!</v>
      </c>
      <c r="Z41" s="2" t="e">
        <f t="shared" si="0"/>
        <v>#N/A</v>
      </c>
    </row>
    <row r="42" spans="2:61" ht="16.5" hidden="1" thickTop="1" thickBot="1" x14ac:dyDescent="0.3">
      <c r="D42" s="3" t="e">
        <f t="shared" si="1"/>
        <v>#N/A</v>
      </c>
      <c r="E42" s="3" t="e">
        <f t="shared" si="2"/>
        <v>#N/A</v>
      </c>
      <c r="F42" s="3" t="str">
        <f t="shared" si="3"/>
        <v/>
      </c>
      <c r="G42" s="3" t="str">
        <f t="shared" si="6"/>
        <v/>
      </c>
      <c r="H42" s="8" t="str">
        <f t="shared" si="10"/>
        <v/>
      </c>
      <c r="I42" s="11"/>
      <c r="J42" s="23">
        <f t="shared" si="7"/>
        <v>0</v>
      </c>
      <c r="K42" s="23">
        <f t="shared" si="7"/>
        <v>0</v>
      </c>
      <c r="L42" s="23">
        <f t="shared" si="7"/>
        <v>0</v>
      </c>
      <c r="M42" s="23">
        <f t="shared" si="8"/>
        <v>0</v>
      </c>
      <c r="N42" s="23">
        <f t="shared" si="8"/>
        <v>0</v>
      </c>
      <c r="O42" s="23">
        <f t="shared" si="8"/>
        <v>0</v>
      </c>
      <c r="P42" t="s">
        <v>17</v>
      </c>
      <c r="Q42" s="3" t="e">
        <f>INDEX(DATABASE!$1:$10000,MATCH($P42,DATABASE!$A:$A,0),MATCH(Q$8,DATABASE!$1:$1,0))</f>
        <v>#N/A</v>
      </c>
      <c r="R42" s="3" t="e">
        <f>INDEX(DATABASE!$1:$10000,MATCH($P42,DATABASE!$A:$A,0),MATCH(R$8,DATABASE!$1:$1,0))</f>
        <v>#N/A</v>
      </c>
      <c r="S42" s="3" t="e">
        <f>INDEX(DATABASE!$1:$10000,MATCH($P42,DATABASE!$A:$A,0),MATCH(S$8,DATABASE!$1:$1,0))</f>
        <v>#N/A</v>
      </c>
      <c r="T42" s="3" t="e">
        <f>INDEX(DATABASE!$1:$10000,MATCH($P42,DATABASE!$A:$A,0),MATCH(T$8,DATABASE!$1:$1,0))</f>
        <v>#N/A</v>
      </c>
      <c r="U42" s="3" t="e">
        <f>INDEX(DATABASE!$1:$10000,MATCH($P42,DATABASE!$A:$A,0),MATCH(U$8,DATABASE!$1:$1,0))</f>
        <v>#N/A</v>
      </c>
      <c r="V42" s="3">
        <v>1</v>
      </c>
      <c r="W42" s="3" t="e">
        <f t="shared" si="11"/>
        <v>#N/A</v>
      </c>
      <c r="X42" s="3" t="e">
        <f t="shared" si="11"/>
        <v>#N/A</v>
      </c>
      <c r="Z42" s="2" t="e">
        <f t="shared" si="0"/>
        <v>#N/A</v>
      </c>
    </row>
    <row r="43" spans="2:61" ht="16.5" hidden="1" thickTop="1" thickBot="1" x14ac:dyDescent="0.3">
      <c r="D43" s="3" t="str">
        <f t="shared" si="1"/>
        <v/>
      </c>
      <c r="E43" s="3" t="str">
        <f t="shared" si="2"/>
        <v/>
      </c>
      <c r="F43" s="3" t="e">
        <f t="shared" si="3"/>
        <v>#N/A</v>
      </c>
      <c r="G43" s="3" t="e">
        <f t="shared" si="6"/>
        <v>#N/A</v>
      </c>
      <c r="H43" s="8" t="e">
        <f t="shared" si="10"/>
        <v>#N/A</v>
      </c>
      <c r="I43" s="11"/>
      <c r="J43" s="23">
        <f t="shared" si="7"/>
        <v>0</v>
      </c>
      <c r="K43" s="23">
        <f t="shared" si="7"/>
        <v>0</v>
      </c>
      <c r="L43" s="23">
        <f t="shared" si="7"/>
        <v>0</v>
      </c>
      <c r="M43" s="23">
        <f t="shared" si="8"/>
        <v>0</v>
      </c>
      <c r="N43" s="23">
        <f t="shared" si="8"/>
        <v>0</v>
      </c>
      <c r="O43" s="23">
        <f t="shared" si="8"/>
        <v>0</v>
      </c>
      <c r="P43" t="s">
        <v>18</v>
      </c>
      <c r="Q43" s="3" t="e">
        <f>INDEX(DATABASE!$1:$10000,MATCH($P43,DATABASE!$A:$A,0),MATCH(Q$8,DATABASE!$1:$1,0))</f>
        <v>#N/A</v>
      </c>
      <c r="R43" s="3" t="e">
        <f>INDEX(DATABASE!$1:$10000,MATCH($P43,DATABASE!$A:$A,0),MATCH(R$8,DATABASE!$1:$1,0))</f>
        <v>#N/A</v>
      </c>
      <c r="S43" s="3" t="e">
        <f>INDEX(DATABASE!$1:$10000,MATCH($P43,DATABASE!$A:$A,0),MATCH(S$8,DATABASE!$1:$1,0))</f>
        <v>#N/A</v>
      </c>
      <c r="T43" s="3" t="e">
        <f>INDEX(DATABASE!$1:$10000,MATCH($P43,DATABASE!$A:$A,0),MATCH(T$8,DATABASE!$1:$1,0))</f>
        <v>#N/A</v>
      </c>
      <c r="U43" s="3" t="e">
        <f>INDEX(DATABASE!$1:$10000,MATCH($P43,DATABASE!$A:$A,0),MATCH(U$8,DATABASE!$1:$1,0))</f>
        <v>#N/A</v>
      </c>
      <c r="V43" s="3">
        <v>0</v>
      </c>
      <c r="W43" s="3" t="e">
        <f>#REF!/Q43*1000*1000</f>
        <v>#REF!</v>
      </c>
      <c r="X43" s="3" t="e">
        <f>#REF!/R43*1000*1000</f>
        <v>#REF!</v>
      </c>
      <c r="Z43" s="2" t="e">
        <f t="shared" si="0"/>
        <v>#N/A</v>
      </c>
    </row>
    <row r="44" spans="2:61" ht="16.5" hidden="1" thickTop="1" thickBot="1" x14ac:dyDescent="0.3">
      <c r="D44" s="3" t="e">
        <f t="shared" si="1"/>
        <v>#N/A</v>
      </c>
      <c r="E44" s="3" t="e">
        <f t="shared" si="2"/>
        <v>#N/A</v>
      </c>
      <c r="F44" s="3" t="str">
        <f t="shared" si="3"/>
        <v/>
      </c>
      <c r="G44" s="3" t="str">
        <f t="shared" si="6"/>
        <v/>
      </c>
      <c r="H44" s="8" t="str">
        <f t="shared" si="10"/>
        <v/>
      </c>
      <c r="I44" s="11"/>
      <c r="J44" s="23">
        <f t="shared" si="7"/>
        <v>0</v>
      </c>
      <c r="K44" s="23">
        <f t="shared" si="7"/>
        <v>0</v>
      </c>
      <c r="L44" s="23">
        <f t="shared" si="7"/>
        <v>0</v>
      </c>
      <c r="M44" s="23">
        <f t="shared" si="8"/>
        <v>0</v>
      </c>
      <c r="N44" s="23">
        <f t="shared" si="8"/>
        <v>0</v>
      </c>
      <c r="O44" s="23">
        <f t="shared" si="8"/>
        <v>0</v>
      </c>
      <c r="P44" t="s">
        <v>19</v>
      </c>
      <c r="Q44" s="3" t="e">
        <f>INDEX(DATABASE!$1:$10000,MATCH($P44,DATABASE!$A:$A,0),MATCH(Q$8,DATABASE!$1:$1,0))</f>
        <v>#N/A</v>
      </c>
      <c r="R44" s="3" t="e">
        <f>INDEX(DATABASE!$1:$10000,MATCH($P44,DATABASE!$A:$A,0),MATCH(R$8,DATABASE!$1:$1,0))</f>
        <v>#N/A</v>
      </c>
      <c r="S44" s="3" t="e">
        <f>INDEX(DATABASE!$1:$10000,MATCH($P44,DATABASE!$A:$A,0),MATCH(S$8,DATABASE!$1:$1,0))</f>
        <v>#N/A</v>
      </c>
      <c r="T44" s="3" t="e">
        <f>INDEX(DATABASE!$1:$10000,MATCH($P44,DATABASE!$A:$A,0),MATCH(T$8,DATABASE!$1:$1,0))</f>
        <v>#N/A</v>
      </c>
      <c r="U44" s="3" t="e">
        <f>INDEX(DATABASE!$1:$10000,MATCH($P44,DATABASE!$A:$A,0),MATCH(U$8,DATABASE!$1:$1,0))</f>
        <v>#N/A</v>
      </c>
      <c r="V44" s="3">
        <v>1</v>
      </c>
      <c r="W44" s="3" t="e">
        <f t="shared" si="11"/>
        <v>#N/A</v>
      </c>
      <c r="X44" s="3" t="e">
        <f t="shared" si="11"/>
        <v>#N/A</v>
      </c>
      <c r="Z44" s="2" t="e">
        <f t="shared" si="0"/>
        <v>#N/A</v>
      </c>
    </row>
    <row r="45" spans="2:61" ht="16.5" hidden="1" thickTop="1" thickBot="1" x14ac:dyDescent="0.3">
      <c r="D45" s="3" t="str">
        <f t="shared" si="1"/>
        <v/>
      </c>
      <c r="E45" s="3" t="str">
        <f t="shared" si="2"/>
        <v/>
      </c>
      <c r="F45" s="3" t="e">
        <f t="shared" si="3"/>
        <v>#N/A</v>
      </c>
      <c r="G45" s="3" t="e">
        <f t="shared" si="6"/>
        <v>#N/A</v>
      </c>
      <c r="H45" s="8" t="e">
        <f t="shared" si="10"/>
        <v>#N/A</v>
      </c>
      <c r="I45" s="11"/>
      <c r="J45" s="23">
        <f t="shared" si="7"/>
        <v>0</v>
      </c>
      <c r="K45" s="23">
        <f t="shared" si="7"/>
        <v>0</v>
      </c>
      <c r="L45" s="23">
        <f t="shared" si="7"/>
        <v>0</v>
      </c>
      <c r="M45" s="23">
        <f t="shared" si="8"/>
        <v>0</v>
      </c>
      <c r="N45" s="23">
        <f t="shared" si="8"/>
        <v>0</v>
      </c>
      <c r="O45" s="23">
        <f t="shared" si="8"/>
        <v>0</v>
      </c>
      <c r="P45" t="s">
        <v>20</v>
      </c>
      <c r="Q45" s="3" t="e">
        <f>INDEX(DATABASE!$1:$10000,MATCH($P45,DATABASE!$A:$A,0),MATCH(Q$8,DATABASE!$1:$1,0))</f>
        <v>#N/A</v>
      </c>
      <c r="R45" s="3" t="e">
        <f>INDEX(DATABASE!$1:$10000,MATCH($P45,DATABASE!$A:$A,0),MATCH(R$8,DATABASE!$1:$1,0))</f>
        <v>#N/A</v>
      </c>
      <c r="S45" s="3" t="e">
        <f>INDEX(DATABASE!$1:$10000,MATCH($P45,DATABASE!$A:$A,0),MATCH(S$8,DATABASE!$1:$1,0))</f>
        <v>#N/A</v>
      </c>
      <c r="T45" s="3" t="e">
        <f>INDEX(DATABASE!$1:$10000,MATCH($P45,DATABASE!$A:$A,0),MATCH(T$8,DATABASE!$1:$1,0))</f>
        <v>#N/A</v>
      </c>
      <c r="U45" s="3" t="e">
        <f>INDEX(DATABASE!$1:$10000,MATCH($P45,DATABASE!$A:$A,0),MATCH(U$8,DATABASE!$1:$1,0))</f>
        <v>#N/A</v>
      </c>
      <c r="V45" s="3">
        <v>0</v>
      </c>
      <c r="W45" s="3" t="e">
        <f t="shared" si="11"/>
        <v>#N/A</v>
      </c>
      <c r="X45" s="3" t="e">
        <f t="shared" si="11"/>
        <v>#N/A</v>
      </c>
      <c r="Z45" s="2" t="e">
        <f t="shared" si="0"/>
        <v>#N/A</v>
      </c>
    </row>
    <row r="46" spans="2:61" ht="16.5" hidden="1" thickTop="1" thickBot="1" x14ac:dyDescent="0.3">
      <c r="D46" s="3" t="e">
        <f t="shared" si="1"/>
        <v>#N/A</v>
      </c>
      <c r="E46" s="3" t="e">
        <f t="shared" si="2"/>
        <v>#N/A</v>
      </c>
      <c r="F46" s="3" t="str">
        <f t="shared" si="3"/>
        <v/>
      </c>
      <c r="G46" s="3" t="str">
        <f t="shared" si="6"/>
        <v/>
      </c>
      <c r="H46" s="8" t="str">
        <f t="shared" si="10"/>
        <v/>
      </c>
      <c r="I46" s="11"/>
      <c r="J46" s="23">
        <f t="shared" si="7"/>
        <v>0</v>
      </c>
      <c r="K46" s="23">
        <f t="shared" si="7"/>
        <v>0</v>
      </c>
      <c r="L46" s="23">
        <f t="shared" si="7"/>
        <v>0</v>
      </c>
      <c r="M46" s="23">
        <f t="shared" si="8"/>
        <v>0</v>
      </c>
      <c r="N46" s="23">
        <f t="shared" si="8"/>
        <v>0</v>
      </c>
      <c r="O46" s="23">
        <f t="shared" si="8"/>
        <v>0</v>
      </c>
      <c r="P46" t="s">
        <v>21</v>
      </c>
      <c r="Q46" s="3" t="e">
        <f>INDEX(DATABASE!$1:$10000,MATCH($P46,DATABASE!$A:$A,0),MATCH(Q$8,DATABASE!$1:$1,0))</f>
        <v>#N/A</v>
      </c>
      <c r="R46" s="3" t="e">
        <f>INDEX(DATABASE!$1:$10000,MATCH($P46,DATABASE!$A:$A,0),MATCH(R$8,DATABASE!$1:$1,0))</f>
        <v>#N/A</v>
      </c>
      <c r="S46" s="3" t="e">
        <f>INDEX(DATABASE!$1:$10000,MATCH($P46,DATABASE!$A:$A,0),MATCH(S$8,DATABASE!$1:$1,0))</f>
        <v>#N/A</v>
      </c>
      <c r="T46" s="3" t="e">
        <f>INDEX(DATABASE!$1:$10000,MATCH($P46,DATABASE!$A:$A,0),MATCH(T$8,DATABASE!$1:$1,0))</f>
        <v>#N/A</v>
      </c>
      <c r="U46" s="3" t="e">
        <f>INDEX(DATABASE!$1:$10000,MATCH($P46,DATABASE!$A:$A,0),MATCH(U$8,DATABASE!$1:$1,0))</f>
        <v>#N/A</v>
      </c>
      <c r="V46" s="3">
        <v>1</v>
      </c>
      <c r="W46" s="3" t="e">
        <f t="shared" si="11"/>
        <v>#N/A</v>
      </c>
      <c r="X46" s="3" t="e">
        <f t="shared" si="11"/>
        <v>#N/A</v>
      </c>
      <c r="Z46" s="2" t="e">
        <f t="shared" si="0"/>
        <v>#N/A</v>
      </c>
    </row>
    <row r="47" spans="2:61" ht="16.5" hidden="1" thickTop="1" thickBot="1" x14ac:dyDescent="0.3">
      <c r="D47" s="3" t="str">
        <f t="shared" si="1"/>
        <v/>
      </c>
      <c r="E47" s="3" t="str">
        <f t="shared" si="2"/>
        <v/>
      </c>
      <c r="F47" s="3" t="e">
        <f t="shared" si="3"/>
        <v>#N/A</v>
      </c>
      <c r="G47" s="3" t="e">
        <f t="shared" si="6"/>
        <v>#N/A</v>
      </c>
      <c r="H47" s="8" t="e">
        <f t="shared" si="10"/>
        <v>#N/A</v>
      </c>
      <c r="I47" s="11"/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8"/>
        <v>0</v>
      </c>
      <c r="N47" s="23">
        <f t="shared" si="8"/>
        <v>0</v>
      </c>
      <c r="O47" s="23">
        <f t="shared" si="8"/>
        <v>0</v>
      </c>
      <c r="P47" t="s">
        <v>22</v>
      </c>
      <c r="Q47" s="3" t="e">
        <f>INDEX(DATABASE!$1:$10000,MATCH($P47,DATABASE!$A:$A,0),MATCH(Q$8,DATABASE!$1:$1,0))</f>
        <v>#N/A</v>
      </c>
      <c r="R47" s="3" t="e">
        <f>INDEX(DATABASE!$1:$10000,MATCH($P47,DATABASE!$A:$A,0),MATCH(R$8,DATABASE!$1:$1,0))</f>
        <v>#N/A</v>
      </c>
      <c r="S47" s="3" t="e">
        <f>INDEX(DATABASE!$1:$10000,MATCH($P47,DATABASE!$A:$A,0),MATCH(S$8,DATABASE!$1:$1,0))</f>
        <v>#N/A</v>
      </c>
      <c r="T47" s="3" t="e">
        <f>INDEX(DATABASE!$1:$10000,MATCH($P47,DATABASE!$A:$A,0),MATCH(T$8,DATABASE!$1:$1,0))</f>
        <v>#N/A</v>
      </c>
      <c r="U47" s="3" t="e">
        <f>INDEX(DATABASE!$1:$10000,MATCH($P47,DATABASE!$A:$A,0),MATCH(U$8,DATABASE!$1:$1,0))</f>
        <v>#N/A</v>
      </c>
      <c r="V47" s="3">
        <v>0</v>
      </c>
      <c r="W47" s="3" t="e">
        <f t="shared" si="11"/>
        <v>#N/A</v>
      </c>
      <c r="X47" s="3" t="e">
        <f t="shared" si="11"/>
        <v>#N/A</v>
      </c>
      <c r="Z47" s="2" t="e">
        <f t="shared" si="0"/>
        <v>#N/A</v>
      </c>
    </row>
    <row r="48" spans="2:61" ht="16.5" hidden="1" thickTop="1" thickBot="1" x14ac:dyDescent="0.3">
      <c r="D48" s="3" t="e">
        <f t="shared" si="1"/>
        <v>#N/A</v>
      </c>
      <c r="E48" s="3" t="e">
        <f t="shared" si="2"/>
        <v>#N/A</v>
      </c>
      <c r="F48" s="3" t="str">
        <f t="shared" si="3"/>
        <v/>
      </c>
      <c r="G48" s="3" t="str">
        <f t="shared" si="6"/>
        <v/>
      </c>
      <c r="H48" s="8" t="str">
        <f t="shared" si="10"/>
        <v/>
      </c>
      <c r="I48" s="11"/>
      <c r="J48" s="23">
        <f t="shared" si="7"/>
        <v>0</v>
      </c>
      <c r="K48" s="23">
        <f t="shared" si="7"/>
        <v>0</v>
      </c>
      <c r="L48" s="23">
        <f t="shared" si="7"/>
        <v>0</v>
      </c>
      <c r="M48" s="23">
        <f t="shared" si="8"/>
        <v>0</v>
      </c>
      <c r="N48" s="23">
        <f t="shared" si="8"/>
        <v>0</v>
      </c>
      <c r="O48" s="23">
        <f t="shared" si="8"/>
        <v>0</v>
      </c>
      <c r="P48" t="s">
        <v>23</v>
      </c>
      <c r="Q48" s="3" t="e">
        <f>INDEX(DATABASE!$1:$10000,MATCH($P48,DATABASE!$A:$A,0),MATCH(Q$8,DATABASE!$1:$1,0))</f>
        <v>#N/A</v>
      </c>
      <c r="R48" s="3" t="e">
        <f>INDEX(DATABASE!$1:$10000,MATCH($P48,DATABASE!$A:$A,0),MATCH(R$8,DATABASE!$1:$1,0))</f>
        <v>#N/A</v>
      </c>
      <c r="S48" s="3" t="e">
        <f>INDEX(DATABASE!$1:$10000,MATCH($P48,DATABASE!$A:$A,0),MATCH(S$8,DATABASE!$1:$1,0))</f>
        <v>#N/A</v>
      </c>
      <c r="T48" s="3" t="e">
        <f>INDEX(DATABASE!$1:$10000,MATCH($P48,DATABASE!$A:$A,0),MATCH(T$8,DATABASE!$1:$1,0))</f>
        <v>#N/A</v>
      </c>
      <c r="U48" s="3" t="e">
        <f>INDEX(DATABASE!$1:$10000,MATCH($P48,DATABASE!$A:$A,0),MATCH(U$8,DATABASE!$1:$1,0))</f>
        <v>#N/A</v>
      </c>
      <c r="V48" s="3">
        <v>1</v>
      </c>
      <c r="W48" s="3" t="e">
        <f t="shared" si="11"/>
        <v>#N/A</v>
      </c>
      <c r="X48" s="3" t="e">
        <f t="shared" si="11"/>
        <v>#N/A</v>
      </c>
      <c r="Z48" s="2" t="e">
        <f t="shared" si="0"/>
        <v>#N/A</v>
      </c>
    </row>
    <row r="49" spans="1:61" ht="16.5" hidden="1" thickTop="1" thickBot="1" x14ac:dyDescent="0.3">
      <c r="D49" s="3" t="str">
        <f t="shared" si="1"/>
        <v/>
      </c>
      <c r="E49" s="3" t="str">
        <f t="shared" si="2"/>
        <v/>
      </c>
      <c r="F49" s="3" t="e">
        <f t="shared" si="3"/>
        <v>#N/A</v>
      </c>
      <c r="G49" s="3" t="e">
        <f t="shared" si="6"/>
        <v>#N/A</v>
      </c>
      <c r="H49" s="8" t="e">
        <f t="shared" si="10"/>
        <v>#N/A</v>
      </c>
      <c r="I49" s="11"/>
      <c r="J49" s="23">
        <f t="shared" si="7"/>
        <v>0</v>
      </c>
      <c r="K49" s="23">
        <f t="shared" si="7"/>
        <v>0</v>
      </c>
      <c r="L49" s="23">
        <f t="shared" si="7"/>
        <v>0</v>
      </c>
      <c r="M49" s="23">
        <f t="shared" si="8"/>
        <v>0</v>
      </c>
      <c r="N49" s="23">
        <f t="shared" si="8"/>
        <v>0</v>
      </c>
      <c r="O49" s="23">
        <f t="shared" si="8"/>
        <v>0</v>
      </c>
      <c r="P49" t="s">
        <v>24</v>
      </c>
      <c r="Q49" s="3" t="e">
        <f>INDEX(DATABASE!$1:$10000,MATCH($P49,DATABASE!$A:$A,0),MATCH(Q$8,DATABASE!$1:$1,0))</f>
        <v>#N/A</v>
      </c>
      <c r="R49" s="3" t="e">
        <f>INDEX(DATABASE!$1:$10000,MATCH($P49,DATABASE!$A:$A,0),MATCH(R$8,DATABASE!$1:$1,0))</f>
        <v>#N/A</v>
      </c>
      <c r="S49" s="3" t="e">
        <f>INDEX(DATABASE!$1:$10000,MATCH($P49,DATABASE!$A:$A,0),MATCH(S$8,DATABASE!$1:$1,0))</f>
        <v>#N/A</v>
      </c>
      <c r="T49" s="3" t="e">
        <f>INDEX(DATABASE!$1:$10000,MATCH($P49,DATABASE!$A:$A,0),MATCH(T$8,DATABASE!$1:$1,0))</f>
        <v>#N/A</v>
      </c>
      <c r="U49" s="3" t="e">
        <f>INDEX(DATABASE!$1:$10000,MATCH($P49,DATABASE!$A:$A,0),MATCH(U$8,DATABASE!$1:$1,0))</f>
        <v>#N/A</v>
      </c>
      <c r="V49" s="3">
        <v>0</v>
      </c>
      <c r="W49" s="3" t="e">
        <f t="shared" si="11"/>
        <v>#N/A</v>
      </c>
      <c r="X49" s="3" t="e">
        <f t="shared" si="11"/>
        <v>#N/A</v>
      </c>
      <c r="Z49" s="2" t="e">
        <f t="shared" si="0"/>
        <v>#N/A</v>
      </c>
    </row>
    <row r="50" spans="1:61" ht="16.5" hidden="1" thickTop="1" thickBot="1" x14ac:dyDescent="0.3">
      <c r="D50" s="3" t="e">
        <f t="shared" si="1"/>
        <v>#N/A</v>
      </c>
      <c r="E50" s="3" t="e">
        <f t="shared" si="2"/>
        <v>#N/A</v>
      </c>
      <c r="F50" s="3" t="str">
        <f t="shared" si="3"/>
        <v/>
      </c>
      <c r="G50" s="3" t="str">
        <f t="shared" si="6"/>
        <v/>
      </c>
      <c r="H50" s="8" t="str">
        <f t="shared" si="10"/>
        <v/>
      </c>
      <c r="I50" s="11"/>
      <c r="J50" s="23">
        <f t="shared" si="7"/>
        <v>0</v>
      </c>
      <c r="K50" s="23">
        <f t="shared" si="7"/>
        <v>0</v>
      </c>
      <c r="L50" s="23">
        <f t="shared" si="7"/>
        <v>0</v>
      </c>
      <c r="M50" s="23">
        <f t="shared" si="8"/>
        <v>0</v>
      </c>
      <c r="N50" s="23">
        <f t="shared" si="8"/>
        <v>0</v>
      </c>
      <c r="O50" s="23">
        <f t="shared" si="8"/>
        <v>0</v>
      </c>
      <c r="P50" t="s">
        <v>25</v>
      </c>
      <c r="Q50" s="3" t="e">
        <f>INDEX(DATABASE!$1:$10000,MATCH($P50,DATABASE!$A:$A,0),MATCH(Q$8,DATABASE!$1:$1,0))</f>
        <v>#N/A</v>
      </c>
      <c r="R50" s="3" t="e">
        <f>INDEX(DATABASE!$1:$10000,MATCH($P50,DATABASE!$A:$A,0),MATCH(R$8,DATABASE!$1:$1,0))</f>
        <v>#N/A</v>
      </c>
      <c r="S50" s="3" t="e">
        <f>INDEX(DATABASE!$1:$10000,MATCH($P50,DATABASE!$A:$A,0),MATCH(S$8,DATABASE!$1:$1,0))</f>
        <v>#N/A</v>
      </c>
      <c r="T50" s="3" t="e">
        <f>INDEX(DATABASE!$1:$10000,MATCH($P50,DATABASE!$A:$A,0),MATCH(T$8,DATABASE!$1:$1,0))</f>
        <v>#N/A</v>
      </c>
      <c r="U50" s="3" t="e">
        <f>INDEX(DATABASE!$1:$10000,MATCH($P50,DATABASE!$A:$A,0),MATCH(U$8,DATABASE!$1:$1,0))</f>
        <v>#N/A</v>
      </c>
      <c r="V50" s="3">
        <v>1</v>
      </c>
      <c r="W50" s="3" t="e">
        <f t="shared" si="11"/>
        <v>#N/A</v>
      </c>
      <c r="X50" s="3" t="e">
        <f t="shared" si="11"/>
        <v>#N/A</v>
      </c>
      <c r="Z50" s="2" t="e">
        <f t="shared" si="0"/>
        <v>#N/A</v>
      </c>
    </row>
    <row r="51" spans="1:61" ht="16.5" hidden="1" thickTop="1" thickBot="1" x14ac:dyDescent="0.3">
      <c r="D51" s="3" t="str">
        <f t="shared" si="1"/>
        <v/>
      </c>
      <c r="E51" s="3" t="str">
        <f t="shared" si="2"/>
        <v/>
      </c>
      <c r="F51" s="3" t="e">
        <f t="shared" si="3"/>
        <v>#N/A</v>
      </c>
      <c r="G51" s="3" t="e">
        <f t="shared" si="6"/>
        <v>#N/A</v>
      </c>
      <c r="H51" s="8" t="e">
        <f t="shared" si="10"/>
        <v>#N/A</v>
      </c>
      <c r="I51" s="11"/>
      <c r="J51" s="23">
        <f t="shared" si="7"/>
        <v>0</v>
      </c>
      <c r="K51" s="23">
        <f t="shared" si="7"/>
        <v>0</v>
      </c>
      <c r="L51" s="23">
        <f t="shared" si="7"/>
        <v>0</v>
      </c>
      <c r="M51" s="23">
        <f t="shared" si="8"/>
        <v>0</v>
      </c>
      <c r="N51" s="23">
        <f t="shared" si="8"/>
        <v>0</v>
      </c>
      <c r="O51" s="23">
        <f t="shared" si="8"/>
        <v>0</v>
      </c>
      <c r="P51" t="s">
        <v>26</v>
      </c>
      <c r="Q51" s="3" t="e">
        <f>INDEX(DATABASE!$1:$10000,MATCH($P51,DATABASE!$A:$A,0),MATCH(Q$8,DATABASE!$1:$1,0))</f>
        <v>#N/A</v>
      </c>
      <c r="R51" s="3" t="e">
        <f>INDEX(DATABASE!$1:$10000,MATCH($P51,DATABASE!$A:$A,0),MATCH(R$8,DATABASE!$1:$1,0))</f>
        <v>#N/A</v>
      </c>
      <c r="S51" s="3" t="e">
        <f>INDEX(DATABASE!$1:$10000,MATCH($P51,DATABASE!$A:$A,0),MATCH(S$8,DATABASE!$1:$1,0))</f>
        <v>#N/A</v>
      </c>
      <c r="T51" s="3" t="e">
        <f>INDEX(DATABASE!$1:$10000,MATCH($P51,DATABASE!$A:$A,0),MATCH(T$8,DATABASE!$1:$1,0))</f>
        <v>#N/A</v>
      </c>
      <c r="U51" s="3" t="e">
        <f>INDEX(DATABASE!$1:$10000,MATCH($P51,DATABASE!$A:$A,0),MATCH(U$8,DATABASE!$1:$1,0))</f>
        <v>#N/A</v>
      </c>
      <c r="V51" s="3">
        <v>0</v>
      </c>
      <c r="W51" s="3" t="e">
        <f t="shared" si="11"/>
        <v>#N/A</v>
      </c>
      <c r="X51" s="3" t="e">
        <f t="shared" si="11"/>
        <v>#N/A</v>
      </c>
      <c r="Z51" s="2" t="e">
        <f t="shared" si="0"/>
        <v>#N/A</v>
      </c>
    </row>
    <row r="52" spans="1:61" ht="16.5" hidden="1" thickTop="1" thickBot="1" x14ac:dyDescent="0.3">
      <c r="D52" s="3" t="e">
        <f t="shared" si="1"/>
        <v>#N/A</v>
      </c>
      <c r="E52" s="3" t="e">
        <f t="shared" si="2"/>
        <v>#N/A</v>
      </c>
      <c r="F52" s="3" t="str">
        <f t="shared" si="3"/>
        <v/>
      </c>
      <c r="G52" s="3" t="str">
        <f t="shared" si="6"/>
        <v/>
      </c>
      <c r="H52" s="8" t="str">
        <f t="shared" si="10"/>
        <v/>
      </c>
      <c r="I52" s="11"/>
      <c r="J52" s="23">
        <f t="shared" si="7"/>
        <v>0</v>
      </c>
      <c r="K52" s="23">
        <f t="shared" si="7"/>
        <v>0</v>
      </c>
      <c r="L52" s="23">
        <f t="shared" si="7"/>
        <v>0</v>
      </c>
      <c r="M52" s="23">
        <f t="shared" si="8"/>
        <v>0</v>
      </c>
      <c r="N52" s="23">
        <f t="shared" si="8"/>
        <v>0</v>
      </c>
      <c r="O52" s="23">
        <f t="shared" si="8"/>
        <v>0</v>
      </c>
      <c r="P52" t="s">
        <v>27</v>
      </c>
      <c r="Q52" s="3" t="e">
        <f>INDEX(DATABASE!$1:$10000,MATCH($P52,DATABASE!$A:$A,0),MATCH(Q$8,DATABASE!$1:$1,0))</f>
        <v>#N/A</v>
      </c>
      <c r="R52" s="3" t="e">
        <f>INDEX(DATABASE!$1:$10000,MATCH($P52,DATABASE!$A:$A,0),MATCH(R$8,DATABASE!$1:$1,0))</f>
        <v>#N/A</v>
      </c>
      <c r="S52" s="3" t="e">
        <f>INDEX(DATABASE!$1:$10000,MATCH($P52,DATABASE!$A:$A,0),MATCH(S$8,DATABASE!$1:$1,0))</f>
        <v>#N/A</v>
      </c>
      <c r="T52" s="3" t="e">
        <f>INDEX(DATABASE!$1:$10000,MATCH($P52,DATABASE!$A:$A,0),MATCH(T$8,DATABASE!$1:$1,0))</f>
        <v>#N/A</v>
      </c>
      <c r="U52" s="3" t="e">
        <f>INDEX(DATABASE!$1:$10000,MATCH($P52,DATABASE!$A:$A,0),MATCH(U$8,DATABASE!$1:$1,0))</f>
        <v>#N/A</v>
      </c>
      <c r="V52" s="3">
        <v>1</v>
      </c>
      <c r="W52" s="3" t="e">
        <f t="shared" si="11"/>
        <v>#N/A</v>
      </c>
      <c r="X52" s="3" t="e">
        <f t="shared" si="11"/>
        <v>#N/A</v>
      </c>
      <c r="Z52" s="2" t="e">
        <f t="shared" si="0"/>
        <v>#N/A</v>
      </c>
    </row>
    <row r="53" spans="1:61" ht="16.5" hidden="1" thickTop="1" thickBot="1" x14ac:dyDescent="0.3">
      <c r="D53" s="3" t="str">
        <f t="shared" si="1"/>
        <v/>
      </c>
      <c r="E53" s="3" t="str">
        <f t="shared" si="2"/>
        <v/>
      </c>
      <c r="F53" s="3" t="e">
        <f t="shared" si="3"/>
        <v>#N/A</v>
      </c>
      <c r="G53" s="3" t="e">
        <f t="shared" si="6"/>
        <v>#N/A</v>
      </c>
      <c r="H53" s="8" t="e">
        <f t="shared" si="10"/>
        <v>#N/A</v>
      </c>
      <c r="I53" s="11"/>
      <c r="J53" s="23">
        <f t="shared" si="7"/>
        <v>0</v>
      </c>
      <c r="K53" s="23">
        <f t="shared" si="7"/>
        <v>0</v>
      </c>
      <c r="L53" s="23">
        <f t="shared" si="7"/>
        <v>0</v>
      </c>
      <c r="M53" s="23">
        <f t="shared" si="8"/>
        <v>0</v>
      </c>
      <c r="N53" s="23">
        <f t="shared" si="8"/>
        <v>0</v>
      </c>
      <c r="O53" s="23">
        <f t="shared" si="8"/>
        <v>0</v>
      </c>
      <c r="P53" t="s">
        <v>28</v>
      </c>
      <c r="Q53" s="3" t="e">
        <f>INDEX(DATABASE!$1:$10000,MATCH($P53,DATABASE!$A:$A,0),MATCH(Q$8,DATABASE!$1:$1,0))</f>
        <v>#N/A</v>
      </c>
      <c r="R53" s="3" t="e">
        <f>INDEX(DATABASE!$1:$10000,MATCH($P53,DATABASE!$A:$A,0),MATCH(R$8,DATABASE!$1:$1,0))</f>
        <v>#N/A</v>
      </c>
      <c r="S53" s="3" t="e">
        <f>INDEX(DATABASE!$1:$10000,MATCH($P53,DATABASE!$A:$A,0),MATCH(S$8,DATABASE!$1:$1,0))</f>
        <v>#N/A</v>
      </c>
      <c r="T53" s="3" t="e">
        <f>INDEX(DATABASE!$1:$10000,MATCH($P53,DATABASE!$A:$A,0),MATCH(T$8,DATABASE!$1:$1,0))</f>
        <v>#N/A</v>
      </c>
      <c r="U53" s="3" t="e">
        <f>INDEX(DATABASE!$1:$10000,MATCH($P53,DATABASE!$A:$A,0),MATCH(U$8,DATABASE!$1:$1,0))</f>
        <v>#N/A</v>
      </c>
      <c r="V53" s="3">
        <v>0</v>
      </c>
      <c r="W53" s="3" t="e">
        <f t="shared" si="11"/>
        <v>#N/A</v>
      </c>
      <c r="X53" s="3" t="e">
        <f t="shared" si="11"/>
        <v>#N/A</v>
      </c>
      <c r="Z53" s="2" t="e">
        <f t="shared" si="0"/>
        <v>#N/A</v>
      </c>
    </row>
    <row r="54" spans="1:61" ht="16.5" hidden="1" thickTop="1" thickBot="1" x14ac:dyDescent="0.3">
      <c r="D54" s="3" t="e">
        <f t="shared" si="1"/>
        <v>#N/A</v>
      </c>
      <c r="E54" s="3" t="e">
        <f t="shared" si="2"/>
        <v>#N/A</v>
      </c>
      <c r="F54" s="3" t="str">
        <f t="shared" si="3"/>
        <v/>
      </c>
      <c r="G54" s="3" t="str">
        <f t="shared" si="6"/>
        <v/>
      </c>
      <c r="H54" s="8" t="str">
        <f t="shared" si="10"/>
        <v/>
      </c>
      <c r="I54" s="11"/>
      <c r="J54" s="23">
        <f t="shared" si="7"/>
        <v>0</v>
      </c>
      <c r="K54" s="23">
        <f t="shared" si="7"/>
        <v>0</v>
      </c>
      <c r="L54" s="23">
        <f t="shared" si="7"/>
        <v>0</v>
      </c>
      <c r="M54" s="23">
        <f t="shared" si="8"/>
        <v>0</v>
      </c>
      <c r="N54" s="23">
        <f t="shared" si="8"/>
        <v>0</v>
      </c>
      <c r="O54" s="23">
        <f t="shared" si="8"/>
        <v>0</v>
      </c>
      <c r="P54" t="s">
        <v>29</v>
      </c>
      <c r="Q54" s="3" t="e">
        <f>INDEX(DATABASE!$1:$10000,MATCH($P54,DATABASE!$A:$A,0),MATCH(Q$8,DATABASE!$1:$1,0))</f>
        <v>#N/A</v>
      </c>
      <c r="R54" s="3" t="e">
        <f>INDEX(DATABASE!$1:$10000,MATCH($P54,DATABASE!$A:$A,0),MATCH(R$8,DATABASE!$1:$1,0))</f>
        <v>#N/A</v>
      </c>
      <c r="S54" s="3" t="e">
        <f>INDEX(DATABASE!$1:$10000,MATCH($P54,DATABASE!$A:$A,0),MATCH(S$8,DATABASE!$1:$1,0))</f>
        <v>#N/A</v>
      </c>
      <c r="T54" s="3" t="e">
        <f>INDEX(DATABASE!$1:$10000,MATCH($P54,DATABASE!$A:$A,0),MATCH(T$8,DATABASE!$1:$1,0))</f>
        <v>#N/A</v>
      </c>
      <c r="U54" s="3" t="e">
        <f>INDEX(DATABASE!$1:$10000,MATCH($P54,DATABASE!$A:$A,0),MATCH(U$8,DATABASE!$1:$1,0))</f>
        <v>#N/A</v>
      </c>
      <c r="V54" s="3">
        <v>1</v>
      </c>
      <c r="W54" s="3" t="e">
        <f t="shared" si="11"/>
        <v>#N/A</v>
      </c>
      <c r="X54" s="3" t="e">
        <f t="shared" si="11"/>
        <v>#N/A</v>
      </c>
      <c r="Z54" s="2" t="e">
        <f t="shared" si="0"/>
        <v>#N/A</v>
      </c>
    </row>
    <row r="55" spans="1:61" s="5" customFormat="1" ht="15.75" thickTop="1" x14ac:dyDescent="0.25">
      <c r="B55" s="5" t="s">
        <v>38</v>
      </c>
      <c r="C55" s="5" t="s">
        <v>108</v>
      </c>
      <c r="D55" s="6" t="str">
        <f t="shared" si="1"/>
        <v/>
      </c>
      <c r="E55" s="6" t="str">
        <f t="shared" si="2"/>
        <v/>
      </c>
      <c r="F55" s="6" t="e">
        <f t="shared" si="3"/>
        <v>#N/A</v>
      </c>
      <c r="G55" s="6" t="e">
        <f t="shared" si="6"/>
        <v>#N/A</v>
      </c>
      <c r="H55" s="8" t="e">
        <f t="shared" si="10"/>
        <v>#N/A</v>
      </c>
      <c r="I55" s="8"/>
      <c r="J55" s="22" t="e">
        <f t="shared" si="7"/>
        <v>#N/A</v>
      </c>
      <c r="K55" s="22">
        <f t="shared" si="7"/>
        <v>0</v>
      </c>
      <c r="L55" s="22">
        <f t="shared" si="7"/>
        <v>0</v>
      </c>
      <c r="M55" s="22" t="e">
        <f t="shared" si="8"/>
        <v>#N/A</v>
      </c>
      <c r="N55" s="22">
        <f t="shared" si="8"/>
        <v>0</v>
      </c>
      <c r="O55" s="22">
        <f t="shared" si="8"/>
        <v>0</v>
      </c>
      <c r="P55" s="5" t="s">
        <v>81</v>
      </c>
      <c r="Q55" s="3" t="e">
        <f>INDEX(DATABASE!$1:$10000,MATCH($P55,DATABASE!$A:$A,0),MATCH(Q$8,DATABASE!$1:$1,0))</f>
        <v>#N/A</v>
      </c>
      <c r="R55" s="3" t="e">
        <f>INDEX(DATABASE!$1:$10000,MATCH($P55,DATABASE!$A:$A,0),MATCH(R$8,DATABASE!$1:$1,0))</f>
        <v>#N/A</v>
      </c>
      <c r="S55" s="3" t="e">
        <f>INDEX(DATABASE!$1:$10000,MATCH($P55,DATABASE!$A:$A,0),MATCH(S$8,DATABASE!$1:$1,0))</f>
        <v>#N/A</v>
      </c>
      <c r="T55" s="3" t="e">
        <f>INDEX(DATABASE!$1:$10000,MATCH($P55,DATABASE!$A:$A,0),MATCH(T$8,DATABASE!$1:$1,0))</f>
        <v>#N/A</v>
      </c>
      <c r="U55" s="3" t="e">
        <f>INDEX(DATABASE!$1:$10000,MATCH($P55,DATABASE!$A:$A,0),MATCH(U$8,DATABASE!$1:$1,0))</f>
        <v>#N/A</v>
      </c>
      <c r="V55" s="6">
        <v>0</v>
      </c>
      <c r="W55" s="6" t="e">
        <f t="shared" si="11"/>
        <v>#N/A</v>
      </c>
      <c r="X55" s="6" t="e">
        <f t="shared" si="11"/>
        <v>#N/A</v>
      </c>
      <c r="Y55" s="7"/>
      <c r="Z55" s="2" t="e">
        <f t="shared" si="0"/>
        <v>#N/A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5.75" thickBot="1" x14ac:dyDescent="0.3">
      <c r="D56" s="3" t="e">
        <f t="shared" si="1"/>
        <v>#N/A</v>
      </c>
      <c r="E56" s="3" t="e">
        <f t="shared" si="2"/>
        <v>#N/A</v>
      </c>
      <c r="F56" s="3" t="str">
        <f t="shared" si="3"/>
        <v/>
      </c>
      <c r="G56" s="3" t="str">
        <f t="shared" si="6"/>
        <v/>
      </c>
      <c r="H56" s="9" t="str">
        <f t="shared" si="10"/>
        <v/>
      </c>
      <c r="J56" s="21">
        <f t="shared" si="7"/>
        <v>0</v>
      </c>
      <c r="K56" s="21">
        <f t="shared" si="7"/>
        <v>0</v>
      </c>
      <c r="L56" s="21">
        <f t="shared" si="7"/>
        <v>0</v>
      </c>
      <c r="M56" s="21">
        <f t="shared" si="8"/>
        <v>0</v>
      </c>
      <c r="N56" s="21">
        <f t="shared" si="8"/>
        <v>0</v>
      </c>
      <c r="O56" s="3">
        <f t="shared" si="8"/>
        <v>0</v>
      </c>
      <c r="P56" t="s">
        <v>82</v>
      </c>
      <c r="Q56" s="3" t="e">
        <f>INDEX(DATABASE!$1:$10000,MATCH($P56,DATABASE!$A:$A,0),MATCH(Q$8,DATABASE!$1:$1,0))</f>
        <v>#N/A</v>
      </c>
      <c r="R56" s="3" t="e">
        <f>INDEX(DATABASE!$1:$10000,MATCH($P56,DATABASE!$A:$A,0),MATCH(R$8,DATABASE!$1:$1,0))</f>
        <v>#N/A</v>
      </c>
      <c r="S56" s="3" t="e">
        <f>INDEX(DATABASE!$1:$10000,MATCH($P56,DATABASE!$A:$A,0),MATCH(S$8,DATABASE!$1:$1,0))</f>
        <v>#N/A</v>
      </c>
      <c r="T56" s="3" t="e">
        <f>INDEX(DATABASE!$1:$10000,MATCH($P56,DATABASE!$A:$A,0),MATCH(T$8,DATABASE!$1:$1,0))</f>
        <v>#N/A</v>
      </c>
      <c r="U56" s="3" t="e">
        <f>INDEX(DATABASE!$1:$10000,MATCH($P56,DATABASE!$A:$A,0),MATCH(U$8,DATABASE!$1:$1,0))</f>
        <v>#N/A</v>
      </c>
      <c r="V56">
        <v>1</v>
      </c>
      <c r="W56" t="e">
        <f t="shared" si="11"/>
        <v>#N/A</v>
      </c>
      <c r="X56" t="e">
        <f t="shared" si="11"/>
        <v>#N/A</v>
      </c>
      <c r="Y56"/>
      <c r="Z56" s="2" t="e">
        <f t="shared" si="0"/>
        <v>#N/A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ht="15.75" thickTop="1" x14ac:dyDescent="0.25">
      <c r="B57" s="5" t="s">
        <v>111</v>
      </c>
      <c r="C57" s="5" t="s">
        <v>108</v>
      </c>
      <c r="D57" s="6" t="str">
        <f t="shared" ref="D57" si="12">IF(           AND(   $V57,             NOT(ISERR(W57))          ),W57,"")</f>
        <v/>
      </c>
      <c r="E57" s="6" t="str">
        <f t="shared" ref="E57" si="13">IF(           AND(   $V57,             NOT(ISERR(X57))          ),X57,"")</f>
        <v/>
      </c>
      <c r="F57" s="6" t="e">
        <f t="shared" ref="F57:F58" si="14">IF(NOT($V57),Q57,"")</f>
        <v>#N/A</v>
      </c>
      <c r="G57" s="6" t="e">
        <f t="shared" ref="G57:G58" si="15">IF(NOT($V57),Z57,"")</f>
        <v>#N/A</v>
      </c>
      <c r="H57" s="8" t="e">
        <f t="shared" ref="H57:H58" si="16">IF(AND(NOT($V57),G57),(G57-F57)/G57,"")</f>
        <v>#N/A</v>
      </c>
      <c r="I57" s="8"/>
      <c r="J57" s="22" t="e">
        <f t="shared" si="7"/>
        <v>#N/A</v>
      </c>
      <c r="K57" s="22">
        <f t="shared" si="7"/>
        <v>0</v>
      </c>
      <c r="L57" s="22">
        <f t="shared" si="7"/>
        <v>0</v>
      </c>
      <c r="M57" s="22" t="e">
        <f t="shared" si="8"/>
        <v>#N/A</v>
      </c>
      <c r="N57" s="22">
        <f t="shared" si="8"/>
        <v>0</v>
      </c>
      <c r="O57" s="22">
        <f t="shared" si="8"/>
        <v>0</v>
      </c>
      <c r="P57" s="5" t="s">
        <v>86</v>
      </c>
      <c r="Q57" s="3" t="e">
        <f>INDEX(DATABASE!$1:$10000,MATCH($P57,DATABASE!$A:$A,0),MATCH(Q$8,DATABASE!$1:$1,0))</f>
        <v>#N/A</v>
      </c>
      <c r="R57" s="3" t="e">
        <f>INDEX(DATABASE!$1:$10000,MATCH($P57,DATABASE!$A:$A,0),MATCH(R$8,DATABASE!$1:$1,0))</f>
        <v>#N/A</v>
      </c>
      <c r="S57" s="3" t="e">
        <f>INDEX(DATABASE!$1:$10000,MATCH($P57,DATABASE!$A:$A,0),MATCH(S$8,DATABASE!$1:$1,0))</f>
        <v>#N/A</v>
      </c>
      <c r="T57" s="3" t="e">
        <f>INDEX(DATABASE!$1:$10000,MATCH($P57,DATABASE!$A:$A,0),MATCH(T$8,DATABASE!$1:$1,0))</f>
        <v>#N/A</v>
      </c>
      <c r="U57" s="3" t="e">
        <f>INDEX(DATABASE!$1:$10000,MATCH($P57,DATABASE!$A:$A,0),MATCH(U$8,DATABASE!$1:$1,0))</f>
        <v>#N/A</v>
      </c>
      <c r="V57" s="6">
        <v>0</v>
      </c>
      <c r="W57" s="6" t="e">
        <f t="shared" ref="W57:W58" si="17">Q56/Q57*1000*1000</f>
        <v>#N/A</v>
      </c>
      <c r="X57" s="6" t="e">
        <f t="shared" ref="X57:X58" si="18">R56/R57*1000*1000</f>
        <v>#N/A</v>
      </c>
      <c r="Y57" s="7"/>
      <c r="Z57" s="2" t="e">
        <f t="shared" ref="Z57:Z58" si="19">AVERAGE(R57:U57)</f>
        <v>#N/A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5.75" thickBot="1" x14ac:dyDescent="0.3">
      <c r="F58" s="3" t="str">
        <f t="shared" si="14"/>
        <v/>
      </c>
      <c r="G58" s="3" t="str">
        <f t="shared" si="15"/>
        <v/>
      </c>
      <c r="H58" s="9" t="str">
        <f t="shared" si="16"/>
        <v/>
      </c>
      <c r="J58" s="21">
        <f t="shared" si="7"/>
        <v>0</v>
      </c>
      <c r="K58" s="21">
        <f t="shared" si="7"/>
        <v>0</v>
      </c>
      <c r="L58" s="21">
        <f t="shared" si="7"/>
        <v>0</v>
      </c>
      <c r="M58" s="21">
        <f t="shared" si="8"/>
        <v>0</v>
      </c>
      <c r="N58" s="21">
        <f t="shared" si="8"/>
        <v>0</v>
      </c>
      <c r="O58" s="3">
        <f t="shared" si="8"/>
        <v>0</v>
      </c>
      <c r="Q58" s="15" t="e">
        <f>VLOOKUP($P58,DATABASE!$A$1:$I$287,MATCH(Q$8,DATABASE!$A$1:$I$1,0),FALSE)</f>
        <v>#N/A</v>
      </c>
      <c r="R58" s="15" t="e">
        <f>VLOOKUP($P58,DATABASE!$A$1:$I$287,MATCH(R$8,DATABASE!$A$1:$I$1,0),FALSE)</f>
        <v>#N/A</v>
      </c>
      <c r="S58" s="15" t="e">
        <f>VLOOKUP($P58,DATABASE!$A$1:$I$287,MATCH(S$8,DATABASE!$A$1:$I$1,0),FALSE)</f>
        <v>#N/A</v>
      </c>
      <c r="T58" s="15" t="e">
        <f>VLOOKUP($P58,DATABASE!$A$1:$I$287,MATCH(T$8,DATABASE!$A$1:$I$1,0),FALSE)</f>
        <v>#N/A</v>
      </c>
      <c r="U58" s="15" t="e">
        <f>VLOOKUP($P58,DATABASE!$A$1:$I$287,MATCH(U$8,DATABASE!$A$1:$I$1,0),FALSE)</f>
        <v>#N/A</v>
      </c>
      <c r="V58">
        <v>1</v>
      </c>
      <c r="W58" t="e">
        <f t="shared" si="17"/>
        <v>#N/A</v>
      </c>
      <c r="X58" t="e">
        <f t="shared" si="18"/>
        <v>#N/A</v>
      </c>
      <c r="Y58"/>
      <c r="Z58" s="2" t="e">
        <f t="shared" si="19"/>
        <v>#N/A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ht="16.5" thickTop="1" thickBot="1" x14ac:dyDescent="0.3">
      <c r="D59" s="6"/>
      <c r="E59" s="6"/>
      <c r="F59" s="6"/>
      <c r="G59" s="6"/>
      <c r="H59" s="8"/>
      <c r="I59" s="8"/>
      <c r="J59" s="22"/>
      <c r="K59" s="22"/>
      <c r="L59" s="22"/>
      <c r="M59" s="22"/>
      <c r="N59" s="22"/>
      <c r="O59" s="8"/>
      <c r="Q59" s="14"/>
      <c r="R59" s="14"/>
      <c r="S59" s="14"/>
      <c r="T59" s="14"/>
      <c r="U59" s="14"/>
      <c r="V59" s="6"/>
      <c r="W59" s="6"/>
      <c r="X59" s="6"/>
      <c r="Y59" s="7"/>
      <c r="Z59" s="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5.75" thickTop="1" x14ac:dyDescent="0.25">
      <c r="B60" s="5" t="s">
        <v>39</v>
      </c>
      <c r="D60" s="6" t="str">
        <f t="shared" ref="D60:E62" si="20">IF(           AND(   $V60,             NOT(ISERR(W60))          ),W60,"")</f>
        <v/>
      </c>
      <c r="E60" s="6" t="str">
        <f t="shared" si="20"/>
        <v/>
      </c>
      <c r="F60" s="6" t="e">
        <f>IF(NOT($V60),Q60,"")</f>
        <v>#N/A</v>
      </c>
      <c r="G60" s="6" t="e">
        <f>IF(NOT($V60),Z60,"")</f>
        <v>#N/A</v>
      </c>
      <c r="H60" s="8" t="e">
        <f>IF(AND(NOT($V60),G60),(G60-F60)/G60,"")</f>
        <v>#N/A</v>
      </c>
      <c r="I60" s="8"/>
      <c r="J60" s="22" t="e">
        <f>SUM(J13:J58)</f>
        <v>#N/A</v>
      </c>
      <c r="K60" s="22" t="e">
        <f t="shared" ref="K60:O60" si="21">SUM(K13:K56)</f>
        <v>#N/A</v>
      </c>
      <c r="L60" s="22" t="e">
        <f t="shared" si="21"/>
        <v>#N/A</v>
      </c>
      <c r="M60" s="22" t="e">
        <f>SUM(M13:M58)</f>
        <v>#N/A</v>
      </c>
      <c r="N60" s="22" t="e">
        <f t="shared" si="21"/>
        <v>#N/A</v>
      </c>
      <c r="O60" s="22" t="e">
        <f t="shared" si="21"/>
        <v>#N/A</v>
      </c>
      <c r="P60" s="5" t="s">
        <v>83</v>
      </c>
      <c r="Q60" s="14" t="e">
        <f>VLOOKUP($P60,DATABASE!$A$1:$I$287,MATCH(Q$8,DATABASE!$A$1:$I$1,0),FALSE)</f>
        <v>#N/A</v>
      </c>
      <c r="R60" s="14" t="e">
        <f>VLOOKUP($P60,DATABASE!$A$1:$I$287,MATCH(R$8,DATABASE!$A$1:$I$1,0),FALSE)</f>
        <v>#N/A</v>
      </c>
      <c r="S60" s="14" t="e">
        <f>VLOOKUP($P60,DATABASE!$A$1:$I$287,MATCH(S$8,DATABASE!$A$1:$I$1,0),FALSE)</f>
        <v>#N/A</v>
      </c>
      <c r="T60" s="14" t="e">
        <f>VLOOKUP($P60,DATABASE!$A$1:$I$287,MATCH(T$8,DATABASE!$A$1:$I$1,0),FALSE)</f>
        <v>#N/A</v>
      </c>
      <c r="U60" s="14" t="e">
        <f>VLOOKUP($P60,DATABASE!$A$1:$I$287,MATCH(U$8,DATABASE!$A$1:$I$1,0),FALSE)</f>
        <v>#N/A</v>
      </c>
      <c r="V60" s="5">
        <v>0</v>
      </c>
      <c r="W60" s="5" t="e">
        <f>#REF!/Q60*1000*1000</f>
        <v>#REF!</v>
      </c>
      <c r="X60" s="5" t="e">
        <f>#REF!/R60*1000*1000</f>
        <v>#REF!</v>
      </c>
      <c r="Z60" s="7" t="e">
        <f>AVERAGE(R60:U60)</f>
        <v>#N/A</v>
      </c>
    </row>
    <row r="61" spans="1:61" x14ac:dyDescent="0.25">
      <c r="B61" t="s">
        <v>40</v>
      </c>
      <c r="D61" s="3" t="str">
        <f t="shared" si="20"/>
        <v/>
      </c>
      <c r="E61" s="3" t="str">
        <f t="shared" si="20"/>
        <v/>
      </c>
      <c r="F61" s="3" t="e">
        <f>IF(NOT($V61),Q61,"")</f>
        <v>#N/A</v>
      </c>
      <c r="G61" s="3" t="e">
        <f t="shared" si="6"/>
        <v>#N/A</v>
      </c>
      <c r="H61" t="e">
        <f t="shared" si="10"/>
        <v>#N/A</v>
      </c>
      <c r="I61"/>
      <c r="J61" s="3"/>
      <c r="K61" s="3"/>
      <c r="L61" s="3"/>
      <c r="M61" s="3"/>
      <c r="N61" s="3"/>
      <c r="O61"/>
      <c r="P61" t="s">
        <v>84</v>
      </c>
      <c r="Q61" s="15" t="e">
        <f>VLOOKUP($P61,DATABASE!$A$1:$I$287,MATCH(Q$8,DATABASE!$A$1:$I$1,0),FALSE)</f>
        <v>#N/A</v>
      </c>
      <c r="R61" s="15" t="e">
        <f>VLOOKUP($P61,DATABASE!$A$1:$I$287,MATCH(R$8,DATABASE!$A$1:$I$1,0),FALSE)</f>
        <v>#N/A</v>
      </c>
      <c r="S61" s="15" t="e">
        <f>VLOOKUP($P61,DATABASE!$A$1:$I$287,MATCH(S$8,DATABASE!$A$1:$I$1,0),FALSE)</f>
        <v>#N/A</v>
      </c>
      <c r="T61" s="15" t="e">
        <f>VLOOKUP($P61,DATABASE!$A$1:$I$287,MATCH(T$8,DATABASE!$A$1:$I$1,0),FALSE)</f>
        <v>#N/A</v>
      </c>
      <c r="U61" s="15" t="e">
        <f>VLOOKUP($P61,DATABASE!$A$1:$I$287,MATCH(U$8,DATABASE!$A$1:$I$1,0),FALSE)</f>
        <v>#N/A</v>
      </c>
      <c r="V61">
        <v>0</v>
      </c>
      <c r="W61" t="e">
        <f>#REF!/Q61*1000*1000</f>
        <v>#REF!</v>
      </c>
      <c r="X61" t="e">
        <f>#REF!/R61*1000*1000</f>
        <v>#REF!</v>
      </c>
      <c r="Y61"/>
      <c r="Z61" s="2" t="e">
        <f>AVERAGE(R61:U61)</f>
        <v>#N/A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thickBot="1" x14ac:dyDescent="0.3">
      <c r="B62" t="s">
        <v>41</v>
      </c>
      <c r="D62" s="3" t="str">
        <f t="shared" si="20"/>
        <v/>
      </c>
      <c r="E62" s="3" t="str">
        <f t="shared" si="20"/>
        <v/>
      </c>
      <c r="F62" s="3" t="e">
        <f>IF(NOT($V62),Q62,"")</f>
        <v>#N/A</v>
      </c>
      <c r="G62" s="3" t="e">
        <f>IF(NOT($V62),Z62,"")</f>
        <v>#N/A</v>
      </c>
      <c r="H62" s="9" t="e">
        <f t="shared" si="10"/>
        <v>#N/A</v>
      </c>
      <c r="O62"/>
      <c r="P62" t="s">
        <v>85</v>
      </c>
      <c r="Q62" s="15" t="e">
        <f>VLOOKUP($P62,DATABASE!$A$1:$I$287,MATCH(Q$8,DATABASE!$A$1:$I$1,0),FALSE)</f>
        <v>#N/A</v>
      </c>
      <c r="R62" s="15" t="e">
        <f>VLOOKUP($P62,DATABASE!$A$1:$I$287,MATCH(R$8,DATABASE!$A$1:$I$1,0),FALSE)</f>
        <v>#N/A</v>
      </c>
      <c r="S62" s="15" t="e">
        <f>VLOOKUP($P62,DATABASE!$A$1:$I$287,MATCH(S$8,DATABASE!$A$1:$I$1,0),FALSE)</f>
        <v>#N/A</v>
      </c>
      <c r="T62" s="15" t="e">
        <f>VLOOKUP($P62,DATABASE!$A$1:$I$287,MATCH(T$8,DATABASE!$A$1:$I$1,0),FALSE)</f>
        <v>#N/A</v>
      </c>
      <c r="U62" s="15" t="e">
        <f>VLOOKUP($P62,DATABASE!$A$1:$I$287,MATCH(U$8,DATABASE!$A$1:$I$1,0),FALSE)</f>
        <v>#N/A</v>
      </c>
      <c r="V62">
        <v>0</v>
      </c>
      <c r="W62" t="e">
        <f>#REF!/Q62*1000*1000</f>
        <v>#REF!</v>
      </c>
      <c r="X62" t="e">
        <f>#REF!/R62*1000*1000</f>
        <v>#REF!</v>
      </c>
      <c r="Y62"/>
      <c r="Z62" s="2" t="e">
        <f>AVERAGE(R62:U62)</f>
        <v>#N/A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5" customFormat="1" ht="15.75" thickTop="1" x14ac:dyDescent="0.25">
      <c r="D63" s="6"/>
      <c r="E63" s="6"/>
      <c r="F63" s="6"/>
      <c r="H63" s="8"/>
      <c r="I63" s="8"/>
      <c r="J63" s="22"/>
      <c r="K63" s="22"/>
      <c r="L63" s="22"/>
      <c r="M63" s="22"/>
      <c r="N63" s="22"/>
      <c r="O63" s="8"/>
      <c r="Q63" s="6"/>
      <c r="R63" s="6"/>
      <c r="S63" s="7"/>
      <c r="T63" s="7"/>
      <c r="U63" s="7"/>
      <c r="V63" s="6"/>
      <c r="W63" s="6"/>
      <c r="X63" s="6"/>
      <c r="Y63" s="7"/>
      <c r="Z63" s="2" t="e">
        <f>AVERAGE(R63:U63)</f>
        <v>#DIV/0!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5.75" thickBot="1" x14ac:dyDescent="0.3">
      <c r="A64" t="s">
        <v>205</v>
      </c>
      <c r="D64"/>
      <c r="E64"/>
      <c r="F64"/>
      <c r="G64"/>
      <c r="H64"/>
      <c r="I64"/>
      <c r="J64"/>
      <c r="K64"/>
      <c r="L64"/>
      <c r="M64"/>
      <c r="N64"/>
      <c r="O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s="5" customFormat="1" ht="15.75" thickTop="1" x14ac:dyDescent="0.25">
      <c r="B65" s="5" t="s">
        <v>202</v>
      </c>
      <c r="D65" s="6"/>
      <c r="E65" s="6"/>
      <c r="F65" s="6" t="e">
        <f>F37+F57</f>
        <v>#N/A</v>
      </c>
      <c r="G65" s="6" t="e">
        <f>G37+G57</f>
        <v>#N/A</v>
      </c>
      <c r="H65" s="13"/>
      <c r="I65" s="13"/>
      <c r="J65" s="6"/>
      <c r="K65" s="6"/>
      <c r="L65" s="6"/>
      <c r="M65" s="6"/>
      <c r="N65" s="6"/>
      <c r="O65" s="13"/>
      <c r="Q65" s="6"/>
      <c r="R65" s="6"/>
      <c r="S65" s="7"/>
      <c r="T65" s="7"/>
      <c r="U65" s="7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s="45" customFormat="1" x14ac:dyDescent="0.25">
      <c r="B66" s="45" t="s">
        <v>203</v>
      </c>
      <c r="D66" s="16"/>
      <c r="E66" s="16"/>
      <c r="F66" s="16" t="e">
        <f>SUM(F60:F62)</f>
        <v>#N/A</v>
      </c>
      <c r="G66" s="16" t="e">
        <f>SUM(G60:G62)</f>
        <v>#N/A</v>
      </c>
      <c r="H66" s="11"/>
      <c r="I66" s="11"/>
      <c r="J66" s="23"/>
      <c r="K66" s="23"/>
      <c r="L66" s="23"/>
      <c r="M66" s="23"/>
      <c r="N66" s="23"/>
      <c r="O66" s="11"/>
      <c r="Q66" s="16"/>
      <c r="R66" s="16"/>
      <c r="S66" s="46"/>
      <c r="T66" s="46"/>
      <c r="U66" s="46"/>
      <c r="V66" s="16"/>
      <c r="W66" s="16"/>
      <c r="X66" s="16"/>
      <c r="Y66" s="46"/>
      <c r="Z66" s="47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</row>
    <row r="67" spans="1:61" s="45" customFormat="1" ht="15.75" thickBot="1" x14ac:dyDescent="0.3">
      <c r="B67" s="45" t="s">
        <v>204</v>
      </c>
      <c r="D67" s="16"/>
      <c r="E67" s="16"/>
      <c r="F67" s="11" t="e">
        <f>F65/F66</f>
        <v>#N/A</v>
      </c>
      <c r="G67" s="11" t="e">
        <f>G65/G66</f>
        <v>#N/A</v>
      </c>
      <c r="H67" s="11"/>
      <c r="I67" s="11"/>
      <c r="J67" s="23"/>
      <c r="K67" s="23"/>
      <c r="L67" s="23"/>
      <c r="M67" s="23"/>
      <c r="N67" s="23"/>
      <c r="O67" s="11"/>
      <c r="Q67" s="16"/>
      <c r="R67" s="16"/>
      <c r="S67" s="46"/>
      <c r="T67" s="46"/>
      <c r="U67" s="46"/>
      <c r="V67" s="16"/>
      <c r="W67" s="16"/>
      <c r="X67" s="16"/>
      <c r="Y67" s="46"/>
      <c r="Z67" s="47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</row>
    <row r="68" spans="1:61" s="5" customFormat="1" ht="15.75" thickTop="1" x14ac:dyDescent="0.25">
      <c r="D68" s="6"/>
      <c r="E68" s="6"/>
      <c r="F68" s="13"/>
      <c r="G68" s="13"/>
      <c r="H68" s="13"/>
      <c r="I68" s="13"/>
      <c r="J68" s="6"/>
      <c r="K68" s="6"/>
      <c r="L68" s="6"/>
      <c r="M68" s="6"/>
      <c r="N68" s="6"/>
      <c r="O68" s="13"/>
      <c r="Q68" s="6"/>
      <c r="R68" s="6"/>
      <c r="S68" s="7"/>
      <c r="T68" s="7"/>
      <c r="U68" s="7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x14ac:dyDescent="0.25">
      <c r="A69" t="s">
        <v>112</v>
      </c>
      <c r="Q69"/>
      <c r="R69"/>
      <c r="S69"/>
      <c r="T69"/>
      <c r="U69"/>
      <c r="V69"/>
      <c r="W69"/>
      <c r="X69"/>
      <c r="Y69"/>
      <c r="Z69" s="2" t="e">
        <f>AVERAGE(R69:U69)</f>
        <v>#DIV/0!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25">
      <c r="B70" t="s">
        <v>46</v>
      </c>
      <c r="D70" s="3" t="s">
        <v>0</v>
      </c>
      <c r="E70" t="e">
        <f>IF(F70=0,"N/A",IF(AND(F60/F70&gt;=0.95,F60/F70&gt;=1.05),"VALUES DON'T MATCH","OK"))</f>
        <v>#N/A</v>
      </c>
      <c r="F70" s="3" t="e">
        <f>J60</f>
        <v>#N/A</v>
      </c>
      <c r="G70" s="3" t="e">
        <f>M60</f>
        <v>#N/A</v>
      </c>
      <c r="H70" s="11" t="e">
        <f>IF(AND(NOT($V70),G70),(G70-F70)/G70,"")</f>
        <v>#N/A</v>
      </c>
      <c r="I70" s="11"/>
      <c r="J70" s="23"/>
      <c r="K70" s="23"/>
      <c r="L70" s="23"/>
      <c r="M70" s="23"/>
      <c r="N70" s="23"/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B71" t="s">
        <v>113</v>
      </c>
      <c r="D71" s="3" t="s">
        <v>0</v>
      </c>
      <c r="E71" t="e">
        <f>IF(F71=0,"N/A",IF(AND(F61/F71&gt;=0.95,F61/F71&gt;=1.05),"VALUES DON'T MATCH","OK"))</f>
        <v>#N/A</v>
      </c>
      <c r="F71" s="3" t="e">
        <f>K60</f>
        <v>#N/A</v>
      </c>
      <c r="G71" s="3" t="e">
        <f>N60</f>
        <v>#N/A</v>
      </c>
      <c r="H71" s="11" t="e">
        <f t="shared" ref="H71:H72" si="22">IF(AND(NOT($V71),G71),(G71-F71)/G71,"")</f>
        <v>#N/A</v>
      </c>
      <c r="I71" s="11"/>
      <c r="J71" s="23"/>
      <c r="K71" s="23"/>
      <c r="L71" s="23"/>
      <c r="M71" s="23"/>
      <c r="N71" s="23"/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B72" t="s">
        <v>45</v>
      </c>
      <c r="D72" s="3" t="s">
        <v>0</v>
      </c>
      <c r="E72" t="e">
        <f>IF(F72=0,"N/A",IF(AND(F62/F72&gt;=0.95,F62/F72&gt;=1.05),"VALUES DON'T MATCH","OK"))</f>
        <v>#N/A</v>
      </c>
      <c r="F72" s="3" t="e">
        <f>L60</f>
        <v>#N/A</v>
      </c>
      <c r="G72" s="3" t="e">
        <f>O60</f>
        <v>#N/A</v>
      </c>
      <c r="H72" s="11" t="e">
        <f t="shared" si="22"/>
        <v>#N/A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H73" s="11"/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25">
      <c r="E74" s="3" t="s">
        <v>107</v>
      </c>
      <c r="H74" s="11"/>
      <c r="M74" s="19"/>
      <c r="Q74"/>
      <c r="R74"/>
      <c r="S74"/>
      <c r="T74"/>
      <c r="U74"/>
      <c r="V74"/>
      <c r="W74"/>
      <c r="X74"/>
      <c r="Y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25">
      <c r="B75" t="s">
        <v>39</v>
      </c>
      <c r="D75" s="3" t="s">
        <v>221</v>
      </c>
      <c r="E75" s="2">
        <v>0.19</v>
      </c>
      <c r="F75" s="3" t="e">
        <f>F70*$E75</f>
        <v>#N/A</v>
      </c>
      <c r="G75" s="3" t="e">
        <f>G70*$E75</f>
        <v>#N/A</v>
      </c>
      <c r="H75" s="11" t="e">
        <f t="shared" ref="H75:H77" si="23">IF(AND(NOT($V75),G75),(G75-F75)/G75,"")</f>
        <v>#N/A</v>
      </c>
      <c r="I75" s="9" t="s">
        <v>116</v>
      </c>
      <c r="Q75"/>
      <c r="R75"/>
      <c r="S75"/>
      <c r="T75"/>
      <c r="U75"/>
      <c r="V75"/>
      <c r="W75"/>
      <c r="X75"/>
      <c r="Y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B76" t="s">
        <v>40</v>
      </c>
      <c r="D76" s="3" t="s">
        <v>221</v>
      </c>
      <c r="E76" s="2">
        <v>0.05</v>
      </c>
      <c r="F76" s="3" t="e">
        <f t="shared" ref="F76:G76" si="24">F71*$E76</f>
        <v>#N/A</v>
      </c>
      <c r="G76" s="3" t="e">
        <f t="shared" si="24"/>
        <v>#N/A</v>
      </c>
      <c r="H76" s="11" t="e">
        <f t="shared" si="23"/>
        <v>#N/A</v>
      </c>
      <c r="I76" s="9" t="s">
        <v>116</v>
      </c>
      <c r="Q76"/>
      <c r="R76"/>
      <c r="S76"/>
      <c r="T76"/>
      <c r="U76"/>
      <c r="V76"/>
      <c r="W76"/>
      <c r="X76"/>
      <c r="Y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B77" t="s">
        <v>41</v>
      </c>
      <c r="D77" s="3" t="s">
        <v>221</v>
      </c>
      <c r="E77" s="2">
        <v>0.1033</v>
      </c>
      <c r="F77" s="3" t="e">
        <f t="shared" ref="F77:G77" si="25">F72*$E77</f>
        <v>#N/A</v>
      </c>
      <c r="G77" s="3" t="e">
        <f t="shared" si="25"/>
        <v>#N/A</v>
      </c>
      <c r="H77" s="11" t="e">
        <f t="shared" si="23"/>
        <v>#N/A</v>
      </c>
      <c r="I77" s="9" t="s">
        <v>116</v>
      </c>
      <c r="Q77"/>
      <c r="R77"/>
      <c r="S77"/>
      <c r="T77"/>
      <c r="U77"/>
      <c r="V77"/>
      <c r="W77"/>
      <c r="X77"/>
      <c r="Y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Q78"/>
      <c r="R78"/>
      <c r="S78"/>
      <c r="T78"/>
      <c r="U78"/>
      <c r="V78"/>
      <c r="W78"/>
      <c r="X78"/>
      <c r="Y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s="36" customFormat="1" x14ac:dyDescent="0.25">
      <c r="D79" s="37"/>
      <c r="E79" s="37"/>
      <c r="F79" s="37" t="s">
        <v>115</v>
      </c>
      <c r="G79" s="37" t="s">
        <v>115</v>
      </c>
      <c r="H79" s="11" t="s">
        <v>114</v>
      </c>
      <c r="I79" s="11"/>
      <c r="J79" s="23"/>
      <c r="K79" s="23"/>
      <c r="L79" s="23"/>
      <c r="M79" s="23"/>
      <c r="N79" s="23"/>
      <c r="O79" s="11"/>
      <c r="Z79" s="38"/>
    </row>
    <row r="80" spans="1:61" s="36" customFormat="1" x14ac:dyDescent="0.25">
      <c r="D80" s="37"/>
      <c r="E80" s="37"/>
      <c r="F80" s="37" t="s">
        <v>118</v>
      </c>
      <c r="G80" s="37" t="s">
        <v>117</v>
      </c>
      <c r="H80" s="36" t="s">
        <v>116</v>
      </c>
      <c r="I80" s="11"/>
      <c r="J80" s="23"/>
      <c r="K80" s="23"/>
      <c r="L80" s="23"/>
      <c r="M80" s="23"/>
      <c r="N80" s="23"/>
      <c r="O80" s="11"/>
      <c r="Z80" s="38"/>
    </row>
    <row r="81" spans="1:61" s="36" customFormat="1" x14ac:dyDescent="0.25">
      <c r="D81" s="37" t="s">
        <v>47</v>
      </c>
      <c r="E81" s="37"/>
      <c r="F81" s="37" t="e">
        <f>SUM(F75:F78)</f>
        <v>#N/A</v>
      </c>
      <c r="G81" s="37" t="e">
        <f>SUM(G75:G78)</f>
        <v>#N/A</v>
      </c>
      <c r="H81" s="18" t="e">
        <f>(G81-F81)</f>
        <v>#N/A</v>
      </c>
      <c r="I81" s="18"/>
      <c r="J81" s="23"/>
      <c r="K81" s="23"/>
      <c r="L81" s="23"/>
      <c r="M81" s="23"/>
      <c r="N81" s="23"/>
      <c r="O81" s="11"/>
      <c r="Z81" s="38"/>
    </row>
    <row r="82" spans="1:61" s="31" customFormat="1" x14ac:dyDescent="0.25">
      <c r="D82" s="32"/>
      <c r="E82" s="32"/>
      <c r="F82" s="32"/>
      <c r="G82" s="32"/>
      <c r="H82" s="33"/>
      <c r="I82" s="33"/>
      <c r="J82" s="34"/>
      <c r="K82" s="34"/>
      <c r="L82" s="34"/>
      <c r="M82" s="34"/>
      <c r="N82" s="34"/>
      <c r="O82" s="33"/>
      <c r="Z82" s="35"/>
    </row>
    <row r="83" spans="1:61" s="25" customFormat="1" ht="21" x14ac:dyDescent="0.35">
      <c r="D83" s="26"/>
      <c r="E83" s="26"/>
      <c r="F83" s="26"/>
      <c r="G83" s="26" t="s">
        <v>5</v>
      </c>
      <c r="H83" s="30" t="e">
        <f>H81/G81</f>
        <v>#N/A</v>
      </c>
      <c r="I83" s="30"/>
      <c r="J83" s="28"/>
      <c r="K83" s="28"/>
      <c r="L83" s="28"/>
      <c r="M83" s="28"/>
      <c r="N83" s="28"/>
      <c r="O83" s="27"/>
      <c r="Z83" s="29"/>
    </row>
    <row r="84" spans="1:61" x14ac:dyDescent="0.25"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25">
      <c r="Q85"/>
      <c r="R85"/>
      <c r="S85"/>
      <c r="T85"/>
      <c r="U85"/>
      <c r="V85"/>
      <c r="W85"/>
      <c r="X85"/>
      <c r="Y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x14ac:dyDescent="0.25">
      <c r="Q86"/>
      <c r="R86"/>
      <c r="S86"/>
      <c r="T86"/>
      <c r="U86"/>
      <c r="V86"/>
      <c r="W86"/>
      <c r="X86"/>
      <c r="Y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s="41" customFormat="1" x14ac:dyDescent="0.25">
      <c r="A87" s="41" t="s">
        <v>201</v>
      </c>
    </row>
    <row r="88" spans="1:61" x14ac:dyDescent="0.25">
      <c r="D88" s="52" t="s">
        <v>49</v>
      </c>
      <c r="E88" s="52"/>
      <c r="F88" s="52" t="s">
        <v>50</v>
      </c>
      <c r="G88" s="52"/>
      <c r="H88" s="9" t="s">
        <v>153</v>
      </c>
      <c r="J88" s="9" t="s">
        <v>51</v>
      </c>
    </row>
    <row r="89" spans="1:61" s="41" customFormat="1" x14ac:dyDescent="0.25">
      <c r="D89" s="41" t="s">
        <v>43</v>
      </c>
      <c r="E89" s="41" t="s">
        <v>42</v>
      </c>
      <c r="F89" s="41" t="s">
        <v>43</v>
      </c>
      <c r="G89" s="41" t="s">
        <v>42</v>
      </c>
    </row>
    <row r="90" spans="1:61" x14ac:dyDescent="0.25">
      <c r="B90" t="s">
        <v>44</v>
      </c>
      <c r="D90" s="15" t="e">
        <f>F15*1000/Overview!$L$18</f>
        <v>#N/A</v>
      </c>
      <c r="E90" s="15" t="e">
        <f>G15*1000/Overview!$L$18</f>
        <v>#N/A</v>
      </c>
      <c r="F90" s="15" t="e">
        <f>F15*1000/Overview!$L$17</f>
        <v>#N/A</v>
      </c>
      <c r="G90" s="15" t="e">
        <f>G15*1000/Overview!$L$17</f>
        <v>#N/A</v>
      </c>
      <c r="H90" s="2">
        <v>24.63</v>
      </c>
      <c r="I90" s="2"/>
      <c r="J90" s="9" t="e">
        <f>ABS(1-(H90/F90))</f>
        <v>#N/A</v>
      </c>
      <c r="K90" s="3"/>
      <c r="L90" s="3"/>
      <c r="M90" s="3"/>
      <c r="N90" s="3"/>
    </row>
    <row r="91" spans="1:61" x14ac:dyDescent="0.25">
      <c r="B91" t="s">
        <v>102</v>
      </c>
      <c r="D91" s="15" t="e">
        <f>F21*1000/Overview!$L$18</f>
        <v>#N/A</v>
      </c>
      <c r="E91" s="15" t="e">
        <f>G21*1000/Overview!$L$18</f>
        <v>#N/A</v>
      </c>
      <c r="F91" s="15" t="e">
        <f>F21*1000/Overview!$L$17</f>
        <v>#N/A</v>
      </c>
      <c r="G91" s="15" t="e">
        <f>G21*1000/Overview!$L$17</f>
        <v>#N/A</v>
      </c>
      <c r="H91" s="53">
        <v>29.95</v>
      </c>
      <c r="I91" s="17"/>
      <c r="J91" s="54" t="e">
        <f>ABS(1-(H91/(D91+D92)))</f>
        <v>#N/A</v>
      </c>
      <c r="K91" s="24"/>
      <c r="L91" s="24"/>
      <c r="M91" s="24"/>
      <c r="N91" s="24"/>
    </row>
    <row r="92" spans="1:61" x14ac:dyDescent="0.25">
      <c r="B92" t="s">
        <v>103</v>
      </c>
      <c r="D92" s="15" t="e">
        <f>((F23+F27)/Overview!L18)*1000</f>
        <v>#N/A</v>
      </c>
      <c r="E92" s="15" t="e">
        <f>((G23+G27)/Overview!M18)*1000</f>
        <v>#N/A</v>
      </c>
      <c r="F92" s="15" t="e">
        <f>((F23+F27)/Overview!L17)*1000</f>
        <v>#N/A</v>
      </c>
      <c r="G92" s="15" t="e">
        <f>((G23+G27)/Overview!M17)*1000</f>
        <v>#N/A</v>
      </c>
      <c r="H92" s="53"/>
      <c r="I92" s="17"/>
      <c r="J92" s="54"/>
      <c r="K92" s="24"/>
      <c r="L92" s="24"/>
      <c r="M92" s="24"/>
      <c r="N92" s="24"/>
    </row>
    <row r="93" spans="1:61" x14ac:dyDescent="0.25">
      <c r="B93" t="s">
        <v>104</v>
      </c>
      <c r="D93" s="15" t="e">
        <f>(F31/Overview!L18)*1000</f>
        <v>#N/A</v>
      </c>
      <c r="E93" s="15" t="e">
        <f>(G31/Overview!M18)*1000</f>
        <v>#N/A</v>
      </c>
      <c r="F93" s="15" t="e">
        <f>(G35/Overview!M17)*1000</f>
        <v>#N/A</v>
      </c>
      <c r="G93" s="15" t="e">
        <f>(G35/Overview!M17)*1000</f>
        <v>#N/A</v>
      </c>
      <c r="H93" s="12">
        <v>0.53</v>
      </c>
      <c r="I93" s="12"/>
      <c r="J93" s="9" t="e">
        <f>1-(H93/F93)</f>
        <v>#N/A</v>
      </c>
    </row>
    <row r="94" spans="1:61" x14ac:dyDescent="0.25">
      <c r="B94" t="s">
        <v>105</v>
      </c>
      <c r="D94" s="15" t="e">
        <f>($F$13/Overview!$L$18)*1000</f>
        <v>#N/A</v>
      </c>
      <c r="E94" s="15" t="e">
        <f>($G$13/Overview!$M$18)*1000</f>
        <v>#N/A</v>
      </c>
      <c r="F94" s="15" t="e">
        <f>($F$13/Overview!$L$17)*1000</f>
        <v>#N/A</v>
      </c>
      <c r="G94" s="15" t="e">
        <f>($G$13/Overview!$M$17)*1000</f>
        <v>#N/A</v>
      </c>
      <c r="H94" s="12">
        <v>19.91</v>
      </c>
      <c r="I94" s="12"/>
      <c r="J94" s="9" t="e">
        <f>1-(H94/F94)</f>
        <v>#N/A</v>
      </c>
    </row>
    <row r="110" spans="10:10" x14ac:dyDescent="0.25">
      <c r="J110" s="9"/>
    </row>
    <row r="111" spans="10:10" x14ac:dyDescent="0.25">
      <c r="J111" s="9"/>
    </row>
  </sheetData>
  <mergeCells count="4">
    <mergeCell ref="D88:E88"/>
    <mergeCell ref="F88:G88"/>
    <mergeCell ref="H91:H92"/>
    <mergeCell ref="J91:J9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115" zoomScaleNormal="115" workbookViewId="0">
      <selection activeCell="D6" sqref="D6:E7"/>
    </sheetView>
  </sheetViews>
  <sheetFormatPr baseColWidth="10" defaultColWidth="9.140625" defaultRowHeight="15" x14ac:dyDescent="0.25"/>
  <cols>
    <col min="1" max="1" width="3.7109375" customWidth="1"/>
    <col min="2" max="2" width="27.28515625" style="40" customWidth="1"/>
    <col min="3" max="3" width="13.28515625" style="40" customWidth="1"/>
    <col min="4" max="4" width="9.42578125" bestFit="1" customWidth="1"/>
    <col min="5" max="5" width="13.140625" bestFit="1" customWidth="1"/>
    <col min="6" max="9" width="9.140625" customWidth="1"/>
    <col min="10" max="10" width="11.28515625" customWidth="1"/>
    <col min="11" max="11" width="101.140625" customWidth="1"/>
    <col min="12" max="12" width="9.42578125" customWidth="1"/>
    <col min="13" max="13" width="8.5703125" customWidth="1"/>
    <col min="14" max="14" width="10.5703125" customWidth="1"/>
    <col min="15" max="16" width="8.5703125" customWidth="1"/>
    <col min="17" max="17" width="9.140625" customWidth="1"/>
    <col min="18" max="18" width="9.5703125" customWidth="1"/>
    <col min="19" max="19" width="9.140625" customWidth="1"/>
  </cols>
  <sheetData>
    <row r="1" spans="1:19" x14ac:dyDescent="0.25">
      <c r="D1" s="1" t="s">
        <v>52</v>
      </c>
      <c r="E1" s="1" t="s">
        <v>165</v>
      </c>
      <c r="L1" t="s">
        <v>52</v>
      </c>
      <c r="M1" t="s">
        <v>3</v>
      </c>
      <c r="N1" t="s">
        <v>8</v>
      </c>
      <c r="O1" t="s">
        <v>9</v>
      </c>
      <c r="P1" t="s">
        <v>10</v>
      </c>
      <c r="R1" t="s">
        <v>3</v>
      </c>
    </row>
    <row r="2" spans="1:19" s="41" customFormat="1" x14ac:dyDescent="0.25">
      <c r="A2" s="41" t="s">
        <v>209</v>
      </c>
      <c r="B2" s="42"/>
      <c r="K2"/>
      <c r="L2"/>
      <c r="M2"/>
      <c r="N2"/>
      <c r="O2"/>
      <c r="P2"/>
      <c r="Q2"/>
      <c r="R2"/>
      <c r="S2"/>
    </row>
    <row r="3" spans="1:19" x14ac:dyDescent="0.25">
      <c r="B3" s="40" t="s">
        <v>210</v>
      </c>
      <c r="D3" s="39" t="e">
        <f>L3</f>
        <v>#N/A</v>
      </c>
      <c r="E3" s="39" t="e">
        <f>R3</f>
        <v>#N/A</v>
      </c>
      <c r="K3" t="s">
        <v>53</v>
      </c>
      <c r="L3" t="e">
        <f>INDEX(DATABASE!$1:$10000,MATCH($K3,DATABASE!$A:$A,0),MATCH(L$1,DATABASE!$1:$1,0))</f>
        <v>#N/A</v>
      </c>
      <c r="M3" t="e">
        <f>INDEX(DATABASE!$1:$10000,MATCH($K3,DATABASE!$A:$A,0),MATCH(M$1,DATABASE!$1:$1,0))</f>
        <v>#N/A</v>
      </c>
      <c r="N3" t="e">
        <f>INDEX(DATABASE!$1:$10000,MATCH($K3,DATABASE!$A:$A,0),MATCH(N$1,DATABASE!$1:$1,0))</f>
        <v>#N/A</v>
      </c>
      <c r="O3" t="e">
        <f>INDEX(DATABASE!$1:$10000,MATCH($K3,DATABASE!$A:$A,0),MATCH(O$1,DATABASE!$1:$1,0))</f>
        <v>#N/A</v>
      </c>
      <c r="P3" t="e">
        <f>INDEX(DATABASE!$1:$10000,MATCH($K3,DATABASE!$A:$A,0),MATCH(P$1,DATABASE!$1:$1,0))</f>
        <v>#N/A</v>
      </c>
      <c r="R3" t="e">
        <f>AVERAGE(Overview!M3:P3)</f>
        <v>#N/A</v>
      </c>
    </row>
    <row r="4" spans="1:19" x14ac:dyDescent="0.25">
      <c r="B4" s="40" t="s">
        <v>211</v>
      </c>
      <c r="D4" s="39" t="e">
        <f>L4</f>
        <v>#N/A</v>
      </c>
      <c r="E4" s="39" t="e">
        <f>R4</f>
        <v>#N/A</v>
      </c>
      <c r="K4" t="s">
        <v>54</v>
      </c>
      <c r="L4" t="e">
        <f>INDEX(DATABASE!$1:$10000,MATCH($K4,DATABASE!$A:$A,0),MATCH(L$1,DATABASE!$1:$1,0))</f>
        <v>#N/A</v>
      </c>
      <c r="M4" t="e">
        <f>INDEX(DATABASE!$1:$10000,MATCH($K4,DATABASE!$A:$A,0),MATCH(M$1,DATABASE!$1:$1,0))</f>
        <v>#N/A</v>
      </c>
      <c r="N4" t="e">
        <f>INDEX(DATABASE!$1:$10000,MATCH($K4,DATABASE!$A:$A,0),MATCH(N$1,DATABASE!$1:$1,0))</f>
        <v>#N/A</v>
      </c>
      <c r="O4" t="e">
        <f>INDEX(DATABASE!$1:$10000,MATCH($K4,DATABASE!$A:$A,0),MATCH(O$1,DATABASE!$1:$1,0))</f>
        <v>#N/A</v>
      </c>
      <c r="P4" t="e">
        <f>INDEX(DATABASE!$1:$10000,MATCH($K4,DATABASE!$A:$A,0),MATCH(P$1,DATABASE!$1:$1,0))</f>
        <v>#N/A</v>
      </c>
      <c r="R4" t="e">
        <f>AVERAGE(Overview!M4:P4)</f>
        <v>#N/A</v>
      </c>
    </row>
    <row r="5" spans="1:19" s="41" customFormat="1" x14ac:dyDescent="0.25">
      <c r="A5" s="41" t="s">
        <v>212</v>
      </c>
      <c r="B5" s="42"/>
      <c r="K5"/>
      <c r="L5" t="e">
        <f>INDEX(DATABASE!$1:$10000,MATCH($K5,DATABASE!$A:$A,0),MATCH(L$1,DATABASE!$1:$1,0))</f>
        <v>#N/A</v>
      </c>
      <c r="M5" t="e">
        <f>INDEX(DATABASE!$1:$10000,MATCH($K5,DATABASE!$A:$A,0),MATCH(M$1,DATABASE!$1:$1,0))</f>
        <v>#N/A</v>
      </c>
      <c r="N5" t="e">
        <f>INDEX(DATABASE!$1:$10000,MATCH($K5,DATABASE!$A:$A,0),MATCH(N$1,DATABASE!$1:$1,0))</f>
        <v>#N/A</v>
      </c>
      <c r="O5" t="e">
        <f>INDEX(DATABASE!$1:$10000,MATCH($K5,DATABASE!$A:$A,0),MATCH(O$1,DATABASE!$1:$1,0))</f>
        <v>#N/A</v>
      </c>
      <c r="P5" t="e">
        <f>INDEX(DATABASE!$1:$10000,MATCH($K5,DATABASE!$A:$A,0),MATCH(P$1,DATABASE!$1:$1,0))</f>
        <v>#N/A</v>
      </c>
      <c r="Q5"/>
      <c r="R5"/>
      <c r="S5"/>
    </row>
    <row r="6" spans="1:19" x14ac:dyDescent="0.25">
      <c r="B6" s="40" t="s">
        <v>190</v>
      </c>
      <c r="D6" s="39" t="e">
        <f>L6</f>
        <v>#N/A</v>
      </c>
      <c r="E6" s="39" t="e">
        <f>R6</f>
        <v>#N/A</v>
      </c>
      <c r="K6" t="s">
        <v>87</v>
      </c>
      <c r="L6" t="e">
        <f>INDEX(DATABASE!$1:$10000,MATCH($K6,DATABASE!$A:$A,0),MATCH(L$1,DATABASE!$1:$1,0))</f>
        <v>#N/A</v>
      </c>
      <c r="M6" t="e">
        <f>INDEX(DATABASE!$1:$10000,MATCH($K6,DATABASE!$A:$A,0),MATCH(M$1,DATABASE!$1:$1,0))</f>
        <v>#N/A</v>
      </c>
      <c r="N6" t="e">
        <f>INDEX(DATABASE!$1:$10000,MATCH($K6,DATABASE!$A:$A,0),MATCH(N$1,DATABASE!$1:$1,0))</f>
        <v>#N/A</v>
      </c>
      <c r="O6" t="e">
        <f>INDEX(DATABASE!$1:$10000,MATCH($K6,DATABASE!$A:$A,0),MATCH(O$1,DATABASE!$1:$1,0))</f>
        <v>#N/A</v>
      </c>
      <c r="P6" t="e">
        <f>INDEX(DATABASE!$1:$10000,MATCH($K6,DATABASE!$A:$A,0),MATCH(P$1,DATABASE!$1:$1,0))</f>
        <v>#N/A</v>
      </c>
      <c r="R6" t="e">
        <f>AVERAGE(Overview!M6:P6)</f>
        <v>#N/A</v>
      </c>
    </row>
    <row r="7" spans="1:19" x14ac:dyDescent="0.25">
      <c r="B7" s="40" t="s">
        <v>191</v>
      </c>
      <c r="D7" s="39" t="e">
        <f>L7</f>
        <v>#N/A</v>
      </c>
      <c r="E7" s="39" t="e">
        <f>R7</f>
        <v>#N/A</v>
      </c>
      <c r="K7" t="s">
        <v>88</v>
      </c>
      <c r="L7" t="e">
        <f>INDEX(DATABASE!$1:$10000,MATCH($K7,DATABASE!$A:$A,0),MATCH(L$1,DATABASE!$1:$1,0))</f>
        <v>#N/A</v>
      </c>
      <c r="M7" t="e">
        <f>INDEX(DATABASE!$1:$10000,MATCH($K7,DATABASE!$A:$A,0),MATCH(M$1,DATABASE!$1:$1,0))</f>
        <v>#N/A</v>
      </c>
      <c r="N7" t="e">
        <f>INDEX(DATABASE!$1:$10000,MATCH($K7,DATABASE!$A:$A,0),MATCH(N$1,DATABASE!$1:$1,0))</f>
        <v>#N/A</v>
      </c>
      <c r="O7" t="e">
        <f>INDEX(DATABASE!$1:$10000,MATCH($K7,DATABASE!$A:$A,0),MATCH(O$1,DATABASE!$1:$1,0))</f>
        <v>#N/A</v>
      </c>
      <c r="P7" t="e">
        <f>INDEX(DATABASE!$1:$10000,MATCH($K7,DATABASE!$A:$A,0),MATCH(P$1,DATABASE!$1:$1,0))</f>
        <v>#N/A</v>
      </c>
      <c r="R7" t="e">
        <f>AVERAGE(Overview!M7:P7)</f>
        <v>#N/A</v>
      </c>
    </row>
    <row r="8" spans="1:19" x14ac:dyDescent="0.25">
      <c r="D8" s="39"/>
      <c r="E8" s="39"/>
      <c r="L8" t="e">
        <f>INDEX(DATABASE!$1:$10000,MATCH($K8,DATABASE!$A:$A,0),MATCH(L$1,DATABASE!$1:$1,0))</f>
        <v>#N/A</v>
      </c>
      <c r="M8" t="e">
        <f>INDEX(DATABASE!$1:$10000,MATCH($K8,DATABASE!$A:$A,0),MATCH(M$1,DATABASE!$1:$1,0))</f>
        <v>#N/A</v>
      </c>
      <c r="N8" t="e">
        <f>INDEX(DATABASE!$1:$10000,MATCH($K8,DATABASE!$A:$A,0),MATCH(N$1,DATABASE!$1:$1,0))</f>
        <v>#N/A</v>
      </c>
      <c r="O8" t="e">
        <f>INDEX(DATABASE!$1:$10000,MATCH($K8,DATABASE!$A:$A,0),MATCH(O$1,DATABASE!$1:$1,0))</f>
        <v>#N/A</v>
      </c>
      <c r="P8" t="e">
        <f>INDEX(DATABASE!$1:$10000,MATCH($K8,DATABASE!$A:$A,0),MATCH(P$1,DATABASE!$1:$1,0))</f>
        <v>#N/A</v>
      </c>
    </row>
    <row r="9" spans="1:19" s="41" customFormat="1" x14ac:dyDescent="0.25">
      <c r="A9" s="41" t="s">
        <v>177</v>
      </c>
      <c r="B9" s="42"/>
      <c r="K9"/>
      <c r="L9" t="e">
        <f>INDEX(DATABASE!$1:$10000,MATCH($K9,DATABASE!$A:$A,0),MATCH(L$1,DATABASE!$1:$1,0))</f>
        <v>#N/A</v>
      </c>
      <c r="M9" t="e">
        <f>INDEX(DATABASE!$1:$10000,MATCH($K9,DATABASE!$A:$A,0),MATCH(M$1,DATABASE!$1:$1,0))</f>
        <v>#N/A</v>
      </c>
      <c r="N9" t="e">
        <f>INDEX(DATABASE!$1:$10000,MATCH($K9,DATABASE!$A:$A,0),MATCH(N$1,DATABASE!$1:$1,0))</f>
        <v>#N/A</v>
      </c>
      <c r="O9" t="e">
        <f>INDEX(DATABASE!$1:$10000,MATCH($K9,DATABASE!$A:$A,0),MATCH(O$1,DATABASE!$1:$1,0))</f>
        <v>#N/A</v>
      </c>
      <c r="P9" t="e">
        <f>INDEX(DATABASE!$1:$10000,MATCH($K9,DATABASE!$A:$A,0),MATCH(P$1,DATABASE!$1:$1,0))</f>
        <v>#N/A</v>
      </c>
      <c r="Q9"/>
      <c r="R9"/>
      <c r="S9"/>
    </row>
    <row r="10" spans="1:19" x14ac:dyDescent="0.25">
      <c r="B10" s="40" t="s">
        <v>192</v>
      </c>
      <c r="D10" s="39" t="e">
        <f>L10</f>
        <v>#N/A</v>
      </c>
      <c r="E10" s="39" t="e">
        <f>R10</f>
        <v>#N/A</v>
      </c>
      <c r="K10" t="s">
        <v>89</v>
      </c>
      <c r="L10" t="e">
        <f>INDEX(DATABASE!$1:$10000,MATCH($K10,DATABASE!$A:$A,0),MATCH(L$1,DATABASE!$1:$1,0))</f>
        <v>#N/A</v>
      </c>
      <c r="M10" t="e">
        <f>INDEX(DATABASE!$1:$10000,MATCH($K10,DATABASE!$A:$A,0),MATCH(M$1,DATABASE!$1:$1,0))</f>
        <v>#N/A</v>
      </c>
      <c r="N10" t="e">
        <f>INDEX(DATABASE!$1:$10000,MATCH($K10,DATABASE!$A:$A,0),MATCH(N$1,DATABASE!$1:$1,0))</f>
        <v>#N/A</v>
      </c>
      <c r="O10" t="e">
        <f>INDEX(DATABASE!$1:$10000,MATCH($K10,DATABASE!$A:$A,0),MATCH(O$1,DATABASE!$1:$1,0))</f>
        <v>#N/A</v>
      </c>
      <c r="P10" t="e">
        <f>INDEX(DATABASE!$1:$10000,MATCH($K10,DATABASE!$A:$A,0),MATCH(P$1,DATABASE!$1:$1,0))</f>
        <v>#N/A</v>
      </c>
      <c r="R10" t="e">
        <f>AVERAGE(Overview!M10:P10)</f>
        <v>#N/A</v>
      </c>
    </row>
    <row r="11" spans="1:19" x14ac:dyDescent="0.25">
      <c r="B11" s="40" t="s">
        <v>166</v>
      </c>
      <c r="D11" s="39" t="e">
        <f>L11</f>
        <v>#N/A</v>
      </c>
      <c r="E11" s="39" t="e">
        <f>R11</f>
        <v>#N/A</v>
      </c>
      <c r="K11" t="s">
        <v>90</v>
      </c>
      <c r="L11" t="e">
        <f>INDEX(DATABASE!$1:$10000,MATCH($K11,DATABASE!$A:$A,0),MATCH(L$1,DATABASE!$1:$1,0))</f>
        <v>#N/A</v>
      </c>
      <c r="M11" t="e">
        <f>INDEX(DATABASE!$1:$10000,MATCH($K11,DATABASE!$A:$A,0),MATCH(M$1,DATABASE!$1:$1,0))</f>
        <v>#N/A</v>
      </c>
      <c r="N11" t="e">
        <f>INDEX(DATABASE!$1:$10000,MATCH($K11,DATABASE!$A:$A,0),MATCH(N$1,DATABASE!$1:$1,0))</f>
        <v>#N/A</v>
      </c>
      <c r="O11" t="e">
        <f>INDEX(DATABASE!$1:$10000,MATCH($K11,DATABASE!$A:$A,0),MATCH(O$1,DATABASE!$1:$1,0))</f>
        <v>#N/A</v>
      </c>
      <c r="P11" t="e">
        <f>INDEX(DATABASE!$1:$10000,MATCH($K11,DATABASE!$A:$A,0),MATCH(P$1,DATABASE!$1:$1,0))</f>
        <v>#N/A</v>
      </c>
      <c r="R11" t="e">
        <f>AVERAGE(Overview!M11:P11)</f>
        <v>#N/A</v>
      </c>
    </row>
    <row r="12" spans="1:19" x14ac:dyDescent="0.25">
      <c r="B12" s="40" t="s">
        <v>7</v>
      </c>
      <c r="D12" s="39" t="e">
        <f>L12</f>
        <v>#N/A</v>
      </c>
      <c r="E12" s="39" t="e">
        <f>R12</f>
        <v>#N/A</v>
      </c>
      <c r="K12" t="s">
        <v>91</v>
      </c>
      <c r="L12" t="e">
        <f>INDEX(DATABASE!$1:$10000,MATCH($K12,DATABASE!$A:$A,0),MATCH(L$1,DATABASE!$1:$1,0))</f>
        <v>#N/A</v>
      </c>
      <c r="M12" t="e">
        <f>INDEX(DATABASE!$1:$10000,MATCH($K12,DATABASE!$A:$A,0),MATCH(M$1,DATABASE!$1:$1,0))</f>
        <v>#N/A</v>
      </c>
      <c r="N12" t="e">
        <f>INDEX(DATABASE!$1:$10000,MATCH($K12,DATABASE!$A:$A,0),MATCH(N$1,DATABASE!$1:$1,0))</f>
        <v>#N/A</v>
      </c>
      <c r="O12" t="e">
        <f>INDEX(DATABASE!$1:$10000,MATCH($K12,DATABASE!$A:$A,0),MATCH(O$1,DATABASE!$1:$1,0))</f>
        <v>#N/A</v>
      </c>
      <c r="P12" t="e">
        <f>INDEX(DATABASE!$1:$10000,MATCH($K12,DATABASE!$A:$A,0),MATCH(P$1,DATABASE!$1:$1,0))</f>
        <v>#N/A</v>
      </c>
      <c r="R12" t="e">
        <f>AVERAGE(Overview!M12:P12)</f>
        <v>#N/A</v>
      </c>
    </row>
    <row r="13" spans="1:19" x14ac:dyDescent="0.25">
      <c r="B13" s="40" t="s">
        <v>174</v>
      </c>
      <c r="D13" s="39" t="e">
        <f t="shared" ref="D13:D24" si="0">L13</f>
        <v>#N/A</v>
      </c>
      <c r="E13" s="39" t="e">
        <f t="shared" ref="E13:E24" si="1">R13</f>
        <v>#N/A</v>
      </c>
      <c r="K13" t="s">
        <v>155</v>
      </c>
      <c r="L13" t="e">
        <f>INDEX(DATABASE!$1:$10000,MATCH($K13,DATABASE!$A:$A,0),MATCH(L$1,DATABASE!$1:$1,0))</f>
        <v>#N/A</v>
      </c>
      <c r="M13" t="e">
        <f>INDEX(DATABASE!$1:$10000,MATCH($K13,DATABASE!$A:$A,0),MATCH(M$1,DATABASE!$1:$1,0))</f>
        <v>#N/A</v>
      </c>
      <c r="N13" t="e">
        <f>INDEX(DATABASE!$1:$10000,MATCH($K13,DATABASE!$A:$A,0),MATCH(N$1,DATABASE!$1:$1,0))</f>
        <v>#N/A</v>
      </c>
      <c r="O13" t="e">
        <f>INDEX(DATABASE!$1:$10000,MATCH($K13,DATABASE!$A:$A,0),MATCH(O$1,DATABASE!$1:$1,0))</f>
        <v>#N/A</v>
      </c>
      <c r="P13" t="e">
        <f>INDEX(DATABASE!$1:$10000,MATCH($K13,DATABASE!$A:$A,0),MATCH(P$1,DATABASE!$1:$1,0))</f>
        <v>#N/A</v>
      </c>
      <c r="R13" t="e">
        <f>AVERAGE(Overview!M13:P13)</f>
        <v>#N/A</v>
      </c>
    </row>
    <row r="14" spans="1:19" x14ac:dyDescent="0.25">
      <c r="B14" s="40" t="s">
        <v>176</v>
      </c>
      <c r="D14" s="39" t="e">
        <f t="shared" si="0"/>
        <v>#N/A</v>
      </c>
      <c r="E14" s="39" t="e">
        <f t="shared" si="1"/>
        <v>#N/A</v>
      </c>
      <c r="K14" t="s">
        <v>156</v>
      </c>
      <c r="L14" t="e">
        <f>INDEX(DATABASE!$1:$10000,MATCH($K14,DATABASE!$A:$A,0),MATCH(L$1,DATABASE!$1:$1,0))</f>
        <v>#N/A</v>
      </c>
      <c r="M14" t="e">
        <f>INDEX(DATABASE!$1:$10000,MATCH($K14,DATABASE!$A:$A,0),MATCH(M$1,DATABASE!$1:$1,0))</f>
        <v>#N/A</v>
      </c>
      <c r="N14" t="e">
        <f>INDEX(DATABASE!$1:$10000,MATCH($K14,DATABASE!$A:$A,0),MATCH(N$1,DATABASE!$1:$1,0))</f>
        <v>#N/A</v>
      </c>
      <c r="O14" t="e">
        <f>INDEX(DATABASE!$1:$10000,MATCH($K14,DATABASE!$A:$A,0),MATCH(O$1,DATABASE!$1:$1,0))</f>
        <v>#N/A</v>
      </c>
      <c r="P14" t="e">
        <f>INDEX(DATABASE!$1:$10000,MATCH($K14,DATABASE!$A:$A,0),MATCH(P$1,DATABASE!$1:$1,0))</f>
        <v>#N/A</v>
      </c>
      <c r="R14" t="e">
        <f>AVERAGE(Overview!M14:P14)</f>
        <v>#N/A</v>
      </c>
    </row>
    <row r="15" spans="1:19" x14ac:dyDescent="0.25">
      <c r="D15" s="39"/>
      <c r="E15" s="39"/>
      <c r="L15" t="e">
        <f>INDEX(DATABASE!$1:$10000,MATCH($K15,DATABASE!$A:$A,0),MATCH(L$1,DATABASE!$1:$1,0))</f>
        <v>#N/A</v>
      </c>
      <c r="M15" t="e">
        <f>INDEX(DATABASE!$1:$10000,MATCH($K15,DATABASE!$A:$A,0),MATCH(M$1,DATABASE!$1:$1,0))</f>
        <v>#N/A</v>
      </c>
      <c r="N15" t="e">
        <f>INDEX(DATABASE!$1:$10000,MATCH($K15,DATABASE!$A:$A,0),MATCH(N$1,DATABASE!$1:$1,0))</f>
        <v>#N/A</v>
      </c>
      <c r="O15" t="e">
        <f>INDEX(DATABASE!$1:$10000,MATCH($K15,DATABASE!$A:$A,0),MATCH(O$1,DATABASE!$1:$1,0))</f>
        <v>#N/A</v>
      </c>
      <c r="P15" t="e">
        <f>INDEX(DATABASE!$1:$10000,MATCH($K15,DATABASE!$A:$A,0),MATCH(P$1,DATABASE!$1:$1,0))</f>
        <v>#N/A</v>
      </c>
    </row>
    <row r="16" spans="1:19" s="41" customFormat="1" x14ac:dyDescent="0.25">
      <c r="A16" s="41" t="s">
        <v>178</v>
      </c>
      <c r="B16" s="42"/>
      <c r="K16"/>
      <c r="L16" t="e">
        <f>INDEX(DATABASE!$1:$10000,MATCH($K16,DATABASE!$A:$A,0),MATCH(L$1,DATABASE!$1:$1,0))</f>
        <v>#N/A</v>
      </c>
      <c r="M16" t="e">
        <f>INDEX(DATABASE!$1:$10000,MATCH($K16,DATABASE!$A:$A,0),MATCH(M$1,DATABASE!$1:$1,0))</f>
        <v>#N/A</v>
      </c>
      <c r="N16" t="e">
        <f>INDEX(DATABASE!$1:$10000,MATCH($K16,DATABASE!$A:$A,0),MATCH(N$1,DATABASE!$1:$1,0))</f>
        <v>#N/A</v>
      </c>
      <c r="O16" t="e">
        <f>INDEX(DATABASE!$1:$10000,MATCH($K16,DATABASE!$A:$A,0),MATCH(O$1,DATABASE!$1:$1,0))</f>
        <v>#N/A</v>
      </c>
      <c r="P16" t="e">
        <f>INDEX(DATABASE!$1:$10000,MATCH($K16,DATABASE!$A:$A,0),MATCH(P$1,DATABASE!$1:$1,0))</f>
        <v>#N/A</v>
      </c>
      <c r="Q16"/>
      <c r="R16"/>
      <c r="S16"/>
    </row>
    <row r="17" spans="1:19" x14ac:dyDescent="0.25">
      <c r="B17" s="40" t="s">
        <v>167</v>
      </c>
      <c r="D17" s="39" t="e">
        <f t="shared" si="0"/>
        <v>#N/A</v>
      </c>
      <c r="E17" s="39" t="e">
        <f t="shared" si="1"/>
        <v>#N/A</v>
      </c>
      <c r="K17" t="s">
        <v>92</v>
      </c>
      <c r="L17" t="e">
        <f>INDEX(DATABASE!$1:$10000,MATCH($K17,DATABASE!$A:$A,0),MATCH(L$1,DATABASE!$1:$1,0))</f>
        <v>#N/A</v>
      </c>
      <c r="M17" t="e">
        <f>INDEX(DATABASE!$1:$10000,MATCH($K17,DATABASE!$A:$A,0),MATCH(M$1,DATABASE!$1:$1,0))</f>
        <v>#N/A</v>
      </c>
      <c r="N17" t="e">
        <f>INDEX(DATABASE!$1:$10000,MATCH($K17,DATABASE!$A:$A,0),MATCH(N$1,DATABASE!$1:$1,0))</f>
        <v>#N/A</v>
      </c>
      <c r="O17" t="e">
        <f>INDEX(DATABASE!$1:$10000,MATCH($K17,DATABASE!$A:$A,0),MATCH(O$1,DATABASE!$1:$1,0))</f>
        <v>#N/A</v>
      </c>
      <c r="P17" t="e">
        <f>INDEX(DATABASE!$1:$10000,MATCH($K17,DATABASE!$A:$A,0),MATCH(P$1,DATABASE!$1:$1,0))</f>
        <v>#N/A</v>
      </c>
      <c r="R17" t="e">
        <f>AVERAGE(Overview!M17:P17)</f>
        <v>#N/A</v>
      </c>
    </row>
    <row r="18" spans="1:19" x14ac:dyDescent="0.25">
      <c r="B18" s="40" t="s">
        <v>168</v>
      </c>
      <c r="D18" s="39" t="e">
        <f t="shared" si="0"/>
        <v>#N/A</v>
      </c>
      <c r="E18" s="39" t="e">
        <f t="shared" si="1"/>
        <v>#N/A</v>
      </c>
      <c r="K18" t="s">
        <v>93</v>
      </c>
      <c r="L18" t="e">
        <f>INDEX(DATABASE!$1:$10000,MATCH($K18,DATABASE!$A:$A,0),MATCH(L$1,DATABASE!$1:$1,0))</f>
        <v>#N/A</v>
      </c>
      <c r="M18" t="e">
        <f>INDEX(DATABASE!$1:$10000,MATCH($K18,DATABASE!$A:$A,0),MATCH(M$1,DATABASE!$1:$1,0))</f>
        <v>#N/A</v>
      </c>
      <c r="N18" t="e">
        <f>INDEX(DATABASE!$1:$10000,MATCH($K18,DATABASE!$A:$A,0),MATCH(N$1,DATABASE!$1:$1,0))</f>
        <v>#N/A</v>
      </c>
      <c r="O18" t="e">
        <f>INDEX(DATABASE!$1:$10000,MATCH($K18,DATABASE!$A:$A,0),MATCH(O$1,DATABASE!$1:$1,0))</f>
        <v>#N/A</v>
      </c>
      <c r="P18" t="e">
        <f>INDEX(DATABASE!$1:$10000,MATCH($K18,DATABASE!$A:$A,0),MATCH(P$1,DATABASE!$1:$1,0))</f>
        <v>#N/A</v>
      </c>
      <c r="R18" t="e">
        <f>AVERAGE(Overview!M18:P18)</f>
        <v>#N/A</v>
      </c>
    </row>
    <row r="19" spans="1:19" x14ac:dyDescent="0.25">
      <c r="B19" s="40" t="s">
        <v>169</v>
      </c>
      <c r="D19" s="39" t="e">
        <f t="shared" si="0"/>
        <v>#N/A</v>
      </c>
      <c r="E19" s="39" t="e">
        <f t="shared" si="1"/>
        <v>#N/A</v>
      </c>
      <c r="K19" t="s">
        <v>94</v>
      </c>
      <c r="L19" t="e">
        <f>INDEX(DATABASE!$1:$10000,MATCH($K19,DATABASE!$A:$A,0),MATCH(L$1,DATABASE!$1:$1,0))</f>
        <v>#N/A</v>
      </c>
      <c r="M19" t="e">
        <f>INDEX(DATABASE!$1:$10000,MATCH($K19,DATABASE!$A:$A,0),MATCH(M$1,DATABASE!$1:$1,0))</f>
        <v>#N/A</v>
      </c>
      <c r="N19" t="e">
        <f>INDEX(DATABASE!$1:$10000,MATCH($K19,DATABASE!$A:$A,0),MATCH(N$1,DATABASE!$1:$1,0))</f>
        <v>#N/A</v>
      </c>
      <c r="O19" t="e">
        <f>INDEX(DATABASE!$1:$10000,MATCH($K19,DATABASE!$A:$A,0),MATCH(O$1,DATABASE!$1:$1,0))</f>
        <v>#N/A</v>
      </c>
      <c r="P19" t="e">
        <f>INDEX(DATABASE!$1:$10000,MATCH($K19,DATABASE!$A:$A,0),MATCH(P$1,DATABASE!$1:$1,0))</f>
        <v>#N/A</v>
      </c>
      <c r="R19" t="e">
        <f>AVERAGE(Overview!M19:P19)</f>
        <v>#N/A</v>
      </c>
    </row>
    <row r="20" spans="1:19" x14ac:dyDescent="0.25">
      <c r="D20" s="39"/>
      <c r="E20" s="39"/>
      <c r="L20" t="e">
        <f>INDEX(DATABASE!$1:$10000,MATCH($K20,DATABASE!$A:$A,0),MATCH(L$1,DATABASE!$1:$1,0))</f>
        <v>#N/A</v>
      </c>
      <c r="M20" t="e">
        <f>INDEX(DATABASE!$1:$10000,MATCH($K20,DATABASE!$A:$A,0),MATCH(M$1,DATABASE!$1:$1,0))</f>
        <v>#N/A</v>
      </c>
      <c r="N20" t="e">
        <f>INDEX(DATABASE!$1:$10000,MATCH($K20,DATABASE!$A:$A,0),MATCH(N$1,DATABASE!$1:$1,0))</f>
        <v>#N/A</v>
      </c>
      <c r="O20" t="e">
        <f>INDEX(DATABASE!$1:$10000,MATCH($K20,DATABASE!$A:$A,0),MATCH(O$1,DATABASE!$1:$1,0))</f>
        <v>#N/A</v>
      </c>
      <c r="P20" t="e">
        <f>INDEX(DATABASE!$1:$10000,MATCH($K20,DATABASE!$A:$A,0),MATCH(P$1,DATABASE!$1:$1,0))</f>
        <v>#N/A</v>
      </c>
    </row>
    <row r="21" spans="1:19" s="41" customFormat="1" x14ac:dyDescent="0.25">
      <c r="A21" s="41" t="s">
        <v>179</v>
      </c>
      <c r="B21" s="42"/>
      <c r="K21"/>
      <c r="L21" t="e">
        <f>INDEX(DATABASE!$1:$10000,MATCH($K21,DATABASE!$A:$A,0),MATCH(L$1,DATABASE!$1:$1,0))</f>
        <v>#N/A</v>
      </c>
      <c r="M21" t="e">
        <f>INDEX(DATABASE!$1:$10000,MATCH($K21,DATABASE!$A:$A,0),MATCH(M$1,DATABASE!$1:$1,0))</f>
        <v>#N/A</v>
      </c>
      <c r="N21" t="e">
        <f>INDEX(DATABASE!$1:$10000,MATCH($K21,DATABASE!$A:$A,0),MATCH(N$1,DATABASE!$1:$1,0))</f>
        <v>#N/A</v>
      </c>
      <c r="O21" t="e">
        <f>INDEX(DATABASE!$1:$10000,MATCH($K21,DATABASE!$A:$A,0),MATCH(O$1,DATABASE!$1:$1,0))</f>
        <v>#N/A</v>
      </c>
      <c r="P21" t="e">
        <f>INDEX(DATABASE!$1:$10000,MATCH($K21,DATABASE!$A:$A,0),MATCH(P$1,DATABASE!$1:$1,0))</f>
        <v>#N/A</v>
      </c>
      <c r="Q21"/>
      <c r="R21"/>
      <c r="S21"/>
    </row>
    <row r="22" spans="1:19" x14ac:dyDescent="0.25">
      <c r="B22" s="40" t="s">
        <v>170</v>
      </c>
      <c r="C22" s="40" t="s">
        <v>171</v>
      </c>
      <c r="D22" s="39" t="e">
        <f t="shared" si="0"/>
        <v>#N/A</v>
      </c>
      <c r="E22" s="39" t="e">
        <f t="shared" si="1"/>
        <v>#N/A</v>
      </c>
      <c r="K22" t="s">
        <v>95</v>
      </c>
      <c r="L22" t="e">
        <f>INDEX(DATABASE!$1:$10000,MATCH($K22,DATABASE!$A:$A,0),MATCH(L$1,DATABASE!$1:$1,0))</f>
        <v>#N/A</v>
      </c>
      <c r="M22" t="e">
        <f>INDEX(DATABASE!$1:$10000,MATCH($K22,DATABASE!$A:$A,0),MATCH(M$1,DATABASE!$1:$1,0))</f>
        <v>#N/A</v>
      </c>
      <c r="N22" t="e">
        <f>INDEX(DATABASE!$1:$10000,MATCH($K22,DATABASE!$A:$A,0),MATCH(N$1,DATABASE!$1:$1,0))</f>
        <v>#N/A</v>
      </c>
      <c r="O22" t="e">
        <f>INDEX(DATABASE!$1:$10000,MATCH($K22,DATABASE!$A:$A,0),MATCH(O$1,DATABASE!$1:$1,0))</f>
        <v>#N/A</v>
      </c>
      <c r="P22" t="e">
        <f>INDEX(DATABASE!$1:$10000,MATCH($K22,DATABASE!$A:$A,0),MATCH(P$1,DATABASE!$1:$1,0))</f>
        <v>#N/A</v>
      </c>
      <c r="R22" t="e">
        <f>AVERAGE(Overview!M22:P22)</f>
        <v>#N/A</v>
      </c>
    </row>
    <row r="23" spans="1:19" x14ac:dyDescent="0.25">
      <c r="B23" s="40" t="s">
        <v>180</v>
      </c>
      <c r="D23" s="39" t="e">
        <f t="shared" ref="D23" si="2">L23</f>
        <v>#N/A</v>
      </c>
      <c r="E23" s="39" t="e">
        <f t="shared" ref="E23" si="3">R23</f>
        <v>#N/A</v>
      </c>
      <c r="K23" t="s">
        <v>97</v>
      </c>
      <c r="L23" t="e">
        <f>INDEX(DATABASE!$1:$10000,MATCH($K23,DATABASE!$A:$A,0),MATCH(L$1,DATABASE!$1:$1,0))</f>
        <v>#N/A</v>
      </c>
      <c r="M23" t="e">
        <f>INDEX(DATABASE!$1:$10000,MATCH($K23,DATABASE!$A:$A,0),MATCH(M$1,DATABASE!$1:$1,0))</f>
        <v>#N/A</v>
      </c>
      <c r="N23" t="e">
        <f>INDEX(DATABASE!$1:$10000,MATCH($K23,DATABASE!$A:$A,0),MATCH(N$1,DATABASE!$1:$1,0))</f>
        <v>#N/A</v>
      </c>
      <c r="O23" t="e">
        <f>INDEX(DATABASE!$1:$10000,MATCH($K23,DATABASE!$A:$A,0),MATCH(O$1,DATABASE!$1:$1,0))</f>
        <v>#N/A</v>
      </c>
      <c r="P23" t="e">
        <f>INDEX(DATABASE!$1:$10000,MATCH($K23,DATABASE!$A:$A,0),MATCH(P$1,DATABASE!$1:$1,0))</f>
        <v>#N/A</v>
      </c>
      <c r="R23" t="e">
        <f>AVERAGE(Overview!M23:P23)</f>
        <v>#N/A</v>
      </c>
    </row>
    <row r="24" spans="1:19" x14ac:dyDescent="0.25">
      <c r="B24" s="40" t="s">
        <v>172</v>
      </c>
      <c r="C24" s="40" t="s">
        <v>173</v>
      </c>
      <c r="D24" s="39" t="e">
        <f t="shared" si="0"/>
        <v>#N/A</v>
      </c>
      <c r="E24" s="39" t="e">
        <f t="shared" si="1"/>
        <v>#N/A</v>
      </c>
      <c r="K24" t="s">
        <v>96</v>
      </c>
      <c r="L24" t="e">
        <f>INDEX(DATABASE!$1:$10000,MATCH($K24,DATABASE!$A:$A,0),MATCH(L$1,DATABASE!$1:$1,0))</f>
        <v>#N/A</v>
      </c>
      <c r="M24" t="e">
        <f>INDEX(DATABASE!$1:$10000,MATCH($K24,DATABASE!$A:$A,0),MATCH(M$1,DATABASE!$1:$1,0))</f>
        <v>#N/A</v>
      </c>
      <c r="N24" t="e">
        <f>INDEX(DATABASE!$1:$10000,MATCH($K24,DATABASE!$A:$A,0),MATCH(N$1,DATABASE!$1:$1,0))</f>
        <v>#N/A</v>
      </c>
      <c r="O24" t="e">
        <f>INDEX(DATABASE!$1:$10000,MATCH($K24,DATABASE!$A:$A,0),MATCH(O$1,DATABASE!$1:$1,0))</f>
        <v>#N/A</v>
      </c>
      <c r="P24" t="e">
        <f>INDEX(DATABASE!$1:$10000,MATCH($K24,DATABASE!$A:$A,0),MATCH(P$1,DATABASE!$1:$1,0))</f>
        <v>#N/A</v>
      </c>
      <c r="R24" t="e">
        <f>AVERAGE(Overview!M24:P24)</f>
        <v>#N/A</v>
      </c>
    </row>
    <row r="25" spans="1:19" x14ac:dyDescent="0.25">
      <c r="B25" s="40" t="s">
        <v>13</v>
      </c>
      <c r="D25" s="39" t="e">
        <f t="shared" ref="D25" si="4">L25</f>
        <v>#N/A</v>
      </c>
      <c r="E25" s="39" t="e">
        <f t="shared" ref="E25" si="5">R25</f>
        <v>#N/A</v>
      </c>
      <c r="K25" t="s">
        <v>13</v>
      </c>
      <c r="L25" t="e">
        <f>L17/L24</f>
        <v>#N/A</v>
      </c>
      <c r="M25" t="e">
        <f>M17/M24</f>
        <v>#N/A</v>
      </c>
      <c r="N25" t="e">
        <f>N17/N24</f>
        <v>#N/A</v>
      </c>
      <c r="O25" t="e">
        <f>O17/O24</f>
        <v>#N/A</v>
      </c>
      <c r="P25" t="e">
        <f>P17/P24</f>
        <v>#N/A</v>
      </c>
      <c r="R25" t="e">
        <f>AVERAGE(Overview!M25:P25)</f>
        <v>#N/A</v>
      </c>
    </row>
    <row r="26" spans="1:19" x14ac:dyDescent="0.25">
      <c r="B26"/>
    </row>
    <row r="27" spans="1:19" s="41" customFormat="1" x14ac:dyDescent="0.25">
      <c r="A27" s="41" t="s">
        <v>182</v>
      </c>
      <c r="B27" s="42"/>
      <c r="K27"/>
      <c r="L27"/>
      <c r="M27"/>
      <c r="N27"/>
      <c r="O27"/>
      <c r="P27"/>
      <c r="Q27"/>
      <c r="R27"/>
      <c r="S27"/>
    </row>
    <row r="28" spans="1:19" x14ac:dyDescent="0.25">
      <c r="B28" s="40" t="s">
        <v>217</v>
      </c>
      <c r="C28" s="40" t="s">
        <v>183</v>
      </c>
      <c r="D28" s="39" t="e">
        <f t="shared" ref="D28:E28" si="6">L28</f>
        <v>#N/A</v>
      </c>
      <c r="E28" s="39" t="e">
        <f t="shared" si="6"/>
        <v>#N/A</v>
      </c>
      <c r="K28" t="s">
        <v>150</v>
      </c>
      <c r="L28" t="e">
        <f>INDEX(DATABASE!$1:$10000,MATCH($K28,DATABASE!$A:$A,0),MATCH(L$1,DATABASE!$1:$1,0))</f>
        <v>#N/A</v>
      </c>
      <c r="M28" t="e">
        <f>INDEX(DATABASE!$1:$10000,MATCH($K28,DATABASE!$A:$A,0),MATCH(M$1,DATABASE!$1:$1,0))</f>
        <v>#N/A</v>
      </c>
      <c r="N28" t="e">
        <f>INDEX(DATABASE!$1:$10000,MATCH($K28,DATABASE!$A:$A,0),MATCH(N$1,DATABASE!$1:$1,0))</f>
        <v>#N/A</v>
      </c>
      <c r="O28" t="e">
        <f>INDEX(DATABASE!$1:$10000,MATCH($K28,DATABASE!$A:$A,0),MATCH(O$1,DATABASE!$1:$1,0))</f>
        <v>#N/A</v>
      </c>
      <c r="P28" t="e">
        <f>INDEX(DATABASE!$1:$10000,MATCH($K28,DATABASE!$A:$A,0),MATCH(P$1,DATABASE!$1:$1,0))</f>
        <v>#N/A</v>
      </c>
      <c r="R28" t="e">
        <f>AVERAGE(Overview!M28:P28)</f>
        <v>#N/A</v>
      </c>
    </row>
    <row r="29" spans="1:19" x14ac:dyDescent="0.25">
      <c r="B29" s="40" t="s">
        <v>218</v>
      </c>
      <c r="C29" s="40" t="s">
        <v>183</v>
      </c>
      <c r="D29" s="39" t="e">
        <f>L29</f>
        <v>#N/A</v>
      </c>
      <c r="E29" s="39" t="e">
        <f t="shared" ref="E29:E30" si="7">M29</f>
        <v>#N/A</v>
      </c>
      <c r="K29" t="s">
        <v>151</v>
      </c>
      <c r="L29" t="e">
        <f>INDEX(DATABASE!$1:$10000,MATCH($K29,DATABASE!$A:$A,0),MATCH(L$1,DATABASE!$1:$1,0))</f>
        <v>#N/A</v>
      </c>
      <c r="M29" t="e">
        <f>INDEX(DATABASE!$1:$10000,MATCH($K29,DATABASE!$A:$A,0),MATCH(M$1,DATABASE!$1:$1,0))</f>
        <v>#N/A</v>
      </c>
      <c r="N29" t="e">
        <f>INDEX(DATABASE!$1:$10000,MATCH($K29,DATABASE!$A:$A,0),MATCH(N$1,DATABASE!$1:$1,0))</f>
        <v>#N/A</v>
      </c>
      <c r="O29" t="e">
        <f>INDEX(DATABASE!$1:$10000,MATCH($K29,DATABASE!$A:$A,0),MATCH(O$1,DATABASE!$1:$1,0))</f>
        <v>#N/A</v>
      </c>
      <c r="P29" t="e">
        <f>INDEX(DATABASE!$1:$10000,MATCH($K29,DATABASE!$A:$A,0),MATCH(P$1,DATABASE!$1:$1,0))</f>
        <v>#N/A</v>
      </c>
      <c r="R29" t="e">
        <f>AVERAGE(Overview!M29:P29)</f>
        <v>#N/A</v>
      </c>
    </row>
    <row r="30" spans="1:19" x14ac:dyDescent="0.25">
      <c r="B30" s="40" t="s">
        <v>194</v>
      </c>
      <c r="C30" s="40" t="s">
        <v>181</v>
      </c>
      <c r="D30" s="39" t="e">
        <f>L30</f>
        <v>#N/A</v>
      </c>
      <c r="E30" s="39" t="e">
        <f t="shared" si="7"/>
        <v>#N/A</v>
      </c>
      <c r="K30" t="s">
        <v>152</v>
      </c>
      <c r="L30" t="e">
        <f>L28/L18 * 1000</f>
        <v>#N/A</v>
      </c>
      <c r="M30" t="e">
        <f>M28/M18 * 1000</f>
        <v>#N/A</v>
      </c>
      <c r="N30" t="e">
        <f>N28/N18 * 1000</f>
        <v>#N/A</v>
      </c>
      <c r="O30" t="e">
        <f>O28/O18 * 1000</f>
        <v>#N/A</v>
      </c>
      <c r="P30" t="e">
        <f>P28/P18 * 1000</f>
        <v>#N/A</v>
      </c>
      <c r="R30" t="e">
        <f>AVERAGE(Overview!M30:P30)</f>
        <v>#N/A</v>
      </c>
    </row>
    <row r="31" spans="1:19" x14ac:dyDescent="0.25">
      <c r="B31" s="40" t="s">
        <v>193</v>
      </c>
      <c r="C31" s="40" t="s">
        <v>181</v>
      </c>
      <c r="D31" s="39" t="e">
        <f t="shared" ref="D31:D33" si="8">L31</f>
        <v>#N/A</v>
      </c>
      <c r="E31" s="39" t="e">
        <f t="shared" ref="E31:E33" si="9">M31</f>
        <v>#N/A</v>
      </c>
      <c r="K31" t="s">
        <v>193</v>
      </c>
      <c r="L31" t="e">
        <f>L29/L18 * 1000</f>
        <v>#N/A</v>
      </c>
      <c r="M31" t="e">
        <f t="shared" ref="M31:P31" si="10">M29/M19 * 1000</f>
        <v>#N/A</v>
      </c>
      <c r="N31" t="e">
        <f t="shared" si="10"/>
        <v>#N/A</v>
      </c>
      <c r="O31" t="e">
        <f t="shared" si="10"/>
        <v>#N/A</v>
      </c>
      <c r="P31" t="e">
        <f t="shared" si="10"/>
        <v>#N/A</v>
      </c>
      <c r="R31" t="e">
        <f>AVERAGE(Overview!M31:P31)</f>
        <v>#N/A</v>
      </c>
    </row>
    <row r="32" spans="1:19" x14ac:dyDescent="0.25">
      <c r="B32" s="40" t="s">
        <v>195</v>
      </c>
      <c r="C32" s="40" t="s">
        <v>199</v>
      </c>
      <c r="D32" s="39" t="e">
        <f t="shared" si="8"/>
        <v>#N/A</v>
      </c>
      <c r="E32" s="39" t="e">
        <f t="shared" si="9"/>
        <v>#N/A</v>
      </c>
      <c r="K32" t="s">
        <v>197</v>
      </c>
      <c r="L32" t="e">
        <f>L28/L25 * 1000</f>
        <v>#N/A</v>
      </c>
      <c r="M32" t="e">
        <f>M28/M25 * 1000</f>
        <v>#N/A</v>
      </c>
      <c r="N32" t="e">
        <f t="shared" ref="N32:P32" si="11">N28/N25 * 1000</f>
        <v>#N/A</v>
      </c>
      <c r="O32" t="e">
        <f t="shared" si="11"/>
        <v>#N/A</v>
      </c>
      <c r="P32" t="e">
        <f t="shared" si="11"/>
        <v>#N/A</v>
      </c>
      <c r="R32" t="e">
        <f>AVERAGE(Overview!M32:P32)</f>
        <v>#N/A</v>
      </c>
    </row>
    <row r="33" spans="1:19" x14ac:dyDescent="0.25">
      <c r="B33" s="40" t="s">
        <v>196</v>
      </c>
      <c r="C33" s="40" t="s">
        <v>199</v>
      </c>
      <c r="D33" s="43" t="e">
        <f t="shared" si="8"/>
        <v>#N/A</v>
      </c>
      <c r="E33" s="43" t="e">
        <f t="shared" si="9"/>
        <v>#N/A</v>
      </c>
      <c r="K33" t="s">
        <v>198</v>
      </c>
      <c r="L33" t="e">
        <f>L29/L25 * 1000</f>
        <v>#N/A</v>
      </c>
      <c r="M33" t="e">
        <f t="shared" ref="M33:P33" si="12">M29/M25 * 1000</f>
        <v>#N/A</v>
      </c>
      <c r="N33" t="e">
        <f t="shared" si="12"/>
        <v>#N/A</v>
      </c>
      <c r="O33" t="e">
        <f t="shared" si="12"/>
        <v>#N/A</v>
      </c>
      <c r="P33" t="e">
        <f t="shared" si="12"/>
        <v>#N/A</v>
      </c>
      <c r="R33" t="e">
        <f>AVERAGE(Overview!M33:P33)</f>
        <v>#N/A</v>
      </c>
    </row>
    <row r="34" spans="1:19" x14ac:dyDescent="0.25">
      <c r="D34" s="39"/>
      <c r="E34" s="39"/>
    </row>
    <row r="35" spans="1:19" s="41" customFormat="1" x14ac:dyDescent="0.25">
      <c r="A35" s="41" t="s">
        <v>184</v>
      </c>
      <c r="B35" s="42"/>
      <c r="K35"/>
      <c r="L35"/>
      <c r="M35"/>
      <c r="N35"/>
      <c r="O35"/>
      <c r="P35"/>
      <c r="Q35"/>
      <c r="R35"/>
      <c r="S35"/>
    </row>
    <row r="36" spans="1:19" x14ac:dyDescent="0.25">
      <c r="B36" s="40" t="s">
        <v>186</v>
      </c>
      <c r="C36" s="40" t="s">
        <v>171</v>
      </c>
      <c r="D36" s="39" t="e">
        <f>L36/D18</f>
        <v>#N/A</v>
      </c>
      <c r="E36" s="39" t="e">
        <f>M36/E18</f>
        <v>#N/A</v>
      </c>
      <c r="K36" t="s">
        <v>157</v>
      </c>
      <c r="L36" t="e">
        <f>INDEX(DATABASE!$1:$10000,MATCH($K36,DATABASE!$A:$A,0),MATCH(L$1,DATABASE!$1:$1,0))</f>
        <v>#N/A</v>
      </c>
      <c r="M36" t="e">
        <f>INDEX(DATABASE!$1:$10000,MATCH($K36,DATABASE!$A:$A,0),MATCH(M$1,DATABASE!$1:$1,0))</f>
        <v>#N/A</v>
      </c>
      <c r="N36" t="e">
        <f>INDEX(DATABASE!$1:$10000,MATCH($K36,DATABASE!$A:$A,0),MATCH(N$1,DATABASE!$1:$1,0))</f>
        <v>#N/A</v>
      </c>
      <c r="O36" t="e">
        <f>INDEX(DATABASE!$1:$10000,MATCH($K36,DATABASE!$A:$A,0),MATCH(O$1,DATABASE!$1:$1,0))</f>
        <v>#N/A</v>
      </c>
      <c r="P36" t="e">
        <f>INDEX(DATABASE!$1:$10000,MATCH($K36,DATABASE!$A:$A,0),MATCH(P$1,DATABASE!$1:$1,0))</f>
        <v>#N/A</v>
      </c>
      <c r="R36" t="e">
        <f>AVERAGE(Overview!M36:P36)</f>
        <v>#N/A</v>
      </c>
    </row>
    <row r="37" spans="1:19" x14ac:dyDescent="0.25">
      <c r="B37" s="40" t="s">
        <v>185</v>
      </c>
      <c r="C37" s="40" t="s">
        <v>171</v>
      </c>
      <c r="D37" s="39" t="e">
        <f>L37/D18</f>
        <v>#N/A</v>
      </c>
      <c r="E37" s="39" t="e">
        <f>M37/E18</f>
        <v>#N/A</v>
      </c>
      <c r="K37" t="s">
        <v>158</v>
      </c>
      <c r="L37" t="e">
        <f>INDEX(DATABASE!$1:$10000,MATCH($K37,DATABASE!$A:$A,0),MATCH(L$1,DATABASE!$1:$1,0))</f>
        <v>#N/A</v>
      </c>
      <c r="M37" t="e">
        <f>INDEX(DATABASE!$1:$10000,MATCH($K37,DATABASE!$A:$A,0),MATCH(M$1,DATABASE!$1:$1,0))</f>
        <v>#N/A</v>
      </c>
      <c r="N37" t="e">
        <f>INDEX(DATABASE!$1:$10000,MATCH($K37,DATABASE!$A:$A,0),MATCH(N$1,DATABASE!$1:$1,0))</f>
        <v>#N/A</v>
      </c>
      <c r="O37" t="e">
        <f>INDEX(DATABASE!$1:$10000,MATCH($K37,DATABASE!$A:$A,0),MATCH(O$1,DATABASE!$1:$1,0))</f>
        <v>#N/A</v>
      </c>
      <c r="P37" t="e">
        <f>INDEX(DATABASE!$1:$10000,MATCH($K37,DATABASE!$A:$A,0),MATCH(P$1,DATABASE!$1:$1,0))</f>
        <v>#N/A</v>
      </c>
      <c r="R37" t="e">
        <f>AVERAGE(Overview!M37:P37)</f>
        <v>#N/A</v>
      </c>
    </row>
    <row r="38" spans="1:19" x14ac:dyDescent="0.25">
      <c r="B38" s="40" t="s">
        <v>187</v>
      </c>
      <c r="D38" s="44" t="e">
        <f>D37/D36</f>
        <v>#N/A</v>
      </c>
      <c r="E38" s="44" t="e">
        <f>E37/E36</f>
        <v>#N/A</v>
      </c>
      <c r="L38" t="e">
        <f>INDEX(DATABASE!$1:$10000,MATCH($K38,DATABASE!$A:$A,0),MATCH(L$1,DATABASE!$1:$1,0))</f>
        <v>#N/A</v>
      </c>
      <c r="M38" t="e">
        <f>INDEX(DATABASE!$1:$10000,MATCH($K38,DATABASE!$A:$A,0),MATCH(M$1,DATABASE!$1:$1,0))</f>
        <v>#N/A</v>
      </c>
      <c r="N38" t="e">
        <f>INDEX(DATABASE!$1:$10000,MATCH($K38,DATABASE!$A:$A,0),MATCH(N$1,DATABASE!$1:$1,0))</f>
        <v>#N/A</v>
      </c>
      <c r="O38" t="e">
        <f>INDEX(DATABASE!$1:$10000,MATCH($K38,DATABASE!$A:$A,0),MATCH(O$1,DATABASE!$1:$1,0))</f>
        <v>#N/A</v>
      </c>
      <c r="P38" t="e">
        <f>INDEX(DATABASE!$1:$10000,MATCH($K38,DATABASE!$A:$A,0),MATCH(P$1,DATABASE!$1:$1,0))</f>
        <v>#N/A</v>
      </c>
    </row>
    <row r="39" spans="1:19" x14ac:dyDescent="0.25">
      <c r="B39" s="40" t="s">
        <v>188</v>
      </c>
      <c r="C39" s="40" t="s">
        <v>171</v>
      </c>
      <c r="D39" s="39" t="e">
        <f>L39/D18</f>
        <v>#N/A</v>
      </c>
      <c r="E39" s="39" t="e">
        <f>M39/E18</f>
        <v>#N/A</v>
      </c>
      <c r="K39" t="s">
        <v>161</v>
      </c>
      <c r="L39" t="e">
        <f>INDEX(DATABASE!$1:$10000,MATCH($K39,DATABASE!$A:$A,0),MATCH(L$1,DATABASE!$1:$1,0))</f>
        <v>#N/A</v>
      </c>
      <c r="M39" t="e">
        <f>INDEX(DATABASE!$1:$10000,MATCH($K39,DATABASE!$A:$A,0),MATCH(M$1,DATABASE!$1:$1,0))</f>
        <v>#N/A</v>
      </c>
      <c r="N39" t="e">
        <f>INDEX(DATABASE!$1:$10000,MATCH($K39,DATABASE!$A:$A,0),MATCH(N$1,DATABASE!$1:$1,0))</f>
        <v>#N/A</v>
      </c>
      <c r="O39" t="e">
        <f>INDEX(DATABASE!$1:$10000,MATCH($K39,DATABASE!$A:$A,0),MATCH(O$1,DATABASE!$1:$1,0))</f>
        <v>#N/A</v>
      </c>
      <c r="P39" t="e">
        <f>INDEX(DATABASE!$1:$10000,MATCH($K39,DATABASE!$A:$A,0),MATCH(P$1,DATABASE!$1:$1,0))</f>
        <v>#N/A</v>
      </c>
      <c r="R39" t="e">
        <f>AVERAGE(Overview!M39:P39)</f>
        <v>#N/A</v>
      </c>
    </row>
    <row r="40" spans="1:19" x14ac:dyDescent="0.25">
      <c r="B40" s="40" t="s">
        <v>189</v>
      </c>
      <c r="C40" s="40" t="s">
        <v>171</v>
      </c>
      <c r="D40" s="39" t="e">
        <f>L40/D18</f>
        <v>#N/A</v>
      </c>
      <c r="E40" s="39" t="e">
        <f>M40/E18</f>
        <v>#N/A</v>
      </c>
      <c r="K40" t="s">
        <v>162</v>
      </c>
      <c r="L40" t="e">
        <f>INDEX(DATABASE!$1:$10000,MATCH($K40,DATABASE!$A:$A,0),MATCH(L$1,DATABASE!$1:$1,0))</f>
        <v>#N/A</v>
      </c>
      <c r="M40" t="e">
        <f>INDEX(DATABASE!$1:$10000,MATCH($K40,DATABASE!$A:$A,0),MATCH(M$1,DATABASE!$1:$1,0))</f>
        <v>#N/A</v>
      </c>
      <c r="N40" t="e">
        <f>INDEX(DATABASE!$1:$10000,MATCH($K40,DATABASE!$A:$A,0),MATCH(N$1,DATABASE!$1:$1,0))</f>
        <v>#N/A</v>
      </c>
      <c r="O40" t="e">
        <f>INDEX(DATABASE!$1:$10000,MATCH($K40,DATABASE!$A:$A,0),MATCH(O$1,DATABASE!$1:$1,0))</f>
        <v>#N/A</v>
      </c>
      <c r="P40" t="e">
        <f>INDEX(DATABASE!$1:$10000,MATCH($K40,DATABASE!$A:$A,0),MATCH(P$1,DATABASE!$1:$1,0))</f>
        <v>#N/A</v>
      </c>
      <c r="R40" t="e">
        <f>AVERAGE(Overview!M40:P40)</f>
        <v>#N/A</v>
      </c>
    </row>
    <row r="41" spans="1:19" x14ac:dyDescent="0.25">
      <c r="B41" s="40" t="s">
        <v>187</v>
      </c>
      <c r="D41" s="44" t="e">
        <f>D40/D39</f>
        <v>#N/A</v>
      </c>
      <c r="E41" s="44" t="e">
        <f>E40/E39</f>
        <v>#N/A</v>
      </c>
      <c r="K41" t="s">
        <v>159</v>
      </c>
      <c r="L41" t="e">
        <f>INDEX(DATABASE!$1:$10000,MATCH($K41,DATABASE!$A:$A,0),MATCH(L$1,DATABASE!$1:$1,0))</f>
        <v>#N/A</v>
      </c>
      <c r="M41" t="e">
        <f>INDEX(DATABASE!$1:$10000,MATCH($K41,DATABASE!$A:$A,0),MATCH(M$1,DATABASE!$1:$1,0))</f>
        <v>#N/A</v>
      </c>
      <c r="N41" t="e">
        <f>INDEX(DATABASE!$1:$10000,MATCH($K41,DATABASE!$A:$A,0),MATCH(N$1,DATABASE!$1:$1,0))</f>
        <v>#N/A</v>
      </c>
      <c r="O41" t="e">
        <f>INDEX(DATABASE!$1:$10000,MATCH($K41,DATABASE!$A:$A,0),MATCH(O$1,DATABASE!$1:$1,0))</f>
        <v>#N/A</v>
      </c>
      <c r="P41" t="e">
        <f>INDEX(DATABASE!$1:$10000,MATCH($K41,DATABASE!$A:$A,0),MATCH(P$1,DATABASE!$1:$1,0))</f>
        <v>#N/A</v>
      </c>
      <c r="R41" t="e">
        <f>AVERAGE(Overview!M41:P41)</f>
        <v>#N/A</v>
      </c>
    </row>
    <row r="42" spans="1:19" x14ac:dyDescent="0.25">
      <c r="K42" t="s">
        <v>160</v>
      </c>
      <c r="L42" t="e">
        <f>INDEX(DATABASE!$1:$10000,MATCH($K42,DATABASE!$A:$A,0),MATCH(L$1,DATABASE!$1:$1,0))</f>
        <v>#N/A</v>
      </c>
      <c r="M42" t="e">
        <f>INDEX(DATABASE!$1:$10000,MATCH($K42,DATABASE!$A:$A,0),MATCH(M$1,DATABASE!$1:$1,0))</f>
        <v>#N/A</v>
      </c>
      <c r="N42" t="e">
        <f>INDEX(DATABASE!$1:$10000,MATCH($K42,DATABASE!$A:$A,0),MATCH(N$1,DATABASE!$1:$1,0))</f>
        <v>#N/A</v>
      </c>
      <c r="O42" t="e">
        <f>INDEX(DATABASE!$1:$10000,MATCH($K42,DATABASE!$A:$A,0),MATCH(O$1,DATABASE!$1:$1,0))</f>
        <v>#N/A</v>
      </c>
      <c r="P42" t="e">
        <f>INDEX(DATABASE!$1:$10000,MATCH($K42,DATABASE!$A:$A,0),MATCH(P$1,DATABASE!$1:$1,0))</f>
        <v>#N/A</v>
      </c>
      <c r="R42" t="e">
        <f>AVERAGE(Overview!M42:P42)</f>
        <v>#N/A</v>
      </c>
    </row>
    <row r="43" spans="1:19" x14ac:dyDescent="0.25">
      <c r="K43" t="s">
        <v>163</v>
      </c>
      <c r="L43" t="e">
        <f>INDEX(DATABASE!$1:$10000,MATCH($K43,DATABASE!$A:$A,0),MATCH(L$1,DATABASE!$1:$1,0))</f>
        <v>#N/A</v>
      </c>
      <c r="M43" t="e">
        <f>INDEX(DATABASE!$1:$10000,MATCH($K43,DATABASE!$A:$A,0),MATCH(M$1,DATABASE!$1:$1,0))</f>
        <v>#N/A</v>
      </c>
      <c r="N43" t="e">
        <f>INDEX(DATABASE!$1:$10000,MATCH($K43,DATABASE!$A:$A,0),MATCH(N$1,DATABASE!$1:$1,0))</f>
        <v>#N/A</v>
      </c>
      <c r="O43" t="e">
        <f>INDEX(DATABASE!$1:$10000,MATCH($K43,DATABASE!$A:$A,0),MATCH(O$1,DATABASE!$1:$1,0))</f>
        <v>#N/A</v>
      </c>
      <c r="P43" t="e">
        <f>INDEX(DATABASE!$1:$10000,MATCH($K43,DATABASE!$A:$A,0),MATCH(P$1,DATABASE!$1:$1,0))</f>
        <v>#N/A</v>
      </c>
      <c r="R43" t="e">
        <f>AVERAGE(Overview!M43:P43)</f>
        <v>#N/A</v>
      </c>
    </row>
    <row r="44" spans="1:19" x14ac:dyDescent="0.25">
      <c r="K44" t="s">
        <v>164</v>
      </c>
      <c r="L44" t="e">
        <f>INDEX(DATABASE!$1:$10000,MATCH($K44,DATABASE!$A:$A,0),MATCH(L$1,DATABASE!$1:$1,0))</f>
        <v>#N/A</v>
      </c>
      <c r="M44" t="e">
        <f>INDEX(DATABASE!$1:$10000,MATCH($K44,DATABASE!$A:$A,0),MATCH(M$1,DATABASE!$1:$1,0))</f>
        <v>#N/A</v>
      </c>
      <c r="N44" t="e">
        <f>INDEX(DATABASE!$1:$10000,MATCH($K44,DATABASE!$A:$A,0),MATCH(N$1,DATABASE!$1:$1,0))</f>
        <v>#N/A</v>
      </c>
      <c r="O44" t="e">
        <f>INDEX(DATABASE!$1:$10000,MATCH($K44,DATABASE!$A:$A,0),MATCH(O$1,DATABASE!$1:$1,0))</f>
        <v>#N/A</v>
      </c>
      <c r="P44" t="e">
        <f>INDEX(DATABASE!$1:$10000,MATCH($K44,DATABASE!$A:$A,0),MATCH(P$1,DATABASE!$1:$1,0))</f>
        <v>#N/A</v>
      </c>
      <c r="R44" t="e">
        <f>AVERAGE(Overview!M44:P44)</f>
        <v>#N/A</v>
      </c>
    </row>
    <row r="47" spans="1:19" s="41" customFormat="1" x14ac:dyDescent="0.25">
      <c r="A47" s="41" t="s">
        <v>200</v>
      </c>
      <c r="K47" t="s">
        <v>106</v>
      </c>
      <c r="L47" t="e">
        <f>VLOOKUP($K47,DATABASE!$A$1:$I$287,MATCH(Fuel!Q$8,DATABASE!$A$1:$I$1,0),FALSE)</f>
        <v>#N/A</v>
      </c>
      <c r="M47" t="e">
        <f>VLOOKUP($K47,DATABASE!$A$1:$I$287,MATCH(Fuel!R$8,DATABASE!$A$1:$I$1,0),FALSE)</f>
        <v>#N/A</v>
      </c>
      <c r="N47" t="e">
        <f>VLOOKUP($K47,DATABASE!$A$1:$I$287,MATCH(Fuel!S$8,DATABASE!$A$1:$I$1,0),FALSE)</f>
        <v>#N/A</v>
      </c>
      <c r="O47" t="e">
        <f>VLOOKUP($K47,DATABASE!$A$1:$I$287,MATCH(Fuel!T$8,DATABASE!$A$1:$I$1,0),FALSE)</f>
        <v>#N/A</v>
      </c>
      <c r="P47" t="e">
        <f>VLOOKUP($K47,DATABASE!$A$1:$I$287,MATCH(Fuel!U$8,DATABASE!$A$1:$I$1,0),FALSE)</f>
        <v>#N/A</v>
      </c>
      <c r="Q47"/>
      <c r="R47" t="e">
        <f>AVERAGE(Overview!M47:P47)</f>
        <v>#N/A</v>
      </c>
      <c r="S47"/>
    </row>
    <row r="48" spans="1:19" x14ac:dyDescent="0.25">
      <c r="B48" s="40" t="s">
        <v>175</v>
      </c>
      <c r="D48" s="39" t="e">
        <f>L48</f>
        <v>#N/A</v>
      </c>
      <c r="E48" s="39" t="e">
        <f>R48</f>
        <v>#N/A</v>
      </c>
      <c r="K48" t="s">
        <v>154</v>
      </c>
      <c r="L48" t="e">
        <f>VLOOKUP($K48,DATABASE!$A$1:$I$287,MATCH(Fuel!Q$8,DATABASE!$A$1:$I$1,0),FALSE)</f>
        <v>#N/A</v>
      </c>
      <c r="M48" t="e">
        <f>VLOOKUP($K48,DATABASE!$A$1:$I$287,MATCH(Fuel!R$8,DATABASE!$A$1:$I$1,0),FALSE)</f>
        <v>#N/A</v>
      </c>
      <c r="N48" t="e">
        <f>VLOOKUP($K48,DATABASE!$A$1:$I$287,MATCH(Fuel!S$8,DATABASE!$A$1:$I$1,0),FALSE)</f>
        <v>#N/A</v>
      </c>
      <c r="O48" t="e">
        <f>VLOOKUP($K48,DATABASE!$A$1:$I$287,MATCH(Fuel!T$8,DATABASE!$A$1:$I$1,0),FALSE)</f>
        <v>#N/A</v>
      </c>
      <c r="P48" t="e">
        <f>VLOOKUP($K48,DATABASE!$A$1:$I$287,MATCH(Fuel!U$8,DATABASE!$A$1:$I$1,0),FALSE)</f>
        <v>#N/A</v>
      </c>
      <c r="R48" t="e">
        <f>AVERAGE(Overview!M48:P48)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baseColWidth="10" defaultColWidth="9.140625"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1" spans="1:8" x14ac:dyDescent="0.25">
      <c r="C1" t="s">
        <v>52</v>
      </c>
      <c r="D1" t="s">
        <v>3</v>
      </c>
      <c r="E1" t="s">
        <v>8</v>
      </c>
      <c r="F1" t="s">
        <v>9</v>
      </c>
      <c r="G1" t="s">
        <v>10</v>
      </c>
      <c r="H1" t="s">
        <v>3</v>
      </c>
    </row>
    <row r="2" spans="1:8" x14ac:dyDescent="0.25"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8" x14ac:dyDescent="0.25">
      <c r="A3" t="s">
        <v>119</v>
      </c>
      <c r="B3" t="s">
        <v>135</v>
      </c>
      <c r="C3" s="3" t="e">
        <f>INDEX(DATABASE!$1:$10000,MATCH($A3,DATABASE!$A:$A,0),MATCH(C$1,DATABASE!$1:$1,0))</f>
        <v>#N/A</v>
      </c>
      <c r="D3" s="3" t="e">
        <f>INDEX(DATABASE!$1:$10000,MATCH($A3,DATABASE!$A:$A,0),MATCH(D$1,DATABASE!$1:$1,0))</f>
        <v>#N/A</v>
      </c>
      <c r="E3" s="3" t="e">
        <f>INDEX(DATABASE!$1:$10000,MATCH($A3,DATABASE!$A:$A,0),MATCH(E$1,DATABASE!$1:$1,0))</f>
        <v>#N/A</v>
      </c>
      <c r="F3" s="3" t="e">
        <f>INDEX(DATABASE!$1:$10000,MATCH($A3,DATABASE!$A:$A,0),MATCH(F$1,DATABASE!$1:$1,0))</f>
        <v>#N/A</v>
      </c>
      <c r="G3" s="3" t="e">
        <f>INDEX(DATABASE!$1:$10000,MATCH($A3,DATABASE!$A:$A,0),MATCH(G$1,DATABASE!$1:$1,0))</f>
        <v>#N/A</v>
      </c>
      <c r="H3" s="3" t="e">
        <f t="shared" ref="H3:H18" si="0">AVERAGE(D3:G3)</f>
        <v>#N/A</v>
      </c>
    </row>
    <row r="4" spans="1:8" x14ac:dyDescent="0.25">
      <c r="A4" t="s">
        <v>120</v>
      </c>
      <c r="B4" t="s">
        <v>136</v>
      </c>
      <c r="C4" s="3" t="e">
        <f>INDEX(DATABASE!$1:$10000,MATCH($A4,DATABASE!$A:$A,0),MATCH(C$1,DATABASE!$1:$1,0))</f>
        <v>#N/A</v>
      </c>
      <c r="D4" s="3" t="e">
        <f>INDEX(DATABASE!$1:$10000,MATCH($A4,DATABASE!$A:$A,0),MATCH(D$1,DATABASE!$1:$1,0))</f>
        <v>#N/A</v>
      </c>
      <c r="E4" s="3" t="e">
        <f>INDEX(DATABASE!$1:$10000,MATCH($A4,DATABASE!$A:$A,0),MATCH(E$1,DATABASE!$1:$1,0))</f>
        <v>#N/A</v>
      </c>
      <c r="F4" s="3" t="e">
        <f>INDEX(DATABASE!$1:$10000,MATCH($A4,DATABASE!$A:$A,0),MATCH(F$1,DATABASE!$1:$1,0))</f>
        <v>#N/A</v>
      </c>
      <c r="G4" s="3" t="e">
        <f>INDEX(DATABASE!$1:$10000,MATCH($A4,DATABASE!$A:$A,0),MATCH(G$1,DATABASE!$1:$1,0))</f>
        <v>#N/A</v>
      </c>
      <c r="H4" s="3" t="e">
        <f t="shared" si="0"/>
        <v>#N/A</v>
      </c>
    </row>
    <row r="5" spans="1:8" x14ac:dyDescent="0.25">
      <c r="A5" t="s">
        <v>121</v>
      </c>
      <c r="B5" t="s">
        <v>137</v>
      </c>
      <c r="C5" s="3" t="e">
        <f>INDEX(DATABASE!$1:$10000,MATCH($A5,DATABASE!$A:$A,0),MATCH(C$1,DATABASE!$1:$1,0))</f>
        <v>#N/A</v>
      </c>
      <c r="D5" s="3" t="e">
        <f>INDEX(DATABASE!$1:$10000,MATCH($A5,DATABASE!$A:$A,0),MATCH(D$1,DATABASE!$1:$1,0))</f>
        <v>#N/A</v>
      </c>
      <c r="E5" s="3" t="e">
        <f>INDEX(DATABASE!$1:$10000,MATCH($A5,DATABASE!$A:$A,0),MATCH(E$1,DATABASE!$1:$1,0))</f>
        <v>#N/A</v>
      </c>
      <c r="F5" s="3" t="e">
        <f>INDEX(DATABASE!$1:$10000,MATCH($A5,DATABASE!$A:$A,0),MATCH(F$1,DATABASE!$1:$1,0))</f>
        <v>#N/A</v>
      </c>
      <c r="G5" s="3" t="e">
        <f>INDEX(DATABASE!$1:$10000,MATCH($A5,DATABASE!$A:$A,0),MATCH(G$1,DATABASE!$1:$1,0))</f>
        <v>#N/A</v>
      </c>
      <c r="H5" s="3" t="e">
        <f t="shared" si="0"/>
        <v>#N/A</v>
      </c>
    </row>
    <row r="6" spans="1:8" x14ac:dyDescent="0.25">
      <c r="A6" t="s">
        <v>122</v>
      </c>
      <c r="B6" t="s">
        <v>138</v>
      </c>
      <c r="C6" s="3" t="e">
        <f>INDEX(DATABASE!$1:$10000,MATCH($A6,DATABASE!$A:$A,0),MATCH(C$1,DATABASE!$1:$1,0))</f>
        <v>#N/A</v>
      </c>
      <c r="D6" s="3" t="e">
        <f>INDEX(DATABASE!$1:$10000,MATCH($A6,DATABASE!$A:$A,0),MATCH(D$1,DATABASE!$1:$1,0))</f>
        <v>#N/A</v>
      </c>
      <c r="E6" s="3" t="e">
        <f>INDEX(DATABASE!$1:$10000,MATCH($A6,DATABASE!$A:$A,0),MATCH(E$1,DATABASE!$1:$1,0))</f>
        <v>#N/A</v>
      </c>
      <c r="F6" s="3" t="e">
        <f>INDEX(DATABASE!$1:$10000,MATCH($A6,DATABASE!$A:$A,0),MATCH(F$1,DATABASE!$1:$1,0))</f>
        <v>#N/A</v>
      </c>
      <c r="G6" s="3" t="e">
        <f>INDEX(DATABASE!$1:$10000,MATCH($A6,DATABASE!$A:$A,0),MATCH(G$1,DATABASE!$1:$1,0))</f>
        <v>#N/A</v>
      </c>
      <c r="H6" s="3" t="e">
        <f t="shared" si="0"/>
        <v>#N/A</v>
      </c>
    </row>
    <row r="7" spans="1:8" x14ac:dyDescent="0.25">
      <c r="A7" t="s">
        <v>123</v>
      </c>
      <c r="B7" t="s">
        <v>139</v>
      </c>
      <c r="C7" s="3" t="e">
        <f>INDEX(DATABASE!$1:$10000,MATCH($A7,DATABASE!$A:$A,0),MATCH(C$1,DATABASE!$1:$1,0))</f>
        <v>#N/A</v>
      </c>
      <c r="D7" s="3" t="e">
        <f>INDEX(DATABASE!$1:$10000,MATCH($A7,DATABASE!$A:$A,0),MATCH(D$1,DATABASE!$1:$1,0))</f>
        <v>#N/A</v>
      </c>
      <c r="E7" s="3" t="e">
        <f>INDEX(DATABASE!$1:$10000,MATCH($A7,DATABASE!$A:$A,0),MATCH(E$1,DATABASE!$1:$1,0))</f>
        <v>#N/A</v>
      </c>
      <c r="F7" s="3" t="e">
        <f>INDEX(DATABASE!$1:$10000,MATCH($A7,DATABASE!$A:$A,0),MATCH(F$1,DATABASE!$1:$1,0))</f>
        <v>#N/A</v>
      </c>
      <c r="G7" s="3" t="e">
        <f>INDEX(DATABASE!$1:$10000,MATCH($A7,DATABASE!$A:$A,0),MATCH(G$1,DATABASE!$1:$1,0))</f>
        <v>#N/A</v>
      </c>
      <c r="H7" s="3" t="e">
        <f t="shared" si="0"/>
        <v>#N/A</v>
      </c>
    </row>
    <row r="8" spans="1:8" x14ac:dyDescent="0.25">
      <c r="A8" t="s">
        <v>124</v>
      </c>
      <c r="B8" t="s">
        <v>140</v>
      </c>
      <c r="C8" s="3" t="e">
        <f>INDEX(DATABASE!$1:$10000,MATCH($A8,DATABASE!$A:$A,0),MATCH(C$1,DATABASE!$1:$1,0))</f>
        <v>#N/A</v>
      </c>
      <c r="D8" s="3" t="e">
        <f>INDEX(DATABASE!$1:$10000,MATCH($A8,DATABASE!$A:$A,0),MATCH(D$1,DATABASE!$1:$1,0))</f>
        <v>#N/A</v>
      </c>
      <c r="E8" s="3" t="e">
        <f>INDEX(DATABASE!$1:$10000,MATCH($A8,DATABASE!$A:$A,0),MATCH(E$1,DATABASE!$1:$1,0))</f>
        <v>#N/A</v>
      </c>
      <c r="F8" s="3" t="e">
        <f>INDEX(DATABASE!$1:$10000,MATCH($A8,DATABASE!$A:$A,0),MATCH(F$1,DATABASE!$1:$1,0))</f>
        <v>#N/A</v>
      </c>
      <c r="G8" s="3" t="e">
        <f>INDEX(DATABASE!$1:$10000,MATCH($A8,DATABASE!$A:$A,0),MATCH(G$1,DATABASE!$1:$1,0))</f>
        <v>#N/A</v>
      </c>
      <c r="H8" s="3" t="e">
        <f t="shared" si="0"/>
        <v>#N/A</v>
      </c>
    </row>
    <row r="9" spans="1:8" x14ac:dyDescent="0.25">
      <c r="A9" t="s">
        <v>125</v>
      </c>
      <c r="B9" t="s">
        <v>141</v>
      </c>
      <c r="C9" s="3" t="e">
        <f>INDEX(DATABASE!$1:$10000,MATCH($A9,DATABASE!$A:$A,0),MATCH(C$1,DATABASE!$1:$1,0))</f>
        <v>#N/A</v>
      </c>
      <c r="D9" s="3" t="e">
        <f>INDEX(DATABASE!$1:$10000,MATCH($A9,DATABASE!$A:$A,0),MATCH(D$1,DATABASE!$1:$1,0))</f>
        <v>#N/A</v>
      </c>
      <c r="E9" s="3" t="e">
        <f>INDEX(DATABASE!$1:$10000,MATCH($A9,DATABASE!$A:$A,0),MATCH(E$1,DATABASE!$1:$1,0))</f>
        <v>#N/A</v>
      </c>
      <c r="F9" s="3" t="e">
        <f>INDEX(DATABASE!$1:$10000,MATCH($A9,DATABASE!$A:$A,0),MATCH(F$1,DATABASE!$1:$1,0))</f>
        <v>#N/A</v>
      </c>
      <c r="G9" s="3" t="e">
        <f>INDEX(DATABASE!$1:$10000,MATCH($A9,DATABASE!$A:$A,0),MATCH(G$1,DATABASE!$1:$1,0))</f>
        <v>#N/A</v>
      </c>
      <c r="H9" s="3" t="e">
        <f t="shared" si="0"/>
        <v>#N/A</v>
      </c>
    </row>
    <row r="10" spans="1:8" x14ac:dyDescent="0.25">
      <c r="A10" t="s">
        <v>126</v>
      </c>
      <c r="B10" t="s">
        <v>142</v>
      </c>
      <c r="C10" s="3" t="e">
        <f>INDEX(DATABASE!$1:$10000,MATCH($A10,DATABASE!$A:$A,0),MATCH(C$1,DATABASE!$1:$1,0))</f>
        <v>#N/A</v>
      </c>
      <c r="D10" s="3" t="e">
        <f>INDEX(DATABASE!$1:$10000,MATCH($A10,DATABASE!$A:$A,0),MATCH(D$1,DATABASE!$1:$1,0))</f>
        <v>#N/A</v>
      </c>
      <c r="E10" s="3" t="e">
        <f>INDEX(DATABASE!$1:$10000,MATCH($A10,DATABASE!$A:$A,0),MATCH(E$1,DATABASE!$1:$1,0))</f>
        <v>#N/A</v>
      </c>
      <c r="F10" s="3" t="e">
        <f>INDEX(DATABASE!$1:$10000,MATCH($A10,DATABASE!$A:$A,0),MATCH(F$1,DATABASE!$1:$1,0))</f>
        <v>#N/A</v>
      </c>
      <c r="G10" s="3" t="e">
        <f>INDEX(DATABASE!$1:$10000,MATCH($A10,DATABASE!$A:$A,0),MATCH(G$1,DATABASE!$1:$1,0))</f>
        <v>#N/A</v>
      </c>
      <c r="H10" s="3" t="e">
        <f t="shared" si="0"/>
        <v>#N/A</v>
      </c>
    </row>
    <row r="11" spans="1:8" x14ac:dyDescent="0.25">
      <c r="A11" t="s">
        <v>127</v>
      </c>
      <c r="B11" t="s">
        <v>143</v>
      </c>
      <c r="C11" s="3" t="e">
        <f>INDEX(DATABASE!$1:$10000,MATCH($A11,DATABASE!$A:$A,0),MATCH(C$1,DATABASE!$1:$1,0))</f>
        <v>#N/A</v>
      </c>
      <c r="D11" s="3" t="e">
        <f>INDEX(DATABASE!$1:$10000,MATCH($A11,DATABASE!$A:$A,0),MATCH(D$1,DATABASE!$1:$1,0))</f>
        <v>#N/A</v>
      </c>
      <c r="E11" s="3" t="e">
        <f>INDEX(DATABASE!$1:$10000,MATCH($A11,DATABASE!$A:$A,0),MATCH(E$1,DATABASE!$1:$1,0))</f>
        <v>#N/A</v>
      </c>
      <c r="F11" s="3" t="e">
        <f>INDEX(DATABASE!$1:$10000,MATCH($A11,DATABASE!$A:$A,0),MATCH(F$1,DATABASE!$1:$1,0))</f>
        <v>#N/A</v>
      </c>
      <c r="G11" s="3" t="e">
        <f>INDEX(DATABASE!$1:$10000,MATCH($A11,DATABASE!$A:$A,0),MATCH(G$1,DATABASE!$1:$1,0))</f>
        <v>#N/A</v>
      </c>
      <c r="H11" s="3" t="e">
        <f t="shared" si="0"/>
        <v>#N/A</v>
      </c>
    </row>
    <row r="12" spans="1:8" x14ac:dyDescent="0.25">
      <c r="A12" t="s">
        <v>128</v>
      </c>
      <c r="B12" t="s">
        <v>144</v>
      </c>
      <c r="C12" s="3" t="e">
        <f>INDEX(DATABASE!$1:$10000,MATCH($A12,DATABASE!$A:$A,0),MATCH(C$1,DATABASE!$1:$1,0))</f>
        <v>#N/A</v>
      </c>
      <c r="D12" s="3" t="e">
        <f>INDEX(DATABASE!$1:$10000,MATCH($A12,DATABASE!$A:$A,0),MATCH(D$1,DATABASE!$1:$1,0))</f>
        <v>#N/A</v>
      </c>
      <c r="E12" s="3" t="e">
        <f>INDEX(DATABASE!$1:$10000,MATCH($A12,DATABASE!$A:$A,0),MATCH(E$1,DATABASE!$1:$1,0))</f>
        <v>#N/A</v>
      </c>
      <c r="F12" s="3" t="e">
        <f>INDEX(DATABASE!$1:$10000,MATCH($A12,DATABASE!$A:$A,0),MATCH(F$1,DATABASE!$1:$1,0))</f>
        <v>#N/A</v>
      </c>
      <c r="G12" s="3" t="e">
        <f>INDEX(DATABASE!$1:$10000,MATCH($A12,DATABASE!$A:$A,0),MATCH(G$1,DATABASE!$1:$1,0))</f>
        <v>#N/A</v>
      </c>
      <c r="H12" s="3" t="e">
        <f t="shared" si="0"/>
        <v>#N/A</v>
      </c>
    </row>
    <row r="13" spans="1:8" x14ac:dyDescent="0.25">
      <c r="A13" t="s">
        <v>129</v>
      </c>
      <c r="B13" t="s">
        <v>145</v>
      </c>
      <c r="C13" s="3" t="e">
        <f>INDEX(DATABASE!$1:$10000,MATCH($A13,DATABASE!$A:$A,0),MATCH(C$1,DATABASE!$1:$1,0))</f>
        <v>#N/A</v>
      </c>
      <c r="D13" s="3" t="e">
        <f>INDEX(DATABASE!$1:$10000,MATCH($A13,DATABASE!$A:$A,0),MATCH(D$1,DATABASE!$1:$1,0))</f>
        <v>#N/A</v>
      </c>
      <c r="E13" s="3" t="e">
        <f>INDEX(DATABASE!$1:$10000,MATCH($A13,DATABASE!$A:$A,0),MATCH(E$1,DATABASE!$1:$1,0))</f>
        <v>#N/A</v>
      </c>
      <c r="F13" s="3" t="e">
        <f>INDEX(DATABASE!$1:$10000,MATCH($A13,DATABASE!$A:$A,0),MATCH(F$1,DATABASE!$1:$1,0))</f>
        <v>#N/A</v>
      </c>
      <c r="G13" s="3" t="e">
        <f>INDEX(DATABASE!$1:$10000,MATCH($A13,DATABASE!$A:$A,0),MATCH(G$1,DATABASE!$1:$1,0))</f>
        <v>#N/A</v>
      </c>
      <c r="H13" s="3" t="e">
        <f t="shared" si="0"/>
        <v>#N/A</v>
      </c>
    </row>
    <row r="14" spans="1:8" x14ac:dyDescent="0.25">
      <c r="A14" t="s">
        <v>130</v>
      </c>
      <c r="B14" t="s">
        <v>146</v>
      </c>
      <c r="C14" s="3" t="e">
        <f>INDEX(DATABASE!$1:$10000,MATCH($A14,DATABASE!$A:$A,0),MATCH(C$1,DATABASE!$1:$1,0))</f>
        <v>#N/A</v>
      </c>
      <c r="D14" s="3" t="e">
        <f>INDEX(DATABASE!$1:$10000,MATCH($A14,DATABASE!$A:$A,0),MATCH(D$1,DATABASE!$1:$1,0))</f>
        <v>#N/A</v>
      </c>
      <c r="E14" s="3" t="e">
        <f>INDEX(DATABASE!$1:$10000,MATCH($A14,DATABASE!$A:$A,0),MATCH(E$1,DATABASE!$1:$1,0))</f>
        <v>#N/A</v>
      </c>
      <c r="F14" s="3" t="e">
        <f>INDEX(DATABASE!$1:$10000,MATCH($A14,DATABASE!$A:$A,0),MATCH(F$1,DATABASE!$1:$1,0))</f>
        <v>#N/A</v>
      </c>
      <c r="G14" s="3" t="e">
        <f>INDEX(DATABASE!$1:$10000,MATCH($A14,DATABASE!$A:$A,0),MATCH(G$1,DATABASE!$1:$1,0))</f>
        <v>#N/A</v>
      </c>
      <c r="H14" s="3" t="e">
        <f t="shared" si="0"/>
        <v>#N/A</v>
      </c>
    </row>
    <row r="15" spans="1:8" x14ac:dyDescent="0.25">
      <c r="A15" t="s">
        <v>131</v>
      </c>
      <c r="B15" t="s">
        <v>147</v>
      </c>
      <c r="C15" s="3" t="e">
        <f>INDEX(DATABASE!$1:$10000,MATCH($A15,DATABASE!$A:$A,0),MATCH(C$1,DATABASE!$1:$1,0))</f>
        <v>#N/A</v>
      </c>
      <c r="D15" s="3" t="e">
        <f>INDEX(DATABASE!$1:$10000,MATCH($A15,DATABASE!$A:$A,0),MATCH(D$1,DATABASE!$1:$1,0))</f>
        <v>#N/A</v>
      </c>
      <c r="E15" s="3" t="e">
        <f>INDEX(DATABASE!$1:$10000,MATCH($A15,DATABASE!$A:$A,0),MATCH(E$1,DATABASE!$1:$1,0))</f>
        <v>#N/A</v>
      </c>
      <c r="F15" s="3" t="e">
        <f>INDEX(DATABASE!$1:$10000,MATCH($A15,DATABASE!$A:$A,0),MATCH(F$1,DATABASE!$1:$1,0))</f>
        <v>#N/A</v>
      </c>
      <c r="G15" s="3" t="e">
        <f>INDEX(DATABASE!$1:$10000,MATCH($A15,DATABASE!$A:$A,0),MATCH(G$1,DATABASE!$1:$1,0))</f>
        <v>#N/A</v>
      </c>
      <c r="H15" s="3" t="e">
        <f t="shared" si="0"/>
        <v>#N/A</v>
      </c>
    </row>
    <row r="16" spans="1:8" x14ac:dyDescent="0.25">
      <c r="A16" t="s">
        <v>132</v>
      </c>
      <c r="B16" t="s">
        <v>148</v>
      </c>
      <c r="C16" s="3" t="e">
        <f>INDEX(DATABASE!$1:$10000,MATCH($A16,DATABASE!$A:$A,0),MATCH(C$1,DATABASE!$1:$1,0))</f>
        <v>#N/A</v>
      </c>
      <c r="D16" s="3" t="e">
        <f>INDEX(DATABASE!$1:$10000,MATCH($A16,DATABASE!$A:$A,0),MATCH(D$1,DATABASE!$1:$1,0))</f>
        <v>#N/A</v>
      </c>
      <c r="E16" s="3" t="e">
        <f>INDEX(DATABASE!$1:$10000,MATCH($A16,DATABASE!$A:$A,0),MATCH(E$1,DATABASE!$1:$1,0))</f>
        <v>#N/A</v>
      </c>
      <c r="F16" s="3" t="e">
        <f>INDEX(DATABASE!$1:$10000,MATCH($A16,DATABASE!$A:$A,0),MATCH(F$1,DATABASE!$1:$1,0))</f>
        <v>#N/A</v>
      </c>
      <c r="G16" s="3" t="e">
        <f>INDEX(DATABASE!$1:$10000,MATCH($A16,DATABASE!$A:$A,0),MATCH(G$1,DATABASE!$1:$1,0))</f>
        <v>#N/A</v>
      </c>
      <c r="H16" s="3" t="e">
        <f t="shared" si="0"/>
        <v>#N/A</v>
      </c>
    </row>
    <row r="17" spans="1:8" x14ac:dyDescent="0.25">
      <c r="A17" t="s">
        <v>133</v>
      </c>
      <c r="B17" t="s">
        <v>149</v>
      </c>
      <c r="C17" s="3" t="e">
        <f>INDEX(DATABASE!$1:$10000,MATCH($A17,DATABASE!$A:$A,0),MATCH(C$1,DATABASE!$1:$1,0))</f>
        <v>#N/A</v>
      </c>
      <c r="D17" s="3" t="e">
        <f>INDEX(DATABASE!$1:$10000,MATCH($A17,DATABASE!$A:$A,0),MATCH(D$1,DATABASE!$1:$1,0))</f>
        <v>#N/A</v>
      </c>
      <c r="E17" s="3" t="e">
        <f>INDEX(DATABASE!$1:$10000,MATCH($A17,DATABASE!$A:$A,0),MATCH(E$1,DATABASE!$1:$1,0))</f>
        <v>#N/A</v>
      </c>
      <c r="F17" s="3" t="e">
        <f>INDEX(DATABASE!$1:$10000,MATCH($A17,DATABASE!$A:$A,0),MATCH(F$1,DATABASE!$1:$1,0))</f>
        <v>#N/A</v>
      </c>
      <c r="G17" s="3" t="e">
        <f>INDEX(DATABASE!$1:$10000,MATCH($A17,DATABASE!$A:$A,0),MATCH(G$1,DATABASE!$1:$1,0))</f>
        <v>#N/A</v>
      </c>
      <c r="H17" s="3" t="e">
        <f t="shared" si="0"/>
        <v>#N/A</v>
      </c>
    </row>
    <row r="18" spans="1:8" x14ac:dyDescent="0.25">
      <c r="A18" t="s">
        <v>134</v>
      </c>
      <c r="B18" t="s">
        <v>138</v>
      </c>
      <c r="C18" s="3" t="e">
        <f>INDEX(DATABASE!$1:$10000,MATCH($A18,DATABASE!$A:$A,0),MATCH(C$1,DATABASE!$1:$1,0))</f>
        <v>#N/A</v>
      </c>
      <c r="D18" s="3" t="e">
        <f>INDEX(DATABASE!$1:$10000,MATCH($A18,DATABASE!$A:$A,0),MATCH(D$1,DATABASE!$1:$1,0))</f>
        <v>#N/A</v>
      </c>
      <c r="E18" s="3" t="e">
        <f>INDEX(DATABASE!$1:$10000,MATCH($A18,DATABASE!$A:$A,0),MATCH(E$1,DATABASE!$1:$1,0))</f>
        <v>#N/A</v>
      </c>
      <c r="F18" s="3" t="e">
        <f>INDEX(DATABASE!$1:$10000,MATCH($A18,DATABASE!$A:$A,0),MATCH(F$1,DATABASE!$1:$1,0))</f>
        <v>#N/A</v>
      </c>
      <c r="G18" s="3" t="e">
        <f>INDEX(DATABASE!$1:$10000,MATCH($A18,DATABASE!$A:$A,0),MATCH(G$1,DATABASE!$1:$1,0))</f>
        <v>#N/A</v>
      </c>
      <c r="H18" s="3" t="e">
        <f t="shared" si="0"/>
        <v>#N/A</v>
      </c>
    </row>
    <row r="19" spans="1:8" x14ac:dyDescent="0.25">
      <c r="C19" s="3"/>
      <c r="H19" s="3"/>
    </row>
    <row r="20" spans="1:8" x14ac:dyDescent="0.25">
      <c r="H20" s="3"/>
    </row>
    <row r="21" spans="1:8" x14ac:dyDescent="0.25">
      <c r="H21" s="3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ColWidth="9.140625" defaultRowHeight="15" x14ac:dyDescent="0.25"/>
  <cols>
    <col min="5" max="5" width="11.5703125" bestFit="1" customWidth="1"/>
  </cols>
  <sheetData>
    <row r="3" spans="5:7" x14ac:dyDescent="0.25">
      <c r="E3" t="s">
        <v>206</v>
      </c>
      <c r="F3" t="s">
        <v>207</v>
      </c>
      <c r="G3" t="s">
        <v>4</v>
      </c>
    </row>
    <row r="4" spans="5:7" x14ac:dyDescent="0.25">
      <c r="E4" t="s">
        <v>61</v>
      </c>
      <c r="F4" t="s">
        <v>9</v>
      </c>
      <c r="G4" s="48" t="e">
        <f>INDEX(DATABASE!1:10000,MATCH($E4,DATABASE!A:A,0),MATCH(F$4,DATABASE!1:1,0))</f>
        <v>#N/A</v>
      </c>
    </row>
    <row r="12" spans="5:7" x14ac:dyDescent="0.25">
      <c r="F12" t="s">
        <v>100</v>
      </c>
      <c r="G12" t="s">
        <v>99</v>
      </c>
    </row>
    <row r="13" spans="5:7" x14ac:dyDescent="0.25">
      <c r="E13" s="9" t="s">
        <v>98</v>
      </c>
      <c r="F13" t="s">
        <v>3</v>
      </c>
      <c r="G13" s="3">
        <f>MATCH(F13,DATABASE!$A$1:$I$1,0)</f>
        <v>5</v>
      </c>
    </row>
    <row r="18" spans="6:9" x14ac:dyDescent="0.25">
      <c r="F18" t="s">
        <v>101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DATABASE</vt:lpstr>
      <vt:lpstr>LEED Submittal</vt:lpstr>
      <vt:lpstr>Fuel</vt:lpstr>
      <vt:lpstr>Overview</vt:lpstr>
      <vt:lpstr>Sensible breakdown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JONES Marcus Benjamin</cp:lastModifiedBy>
  <dcterms:created xsi:type="dcterms:W3CDTF">2013-07-08T11:04:44Z</dcterms:created>
  <dcterms:modified xsi:type="dcterms:W3CDTF">2017-08-11T07:53:28Z</dcterms:modified>
</cp:coreProperties>
</file>