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15" windowWidth="28215" windowHeight="10425"/>
  </bookViews>
  <sheets>
    <sheet name="DATABASE" sheetId="1" r:id="rId1"/>
    <sheet name="LEED Submittal" sheetId="2" r:id="rId2"/>
    <sheet name="Fuel" sheetId="3" r:id="rId3"/>
    <sheet name="Overview" sheetId="4" r:id="rId4"/>
    <sheet name="Sensible breakdown" sheetId="5" r:id="rId5"/>
    <sheet name="&lt;Testing&gt;" sheetId="6" r:id="rId6"/>
  </sheets>
  <externalReferences>
    <externalReference r:id="rId7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I19" i="6" l="1"/>
  <c r="G13" i="6"/>
  <c r="G4" i="6"/>
  <c r="G18" i="5"/>
  <c r="F18" i="5"/>
  <c r="E18" i="5"/>
  <c r="D18" i="5"/>
  <c r="H18" i="5" s="1"/>
  <c r="C18" i="5"/>
  <c r="G17" i="5"/>
  <c r="F17" i="5"/>
  <c r="E17" i="5"/>
  <c r="D17" i="5"/>
  <c r="H17" i="5" s="1"/>
  <c r="C17" i="5"/>
  <c r="G16" i="5"/>
  <c r="F16" i="5"/>
  <c r="E16" i="5"/>
  <c r="D16" i="5"/>
  <c r="H16" i="5" s="1"/>
  <c r="C16" i="5"/>
  <c r="G15" i="5"/>
  <c r="F15" i="5"/>
  <c r="E15" i="5"/>
  <c r="D15" i="5"/>
  <c r="H15" i="5" s="1"/>
  <c r="C15" i="5"/>
  <c r="G14" i="5"/>
  <c r="F14" i="5"/>
  <c r="E14" i="5"/>
  <c r="D14" i="5"/>
  <c r="H14" i="5" s="1"/>
  <c r="C14" i="5"/>
  <c r="G13" i="5"/>
  <c r="F13" i="5"/>
  <c r="E13" i="5"/>
  <c r="D13" i="5"/>
  <c r="H13" i="5" s="1"/>
  <c r="C13" i="5"/>
  <c r="G12" i="5"/>
  <c r="F12" i="5"/>
  <c r="E12" i="5"/>
  <c r="D12" i="5"/>
  <c r="H12" i="5" s="1"/>
  <c r="C12" i="5"/>
  <c r="G11" i="5"/>
  <c r="F11" i="5"/>
  <c r="E11" i="5"/>
  <c r="D11" i="5"/>
  <c r="H11" i="5" s="1"/>
  <c r="C11" i="5"/>
  <c r="G10" i="5"/>
  <c r="F10" i="5"/>
  <c r="E10" i="5"/>
  <c r="D10" i="5"/>
  <c r="H10" i="5" s="1"/>
  <c r="C10" i="5"/>
  <c r="G9" i="5"/>
  <c r="F9" i="5"/>
  <c r="E9" i="5"/>
  <c r="D9" i="5"/>
  <c r="H9" i="5" s="1"/>
  <c r="C9" i="5"/>
  <c r="G8" i="5"/>
  <c r="F8" i="5"/>
  <c r="E8" i="5"/>
  <c r="D8" i="5"/>
  <c r="H8" i="5" s="1"/>
  <c r="C8" i="5"/>
  <c r="G7" i="5"/>
  <c r="F7" i="5"/>
  <c r="E7" i="5"/>
  <c r="D7" i="5"/>
  <c r="H7" i="5" s="1"/>
  <c r="C7" i="5"/>
  <c r="G6" i="5"/>
  <c r="F6" i="5"/>
  <c r="E6" i="5"/>
  <c r="D6" i="5"/>
  <c r="H6" i="5" s="1"/>
  <c r="C6" i="5"/>
  <c r="G5" i="5"/>
  <c r="F5" i="5"/>
  <c r="E5" i="5"/>
  <c r="D5" i="5"/>
  <c r="H5" i="5" s="1"/>
  <c r="C5" i="5"/>
  <c r="G4" i="5"/>
  <c r="F4" i="5"/>
  <c r="E4" i="5"/>
  <c r="D4" i="5"/>
  <c r="H4" i="5" s="1"/>
  <c r="C4" i="5"/>
  <c r="G3" i="5"/>
  <c r="F3" i="5"/>
  <c r="E3" i="5"/>
  <c r="D3" i="5"/>
  <c r="H3" i="5" s="1"/>
  <c r="C3" i="5"/>
  <c r="P48" i="4"/>
  <c r="O48" i="4"/>
  <c r="N48" i="4"/>
  <c r="M48" i="4"/>
  <c r="L48" i="4"/>
  <c r="D48" i="4" s="1"/>
  <c r="P47" i="4"/>
  <c r="O47" i="4"/>
  <c r="N47" i="4"/>
  <c r="M47" i="4"/>
  <c r="L47" i="4"/>
  <c r="P44" i="4"/>
  <c r="O44" i="4"/>
  <c r="N44" i="4"/>
  <c r="M44" i="4"/>
  <c r="R44" i="4" s="1"/>
  <c r="L44" i="4"/>
  <c r="P43" i="4"/>
  <c r="O43" i="4"/>
  <c r="N43" i="4"/>
  <c r="M43" i="4"/>
  <c r="R43" i="4" s="1"/>
  <c r="L43" i="4"/>
  <c r="P42" i="4"/>
  <c r="O42" i="4"/>
  <c r="N42" i="4"/>
  <c r="M42" i="4"/>
  <c r="R42" i="4" s="1"/>
  <c r="L42" i="4"/>
  <c r="P41" i="4"/>
  <c r="O41" i="4"/>
  <c r="N41" i="4"/>
  <c r="M41" i="4"/>
  <c r="R41" i="4" s="1"/>
  <c r="L41" i="4"/>
  <c r="P40" i="4"/>
  <c r="O40" i="4"/>
  <c r="N40" i="4"/>
  <c r="M40" i="4"/>
  <c r="L40" i="4"/>
  <c r="P39" i="4"/>
  <c r="O39" i="4"/>
  <c r="N39" i="4"/>
  <c r="M39" i="4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29" i="4"/>
  <c r="O29" i="4"/>
  <c r="N29" i="4"/>
  <c r="M29" i="4"/>
  <c r="E29" i="4" s="1"/>
  <c r="L29" i="4"/>
  <c r="D29" i="4" s="1"/>
  <c r="P28" i="4"/>
  <c r="O28" i="4"/>
  <c r="N28" i="4"/>
  <c r="M28" i="4"/>
  <c r="E28" i="4" s="1"/>
  <c r="L28" i="4"/>
  <c r="D28" i="4" s="1"/>
  <c r="P24" i="4"/>
  <c r="O24" i="4"/>
  <c r="N24" i="4"/>
  <c r="M24" i="4"/>
  <c r="R24" i="4" s="1"/>
  <c r="E24" i="4" s="1"/>
  <c r="L24" i="4"/>
  <c r="D24" i="4" s="1"/>
  <c r="P23" i="4"/>
  <c r="O23" i="4"/>
  <c r="N23" i="4"/>
  <c r="M23" i="4"/>
  <c r="R23" i="4" s="1"/>
  <c r="E23" i="4" s="1"/>
  <c r="L23" i="4"/>
  <c r="D23" i="4" s="1"/>
  <c r="P22" i="4"/>
  <c r="O22" i="4"/>
  <c r="N22" i="4"/>
  <c r="M22" i="4"/>
  <c r="R22" i="4" s="1"/>
  <c r="E22" i="4" s="1"/>
  <c r="L22" i="4"/>
  <c r="D22" i="4" s="1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R19" i="4" s="1"/>
  <c r="E19" i="4" s="1"/>
  <c r="L19" i="4"/>
  <c r="D19" i="4" s="1"/>
  <c r="P18" i="4"/>
  <c r="O18" i="4"/>
  <c r="N18" i="4"/>
  <c r="M18" i="4"/>
  <c r="R18" i="4" s="1"/>
  <c r="E18" i="4" s="1"/>
  <c r="L18" i="4"/>
  <c r="D18" i="4" s="1"/>
  <c r="P17" i="4"/>
  <c r="P25" i="4" s="1"/>
  <c r="O17" i="4"/>
  <c r="N17" i="4"/>
  <c r="N25" i="4" s="1"/>
  <c r="M17" i="4"/>
  <c r="M25" i="4" s="1"/>
  <c r="R25" i="4" s="1"/>
  <c r="E25" i="4" s="1"/>
  <c r="L17" i="4"/>
  <c r="D17" i="4" s="1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R14" i="4" s="1"/>
  <c r="E14" i="4" s="1"/>
  <c r="L14" i="4"/>
  <c r="D14" i="4" s="1"/>
  <c r="P13" i="4"/>
  <c r="O13" i="4"/>
  <c r="N13" i="4"/>
  <c r="M13" i="4"/>
  <c r="R13" i="4" s="1"/>
  <c r="E13" i="4" s="1"/>
  <c r="L13" i="4"/>
  <c r="D13" i="4" s="1"/>
  <c r="P12" i="4"/>
  <c r="O12" i="4"/>
  <c r="N12" i="4"/>
  <c r="M12" i="4"/>
  <c r="R12" i="4" s="1"/>
  <c r="E12" i="4" s="1"/>
  <c r="L12" i="4"/>
  <c r="D12" i="4" s="1"/>
  <c r="P11" i="4"/>
  <c r="O11" i="4"/>
  <c r="N11" i="4"/>
  <c r="M11" i="4"/>
  <c r="R11" i="4" s="1"/>
  <c r="E11" i="4" s="1"/>
  <c r="L11" i="4"/>
  <c r="D11" i="4" s="1"/>
  <c r="P10" i="4"/>
  <c r="O10" i="4"/>
  <c r="N10" i="4"/>
  <c r="M10" i="4"/>
  <c r="R10" i="4" s="1"/>
  <c r="E10" i="4" s="1"/>
  <c r="L10" i="4"/>
  <c r="D10" i="4" s="1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R7" i="4" s="1"/>
  <c r="E7" i="4" s="1"/>
  <c r="L7" i="4"/>
  <c r="D7" i="4" s="1"/>
  <c r="P6" i="4"/>
  <c r="O6" i="4"/>
  <c r="N6" i="4"/>
  <c r="M6" i="4"/>
  <c r="R6" i="4" s="1"/>
  <c r="E6" i="4" s="1"/>
  <c r="L6" i="4"/>
  <c r="D6" i="4" s="1"/>
  <c r="P5" i="4"/>
  <c r="O5" i="4"/>
  <c r="N5" i="4"/>
  <c r="M5" i="4"/>
  <c r="L5" i="4"/>
  <c r="P4" i="4"/>
  <c r="O4" i="4"/>
  <c r="N4" i="4"/>
  <c r="M4" i="4"/>
  <c r="R4" i="4" s="1"/>
  <c r="E4" i="4" s="1"/>
  <c r="L4" i="4"/>
  <c r="D4" i="4" s="1"/>
  <c r="P3" i="4"/>
  <c r="O3" i="4"/>
  <c r="N3" i="4"/>
  <c r="M3" i="4"/>
  <c r="R3" i="4" s="1"/>
  <c r="E3" i="4" s="1"/>
  <c r="L3" i="4"/>
  <c r="D3" i="4" s="1"/>
  <c r="Z69" i="3"/>
  <c r="Z63" i="3"/>
  <c r="U62" i="3"/>
  <c r="T62" i="3"/>
  <c r="S62" i="3"/>
  <c r="R62" i="3"/>
  <c r="Z62" i="3" s="1"/>
  <c r="G62" i="3" s="1"/>
  <c r="H62" i="3" s="1"/>
  <c r="Q62" i="3"/>
  <c r="F62" i="3" s="1"/>
  <c r="U61" i="3"/>
  <c r="T61" i="3"/>
  <c r="S61" i="3"/>
  <c r="R61" i="3"/>
  <c r="Z61" i="3" s="1"/>
  <c r="G61" i="3" s="1"/>
  <c r="H61" i="3" s="1"/>
  <c r="Q61" i="3"/>
  <c r="W61" i="3" s="1"/>
  <c r="D61" i="3" s="1"/>
  <c r="U60" i="3"/>
  <c r="T60" i="3"/>
  <c r="S60" i="3"/>
  <c r="R60" i="3"/>
  <c r="Z60" i="3" s="1"/>
  <c r="G60" i="3" s="1"/>
  <c r="Q60" i="3"/>
  <c r="F60" i="3" s="1"/>
  <c r="F66" i="3" s="1"/>
  <c r="U58" i="3"/>
  <c r="T58" i="3"/>
  <c r="S58" i="3"/>
  <c r="R58" i="3"/>
  <c r="Z58" i="3" s="1"/>
  <c r="Q58" i="3"/>
  <c r="O58" i="3"/>
  <c r="N58" i="3"/>
  <c r="M58" i="3"/>
  <c r="L58" i="3"/>
  <c r="K58" i="3"/>
  <c r="J58" i="3"/>
  <c r="G58" i="3"/>
  <c r="H58" i="3" s="1"/>
  <c r="F58" i="3"/>
  <c r="U57" i="3"/>
  <c r="T57" i="3"/>
  <c r="S57" i="3"/>
  <c r="R57" i="3"/>
  <c r="Q57" i="3"/>
  <c r="F57" i="3" s="1"/>
  <c r="J57" i="3" s="1"/>
  <c r="O57" i="3"/>
  <c r="N57" i="3"/>
  <c r="L57" i="3"/>
  <c r="K57" i="3"/>
  <c r="U56" i="3"/>
  <c r="T56" i="3"/>
  <c r="S56" i="3"/>
  <c r="R56" i="3"/>
  <c r="Q56" i="3"/>
  <c r="O56" i="3"/>
  <c r="N56" i="3"/>
  <c r="M56" i="3"/>
  <c r="L56" i="3"/>
  <c r="K56" i="3"/>
  <c r="J56" i="3"/>
  <c r="G56" i="3"/>
  <c r="H56" i="3" s="1"/>
  <c r="F56" i="3"/>
  <c r="U55" i="3"/>
  <c r="T55" i="3"/>
  <c r="S55" i="3"/>
  <c r="R55" i="3"/>
  <c r="Q55" i="3"/>
  <c r="O55" i="3"/>
  <c r="N55" i="3"/>
  <c r="L55" i="3"/>
  <c r="K55" i="3"/>
  <c r="U54" i="3"/>
  <c r="T54" i="3"/>
  <c r="S54" i="3"/>
  <c r="R54" i="3"/>
  <c r="Z54" i="3" s="1"/>
  <c r="Q54" i="3"/>
  <c r="O54" i="3"/>
  <c r="N54" i="3"/>
  <c r="M54" i="3"/>
  <c r="L54" i="3"/>
  <c r="K54" i="3"/>
  <c r="J54" i="3"/>
  <c r="G54" i="3"/>
  <c r="H54" i="3" s="1"/>
  <c r="F54" i="3"/>
  <c r="U53" i="3"/>
  <c r="T53" i="3"/>
  <c r="S53" i="3"/>
  <c r="R53" i="3"/>
  <c r="Z53" i="3" s="1"/>
  <c r="G53" i="3" s="1"/>
  <c r="H53" i="3" s="1"/>
  <c r="Q53" i="3"/>
  <c r="F53" i="3" s="1"/>
  <c r="O53" i="3"/>
  <c r="N53" i="3"/>
  <c r="M53" i="3"/>
  <c r="L53" i="3"/>
  <c r="K53" i="3"/>
  <c r="J53" i="3"/>
  <c r="U52" i="3"/>
  <c r="T52" i="3"/>
  <c r="S52" i="3"/>
  <c r="R52" i="3"/>
  <c r="Q52" i="3"/>
  <c r="O52" i="3"/>
  <c r="N52" i="3"/>
  <c r="M52" i="3"/>
  <c r="L52" i="3"/>
  <c r="K52" i="3"/>
  <c r="J52" i="3"/>
  <c r="G52" i="3"/>
  <c r="H52" i="3" s="1"/>
  <c r="F52" i="3"/>
  <c r="U51" i="3"/>
  <c r="T51" i="3"/>
  <c r="S51" i="3"/>
  <c r="R51" i="3"/>
  <c r="Q51" i="3"/>
  <c r="O51" i="3"/>
  <c r="N51" i="3"/>
  <c r="M51" i="3"/>
  <c r="L51" i="3"/>
  <c r="K51" i="3"/>
  <c r="J51" i="3"/>
  <c r="U50" i="3"/>
  <c r="T50" i="3"/>
  <c r="S50" i="3"/>
  <c r="R50" i="3"/>
  <c r="Z50" i="3" s="1"/>
  <c r="Q50" i="3"/>
  <c r="O50" i="3"/>
  <c r="N50" i="3"/>
  <c r="M50" i="3"/>
  <c r="L50" i="3"/>
  <c r="K50" i="3"/>
  <c r="J50" i="3"/>
  <c r="G50" i="3"/>
  <c r="H50" i="3" s="1"/>
  <c r="F50" i="3"/>
  <c r="U49" i="3"/>
  <c r="T49" i="3"/>
  <c r="S49" i="3"/>
  <c r="R49" i="3"/>
  <c r="X50" i="3" s="1"/>
  <c r="E50" i="3" s="1"/>
  <c r="Q49" i="3"/>
  <c r="F49" i="3" s="1"/>
  <c r="O49" i="3"/>
  <c r="N49" i="3"/>
  <c r="M49" i="3"/>
  <c r="L49" i="3"/>
  <c r="K49" i="3"/>
  <c r="J49" i="3"/>
  <c r="U48" i="3"/>
  <c r="T48" i="3"/>
  <c r="S48" i="3"/>
  <c r="R48" i="3"/>
  <c r="Q48" i="3"/>
  <c r="O48" i="3"/>
  <c r="N48" i="3"/>
  <c r="M48" i="3"/>
  <c r="L48" i="3"/>
  <c r="K48" i="3"/>
  <c r="J48" i="3"/>
  <c r="G48" i="3"/>
  <c r="H48" i="3" s="1"/>
  <c r="F48" i="3"/>
  <c r="U47" i="3"/>
  <c r="T47" i="3"/>
  <c r="S47" i="3"/>
  <c r="R47" i="3"/>
  <c r="X48" i="3" s="1"/>
  <c r="E48" i="3" s="1"/>
  <c r="Q47" i="3"/>
  <c r="O47" i="3"/>
  <c r="N47" i="3"/>
  <c r="M47" i="3"/>
  <c r="L47" i="3"/>
  <c r="K47" i="3"/>
  <c r="J47" i="3"/>
  <c r="U46" i="3"/>
  <c r="T46" i="3"/>
  <c r="S46" i="3"/>
  <c r="R46" i="3"/>
  <c r="Q46" i="3"/>
  <c r="O46" i="3"/>
  <c r="N46" i="3"/>
  <c r="M46" i="3"/>
  <c r="L46" i="3"/>
  <c r="K46" i="3"/>
  <c r="J46" i="3"/>
  <c r="G46" i="3"/>
  <c r="H46" i="3" s="1"/>
  <c r="F46" i="3"/>
  <c r="U45" i="3"/>
  <c r="T45" i="3"/>
  <c r="S45" i="3"/>
  <c r="R45" i="3"/>
  <c r="Z45" i="3" s="1"/>
  <c r="G45" i="3" s="1"/>
  <c r="H45" i="3" s="1"/>
  <c r="Q45" i="3"/>
  <c r="F45" i="3" s="1"/>
  <c r="O45" i="3"/>
  <c r="N45" i="3"/>
  <c r="M45" i="3"/>
  <c r="L45" i="3"/>
  <c r="K45" i="3"/>
  <c r="J45" i="3"/>
  <c r="U44" i="3"/>
  <c r="T44" i="3"/>
  <c r="S44" i="3"/>
  <c r="R44" i="3"/>
  <c r="Q44" i="3"/>
  <c r="O44" i="3"/>
  <c r="N44" i="3"/>
  <c r="M44" i="3"/>
  <c r="L44" i="3"/>
  <c r="K44" i="3"/>
  <c r="J44" i="3"/>
  <c r="G44" i="3"/>
  <c r="H44" i="3" s="1"/>
  <c r="F44" i="3"/>
  <c r="U43" i="3"/>
  <c r="T43" i="3"/>
  <c r="S43" i="3"/>
  <c r="R43" i="3"/>
  <c r="X44" i="3" s="1"/>
  <c r="E44" i="3" s="1"/>
  <c r="Q43" i="3"/>
  <c r="W43" i="3" s="1"/>
  <c r="D43" i="3" s="1"/>
  <c r="O43" i="3"/>
  <c r="N43" i="3"/>
  <c r="M43" i="3"/>
  <c r="L43" i="3"/>
  <c r="K43" i="3"/>
  <c r="J43" i="3"/>
  <c r="U42" i="3"/>
  <c r="T42" i="3"/>
  <c r="S42" i="3"/>
  <c r="R42" i="3"/>
  <c r="Z42" i="3" s="1"/>
  <c r="Q42" i="3"/>
  <c r="O42" i="3"/>
  <c r="N42" i="3"/>
  <c r="M42" i="3"/>
  <c r="L42" i="3"/>
  <c r="K42" i="3"/>
  <c r="J42" i="3"/>
  <c r="G42" i="3"/>
  <c r="H42" i="3" s="1"/>
  <c r="F42" i="3"/>
  <c r="U41" i="3"/>
  <c r="T41" i="3"/>
  <c r="S41" i="3"/>
  <c r="R41" i="3"/>
  <c r="Z41" i="3" s="1"/>
  <c r="G41" i="3" s="1"/>
  <c r="H41" i="3" s="1"/>
  <c r="Q41" i="3"/>
  <c r="F41" i="3" s="1"/>
  <c r="O41" i="3"/>
  <c r="N41" i="3"/>
  <c r="M41" i="3"/>
  <c r="L41" i="3"/>
  <c r="K41" i="3"/>
  <c r="J41" i="3"/>
  <c r="U40" i="3"/>
  <c r="T40" i="3"/>
  <c r="S40" i="3"/>
  <c r="R40" i="3"/>
  <c r="Z40" i="3" s="1"/>
  <c r="Q40" i="3"/>
  <c r="O40" i="3"/>
  <c r="N40" i="3"/>
  <c r="M40" i="3"/>
  <c r="L40" i="3"/>
  <c r="K40" i="3"/>
  <c r="J40" i="3"/>
  <c r="G40" i="3"/>
  <c r="H40" i="3" s="1"/>
  <c r="F40" i="3"/>
  <c r="U39" i="3"/>
  <c r="T39" i="3"/>
  <c r="S39" i="3"/>
  <c r="R39" i="3"/>
  <c r="Q39" i="3"/>
  <c r="W39" i="3" s="1"/>
  <c r="D39" i="3" s="1"/>
  <c r="O39" i="3"/>
  <c r="N39" i="3"/>
  <c r="M39" i="3"/>
  <c r="L39" i="3"/>
  <c r="K39" i="3"/>
  <c r="J39" i="3"/>
  <c r="U38" i="3"/>
  <c r="T38" i="3"/>
  <c r="S38" i="3"/>
  <c r="R38" i="3"/>
  <c r="Q38" i="3"/>
  <c r="O38" i="3"/>
  <c r="N38" i="3"/>
  <c r="M38" i="3"/>
  <c r="L38" i="3"/>
  <c r="K38" i="3"/>
  <c r="J38" i="3"/>
  <c r="G38" i="3"/>
  <c r="H38" i="3" s="1"/>
  <c r="F38" i="3"/>
  <c r="U37" i="3"/>
  <c r="T37" i="3"/>
  <c r="S37" i="3"/>
  <c r="R37" i="3"/>
  <c r="Q37" i="3"/>
  <c r="F37" i="3" s="1"/>
  <c r="O37" i="3"/>
  <c r="N37" i="3"/>
  <c r="L37" i="3"/>
  <c r="K37" i="3"/>
  <c r="U36" i="3"/>
  <c r="T36" i="3"/>
  <c r="S36" i="3"/>
  <c r="R36" i="3"/>
  <c r="Q36" i="3"/>
  <c r="O36" i="3"/>
  <c r="N36" i="3"/>
  <c r="M36" i="3"/>
  <c r="L36" i="3"/>
  <c r="K36" i="3"/>
  <c r="J36" i="3"/>
  <c r="G36" i="3"/>
  <c r="H36" i="3" s="1"/>
  <c r="F36" i="3"/>
  <c r="U35" i="3"/>
  <c r="T35" i="3"/>
  <c r="S35" i="3"/>
  <c r="R35" i="3"/>
  <c r="Q35" i="3"/>
  <c r="N35" i="3"/>
  <c r="M35" i="3"/>
  <c r="K35" i="3"/>
  <c r="J35" i="3"/>
  <c r="U34" i="3"/>
  <c r="T34" i="3"/>
  <c r="S34" i="3"/>
  <c r="R34" i="3"/>
  <c r="Q34" i="3"/>
  <c r="O34" i="3"/>
  <c r="N34" i="3"/>
  <c r="M34" i="3"/>
  <c r="L34" i="3"/>
  <c r="K34" i="3"/>
  <c r="J34" i="3"/>
  <c r="G34" i="3"/>
  <c r="H34" i="3" s="1"/>
  <c r="F34" i="3"/>
  <c r="U33" i="3"/>
  <c r="T33" i="3"/>
  <c r="S33" i="3"/>
  <c r="R33" i="3"/>
  <c r="Q33" i="3"/>
  <c r="O33" i="3"/>
  <c r="M33" i="3"/>
  <c r="L33" i="3"/>
  <c r="J33" i="3"/>
  <c r="U32" i="3"/>
  <c r="T32" i="3"/>
  <c r="S32" i="3"/>
  <c r="R32" i="3"/>
  <c r="Q32" i="3"/>
  <c r="O32" i="3"/>
  <c r="N32" i="3"/>
  <c r="M32" i="3"/>
  <c r="L32" i="3"/>
  <c r="K32" i="3"/>
  <c r="J32" i="3"/>
  <c r="G32" i="3"/>
  <c r="H32" i="3" s="1"/>
  <c r="F32" i="3"/>
  <c r="U31" i="3"/>
  <c r="T31" i="3"/>
  <c r="S31" i="3"/>
  <c r="R31" i="3"/>
  <c r="Q31" i="3"/>
  <c r="W31" i="3" s="1"/>
  <c r="D31" i="3" s="1"/>
  <c r="O31" i="3"/>
  <c r="N31" i="3"/>
  <c r="L31" i="3"/>
  <c r="K31" i="3"/>
  <c r="U30" i="3"/>
  <c r="T30" i="3"/>
  <c r="S30" i="3"/>
  <c r="R30" i="3"/>
  <c r="Q30" i="3"/>
  <c r="O30" i="3"/>
  <c r="N30" i="3"/>
  <c r="M30" i="3"/>
  <c r="L30" i="3"/>
  <c r="K30" i="3"/>
  <c r="J30" i="3"/>
  <c r="G30" i="3"/>
  <c r="H30" i="3" s="1"/>
  <c r="F30" i="3"/>
  <c r="U29" i="3"/>
  <c r="T29" i="3"/>
  <c r="S29" i="3"/>
  <c r="R29" i="3"/>
  <c r="Q29" i="3"/>
  <c r="F29" i="3" s="1"/>
  <c r="J29" i="3" s="1"/>
  <c r="O29" i="3"/>
  <c r="N29" i="3"/>
  <c r="L29" i="3"/>
  <c r="K29" i="3"/>
  <c r="U28" i="3"/>
  <c r="T28" i="3"/>
  <c r="S28" i="3"/>
  <c r="R28" i="3"/>
  <c r="Q28" i="3"/>
  <c r="O28" i="3"/>
  <c r="N28" i="3"/>
  <c r="M28" i="3"/>
  <c r="L28" i="3"/>
  <c r="K28" i="3"/>
  <c r="J28" i="3"/>
  <c r="G28" i="3"/>
  <c r="H28" i="3" s="1"/>
  <c r="F28" i="3"/>
  <c r="U27" i="3"/>
  <c r="T27" i="3"/>
  <c r="S27" i="3"/>
  <c r="R27" i="3"/>
  <c r="Q27" i="3"/>
  <c r="O27" i="3"/>
  <c r="N27" i="3"/>
  <c r="L27" i="3"/>
  <c r="K27" i="3"/>
  <c r="U26" i="3"/>
  <c r="T26" i="3"/>
  <c r="S26" i="3"/>
  <c r="R26" i="3"/>
  <c r="Q26" i="3"/>
  <c r="O26" i="3"/>
  <c r="N26" i="3"/>
  <c r="M26" i="3"/>
  <c r="L26" i="3"/>
  <c r="K26" i="3"/>
  <c r="J26" i="3"/>
  <c r="G26" i="3"/>
  <c r="H26" i="3" s="1"/>
  <c r="F26" i="3"/>
  <c r="U25" i="3"/>
  <c r="T25" i="3"/>
  <c r="S25" i="3"/>
  <c r="R25" i="3"/>
  <c r="Q25" i="3"/>
  <c r="F25" i="3" s="1"/>
  <c r="J25" i="3" s="1"/>
  <c r="O25" i="3"/>
  <c r="N25" i="3"/>
  <c r="L25" i="3"/>
  <c r="K25" i="3"/>
  <c r="U24" i="3"/>
  <c r="T24" i="3"/>
  <c r="S24" i="3"/>
  <c r="R24" i="3"/>
  <c r="Q24" i="3"/>
  <c r="O24" i="3"/>
  <c r="N24" i="3"/>
  <c r="M24" i="3"/>
  <c r="L24" i="3"/>
  <c r="K24" i="3"/>
  <c r="J24" i="3"/>
  <c r="G24" i="3"/>
  <c r="H24" i="3" s="1"/>
  <c r="F24" i="3"/>
  <c r="U23" i="3"/>
  <c r="T23" i="3"/>
  <c r="S23" i="3"/>
  <c r="R23" i="3"/>
  <c r="Q23" i="3"/>
  <c r="W23" i="3" s="1"/>
  <c r="D23" i="3" s="1"/>
  <c r="O23" i="3"/>
  <c r="N23" i="3"/>
  <c r="L23" i="3"/>
  <c r="K23" i="3"/>
  <c r="U22" i="3"/>
  <c r="T22" i="3"/>
  <c r="S22" i="3"/>
  <c r="R22" i="3"/>
  <c r="Q22" i="3"/>
  <c r="O22" i="3"/>
  <c r="N22" i="3"/>
  <c r="M22" i="3"/>
  <c r="L22" i="3"/>
  <c r="K22" i="3"/>
  <c r="J22" i="3"/>
  <c r="G22" i="3"/>
  <c r="H22" i="3" s="1"/>
  <c r="F22" i="3"/>
  <c r="U21" i="3"/>
  <c r="T21" i="3"/>
  <c r="S21" i="3"/>
  <c r="R21" i="3"/>
  <c r="Q21" i="3"/>
  <c r="F21" i="3" s="1"/>
  <c r="O21" i="3"/>
  <c r="N21" i="3"/>
  <c r="L21" i="3"/>
  <c r="K21" i="3"/>
  <c r="U20" i="3"/>
  <c r="T20" i="3"/>
  <c r="S20" i="3"/>
  <c r="R20" i="3"/>
  <c r="Q20" i="3"/>
  <c r="O20" i="3"/>
  <c r="N20" i="3"/>
  <c r="M20" i="3"/>
  <c r="L20" i="3"/>
  <c r="K20" i="3"/>
  <c r="J20" i="3"/>
  <c r="H20" i="3"/>
  <c r="G20" i="3"/>
  <c r="F20" i="3"/>
  <c r="U19" i="3"/>
  <c r="T19" i="3"/>
  <c r="S19" i="3"/>
  <c r="R19" i="3"/>
  <c r="Q19" i="3"/>
  <c r="N19" i="3"/>
  <c r="M19" i="3"/>
  <c r="K19" i="3"/>
  <c r="J19" i="3"/>
  <c r="U18" i="3"/>
  <c r="T18" i="3"/>
  <c r="S18" i="3"/>
  <c r="R18" i="3"/>
  <c r="Q18" i="3"/>
  <c r="O18" i="3"/>
  <c r="N18" i="3"/>
  <c r="M18" i="3"/>
  <c r="L18" i="3"/>
  <c r="K18" i="3"/>
  <c r="J18" i="3"/>
  <c r="G18" i="3"/>
  <c r="H18" i="3" s="1"/>
  <c r="F18" i="3"/>
  <c r="U17" i="3"/>
  <c r="T17" i="3"/>
  <c r="S17" i="3"/>
  <c r="R17" i="3"/>
  <c r="Q17" i="3"/>
  <c r="F17" i="3" s="1"/>
  <c r="K17" i="3" s="1"/>
  <c r="O17" i="3"/>
  <c r="M17" i="3"/>
  <c r="L17" i="3"/>
  <c r="J17" i="3"/>
  <c r="U16" i="3"/>
  <c r="T16" i="3"/>
  <c r="S16" i="3"/>
  <c r="R16" i="3"/>
  <c r="Q16" i="3"/>
  <c r="O16" i="3"/>
  <c r="N16" i="3"/>
  <c r="M16" i="3"/>
  <c r="L16" i="3"/>
  <c r="K16" i="3"/>
  <c r="J16" i="3"/>
  <c r="G16" i="3"/>
  <c r="H16" i="3" s="1"/>
  <c r="F16" i="3"/>
  <c r="U15" i="3"/>
  <c r="T15" i="3"/>
  <c r="S15" i="3"/>
  <c r="R15" i="3"/>
  <c r="Q15" i="3"/>
  <c r="O15" i="3"/>
  <c r="N15" i="3"/>
  <c r="L15" i="3"/>
  <c r="K15" i="3"/>
  <c r="U14" i="3"/>
  <c r="T14" i="3"/>
  <c r="S14" i="3"/>
  <c r="R14" i="3"/>
  <c r="Q14" i="3"/>
  <c r="O14" i="3"/>
  <c r="N14" i="3"/>
  <c r="M14" i="3"/>
  <c r="L14" i="3"/>
  <c r="K14" i="3"/>
  <c r="J14" i="3"/>
  <c r="G14" i="3"/>
  <c r="H14" i="3" s="1"/>
  <c r="F14" i="3"/>
  <c r="U13" i="3"/>
  <c r="T13" i="3"/>
  <c r="S13" i="3"/>
  <c r="R13" i="3"/>
  <c r="Q13" i="3"/>
  <c r="F13" i="3" s="1"/>
  <c r="O13" i="3"/>
  <c r="N13" i="3"/>
  <c r="L13" i="3"/>
  <c r="K13" i="3"/>
  <c r="Z12" i="3"/>
  <c r="U11" i="3"/>
  <c r="T11" i="3"/>
  <c r="S11" i="3"/>
  <c r="R11" i="3"/>
  <c r="Q11" i="3"/>
  <c r="U10" i="3"/>
  <c r="T10" i="3"/>
  <c r="S10" i="3"/>
  <c r="R10" i="3"/>
  <c r="Q10" i="3"/>
  <c r="E10" i="3"/>
  <c r="D10" i="3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1" i="2"/>
  <c r="F11" i="2"/>
  <c r="E11" i="2"/>
  <c r="D11" i="2"/>
  <c r="C11" i="2"/>
  <c r="G10" i="2"/>
  <c r="F10" i="2"/>
  <c r="E10" i="2"/>
  <c r="D10" i="2"/>
  <c r="C10" i="2"/>
  <c r="W28" i="3" l="1"/>
  <c r="D28" i="3" s="1"/>
  <c r="W13" i="3"/>
  <c r="W34" i="3"/>
  <c r="D34" i="3" s="1"/>
  <c r="W48" i="3"/>
  <c r="D48" i="3" s="1"/>
  <c r="W52" i="3"/>
  <c r="D52" i="3" s="1"/>
  <c r="O25" i="4"/>
  <c r="X58" i="3"/>
  <c r="Z13" i="3"/>
  <c r="G13" i="3" s="1"/>
  <c r="H13" i="3" s="1"/>
  <c r="Z10" i="3"/>
  <c r="F43" i="3"/>
  <c r="X24" i="3"/>
  <c r="E24" i="3" s="1"/>
  <c r="X37" i="3"/>
  <c r="E37" i="3" s="1"/>
  <c r="Z16" i="3"/>
  <c r="W36" i="3"/>
  <c r="D36" i="3" s="1"/>
  <c r="F39" i="3"/>
  <c r="W56" i="3"/>
  <c r="D56" i="3" s="1"/>
  <c r="Z35" i="3"/>
  <c r="X56" i="3"/>
  <c r="E56" i="3" s="1"/>
  <c r="Z33" i="3"/>
  <c r="Z25" i="3"/>
  <c r="G25" i="3" s="1"/>
  <c r="W17" i="3"/>
  <c r="D17" i="3" s="1"/>
  <c r="X21" i="3"/>
  <c r="E21" i="3" s="1"/>
  <c r="Z21" i="3"/>
  <c r="G21" i="3" s="1"/>
  <c r="Z29" i="3"/>
  <c r="G29" i="3" s="1"/>
  <c r="H29" i="3" s="1"/>
  <c r="Z37" i="3"/>
  <c r="G37" i="3" s="1"/>
  <c r="W20" i="3"/>
  <c r="D20" i="3" s="1"/>
  <c r="X28" i="3"/>
  <c r="E28" i="3" s="1"/>
  <c r="F31" i="3"/>
  <c r="J31" i="3" s="1"/>
  <c r="F35" i="3"/>
  <c r="L35" i="3" s="1"/>
  <c r="X42" i="3"/>
  <c r="E42" i="3" s="1"/>
  <c r="W47" i="3"/>
  <c r="D47" i="3" s="1"/>
  <c r="W49" i="3"/>
  <c r="D49" i="3" s="1"/>
  <c r="X62" i="3"/>
  <c r="E62" i="3" s="1"/>
  <c r="W18" i="3"/>
  <c r="D18" i="3" s="1"/>
  <c r="X45" i="3"/>
  <c r="E45" i="3" s="1"/>
  <c r="X49" i="3"/>
  <c r="E49" i="3" s="1"/>
  <c r="Z49" i="3"/>
  <c r="G49" i="3" s="1"/>
  <c r="H49" i="3" s="1"/>
  <c r="X61" i="3"/>
  <c r="E61" i="3" s="1"/>
  <c r="X18" i="3"/>
  <c r="E18" i="3" s="1"/>
  <c r="X25" i="3"/>
  <c r="E25" i="3" s="1"/>
  <c r="F27" i="3"/>
  <c r="J27" i="3" s="1"/>
  <c r="W44" i="3"/>
  <c r="D44" i="3" s="1"/>
  <c r="W51" i="3"/>
  <c r="D51" i="3" s="1"/>
  <c r="W55" i="3"/>
  <c r="D55" i="3" s="1"/>
  <c r="X57" i="3"/>
  <c r="E57" i="3" s="1"/>
  <c r="F61" i="3"/>
  <c r="R47" i="4"/>
  <c r="W27" i="3"/>
  <c r="D27" i="3" s="1"/>
  <c r="Z34" i="3"/>
  <c r="X53" i="3"/>
  <c r="E53" i="3" s="1"/>
  <c r="Z26" i="3"/>
  <c r="X33" i="3"/>
  <c r="E33" i="3" s="1"/>
  <c r="N32" i="4"/>
  <c r="Z24" i="3"/>
  <c r="W42" i="3"/>
  <c r="D42" i="3" s="1"/>
  <c r="F51" i="3"/>
  <c r="X20" i="3"/>
  <c r="E20" i="3" s="1"/>
  <c r="Z20" i="3"/>
  <c r="Z28" i="3"/>
  <c r="W32" i="3"/>
  <c r="D32" i="3" s="1"/>
  <c r="X47" i="3"/>
  <c r="E47" i="3" s="1"/>
  <c r="X55" i="3"/>
  <c r="E55" i="3" s="1"/>
  <c r="W57" i="3"/>
  <c r="D57" i="3" s="1"/>
  <c r="W62" i="3"/>
  <c r="D62" i="3" s="1"/>
  <c r="W26" i="3"/>
  <c r="D26" i="3" s="1"/>
  <c r="X32" i="3"/>
  <c r="E32" i="3" s="1"/>
  <c r="Z38" i="3"/>
  <c r="X52" i="3"/>
  <c r="E52" i="3" s="1"/>
  <c r="F19" i="3"/>
  <c r="L19" i="3" s="1"/>
  <c r="L60" i="3" s="1"/>
  <c r="F72" i="3" s="1"/>
  <c r="X26" i="3"/>
  <c r="E26" i="3" s="1"/>
  <c r="W35" i="3"/>
  <c r="D35" i="3" s="1"/>
  <c r="W37" i="3"/>
  <c r="D37" i="3" s="1"/>
  <c r="X17" i="3"/>
  <c r="E17" i="3" s="1"/>
  <c r="Z17" i="3"/>
  <c r="G17" i="3" s="1"/>
  <c r="N17" i="3" s="1"/>
  <c r="N60" i="3" s="1"/>
  <c r="G71" i="3" s="1"/>
  <c r="Z32" i="3"/>
  <c r="Z44" i="3"/>
  <c r="Z52" i="3"/>
  <c r="D40" i="4"/>
  <c r="W15" i="3"/>
  <c r="D15" i="3" s="1"/>
  <c r="Z19" i="3"/>
  <c r="G19" i="3" s="1"/>
  <c r="H19" i="3" s="1"/>
  <c r="X27" i="3"/>
  <c r="E27" i="3" s="1"/>
  <c r="F33" i="3"/>
  <c r="K33" i="3" s="1"/>
  <c r="K60" i="3" s="1"/>
  <c r="F71" i="3" s="1"/>
  <c r="X34" i="3"/>
  <c r="E34" i="3" s="1"/>
  <c r="Z36" i="3"/>
  <c r="X43" i="3"/>
  <c r="E43" i="3" s="1"/>
  <c r="F47" i="3"/>
  <c r="N33" i="4"/>
  <c r="D37" i="4"/>
  <c r="D38" i="4" s="1"/>
  <c r="R48" i="4"/>
  <c r="E48" i="4" s="1"/>
  <c r="D36" i="4"/>
  <c r="X15" i="3"/>
  <c r="E15" i="3" s="1"/>
  <c r="W16" i="3"/>
  <c r="D16" i="3" s="1"/>
  <c r="W19" i="3"/>
  <c r="D19" i="3" s="1"/>
  <c r="Z22" i="3"/>
  <c r="Z27" i="3"/>
  <c r="G27" i="3" s="1"/>
  <c r="M27" i="3" s="1"/>
  <c r="Z30" i="3"/>
  <c r="G33" i="3"/>
  <c r="H33" i="3" s="1"/>
  <c r="X36" i="3"/>
  <c r="E36" i="3" s="1"/>
  <c r="W40" i="3"/>
  <c r="D40" i="3" s="1"/>
  <c r="Z43" i="3"/>
  <c r="G43" i="3" s="1"/>
  <c r="H43" i="3" s="1"/>
  <c r="Z48" i="3"/>
  <c r="W50" i="3"/>
  <c r="D50" i="3" s="1"/>
  <c r="Z51" i="3"/>
  <c r="G51" i="3" s="1"/>
  <c r="H51" i="3" s="1"/>
  <c r="F55" i="3"/>
  <c r="J55" i="3" s="1"/>
  <c r="Z56" i="3"/>
  <c r="W58" i="3"/>
  <c r="R17" i="4"/>
  <c r="E17" i="4" s="1"/>
  <c r="X16" i="3"/>
  <c r="E16" i="3" s="1"/>
  <c r="Z18" i="3"/>
  <c r="W21" i="3"/>
  <c r="D21" i="3" s="1"/>
  <c r="W24" i="3"/>
  <c r="D24" i="3" s="1"/>
  <c r="W25" i="3"/>
  <c r="D25" i="3" s="1"/>
  <c r="W33" i="3"/>
  <c r="D33" i="3" s="1"/>
  <c r="X40" i="3"/>
  <c r="E40" i="3" s="1"/>
  <c r="W41" i="3"/>
  <c r="D41" i="3" s="1"/>
  <c r="W45" i="3"/>
  <c r="D45" i="3" s="1"/>
  <c r="W53" i="3"/>
  <c r="D53" i="3" s="1"/>
  <c r="Z57" i="3"/>
  <c r="G57" i="3" s="1"/>
  <c r="D39" i="4"/>
  <c r="D13" i="3"/>
  <c r="X13" i="3"/>
  <c r="E13" i="3" s="1"/>
  <c r="D94" i="3"/>
  <c r="J13" i="3"/>
  <c r="F94" i="3"/>
  <c r="J94" i="3" s="1"/>
  <c r="E39" i="4"/>
  <c r="G94" i="3"/>
  <c r="M21" i="3"/>
  <c r="G91" i="3"/>
  <c r="E91" i="3"/>
  <c r="H21" i="3"/>
  <c r="H25" i="3"/>
  <c r="M25" i="3"/>
  <c r="M29" i="3"/>
  <c r="O32" i="4"/>
  <c r="E36" i="4"/>
  <c r="G66" i="3"/>
  <c r="H60" i="3"/>
  <c r="P32" i="4"/>
  <c r="F91" i="3"/>
  <c r="J21" i="3"/>
  <c r="D91" i="3"/>
  <c r="H17" i="3"/>
  <c r="F65" i="3"/>
  <c r="F67" i="3" s="1"/>
  <c r="J37" i="3"/>
  <c r="M37" i="3"/>
  <c r="G65" i="3"/>
  <c r="H37" i="3"/>
  <c r="E40" i="4"/>
  <c r="E41" i="4" s="1"/>
  <c r="H27" i="3"/>
  <c r="O33" i="4"/>
  <c r="E37" i="4"/>
  <c r="H57" i="3"/>
  <c r="M57" i="3"/>
  <c r="P33" i="4"/>
  <c r="X35" i="3"/>
  <c r="E35" i="3" s="1"/>
  <c r="W46" i="3"/>
  <c r="D46" i="3" s="1"/>
  <c r="X51" i="3"/>
  <c r="E51" i="3" s="1"/>
  <c r="W54" i="3"/>
  <c r="D54" i="3" s="1"/>
  <c r="L25" i="4"/>
  <c r="D25" i="4" s="1"/>
  <c r="L30" i="4"/>
  <c r="D30" i="4" s="1"/>
  <c r="L31" i="4"/>
  <c r="D31" i="4" s="1"/>
  <c r="X14" i="3"/>
  <c r="E14" i="3" s="1"/>
  <c r="X22" i="3"/>
  <c r="E22" i="3" s="1"/>
  <c r="X30" i="3"/>
  <c r="E30" i="3" s="1"/>
  <c r="X38" i="3"/>
  <c r="E38" i="3" s="1"/>
  <c r="X46" i="3"/>
  <c r="E46" i="3" s="1"/>
  <c r="X54" i="3"/>
  <c r="E54" i="3" s="1"/>
  <c r="M30" i="4"/>
  <c r="M31" i="4"/>
  <c r="M32" i="4"/>
  <c r="M33" i="4"/>
  <c r="W38" i="3"/>
  <c r="D38" i="3" s="1"/>
  <c r="Z14" i="3"/>
  <c r="G35" i="3"/>
  <c r="X41" i="3"/>
  <c r="E41" i="3" s="1"/>
  <c r="Z46" i="3"/>
  <c r="N30" i="4"/>
  <c r="N31" i="4"/>
  <c r="Z11" i="3"/>
  <c r="O30" i="4"/>
  <c r="O31" i="4"/>
  <c r="X23" i="3"/>
  <c r="E23" i="3" s="1"/>
  <c r="X31" i="3"/>
  <c r="E31" i="3" s="1"/>
  <c r="X39" i="3"/>
  <c r="E39" i="3" s="1"/>
  <c r="P30" i="4"/>
  <c r="P31" i="4"/>
  <c r="R39" i="4"/>
  <c r="R40" i="4"/>
  <c r="X19" i="3"/>
  <c r="E19" i="3" s="1"/>
  <c r="F15" i="3"/>
  <c r="Z15" i="3"/>
  <c r="G15" i="3" s="1"/>
  <c r="F23" i="3"/>
  <c r="Z23" i="3"/>
  <c r="G23" i="3" s="1"/>
  <c r="W29" i="3"/>
  <c r="D29" i="3" s="1"/>
  <c r="Z31" i="3"/>
  <c r="G31" i="3" s="1"/>
  <c r="Z39" i="3"/>
  <c r="G39" i="3" s="1"/>
  <c r="H39" i="3" s="1"/>
  <c r="Z47" i="3"/>
  <c r="G47" i="3" s="1"/>
  <c r="H47" i="3" s="1"/>
  <c r="Z55" i="3"/>
  <c r="G55" i="3" s="1"/>
  <c r="W60" i="3"/>
  <c r="D60" i="3" s="1"/>
  <c r="R28" i="4"/>
  <c r="R29" i="4"/>
  <c r="R36" i="4"/>
  <c r="R37" i="4"/>
  <c r="W14" i="3"/>
  <c r="D14" i="3" s="1"/>
  <c r="W30" i="3"/>
  <c r="D30" i="3" s="1"/>
  <c r="X29" i="3"/>
  <c r="E29" i="3" s="1"/>
  <c r="X60" i="3"/>
  <c r="E60" i="3" s="1"/>
  <c r="W22" i="3"/>
  <c r="D22" i="3" s="1"/>
  <c r="M13" i="3" l="1"/>
  <c r="M60" i="3" s="1"/>
  <c r="G70" i="3" s="1"/>
  <c r="E94" i="3"/>
  <c r="O19" i="3"/>
  <c r="O60" i="3" s="1"/>
  <c r="G72" i="3" s="1"/>
  <c r="G67" i="3"/>
  <c r="D93" i="3"/>
  <c r="E71" i="3"/>
  <c r="F76" i="3"/>
  <c r="N33" i="3"/>
  <c r="F77" i="3"/>
  <c r="E72" i="3"/>
  <c r="L33" i="4"/>
  <c r="D33" i="4" s="1"/>
  <c r="E38" i="4"/>
  <c r="D41" i="4"/>
  <c r="H15" i="3"/>
  <c r="G90" i="3"/>
  <c r="E90" i="3"/>
  <c r="M15" i="3"/>
  <c r="E30" i="4"/>
  <c r="R30" i="4"/>
  <c r="L32" i="4"/>
  <c r="D32" i="4" s="1"/>
  <c r="G76" i="3"/>
  <c r="H76" i="3" s="1"/>
  <c r="H71" i="3"/>
  <c r="H55" i="3"/>
  <c r="M55" i="3"/>
  <c r="J15" i="3"/>
  <c r="F90" i="3"/>
  <c r="J90" i="3" s="1"/>
  <c r="D90" i="3"/>
  <c r="G93" i="3"/>
  <c r="F93" i="3"/>
  <c r="J93" i="3" s="1"/>
  <c r="H35" i="3"/>
  <c r="O35" i="3"/>
  <c r="G75" i="3"/>
  <c r="H70" i="3"/>
  <c r="G77" i="3"/>
  <c r="H77" i="3" s="1"/>
  <c r="H72" i="3"/>
  <c r="H31" i="3"/>
  <c r="M31" i="3"/>
  <c r="E93" i="3"/>
  <c r="E33" i="4"/>
  <c r="R33" i="4"/>
  <c r="H23" i="3"/>
  <c r="E92" i="3"/>
  <c r="M23" i="3"/>
  <c r="G92" i="3"/>
  <c r="E32" i="4"/>
  <c r="R32" i="4"/>
  <c r="F92" i="3"/>
  <c r="D92" i="3"/>
  <c r="J91" i="3" s="1"/>
  <c r="J23" i="3"/>
  <c r="E31" i="4"/>
  <c r="R31" i="4"/>
  <c r="J60" i="3" l="1"/>
  <c r="F70" i="3" s="1"/>
  <c r="E70" i="3" s="1"/>
  <c r="G81" i="3"/>
  <c r="H75" i="3"/>
  <c r="F75" i="3" l="1"/>
  <c r="F81" i="3" s="1"/>
  <c r="H81" i="3"/>
  <c r="H83" i="3" s="1"/>
</calcChain>
</file>

<file path=xl/sharedStrings.xml><?xml version="1.0" encoding="utf-8"?>
<sst xmlns="http://schemas.openxmlformats.org/spreadsheetml/2006/main" count="367" uniqueCount="240">
  <si>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</si>
  <si>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</si>
  <si>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</si>
  <si>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</si>
  <si>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</si>
  <si>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</si>
  <si>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</si>
  <si>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</si>
  <si>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</si>
  <si>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Value</t>
  </si>
  <si>
    <t>Input Verification and Results Summary Rotation for Appendix G [deg] Value</t>
  </si>
  <si>
    <t>Input Verification and Results Summary Hours Simulated [hrs] Value</t>
  </si>
  <si>
    <t>LEED Summary Interior Lighting Electric Energy Use [kWh]</t>
  </si>
  <si>
    <t>LEED Summary Interior Lighting Electric Demand [W]</t>
  </si>
  <si>
    <t>LEED Summary Space Heating Electric Energy Use [kWh]</t>
  </si>
  <si>
    <t>LEED Summary Space Heating Electric Demand [W]</t>
  </si>
  <si>
    <t>LEED Summary Space Heating Natural Gas Energy Use [kWh]</t>
  </si>
  <si>
    <t>LEED Summary Space Heating Natural Gas Demand [W]</t>
  </si>
  <si>
    <t>LEED Summary Space Heating Additional Energy Use [kWh]</t>
  </si>
  <si>
    <t>LEED Summary Space Heating Additional Demand [W]</t>
  </si>
  <si>
    <t>LEED Summary Space Cooling Electric Energy Use [kWh]</t>
  </si>
  <si>
    <t>LEED Summary Space Cooling Electric Demand [W]</t>
  </si>
  <si>
    <t>LEED Summary Pumps Electric Energy Use [kWh]</t>
  </si>
  <si>
    <t>Pumps</t>
  </si>
  <si>
    <t>LEED Summary Pumps Electric Demand [W]</t>
  </si>
  <si>
    <t>LEED Summary Heat Rejection Electric Energy Use [kWh]</t>
  </si>
  <si>
    <t>LEED Summary Heat Rejection Electric Demand [W]</t>
  </si>
  <si>
    <t>LEED Summary Fans-Interior Electric Energy Use [kWh]</t>
  </si>
  <si>
    <t>LEED Summary Fans-Interior Electric Demand [W]</t>
  </si>
  <si>
    <t>LEED Summary Fans-Parking Garage Electric Energy Use [kWh]</t>
  </si>
  <si>
    <t>LEED Summary Fans-Parking Garage Electric Demand [W]</t>
  </si>
  <si>
    <t>LEED Summary Service Water Heating Electric Energy Use [kWh]</t>
  </si>
  <si>
    <t>LEED Summary Service Water Heating Electric Demand [W]</t>
  </si>
  <si>
    <t>LEED Summary Service Water Heating Natural Gas Energy Use [kWh]</t>
  </si>
  <si>
    <t>LEED Summary Service Water Heating Natural Gas Demand [W]</t>
  </si>
  <si>
    <t>LEED Summary Service Water Heating Additional Energy Use [kWh]</t>
  </si>
  <si>
    <t>LEED Summary Service Water Heating Additional Demand [W]</t>
  </si>
  <si>
    <t>LEED Summary Receptacle Equipment Electric Energy Use [kWh]</t>
  </si>
  <si>
    <t>LEED Summary Receptacle Equipment Electric Demand [W]</t>
  </si>
  <si>
    <t>LEED Summary Elevators and Escalators Electric Energy Use [kWh]</t>
  </si>
  <si>
    <t>LEED Summary Elevators and Escalators Electric Demand [W]</t>
  </si>
  <si>
    <t>Annual Building Utility Performance Summary Exterior Equipment Electricity [kWh]</t>
  </si>
  <si>
    <t>Fans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</si>
  <si>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</si>
  <si>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</si>
  <si>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Total</t>
  </si>
  <si>
    <t>Input Verification and Results Summary Above Ground Window-Wall Ratio [%] Total</t>
  </si>
  <si>
    <t>Item Lighting Average LPD [W/m2]</t>
  </si>
  <si>
    <t>Lighting</t>
  </si>
  <si>
    <t>Item Envelope Average External U</t>
  </si>
  <si>
    <t>Item Envelope Average Window U</t>
  </si>
  <si>
    <t>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</si>
  <si>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</si>
  <si>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</si>
  <si>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</si>
  <si>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</si>
  <si>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</si>
  <si>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</si>
  <si>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Item Outdoor Air Summary Average outdoor air occupied [m3/s]</t>
  </si>
  <si>
    <t>Item Outdoor Air Summary Minimum outdoor air occupied [m3/s]</t>
  </si>
  <si>
    <t>Item Envelope Summary Average glass U-Factor [W/m2-K]</t>
  </si>
  <si>
    <t>Item Envelope Summary Average glass SHGC</t>
  </si>
  <si>
    <t>Item Envelope Summary Average glass visible transmittance</t>
  </si>
  <si>
    <t>KEY</t>
  </si>
  <si>
    <t>Baseline</t>
  </si>
  <si>
    <t>Baseline2</t>
  </si>
  <si>
    <t>Baseline3</t>
  </si>
  <si>
    <t>Baseline4</t>
  </si>
  <si>
    <t>MWh</t>
  </si>
  <si>
    <t>LEED Summary Interior Lighting Electric Energy Use [GJ]</t>
  </si>
  <si>
    <t>kWh</t>
  </si>
  <si>
    <t>kW</t>
  </si>
  <si>
    <t>LEED Summary Space Heating Electric Energy Use [GJ]</t>
  </si>
  <si>
    <t>LEED Summary Space Heating Natural Gas Energy Use [GJ]</t>
  </si>
  <si>
    <t>LEED Summary Space Heating Additional Energy Use [GJ]</t>
  </si>
  <si>
    <t>LEED Summary Space Cooling Electric Energy Use [GJ]</t>
  </si>
  <si>
    <t>LEED Summary Pumps Electric Energy Use [GJ]</t>
  </si>
  <si>
    <t>LEED Summary Heat Rejection Electric Energy Use [GJ]</t>
  </si>
  <si>
    <t>LEED Summary Fans-Interior Electric Energy Use [GJ]</t>
  </si>
  <si>
    <t>LEED Summary Fans-Parking Garage Electric Energy Use [GJ]</t>
  </si>
  <si>
    <t>LEED Summary Service Water Heating Electric Energy Use [GJ]</t>
  </si>
  <si>
    <t>LEED Summary Service Water Heating Natural Gas Energy Use [GJ]</t>
  </si>
  <si>
    <t>LEED Summary Service Water Heating Additional Energy Use [GJ]</t>
  </si>
  <si>
    <t>LEED Summary Receptacle Equipment Electric Energy Use [GJ]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</si>
  <si>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</si>
  <si>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</si>
  <si>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</si>
  <si>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</si>
  <si>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</si>
  <si>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</si>
  <si>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</si>
  <si>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</si>
  <si>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</si>
  <si>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</si>
  <si>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</si>
  <si>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</si>
  <si>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</si>
  <si>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</si>
  <si>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</si>
  <si>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</si>
  <si>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LEED Summary Elevators and Escalators Electric Energy Use [GJ]</t>
  </si>
  <si>
    <t>LEED Summary Total Line Electric Energy Use [GJ]</t>
  </si>
  <si>
    <t>LEED Summary Total Line Natural Gas Energy Use [GJ]</t>
  </si>
  <si>
    <t>LEED Summary Total Line Additional Energy Use [GJ]</t>
  </si>
  <si>
    <t>AD</t>
  </si>
  <si>
    <t>BL</t>
  </si>
  <si>
    <t>FLH</t>
  </si>
  <si>
    <t>elec</t>
  </si>
  <si>
    <t>gas</t>
  </si>
  <si>
    <t>other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</si>
  <si>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</si>
  <si>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</si>
  <si>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</si>
  <si>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</si>
  <si>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</si>
  <si>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</si>
  <si>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</si>
  <si>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</si>
  <si>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</si>
  <si>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>Plug load</t>
  </si>
  <si>
    <t>Elevators</t>
  </si>
  <si>
    <t>Exterior equipment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</si>
  <si>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</si>
  <si>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</si>
  <si>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</si>
  <si>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</si>
  <si>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</si>
  <si>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</si>
  <si>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</si>
  <si>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</si>
  <si>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</si>
  <si>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</si>
  <si>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</si>
  <si>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</si>
  <si>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</si>
  <si>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</si>
  <si>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</si>
  <si>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</si>
  <si>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</si>
  <si>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</si>
  <si>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</si>
  <si>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</si>
  <si>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</si>
  <si>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</si>
  <si>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</si>
  <si>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</si>
  <si>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</si>
  <si>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</si>
  <si>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</si>
  <si>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</si>
  <si>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</si>
  <si>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Baseline AVG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</si>
  <si>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</si>
  <si>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</si>
  <si>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</si>
  <si>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</si>
  <si>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</si>
  <si>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</si>
  <si>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</si>
  <si>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</si>
  <si>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</si>
  <si>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</si>
  <si>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</si>
  <si>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Areas</t>
  </si>
  <si>
    <t>Total zone area</t>
  </si>
  <si>
    <t>Total cond area</t>
  </si>
  <si>
    <t>Total uncon area</t>
  </si>
  <si>
    <t>Loads</t>
  </si>
  <si>
    <t>Avg lighting</t>
  </si>
  <si>
    <t>w/m2</t>
  </si>
  <si>
    <t>Plug loads</t>
  </si>
  <si>
    <t>Occ dens</t>
  </si>
  <si>
    <t>m2/pers</t>
  </si>
  <si>
    <t>Occupancy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</si>
  <si>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</si>
  <si>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</si>
  <si>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</si>
  <si>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</si>
  <si>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</si>
  <si>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</si>
  <si>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</si>
  <si>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</si>
  <si>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</si>
  <si>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</si>
  <si>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</si>
  <si>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</si>
  <si>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</si>
  <si>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</si>
  <si>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</si>
  <si>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</si>
  <si>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</si>
  <si>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</si>
  <si>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Sizing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</si>
  <si>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</si>
  <si>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</si>
  <si>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</si>
  <si>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</si>
  <si>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</si>
  <si>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</si>
  <si>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</si>
  <si>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Item HVAC Sizing Summary Total User Design Heating Air Flow [m3/s]</t>
  </si>
  <si>
    <t>OBSELETE</t>
  </si>
  <si>
    <t>Glass U</t>
  </si>
  <si>
    <t>Sensible summary HVAC Input Sensible Air Heating [GJ] [GJ]</t>
  </si>
  <si>
    <t>Air heating</t>
  </si>
  <si>
    <t>Sensible summary HVAC Input Sensible Air Cooling [GJ] [GJ]</t>
  </si>
  <si>
    <t>Air cooling</t>
  </si>
  <si>
    <t>Sensible summary HVAC Input Heated Surface Heating [GJ] [GJ]</t>
  </si>
  <si>
    <t>Surface heating</t>
  </si>
  <si>
    <t>Sensible summary HVAC Input Cooled Surface Cooling [GJ] [GJ]</t>
  </si>
  <si>
    <t>Surface cooling</t>
  </si>
  <si>
    <t>Sensible summary People Sensible Heat Addition [GJ] [GJ]</t>
  </si>
  <si>
    <t>People</t>
  </si>
  <si>
    <t>Sensible summary Lights Sensible Heat Addition [GJ] [GJ]</t>
  </si>
  <si>
    <t>Lights</t>
  </si>
  <si>
    <t>Sensible summary Equipment Sensible Heat Addition [GJ] [GJ]</t>
  </si>
  <si>
    <t>Equipment</t>
  </si>
  <si>
    <t>Sensible summary Window Heat Addition [GJ] [GJ]</t>
  </si>
  <si>
    <t>Window heat</t>
  </si>
  <si>
    <t>Sensible summary Interzone Air Transfer Heat Addition [GJ] [GJ]</t>
  </si>
  <si>
    <t>Interzone heat</t>
  </si>
  <si>
    <t>Sensible summary Infiltration Heat Addition [GJ] [GJ]</t>
  </si>
  <si>
    <t>Infiltration heat</t>
  </si>
  <si>
    <t>Sensible summary Opaque Surface Conduction and Other Heat Addition [GJ] [GJ]</t>
  </si>
  <si>
    <t>Surface condution heat</t>
  </si>
  <si>
    <t>Sensible summary Equipment Sensible Heat Removal [GJ] [GJ]</t>
  </si>
  <si>
    <t>Equipment cooling</t>
  </si>
  <si>
    <t>Sensible summary Window Heat Removal [GJ] [GJ]</t>
  </si>
  <si>
    <t>Window cooling</t>
  </si>
  <si>
    <t>Sensible summary Interzone Air Transfer Heat Removal [GJ] [GJ]</t>
  </si>
  <si>
    <t>Interzone cooling</t>
  </si>
  <si>
    <t>Sensible summary Infiltration Heat Removal [GJ] [GJ]</t>
  </si>
  <si>
    <t>Infiltration cooling</t>
  </si>
  <si>
    <t>Sensible summary Opaque Surface Conduction and Other Heat Removal [GJ] [GJ]</t>
  </si>
  <si>
    <t>Key</t>
  </si>
  <si>
    <t>Column</t>
  </si>
  <si>
    <t>Header text</t>
  </si>
  <si>
    <t>Returns column number of matched text</t>
  </si>
  <si>
    <t>Test MATCH</t>
  </si>
  <si>
    <t>Row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</si>
</sst>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8" fillId="0" borderId="1"/>
    <xf numFmtId="0" fontId="1" fillId="2" borderId="1"/>
    <xf numFmtId="0" fontId="5" fillId="0" borderId="2"/>
    <xf numFmtId="0" fontId="6" fillId="0" borderId="3"/>
    <xf numFmtId="0" fontId="4" fillId="0" borderId="0"/>
    <xf numFmtId="0" fontId="6" fillId="0" borderId="0"/>
  </cellStyleXfs>
  <cellXfs count="50">
    <xf numFmtId="0" fontId="0" fillId="0" borderId="0" xfId="0"/>
    <xf numFmtId="0" fontId="1" fillId="2" borderId="1" xfId="1" applyFont="1" applyFill="1" applyBorder="1"/>
    <xf numFmtId="1" fontId="1" fillId="2" borderId="1" xfId="1" applyNumberFormat="1" applyFont="1" applyFill="1" applyBorder="1"/>
    <xf numFmtId="0" fontId="0" fillId="0" borderId="3" xfId="6" applyFont="1" applyBorder="1"/>
    <xf numFmtId="1" fontId="0" fillId="0" borderId="3" xfId="6" applyNumberFormat="1" applyFont="1" applyBorder="1"/>
    <xf numFmtId="2" fontId="0" fillId="0" borderId="3" xfId="6" applyNumberFormat="1" applyFont="1" applyBorder="1"/>
    <xf numFmtId="9" fontId="0" fillId="0" borderId="3" xfId="5" applyNumberFormat="1" applyFont="1"/>
    <xf numFmtId="9" fontId="1" fillId="2" borderId="1" xfId="5" applyNumberFormat="1" applyFont="1" applyFill="1" applyBorder="1"/>
    <xf numFmtId="9" fontId="0" fillId="0" borderId="0" xfId="5" applyNumberFormat="1" applyFont="1" applyBorder="1"/>
    <xf numFmtId="9" fontId="0" fillId="0" borderId="3" xfId="6" applyNumberFormat="1" applyFont="1" applyBorder="1"/>
    <xf numFmtId="164" fontId="0" fillId="0" borderId="0" xfId="7" applyNumberFormat="1" applyFont="1"/>
    <xf numFmtId="1" fontId="0" fillId="0" borderId="0" xfId="6" applyNumberFormat="1" applyFont="1"/>
    <xf numFmtId="2" fontId="0" fillId="0" borderId="0" xfId="7" applyNumberFormat="1" applyFont="1" applyAlignment="1">
      <alignment horizontal="center" vertical="center"/>
    </xf>
    <xf numFmtId="2" fontId="0" fillId="0" borderId="0" xfId="5" applyNumberFormat="1" applyFont="1" applyBorder="1"/>
    <xf numFmtId="165" fontId="0" fillId="0" borderId="0" xfId="5" applyNumberFormat="1" applyFont="1" applyBorder="1"/>
    <xf numFmtId="1" fontId="1" fillId="2" borderId="1" xfId="5" applyNumberFormat="1" applyFont="1" applyFill="1" applyBorder="1"/>
    <xf numFmtId="1" fontId="0" fillId="0" borderId="3" xfId="5" applyNumberFormat="1" applyFont="1"/>
    <xf numFmtId="1" fontId="0" fillId="0" borderId="0" xfId="5" applyNumberFormat="1" applyFont="1" applyBorder="1"/>
    <xf numFmtId="1" fontId="0" fillId="0" borderId="0" xfId="7" applyNumberFormat="1" applyFont="1" applyAlignment="1">
      <alignment horizontal="center" vertical="center"/>
    </xf>
    <xf numFmtId="0" fontId="7" fillId="0" borderId="0" xfId="7" applyFont="1"/>
    <xf numFmtId="1" fontId="7" fillId="0" borderId="0" xfId="7" applyNumberFormat="1" applyFont="1"/>
    <xf numFmtId="9" fontId="7" fillId="0" borderId="0" xfId="5" applyNumberFormat="1" applyFont="1" applyBorder="1"/>
    <xf numFmtId="1" fontId="7" fillId="0" borderId="0" xfId="5" applyNumberFormat="1" applyFont="1" applyBorder="1"/>
    <xf numFmtId="2" fontId="7" fillId="0" borderId="0" xfId="7" applyNumberFormat="1" applyFont="1"/>
    <xf numFmtId="10" fontId="7" fillId="0" borderId="0" xfId="5" applyNumberFormat="1" applyFont="1" applyBorder="1"/>
    <xf numFmtId="0" fontId="2" fillId="0" borderId="0" xfId="7" applyFont="1"/>
    <xf numFmtId="1" fontId="2" fillId="0" borderId="0" xfId="7" applyNumberFormat="1" applyFont="1"/>
    <xf numFmtId="9" fontId="2" fillId="0" borderId="0" xfId="5" applyNumberFormat="1" applyFont="1" applyBorder="1"/>
    <xf numFmtId="1" fontId="2" fillId="0" borderId="0" xfId="5" applyNumberFormat="1" applyFont="1" applyBorder="1"/>
    <xf numFmtId="2" fontId="2" fillId="0" borderId="0" xfId="7" applyNumberFormat="1" applyFont="1"/>
    <xf numFmtId="1" fontId="0" fillId="0" borderId="0" xfId="7" applyNumberFormat="1" applyFont="1"/>
    <xf numFmtId="165" fontId="0" fillId="0" borderId="0" xfId="7" applyNumberFormat="1" applyFont="1"/>
    <xf numFmtId="0" fontId="0" fillId="0" borderId="0" xfId="7" applyFont="1" applyAlignment="1">
      <alignment horizontal="right"/>
    </xf>
    <xf numFmtId="0" fontId="2" fillId="0" borderId="1" xfId="3" applyFont="1" applyFill="1"/>
    <xf numFmtId="0" fontId="2" fillId="0" borderId="1" xfId="3" applyFont="1" applyFill="1" applyAlignment="1">
      <alignment horizontal="right"/>
    </xf>
    <xf numFmtId="165" fontId="8" fillId="0" borderId="0" xfId="7" applyNumberFormat="1" applyFont="1"/>
    <xf numFmtId="165" fontId="2" fillId="0" borderId="0" xfId="7" applyNumberFormat="1" applyFont="1"/>
    <xf numFmtId="0" fontId="0" fillId="0" borderId="0" xfId="6" applyFont="1"/>
    <xf numFmtId="2" fontId="0" fillId="0" borderId="0" xfId="6" applyNumberFormat="1" applyFont="1"/>
    <xf numFmtId="2" fontId="0" fillId="0" borderId="0" xfId="7" applyNumberFormat="1" applyFont="1"/>
    <xf numFmtId="0" fontId="0" fillId="0" borderId="0" xfId="7" applyFont="1"/>
    <xf numFmtId="164" fontId="0" fillId="0" borderId="0" xfId="7" applyNumberFormat="1" applyFont="1" applyAlignment="1">
      <alignment horizontal="left"/>
    </xf>
    <xf numFmtId="164" fontId="1" fillId="2" borderId="1" xfId="1" applyNumberFormat="1" applyFont="1" applyFill="1" applyBorder="1" applyAlignment="1">
      <alignment horizontal="left"/>
    </xf>
    <xf numFmtId="165" fontId="0" fillId="0" borderId="0" xfId="7" applyNumberFormat="1" applyFont="1" applyAlignment="1">
      <alignment horizontal="left"/>
    </xf>
    <xf numFmtId="0" fontId="9" fillId="0" borderId="4" xfId="7" applyFont="1" applyBorder="1" applyAlignment="1">
      <alignment horizontal="center" vertical="top"/>
    </xf>
    <xf numFmtId="1" fontId="0" fillId="0" borderId="0" xfId="7" applyNumberFormat="1" applyFont="1" applyAlignment="1">
      <alignment horizontal="left"/>
    </xf>
    <xf numFmtId="2" fontId="0" fillId="0" borderId="0" xfId="7" applyNumberFormat="1" applyFont="1" applyAlignment="1">
      <alignment horizontal="right" vertical="center"/>
    </xf>
    <xf numFmtId="9" fontId="0" fillId="0" borderId="0" xfId="5" applyNumberFormat="1" applyFont="1" applyBorder="1" applyAlignment="1">
      <alignment horizontal="center"/>
    </xf>
    <xf numFmtId="2" fontId="1" fillId="2" borderId="1" xfId="1" applyNumberFormat="1" applyFont="1" applyFill="1" applyBorder="1"/>
    <xf numFmtId="2" fontId="2" fillId="0" borderId="1" xfId="3" applyNumberFormat="1" applyFont="1" applyFill="1"/>
  </cellXfs>
  <cellStyles count="8">
    <cellStyle name="00 Head 1" xfId="2"/>
    <cellStyle name="00 Head Main" xfId="3"/>
    <cellStyle name="00 Lookup fade" xfId="6"/>
    <cellStyle name="00 Total" xfId="4"/>
    <cellStyle name="00Space" xfId="1"/>
    <cellStyle name="Prozent" xfId="7" builtinId="5"/>
    <cellStyle name="Seperation" xf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abSelected="1" zoomScale="70" zoomScaleNormal="70" workbookViewId="0">
      <selection activeCell="A15" sqref="A11:A15"/>
    </sheetView>
  </sheetViews>
  <sheetFormatPr baseColWidth="10" defaultRowHeight="15" x14ac:dyDescent="0.25"/>
  <cols>
    <col min="1" max="1" width="138.5703125" style="40" bestFit="1" customWidth="1"/>
    <col min="2" max="2" width="53.5703125" style="40" bestFit="1" customWidth="1"/>
    <col min="3" max="3" width="70.7109375" style="40" bestFit="1" customWidth="1"/>
    <col min="4" max="4" width="56.28515625" style="40" bestFit="1" customWidth="1"/>
    <col min="5" max="6" width="61" style="40" bestFit="1" customWidth="1"/>
    <col min="7" max="9" width="61" bestFit="1" customWidth="1"/>
  </cols>
  <sheetData>
    <row r="1" spans="1:9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</row>
    <row r="2" spans="1:9" x14ac:dyDescent="0.25">
      <c r="A2"/>
      <c r="B2"/>
      <c r="C2"/>
      <c r="D2"/>
      <c r="E2"/>
      <c r="F2"/>
    </row>
    <row r="3" spans="1:9" x14ac:dyDescent="0.25">
      <c r="A3"/>
      <c r="B3"/>
      <c r="C3"/>
      <c r="D3"/>
      <c r="E3"/>
      <c r="F3"/>
    </row>
    <row r="4" spans="1:9" x14ac:dyDescent="0.25">
      <c r="A4"/>
      <c r="B4"/>
      <c r="C4"/>
      <c r="D4"/>
      <c r="E4"/>
      <c r="F4"/>
    </row>
    <row r="5" spans="1:9" x14ac:dyDescent="0.25">
      <c r="A5"/>
      <c r="B5"/>
      <c r="C5"/>
      <c r="D5"/>
      <c r="E5"/>
      <c r="F5"/>
    </row>
    <row r="6" spans="1:9" x14ac:dyDescent="0.25">
      <c r="A6"/>
      <c r="B6"/>
      <c r="C6"/>
      <c r="D6"/>
      <c r="E6"/>
      <c r="F6"/>
    </row>
    <row r="7" spans="1:9" x14ac:dyDescent="0.25">
      <c r="A7"/>
      <c r="B7"/>
      <c r="C7"/>
      <c r="D7"/>
      <c r="E7"/>
      <c r="F7"/>
    </row>
    <row r="8" spans="1:9" x14ac:dyDescent="0.25">
      <c r="A8"/>
      <c r="B8"/>
      <c r="C8"/>
      <c r="D8"/>
      <c r="E8"/>
      <c r="F8"/>
    </row>
    <row r="9" spans="1:9" x14ac:dyDescent="0.25">
      <c r="A9"/>
      <c r="B9"/>
      <c r="C9"/>
      <c r="D9"/>
      <c r="E9"/>
      <c r="F9"/>
    </row>
    <row r="10" spans="1:9" x14ac:dyDescent="0.25">
      <c r="A10"/>
      <c r="B10"/>
      <c r="C10"/>
      <c r="D10"/>
      <c r="E10"/>
      <c r="F10"/>
    </row>
    <row r="11" spans="1:9" x14ac:dyDescent="0.25">
      <c r="A11"/>
      <c r="B11"/>
      <c r="C11"/>
      <c r="D11"/>
      <c r="E11"/>
      <c r="F11"/>
    </row>
    <row r="12" spans="1:9" x14ac:dyDescent="0.25">
      <c r="A12"/>
      <c r="B12"/>
      <c r="C12"/>
      <c r="D12"/>
      <c r="E12"/>
      <c r="F12"/>
    </row>
    <row r="13" spans="1:9" x14ac:dyDescent="0.25">
      <c r="A13"/>
      <c r="B13"/>
      <c r="C13"/>
      <c r="D13"/>
      <c r="E13"/>
      <c r="F13"/>
    </row>
    <row r="14" spans="1:9" x14ac:dyDescent="0.25">
      <c r="A14"/>
      <c r="B14"/>
      <c r="C14"/>
      <c r="D14"/>
      <c r="E14"/>
      <c r="F14"/>
    </row>
    <row r="15" spans="1:9" x14ac:dyDescent="0.25">
      <c r="A15"/>
      <c r="B15"/>
      <c r="C15"/>
      <c r="D15"/>
      <c r="E15"/>
      <c r="F15"/>
    </row>
    <row r="16" spans="1:9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194" spans="1:6" x14ac:dyDescent="0.25">
      <c r="A194"/>
      <c r="B194"/>
      <c r="C194"/>
      <c r="D194"/>
      <c r="E194"/>
      <c r="F194"/>
    </row>
    <row r="195" spans="1:6" x14ac:dyDescent="0.25">
      <c r="A195"/>
      <c r="B195"/>
      <c r="C195"/>
      <c r="D195"/>
      <c r="E195"/>
      <c r="F195"/>
    </row>
    <row r="196" spans="1:6" x14ac:dyDescent="0.25">
      <c r="A196"/>
      <c r="B196"/>
      <c r="C196"/>
      <c r="D196"/>
      <c r="E196"/>
      <c r="F196"/>
    </row>
    <row r="197" spans="1:6" x14ac:dyDescent="0.25">
      <c r="A197"/>
      <c r="B197"/>
      <c r="C197"/>
      <c r="D197"/>
      <c r="E197"/>
      <c r="F197"/>
    </row>
    <row r="198" spans="1:6" x14ac:dyDescent="0.25">
      <c r="A198"/>
      <c r="B198"/>
      <c r="C198"/>
      <c r="D198"/>
      <c r="E198"/>
      <c r="F198"/>
    </row>
    <row r="199" spans="1:6" x14ac:dyDescent="0.25">
      <c r="A199"/>
      <c r="B199"/>
      <c r="C199"/>
      <c r="D199"/>
      <c r="E199"/>
      <c r="F199"/>
    </row>
    <row r="200" spans="1:6" x14ac:dyDescent="0.25">
      <c r="A200"/>
      <c r="B200"/>
      <c r="C200"/>
      <c r="D200"/>
      <c r="E200"/>
      <c r="F200"/>
    </row>
    <row r="201" spans="1:6" x14ac:dyDescent="0.25">
      <c r="A201"/>
      <c r="B201"/>
      <c r="C201"/>
      <c r="D201"/>
      <c r="E201"/>
      <c r="F201"/>
    </row>
    <row r="202" spans="1:6" x14ac:dyDescent="0.25">
      <c r="A202"/>
      <c r="B202"/>
      <c r="C202"/>
      <c r="D202"/>
      <c r="E202"/>
      <c r="F202"/>
    </row>
    <row r="203" spans="1:6" x14ac:dyDescent="0.25">
      <c r="A203"/>
      <c r="B203"/>
      <c r="C203"/>
      <c r="D203"/>
      <c r="E203"/>
      <c r="F203"/>
    </row>
    <row r="204" spans="1:6" x14ac:dyDescent="0.25">
      <c r="A204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/>
      <c r="B208"/>
      <c r="C208"/>
      <c r="D208"/>
      <c r="E208"/>
      <c r="F208"/>
    </row>
    <row r="209" spans="1:6" x14ac:dyDescent="0.25">
      <c r="A209"/>
      <c r="B209"/>
      <c r="C209"/>
      <c r="D209"/>
      <c r="E209"/>
      <c r="F209"/>
    </row>
    <row r="210" spans="1:6" x14ac:dyDescent="0.25">
      <c r="A210"/>
      <c r="B210"/>
      <c r="C210"/>
      <c r="D210"/>
      <c r="E210"/>
      <c r="F210"/>
    </row>
    <row r="211" spans="1:6" x14ac:dyDescent="0.25">
      <c r="A211"/>
      <c r="B211"/>
      <c r="C211"/>
      <c r="D211"/>
      <c r="E211"/>
      <c r="F211"/>
    </row>
    <row r="212" spans="1:6" x14ac:dyDescent="0.25">
      <c r="A212"/>
      <c r="B212"/>
      <c r="C212"/>
      <c r="D212"/>
      <c r="E212"/>
      <c r="F212"/>
    </row>
    <row r="213" spans="1:6" x14ac:dyDescent="0.25">
      <c r="A213"/>
      <c r="B213"/>
      <c r="C213"/>
      <c r="D213"/>
      <c r="E213"/>
      <c r="F213"/>
    </row>
    <row r="214" spans="1:6" x14ac:dyDescent="0.25">
      <c r="A214"/>
      <c r="B214"/>
      <c r="C214"/>
      <c r="D214"/>
      <c r="E214"/>
      <c r="F214"/>
    </row>
    <row r="215" spans="1:6" x14ac:dyDescent="0.25">
      <c r="A215"/>
      <c r="B215"/>
      <c r="C215"/>
      <c r="D215"/>
      <c r="E215"/>
      <c r="F215"/>
    </row>
    <row r="216" spans="1:6" x14ac:dyDescent="0.25">
      <c r="A216"/>
      <c r="B216"/>
      <c r="C216"/>
      <c r="D216"/>
      <c r="E216"/>
      <c r="F216"/>
    </row>
    <row r="217" spans="1:6" x14ac:dyDescent="0.25">
      <c r="A217"/>
      <c r="B217"/>
      <c r="C217"/>
      <c r="D217"/>
      <c r="E217"/>
      <c r="F217"/>
    </row>
    <row r="218" spans="1:6" x14ac:dyDescent="0.25">
      <c r="A218"/>
      <c r="B218"/>
      <c r="C218"/>
      <c r="D218"/>
      <c r="E218"/>
      <c r="F218"/>
    </row>
    <row r="219" spans="1:6" x14ac:dyDescent="0.25">
      <c r="A219"/>
      <c r="B219"/>
      <c r="C219"/>
      <c r="D219"/>
      <c r="E219"/>
      <c r="F219"/>
    </row>
    <row r="220" spans="1:6" x14ac:dyDescent="0.25">
      <c r="A220"/>
      <c r="B220"/>
      <c r="C220"/>
      <c r="D220"/>
      <c r="E220"/>
      <c r="F220"/>
    </row>
    <row r="221" spans="1:6" x14ac:dyDescent="0.25">
      <c r="A221"/>
      <c r="B221"/>
      <c r="C221"/>
      <c r="D221"/>
      <c r="E221"/>
      <c r="F221"/>
    </row>
    <row r="222" spans="1:6" x14ac:dyDescent="0.25">
      <c r="A222"/>
      <c r="B222"/>
      <c r="C222"/>
      <c r="D222"/>
      <c r="E222"/>
      <c r="F222"/>
    </row>
    <row r="223" spans="1:6" x14ac:dyDescent="0.25">
      <c r="A223"/>
      <c r="B223"/>
      <c r="C223"/>
      <c r="D223"/>
      <c r="E223"/>
      <c r="F223"/>
    </row>
    <row r="224" spans="1:6" x14ac:dyDescent="0.25">
      <c r="A224"/>
      <c r="B224"/>
      <c r="C224"/>
      <c r="D224"/>
      <c r="E224"/>
      <c r="F224"/>
    </row>
    <row r="225" spans="1:6" x14ac:dyDescent="0.25">
      <c r="A225"/>
      <c r="B225"/>
      <c r="C225"/>
      <c r="D225"/>
      <c r="E225"/>
      <c r="F225"/>
    </row>
    <row r="226" spans="1:6" x14ac:dyDescent="0.25">
      <c r="A226"/>
      <c r="B226"/>
      <c r="C226"/>
      <c r="D226"/>
      <c r="E226"/>
      <c r="F226"/>
    </row>
    <row r="227" spans="1:6" x14ac:dyDescent="0.25">
      <c r="A227"/>
      <c r="B227"/>
      <c r="C227"/>
      <c r="D227"/>
      <c r="E227"/>
      <c r="F227"/>
    </row>
    <row r="228" spans="1:6" x14ac:dyDescent="0.25">
      <c r="A228"/>
      <c r="B228"/>
      <c r="C228"/>
      <c r="D228"/>
      <c r="E228"/>
      <c r="F228"/>
    </row>
    <row r="229" spans="1:6" x14ac:dyDescent="0.25">
      <c r="A229"/>
      <c r="B229"/>
      <c r="C229"/>
      <c r="D229"/>
      <c r="E229"/>
      <c r="F229"/>
    </row>
    <row r="230" spans="1:6" x14ac:dyDescent="0.25">
      <c r="A230"/>
      <c r="B230"/>
      <c r="C230"/>
      <c r="D230"/>
      <c r="E230"/>
      <c r="F230"/>
    </row>
    <row r="231" spans="1:6" x14ac:dyDescent="0.25">
      <c r="A231"/>
      <c r="B231"/>
      <c r="C231"/>
      <c r="D231"/>
      <c r="E231"/>
      <c r="F231"/>
    </row>
    <row r="232" spans="1:6" x14ac:dyDescent="0.25">
      <c r="A232"/>
      <c r="B232"/>
      <c r="C232"/>
      <c r="D232"/>
      <c r="E232"/>
      <c r="F232"/>
    </row>
    <row r="233" spans="1:6" x14ac:dyDescent="0.25">
      <c r="A233"/>
      <c r="B233"/>
      <c r="C233"/>
      <c r="D233"/>
      <c r="E233"/>
      <c r="F233"/>
    </row>
    <row r="234" spans="1:6" x14ac:dyDescent="0.25">
      <c r="A234"/>
      <c r="B234"/>
      <c r="C234"/>
      <c r="D234"/>
      <c r="E234"/>
      <c r="F234"/>
    </row>
    <row r="235" spans="1:6" x14ac:dyDescent="0.25">
      <c r="A235"/>
      <c r="B235"/>
      <c r="C235"/>
      <c r="D235"/>
      <c r="E235"/>
      <c r="F235"/>
    </row>
    <row r="236" spans="1:6" x14ac:dyDescent="0.25">
      <c r="A236"/>
      <c r="B236"/>
      <c r="C236"/>
      <c r="D236"/>
      <c r="E236"/>
      <c r="F236"/>
    </row>
    <row r="237" spans="1:6" x14ac:dyDescent="0.25">
      <c r="A237"/>
      <c r="B237"/>
      <c r="C237"/>
      <c r="D237"/>
      <c r="E237"/>
      <c r="F237"/>
    </row>
    <row r="238" spans="1:6" x14ac:dyDescent="0.25">
      <c r="A238"/>
      <c r="B238"/>
      <c r="C238"/>
      <c r="D238"/>
      <c r="E238"/>
      <c r="F238"/>
    </row>
    <row r="239" spans="1:6" x14ac:dyDescent="0.25">
      <c r="A239"/>
      <c r="B239"/>
      <c r="C239"/>
      <c r="D239"/>
      <c r="E239"/>
      <c r="F239"/>
    </row>
    <row r="240" spans="1:6" x14ac:dyDescent="0.25">
      <c r="A240"/>
      <c r="B240"/>
      <c r="C240"/>
      <c r="D240"/>
      <c r="E240"/>
      <c r="F240"/>
    </row>
    <row r="241" spans="1:6" x14ac:dyDescent="0.25">
      <c r="A241"/>
      <c r="B241"/>
      <c r="C241"/>
      <c r="D241"/>
      <c r="E241"/>
      <c r="F241"/>
    </row>
    <row r="242" spans="1:6" x14ac:dyDescent="0.25">
      <c r="A242"/>
      <c r="B242"/>
      <c r="C242"/>
      <c r="D242"/>
      <c r="E242"/>
      <c r="F242"/>
    </row>
    <row r="243" spans="1:6" x14ac:dyDescent="0.25">
      <c r="A243"/>
      <c r="B243"/>
      <c r="C243"/>
      <c r="D243"/>
      <c r="E243"/>
      <c r="F243"/>
    </row>
    <row r="244" spans="1:6" x14ac:dyDescent="0.25">
      <c r="A244"/>
      <c r="B244"/>
      <c r="C244"/>
      <c r="D244"/>
      <c r="E244"/>
      <c r="F244"/>
    </row>
    <row r="245" spans="1:6" x14ac:dyDescent="0.25">
      <c r="A245"/>
      <c r="B245"/>
      <c r="C245"/>
      <c r="D245"/>
      <c r="E245"/>
      <c r="F245"/>
    </row>
    <row r="246" spans="1:6" x14ac:dyDescent="0.25">
      <c r="A246"/>
      <c r="B246"/>
      <c r="C246"/>
      <c r="D246"/>
      <c r="E246"/>
      <c r="F246"/>
    </row>
    <row r="247" spans="1:6" x14ac:dyDescent="0.25">
      <c r="A247"/>
      <c r="B247"/>
      <c r="C247"/>
      <c r="D247"/>
      <c r="E247"/>
      <c r="F247"/>
    </row>
    <row r="248" spans="1:6" x14ac:dyDescent="0.25">
      <c r="A248"/>
      <c r="B248"/>
      <c r="C248"/>
      <c r="D248"/>
      <c r="E248"/>
      <c r="F248"/>
    </row>
    <row r="249" spans="1:6" x14ac:dyDescent="0.25">
      <c r="A249"/>
      <c r="B249"/>
      <c r="C249"/>
      <c r="D249"/>
      <c r="E249"/>
      <c r="F249"/>
    </row>
    <row r="250" spans="1:6" x14ac:dyDescent="0.25">
      <c r="A250"/>
      <c r="B250"/>
      <c r="C250"/>
      <c r="D250"/>
      <c r="E250"/>
      <c r="F250"/>
    </row>
    <row r="251" spans="1:6" x14ac:dyDescent="0.25">
      <c r="A251"/>
      <c r="B251"/>
      <c r="C251"/>
      <c r="D251"/>
      <c r="E251"/>
      <c r="F251"/>
    </row>
    <row r="252" spans="1:6" x14ac:dyDescent="0.25">
      <c r="A252"/>
      <c r="B252"/>
      <c r="C252"/>
      <c r="D252"/>
      <c r="E252"/>
      <c r="F252"/>
    </row>
    <row r="253" spans="1:6" x14ac:dyDescent="0.25">
      <c r="A253"/>
      <c r="B253"/>
      <c r="C253"/>
      <c r="D253"/>
      <c r="E253"/>
      <c r="F253"/>
    </row>
    <row r="254" spans="1:6" x14ac:dyDescent="0.25">
      <c r="A254"/>
      <c r="B254"/>
      <c r="C254"/>
      <c r="D254"/>
      <c r="E254"/>
      <c r="F254"/>
    </row>
    <row r="255" spans="1:6" x14ac:dyDescent="0.25">
      <c r="A255"/>
      <c r="B255"/>
      <c r="C255"/>
      <c r="D255"/>
      <c r="E255"/>
      <c r="F255"/>
    </row>
    <row r="256" spans="1:6" x14ac:dyDescent="0.25">
      <c r="A256"/>
      <c r="B256"/>
      <c r="C256"/>
      <c r="D256"/>
      <c r="E256"/>
      <c r="F256"/>
    </row>
    <row r="257" spans="1:6" x14ac:dyDescent="0.25">
      <c r="A257"/>
      <c r="B257"/>
      <c r="C257"/>
      <c r="D257"/>
      <c r="E257"/>
      <c r="F257"/>
    </row>
    <row r="258" spans="1:6" x14ac:dyDescent="0.25">
      <c r="A258"/>
      <c r="B258"/>
      <c r="C258"/>
      <c r="D258"/>
      <c r="E258"/>
      <c r="F258"/>
    </row>
    <row r="259" spans="1:6" x14ac:dyDescent="0.25">
      <c r="A259"/>
      <c r="B259"/>
      <c r="C259"/>
      <c r="D259"/>
      <c r="E259"/>
      <c r="F259"/>
    </row>
    <row r="260" spans="1:6" x14ac:dyDescent="0.25">
      <c r="A260"/>
      <c r="B260"/>
      <c r="C260"/>
      <c r="D260"/>
      <c r="E260"/>
      <c r="F260"/>
    </row>
    <row r="261" spans="1:6" x14ac:dyDescent="0.25">
      <c r="A261"/>
      <c r="B261"/>
      <c r="C261"/>
      <c r="D261"/>
      <c r="E261"/>
      <c r="F261"/>
    </row>
    <row r="262" spans="1:6" x14ac:dyDescent="0.25">
      <c r="A262"/>
      <c r="B262"/>
      <c r="C262"/>
      <c r="D262"/>
      <c r="E262"/>
      <c r="F262"/>
    </row>
    <row r="263" spans="1:6" x14ac:dyDescent="0.25">
      <c r="A263"/>
      <c r="B263"/>
      <c r="C263"/>
      <c r="D263"/>
      <c r="E263"/>
      <c r="F263"/>
    </row>
    <row r="264" spans="1:6" x14ac:dyDescent="0.25">
      <c r="A264"/>
      <c r="B264"/>
      <c r="C264"/>
      <c r="D264"/>
      <c r="E264"/>
      <c r="F264"/>
    </row>
    <row r="265" spans="1:6" x14ac:dyDescent="0.25">
      <c r="A265"/>
      <c r="B265"/>
      <c r="C265"/>
      <c r="D265"/>
      <c r="E265"/>
      <c r="F265"/>
    </row>
    <row r="266" spans="1:6" x14ac:dyDescent="0.25">
      <c r="A266"/>
      <c r="B266"/>
      <c r="C266"/>
      <c r="D266"/>
      <c r="E266"/>
      <c r="F266"/>
    </row>
    <row r="267" spans="1:6" x14ac:dyDescent="0.25">
      <c r="A267"/>
      <c r="B267"/>
      <c r="C267"/>
      <c r="D267"/>
      <c r="E267"/>
      <c r="F267"/>
    </row>
    <row r="268" spans="1:6" x14ac:dyDescent="0.25">
      <c r="A268"/>
      <c r="B268"/>
      <c r="C268"/>
      <c r="D268"/>
      <c r="E268"/>
      <c r="F268"/>
    </row>
    <row r="269" spans="1:6" x14ac:dyDescent="0.25">
      <c r="A269"/>
      <c r="B269"/>
      <c r="C269"/>
      <c r="D269"/>
      <c r="E269"/>
      <c r="F269"/>
    </row>
    <row r="270" spans="1:6" x14ac:dyDescent="0.25">
      <c r="A270"/>
      <c r="B270"/>
      <c r="C270"/>
      <c r="D270"/>
      <c r="E270"/>
      <c r="F270"/>
    </row>
    <row r="271" spans="1:6" x14ac:dyDescent="0.25">
      <c r="A271"/>
      <c r="B271"/>
      <c r="C271"/>
      <c r="D271"/>
      <c r="E271"/>
      <c r="F271"/>
    </row>
    <row r="272" spans="1:6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  <row r="281" spans="1:6" x14ac:dyDescent="0.25">
      <c r="A281"/>
      <c r="B281"/>
      <c r="C281"/>
      <c r="D281"/>
      <c r="E281"/>
      <c r="F2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topLeftCell="A4" zoomScale="115" zoomScaleNormal="115" workbookViewId="0">
      <selection activeCell="C11" sqref="C11"/>
    </sheetView>
  </sheetViews>
  <sheetFormatPr baseColWidth="10" defaultRowHeight="15" x14ac:dyDescent="0.25"/>
  <cols>
    <col min="1" max="1" width="54.7109375" style="40" customWidth="1"/>
    <col min="2" max="2" width="54.7109375" style="40" hidden="1" customWidth="1"/>
    <col min="3" max="7" width="25.85546875" style="41" customWidth="1"/>
  </cols>
  <sheetData>
    <row r="7" spans="1:7" x14ac:dyDescent="0.25">
      <c r="A7" t="s">
        <v>63</v>
      </c>
    </row>
    <row r="8" spans="1:7" x14ac:dyDescent="0.25">
      <c r="A8" s="1"/>
      <c r="B8" s="1"/>
      <c r="C8" s="42" t="s">
        <v>8</v>
      </c>
      <c r="D8" s="42" t="s">
        <v>64</v>
      </c>
      <c r="E8" s="42" t="s">
        <v>65</v>
      </c>
      <c r="F8" s="42" t="s">
        <v>66</v>
      </c>
      <c r="G8" s="42" t="s">
        <v>67</v>
      </c>
    </row>
    <row r="9" spans="1:7" x14ac:dyDescent="0.25">
      <c r="A9" s="1"/>
      <c r="B9" s="1"/>
      <c r="C9" s="42" t="s">
        <v>68</v>
      </c>
      <c r="D9" s="42" t="s">
        <v>68</v>
      </c>
      <c r="E9" s="42" t="s">
        <v>68</v>
      </c>
      <c r="F9" s="42" t="s">
        <v>68</v>
      </c>
      <c r="G9" s="42" t="s">
        <v>68</v>
      </c>
    </row>
    <row r="10" spans="1:7" x14ac:dyDescent="0.25">
      <c r="A10" t="s">
        <v>10</v>
      </c>
      <c r="C10" s="41" t="e">
        <f>INDEX(DATABASE!$1:$10000,MATCH($A10,DATABASE!$A:$A,0),MATCH(C$8,DATABASE!$1:$1,0))</f>
        <v>#N/A</v>
      </c>
      <c r="D10" s="41" t="e">
        <f>INDEX(DATABASE!$1:$10000,MATCH($A10,DATABASE!$A:$A,0),MATCH(D$8,DATABASE!$1:$1,0))</f>
        <v>#N/A</v>
      </c>
      <c r="E10" s="41" t="e">
        <f>INDEX(DATABASE!$1:$10000,MATCH($A10,DATABASE!$A:$A,0),MATCH(E$8,DATABASE!$1:$1,0))</f>
        <v>#N/A</v>
      </c>
      <c r="F10" s="41" t="e">
        <f>INDEX(DATABASE!$1:$10000,MATCH($A10,DATABASE!$A:$A,0),MATCH(F$8,DATABASE!$1:$1,0))</f>
        <v>#N/A</v>
      </c>
      <c r="G10" s="41" t="e">
        <f>INDEX(DATABASE!$1:$10000,MATCH($A10,DATABASE!$A:$A,0),MATCH(G$8,DATABASE!$1:$1,0))</f>
        <v>#N/A</v>
      </c>
    </row>
    <row r="11" spans="1:7" x14ac:dyDescent="0.25">
      <c r="A11" t="s">
        <v>11</v>
      </c>
      <c r="C11" s="41" t="e">
        <f>INDEX(DATABASE!$1:$10000,MATCH($A11,DATABASE!$A:$A,0),MATCH(C$8,DATABASE!$1:$1,0))</f>
        <v>#N/A</v>
      </c>
      <c r="D11" s="41" t="e">
        <f>INDEX(DATABASE!$1:$10000,MATCH($A11,DATABASE!$A:$A,0),MATCH(D$8,DATABASE!$1:$1,0))</f>
        <v>#N/A</v>
      </c>
      <c r="E11" s="41" t="e">
        <f>INDEX(DATABASE!$1:$10000,MATCH($A11,DATABASE!$A:$A,0),MATCH(E$8,DATABASE!$1:$1,0))</f>
        <v>#N/A</v>
      </c>
      <c r="F11" s="41" t="e">
        <f>INDEX(DATABASE!$1:$10000,MATCH($A11,DATABASE!$A:$A,0),MATCH(F$8,DATABASE!$1:$1,0))</f>
        <v>#N/A</v>
      </c>
      <c r="G11" s="41" t="e">
        <f>INDEX(DATABASE!$1:$10000,MATCH($A11,DATABASE!$A:$A,0),MATCH(G$8,DATABASE!$1:$1,0))</f>
        <v>#N/A</v>
      </c>
    </row>
    <row r="12" spans="1:7" ht="15.75" customHeight="1" x14ac:dyDescent="0.25"/>
    <row r="13" spans="1:7" ht="15.75" customHeight="1" x14ac:dyDescent="0.25">
      <c r="A13" s="3" t="s">
        <v>69</v>
      </c>
      <c r="B13" s="3" t="s">
        <v>70</v>
      </c>
      <c r="C13" s="41" t="e">
        <f>INDEX(DATABASE!$1:$10000,MATCH($A13,DATABASE!$A:$A,0),MATCH(C$8,DATABASE!$1:$1,0))*1000</f>
        <v>#N/A</v>
      </c>
      <c r="D13" s="41" t="e">
        <f>INDEX(DATABASE!$1:$10000,MATCH($A13,DATABASE!$A:$A,0),MATCH(D$8,DATABASE!$1:$1,0))*1000</f>
        <v>#N/A</v>
      </c>
      <c r="E13" s="41" t="e">
        <f>INDEX(DATABASE!$1:$10000,MATCH($A13,DATABASE!$A:$A,0),MATCH(E$8,DATABASE!$1:$1,0))*1000</f>
        <v>#N/A</v>
      </c>
      <c r="F13" s="41" t="e">
        <f>INDEX(DATABASE!$1:$10000,MATCH($A13,DATABASE!$A:$A,0),MATCH(F$8,DATABASE!$1:$1,0))*1000</f>
        <v>#N/A</v>
      </c>
      <c r="G13" s="41" t="e">
        <f>INDEX(DATABASE!$1:$10000,MATCH($A13,DATABASE!$A:$A,0),MATCH(G$8,DATABASE!$1:$1,0))*1000</f>
        <v>#N/A</v>
      </c>
    </row>
    <row r="14" spans="1:7" ht="15.75" customHeight="1" x14ac:dyDescent="0.25">
      <c r="A14" t="s">
        <v>13</v>
      </c>
      <c r="B14" t="s">
        <v>71</v>
      </c>
      <c r="C14" s="41" t="e">
        <f>INDEX(DATABASE!$1:$10000,MATCH($A14,DATABASE!$A:$A,0),MATCH(C$8,DATABASE!$1:$1,0))/1000</f>
        <v>#N/A</v>
      </c>
      <c r="D14" s="41" t="e">
        <f>INDEX(DATABASE!$1:$10000,MATCH($A14,DATABASE!$A:$A,0),MATCH(D$8,DATABASE!$1:$1,0))/1000</f>
        <v>#N/A</v>
      </c>
      <c r="E14" s="41" t="e">
        <f>INDEX(DATABASE!$1:$10000,MATCH($A14,DATABASE!$A:$A,0),MATCH(E$8,DATABASE!$1:$1,0))/1000</f>
        <v>#N/A</v>
      </c>
      <c r="F14" s="41" t="e">
        <f>INDEX(DATABASE!$1:$10000,MATCH($A14,DATABASE!$A:$A,0),MATCH(F$8,DATABASE!$1:$1,0))/1000</f>
        <v>#N/A</v>
      </c>
      <c r="G14" s="41" t="e">
        <f>INDEX(DATABASE!$1:$10000,MATCH($A14,DATABASE!$A:$A,0),MATCH(G$8,DATABASE!$1:$1,0))/1000</f>
        <v>#N/A</v>
      </c>
    </row>
    <row r="15" spans="1:7" ht="15.75" customHeight="1" x14ac:dyDescent="0.25">
      <c r="A15" s="3" t="s">
        <v>72</v>
      </c>
      <c r="B15" s="3"/>
      <c r="C15" s="41" t="e">
        <f>INDEX(DATABASE!$1:$10000,MATCH($A15,DATABASE!$A:$A,0),MATCH(C$8,DATABASE!$1:$1,0))*1000</f>
        <v>#N/A</v>
      </c>
      <c r="D15" s="41" t="e">
        <f>INDEX(DATABASE!$1:$10000,MATCH($A15,DATABASE!$A:$A,0),MATCH(D$8,DATABASE!$1:$1,0))*1000</f>
        <v>#N/A</v>
      </c>
      <c r="E15" s="41" t="e">
        <f>INDEX(DATABASE!$1:$10000,MATCH($A15,DATABASE!$A:$A,0),MATCH(E$8,DATABASE!$1:$1,0))*1000</f>
        <v>#N/A</v>
      </c>
      <c r="F15" s="41" t="e">
        <f>INDEX(DATABASE!$1:$10000,MATCH($A15,DATABASE!$A:$A,0),MATCH(F$8,DATABASE!$1:$1,0))*1000</f>
        <v>#N/A</v>
      </c>
      <c r="G15" s="41" t="e">
        <f>INDEX(DATABASE!$1:$10000,MATCH($A15,DATABASE!$A:$A,0),MATCH(G$8,DATABASE!$1:$1,0))*1000</f>
        <v>#N/A</v>
      </c>
    </row>
    <row r="16" spans="1:7" x14ac:dyDescent="0.25">
      <c r="A16" t="s">
        <v>15</v>
      </c>
      <c r="C16" s="41" t="e">
        <f>INDEX(DATABASE!$1:$10000,MATCH($A16,DATABASE!$A:$A,0),MATCH(C$8,DATABASE!$1:$1,0))/1000</f>
        <v>#N/A</v>
      </c>
      <c r="D16" s="41" t="e">
        <f>INDEX(DATABASE!$1:$10000,MATCH($A16,DATABASE!$A:$A,0),MATCH(D$8,DATABASE!$1:$1,0))/1000</f>
        <v>#N/A</v>
      </c>
      <c r="E16" s="41" t="e">
        <f>INDEX(DATABASE!$1:$10000,MATCH($A16,DATABASE!$A:$A,0),MATCH(E$8,DATABASE!$1:$1,0))/1000</f>
        <v>#N/A</v>
      </c>
      <c r="F16" s="41" t="e">
        <f>INDEX(DATABASE!$1:$10000,MATCH($A16,DATABASE!$A:$A,0),MATCH(F$8,DATABASE!$1:$1,0))/1000</f>
        <v>#N/A</v>
      </c>
      <c r="G16" s="41" t="e">
        <f>INDEX(DATABASE!$1:$10000,MATCH($A16,DATABASE!$A:$A,0),MATCH(G$8,DATABASE!$1:$1,0))/1000</f>
        <v>#N/A</v>
      </c>
    </row>
    <row r="17" spans="1:7" x14ac:dyDescent="0.25">
      <c r="A17" t="s">
        <v>73</v>
      </c>
      <c r="C17" s="41" t="e">
        <f>INDEX(DATABASE!$1:$10000,MATCH($A17,DATABASE!$A:$A,0),MATCH(C$8,DATABASE!$1:$1,0))*1000</f>
        <v>#N/A</v>
      </c>
      <c r="D17" s="41" t="e">
        <f>INDEX(DATABASE!$1:$10000,MATCH($A17,DATABASE!$A:$A,0),MATCH(D$8,DATABASE!$1:$1,0))*1000</f>
        <v>#N/A</v>
      </c>
      <c r="E17" s="41" t="e">
        <f>INDEX(DATABASE!$1:$10000,MATCH($A17,DATABASE!$A:$A,0),MATCH(E$8,DATABASE!$1:$1,0))*1000</f>
        <v>#N/A</v>
      </c>
      <c r="F17" s="41" t="e">
        <f>INDEX(DATABASE!$1:$10000,MATCH($A17,DATABASE!$A:$A,0),MATCH(F$8,DATABASE!$1:$1,0))*1000</f>
        <v>#N/A</v>
      </c>
      <c r="G17" s="41" t="e">
        <f>INDEX(DATABASE!$1:$10000,MATCH($A17,DATABASE!$A:$A,0),MATCH(G$8,DATABASE!$1:$1,0))*1000</f>
        <v>#N/A</v>
      </c>
    </row>
    <row r="18" spans="1:7" x14ac:dyDescent="0.25">
      <c r="A18" t="s">
        <v>17</v>
      </c>
      <c r="C18" s="41" t="e">
        <f>INDEX(DATABASE!$1:$10000,MATCH($A18,DATABASE!$A:$A,0),MATCH(C$8,DATABASE!$1:$1,0))/1000</f>
        <v>#N/A</v>
      </c>
      <c r="D18" s="41" t="e">
        <f>INDEX(DATABASE!$1:$10000,MATCH($A18,DATABASE!$A:$A,0),MATCH(D$8,DATABASE!$1:$1,0))/1000</f>
        <v>#N/A</v>
      </c>
      <c r="E18" s="41" t="e">
        <f>INDEX(DATABASE!$1:$10000,MATCH($A18,DATABASE!$A:$A,0),MATCH(E$8,DATABASE!$1:$1,0))/1000</f>
        <v>#N/A</v>
      </c>
      <c r="F18" s="41" t="e">
        <f>INDEX(DATABASE!$1:$10000,MATCH($A18,DATABASE!$A:$A,0),MATCH(F$8,DATABASE!$1:$1,0))/1000</f>
        <v>#N/A</v>
      </c>
      <c r="G18" s="41" t="e">
        <f>INDEX(DATABASE!$1:$10000,MATCH($A18,DATABASE!$A:$A,0),MATCH(G$8,DATABASE!$1:$1,0))/1000</f>
        <v>#N/A</v>
      </c>
    </row>
    <row r="19" spans="1:7" x14ac:dyDescent="0.25">
      <c r="A19" t="s">
        <v>74</v>
      </c>
      <c r="C19" s="41" t="e">
        <f>INDEX(DATABASE!$1:$10000,MATCH($A19,DATABASE!$A:$A,0),MATCH(C$8,DATABASE!$1:$1,0))*1000</f>
        <v>#N/A</v>
      </c>
      <c r="D19" s="41" t="e">
        <f>INDEX(DATABASE!$1:$10000,MATCH($A19,DATABASE!$A:$A,0),MATCH(D$8,DATABASE!$1:$1,0))*1000</f>
        <v>#N/A</v>
      </c>
      <c r="E19" s="41" t="e">
        <f>INDEX(DATABASE!$1:$10000,MATCH($A19,DATABASE!$A:$A,0),MATCH(E$8,DATABASE!$1:$1,0))*1000</f>
        <v>#N/A</v>
      </c>
      <c r="F19" s="41" t="e">
        <f>INDEX(DATABASE!$1:$10000,MATCH($A19,DATABASE!$A:$A,0),MATCH(F$8,DATABASE!$1:$1,0))*1000</f>
        <v>#N/A</v>
      </c>
      <c r="G19" s="41" t="e">
        <f>INDEX(DATABASE!$1:$10000,MATCH($A19,DATABASE!$A:$A,0),MATCH(G$8,DATABASE!$1:$1,0))*1000</f>
        <v>#N/A</v>
      </c>
    </row>
    <row r="20" spans="1:7" ht="15.75" customHeight="1" x14ac:dyDescent="0.25">
      <c r="A20" t="s">
        <v>19</v>
      </c>
      <c r="C20" s="41" t="e">
        <f>INDEX(DATABASE!$1:$10000,MATCH($A20,DATABASE!$A:$A,0),MATCH(C$8,DATABASE!$1:$1,0))/1000</f>
        <v>#N/A</v>
      </c>
      <c r="D20" s="41" t="e">
        <f>INDEX(DATABASE!$1:$10000,MATCH($A20,DATABASE!$A:$A,0),MATCH(D$8,DATABASE!$1:$1,0))/1000</f>
        <v>#N/A</v>
      </c>
      <c r="E20" s="41" t="e">
        <f>INDEX(DATABASE!$1:$10000,MATCH($A20,DATABASE!$A:$A,0),MATCH(E$8,DATABASE!$1:$1,0))/1000</f>
        <v>#N/A</v>
      </c>
      <c r="F20" s="41" t="e">
        <f>INDEX(DATABASE!$1:$10000,MATCH($A20,DATABASE!$A:$A,0),MATCH(F$8,DATABASE!$1:$1,0))/1000</f>
        <v>#N/A</v>
      </c>
      <c r="G20" s="41" t="e">
        <f>INDEX(DATABASE!$1:$10000,MATCH($A20,DATABASE!$A:$A,0),MATCH(G$8,DATABASE!$1:$1,0))/1000</f>
        <v>#N/A</v>
      </c>
    </row>
    <row r="21" spans="1:7" ht="15.75" customHeight="1" x14ac:dyDescent="0.25">
      <c r="A21" s="3" t="s">
        <v>75</v>
      </c>
      <c r="B21" s="3"/>
      <c r="C21" s="41" t="e">
        <f>INDEX(DATABASE!$1:$10000,MATCH($A21,DATABASE!$A:$A,0),MATCH(C$8,DATABASE!$1:$1,0))*1000</f>
        <v>#N/A</v>
      </c>
      <c r="D21" s="41" t="e">
        <f>INDEX(DATABASE!$1:$10000,MATCH($A21,DATABASE!$A:$A,0),MATCH(D$8,DATABASE!$1:$1,0))*1000</f>
        <v>#N/A</v>
      </c>
      <c r="E21" s="41" t="e">
        <f>INDEX(DATABASE!$1:$10000,MATCH($A21,DATABASE!$A:$A,0),MATCH(E$8,DATABASE!$1:$1,0))*1000</f>
        <v>#N/A</v>
      </c>
      <c r="F21" s="41" t="e">
        <f>INDEX(DATABASE!$1:$10000,MATCH($A21,DATABASE!$A:$A,0),MATCH(F$8,DATABASE!$1:$1,0))*1000</f>
        <v>#N/A</v>
      </c>
      <c r="G21" s="41" t="e">
        <f>INDEX(DATABASE!$1:$10000,MATCH($A21,DATABASE!$A:$A,0),MATCH(G$8,DATABASE!$1:$1,0))*1000</f>
        <v>#N/A</v>
      </c>
    </row>
    <row r="22" spans="1:7" ht="15.75" customHeight="1" x14ac:dyDescent="0.25">
      <c r="A22" t="s">
        <v>21</v>
      </c>
      <c r="C22" s="41" t="e">
        <f>INDEX(DATABASE!$1:$10000,MATCH($A22,DATABASE!$A:$A,0),MATCH(C$8,DATABASE!$1:$1,0))/1000</f>
        <v>#N/A</v>
      </c>
      <c r="D22" s="41" t="e">
        <f>INDEX(DATABASE!$1:$10000,MATCH($A22,DATABASE!$A:$A,0),MATCH(D$8,DATABASE!$1:$1,0))/1000</f>
        <v>#N/A</v>
      </c>
      <c r="E22" s="41" t="e">
        <f>INDEX(DATABASE!$1:$10000,MATCH($A22,DATABASE!$A:$A,0),MATCH(E$8,DATABASE!$1:$1,0))/1000</f>
        <v>#N/A</v>
      </c>
      <c r="F22" s="41" t="e">
        <f>INDEX(DATABASE!$1:$10000,MATCH($A22,DATABASE!$A:$A,0),MATCH(F$8,DATABASE!$1:$1,0))/1000</f>
        <v>#N/A</v>
      </c>
      <c r="G22" s="41" t="e">
        <f>INDEX(DATABASE!$1:$10000,MATCH($A22,DATABASE!$A:$A,0),MATCH(G$8,DATABASE!$1:$1,0))/1000</f>
        <v>#N/A</v>
      </c>
    </row>
    <row r="23" spans="1:7" ht="15.75" customHeight="1" x14ac:dyDescent="0.25">
      <c r="A23" s="3" t="s">
        <v>76</v>
      </c>
      <c r="B23" s="3"/>
      <c r="C23" s="41" t="e">
        <f>INDEX(DATABASE!$1:$10000,MATCH($A23,DATABASE!$A:$A,0),MATCH(C$8,DATABASE!$1:$1,0))*1000</f>
        <v>#N/A</v>
      </c>
      <c r="D23" s="41" t="e">
        <f>INDEX(DATABASE!$1:$10000,MATCH($A23,DATABASE!$A:$A,0),MATCH(D$8,DATABASE!$1:$1,0))*1000</f>
        <v>#N/A</v>
      </c>
      <c r="E23" s="41" t="e">
        <f>INDEX(DATABASE!$1:$10000,MATCH($A23,DATABASE!$A:$A,0),MATCH(E$8,DATABASE!$1:$1,0))*1000</f>
        <v>#N/A</v>
      </c>
      <c r="F23" s="41" t="e">
        <f>INDEX(DATABASE!$1:$10000,MATCH($A23,DATABASE!$A:$A,0),MATCH(F$8,DATABASE!$1:$1,0))*1000</f>
        <v>#N/A</v>
      </c>
      <c r="G23" s="41" t="e">
        <f>INDEX(DATABASE!$1:$10000,MATCH($A23,DATABASE!$A:$A,0),MATCH(G$8,DATABASE!$1:$1,0))*1000</f>
        <v>#N/A</v>
      </c>
    </row>
    <row r="24" spans="1:7" ht="15.75" customHeight="1" x14ac:dyDescent="0.25">
      <c r="A24" t="s">
        <v>24</v>
      </c>
      <c r="C24" s="41" t="e">
        <f>INDEX(DATABASE!$1:$10000,MATCH($A24,DATABASE!$A:$A,0),MATCH(C$8,DATABASE!$1:$1,0))/1000</f>
        <v>#N/A</v>
      </c>
      <c r="D24" s="41" t="e">
        <f>INDEX(DATABASE!$1:$10000,MATCH($A24,DATABASE!$A:$A,0),MATCH(D$8,DATABASE!$1:$1,0))/1000</f>
        <v>#N/A</v>
      </c>
      <c r="E24" s="41" t="e">
        <f>INDEX(DATABASE!$1:$10000,MATCH($A24,DATABASE!$A:$A,0),MATCH(E$8,DATABASE!$1:$1,0))/1000</f>
        <v>#N/A</v>
      </c>
      <c r="F24" s="41" t="e">
        <f>INDEX(DATABASE!$1:$10000,MATCH($A24,DATABASE!$A:$A,0),MATCH(F$8,DATABASE!$1:$1,0))/1000</f>
        <v>#N/A</v>
      </c>
      <c r="G24" s="41" t="e">
        <f>INDEX(DATABASE!$1:$10000,MATCH($A24,DATABASE!$A:$A,0),MATCH(G$8,DATABASE!$1:$1,0))/1000</f>
        <v>#N/A</v>
      </c>
    </row>
    <row r="25" spans="1:7" ht="15.75" customHeight="1" x14ac:dyDescent="0.25">
      <c r="A25" s="3" t="s">
        <v>77</v>
      </c>
      <c r="B25" s="3"/>
      <c r="C25" s="41" t="e">
        <f>INDEX(DATABASE!$1:$10000,MATCH($A25,DATABASE!$A:$A,0),MATCH(C$8,DATABASE!$1:$1,0))*1000</f>
        <v>#N/A</v>
      </c>
      <c r="D25" s="41" t="e">
        <f>INDEX(DATABASE!$1:$10000,MATCH($A25,DATABASE!$A:$A,0),MATCH(D$8,DATABASE!$1:$1,0))*1000</f>
        <v>#N/A</v>
      </c>
      <c r="E25" s="41" t="e">
        <f>INDEX(DATABASE!$1:$10000,MATCH($A25,DATABASE!$A:$A,0),MATCH(E$8,DATABASE!$1:$1,0))*1000</f>
        <v>#N/A</v>
      </c>
      <c r="F25" s="41" t="e">
        <f>INDEX(DATABASE!$1:$10000,MATCH($A25,DATABASE!$A:$A,0),MATCH(F$8,DATABASE!$1:$1,0))*1000</f>
        <v>#N/A</v>
      </c>
      <c r="G25" s="41" t="e">
        <f>INDEX(DATABASE!$1:$10000,MATCH($A25,DATABASE!$A:$A,0),MATCH(G$8,DATABASE!$1:$1,0))*1000</f>
        <v>#N/A</v>
      </c>
    </row>
    <row r="26" spans="1:7" ht="15.75" customHeight="1" x14ac:dyDescent="0.25">
      <c r="A26" t="s">
        <v>26</v>
      </c>
      <c r="C26" s="41" t="e">
        <f>INDEX(DATABASE!$1:$10000,MATCH($A26,DATABASE!$A:$A,0),MATCH(C$8,DATABASE!$1:$1,0))/1000</f>
        <v>#N/A</v>
      </c>
      <c r="D26" s="41" t="e">
        <f>INDEX(DATABASE!$1:$10000,MATCH($A26,DATABASE!$A:$A,0),MATCH(D$8,DATABASE!$1:$1,0))/1000</f>
        <v>#N/A</v>
      </c>
      <c r="E26" s="41" t="e">
        <f>INDEX(DATABASE!$1:$10000,MATCH($A26,DATABASE!$A:$A,0),MATCH(E$8,DATABASE!$1:$1,0))/1000</f>
        <v>#N/A</v>
      </c>
      <c r="F26" s="41" t="e">
        <f>INDEX(DATABASE!$1:$10000,MATCH($A26,DATABASE!$A:$A,0),MATCH(F$8,DATABASE!$1:$1,0))/1000</f>
        <v>#N/A</v>
      </c>
      <c r="G26" s="41" t="e">
        <f>INDEX(DATABASE!$1:$10000,MATCH($A26,DATABASE!$A:$A,0),MATCH(G$8,DATABASE!$1:$1,0))/1000</f>
        <v>#N/A</v>
      </c>
    </row>
    <row r="27" spans="1:7" ht="15.75" customHeight="1" x14ac:dyDescent="0.25">
      <c r="A27" s="3" t="s">
        <v>78</v>
      </c>
      <c r="B27" s="3"/>
      <c r="C27" s="41" t="e">
        <f>INDEX(DATABASE!$1:$10000,MATCH($A27,DATABASE!$A:$A,0),MATCH(C$8,DATABASE!$1:$1,0))*1000</f>
        <v>#N/A</v>
      </c>
      <c r="D27" s="41" t="e">
        <f>INDEX(DATABASE!$1:$10000,MATCH($A27,DATABASE!$A:$A,0),MATCH(D$8,DATABASE!$1:$1,0))*1000</f>
        <v>#N/A</v>
      </c>
      <c r="E27" s="41" t="e">
        <f>INDEX(DATABASE!$1:$10000,MATCH($A27,DATABASE!$A:$A,0),MATCH(E$8,DATABASE!$1:$1,0))*1000</f>
        <v>#N/A</v>
      </c>
      <c r="F27" s="41" t="e">
        <f>INDEX(DATABASE!$1:$10000,MATCH($A27,DATABASE!$A:$A,0),MATCH(F$8,DATABASE!$1:$1,0))*1000</f>
        <v>#N/A</v>
      </c>
      <c r="G27" s="41" t="e">
        <f>INDEX(DATABASE!$1:$10000,MATCH($A27,DATABASE!$A:$A,0),MATCH(G$8,DATABASE!$1:$1,0))*1000</f>
        <v>#N/A</v>
      </c>
    </row>
    <row r="28" spans="1:7" ht="15.75" customHeight="1" x14ac:dyDescent="0.25">
      <c r="A28" t="s">
        <v>28</v>
      </c>
      <c r="C28" s="41" t="e">
        <f>INDEX(DATABASE!$1:$10000,MATCH($A28,DATABASE!$A:$A,0),MATCH(C$8,DATABASE!$1:$1,0))/1000</f>
        <v>#N/A</v>
      </c>
      <c r="D28" s="41" t="e">
        <f>INDEX(DATABASE!$1:$10000,MATCH($A28,DATABASE!$A:$A,0),MATCH(D$8,DATABASE!$1:$1,0))/1000</f>
        <v>#N/A</v>
      </c>
      <c r="E28" s="41" t="e">
        <f>INDEX(DATABASE!$1:$10000,MATCH($A28,DATABASE!$A:$A,0),MATCH(E$8,DATABASE!$1:$1,0))/1000</f>
        <v>#N/A</v>
      </c>
      <c r="F28" s="41" t="e">
        <f>INDEX(DATABASE!$1:$10000,MATCH($A28,DATABASE!$A:$A,0),MATCH(F$8,DATABASE!$1:$1,0))/1000</f>
        <v>#N/A</v>
      </c>
      <c r="G28" s="41" t="e">
        <f>INDEX(DATABASE!$1:$10000,MATCH($A28,DATABASE!$A:$A,0),MATCH(G$8,DATABASE!$1:$1,0))/1000</f>
        <v>#N/A</v>
      </c>
    </row>
    <row r="29" spans="1:7" ht="15.75" customHeight="1" x14ac:dyDescent="0.25">
      <c r="A29" s="3" t="s">
        <v>79</v>
      </c>
      <c r="B29" s="3"/>
      <c r="C29" s="41" t="e">
        <f>INDEX(DATABASE!$1:$10000,MATCH($A29,DATABASE!$A:$A,0),MATCH(C$8,DATABASE!$1:$1,0))*1000</f>
        <v>#N/A</v>
      </c>
      <c r="D29" s="41" t="e">
        <f>INDEX(DATABASE!$1:$10000,MATCH($A29,DATABASE!$A:$A,0),MATCH(D$8,DATABASE!$1:$1,0))*1000</f>
        <v>#N/A</v>
      </c>
      <c r="E29" s="41" t="e">
        <f>INDEX(DATABASE!$1:$10000,MATCH($A29,DATABASE!$A:$A,0),MATCH(E$8,DATABASE!$1:$1,0))*1000</f>
        <v>#N/A</v>
      </c>
      <c r="F29" s="41" t="e">
        <f>INDEX(DATABASE!$1:$10000,MATCH($A29,DATABASE!$A:$A,0),MATCH(F$8,DATABASE!$1:$1,0))*1000</f>
        <v>#N/A</v>
      </c>
      <c r="G29" s="41" t="e">
        <f>INDEX(DATABASE!$1:$10000,MATCH($A29,DATABASE!$A:$A,0),MATCH(G$8,DATABASE!$1:$1,0))*1000</f>
        <v>#N/A</v>
      </c>
    </row>
    <row r="30" spans="1:7" ht="15.75" customHeight="1" x14ac:dyDescent="0.25">
      <c r="A30" t="s">
        <v>30</v>
      </c>
      <c r="C30" s="41" t="e">
        <f>INDEX(DATABASE!$1:$10000,MATCH($A30,DATABASE!$A:$A,0),MATCH(C$8,DATABASE!$1:$1,0))/1000</f>
        <v>#N/A</v>
      </c>
      <c r="D30" s="41" t="e">
        <f>INDEX(DATABASE!$1:$10000,MATCH($A30,DATABASE!$A:$A,0),MATCH(D$8,DATABASE!$1:$1,0))/1000</f>
        <v>#N/A</v>
      </c>
      <c r="E30" s="41" t="e">
        <f>INDEX(DATABASE!$1:$10000,MATCH($A30,DATABASE!$A:$A,0),MATCH(E$8,DATABASE!$1:$1,0))/1000</f>
        <v>#N/A</v>
      </c>
      <c r="F30" s="41" t="e">
        <f>INDEX(DATABASE!$1:$10000,MATCH($A30,DATABASE!$A:$A,0),MATCH(F$8,DATABASE!$1:$1,0))/1000</f>
        <v>#N/A</v>
      </c>
      <c r="G30" s="41" t="e">
        <f>INDEX(DATABASE!$1:$10000,MATCH($A30,DATABASE!$A:$A,0),MATCH(G$8,DATABASE!$1:$1,0))/1000</f>
        <v>#N/A</v>
      </c>
    </row>
    <row r="31" spans="1:7" ht="15.75" customHeight="1" x14ac:dyDescent="0.25">
      <c r="A31" s="3" t="s">
        <v>80</v>
      </c>
      <c r="B31" s="3"/>
      <c r="C31" s="41" t="e">
        <f>INDEX(DATABASE!$1:$10000,MATCH($A31,DATABASE!$A:$A,0),MATCH(C$8,DATABASE!$1:$1,0))*1000</f>
        <v>#N/A</v>
      </c>
      <c r="D31" s="41" t="e">
        <f>INDEX(DATABASE!$1:$10000,MATCH($A31,DATABASE!$A:$A,0),MATCH(D$8,DATABASE!$1:$1,0))*1000</f>
        <v>#N/A</v>
      </c>
      <c r="E31" s="41" t="e">
        <f>INDEX(DATABASE!$1:$10000,MATCH($A31,DATABASE!$A:$A,0),MATCH(E$8,DATABASE!$1:$1,0))*1000</f>
        <v>#N/A</v>
      </c>
      <c r="F31" s="41" t="e">
        <f>INDEX(DATABASE!$1:$10000,MATCH($A31,DATABASE!$A:$A,0),MATCH(F$8,DATABASE!$1:$1,0))*1000</f>
        <v>#N/A</v>
      </c>
      <c r="G31" s="41" t="e">
        <f>INDEX(DATABASE!$1:$10000,MATCH($A31,DATABASE!$A:$A,0),MATCH(G$8,DATABASE!$1:$1,0))*1000</f>
        <v>#N/A</v>
      </c>
    </row>
    <row r="32" spans="1:7" x14ac:dyDescent="0.25">
      <c r="A32" t="s">
        <v>32</v>
      </c>
      <c r="C32" s="41" t="e">
        <f>INDEX(DATABASE!$1:$10000,MATCH($A32,DATABASE!$A:$A,0),MATCH(C$8,DATABASE!$1:$1,0))/1000</f>
        <v>#N/A</v>
      </c>
      <c r="D32" s="41" t="e">
        <f>INDEX(DATABASE!$1:$10000,MATCH($A32,DATABASE!$A:$A,0),MATCH(D$8,DATABASE!$1:$1,0))/1000</f>
        <v>#N/A</v>
      </c>
      <c r="E32" s="41" t="e">
        <f>INDEX(DATABASE!$1:$10000,MATCH($A32,DATABASE!$A:$A,0),MATCH(E$8,DATABASE!$1:$1,0))/1000</f>
        <v>#N/A</v>
      </c>
      <c r="F32" s="41" t="e">
        <f>INDEX(DATABASE!$1:$10000,MATCH($A32,DATABASE!$A:$A,0),MATCH(F$8,DATABASE!$1:$1,0))/1000</f>
        <v>#N/A</v>
      </c>
      <c r="G32" s="41" t="e">
        <f>INDEX(DATABASE!$1:$10000,MATCH($A32,DATABASE!$A:$A,0),MATCH(G$8,DATABASE!$1:$1,0))/1000</f>
        <v>#N/A</v>
      </c>
    </row>
    <row r="33" spans="1:7" x14ac:dyDescent="0.25">
      <c r="A33" t="s">
        <v>81</v>
      </c>
      <c r="C33" s="41" t="e">
        <f>INDEX(DATABASE!$1:$10000,MATCH($A33,DATABASE!$A:$A,0),MATCH(C$8,DATABASE!$1:$1,0))*1000</f>
        <v>#N/A</v>
      </c>
      <c r="D33" s="41" t="e">
        <f>INDEX(DATABASE!$1:$10000,MATCH($A33,DATABASE!$A:$A,0),MATCH(D$8,DATABASE!$1:$1,0))*1000</f>
        <v>#N/A</v>
      </c>
      <c r="E33" s="41" t="e">
        <f>INDEX(DATABASE!$1:$10000,MATCH($A33,DATABASE!$A:$A,0),MATCH(E$8,DATABASE!$1:$1,0))*1000</f>
        <v>#N/A</v>
      </c>
      <c r="F33" s="41" t="e">
        <f>INDEX(DATABASE!$1:$10000,MATCH($A33,DATABASE!$A:$A,0),MATCH(F$8,DATABASE!$1:$1,0))*1000</f>
        <v>#N/A</v>
      </c>
      <c r="G33" s="41" t="e">
        <f>INDEX(DATABASE!$1:$10000,MATCH($A33,DATABASE!$A:$A,0),MATCH(G$8,DATABASE!$1:$1,0))*1000</f>
        <v>#N/A</v>
      </c>
    </row>
    <row r="34" spans="1:7" x14ac:dyDescent="0.25">
      <c r="A34" t="s">
        <v>34</v>
      </c>
      <c r="C34" s="41" t="e">
        <f>INDEX(DATABASE!$1:$10000,MATCH($A34,DATABASE!$A:$A,0),MATCH(C$8,DATABASE!$1:$1,0))/1000</f>
        <v>#N/A</v>
      </c>
      <c r="D34" s="41" t="e">
        <f>INDEX(DATABASE!$1:$10000,MATCH($A34,DATABASE!$A:$A,0),MATCH(D$8,DATABASE!$1:$1,0))/1000</f>
        <v>#N/A</v>
      </c>
      <c r="E34" s="41" t="e">
        <f>INDEX(DATABASE!$1:$10000,MATCH($A34,DATABASE!$A:$A,0),MATCH(E$8,DATABASE!$1:$1,0))/1000</f>
        <v>#N/A</v>
      </c>
      <c r="F34" s="41" t="e">
        <f>INDEX(DATABASE!$1:$10000,MATCH($A34,DATABASE!$A:$A,0),MATCH(F$8,DATABASE!$1:$1,0))/1000</f>
        <v>#N/A</v>
      </c>
      <c r="G34" s="41" t="e">
        <f>INDEX(DATABASE!$1:$10000,MATCH($A34,DATABASE!$A:$A,0),MATCH(G$8,DATABASE!$1:$1,0))/1000</f>
        <v>#N/A</v>
      </c>
    </row>
    <row r="35" spans="1:7" x14ac:dyDescent="0.25">
      <c r="A35" t="s">
        <v>82</v>
      </c>
      <c r="C35" s="41" t="e">
        <f>INDEX(DATABASE!$1:$10000,MATCH($A35,DATABASE!$A:$A,0),MATCH(C$8,DATABASE!$1:$1,0))*1000</f>
        <v>#N/A</v>
      </c>
      <c r="D35" s="41" t="e">
        <f>INDEX(DATABASE!$1:$10000,MATCH($A35,DATABASE!$A:$A,0),MATCH(D$8,DATABASE!$1:$1,0))*1000</f>
        <v>#N/A</v>
      </c>
      <c r="E35" s="41" t="e">
        <f>INDEX(DATABASE!$1:$10000,MATCH($A35,DATABASE!$A:$A,0),MATCH(E$8,DATABASE!$1:$1,0))*1000</f>
        <v>#N/A</v>
      </c>
      <c r="F35" s="41" t="e">
        <f>INDEX(DATABASE!$1:$10000,MATCH($A35,DATABASE!$A:$A,0),MATCH(F$8,DATABASE!$1:$1,0))*1000</f>
        <v>#N/A</v>
      </c>
      <c r="G35" s="41" t="e">
        <f>INDEX(DATABASE!$1:$10000,MATCH($A35,DATABASE!$A:$A,0),MATCH(G$8,DATABASE!$1:$1,0))*1000</f>
        <v>#N/A</v>
      </c>
    </row>
    <row r="36" spans="1:7" ht="15.75" customHeight="1" x14ac:dyDescent="0.25">
      <c r="A36" t="s">
        <v>36</v>
      </c>
      <c r="C36" s="41" t="e">
        <f>INDEX(DATABASE!$1:$10000,MATCH($A36,DATABASE!$A:$A,0),MATCH(C$8,DATABASE!$1:$1,0))/1000</f>
        <v>#N/A</v>
      </c>
      <c r="D36" s="41" t="e">
        <f>INDEX(DATABASE!$1:$10000,MATCH($A36,DATABASE!$A:$A,0),MATCH(D$8,DATABASE!$1:$1,0))/1000</f>
        <v>#N/A</v>
      </c>
      <c r="E36" s="41" t="e">
        <f>INDEX(DATABASE!$1:$10000,MATCH($A36,DATABASE!$A:$A,0),MATCH(E$8,DATABASE!$1:$1,0))/1000</f>
        <v>#N/A</v>
      </c>
      <c r="F36" s="41" t="e">
        <f>INDEX(DATABASE!$1:$10000,MATCH($A36,DATABASE!$A:$A,0),MATCH(F$8,DATABASE!$1:$1,0))/1000</f>
        <v>#N/A</v>
      </c>
      <c r="G36" s="41" t="e">
        <f>INDEX(DATABASE!$1:$10000,MATCH($A36,DATABASE!$A:$A,0),MATCH(G$8,DATABASE!$1:$1,0))/1000</f>
        <v>#N/A</v>
      </c>
    </row>
    <row r="37" spans="1:7" ht="15.75" customHeight="1" x14ac:dyDescent="0.25">
      <c r="A37" s="3" t="s">
        <v>83</v>
      </c>
      <c r="B37" s="3"/>
      <c r="C37" s="41" t="e">
        <f>INDEX(DATABASE!$1:$10000,MATCH($A37,DATABASE!$A:$A,0),MATCH(C$8,DATABASE!$1:$1,0))*1000</f>
        <v>#N/A</v>
      </c>
      <c r="D37" s="41" t="e">
        <f>INDEX(DATABASE!$1:$10000,MATCH($A37,DATABASE!$A:$A,0),MATCH(D$8,DATABASE!$1:$1,0))*1000</f>
        <v>#N/A</v>
      </c>
      <c r="E37" s="41" t="e">
        <f>INDEX(DATABASE!$1:$10000,MATCH($A37,DATABASE!$A:$A,0),MATCH(E$8,DATABASE!$1:$1,0))*1000</f>
        <v>#N/A</v>
      </c>
      <c r="F37" s="41" t="e">
        <f>INDEX(DATABASE!$1:$10000,MATCH($A37,DATABASE!$A:$A,0),MATCH(F$8,DATABASE!$1:$1,0))*1000</f>
        <v>#N/A</v>
      </c>
      <c r="G37" s="41" t="e">
        <f>INDEX(DATABASE!$1:$10000,MATCH($A37,DATABASE!$A:$A,0),MATCH(G$8,DATABASE!$1:$1,0))*1000</f>
        <v>#N/A</v>
      </c>
    </row>
    <row r="38" spans="1:7" ht="15.75" customHeight="1" x14ac:dyDescent="0.25">
      <c r="A38" t="s">
        <v>38</v>
      </c>
      <c r="C38" s="41" t="e">
        <f>INDEX(DATABASE!$1:$10000,MATCH($A38,DATABASE!$A:$A,0),MATCH(C$8,DATABASE!$1:$1,0))/1000</f>
        <v>#N/A</v>
      </c>
      <c r="D38" s="41" t="e">
        <f>INDEX(DATABASE!$1:$10000,MATCH($A38,DATABASE!$A:$A,0),MATCH(D$8,DATABASE!$1:$1,0))/1000</f>
        <v>#N/A</v>
      </c>
      <c r="E38" s="41" t="e">
        <f>INDEX(DATABASE!$1:$10000,MATCH($A38,DATABASE!$A:$A,0),MATCH(E$8,DATABASE!$1:$1,0))/1000</f>
        <v>#N/A</v>
      </c>
      <c r="F38" s="41" t="e">
        <f>INDEX(DATABASE!$1:$10000,MATCH($A38,DATABASE!$A:$A,0),MATCH(F$8,DATABASE!$1:$1,0))/1000</f>
        <v>#N/A</v>
      </c>
      <c r="G38" s="41" t="e">
        <f>INDEX(DATABASE!$1:$10000,MATCH($A38,DATABASE!$A:$A,0),MATCH(G$8,DATABASE!$1:$1,0))/1000</f>
        <v>#N/A</v>
      </c>
    </row>
    <row r="39" spans="1:7" ht="15.75" customHeight="1" x14ac:dyDescent="0.25">
      <c r="A39" s="3" t="s">
        <v>84</v>
      </c>
      <c r="B39" s="3"/>
      <c r="C39" s="41" t="e">
        <f>INDEX(DATABASE!$1:$10000,MATCH($A39,DATABASE!$A:$A,0),MATCH(C$8,DATABASE!$1:$1,0))</f>
        <v>#N/A</v>
      </c>
      <c r="D39" s="41" t="e">
        <f>INDEX(DATABASE!$1:$10000,MATCH($A39,DATABASE!$A:$A,0),MATCH(D$8,DATABASE!$1:$1,0))</f>
        <v>#N/A</v>
      </c>
      <c r="E39" s="41" t="e">
        <f>INDEX(DATABASE!$1:$10000,MATCH($A39,DATABASE!$A:$A,0),MATCH(E$8,DATABASE!$1:$1,0))</f>
        <v>#N/A</v>
      </c>
      <c r="F39" s="41" t="e">
        <f>INDEX(DATABASE!$1:$10000,MATCH($A39,DATABASE!$A:$A,0),MATCH(F$8,DATABASE!$1:$1,0))</f>
        <v>#N/A</v>
      </c>
      <c r="G39" s="41" t="e">
        <f>INDEX(DATABASE!$1:$10000,MATCH($A39,DATABASE!$A:$A,0),MATCH(G$8,DATABASE!$1:$1,0))</f>
        <v>#N/A</v>
      </c>
    </row>
    <row r="40" spans="1:7" x14ac:dyDescent="0.25">
      <c r="A40" t="s">
        <v>85</v>
      </c>
      <c r="C40" s="41" t="e">
        <f>INDEX(DATABASE!$1:$10000,MATCH($A40,DATABASE!$A:$A,0),MATCH(C$8,DATABASE!$1:$1,0))/1000</f>
        <v>#N/A</v>
      </c>
      <c r="D40" s="41" t="e">
        <f>INDEX(DATABASE!$1:$10000,MATCH($A40,DATABASE!$A:$A,0),MATCH(D$8,DATABASE!$1:$1,0))/1000</f>
        <v>#N/A</v>
      </c>
      <c r="E40" s="41" t="e">
        <f>INDEX(DATABASE!$1:$10000,MATCH($A40,DATABASE!$A:$A,0),MATCH(E$8,DATABASE!$1:$1,0))/1000</f>
        <v>#N/A</v>
      </c>
      <c r="F40" s="41" t="e">
        <f>INDEX(DATABASE!$1:$10000,MATCH($A40,DATABASE!$A:$A,0),MATCH(F$8,DATABASE!$1:$1,0))/1000</f>
        <v>#N/A</v>
      </c>
      <c r="G40" s="41" t="e">
        <f>INDEX(DATABASE!$1:$10000,MATCH($A40,DATABASE!$A:$A,0),MATCH(G$8,DATABASE!$1:$1,0))/1000</f>
        <v>#N/A</v>
      </c>
    </row>
    <row r="41" spans="1:7" x14ac:dyDescent="0.25">
      <c r="A41" t="s">
        <v>86</v>
      </c>
      <c r="C41" s="41" t="e">
        <f>INDEX(DATABASE!$1:$10000,MATCH($A41,DATABASE!$A:$A,0),MATCH(C$8,DATABASE!$1:$1,0))</f>
        <v>#N/A</v>
      </c>
      <c r="D41" s="41" t="e">
        <f>INDEX(DATABASE!$1:$10000,MATCH($A41,DATABASE!$A:$A,0),MATCH(D$8,DATABASE!$1:$1,0))</f>
        <v>#N/A</v>
      </c>
      <c r="E41" s="41" t="e">
        <f>INDEX(DATABASE!$1:$10000,MATCH($A41,DATABASE!$A:$A,0),MATCH(E$8,DATABASE!$1:$1,0))</f>
        <v>#N/A</v>
      </c>
      <c r="F41" s="41" t="e">
        <f>INDEX(DATABASE!$1:$10000,MATCH($A41,DATABASE!$A:$A,0),MATCH(F$8,DATABASE!$1:$1,0))</f>
        <v>#N/A</v>
      </c>
      <c r="G41" s="41" t="e">
        <f>INDEX(DATABASE!$1:$10000,MATCH($A41,DATABASE!$A:$A,0),MATCH(G$8,DATABASE!$1:$1,0))</f>
        <v>#N/A</v>
      </c>
    </row>
    <row r="42" spans="1:7" x14ac:dyDescent="0.25">
      <c r="A42" t="s">
        <v>87</v>
      </c>
      <c r="C42" s="41" t="e">
        <f>INDEX(DATABASE!$1:$10000,MATCH($A42,DATABASE!$A:$A,0),MATCH(C$8,DATABASE!$1:$1,0))/1000</f>
        <v>#N/A</v>
      </c>
      <c r="D42" s="41" t="e">
        <f>INDEX(DATABASE!$1:$10000,MATCH($A42,DATABASE!$A:$A,0),MATCH(D$8,DATABASE!$1:$1,0))/1000</f>
        <v>#N/A</v>
      </c>
      <c r="E42" s="41" t="e">
        <f>INDEX(DATABASE!$1:$10000,MATCH($A42,DATABASE!$A:$A,0),MATCH(E$8,DATABASE!$1:$1,0))/1000</f>
        <v>#N/A</v>
      </c>
      <c r="F42" s="41" t="e">
        <f>INDEX(DATABASE!$1:$10000,MATCH($A42,DATABASE!$A:$A,0),MATCH(F$8,DATABASE!$1:$1,0))/1000</f>
        <v>#N/A</v>
      </c>
      <c r="G42" s="41" t="e">
        <f>INDEX(DATABASE!$1:$10000,MATCH($A42,DATABASE!$A:$A,0),MATCH(G$8,DATABASE!$1:$1,0))/1000</f>
        <v>#N/A</v>
      </c>
    </row>
    <row r="43" spans="1:7" x14ac:dyDescent="0.25">
      <c r="A43" t="s">
        <v>88</v>
      </c>
      <c r="C43" s="41" t="e">
        <f>INDEX(DATABASE!$1:$10000,MATCH($A43,DATABASE!$A:$A,0),MATCH(C$8,DATABASE!$1:$1,0))</f>
        <v>#N/A</v>
      </c>
      <c r="D43" s="41" t="e">
        <f>INDEX(DATABASE!$1:$10000,MATCH($A43,DATABASE!$A:$A,0),MATCH(D$8,DATABASE!$1:$1,0))</f>
        <v>#N/A</v>
      </c>
      <c r="E43" s="41" t="e">
        <f>INDEX(DATABASE!$1:$10000,MATCH($A43,DATABASE!$A:$A,0),MATCH(E$8,DATABASE!$1:$1,0))</f>
        <v>#N/A</v>
      </c>
      <c r="F43" s="41" t="e">
        <f>INDEX(DATABASE!$1:$10000,MATCH($A43,DATABASE!$A:$A,0),MATCH(F$8,DATABASE!$1:$1,0))</f>
        <v>#N/A</v>
      </c>
      <c r="G43" s="41" t="e">
        <f>INDEX(DATABASE!$1:$10000,MATCH($A43,DATABASE!$A:$A,0),MATCH(G$8,DATABASE!$1:$1,0))</f>
        <v>#N/A</v>
      </c>
    </row>
    <row r="44" spans="1:7" x14ac:dyDescent="0.25">
      <c r="A44" t="s">
        <v>89</v>
      </c>
      <c r="C44" s="41" t="e">
        <f>INDEX(DATABASE!$1:$10000,MATCH($A44,DATABASE!$A:$A,0),MATCH(C$8,DATABASE!$1:$1,0))/1000</f>
        <v>#N/A</v>
      </c>
      <c r="D44" s="41" t="e">
        <f>INDEX(DATABASE!$1:$10000,MATCH($A44,DATABASE!$A:$A,0),MATCH(D$8,DATABASE!$1:$1,0))/1000</f>
        <v>#N/A</v>
      </c>
      <c r="E44" s="41" t="e">
        <f>INDEX(DATABASE!$1:$10000,MATCH($A44,DATABASE!$A:$A,0),MATCH(E$8,DATABASE!$1:$1,0))/1000</f>
        <v>#N/A</v>
      </c>
      <c r="F44" s="41" t="e">
        <f>INDEX(DATABASE!$1:$10000,MATCH($A44,DATABASE!$A:$A,0),MATCH(F$8,DATABASE!$1:$1,0))/1000</f>
        <v>#N/A</v>
      </c>
      <c r="G44" s="41" t="e">
        <f>INDEX(DATABASE!$1:$10000,MATCH($A44,DATABASE!$A:$A,0),MATCH(G$8,DATABASE!$1:$1,0))/1000</f>
        <v>#N/A</v>
      </c>
    </row>
    <row r="45" spans="1:7" x14ac:dyDescent="0.25">
      <c r="A45" t="s">
        <v>90</v>
      </c>
      <c r="C45" s="41" t="e">
        <f>INDEX(DATABASE!$1:$10000,MATCH($A45,DATABASE!$A:$A,0),MATCH(C$8,DATABASE!$1:$1,0))</f>
        <v>#N/A</v>
      </c>
      <c r="D45" s="41" t="e">
        <f>INDEX(DATABASE!$1:$10000,MATCH($A45,DATABASE!$A:$A,0),MATCH(D$8,DATABASE!$1:$1,0))</f>
        <v>#N/A</v>
      </c>
      <c r="E45" s="41" t="e">
        <f>INDEX(DATABASE!$1:$10000,MATCH($A45,DATABASE!$A:$A,0),MATCH(E$8,DATABASE!$1:$1,0))</f>
        <v>#N/A</v>
      </c>
      <c r="F45" s="41" t="e">
        <f>INDEX(DATABASE!$1:$10000,MATCH($A45,DATABASE!$A:$A,0),MATCH(F$8,DATABASE!$1:$1,0))</f>
        <v>#N/A</v>
      </c>
      <c r="G45" s="41" t="e">
        <f>INDEX(DATABASE!$1:$10000,MATCH($A45,DATABASE!$A:$A,0),MATCH(G$8,DATABASE!$1:$1,0))</f>
        <v>#N/A</v>
      </c>
    </row>
    <row r="46" spans="1:7" x14ac:dyDescent="0.25">
      <c r="A46" t="s">
        <v>91</v>
      </c>
      <c r="C46" s="41" t="e">
        <f>INDEX(DATABASE!$1:$10000,MATCH($A46,DATABASE!$A:$A,0),MATCH(C$8,DATABASE!$1:$1,0))/1000</f>
        <v>#N/A</v>
      </c>
      <c r="D46" s="41" t="e">
        <f>INDEX(DATABASE!$1:$10000,MATCH($A46,DATABASE!$A:$A,0),MATCH(D$8,DATABASE!$1:$1,0))/1000</f>
        <v>#N/A</v>
      </c>
      <c r="E46" s="41" t="e">
        <f>INDEX(DATABASE!$1:$10000,MATCH($A46,DATABASE!$A:$A,0),MATCH(E$8,DATABASE!$1:$1,0))/1000</f>
        <v>#N/A</v>
      </c>
      <c r="F46" s="41" t="e">
        <f>INDEX(DATABASE!$1:$10000,MATCH($A46,DATABASE!$A:$A,0),MATCH(F$8,DATABASE!$1:$1,0))/1000</f>
        <v>#N/A</v>
      </c>
      <c r="G46" s="41" t="e">
        <f>INDEX(DATABASE!$1:$10000,MATCH($A46,DATABASE!$A:$A,0),MATCH(G$8,DATABASE!$1:$1,0))/1000</f>
        <v>#N/A</v>
      </c>
    </row>
    <row r="47" spans="1:7" x14ac:dyDescent="0.25">
      <c r="A47" t="s">
        <v>92</v>
      </c>
      <c r="C47" s="41" t="e">
        <f>INDEX(DATABASE!$1:$10000,MATCH($A47,DATABASE!$A:$A,0),MATCH(C$8,DATABASE!$1:$1,0))</f>
        <v>#N/A</v>
      </c>
      <c r="D47" s="41" t="e">
        <f>INDEX(DATABASE!$1:$10000,MATCH($A47,DATABASE!$A:$A,0),MATCH(D$8,DATABASE!$1:$1,0))</f>
        <v>#N/A</v>
      </c>
      <c r="E47" s="41" t="e">
        <f>INDEX(DATABASE!$1:$10000,MATCH($A47,DATABASE!$A:$A,0),MATCH(E$8,DATABASE!$1:$1,0))</f>
        <v>#N/A</v>
      </c>
      <c r="F47" s="41" t="e">
        <f>INDEX(DATABASE!$1:$10000,MATCH($A47,DATABASE!$A:$A,0),MATCH(F$8,DATABASE!$1:$1,0))</f>
        <v>#N/A</v>
      </c>
      <c r="G47" s="41" t="e">
        <f>INDEX(DATABASE!$1:$10000,MATCH($A47,DATABASE!$A:$A,0),MATCH(G$8,DATABASE!$1:$1,0))</f>
        <v>#N/A</v>
      </c>
    </row>
    <row r="48" spans="1:7" x14ac:dyDescent="0.25">
      <c r="A48" t="s">
        <v>93</v>
      </c>
      <c r="C48" s="41" t="e">
        <f>INDEX(DATABASE!$1:$10000,MATCH($A48,DATABASE!$A:$A,0),MATCH(C$8,DATABASE!$1:$1,0))/1000</f>
        <v>#N/A</v>
      </c>
      <c r="D48" s="41" t="e">
        <f>INDEX(DATABASE!$1:$10000,MATCH($A48,DATABASE!$A:$A,0),MATCH(D$8,DATABASE!$1:$1,0))/1000</f>
        <v>#N/A</v>
      </c>
      <c r="E48" s="41" t="e">
        <f>INDEX(DATABASE!$1:$10000,MATCH($A48,DATABASE!$A:$A,0),MATCH(E$8,DATABASE!$1:$1,0))/1000</f>
        <v>#N/A</v>
      </c>
      <c r="F48" s="41" t="e">
        <f>INDEX(DATABASE!$1:$10000,MATCH($A48,DATABASE!$A:$A,0),MATCH(F$8,DATABASE!$1:$1,0))/1000</f>
        <v>#N/A</v>
      </c>
      <c r="G48" s="41" t="e">
        <f>INDEX(DATABASE!$1:$10000,MATCH($A48,DATABASE!$A:$A,0),MATCH(G$8,DATABASE!$1:$1,0))/1000</f>
        <v>#N/A</v>
      </c>
    </row>
    <row r="49" spans="1:7" x14ac:dyDescent="0.25">
      <c r="A49" t="s">
        <v>94</v>
      </c>
      <c r="C49" s="41" t="e">
        <f>INDEX(DATABASE!$1:$10000,MATCH($A49,DATABASE!$A:$A,0),MATCH(C$8,DATABASE!$1:$1,0))</f>
        <v>#N/A</v>
      </c>
      <c r="D49" s="41" t="e">
        <f>INDEX(DATABASE!$1:$10000,MATCH($A49,DATABASE!$A:$A,0),MATCH(D$8,DATABASE!$1:$1,0))</f>
        <v>#N/A</v>
      </c>
      <c r="E49" s="41" t="e">
        <f>INDEX(DATABASE!$1:$10000,MATCH($A49,DATABASE!$A:$A,0),MATCH(E$8,DATABASE!$1:$1,0))</f>
        <v>#N/A</v>
      </c>
      <c r="F49" s="41" t="e">
        <f>INDEX(DATABASE!$1:$10000,MATCH($A49,DATABASE!$A:$A,0),MATCH(F$8,DATABASE!$1:$1,0))</f>
        <v>#N/A</v>
      </c>
      <c r="G49" s="41" t="e">
        <f>INDEX(DATABASE!$1:$10000,MATCH($A49,DATABASE!$A:$A,0),MATCH(G$8,DATABASE!$1:$1,0))</f>
        <v>#N/A</v>
      </c>
    </row>
    <row r="50" spans="1:7" x14ac:dyDescent="0.25">
      <c r="A50" t="s">
        <v>95</v>
      </c>
      <c r="C50" s="41" t="e">
        <f>INDEX(DATABASE!$1:$10000,MATCH($A50,DATABASE!$A:$A,0),MATCH(C$8,DATABASE!$1:$1,0))/1000</f>
        <v>#N/A</v>
      </c>
      <c r="D50" s="41" t="e">
        <f>INDEX(DATABASE!$1:$10000,MATCH($A50,DATABASE!$A:$A,0),MATCH(D$8,DATABASE!$1:$1,0))/1000</f>
        <v>#N/A</v>
      </c>
      <c r="E50" s="41" t="e">
        <f>INDEX(DATABASE!$1:$10000,MATCH($A50,DATABASE!$A:$A,0),MATCH(E$8,DATABASE!$1:$1,0))/1000</f>
        <v>#N/A</v>
      </c>
      <c r="F50" s="41" t="e">
        <f>INDEX(DATABASE!$1:$10000,MATCH($A50,DATABASE!$A:$A,0),MATCH(F$8,DATABASE!$1:$1,0))/1000</f>
        <v>#N/A</v>
      </c>
      <c r="G50" s="41" t="e">
        <f>INDEX(DATABASE!$1:$10000,MATCH($A50,DATABASE!$A:$A,0),MATCH(G$8,DATABASE!$1:$1,0))/1000</f>
        <v>#N/A</v>
      </c>
    </row>
    <row r="51" spans="1:7" x14ac:dyDescent="0.25">
      <c r="A51" t="s">
        <v>96</v>
      </c>
      <c r="C51" s="41" t="e">
        <f>INDEX(DATABASE!$1:$10000,MATCH($A51,DATABASE!$A:$A,0),MATCH(C$8,DATABASE!$1:$1,0))</f>
        <v>#N/A</v>
      </c>
      <c r="D51" s="41" t="e">
        <f>INDEX(DATABASE!$1:$10000,MATCH($A51,DATABASE!$A:$A,0),MATCH(D$8,DATABASE!$1:$1,0))</f>
        <v>#N/A</v>
      </c>
      <c r="E51" s="41" t="e">
        <f>INDEX(DATABASE!$1:$10000,MATCH($A51,DATABASE!$A:$A,0),MATCH(E$8,DATABASE!$1:$1,0))</f>
        <v>#N/A</v>
      </c>
      <c r="F51" s="41" t="e">
        <f>INDEX(DATABASE!$1:$10000,MATCH($A51,DATABASE!$A:$A,0),MATCH(F$8,DATABASE!$1:$1,0))</f>
        <v>#N/A</v>
      </c>
      <c r="G51" s="41" t="e">
        <f>INDEX(DATABASE!$1:$10000,MATCH($A51,DATABASE!$A:$A,0),MATCH(G$8,DATABASE!$1:$1,0))</f>
        <v>#N/A</v>
      </c>
    </row>
    <row r="52" spans="1:7" x14ac:dyDescent="0.25">
      <c r="A52" t="s">
        <v>97</v>
      </c>
      <c r="C52" s="41" t="e">
        <f>INDEX(DATABASE!$1:$10000,MATCH($A52,DATABASE!$A:$A,0),MATCH(C$8,DATABASE!$1:$1,0))/1000</f>
        <v>#N/A</v>
      </c>
      <c r="D52" s="41" t="e">
        <f>INDEX(DATABASE!$1:$10000,MATCH($A52,DATABASE!$A:$A,0),MATCH(D$8,DATABASE!$1:$1,0))/1000</f>
        <v>#N/A</v>
      </c>
      <c r="E52" s="41" t="e">
        <f>INDEX(DATABASE!$1:$10000,MATCH($A52,DATABASE!$A:$A,0),MATCH(E$8,DATABASE!$1:$1,0))/1000</f>
        <v>#N/A</v>
      </c>
      <c r="F52" s="41" t="e">
        <f>INDEX(DATABASE!$1:$10000,MATCH($A52,DATABASE!$A:$A,0),MATCH(F$8,DATABASE!$1:$1,0))/1000</f>
        <v>#N/A</v>
      </c>
      <c r="G52" s="41" t="e">
        <f>INDEX(DATABASE!$1:$10000,MATCH($A52,DATABASE!$A:$A,0),MATCH(G$8,DATABASE!$1:$1,0))/1000</f>
        <v>#N/A</v>
      </c>
    </row>
    <row r="53" spans="1:7" x14ac:dyDescent="0.25">
      <c r="A53" t="s">
        <v>98</v>
      </c>
      <c r="C53" s="41" t="e">
        <f>INDEX(DATABASE!$1:$10000,MATCH($A53,DATABASE!$A:$A,0),MATCH(C$8,DATABASE!$1:$1,0))</f>
        <v>#N/A</v>
      </c>
      <c r="D53" s="41" t="e">
        <f>INDEX(DATABASE!$1:$10000,MATCH($A53,DATABASE!$A:$A,0),MATCH(D$8,DATABASE!$1:$1,0))</f>
        <v>#N/A</v>
      </c>
      <c r="E53" s="41" t="e">
        <f>INDEX(DATABASE!$1:$10000,MATCH($A53,DATABASE!$A:$A,0),MATCH(E$8,DATABASE!$1:$1,0))</f>
        <v>#N/A</v>
      </c>
      <c r="F53" s="41" t="e">
        <f>INDEX(DATABASE!$1:$10000,MATCH($A53,DATABASE!$A:$A,0),MATCH(F$8,DATABASE!$1:$1,0))</f>
        <v>#N/A</v>
      </c>
      <c r="G53" s="41" t="e">
        <f>INDEX(DATABASE!$1:$10000,MATCH($A53,DATABASE!$A:$A,0),MATCH(G$8,DATABASE!$1:$1,0))</f>
        <v>#N/A</v>
      </c>
    </row>
    <row r="54" spans="1:7" ht="15.75" customHeight="1" x14ac:dyDescent="0.25">
      <c r="A54" t="s">
        <v>99</v>
      </c>
      <c r="C54" s="41" t="e">
        <f>INDEX(DATABASE!$1:$10000,MATCH($A54,DATABASE!$A:$A,0),MATCH(C$8,DATABASE!$1:$1,0))/1000</f>
        <v>#N/A</v>
      </c>
      <c r="D54" s="41" t="e">
        <f>INDEX(DATABASE!$1:$10000,MATCH($A54,DATABASE!$A:$A,0),MATCH(D$8,DATABASE!$1:$1,0))/1000</f>
        <v>#N/A</v>
      </c>
      <c r="E54" s="41" t="e">
        <f>INDEX(DATABASE!$1:$10000,MATCH($A54,DATABASE!$A:$A,0),MATCH(E$8,DATABASE!$1:$1,0))/1000</f>
        <v>#N/A</v>
      </c>
      <c r="F54" s="41" t="e">
        <f>INDEX(DATABASE!$1:$10000,MATCH($A54,DATABASE!$A:$A,0),MATCH(F$8,DATABASE!$1:$1,0))/1000</f>
        <v>#N/A</v>
      </c>
      <c r="G54" s="41" t="e">
        <f>INDEX(DATABASE!$1:$10000,MATCH($A54,DATABASE!$A:$A,0),MATCH(G$8,DATABASE!$1:$1,0))/1000</f>
        <v>#N/A</v>
      </c>
    </row>
    <row r="55" spans="1:7" ht="15.75" customHeight="1" x14ac:dyDescent="0.25">
      <c r="A55" s="3" t="s">
        <v>100</v>
      </c>
      <c r="B55" s="3"/>
      <c r="C55" s="43" t="e">
        <f>INDEX(DATABASE!$1:$10000,MATCH($A55,DATABASE!$A:$A,0),MATCH(C$8,DATABASE!$1:$1,0))*1000</f>
        <v>#N/A</v>
      </c>
      <c r="D55" s="43" t="e">
        <f>INDEX(DATABASE!$1:$10000,MATCH($A55,DATABASE!$A:$A,0),MATCH(D$8,DATABASE!$1:$1,0))*1000</f>
        <v>#N/A</v>
      </c>
      <c r="E55" s="43" t="e">
        <f>INDEX(DATABASE!$1:$10000,MATCH($A55,DATABASE!$A:$A,0),MATCH(E$8,DATABASE!$1:$1,0))*1000</f>
        <v>#N/A</v>
      </c>
      <c r="F55" s="43" t="e">
        <f>INDEX(DATABASE!$1:$10000,MATCH($A55,DATABASE!$A:$A,0),MATCH(F$8,DATABASE!$1:$1,0))*1000</f>
        <v>#N/A</v>
      </c>
      <c r="G55" s="43" t="e">
        <f>INDEX(DATABASE!$1:$10000,MATCH($A55,DATABASE!$A:$A,0),MATCH(G$8,DATABASE!$1:$1,0))*1000</f>
        <v>#N/A</v>
      </c>
    </row>
    <row r="56" spans="1:7" ht="15.75" customHeight="1" x14ac:dyDescent="0.25">
      <c r="A56" t="s">
        <v>40</v>
      </c>
      <c r="C56" s="43" t="e">
        <f>INDEX(DATABASE!$1:$10000,MATCH($A56,DATABASE!$A:$A,0),MATCH(C$8,DATABASE!$1:$1,0))/1000</f>
        <v>#N/A</v>
      </c>
      <c r="D56" s="43" t="e">
        <f>INDEX(DATABASE!$1:$10000,MATCH($A56,DATABASE!$A:$A,0),MATCH(D$8,DATABASE!$1:$1,0))/1000</f>
        <v>#N/A</v>
      </c>
      <c r="E56" s="43" t="e">
        <f>INDEX(DATABASE!$1:$10000,MATCH($A56,DATABASE!$A:$A,0),MATCH(E$8,DATABASE!$1:$1,0))/1000</f>
        <v>#N/A</v>
      </c>
      <c r="F56" s="43" t="e">
        <f>INDEX(DATABASE!$1:$10000,MATCH($A56,DATABASE!$A:$A,0),MATCH(F$8,DATABASE!$1:$1,0))/1000</f>
        <v>#N/A</v>
      </c>
      <c r="G56" s="43" t="e">
        <f>INDEX(DATABASE!$1:$10000,MATCH($A56,DATABASE!$A:$A,0),MATCH(G$8,DATABASE!$1:$1,0))/1000</f>
        <v>#N/A</v>
      </c>
    </row>
    <row r="57" spans="1:7" ht="15.75" customHeight="1" x14ac:dyDescent="0.25">
      <c r="A57" s="3" t="s">
        <v>41</v>
      </c>
      <c r="B57" s="3"/>
      <c r="C57" s="41" t="e">
        <f>INDEX(DATABASE!$1:$10000,MATCH($A57,DATABASE!$A:$A,0),MATCH(C$8,DATABASE!$1:$1,0))</f>
        <v>#N/A</v>
      </c>
      <c r="D57" s="41" t="e">
        <f>INDEX(DATABASE!$1:$10000,MATCH($A57,DATABASE!$A:$A,0),MATCH(D$8,DATABASE!$1:$1,0))</f>
        <v>#N/A</v>
      </c>
      <c r="E57" s="41" t="e">
        <f>INDEX(DATABASE!$1:$10000,MATCH($A57,DATABASE!$A:$A,0),MATCH(E$8,DATABASE!$1:$1,0))</f>
        <v>#N/A</v>
      </c>
      <c r="F57" s="41" t="e">
        <f>INDEX(DATABASE!$1:$10000,MATCH($A57,DATABASE!$A:$A,0),MATCH(F$8,DATABASE!$1:$1,0))</f>
        <v>#N/A</v>
      </c>
      <c r="G57" s="41" t="e">
        <f>INDEX(DATABASE!$1:$10000,MATCH($A57,DATABASE!$A:$A,0),MATCH(G$8,DATABASE!$1:$1,0))</f>
        <v>#N/A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101</v>
      </c>
      <c r="B60" s="3"/>
    </row>
    <row r="61" spans="1:7" x14ac:dyDescent="0.25">
      <c r="A61" t="s">
        <v>102</v>
      </c>
    </row>
    <row r="62" spans="1:7" x14ac:dyDescent="0.25">
      <c r="A62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I111"/>
  <sheetViews>
    <sheetView topLeftCell="B5" zoomScale="85" zoomScaleNormal="85" workbookViewId="0">
      <selection activeCell="P11" sqref="P11"/>
    </sheetView>
  </sheetViews>
  <sheetFormatPr baseColWidth="10" defaultRowHeight="15" x14ac:dyDescent="0.25"/>
  <cols>
    <col min="2" max="2" width="24.85546875" style="40" bestFit="1" customWidth="1"/>
    <col min="3" max="3" width="6" style="40" bestFit="1" customWidth="1"/>
    <col min="4" max="4" width="9.5703125" style="30" customWidth="1"/>
    <col min="5" max="5" width="7.85546875" style="30" customWidth="1"/>
    <col min="6" max="6" width="10" style="30" customWidth="1"/>
    <col min="7" max="7" width="12.85546875" style="30" customWidth="1"/>
    <col min="8" max="9" width="12.7109375" style="8" customWidth="1"/>
    <col min="10" max="14" width="12.7109375" style="17" customWidth="1"/>
    <col min="15" max="15" width="9" style="8" customWidth="1"/>
    <col min="16" max="16" width="103.85546875" style="40" customWidth="1"/>
    <col min="17" max="18" width="33.140625" style="39" customWidth="1"/>
    <col min="19" max="21" width="11.5703125" style="39" bestFit="1" customWidth="1"/>
    <col min="22" max="22" width="2" style="30" bestFit="1" customWidth="1"/>
    <col min="23" max="23" width="14.85546875" style="30" bestFit="1" customWidth="1"/>
    <col min="24" max="24" width="17.140625" style="30" bestFit="1" customWidth="1"/>
    <col min="25" max="25" width="9.140625" style="39" customWidth="1"/>
    <col min="26" max="26" width="12.5703125" style="39" bestFit="1" customWidth="1"/>
    <col min="27" max="61" width="9.140625" style="39" customWidth="1"/>
  </cols>
  <sheetData>
    <row r="7" spans="2:61" x14ac:dyDescent="0.25">
      <c r="P7" t="s">
        <v>63</v>
      </c>
    </row>
    <row r="8" spans="2:61" s="1" customFormat="1" x14ac:dyDescent="0.25">
      <c r="D8" s="2" t="s">
        <v>104</v>
      </c>
      <c r="E8" s="2" t="s">
        <v>105</v>
      </c>
      <c r="F8" s="2" t="s">
        <v>104</v>
      </c>
      <c r="G8" s="2" t="s">
        <v>105</v>
      </c>
      <c r="H8" s="7"/>
      <c r="I8" s="7"/>
      <c r="J8" s="15" t="s">
        <v>104</v>
      </c>
      <c r="K8" s="15"/>
      <c r="L8" s="15"/>
      <c r="M8" s="15" t="s">
        <v>105</v>
      </c>
      <c r="N8" s="15"/>
      <c r="O8" s="7"/>
      <c r="Q8" s="48" t="s">
        <v>8</v>
      </c>
      <c r="R8" s="48" t="s">
        <v>4</v>
      </c>
      <c r="S8" s="48" t="s">
        <v>5</v>
      </c>
      <c r="T8" s="48" t="s">
        <v>6</v>
      </c>
      <c r="U8" s="48" t="s">
        <v>7</v>
      </c>
    </row>
    <row r="9" spans="2:61" s="1" customFormat="1" x14ac:dyDescent="0.25">
      <c r="D9" s="2" t="s">
        <v>106</v>
      </c>
      <c r="E9" s="2" t="s">
        <v>106</v>
      </c>
      <c r="F9" s="2" t="s">
        <v>68</v>
      </c>
      <c r="G9" s="2" t="s">
        <v>68</v>
      </c>
      <c r="H9" s="7"/>
      <c r="I9" s="7"/>
      <c r="J9" s="15" t="s">
        <v>107</v>
      </c>
      <c r="K9" s="15" t="s">
        <v>108</v>
      </c>
      <c r="L9" s="15" t="s">
        <v>109</v>
      </c>
      <c r="M9" s="15" t="s">
        <v>107</v>
      </c>
      <c r="N9" s="15" t="s">
        <v>108</v>
      </c>
      <c r="O9" s="15" t="s">
        <v>109</v>
      </c>
      <c r="Q9" s="48" t="s">
        <v>68</v>
      </c>
      <c r="R9" s="48" t="s">
        <v>68</v>
      </c>
      <c r="S9" s="48" t="s">
        <v>68</v>
      </c>
      <c r="T9" s="48" t="s">
        <v>68</v>
      </c>
      <c r="U9" s="48" t="s">
        <v>68</v>
      </c>
    </row>
    <row r="10" spans="2:61" x14ac:dyDescent="0.25">
      <c r="D10" s="30" t="str">
        <f>IF(           AND(   $V10,             NOT(ISERR(W10))          ),W10,"")</f>
        <v/>
      </c>
      <c r="E10" s="30" t="str">
        <f>IF(           AND(   $V10,             NOT(ISERR(X10))          ),X10,"")</f>
        <v/>
      </c>
      <c r="P10" t="s">
        <v>10</v>
      </c>
      <c r="Q10" s="39" t="e">
        <f>INDEX(DATABASE!$1:$10000,MATCH($P10,DATABASE!$A:$A,0),MATCH(Q$8,DATABASE!$1:$1,0))</f>
        <v>#N/A</v>
      </c>
      <c r="R10" s="39" t="e">
        <f>INDEX(DATABASE!$1:$10000,MATCH($P10,DATABASE!$A:$A,0),MATCH(R$8,DATABASE!$1:$1,0))</f>
        <v>#N/A</v>
      </c>
      <c r="S10" s="39" t="e">
        <f>INDEX(DATABASE!$1:$10000,MATCH($P10,DATABASE!$A:$A,0),MATCH(S$8,DATABASE!$1:$1,0))</f>
        <v>#N/A</v>
      </c>
      <c r="T10" s="39" t="e">
        <f>INDEX(DATABASE!$1:$10000,MATCH($P10,DATABASE!$A:$A,0),MATCH(T$8,DATABASE!$1:$1,0))</f>
        <v>#N/A</v>
      </c>
      <c r="U10" s="39" t="e">
        <f>INDEX(DATABASE!$1:$10000,MATCH($P10,DATABASE!$A:$A,0),MATCH(U$8,DATABASE!$1:$1,0))</f>
        <v>#N/A</v>
      </c>
      <c r="V10" s="30">
        <v>0</v>
      </c>
      <c r="Z10" s="39" t="e">
        <f>AVERAGE(R10:U10)</f>
        <v>#N/A</v>
      </c>
    </row>
    <row r="11" spans="2:61" x14ac:dyDescent="0.25">
      <c r="P11" t="s">
        <v>11</v>
      </c>
      <c r="Q11" s="39" t="e">
        <f>INDEX(DATABASE!$1:$10000,MATCH($P11,DATABASE!$A:$A,0),MATCH(Q$8,DATABASE!$1:$1,0))</f>
        <v>#N/A</v>
      </c>
      <c r="R11" s="39" t="e">
        <f>INDEX(DATABASE!$1:$10000,MATCH($P11,DATABASE!$A:$A,0),MATCH(R$8,DATABASE!$1:$1,0))</f>
        <v>#N/A</v>
      </c>
      <c r="S11" s="39" t="e">
        <f>INDEX(DATABASE!$1:$10000,MATCH($P11,DATABASE!$A:$A,0),MATCH(S$8,DATABASE!$1:$1,0))</f>
        <v>#N/A</v>
      </c>
      <c r="T11" s="39" t="e">
        <f>INDEX(DATABASE!$1:$10000,MATCH($P11,DATABASE!$A:$A,0),MATCH(T$8,DATABASE!$1:$1,0))</f>
        <v>#N/A</v>
      </c>
      <c r="U11" s="39" t="e">
        <f>INDEX(DATABASE!$1:$10000,MATCH($P11,DATABASE!$A:$A,0),MATCH(U$8,DATABASE!$1:$1,0))</f>
        <v>#N/A</v>
      </c>
      <c r="V11" s="30">
        <v>1</v>
      </c>
      <c r="Z11" s="39" t="e">
        <f t="shared" ref="Z10:Z41" si="0">AVERAGE(R11:U11)</f>
        <v>#N/A</v>
      </c>
    </row>
    <row r="12" spans="2:61" ht="15.75" customHeight="1" x14ac:dyDescent="0.25">
      <c r="Z12" s="39" t="e">
        <f t="shared" si="0"/>
        <v>#DIV/0!</v>
      </c>
    </row>
    <row r="13" spans="2:61" s="3" customFormat="1" ht="15.75" customHeight="1" x14ac:dyDescent="0.25">
      <c r="B13" s="3" t="s">
        <v>48</v>
      </c>
      <c r="C13" s="3" t="s">
        <v>107</v>
      </c>
      <c r="D13" s="4" t="str">
        <f>IF(           AND(   $V13,             NOT(ISERR(W13))          ),W13,"")</f>
        <v/>
      </c>
      <c r="E13" s="4" t="str">
        <f>IF(           AND(   $V13,             NOT(ISERR(X13))          ),X13,"")</f>
        <v/>
      </c>
      <c r="F13" s="4" t="e">
        <f t="shared" ref="F13:F58" si="1">IF(NOT($V13),Q13,"")</f>
        <v>#N/A</v>
      </c>
      <c r="G13" s="4" t="e">
        <f>IF(NOT($V13),Z13,"")</f>
        <v>#N/A</v>
      </c>
      <c r="H13" s="6" t="e">
        <f t="shared" ref="H13:H58" si="2">IF(AND(NOT($V13),G13),(G13-F13)/G13,"")</f>
        <v>#N/A</v>
      </c>
      <c r="I13" s="6"/>
      <c r="J13" s="16" t="e">
        <f t="shared" ref="J13:L32" si="3">IF($C13=J$9,$F13,0)</f>
        <v>#N/A</v>
      </c>
      <c r="K13" s="16">
        <f t="shared" si="3"/>
        <v>0</v>
      </c>
      <c r="L13" s="16">
        <f t="shared" si="3"/>
        <v>0</v>
      </c>
      <c r="M13" s="16" t="e">
        <f t="shared" ref="M13:O32" si="4">IF($C13=M$9,$G13,0)</f>
        <v>#N/A</v>
      </c>
      <c r="N13" s="16">
        <f t="shared" si="4"/>
        <v>0</v>
      </c>
      <c r="O13" s="16">
        <f t="shared" si="4"/>
        <v>0</v>
      </c>
      <c r="P13" s="3" t="s">
        <v>12</v>
      </c>
      <c r="Q13" s="39" t="e">
        <f>INDEX(DATABASE!$1:$10000,MATCH($P13,DATABASE!$A:$A,0),MATCH(Q$8,DATABASE!$1:$1,0))</f>
        <v>#N/A</v>
      </c>
      <c r="R13" s="39" t="e">
        <f>INDEX(DATABASE!$1:$10000,MATCH($P13,DATABASE!$A:$A,0),MATCH(R$8,DATABASE!$1:$1,0))</f>
        <v>#N/A</v>
      </c>
      <c r="S13" s="39" t="e">
        <f>INDEX(DATABASE!$1:$10000,MATCH($P13,DATABASE!$A:$A,0),MATCH(S$8,DATABASE!$1:$1,0))</f>
        <v>#N/A</v>
      </c>
      <c r="T13" s="39" t="e">
        <f>INDEX(DATABASE!$1:$10000,MATCH($P13,DATABASE!$A:$A,0),MATCH(T$8,DATABASE!$1:$1,0))</f>
        <v>#N/A</v>
      </c>
      <c r="U13" s="39" t="e">
        <f>INDEX(DATABASE!$1:$10000,MATCH($P13,DATABASE!$A:$A,0),MATCH(U$8,DATABASE!$1:$1,0))</f>
        <v>#N/A</v>
      </c>
      <c r="V13" s="4">
        <v>0</v>
      </c>
      <c r="W13" s="4" t="e">
        <f>Q11/Q13*1000*1000</f>
        <v>#N/A</v>
      </c>
      <c r="X13" s="4" t="e">
        <f>R11/R13*1000*1000</f>
        <v>#N/A</v>
      </c>
      <c r="Y13" s="5"/>
      <c r="Z13" s="39" t="e">
        <f t="shared" si="0"/>
        <v>#N/A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2:61" ht="15.75" customHeight="1" x14ac:dyDescent="0.25">
      <c r="D14" s="30" t="e">
        <f t="shared" ref="D14:D56" si="5">IF( AND( $V14, NOT(ISERR(W14)) ),W14,"")</f>
        <v>#N/A</v>
      </c>
      <c r="E14" s="30" t="e">
        <f t="shared" ref="E14:E56" si="6">IF( AND( $V14, NOT(ISERR(X14)) ),X14,"")</f>
        <v>#N/A</v>
      </c>
      <c r="F14" s="30" t="str">
        <f t="shared" si="1"/>
        <v/>
      </c>
      <c r="G14" s="30" t="str">
        <f t="shared" ref="G13:G32" si="7">IF(NOT($V14),Z14,"")</f>
        <v/>
      </c>
      <c r="H14" s="8" t="str">
        <f t="shared" si="2"/>
        <v/>
      </c>
      <c r="J14" s="17">
        <f t="shared" si="3"/>
        <v>0</v>
      </c>
      <c r="K14" s="17">
        <f t="shared" si="3"/>
        <v>0</v>
      </c>
      <c r="L14" s="17">
        <f t="shared" si="3"/>
        <v>0</v>
      </c>
      <c r="M14" s="17">
        <f t="shared" si="4"/>
        <v>0</v>
      </c>
      <c r="N14" s="17">
        <f t="shared" si="4"/>
        <v>0</v>
      </c>
      <c r="O14" s="17">
        <f t="shared" si="4"/>
        <v>0</v>
      </c>
      <c r="P14" t="s">
        <v>13</v>
      </c>
      <c r="Q14" s="39" t="e">
        <f>INDEX(DATABASE!$1:$10000,MATCH($P14,DATABASE!$A:$A,0),MATCH(Q$8,DATABASE!$1:$1,0))</f>
        <v>#N/A</v>
      </c>
      <c r="R14" s="39" t="e">
        <f>INDEX(DATABASE!$1:$10000,MATCH($P14,DATABASE!$A:$A,0),MATCH(R$8,DATABASE!$1:$1,0))</f>
        <v>#N/A</v>
      </c>
      <c r="S14" s="39" t="e">
        <f>INDEX(DATABASE!$1:$10000,MATCH($P14,DATABASE!$A:$A,0),MATCH(S$8,DATABASE!$1:$1,0))</f>
        <v>#N/A</v>
      </c>
      <c r="T14" s="39" t="e">
        <f>INDEX(DATABASE!$1:$10000,MATCH($P14,DATABASE!$A:$A,0),MATCH(T$8,DATABASE!$1:$1,0))</f>
        <v>#N/A</v>
      </c>
      <c r="U14" s="39" t="e">
        <f>INDEX(DATABASE!$1:$10000,MATCH($P14,DATABASE!$A:$A,0),MATCH(U$8,DATABASE!$1:$1,0))</f>
        <v>#N/A</v>
      </c>
      <c r="V14">
        <v>1</v>
      </c>
      <c r="W14" t="e">
        <f t="shared" ref="W14:W22" si="8">Q13/Q14*1000*1000</f>
        <v>#N/A</v>
      </c>
      <c r="X14" t="e">
        <f t="shared" ref="X14:X22" si="9">R13/R14*1000*1000</f>
        <v>#N/A</v>
      </c>
      <c r="Z14" s="39" t="e">
        <f t="shared" si="0"/>
        <v>#N/A</v>
      </c>
    </row>
    <row r="15" spans="2:61" s="3" customFormat="1" ht="15.75" customHeight="1" x14ac:dyDescent="0.25">
      <c r="B15" s="3" t="s">
        <v>110</v>
      </c>
      <c r="C15" s="3" t="s">
        <v>107</v>
      </c>
      <c r="D15" s="4" t="str">
        <f t="shared" si="5"/>
        <v/>
      </c>
      <c r="E15" s="4" t="str">
        <f t="shared" si="6"/>
        <v/>
      </c>
      <c r="F15" s="4" t="e">
        <f t="shared" si="1"/>
        <v>#N/A</v>
      </c>
      <c r="G15" s="4" t="e">
        <f t="shared" si="7"/>
        <v>#N/A</v>
      </c>
      <c r="H15" s="6" t="e">
        <f t="shared" si="2"/>
        <v>#N/A</v>
      </c>
      <c r="I15" s="6"/>
      <c r="J15" s="16" t="e">
        <f t="shared" si="3"/>
        <v>#N/A</v>
      </c>
      <c r="K15" s="16">
        <f t="shared" si="3"/>
        <v>0</v>
      </c>
      <c r="L15" s="16">
        <f t="shared" si="3"/>
        <v>0</v>
      </c>
      <c r="M15" s="16" t="e">
        <f t="shared" si="4"/>
        <v>#N/A</v>
      </c>
      <c r="N15" s="16">
        <f t="shared" si="4"/>
        <v>0</v>
      </c>
      <c r="O15" s="16">
        <f t="shared" si="4"/>
        <v>0</v>
      </c>
      <c r="P15" s="3" t="s">
        <v>14</v>
      </c>
      <c r="Q15" s="39" t="e">
        <f>INDEX(DATABASE!$1:$10000,MATCH($P15,DATABASE!$A:$A,0),MATCH(Q$8,DATABASE!$1:$1,0))</f>
        <v>#N/A</v>
      </c>
      <c r="R15" s="39" t="e">
        <f>INDEX(DATABASE!$1:$10000,MATCH($P15,DATABASE!$A:$A,0),MATCH(R$8,DATABASE!$1:$1,0))</f>
        <v>#N/A</v>
      </c>
      <c r="S15" s="39" t="e">
        <f>INDEX(DATABASE!$1:$10000,MATCH($P15,DATABASE!$A:$A,0),MATCH(S$8,DATABASE!$1:$1,0))</f>
        <v>#N/A</v>
      </c>
      <c r="T15" s="39" t="e">
        <f>INDEX(DATABASE!$1:$10000,MATCH($P15,DATABASE!$A:$A,0),MATCH(T$8,DATABASE!$1:$1,0))</f>
        <v>#N/A</v>
      </c>
      <c r="U15" s="39" t="e">
        <f>INDEX(DATABASE!$1:$10000,MATCH($P15,DATABASE!$A:$A,0),MATCH(U$8,DATABASE!$1:$1,0))</f>
        <v>#N/A</v>
      </c>
      <c r="V15" s="4">
        <v>0</v>
      </c>
      <c r="W15" s="4" t="e">
        <f t="shared" si="8"/>
        <v>#N/A</v>
      </c>
      <c r="X15" s="4" t="e">
        <f t="shared" si="9"/>
        <v>#N/A</v>
      </c>
      <c r="Y15" s="5"/>
      <c r="Z15" s="39" t="e">
        <f t="shared" si="0"/>
        <v>#N/A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2:61" x14ac:dyDescent="0.25">
      <c r="D16" s="30" t="e">
        <f t="shared" si="5"/>
        <v>#N/A</v>
      </c>
      <c r="E16" s="30" t="e">
        <f t="shared" si="6"/>
        <v>#N/A</v>
      </c>
      <c r="F16" s="30" t="str">
        <f t="shared" si="1"/>
        <v/>
      </c>
      <c r="G16" s="30" t="str">
        <f t="shared" si="7"/>
        <v/>
      </c>
      <c r="H16" s="8" t="str">
        <f t="shared" si="2"/>
        <v/>
      </c>
      <c r="J16" s="17">
        <f t="shared" si="3"/>
        <v>0</v>
      </c>
      <c r="K16" s="17">
        <f t="shared" si="3"/>
        <v>0</v>
      </c>
      <c r="L16" s="17">
        <f t="shared" si="3"/>
        <v>0</v>
      </c>
      <c r="M16" s="17">
        <f t="shared" si="4"/>
        <v>0</v>
      </c>
      <c r="N16" s="17">
        <f t="shared" si="4"/>
        <v>0</v>
      </c>
      <c r="O16" s="17">
        <f t="shared" si="4"/>
        <v>0</v>
      </c>
      <c r="P16" t="s">
        <v>15</v>
      </c>
      <c r="Q16" s="39" t="e">
        <f>INDEX(DATABASE!$1:$10000,MATCH($P16,DATABASE!$A:$A,0),MATCH(Q$8,DATABASE!$1:$1,0))</f>
        <v>#N/A</v>
      </c>
      <c r="R16" s="39" t="e">
        <f>INDEX(DATABASE!$1:$10000,MATCH($P16,DATABASE!$A:$A,0),MATCH(R$8,DATABASE!$1:$1,0))</f>
        <v>#N/A</v>
      </c>
      <c r="S16" s="39" t="e">
        <f>INDEX(DATABASE!$1:$10000,MATCH($P16,DATABASE!$A:$A,0),MATCH(S$8,DATABASE!$1:$1,0))</f>
        <v>#N/A</v>
      </c>
      <c r="T16" s="39" t="e">
        <f>INDEX(DATABASE!$1:$10000,MATCH($P16,DATABASE!$A:$A,0),MATCH(T$8,DATABASE!$1:$1,0))</f>
        <v>#N/A</v>
      </c>
      <c r="U16" s="39" t="e">
        <f>INDEX(DATABASE!$1:$10000,MATCH($P16,DATABASE!$A:$A,0),MATCH(U$8,DATABASE!$1:$1,0))</f>
        <v>#N/A</v>
      </c>
      <c r="V16">
        <v>1</v>
      </c>
      <c r="W16" t="e">
        <f t="shared" si="8"/>
        <v>#N/A</v>
      </c>
      <c r="X16" t="e">
        <f t="shared" si="9"/>
        <v>#N/A</v>
      </c>
      <c r="Z16" s="39" t="e">
        <f t="shared" si="0"/>
        <v>#N/A</v>
      </c>
    </row>
    <row r="17" spans="2:61" x14ac:dyDescent="0.25">
      <c r="B17" t="s">
        <v>111</v>
      </c>
      <c r="C17" t="s">
        <v>108</v>
      </c>
      <c r="D17" s="30" t="str">
        <f t="shared" si="5"/>
        <v/>
      </c>
      <c r="E17" s="30" t="str">
        <f t="shared" si="6"/>
        <v/>
      </c>
      <c r="F17" s="30" t="e">
        <f t="shared" si="1"/>
        <v>#N/A</v>
      </c>
      <c r="G17" s="30" t="e">
        <f t="shared" si="7"/>
        <v>#N/A</v>
      </c>
      <c r="H17" s="8" t="e">
        <f t="shared" si="2"/>
        <v>#N/A</v>
      </c>
      <c r="J17" s="17">
        <f t="shared" si="3"/>
        <v>0</v>
      </c>
      <c r="K17" s="17" t="e">
        <f t="shared" si="3"/>
        <v>#N/A</v>
      </c>
      <c r="L17" s="17">
        <f t="shared" si="3"/>
        <v>0</v>
      </c>
      <c r="M17" s="17">
        <f t="shared" si="4"/>
        <v>0</v>
      </c>
      <c r="N17" s="17" t="e">
        <f t="shared" si="4"/>
        <v>#N/A</v>
      </c>
      <c r="O17" s="17">
        <f t="shared" si="4"/>
        <v>0</v>
      </c>
      <c r="P17" t="s">
        <v>16</v>
      </c>
      <c r="Q17" s="39" t="e">
        <f>INDEX(DATABASE!$1:$10000,MATCH($P17,DATABASE!$A:$A,0),MATCH(Q$8,DATABASE!$1:$1,0))</f>
        <v>#N/A</v>
      </c>
      <c r="R17" s="39" t="e">
        <f>INDEX(DATABASE!$1:$10000,MATCH($P17,DATABASE!$A:$A,0),MATCH(R$8,DATABASE!$1:$1,0))</f>
        <v>#N/A</v>
      </c>
      <c r="S17" s="39" t="e">
        <f>INDEX(DATABASE!$1:$10000,MATCH($P17,DATABASE!$A:$A,0),MATCH(S$8,DATABASE!$1:$1,0))</f>
        <v>#N/A</v>
      </c>
      <c r="T17" s="39" t="e">
        <f>INDEX(DATABASE!$1:$10000,MATCH($P17,DATABASE!$A:$A,0),MATCH(T$8,DATABASE!$1:$1,0))</f>
        <v>#N/A</v>
      </c>
      <c r="U17" s="39" t="e">
        <f>INDEX(DATABASE!$1:$10000,MATCH($P17,DATABASE!$A:$A,0),MATCH(U$8,DATABASE!$1:$1,0))</f>
        <v>#N/A</v>
      </c>
      <c r="V17">
        <v>0</v>
      </c>
      <c r="W17" t="e">
        <f t="shared" si="8"/>
        <v>#N/A</v>
      </c>
      <c r="X17" t="e">
        <f t="shared" si="9"/>
        <v>#N/A</v>
      </c>
      <c r="Z17" s="39" t="e">
        <f t="shared" si="0"/>
        <v>#N/A</v>
      </c>
    </row>
    <row r="18" spans="2:61" x14ac:dyDescent="0.25">
      <c r="D18" s="30" t="e">
        <f t="shared" si="5"/>
        <v>#N/A</v>
      </c>
      <c r="E18" s="30" t="e">
        <f t="shared" si="6"/>
        <v>#N/A</v>
      </c>
      <c r="F18" s="30" t="str">
        <f t="shared" si="1"/>
        <v/>
      </c>
      <c r="G18" s="30" t="str">
        <f t="shared" si="7"/>
        <v/>
      </c>
      <c r="H18" s="8" t="str">
        <f t="shared" si="2"/>
        <v/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4"/>
        <v>0</v>
      </c>
      <c r="N18" s="17">
        <f t="shared" si="4"/>
        <v>0</v>
      </c>
      <c r="O18" s="17">
        <f t="shared" si="4"/>
        <v>0</v>
      </c>
      <c r="P18" t="s">
        <v>17</v>
      </c>
      <c r="Q18" s="39" t="e">
        <f>INDEX(DATABASE!$1:$10000,MATCH($P18,DATABASE!$A:$A,0),MATCH(Q$8,DATABASE!$1:$1,0))</f>
        <v>#N/A</v>
      </c>
      <c r="R18" s="39" t="e">
        <f>INDEX(DATABASE!$1:$10000,MATCH($P18,DATABASE!$A:$A,0),MATCH(R$8,DATABASE!$1:$1,0))</f>
        <v>#N/A</v>
      </c>
      <c r="S18" s="39" t="e">
        <f>INDEX(DATABASE!$1:$10000,MATCH($P18,DATABASE!$A:$A,0),MATCH(S$8,DATABASE!$1:$1,0))</f>
        <v>#N/A</v>
      </c>
      <c r="T18" s="39" t="e">
        <f>INDEX(DATABASE!$1:$10000,MATCH($P18,DATABASE!$A:$A,0),MATCH(T$8,DATABASE!$1:$1,0))</f>
        <v>#N/A</v>
      </c>
      <c r="U18" s="39" t="e">
        <f>INDEX(DATABASE!$1:$10000,MATCH($P18,DATABASE!$A:$A,0),MATCH(U$8,DATABASE!$1:$1,0))</f>
        <v>#N/A</v>
      </c>
      <c r="V18">
        <v>1</v>
      </c>
      <c r="W18" t="e">
        <f t="shared" si="8"/>
        <v>#N/A</v>
      </c>
      <c r="X18" t="e">
        <f t="shared" si="9"/>
        <v>#N/A</v>
      </c>
      <c r="Z18" s="39" t="e">
        <f t="shared" si="0"/>
        <v>#N/A</v>
      </c>
    </row>
    <row r="19" spans="2:61" x14ac:dyDescent="0.25">
      <c r="B19" t="s">
        <v>112</v>
      </c>
      <c r="C19" t="s">
        <v>109</v>
      </c>
      <c r="D19" s="30" t="str">
        <f t="shared" si="5"/>
        <v/>
      </c>
      <c r="E19" s="30" t="str">
        <f t="shared" si="6"/>
        <v/>
      </c>
      <c r="F19" s="30" t="e">
        <f t="shared" si="1"/>
        <v>#N/A</v>
      </c>
      <c r="G19" s="30" t="e">
        <f t="shared" si="7"/>
        <v>#N/A</v>
      </c>
      <c r="H19" s="8" t="e">
        <f t="shared" si="2"/>
        <v>#N/A</v>
      </c>
      <c r="J19" s="17">
        <f t="shared" si="3"/>
        <v>0</v>
      </c>
      <c r="K19" s="17">
        <f t="shared" si="3"/>
        <v>0</v>
      </c>
      <c r="L19" s="17" t="e">
        <f t="shared" si="3"/>
        <v>#N/A</v>
      </c>
      <c r="M19" s="17">
        <f t="shared" si="4"/>
        <v>0</v>
      </c>
      <c r="N19" s="17">
        <f t="shared" si="4"/>
        <v>0</v>
      </c>
      <c r="O19" s="17" t="e">
        <f t="shared" si="4"/>
        <v>#N/A</v>
      </c>
      <c r="P19" t="s">
        <v>18</v>
      </c>
      <c r="Q19" s="39" t="e">
        <f>INDEX(DATABASE!$1:$10000,MATCH($P19,DATABASE!$A:$A,0),MATCH(Q$8,DATABASE!$1:$1,0))</f>
        <v>#N/A</v>
      </c>
      <c r="R19" s="39" t="e">
        <f>INDEX(DATABASE!$1:$10000,MATCH($P19,DATABASE!$A:$A,0),MATCH(R$8,DATABASE!$1:$1,0))</f>
        <v>#N/A</v>
      </c>
      <c r="S19" s="39" t="e">
        <f>INDEX(DATABASE!$1:$10000,MATCH($P19,DATABASE!$A:$A,0),MATCH(S$8,DATABASE!$1:$1,0))</f>
        <v>#N/A</v>
      </c>
      <c r="T19" s="39" t="e">
        <f>INDEX(DATABASE!$1:$10000,MATCH($P19,DATABASE!$A:$A,0),MATCH(T$8,DATABASE!$1:$1,0))</f>
        <v>#N/A</v>
      </c>
      <c r="U19" s="39" t="e">
        <f>INDEX(DATABASE!$1:$10000,MATCH($P19,DATABASE!$A:$A,0),MATCH(U$8,DATABASE!$1:$1,0))</f>
        <v>#N/A</v>
      </c>
      <c r="V19">
        <v>0</v>
      </c>
      <c r="W19" t="e">
        <f t="shared" si="8"/>
        <v>#N/A</v>
      </c>
      <c r="X19" t="e">
        <f t="shared" si="9"/>
        <v>#N/A</v>
      </c>
      <c r="Z19" s="39" t="e">
        <f t="shared" si="0"/>
        <v>#N/A</v>
      </c>
    </row>
    <row r="20" spans="2:61" ht="15.75" customHeight="1" x14ac:dyDescent="0.25">
      <c r="D20" s="30" t="e">
        <f t="shared" si="5"/>
        <v>#N/A</v>
      </c>
      <c r="E20" s="30" t="e">
        <f t="shared" si="6"/>
        <v>#N/A</v>
      </c>
      <c r="F20" s="30" t="str">
        <f t="shared" si="1"/>
        <v/>
      </c>
      <c r="G20" s="30" t="str">
        <f t="shared" si="7"/>
        <v/>
      </c>
      <c r="H20" s="8" t="str">
        <f t="shared" si="2"/>
        <v/>
      </c>
      <c r="J20" s="17">
        <f t="shared" si="3"/>
        <v>0</v>
      </c>
      <c r="K20" s="17">
        <f t="shared" si="3"/>
        <v>0</v>
      </c>
      <c r="L20" s="17">
        <f t="shared" si="3"/>
        <v>0</v>
      </c>
      <c r="M20" s="17">
        <f t="shared" si="4"/>
        <v>0</v>
      </c>
      <c r="N20" s="17">
        <f t="shared" si="4"/>
        <v>0</v>
      </c>
      <c r="O20" s="17">
        <f t="shared" si="4"/>
        <v>0</v>
      </c>
      <c r="P20" t="s">
        <v>19</v>
      </c>
      <c r="Q20" s="39" t="e">
        <f>INDEX(DATABASE!$1:$10000,MATCH($P20,DATABASE!$A:$A,0),MATCH(Q$8,DATABASE!$1:$1,0))</f>
        <v>#N/A</v>
      </c>
      <c r="R20" s="39" t="e">
        <f>INDEX(DATABASE!$1:$10000,MATCH($P20,DATABASE!$A:$A,0),MATCH(R$8,DATABASE!$1:$1,0))</f>
        <v>#N/A</v>
      </c>
      <c r="S20" s="39" t="e">
        <f>INDEX(DATABASE!$1:$10000,MATCH($P20,DATABASE!$A:$A,0),MATCH(S$8,DATABASE!$1:$1,0))</f>
        <v>#N/A</v>
      </c>
      <c r="T20" s="39" t="e">
        <f>INDEX(DATABASE!$1:$10000,MATCH($P20,DATABASE!$A:$A,0),MATCH(T$8,DATABASE!$1:$1,0))</f>
        <v>#N/A</v>
      </c>
      <c r="U20" s="39" t="e">
        <f>INDEX(DATABASE!$1:$10000,MATCH($P20,DATABASE!$A:$A,0),MATCH(U$8,DATABASE!$1:$1,0))</f>
        <v>#N/A</v>
      </c>
      <c r="V20">
        <v>1</v>
      </c>
      <c r="W20" t="e">
        <f t="shared" si="8"/>
        <v>#N/A</v>
      </c>
      <c r="X20" t="e">
        <f t="shared" si="9"/>
        <v>#N/A</v>
      </c>
      <c r="Z20" s="39" t="e">
        <f t="shared" si="0"/>
        <v>#N/A</v>
      </c>
    </row>
    <row r="21" spans="2:61" s="3" customFormat="1" ht="15.75" customHeight="1" x14ac:dyDescent="0.25">
      <c r="B21" s="3" t="s">
        <v>113</v>
      </c>
      <c r="C21" s="3" t="s">
        <v>107</v>
      </c>
      <c r="D21" s="4" t="str">
        <f t="shared" si="5"/>
        <v/>
      </c>
      <c r="E21" s="4" t="str">
        <f t="shared" si="6"/>
        <v/>
      </c>
      <c r="F21" s="4" t="e">
        <f t="shared" si="1"/>
        <v>#N/A</v>
      </c>
      <c r="G21" s="4" t="e">
        <f t="shared" si="7"/>
        <v>#N/A</v>
      </c>
      <c r="H21" s="9" t="e">
        <f t="shared" si="2"/>
        <v>#N/A</v>
      </c>
      <c r="I21" s="9"/>
      <c r="J21" s="4" t="e">
        <f t="shared" si="3"/>
        <v>#N/A</v>
      </c>
      <c r="K21" s="4">
        <f t="shared" si="3"/>
        <v>0</v>
      </c>
      <c r="L21" s="4">
        <f t="shared" si="3"/>
        <v>0</v>
      </c>
      <c r="M21" s="4" t="e">
        <f t="shared" si="4"/>
        <v>#N/A</v>
      </c>
      <c r="N21" s="4">
        <f t="shared" si="4"/>
        <v>0</v>
      </c>
      <c r="O21" s="4">
        <f t="shared" si="4"/>
        <v>0</v>
      </c>
      <c r="P21" s="3" t="s">
        <v>20</v>
      </c>
      <c r="Q21" s="39" t="e">
        <f>INDEX(DATABASE!$1:$10000,MATCH($P21,DATABASE!$A:$A,0),MATCH(Q$8,DATABASE!$1:$1,0))</f>
        <v>#N/A</v>
      </c>
      <c r="R21" s="39" t="e">
        <f>INDEX(DATABASE!$1:$10000,MATCH($P21,DATABASE!$A:$A,0),MATCH(R$8,DATABASE!$1:$1,0))</f>
        <v>#N/A</v>
      </c>
      <c r="S21" s="39" t="e">
        <f>INDEX(DATABASE!$1:$10000,MATCH($P21,DATABASE!$A:$A,0),MATCH(S$8,DATABASE!$1:$1,0))</f>
        <v>#N/A</v>
      </c>
      <c r="T21" s="39" t="e">
        <f>INDEX(DATABASE!$1:$10000,MATCH($P21,DATABASE!$A:$A,0),MATCH(T$8,DATABASE!$1:$1,0))</f>
        <v>#N/A</v>
      </c>
      <c r="U21" s="39" t="e">
        <f>INDEX(DATABASE!$1:$10000,MATCH($P21,DATABASE!$A:$A,0),MATCH(U$8,DATABASE!$1:$1,0))</f>
        <v>#N/A</v>
      </c>
      <c r="V21" s="4">
        <v>0</v>
      </c>
      <c r="W21" s="4" t="e">
        <f t="shared" si="8"/>
        <v>#N/A</v>
      </c>
      <c r="X21" s="4" t="e">
        <f t="shared" si="9"/>
        <v>#N/A</v>
      </c>
      <c r="Y21" s="5"/>
      <c r="Z21" s="5" t="e">
        <f t="shared" si="0"/>
        <v>#N/A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2:61" ht="15.75" customHeight="1" x14ac:dyDescent="0.25">
      <c r="D22" s="30" t="e">
        <f t="shared" si="5"/>
        <v>#N/A</v>
      </c>
      <c r="E22" s="30" t="e">
        <f t="shared" si="6"/>
        <v>#N/A</v>
      </c>
      <c r="F22" s="30" t="str">
        <f t="shared" si="1"/>
        <v/>
      </c>
      <c r="G22" s="30" t="str">
        <f t="shared" si="7"/>
        <v/>
      </c>
      <c r="H22" s="8" t="str">
        <f t="shared" si="2"/>
        <v/>
      </c>
      <c r="J22" s="17">
        <f t="shared" si="3"/>
        <v>0</v>
      </c>
      <c r="K22" s="17">
        <f t="shared" si="3"/>
        <v>0</v>
      </c>
      <c r="L22" s="17">
        <f t="shared" si="3"/>
        <v>0</v>
      </c>
      <c r="M22" s="17">
        <f t="shared" si="4"/>
        <v>0</v>
      </c>
      <c r="N22" s="17">
        <f t="shared" si="4"/>
        <v>0</v>
      </c>
      <c r="O22" s="30">
        <f t="shared" si="4"/>
        <v>0</v>
      </c>
      <c r="P22" t="s">
        <v>21</v>
      </c>
      <c r="Q22" s="39" t="e">
        <f>INDEX(DATABASE!$1:$10000,MATCH($P22,DATABASE!$A:$A,0),MATCH(Q$8,DATABASE!$1:$1,0))</f>
        <v>#N/A</v>
      </c>
      <c r="R22" s="39" t="e">
        <f>INDEX(DATABASE!$1:$10000,MATCH($P22,DATABASE!$A:$A,0),MATCH(R$8,DATABASE!$1:$1,0))</f>
        <v>#N/A</v>
      </c>
      <c r="S22" s="39" t="e">
        <f>INDEX(DATABASE!$1:$10000,MATCH($P22,DATABASE!$A:$A,0),MATCH(S$8,DATABASE!$1:$1,0))</f>
        <v>#N/A</v>
      </c>
      <c r="T22" s="39" t="e">
        <f>INDEX(DATABASE!$1:$10000,MATCH($P22,DATABASE!$A:$A,0),MATCH(T$8,DATABASE!$1:$1,0))</f>
        <v>#N/A</v>
      </c>
      <c r="U22" s="39" t="e">
        <f>INDEX(DATABASE!$1:$10000,MATCH($P22,DATABASE!$A:$A,0),MATCH(U$8,DATABASE!$1:$1,0))</f>
        <v>#N/A</v>
      </c>
      <c r="V22">
        <v>1</v>
      </c>
      <c r="W22" t="e">
        <f t="shared" si="8"/>
        <v>#N/A</v>
      </c>
      <c r="X22" t="e">
        <f t="shared" si="9"/>
        <v>#N/A</v>
      </c>
      <c r="Z22" s="39" t="e">
        <f t="shared" si="0"/>
        <v>#N/A</v>
      </c>
    </row>
    <row r="23" spans="2:61" s="3" customFormat="1" ht="15.75" customHeight="1" x14ac:dyDescent="0.25">
      <c r="B23" s="3" t="s">
        <v>23</v>
      </c>
      <c r="C23" s="3" t="s">
        <v>107</v>
      </c>
      <c r="D23" s="4" t="str">
        <f t="shared" si="5"/>
        <v/>
      </c>
      <c r="E23" s="4" t="str">
        <f t="shared" si="6"/>
        <v/>
      </c>
      <c r="F23" s="4" t="e">
        <f t="shared" si="1"/>
        <v>#N/A</v>
      </c>
      <c r="G23" s="4" t="e">
        <f t="shared" si="7"/>
        <v>#N/A</v>
      </c>
      <c r="H23" s="6" t="e">
        <f t="shared" si="2"/>
        <v>#N/A</v>
      </c>
      <c r="I23" s="6"/>
      <c r="J23" s="16" t="e">
        <f t="shared" si="3"/>
        <v>#N/A</v>
      </c>
      <c r="K23" s="16">
        <f t="shared" si="3"/>
        <v>0</v>
      </c>
      <c r="L23" s="16">
        <f t="shared" si="3"/>
        <v>0</v>
      </c>
      <c r="M23" s="16" t="e">
        <f t="shared" si="4"/>
        <v>#N/A</v>
      </c>
      <c r="N23" s="16">
        <f t="shared" si="4"/>
        <v>0</v>
      </c>
      <c r="O23" s="16">
        <f t="shared" si="4"/>
        <v>0</v>
      </c>
      <c r="P23" s="3" t="s">
        <v>22</v>
      </c>
      <c r="Q23" s="39" t="e">
        <f>INDEX(DATABASE!$1:$10000,MATCH($P23,DATABASE!$A:$A,0),MATCH(Q$8,DATABASE!$1:$1,0))</f>
        <v>#N/A</v>
      </c>
      <c r="R23" s="39" t="e">
        <f>INDEX(DATABASE!$1:$10000,MATCH($P23,DATABASE!$A:$A,0),MATCH(R$8,DATABASE!$1:$1,0))</f>
        <v>#N/A</v>
      </c>
      <c r="S23" s="39" t="e">
        <f>INDEX(DATABASE!$1:$10000,MATCH($P23,DATABASE!$A:$A,0),MATCH(S$8,DATABASE!$1:$1,0))</f>
        <v>#N/A</v>
      </c>
      <c r="T23" s="39" t="e">
        <f>INDEX(DATABASE!$1:$10000,MATCH($P23,DATABASE!$A:$A,0),MATCH(T$8,DATABASE!$1:$1,0))</f>
        <v>#N/A</v>
      </c>
      <c r="U23" s="39" t="e">
        <f>INDEX(DATABASE!$1:$10000,MATCH($P23,DATABASE!$A:$A,0),MATCH(U$8,DATABASE!$1:$1,0))</f>
        <v>#N/A</v>
      </c>
      <c r="V23" s="4">
        <v>0</v>
      </c>
      <c r="W23" s="4" t="e">
        <f>#REF!/Q23*1000*1000</f>
        <v>#REF!</v>
      </c>
      <c r="X23" s="4" t="e">
        <f>#REF!/R23*1000*1000</f>
        <v>#REF!</v>
      </c>
      <c r="Y23" s="5"/>
      <c r="Z23" s="39" t="e">
        <f t="shared" si="0"/>
        <v>#N/A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2:61" ht="15.75" customHeight="1" x14ac:dyDescent="0.25">
      <c r="D24" s="30" t="e">
        <f t="shared" si="5"/>
        <v>#N/A</v>
      </c>
      <c r="E24" s="30" t="e">
        <f t="shared" si="6"/>
        <v>#N/A</v>
      </c>
      <c r="F24" s="30" t="str">
        <f t="shared" si="1"/>
        <v/>
      </c>
      <c r="G24" s="30" t="str">
        <f t="shared" si="7"/>
        <v/>
      </c>
      <c r="H24" s="8" t="str">
        <f t="shared" si="2"/>
        <v/>
      </c>
      <c r="J24" s="17">
        <f t="shared" si="3"/>
        <v>0</v>
      </c>
      <c r="K24" s="17">
        <f t="shared" si="3"/>
        <v>0</v>
      </c>
      <c r="L24" s="17">
        <f t="shared" si="3"/>
        <v>0</v>
      </c>
      <c r="M24" s="17">
        <f t="shared" si="4"/>
        <v>0</v>
      </c>
      <c r="N24" s="17">
        <f t="shared" si="4"/>
        <v>0</v>
      </c>
      <c r="O24" s="30">
        <f t="shared" si="4"/>
        <v>0</v>
      </c>
      <c r="P24" t="s">
        <v>24</v>
      </c>
      <c r="Q24" s="39" t="e">
        <f>INDEX(DATABASE!$1:$10000,MATCH($P24,DATABASE!$A:$A,0),MATCH(Q$8,DATABASE!$1:$1,0))</f>
        <v>#N/A</v>
      </c>
      <c r="R24" s="39" t="e">
        <f>INDEX(DATABASE!$1:$10000,MATCH($P24,DATABASE!$A:$A,0),MATCH(R$8,DATABASE!$1:$1,0))</f>
        <v>#N/A</v>
      </c>
      <c r="S24" s="39" t="e">
        <f>INDEX(DATABASE!$1:$10000,MATCH($P24,DATABASE!$A:$A,0),MATCH(S$8,DATABASE!$1:$1,0))</f>
        <v>#N/A</v>
      </c>
      <c r="T24" s="39" t="e">
        <f>INDEX(DATABASE!$1:$10000,MATCH($P24,DATABASE!$A:$A,0),MATCH(T$8,DATABASE!$1:$1,0))</f>
        <v>#N/A</v>
      </c>
      <c r="U24" s="39" t="e">
        <f>INDEX(DATABASE!$1:$10000,MATCH($P24,DATABASE!$A:$A,0),MATCH(U$8,DATABASE!$1:$1,0))</f>
        <v>#N/A</v>
      </c>
      <c r="V24">
        <v>1</v>
      </c>
      <c r="W24" t="e">
        <f>Q23/Q24*1000*1000</f>
        <v>#N/A</v>
      </c>
      <c r="X24" t="e">
        <f>R23/R24*1000*1000</f>
        <v>#N/A</v>
      </c>
      <c r="Z24" s="39" t="e">
        <f t="shared" si="0"/>
        <v>#N/A</v>
      </c>
    </row>
    <row r="25" spans="2:61" s="3" customFormat="1" ht="15.75" customHeight="1" x14ac:dyDescent="0.25">
      <c r="B25" s="3" t="s">
        <v>114</v>
      </c>
      <c r="C25" s="3" t="s">
        <v>107</v>
      </c>
      <c r="D25" s="4" t="str">
        <f t="shared" si="5"/>
        <v/>
      </c>
      <c r="E25" s="4" t="str">
        <f t="shared" si="6"/>
        <v/>
      </c>
      <c r="F25" s="4" t="e">
        <f t="shared" si="1"/>
        <v>#N/A</v>
      </c>
      <c r="G25" s="4" t="e">
        <f t="shared" si="7"/>
        <v>#N/A</v>
      </c>
      <c r="H25" s="6" t="e">
        <f t="shared" si="2"/>
        <v>#N/A</v>
      </c>
      <c r="I25" s="6"/>
      <c r="J25" s="16" t="e">
        <f t="shared" si="3"/>
        <v>#N/A</v>
      </c>
      <c r="K25" s="16">
        <f t="shared" si="3"/>
        <v>0</v>
      </c>
      <c r="L25" s="16">
        <f t="shared" si="3"/>
        <v>0</v>
      </c>
      <c r="M25" s="16" t="e">
        <f t="shared" si="4"/>
        <v>#N/A</v>
      </c>
      <c r="N25" s="16">
        <f t="shared" si="4"/>
        <v>0</v>
      </c>
      <c r="O25" s="16">
        <f t="shared" si="4"/>
        <v>0</v>
      </c>
      <c r="P25" s="3" t="s">
        <v>25</v>
      </c>
      <c r="Q25" s="39" t="e">
        <f>INDEX(DATABASE!$1:$10000,MATCH($P25,DATABASE!$A:$A,0),MATCH(Q$8,DATABASE!$1:$1,0))</f>
        <v>#N/A</v>
      </c>
      <c r="R25" s="39" t="e">
        <f>INDEX(DATABASE!$1:$10000,MATCH($P25,DATABASE!$A:$A,0),MATCH(R$8,DATABASE!$1:$1,0))</f>
        <v>#N/A</v>
      </c>
      <c r="S25" s="39" t="e">
        <f>INDEX(DATABASE!$1:$10000,MATCH($P25,DATABASE!$A:$A,0),MATCH(S$8,DATABASE!$1:$1,0))</f>
        <v>#N/A</v>
      </c>
      <c r="T25" s="39" t="e">
        <f>INDEX(DATABASE!$1:$10000,MATCH($P25,DATABASE!$A:$A,0),MATCH(T$8,DATABASE!$1:$1,0))</f>
        <v>#N/A</v>
      </c>
      <c r="U25" s="39" t="e">
        <f>INDEX(DATABASE!$1:$10000,MATCH($P25,DATABASE!$A:$A,0),MATCH(U$8,DATABASE!$1:$1,0))</f>
        <v>#N/A</v>
      </c>
      <c r="V25" s="4">
        <v>0</v>
      </c>
      <c r="W25" s="4" t="e">
        <f>#REF!/Q25*1000*1000</f>
        <v>#REF!</v>
      </c>
      <c r="X25" s="4" t="e">
        <f>#REF!/R25*1000*1000</f>
        <v>#REF!</v>
      </c>
      <c r="Y25" s="5"/>
      <c r="Z25" s="39" t="e">
        <f t="shared" si="0"/>
        <v>#N/A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2:61" ht="15.75" customHeight="1" x14ac:dyDescent="0.25">
      <c r="D26" s="30" t="e">
        <f t="shared" si="5"/>
        <v>#N/A</v>
      </c>
      <c r="E26" s="30" t="e">
        <f t="shared" si="6"/>
        <v>#N/A</v>
      </c>
      <c r="F26" s="30" t="str">
        <f t="shared" si="1"/>
        <v/>
      </c>
      <c r="G26" s="30" t="str">
        <f t="shared" si="7"/>
        <v/>
      </c>
      <c r="H26" s="8" t="str">
        <f t="shared" si="2"/>
        <v/>
      </c>
      <c r="J26" s="17">
        <f t="shared" si="3"/>
        <v>0</v>
      </c>
      <c r="K26" s="17">
        <f t="shared" si="3"/>
        <v>0</v>
      </c>
      <c r="L26" s="17">
        <f t="shared" si="3"/>
        <v>0</v>
      </c>
      <c r="M26" s="17">
        <f t="shared" si="4"/>
        <v>0</v>
      </c>
      <c r="N26" s="17">
        <f t="shared" si="4"/>
        <v>0</v>
      </c>
      <c r="O26" s="30">
        <f t="shared" si="4"/>
        <v>0</v>
      </c>
      <c r="P26" t="s">
        <v>26</v>
      </c>
      <c r="Q26" s="39" t="e">
        <f>INDEX(DATABASE!$1:$10000,MATCH($P26,DATABASE!$A:$A,0),MATCH(Q$8,DATABASE!$1:$1,0))</f>
        <v>#N/A</v>
      </c>
      <c r="R26" s="39" t="e">
        <f>INDEX(DATABASE!$1:$10000,MATCH($P26,DATABASE!$A:$A,0),MATCH(R$8,DATABASE!$1:$1,0))</f>
        <v>#N/A</v>
      </c>
      <c r="S26" s="39" t="e">
        <f>INDEX(DATABASE!$1:$10000,MATCH($P26,DATABASE!$A:$A,0),MATCH(S$8,DATABASE!$1:$1,0))</f>
        <v>#N/A</v>
      </c>
      <c r="T26" s="39" t="e">
        <f>INDEX(DATABASE!$1:$10000,MATCH($P26,DATABASE!$A:$A,0),MATCH(T$8,DATABASE!$1:$1,0))</f>
        <v>#N/A</v>
      </c>
      <c r="U26" s="39" t="e">
        <f>INDEX(DATABASE!$1:$10000,MATCH($P26,DATABASE!$A:$A,0),MATCH(U$8,DATABASE!$1:$1,0))</f>
        <v>#N/A</v>
      </c>
      <c r="V26">
        <v>1</v>
      </c>
      <c r="W26" t="e">
        <f>Q25/Q26*1000*1000</f>
        <v>#N/A</v>
      </c>
      <c r="X26" t="e">
        <f>R25/R26*1000*1000</f>
        <v>#N/A</v>
      </c>
      <c r="Z26" s="39" t="e">
        <f t="shared" si="0"/>
        <v>#N/A</v>
      </c>
    </row>
    <row r="27" spans="2:61" s="3" customFormat="1" ht="15.75" customHeight="1" x14ac:dyDescent="0.25">
      <c r="B27" s="3" t="s">
        <v>42</v>
      </c>
      <c r="C27" s="3" t="s">
        <v>107</v>
      </c>
      <c r="D27" s="4" t="str">
        <f t="shared" si="5"/>
        <v/>
      </c>
      <c r="E27" s="4" t="str">
        <f t="shared" si="6"/>
        <v/>
      </c>
      <c r="F27" s="4" t="e">
        <f t="shared" si="1"/>
        <v>#N/A</v>
      </c>
      <c r="G27" s="4" t="e">
        <f t="shared" si="7"/>
        <v>#N/A</v>
      </c>
      <c r="H27" s="6" t="e">
        <f t="shared" si="2"/>
        <v>#N/A</v>
      </c>
      <c r="I27" s="6"/>
      <c r="J27" s="16" t="e">
        <f t="shared" si="3"/>
        <v>#N/A</v>
      </c>
      <c r="K27" s="16">
        <f t="shared" si="3"/>
        <v>0</v>
      </c>
      <c r="L27" s="16">
        <f t="shared" si="3"/>
        <v>0</v>
      </c>
      <c r="M27" s="16" t="e">
        <f t="shared" si="4"/>
        <v>#N/A</v>
      </c>
      <c r="N27" s="16">
        <f t="shared" si="4"/>
        <v>0</v>
      </c>
      <c r="O27" s="16">
        <f t="shared" si="4"/>
        <v>0</v>
      </c>
      <c r="P27" s="3" t="s">
        <v>27</v>
      </c>
      <c r="Q27" s="39" t="e">
        <f>INDEX(DATABASE!$1:$10000,MATCH($P27,DATABASE!$A:$A,0),MATCH(Q$8,DATABASE!$1:$1,0))</f>
        <v>#N/A</v>
      </c>
      <c r="R27" s="39" t="e">
        <f>INDEX(DATABASE!$1:$10000,MATCH($P27,DATABASE!$A:$A,0),MATCH(R$8,DATABASE!$1:$1,0))</f>
        <v>#N/A</v>
      </c>
      <c r="S27" s="39" t="e">
        <f>INDEX(DATABASE!$1:$10000,MATCH($P27,DATABASE!$A:$A,0),MATCH(S$8,DATABASE!$1:$1,0))</f>
        <v>#N/A</v>
      </c>
      <c r="T27" s="39" t="e">
        <f>INDEX(DATABASE!$1:$10000,MATCH($P27,DATABASE!$A:$A,0),MATCH(T$8,DATABASE!$1:$1,0))</f>
        <v>#N/A</v>
      </c>
      <c r="U27" s="39" t="e">
        <f>INDEX(DATABASE!$1:$10000,MATCH($P27,DATABASE!$A:$A,0),MATCH(U$8,DATABASE!$1:$1,0))</f>
        <v>#N/A</v>
      </c>
      <c r="V27" s="4">
        <v>0</v>
      </c>
      <c r="W27" s="4" t="e">
        <f>#REF!/Q27*1000*1000</f>
        <v>#REF!</v>
      </c>
      <c r="X27" s="4" t="e">
        <f>#REF!/R27*1000*1000</f>
        <v>#REF!</v>
      </c>
      <c r="Y27" s="5"/>
      <c r="Z27" s="39" t="e">
        <f t="shared" si="0"/>
        <v>#N/A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2:61" ht="15.75" customHeight="1" x14ac:dyDescent="0.25">
      <c r="D28" s="30" t="e">
        <f t="shared" si="5"/>
        <v>#N/A</v>
      </c>
      <c r="E28" s="30" t="e">
        <f t="shared" si="6"/>
        <v>#N/A</v>
      </c>
      <c r="F28" s="30" t="str">
        <f t="shared" si="1"/>
        <v/>
      </c>
      <c r="G28" s="30" t="str">
        <f t="shared" si="7"/>
        <v/>
      </c>
      <c r="H28" s="8" t="str">
        <f t="shared" si="2"/>
        <v/>
      </c>
      <c r="J28" s="17">
        <f t="shared" si="3"/>
        <v>0</v>
      </c>
      <c r="K28" s="17">
        <f t="shared" si="3"/>
        <v>0</v>
      </c>
      <c r="L28" s="17">
        <f t="shared" si="3"/>
        <v>0</v>
      </c>
      <c r="M28" s="17">
        <f t="shared" si="4"/>
        <v>0</v>
      </c>
      <c r="N28" s="17">
        <f t="shared" si="4"/>
        <v>0</v>
      </c>
      <c r="O28" s="30">
        <f t="shared" si="4"/>
        <v>0</v>
      </c>
      <c r="P28" t="s">
        <v>28</v>
      </c>
      <c r="Q28" s="39" t="e">
        <f>INDEX(DATABASE!$1:$10000,MATCH($P28,DATABASE!$A:$A,0),MATCH(Q$8,DATABASE!$1:$1,0))</f>
        <v>#N/A</v>
      </c>
      <c r="R28" s="39" t="e">
        <f>INDEX(DATABASE!$1:$10000,MATCH($P28,DATABASE!$A:$A,0),MATCH(R$8,DATABASE!$1:$1,0))</f>
        <v>#N/A</v>
      </c>
      <c r="S28" s="39" t="e">
        <f>INDEX(DATABASE!$1:$10000,MATCH($P28,DATABASE!$A:$A,0),MATCH(S$8,DATABASE!$1:$1,0))</f>
        <v>#N/A</v>
      </c>
      <c r="T28" s="39" t="e">
        <f>INDEX(DATABASE!$1:$10000,MATCH($P28,DATABASE!$A:$A,0),MATCH(T$8,DATABASE!$1:$1,0))</f>
        <v>#N/A</v>
      </c>
      <c r="U28" s="39" t="e">
        <f>INDEX(DATABASE!$1:$10000,MATCH($P28,DATABASE!$A:$A,0),MATCH(U$8,DATABASE!$1:$1,0))</f>
        <v>#N/A</v>
      </c>
      <c r="V28">
        <v>1</v>
      </c>
      <c r="W28" t="e">
        <f>Q27/Q28*1000*1000</f>
        <v>#N/A</v>
      </c>
      <c r="X28" t="e">
        <f>R27/R28*1000*1000</f>
        <v>#N/A</v>
      </c>
      <c r="Z28" s="39" t="e">
        <f t="shared" si="0"/>
        <v>#N/A</v>
      </c>
    </row>
    <row r="29" spans="2:61" s="3" customFormat="1" ht="15.75" customHeight="1" x14ac:dyDescent="0.25">
      <c r="B29" s="3" t="s">
        <v>115</v>
      </c>
      <c r="C29" s="3" t="s">
        <v>107</v>
      </c>
      <c r="D29" s="4" t="str">
        <f t="shared" si="5"/>
        <v/>
      </c>
      <c r="E29" s="4" t="str">
        <f t="shared" si="6"/>
        <v/>
      </c>
      <c r="F29" s="4" t="e">
        <f t="shared" si="1"/>
        <v>#N/A</v>
      </c>
      <c r="G29" s="4" t="e">
        <f t="shared" si="7"/>
        <v>#N/A</v>
      </c>
      <c r="H29" s="6" t="e">
        <f t="shared" si="2"/>
        <v>#N/A</v>
      </c>
      <c r="I29" s="6"/>
      <c r="J29" s="16" t="e">
        <f t="shared" si="3"/>
        <v>#N/A</v>
      </c>
      <c r="K29" s="16">
        <f t="shared" si="3"/>
        <v>0</v>
      </c>
      <c r="L29" s="16">
        <f t="shared" si="3"/>
        <v>0</v>
      </c>
      <c r="M29" s="16" t="e">
        <f t="shared" si="4"/>
        <v>#N/A</v>
      </c>
      <c r="N29" s="16">
        <f t="shared" si="4"/>
        <v>0</v>
      </c>
      <c r="O29" s="16">
        <f t="shared" si="4"/>
        <v>0</v>
      </c>
      <c r="P29" s="3" t="s">
        <v>29</v>
      </c>
      <c r="Q29" s="39" t="e">
        <f>INDEX(DATABASE!$1:$10000,MATCH($P29,DATABASE!$A:$A,0),MATCH(Q$8,DATABASE!$1:$1,0))</f>
        <v>#N/A</v>
      </c>
      <c r="R29" s="39" t="e">
        <f>INDEX(DATABASE!$1:$10000,MATCH($P29,DATABASE!$A:$A,0),MATCH(R$8,DATABASE!$1:$1,0))</f>
        <v>#N/A</v>
      </c>
      <c r="S29" s="39" t="e">
        <f>INDEX(DATABASE!$1:$10000,MATCH($P29,DATABASE!$A:$A,0),MATCH(S$8,DATABASE!$1:$1,0))</f>
        <v>#N/A</v>
      </c>
      <c r="T29" s="39" t="e">
        <f>INDEX(DATABASE!$1:$10000,MATCH($P29,DATABASE!$A:$A,0),MATCH(T$8,DATABASE!$1:$1,0))</f>
        <v>#N/A</v>
      </c>
      <c r="U29" s="39" t="e">
        <f>INDEX(DATABASE!$1:$10000,MATCH($P29,DATABASE!$A:$A,0),MATCH(U$8,DATABASE!$1:$1,0))</f>
        <v>#N/A</v>
      </c>
      <c r="V29" s="4">
        <v>0</v>
      </c>
      <c r="W29" s="4" t="e">
        <f>#REF!/Q29*1000*1000</f>
        <v>#REF!</v>
      </c>
      <c r="X29" s="4" t="e">
        <f>#REF!/R29*1000*1000</f>
        <v>#REF!</v>
      </c>
      <c r="Y29" s="5"/>
      <c r="Z29" s="39" t="e">
        <f t="shared" si="0"/>
        <v>#N/A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2:61" ht="15.75" customHeight="1" x14ac:dyDescent="0.25">
      <c r="D30" s="30" t="e">
        <f t="shared" si="5"/>
        <v>#N/A</v>
      </c>
      <c r="E30" s="30" t="e">
        <f t="shared" si="6"/>
        <v>#N/A</v>
      </c>
      <c r="F30" s="30" t="str">
        <f t="shared" si="1"/>
        <v/>
      </c>
      <c r="G30" s="30" t="str">
        <f t="shared" si="7"/>
        <v/>
      </c>
      <c r="H30" s="8" t="str">
        <f t="shared" si="2"/>
        <v/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7">
        <f t="shared" si="4"/>
        <v>0</v>
      </c>
      <c r="N30" s="17">
        <f t="shared" si="4"/>
        <v>0</v>
      </c>
      <c r="O30" s="30">
        <f t="shared" si="4"/>
        <v>0</v>
      </c>
      <c r="P30" t="s">
        <v>30</v>
      </c>
      <c r="Q30" s="39" t="e">
        <f>INDEX(DATABASE!$1:$10000,MATCH($P30,DATABASE!$A:$A,0),MATCH(Q$8,DATABASE!$1:$1,0))</f>
        <v>#N/A</v>
      </c>
      <c r="R30" s="39" t="e">
        <f>INDEX(DATABASE!$1:$10000,MATCH($P30,DATABASE!$A:$A,0),MATCH(R$8,DATABASE!$1:$1,0))</f>
        <v>#N/A</v>
      </c>
      <c r="S30" s="39" t="e">
        <f>INDEX(DATABASE!$1:$10000,MATCH($P30,DATABASE!$A:$A,0),MATCH(S$8,DATABASE!$1:$1,0))</f>
        <v>#N/A</v>
      </c>
      <c r="T30" s="39" t="e">
        <f>INDEX(DATABASE!$1:$10000,MATCH($P30,DATABASE!$A:$A,0),MATCH(T$8,DATABASE!$1:$1,0))</f>
        <v>#N/A</v>
      </c>
      <c r="U30" s="39" t="e">
        <f>INDEX(DATABASE!$1:$10000,MATCH($P30,DATABASE!$A:$A,0),MATCH(U$8,DATABASE!$1:$1,0))</f>
        <v>#N/A</v>
      </c>
      <c r="V30">
        <v>1</v>
      </c>
      <c r="W30" t="e">
        <f>Q29/Q30*1000*1000</f>
        <v>#N/A</v>
      </c>
      <c r="X30" t="e">
        <f>R29/R30*1000*1000</f>
        <v>#N/A</v>
      </c>
      <c r="Z30" s="39" t="e">
        <f t="shared" si="0"/>
        <v>#N/A</v>
      </c>
    </row>
    <row r="31" spans="2:61" s="3" customFormat="1" ht="15.75" customHeight="1" x14ac:dyDescent="0.25">
      <c r="B31" s="3" t="s">
        <v>116</v>
      </c>
      <c r="C31" s="3" t="s">
        <v>107</v>
      </c>
      <c r="D31" s="4" t="str">
        <f t="shared" si="5"/>
        <v/>
      </c>
      <c r="E31" s="4" t="str">
        <f t="shared" si="6"/>
        <v/>
      </c>
      <c r="F31" s="4" t="e">
        <f t="shared" si="1"/>
        <v>#N/A</v>
      </c>
      <c r="G31" s="4" t="e">
        <f t="shared" si="7"/>
        <v>#N/A</v>
      </c>
      <c r="H31" s="6" t="e">
        <f t="shared" si="2"/>
        <v>#N/A</v>
      </c>
      <c r="I31" s="6"/>
      <c r="J31" s="16" t="e">
        <f t="shared" si="3"/>
        <v>#N/A</v>
      </c>
      <c r="K31" s="16">
        <f t="shared" si="3"/>
        <v>0</v>
      </c>
      <c r="L31" s="16">
        <f t="shared" si="3"/>
        <v>0</v>
      </c>
      <c r="M31" s="16" t="e">
        <f t="shared" si="4"/>
        <v>#N/A</v>
      </c>
      <c r="N31" s="16">
        <f t="shared" si="4"/>
        <v>0</v>
      </c>
      <c r="O31" s="16">
        <f t="shared" si="4"/>
        <v>0</v>
      </c>
      <c r="P31" s="3" t="s">
        <v>31</v>
      </c>
      <c r="Q31" s="39" t="e">
        <f>INDEX(DATABASE!$1:$10000,MATCH($P31,DATABASE!$A:$A,0),MATCH(Q$8,DATABASE!$1:$1,0))</f>
        <v>#N/A</v>
      </c>
      <c r="R31" s="39" t="e">
        <f>INDEX(DATABASE!$1:$10000,MATCH($P31,DATABASE!$A:$A,0),MATCH(R$8,DATABASE!$1:$1,0))</f>
        <v>#N/A</v>
      </c>
      <c r="S31" s="39" t="e">
        <f>INDEX(DATABASE!$1:$10000,MATCH($P31,DATABASE!$A:$A,0),MATCH(S$8,DATABASE!$1:$1,0))</f>
        <v>#N/A</v>
      </c>
      <c r="T31" s="39" t="e">
        <f>INDEX(DATABASE!$1:$10000,MATCH($P31,DATABASE!$A:$A,0),MATCH(T$8,DATABASE!$1:$1,0))</f>
        <v>#N/A</v>
      </c>
      <c r="U31" s="39" t="e">
        <f>INDEX(DATABASE!$1:$10000,MATCH($P31,DATABASE!$A:$A,0),MATCH(U$8,DATABASE!$1:$1,0))</f>
        <v>#N/A</v>
      </c>
      <c r="V31" s="4">
        <v>0</v>
      </c>
      <c r="W31" s="4" t="e">
        <f>#REF!/Q31*1000*1000</f>
        <v>#REF!</v>
      </c>
      <c r="X31" s="4" t="e">
        <f>#REF!/R31*1000*1000</f>
        <v>#REF!</v>
      </c>
      <c r="Y31" s="5"/>
      <c r="Z31" s="39" t="e">
        <f t="shared" si="0"/>
        <v>#N/A</v>
      </c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2:61" x14ac:dyDescent="0.25">
      <c r="D32" s="30" t="e">
        <f t="shared" si="5"/>
        <v>#N/A</v>
      </c>
      <c r="E32" s="30" t="e">
        <f t="shared" si="6"/>
        <v>#N/A</v>
      </c>
      <c r="F32" s="30" t="str">
        <f t="shared" si="1"/>
        <v/>
      </c>
      <c r="G32" s="30" t="str">
        <f t="shared" si="7"/>
        <v/>
      </c>
      <c r="H32" s="8" t="str">
        <f t="shared" si="2"/>
        <v/>
      </c>
      <c r="J32" s="17">
        <f t="shared" si="3"/>
        <v>0</v>
      </c>
      <c r="K32" s="17">
        <f t="shared" si="3"/>
        <v>0</v>
      </c>
      <c r="L32" s="17">
        <f t="shared" si="3"/>
        <v>0</v>
      </c>
      <c r="M32" s="17">
        <f t="shared" si="4"/>
        <v>0</v>
      </c>
      <c r="N32" s="17">
        <f t="shared" si="4"/>
        <v>0</v>
      </c>
      <c r="O32" s="30">
        <f t="shared" si="4"/>
        <v>0</v>
      </c>
      <c r="P32" t="s">
        <v>32</v>
      </c>
      <c r="Q32" s="39" t="e">
        <f>INDEX(DATABASE!$1:$10000,MATCH($P32,DATABASE!$A:$A,0),MATCH(Q$8,DATABASE!$1:$1,0))</f>
        <v>#N/A</v>
      </c>
      <c r="R32" s="39" t="e">
        <f>INDEX(DATABASE!$1:$10000,MATCH($P32,DATABASE!$A:$A,0),MATCH(R$8,DATABASE!$1:$1,0))</f>
        <v>#N/A</v>
      </c>
      <c r="S32" s="39" t="e">
        <f>INDEX(DATABASE!$1:$10000,MATCH($P32,DATABASE!$A:$A,0),MATCH(S$8,DATABASE!$1:$1,0))</f>
        <v>#N/A</v>
      </c>
      <c r="T32" s="39" t="e">
        <f>INDEX(DATABASE!$1:$10000,MATCH($P32,DATABASE!$A:$A,0),MATCH(T$8,DATABASE!$1:$1,0))</f>
        <v>#N/A</v>
      </c>
      <c r="U32" s="39" t="e">
        <f>INDEX(DATABASE!$1:$10000,MATCH($P32,DATABASE!$A:$A,0),MATCH(U$8,DATABASE!$1:$1,0))</f>
        <v>#N/A</v>
      </c>
      <c r="V32">
        <v>1</v>
      </c>
      <c r="W32" t="e">
        <f t="shared" ref="W32:X38" si="10">Q31/Q32*1000*1000</f>
        <v>#N/A</v>
      </c>
      <c r="X32" t="e">
        <f t="shared" si="10"/>
        <v>#N/A</v>
      </c>
      <c r="Z32" s="39" t="e">
        <f t="shared" si="0"/>
        <v>#N/A</v>
      </c>
    </row>
    <row r="33" spans="2:61" x14ac:dyDescent="0.25">
      <c r="B33" t="s">
        <v>117</v>
      </c>
      <c r="C33" t="s">
        <v>108</v>
      </c>
      <c r="D33" s="30" t="str">
        <f t="shared" si="5"/>
        <v/>
      </c>
      <c r="E33" s="30" t="str">
        <f t="shared" si="6"/>
        <v/>
      </c>
      <c r="F33" s="11" t="e">
        <f t="shared" si="1"/>
        <v>#N/A</v>
      </c>
      <c r="G33" s="11" t="e">
        <f>IF(NOT($V33),R33,"")</f>
        <v>#N/A</v>
      </c>
      <c r="H33" s="8" t="e">
        <f t="shared" si="2"/>
        <v>#N/A</v>
      </c>
      <c r="J33" s="17">
        <f t="shared" ref="J33:L52" si="11">IF($C33=J$9,$F33,0)</f>
        <v>0</v>
      </c>
      <c r="K33" s="17" t="e">
        <f t="shared" si="11"/>
        <v>#N/A</v>
      </c>
      <c r="L33" s="17">
        <f t="shared" si="11"/>
        <v>0</v>
      </c>
      <c r="M33" s="17">
        <f t="shared" ref="M33:O52" si="12">IF($C33=M$9,$G33,0)</f>
        <v>0</v>
      </c>
      <c r="N33" s="17" t="e">
        <f t="shared" si="12"/>
        <v>#N/A</v>
      </c>
      <c r="O33" s="30">
        <f t="shared" si="12"/>
        <v>0</v>
      </c>
      <c r="P33" t="s">
        <v>33</v>
      </c>
      <c r="Q33" s="39" t="e">
        <f>INDEX(DATABASE!$1:$10000,MATCH($P33,DATABASE!$A:$A,0),MATCH(Q$8,DATABASE!$1:$1,0))</f>
        <v>#N/A</v>
      </c>
      <c r="R33" s="39" t="e">
        <f>INDEX(DATABASE!$1:$10000,MATCH($P33,DATABASE!$A:$A,0),MATCH(R$8,DATABASE!$1:$1,0))</f>
        <v>#N/A</v>
      </c>
      <c r="S33" s="39" t="e">
        <f>INDEX(DATABASE!$1:$10000,MATCH($P33,DATABASE!$A:$A,0),MATCH(S$8,DATABASE!$1:$1,0))</f>
        <v>#N/A</v>
      </c>
      <c r="T33" s="39" t="e">
        <f>INDEX(DATABASE!$1:$10000,MATCH($P33,DATABASE!$A:$A,0),MATCH(T$8,DATABASE!$1:$1,0))</f>
        <v>#N/A</v>
      </c>
      <c r="U33" s="39" t="e">
        <f>INDEX(DATABASE!$1:$10000,MATCH($P33,DATABASE!$A:$A,0),MATCH(U$8,DATABASE!$1:$1,0))</f>
        <v>#N/A</v>
      </c>
      <c r="V33">
        <v>0</v>
      </c>
      <c r="W33" t="e">
        <f t="shared" si="10"/>
        <v>#N/A</v>
      </c>
      <c r="X33" t="e">
        <f t="shared" si="10"/>
        <v>#N/A</v>
      </c>
      <c r="Z33" s="39" t="e">
        <f t="shared" si="0"/>
        <v>#N/A</v>
      </c>
    </row>
    <row r="34" spans="2:61" x14ac:dyDescent="0.25">
      <c r="D34" s="30" t="e">
        <f t="shared" si="5"/>
        <v>#N/A</v>
      </c>
      <c r="E34" s="30" t="e">
        <f t="shared" si="6"/>
        <v>#N/A</v>
      </c>
      <c r="F34" s="30" t="str">
        <f t="shared" si="1"/>
        <v/>
      </c>
      <c r="G34" s="30" t="str">
        <f>IF(NOT($V34),Z34,"")</f>
        <v/>
      </c>
      <c r="H34" s="8" t="str">
        <f t="shared" si="2"/>
        <v/>
      </c>
      <c r="J34" s="17">
        <f t="shared" si="11"/>
        <v>0</v>
      </c>
      <c r="K34" s="17">
        <f t="shared" si="11"/>
        <v>0</v>
      </c>
      <c r="L34" s="17">
        <f t="shared" si="11"/>
        <v>0</v>
      </c>
      <c r="M34" s="17">
        <f t="shared" si="12"/>
        <v>0</v>
      </c>
      <c r="N34" s="17">
        <f t="shared" si="12"/>
        <v>0</v>
      </c>
      <c r="O34" s="30">
        <f t="shared" si="12"/>
        <v>0</v>
      </c>
      <c r="P34" t="s">
        <v>34</v>
      </c>
      <c r="Q34" s="39" t="e">
        <f>INDEX(DATABASE!$1:$10000,MATCH($P34,DATABASE!$A:$A,0),MATCH(Q$8,DATABASE!$1:$1,0))</f>
        <v>#N/A</v>
      </c>
      <c r="R34" s="39" t="e">
        <f>INDEX(DATABASE!$1:$10000,MATCH($P34,DATABASE!$A:$A,0),MATCH(R$8,DATABASE!$1:$1,0))</f>
        <v>#N/A</v>
      </c>
      <c r="S34" s="39" t="e">
        <f>INDEX(DATABASE!$1:$10000,MATCH($P34,DATABASE!$A:$A,0),MATCH(S$8,DATABASE!$1:$1,0))</f>
        <v>#N/A</v>
      </c>
      <c r="T34" s="39" t="e">
        <f>INDEX(DATABASE!$1:$10000,MATCH($P34,DATABASE!$A:$A,0),MATCH(T$8,DATABASE!$1:$1,0))</f>
        <v>#N/A</v>
      </c>
      <c r="U34" s="39" t="e">
        <f>INDEX(DATABASE!$1:$10000,MATCH($P34,DATABASE!$A:$A,0),MATCH(U$8,DATABASE!$1:$1,0))</f>
        <v>#N/A</v>
      </c>
      <c r="V34">
        <v>1</v>
      </c>
      <c r="W34" t="e">
        <f t="shared" si="10"/>
        <v>#N/A</v>
      </c>
      <c r="X34" t="e">
        <f t="shared" si="10"/>
        <v>#N/A</v>
      </c>
      <c r="Z34" s="39" t="e">
        <f t="shared" si="0"/>
        <v>#N/A</v>
      </c>
    </row>
    <row r="35" spans="2:61" x14ac:dyDescent="0.25">
      <c r="B35" t="s">
        <v>118</v>
      </c>
      <c r="C35" t="s">
        <v>109</v>
      </c>
      <c r="D35" s="30" t="str">
        <f t="shared" si="5"/>
        <v/>
      </c>
      <c r="E35" s="30" t="str">
        <f t="shared" si="6"/>
        <v/>
      </c>
      <c r="F35" s="11" t="e">
        <f t="shared" si="1"/>
        <v>#N/A</v>
      </c>
      <c r="G35" s="11" t="e">
        <f>IF(NOT($V35),R35,"")</f>
        <v>#N/A</v>
      </c>
      <c r="H35" s="8" t="e">
        <f t="shared" si="2"/>
        <v>#N/A</v>
      </c>
      <c r="J35" s="17">
        <f t="shared" si="11"/>
        <v>0</v>
      </c>
      <c r="K35" s="17">
        <f t="shared" si="11"/>
        <v>0</v>
      </c>
      <c r="L35" s="17" t="e">
        <f t="shared" si="11"/>
        <v>#N/A</v>
      </c>
      <c r="M35" s="17">
        <f t="shared" si="12"/>
        <v>0</v>
      </c>
      <c r="N35" s="17">
        <f t="shared" si="12"/>
        <v>0</v>
      </c>
      <c r="O35" s="30" t="e">
        <f t="shared" si="12"/>
        <v>#N/A</v>
      </c>
      <c r="P35" t="s">
        <v>35</v>
      </c>
      <c r="Q35" s="39" t="e">
        <f>INDEX(DATABASE!$1:$10000,MATCH($P35,DATABASE!$A:$A,0),MATCH(Q$8,DATABASE!$1:$1,0))</f>
        <v>#N/A</v>
      </c>
      <c r="R35" s="39" t="e">
        <f>INDEX(DATABASE!$1:$10000,MATCH($P35,DATABASE!$A:$A,0),MATCH(R$8,DATABASE!$1:$1,0))</f>
        <v>#N/A</v>
      </c>
      <c r="S35" s="39" t="e">
        <f>INDEX(DATABASE!$1:$10000,MATCH($P35,DATABASE!$A:$A,0),MATCH(S$8,DATABASE!$1:$1,0))</f>
        <v>#N/A</v>
      </c>
      <c r="T35" s="39" t="e">
        <f>INDEX(DATABASE!$1:$10000,MATCH($P35,DATABASE!$A:$A,0),MATCH(T$8,DATABASE!$1:$1,0))</f>
        <v>#N/A</v>
      </c>
      <c r="U35" s="39" t="e">
        <f>INDEX(DATABASE!$1:$10000,MATCH($P35,DATABASE!$A:$A,0),MATCH(U$8,DATABASE!$1:$1,0))</f>
        <v>#N/A</v>
      </c>
      <c r="V35">
        <v>0</v>
      </c>
      <c r="W35" t="e">
        <f t="shared" si="10"/>
        <v>#N/A</v>
      </c>
      <c r="X35" t="e">
        <f t="shared" si="10"/>
        <v>#N/A</v>
      </c>
      <c r="Z35" s="39" t="e">
        <f t="shared" si="0"/>
        <v>#N/A</v>
      </c>
    </row>
    <row r="36" spans="2:61" ht="15.75" customHeight="1" x14ac:dyDescent="0.25">
      <c r="D36" s="30" t="e">
        <f t="shared" si="5"/>
        <v>#N/A</v>
      </c>
      <c r="E36" s="30" t="e">
        <f t="shared" si="6"/>
        <v>#N/A</v>
      </c>
      <c r="F36" s="30" t="str">
        <f t="shared" si="1"/>
        <v/>
      </c>
      <c r="G36" s="30" t="str">
        <f t="shared" ref="G36:G58" si="13">IF(NOT($V36),Z36,"")</f>
        <v/>
      </c>
      <c r="H36" s="8" t="str">
        <f t="shared" si="2"/>
        <v/>
      </c>
      <c r="J36" s="17">
        <f t="shared" si="11"/>
        <v>0</v>
      </c>
      <c r="K36" s="17">
        <f t="shared" si="11"/>
        <v>0</v>
      </c>
      <c r="L36" s="17">
        <f t="shared" si="11"/>
        <v>0</v>
      </c>
      <c r="M36" s="17">
        <f t="shared" si="12"/>
        <v>0</v>
      </c>
      <c r="N36" s="17">
        <f t="shared" si="12"/>
        <v>0</v>
      </c>
      <c r="O36" s="30">
        <f t="shared" si="12"/>
        <v>0</v>
      </c>
      <c r="P36" t="s">
        <v>36</v>
      </c>
      <c r="Q36" s="39" t="e">
        <f>INDEX(DATABASE!$1:$10000,MATCH($P36,DATABASE!$A:$A,0),MATCH(Q$8,DATABASE!$1:$1,0))</f>
        <v>#N/A</v>
      </c>
      <c r="R36" s="39" t="e">
        <f>INDEX(DATABASE!$1:$10000,MATCH($P36,DATABASE!$A:$A,0),MATCH(R$8,DATABASE!$1:$1,0))</f>
        <v>#N/A</v>
      </c>
      <c r="S36" s="39" t="e">
        <f>INDEX(DATABASE!$1:$10000,MATCH($P36,DATABASE!$A:$A,0),MATCH(S$8,DATABASE!$1:$1,0))</f>
        <v>#N/A</v>
      </c>
      <c r="T36" s="39" t="e">
        <f>INDEX(DATABASE!$1:$10000,MATCH($P36,DATABASE!$A:$A,0),MATCH(T$8,DATABASE!$1:$1,0))</f>
        <v>#N/A</v>
      </c>
      <c r="U36" s="39" t="e">
        <f>INDEX(DATABASE!$1:$10000,MATCH($P36,DATABASE!$A:$A,0),MATCH(U$8,DATABASE!$1:$1,0))</f>
        <v>#N/A</v>
      </c>
      <c r="V36">
        <v>1</v>
      </c>
      <c r="W36" t="e">
        <f t="shared" si="10"/>
        <v>#N/A</v>
      </c>
      <c r="X36" t="e">
        <f t="shared" si="10"/>
        <v>#N/A</v>
      </c>
      <c r="Z36" s="39" t="e">
        <f t="shared" si="0"/>
        <v>#N/A</v>
      </c>
    </row>
    <row r="37" spans="2:61" s="3" customFormat="1" ht="15.75" customHeight="1" x14ac:dyDescent="0.25">
      <c r="B37" s="3" t="s">
        <v>119</v>
      </c>
      <c r="C37" s="3" t="s">
        <v>107</v>
      </c>
      <c r="D37" s="4" t="str">
        <f t="shared" si="5"/>
        <v/>
      </c>
      <c r="E37" s="4" t="str">
        <f t="shared" si="6"/>
        <v/>
      </c>
      <c r="F37" s="4" t="e">
        <f t="shared" si="1"/>
        <v>#N/A</v>
      </c>
      <c r="G37" s="4" t="e">
        <f t="shared" si="13"/>
        <v>#N/A</v>
      </c>
      <c r="H37" s="6" t="e">
        <f t="shared" si="2"/>
        <v>#N/A</v>
      </c>
      <c r="I37" s="6"/>
      <c r="J37" s="16" t="e">
        <f t="shared" si="11"/>
        <v>#N/A</v>
      </c>
      <c r="K37" s="16">
        <f t="shared" si="11"/>
        <v>0</v>
      </c>
      <c r="L37" s="16">
        <f t="shared" si="11"/>
        <v>0</v>
      </c>
      <c r="M37" s="16" t="e">
        <f t="shared" si="12"/>
        <v>#N/A</v>
      </c>
      <c r="N37" s="16">
        <f t="shared" si="12"/>
        <v>0</v>
      </c>
      <c r="O37" s="16">
        <f t="shared" si="12"/>
        <v>0</v>
      </c>
      <c r="P37" s="3" t="s">
        <v>37</v>
      </c>
      <c r="Q37" s="39" t="e">
        <f>INDEX(DATABASE!$1:$10000,MATCH($P37,DATABASE!$A:$A,0),MATCH(Q$8,DATABASE!$1:$1,0))</f>
        <v>#N/A</v>
      </c>
      <c r="R37" s="39" t="e">
        <f>INDEX(DATABASE!$1:$10000,MATCH($P37,DATABASE!$A:$A,0),MATCH(R$8,DATABASE!$1:$1,0))</f>
        <v>#N/A</v>
      </c>
      <c r="S37" s="39" t="e">
        <f>INDEX(DATABASE!$1:$10000,MATCH($P37,DATABASE!$A:$A,0),MATCH(S$8,DATABASE!$1:$1,0))</f>
        <v>#N/A</v>
      </c>
      <c r="T37" s="39" t="e">
        <f>INDEX(DATABASE!$1:$10000,MATCH($P37,DATABASE!$A:$A,0),MATCH(T$8,DATABASE!$1:$1,0))</f>
        <v>#N/A</v>
      </c>
      <c r="U37" s="39" t="e">
        <f>INDEX(DATABASE!$1:$10000,MATCH($P37,DATABASE!$A:$A,0),MATCH(U$8,DATABASE!$1:$1,0))</f>
        <v>#N/A</v>
      </c>
      <c r="V37" s="4">
        <v>0</v>
      </c>
      <c r="W37" s="4" t="e">
        <f t="shared" si="10"/>
        <v>#N/A</v>
      </c>
      <c r="X37" s="4" t="e">
        <f t="shared" si="10"/>
        <v>#N/A</v>
      </c>
      <c r="Y37" s="5"/>
      <c r="Z37" s="39" t="e">
        <f t="shared" si="0"/>
        <v>#N/A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2:61" ht="15.75" customHeight="1" x14ac:dyDescent="0.25">
      <c r="D38" s="30" t="e">
        <f t="shared" si="5"/>
        <v>#N/A</v>
      </c>
      <c r="E38" s="30" t="e">
        <f t="shared" si="6"/>
        <v>#N/A</v>
      </c>
      <c r="F38" s="30" t="str">
        <f t="shared" si="1"/>
        <v/>
      </c>
      <c r="G38" s="30" t="str">
        <f t="shared" si="13"/>
        <v/>
      </c>
      <c r="H38" s="8" t="str">
        <f t="shared" si="2"/>
        <v/>
      </c>
      <c r="J38" s="17">
        <f t="shared" si="11"/>
        <v>0</v>
      </c>
      <c r="K38" s="17">
        <f t="shared" si="11"/>
        <v>0</v>
      </c>
      <c r="L38" s="17">
        <f t="shared" si="11"/>
        <v>0</v>
      </c>
      <c r="M38" s="17">
        <f t="shared" si="12"/>
        <v>0</v>
      </c>
      <c r="N38" s="17">
        <f t="shared" si="12"/>
        <v>0</v>
      </c>
      <c r="O38" s="30">
        <f t="shared" si="12"/>
        <v>0</v>
      </c>
      <c r="P38" t="s">
        <v>38</v>
      </c>
      <c r="Q38" s="39" t="e">
        <f>INDEX(DATABASE!$1:$10000,MATCH($P38,DATABASE!$A:$A,0),MATCH(Q$8,DATABASE!$1:$1,0))</f>
        <v>#N/A</v>
      </c>
      <c r="R38" s="39" t="e">
        <f>INDEX(DATABASE!$1:$10000,MATCH($P38,DATABASE!$A:$A,0),MATCH(R$8,DATABASE!$1:$1,0))</f>
        <v>#N/A</v>
      </c>
      <c r="S38" s="39" t="e">
        <f>INDEX(DATABASE!$1:$10000,MATCH($P38,DATABASE!$A:$A,0),MATCH(S$8,DATABASE!$1:$1,0))</f>
        <v>#N/A</v>
      </c>
      <c r="T38" s="39" t="e">
        <f>INDEX(DATABASE!$1:$10000,MATCH($P38,DATABASE!$A:$A,0),MATCH(T$8,DATABASE!$1:$1,0))</f>
        <v>#N/A</v>
      </c>
      <c r="U38" s="39" t="e">
        <f>INDEX(DATABASE!$1:$10000,MATCH($P38,DATABASE!$A:$A,0),MATCH(U$8,DATABASE!$1:$1,0))</f>
        <v>#N/A</v>
      </c>
      <c r="V38">
        <v>1</v>
      </c>
      <c r="W38" t="e">
        <f t="shared" si="10"/>
        <v>#N/A</v>
      </c>
      <c r="X38" t="e">
        <f t="shared" si="10"/>
        <v>#N/A</v>
      </c>
      <c r="Z38" s="39" t="e">
        <f t="shared" si="0"/>
        <v>#N/A</v>
      </c>
    </row>
    <row r="39" spans="2:61" s="3" customFormat="1" ht="16.5" hidden="1" customHeight="1" x14ac:dyDescent="0.25">
      <c r="D39" s="4" t="str">
        <f t="shared" si="5"/>
        <v/>
      </c>
      <c r="E39" s="4" t="str">
        <f t="shared" si="6"/>
        <v/>
      </c>
      <c r="F39" s="30" t="e">
        <f t="shared" si="1"/>
        <v>#N/A</v>
      </c>
      <c r="G39" s="30" t="e">
        <f t="shared" si="13"/>
        <v>#N/A</v>
      </c>
      <c r="H39" s="6" t="e">
        <f t="shared" si="2"/>
        <v>#N/A</v>
      </c>
      <c r="I39" s="6"/>
      <c r="J39" s="16">
        <f t="shared" si="11"/>
        <v>0</v>
      </c>
      <c r="K39" s="16">
        <f t="shared" si="11"/>
        <v>0</v>
      </c>
      <c r="L39" s="16">
        <f t="shared" si="11"/>
        <v>0</v>
      </c>
      <c r="M39" s="16">
        <f t="shared" si="12"/>
        <v>0</v>
      </c>
      <c r="N39" s="16">
        <f t="shared" si="12"/>
        <v>0</v>
      </c>
      <c r="O39" s="16">
        <f t="shared" si="12"/>
        <v>0</v>
      </c>
      <c r="P39" s="3" t="s">
        <v>84</v>
      </c>
      <c r="Q39" s="39" t="e">
        <f>INDEX(DATABASE!$1:$10000,MATCH($P39,DATABASE!$A:$A,0),MATCH(Q$8,DATABASE!$1:$1,0))</f>
        <v>#N/A</v>
      </c>
      <c r="R39" s="39" t="e">
        <f>INDEX(DATABASE!$1:$10000,MATCH($P39,DATABASE!$A:$A,0),MATCH(R$8,DATABASE!$1:$1,0))</f>
        <v>#N/A</v>
      </c>
      <c r="S39" s="39" t="e">
        <f>INDEX(DATABASE!$1:$10000,MATCH($P39,DATABASE!$A:$A,0),MATCH(S$8,DATABASE!$1:$1,0))</f>
        <v>#N/A</v>
      </c>
      <c r="T39" s="39" t="e">
        <f>INDEX(DATABASE!$1:$10000,MATCH($P39,DATABASE!$A:$A,0),MATCH(T$8,DATABASE!$1:$1,0))</f>
        <v>#N/A</v>
      </c>
      <c r="U39" s="39" t="e">
        <f>INDEX(DATABASE!$1:$10000,MATCH($P39,DATABASE!$A:$A,0),MATCH(U$8,DATABASE!$1:$1,0))</f>
        <v>#N/A</v>
      </c>
      <c r="V39" s="4">
        <v>0</v>
      </c>
      <c r="W39" s="4" t="e">
        <f>#REF!/Q39*1000*1000</f>
        <v>#REF!</v>
      </c>
      <c r="X39" s="4" t="e">
        <f>#REF!/R39*1000*1000</f>
        <v>#REF!</v>
      </c>
      <c r="Y39" s="5"/>
      <c r="Z39" s="39" t="e">
        <f t="shared" si="0"/>
        <v>#N/A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2:61" ht="16.5" hidden="1" customHeight="1" x14ac:dyDescent="0.25">
      <c r="D40" s="30" t="e">
        <f t="shared" si="5"/>
        <v>#N/A</v>
      </c>
      <c r="E40" s="30" t="e">
        <f t="shared" si="6"/>
        <v>#N/A</v>
      </c>
      <c r="F40" s="30" t="str">
        <f t="shared" si="1"/>
        <v/>
      </c>
      <c r="G40" s="30" t="str">
        <f t="shared" si="13"/>
        <v/>
      </c>
      <c r="H40" s="6" t="str">
        <f t="shared" si="2"/>
        <v/>
      </c>
      <c r="J40" s="17">
        <f t="shared" si="11"/>
        <v>0</v>
      </c>
      <c r="K40" s="17">
        <f t="shared" si="11"/>
        <v>0</v>
      </c>
      <c r="L40" s="17">
        <f t="shared" si="11"/>
        <v>0</v>
      </c>
      <c r="M40" s="17">
        <f t="shared" si="12"/>
        <v>0</v>
      </c>
      <c r="N40" s="17">
        <f t="shared" si="12"/>
        <v>0</v>
      </c>
      <c r="O40" s="17">
        <f t="shared" si="12"/>
        <v>0</v>
      </c>
      <c r="P40" t="s">
        <v>85</v>
      </c>
      <c r="Q40" s="39" t="e">
        <f>INDEX(DATABASE!$1:$10000,MATCH($P40,DATABASE!$A:$A,0),MATCH(Q$8,DATABASE!$1:$1,0))</f>
        <v>#N/A</v>
      </c>
      <c r="R40" s="39" t="e">
        <f>INDEX(DATABASE!$1:$10000,MATCH($P40,DATABASE!$A:$A,0),MATCH(R$8,DATABASE!$1:$1,0))</f>
        <v>#N/A</v>
      </c>
      <c r="S40" s="39" t="e">
        <f>INDEX(DATABASE!$1:$10000,MATCH($P40,DATABASE!$A:$A,0),MATCH(S$8,DATABASE!$1:$1,0))</f>
        <v>#N/A</v>
      </c>
      <c r="T40" s="39" t="e">
        <f>INDEX(DATABASE!$1:$10000,MATCH($P40,DATABASE!$A:$A,0),MATCH(T$8,DATABASE!$1:$1,0))</f>
        <v>#N/A</v>
      </c>
      <c r="U40" s="39" t="e">
        <f>INDEX(DATABASE!$1:$10000,MATCH($P40,DATABASE!$A:$A,0),MATCH(U$8,DATABASE!$1:$1,0))</f>
        <v>#N/A</v>
      </c>
      <c r="V40" s="30">
        <v>1</v>
      </c>
      <c r="W40" s="30" t="e">
        <f>Q39/Q40*1000*1000</f>
        <v>#N/A</v>
      </c>
      <c r="X40" s="30" t="e">
        <f>R39/R40*1000*1000</f>
        <v>#N/A</v>
      </c>
      <c r="Z40" s="39" t="e">
        <f t="shared" si="0"/>
        <v>#N/A</v>
      </c>
    </row>
    <row r="41" spans="2:61" ht="16.5" hidden="1" customHeight="1" x14ac:dyDescent="0.25">
      <c r="D41" s="30" t="str">
        <f t="shared" si="5"/>
        <v/>
      </c>
      <c r="E41" s="30" t="str">
        <f t="shared" si="6"/>
        <v/>
      </c>
      <c r="F41" s="30" t="e">
        <f t="shared" si="1"/>
        <v>#N/A</v>
      </c>
      <c r="G41" s="30" t="e">
        <f t="shared" si="13"/>
        <v>#N/A</v>
      </c>
      <c r="H41" s="6" t="e">
        <f t="shared" si="2"/>
        <v>#N/A</v>
      </c>
      <c r="J41" s="17">
        <f t="shared" si="11"/>
        <v>0</v>
      </c>
      <c r="K41" s="17">
        <f t="shared" si="11"/>
        <v>0</v>
      </c>
      <c r="L41" s="17">
        <f t="shared" si="11"/>
        <v>0</v>
      </c>
      <c r="M41" s="17">
        <f t="shared" si="12"/>
        <v>0</v>
      </c>
      <c r="N41" s="17">
        <f t="shared" si="12"/>
        <v>0</v>
      </c>
      <c r="O41" s="17">
        <f t="shared" si="12"/>
        <v>0</v>
      </c>
      <c r="P41" t="s">
        <v>86</v>
      </c>
      <c r="Q41" s="39" t="e">
        <f>INDEX(DATABASE!$1:$10000,MATCH($P41,DATABASE!$A:$A,0),MATCH(Q$8,DATABASE!$1:$1,0))</f>
        <v>#N/A</v>
      </c>
      <c r="R41" s="39" t="e">
        <f>INDEX(DATABASE!$1:$10000,MATCH($P41,DATABASE!$A:$A,0),MATCH(R$8,DATABASE!$1:$1,0))</f>
        <v>#N/A</v>
      </c>
      <c r="S41" s="39" t="e">
        <f>INDEX(DATABASE!$1:$10000,MATCH($P41,DATABASE!$A:$A,0),MATCH(S$8,DATABASE!$1:$1,0))</f>
        <v>#N/A</v>
      </c>
      <c r="T41" s="39" t="e">
        <f>INDEX(DATABASE!$1:$10000,MATCH($P41,DATABASE!$A:$A,0),MATCH(T$8,DATABASE!$1:$1,0))</f>
        <v>#N/A</v>
      </c>
      <c r="U41" s="39" t="e">
        <f>INDEX(DATABASE!$1:$10000,MATCH($P41,DATABASE!$A:$A,0),MATCH(U$8,DATABASE!$1:$1,0))</f>
        <v>#N/A</v>
      </c>
      <c r="V41" s="30">
        <v>0</v>
      </c>
      <c r="W41" s="30" t="e">
        <f>#REF!/Q41*1000*1000</f>
        <v>#REF!</v>
      </c>
      <c r="X41" s="30" t="e">
        <f>#REF!/R41*1000*1000</f>
        <v>#REF!</v>
      </c>
      <c r="Z41" s="39" t="e">
        <f t="shared" si="0"/>
        <v>#N/A</v>
      </c>
    </row>
    <row r="42" spans="2:61" ht="16.5" hidden="1" customHeight="1" x14ac:dyDescent="0.25">
      <c r="D42" s="30" t="e">
        <f t="shared" si="5"/>
        <v>#N/A</v>
      </c>
      <c r="E42" s="30" t="e">
        <f t="shared" si="6"/>
        <v>#N/A</v>
      </c>
      <c r="F42" s="30" t="str">
        <f t="shared" si="1"/>
        <v/>
      </c>
      <c r="G42" s="30" t="str">
        <f t="shared" si="13"/>
        <v/>
      </c>
      <c r="H42" s="6" t="str">
        <f t="shared" si="2"/>
        <v/>
      </c>
      <c r="J42" s="17">
        <f t="shared" si="11"/>
        <v>0</v>
      </c>
      <c r="K42" s="17">
        <f t="shared" si="11"/>
        <v>0</v>
      </c>
      <c r="L42" s="17">
        <f t="shared" si="11"/>
        <v>0</v>
      </c>
      <c r="M42" s="17">
        <f t="shared" si="12"/>
        <v>0</v>
      </c>
      <c r="N42" s="17">
        <f t="shared" si="12"/>
        <v>0</v>
      </c>
      <c r="O42" s="17">
        <f t="shared" si="12"/>
        <v>0</v>
      </c>
      <c r="P42" t="s">
        <v>87</v>
      </c>
      <c r="Q42" s="39" t="e">
        <f>INDEX(DATABASE!$1:$10000,MATCH($P42,DATABASE!$A:$A,0),MATCH(Q$8,DATABASE!$1:$1,0))</f>
        <v>#N/A</v>
      </c>
      <c r="R42" s="39" t="e">
        <f>INDEX(DATABASE!$1:$10000,MATCH($P42,DATABASE!$A:$A,0),MATCH(R$8,DATABASE!$1:$1,0))</f>
        <v>#N/A</v>
      </c>
      <c r="S42" s="39" t="e">
        <f>INDEX(DATABASE!$1:$10000,MATCH($P42,DATABASE!$A:$A,0),MATCH(S$8,DATABASE!$1:$1,0))</f>
        <v>#N/A</v>
      </c>
      <c r="T42" s="39" t="e">
        <f>INDEX(DATABASE!$1:$10000,MATCH($P42,DATABASE!$A:$A,0),MATCH(T$8,DATABASE!$1:$1,0))</f>
        <v>#N/A</v>
      </c>
      <c r="U42" s="39" t="e">
        <f>INDEX(DATABASE!$1:$10000,MATCH($P42,DATABASE!$A:$A,0),MATCH(U$8,DATABASE!$1:$1,0))</f>
        <v>#N/A</v>
      </c>
      <c r="V42" s="30">
        <v>1</v>
      </c>
      <c r="W42" s="30" t="e">
        <f>Q41/Q42*1000*1000</f>
        <v>#N/A</v>
      </c>
      <c r="X42" s="30" t="e">
        <f>R41/R42*1000*1000</f>
        <v>#N/A</v>
      </c>
      <c r="Z42" s="39" t="e">
        <f t="shared" ref="Z42:Z58" si="14">AVERAGE(R42:U42)</f>
        <v>#N/A</v>
      </c>
    </row>
    <row r="43" spans="2:61" ht="16.5" hidden="1" customHeight="1" x14ac:dyDescent="0.25">
      <c r="D43" s="30" t="str">
        <f t="shared" si="5"/>
        <v/>
      </c>
      <c r="E43" s="30" t="str">
        <f t="shared" si="6"/>
        <v/>
      </c>
      <c r="F43" s="30" t="e">
        <f t="shared" si="1"/>
        <v>#N/A</v>
      </c>
      <c r="G43" s="30" t="e">
        <f t="shared" si="13"/>
        <v>#N/A</v>
      </c>
      <c r="H43" s="6" t="e">
        <f t="shared" si="2"/>
        <v>#N/A</v>
      </c>
      <c r="J43" s="17">
        <f t="shared" si="11"/>
        <v>0</v>
      </c>
      <c r="K43" s="17">
        <f t="shared" si="11"/>
        <v>0</v>
      </c>
      <c r="L43" s="17">
        <f t="shared" si="11"/>
        <v>0</v>
      </c>
      <c r="M43" s="17">
        <f t="shared" si="12"/>
        <v>0</v>
      </c>
      <c r="N43" s="17">
        <f t="shared" si="12"/>
        <v>0</v>
      </c>
      <c r="O43" s="17">
        <f t="shared" si="12"/>
        <v>0</v>
      </c>
      <c r="P43" t="s">
        <v>88</v>
      </c>
      <c r="Q43" s="39" t="e">
        <f>INDEX(DATABASE!$1:$10000,MATCH($P43,DATABASE!$A:$A,0),MATCH(Q$8,DATABASE!$1:$1,0))</f>
        <v>#N/A</v>
      </c>
      <c r="R43" s="39" t="e">
        <f>INDEX(DATABASE!$1:$10000,MATCH($P43,DATABASE!$A:$A,0),MATCH(R$8,DATABASE!$1:$1,0))</f>
        <v>#N/A</v>
      </c>
      <c r="S43" s="39" t="e">
        <f>INDEX(DATABASE!$1:$10000,MATCH($P43,DATABASE!$A:$A,0),MATCH(S$8,DATABASE!$1:$1,0))</f>
        <v>#N/A</v>
      </c>
      <c r="T43" s="39" t="e">
        <f>INDEX(DATABASE!$1:$10000,MATCH($P43,DATABASE!$A:$A,0),MATCH(T$8,DATABASE!$1:$1,0))</f>
        <v>#N/A</v>
      </c>
      <c r="U43" s="39" t="e">
        <f>INDEX(DATABASE!$1:$10000,MATCH($P43,DATABASE!$A:$A,0),MATCH(U$8,DATABASE!$1:$1,0))</f>
        <v>#N/A</v>
      </c>
      <c r="V43" s="30">
        <v>0</v>
      </c>
      <c r="W43" s="30" t="e">
        <f>#REF!/Q43*1000*1000</f>
        <v>#REF!</v>
      </c>
      <c r="X43" s="30" t="e">
        <f>#REF!/R43*1000*1000</f>
        <v>#REF!</v>
      </c>
      <c r="Z43" s="39" t="e">
        <f t="shared" si="14"/>
        <v>#N/A</v>
      </c>
    </row>
    <row r="44" spans="2:61" ht="16.5" hidden="1" customHeight="1" x14ac:dyDescent="0.25">
      <c r="D44" s="30" t="e">
        <f t="shared" si="5"/>
        <v>#N/A</v>
      </c>
      <c r="E44" s="30" t="e">
        <f t="shared" si="6"/>
        <v>#N/A</v>
      </c>
      <c r="F44" s="30" t="str">
        <f t="shared" si="1"/>
        <v/>
      </c>
      <c r="G44" s="30" t="str">
        <f t="shared" si="13"/>
        <v/>
      </c>
      <c r="H44" s="6" t="str">
        <f t="shared" si="2"/>
        <v/>
      </c>
      <c r="J44" s="17">
        <f t="shared" si="11"/>
        <v>0</v>
      </c>
      <c r="K44" s="17">
        <f t="shared" si="11"/>
        <v>0</v>
      </c>
      <c r="L44" s="17">
        <f t="shared" si="11"/>
        <v>0</v>
      </c>
      <c r="M44" s="17">
        <f t="shared" si="12"/>
        <v>0</v>
      </c>
      <c r="N44" s="17">
        <f t="shared" si="12"/>
        <v>0</v>
      </c>
      <c r="O44" s="17">
        <f t="shared" si="12"/>
        <v>0</v>
      </c>
      <c r="P44" t="s">
        <v>89</v>
      </c>
      <c r="Q44" s="39" t="e">
        <f>INDEX(DATABASE!$1:$10000,MATCH($P44,DATABASE!$A:$A,0),MATCH(Q$8,DATABASE!$1:$1,0))</f>
        <v>#N/A</v>
      </c>
      <c r="R44" s="39" t="e">
        <f>INDEX(DATABASE!$1:$10000,MATCH($P44,DATABASE!$A:$A,0),MATCH(R$8,DATABASE!$1:$1,0))</f>
        <v>#N/A</v>
      </c>
      <c r="S44" s="39" t="e">
        <f>INDEX(DATABASE!$1:$10000,MATCH($P44,DATABASE!$A:$A,0),MATCH(S$8,DATABASE!$1:$1,0))</f>
        <v>#N/A</v>
      </c>
      <c r="T44" s="39" t="e">
        <f>INDEX(DATABASE!$1:$10000,MATCH($P44,DATABASE!$A:$A,0),MATCH(T$8,DATABASE!$1:$1,0))</f>
        <v>#N/A</v>
      </c>
      <c r="U44" s="39" t="e">
        <f>INDEX(DATABASE!$1:$10000,MATCH($P44,DATABASE!$A:$A,0),MATCH(U$8,DATABASE!$1:$1,0))</f>
        <v>#N/A</v>
      </c>
      <c r="V44" s="30">
        <v>1</v>
      </c>
      <c r="W44" s="30" t="e">
        <f t="shared" ref="W44:W58" si="15">Q43/Q44*1000*1000</f>
        <v>#N/A</v>
      </c>
      <c r="X44" s="30" t="e">
        <f t="shared" ref="X44:X58" si="16">R43/R44*1000*1000</f>
        <v>#N/A</v>
      </c>
      <c r="Z44" s="39" t="e">
        <f t="shared" si="14"/>
        <v>#N/A</v>
      </c>
    </row>
    <row r="45" spans="2:61" ht="16.5" hidden="1" customHeight="1" x14ac:dyDescent="0.25">
      <c r="D45" s="30" t="str">
        <f t="shared" si="5"/>
        <v/>
      </c>
      <c r="E45" s="30" t="str">
        <f t="shared" si="6"/>
        <v/>
      </c>
      <c r="F45" s="30" t="e">
        <f t="shared" si="1"/>
        <v>#N/A</v>
      </c>
      <c r="G45" s="30" t="e">
        <f t="shared" si="13"/>
        <v>#N/A</v>
      </c>
      <c r="H45" s="6" t="e">
        <f t="shared" si="2"/>
        <v>#N/A</v>
      </c>
      <c r="J45" s="17">
        <f t="shared" si="11"/>
        <v>0</v>
      </c>
      <c r="K45" s="17">
        <f t="shared" si="11"/>
        <v>0</v>
      </c>
      <c r="L45" s="17">
        <f t="shared" si="11"/>
        <v>0</v>
      </c>
      <c r="M45" s="17">
        <f t="shared" si="12"/>
        <v>0</v>
      </c>
      <c r="N45" s="17">
        <f t="shared" si="12"/>
        <v>0</v>
      </c>
      <c r="O45" s="17">
        <f t="shared" si="12"/>
        <v>0</v>
      </c>
      <c r="P45" t="s">
        <v>90</v>
      </c>
      <c r="Q45" s="39" t="e">
        <f>INDEX(DATABASE!$1:$10000,MATCH($P45,DATABASE!$A:$A,0),MATCH(Q$8,DATABASE!$1:$1,0))</f>
        <v>#N/A</v>
      </c>
      <c r="R45" s="39" t="e">
        <f>INDEX(DATABASE!$1:$10000,MATCH($P45,DATABASE!$A:$A,0),MATCH(R$8,DATABASE!$1:$1,0))</f>
        <v>#N/A</v>
      </c>
      <c r="S45" s="39" t="e">
        <f>INDEX(DATABASE!$1:$10000,MATCH($P45,DATABASE!$A:$A,0),MATCH(S$8,DATABASE!$1:$1,0))</f>
        <v>#N/A</v>
      </c>
      <c r="T45" s="39" t="e">
        <f>INDEX(DATABASE!$1:$10000,MATCH($P45,DATABASE!$A:$A,0),MATCH(T$8,DATABASE!$1:$1,0))</f>
        <v>#N/A</v>
      </c>
      <c r="U45" s="39" t="e">
        <f>INDEX(DATABASE!$1:$10000,MATCH($P45,DATABASE!$A:$A,0),MATCH(U$8,DATABASE!$1:$1,0))</f>
        <v>#N/A</v>
      </c>
      <c r="V45" s="30">
        <v>0</v>
      </c>
      <c r="W45" s="30" t="e">
        <f t="shared" si="15"/>
        <v>#N/A</v>
      </c>
      <c r="X45" s="30" t="e">
        <f t="shared" si="16"/>
        <v>#N/A</v>
      </c>
      <c r="Z45" s="39" t="e">
        <f t="shared" si="14"/>
        <v>#N/A</v>
      </c>
    </row>
    <row r="46" spans="2:61" ht="16.5" hidden="1" customHeight="1" x14ac:dyDescent="0.25">
      <c r="D46" s="30" t="e">
        <f t="shared" si="5"/>
        <v>#N/A</v>
      </c>
      <c r="E46" s="30" t="e">
        <f t="shared" si="6"/>
        <v>#N/A</v>
      </c>
      <c r="F46" s="30" t="str">
        <f t="shared" si="1"/>
        <v/>
      </c>
      <c r="G46" s="30" t="str">
        <f t="shared" si="13"/>
        <v/>
      </c>
      <c r="H46" s="6" t="str">
        <f t="shared" si="2"/>
        <v/>
      </c>
      <c r="J46" s="17">
        <f t="shared" si="11"/>
        <v>0</v>
      </c>
      <c r="K46" s="17">
        <f t="shared" si="11"/>
        <v>0</v>
      </c>
      <c r="L46" s="17">
        <f t="shared" si="11"/>
        <v>0</v>
      </c>
      <c r="M46" s="17">
        <f t="shared" si="12"/>
        <v>0</v>
      </c>
      <c r="N46" s="17">
        <f t="shared" si="12"/>
        <v>0</v>
      </c>
      <c r="O46" s="17">
        <f t="shared" si="12"/>
        <v>0</v>
      </c>
      <c r="P46" t="s">
        <v>91</v>
      </c>
      <c r="Q46" s="39" t="e">
        <f>INDEX(DATABASE!$1:$10000,MATCH($P46,DATABASE!$A:$A,0),MATCH(Q$8,DATABASE!$1:$1,0))</f>
        <v>#N/A</v>
      </c>
      <c r="R46" s="39" t="e">
        <f>INDEX(DATABASE!$1:$10000,MATCH($P46,DATABASE!$A:$A,0),MATCH(R$8,DATABASE!$1:$1,0))</f>
        <v>#N/A</v>
      </c>
      <c r="S46" s="39" t="e">
        <f>INDEX(DATABASE!$1:$10000,MATCH($P46,DATABASE!$A:$A,0),MATCH(S$8,DATABASE!$1:$1,0))</f>
        <v>#N/A</v>
      </c>
      <c r="T46" s="39" t="e">
        <f>INDEX(DATABASE!$1:$10000,MATCH($P46,DATABASE!$A:$A,0),MATCH(T$8,DATABASE!$1:$1,0))</f>
        <v>#N/A</v>
      </c>
      <c r="U46" s="39" t="e">
        <f>INDEX(DATABASE!$1:$10000,MATCH($P46,DATABASE!$A:$A,0),MATCH(U$8,DATABASE!$1:$1,0))</f>
        <v>#N/A</v>
      </c>
      <c r="V46" s="30">
        <v>1</v>
      </c>
      <c r="W46" s="30" t="e">
        <f t="shared" si="15"/>
        <v>#N/A</v>
      </c>
      <c r="X46" s="30" t="e">
        <f t="shared" si="16"/>
        <v>#N/A</v>
      </c>
      <c r="Z46" s="39" t="e">
        <f t="shared" si="14"/>
        <v>#N/A</v>
      </c>
    </row>
    <row r="47" spans="2:61" ht="16.5" hidden="1" customHeight="1" x14ac:dyDescent="0.25">
      <c r="D47" s="30" t="str">
        <f t="shared" si="5"/>
        <v/>
      </c>
      <c r="E47" s="30" t="str">
        <f t="shared" si="6"/>
        <v/>
      </c>
      <c r="F47" s="30" t="e">
        <f t="shared" si="1"/>
        <v>#N/A</v>
      </c>
      <c r="G47" s="30" t="e">
        <f t="shared" si="13"/>
        <v>#N/A</v>
      </c>
      <c r="H47" s="6" t="e">
        <f t="shared" si="2"/>
        <v>#N/A</v>
      </c>
      <c r="J47" s="17">
        <f t="shared" si="11"/>
        <v>0</v>
      </c>
      <c r="K47" s="17">
        <f t="shared" si="11"/>
        <v>0</v>
      </c>
      <c r="L47" s="17">
        <f t="shared" si="11"/>
        <v>0</v>
      </c>
      <c r="M47" s="17">
        <f t="shared" si="12"/>
        <v>0</v>
      </c>
      <c r="N47" s="17">
        <f t="shared" si="12"/>
        <v>0</v>
      </c>
      <c r="O47" s="17">
        <f t="shared" si="12"/>
        <v>0</v>
      </c>
      <c r="P47" t="s">
        <v>92</v>
      </c>
      <c r="Q47" s="39" t="e">
        <f>INDEX(DATABASE!$1:$10000,MATCH($P47,DATABASE!$A:$A,0),MATCH(Q$8,DATABASE!$1:$1,0))</f>
        <v>#N/A</v>
      </c>
      <c r="R47" s="39" t="e">
        <f>INDEX(DATABASE!$1:$10000,MATCH($P47,DATABASE!$A:$A,0),MATCH(R$8,DATABASE!$1:$1,0))</f>
        <v>#N/A</v>
      </c>
      <c r="S47" s="39" t="e">
        <f>INDEX(DATABASE!$1:$10000,MATCH($P47,DATABASE!$A:$A,0),MATCH(S$8,DATABASE!$1:$1,0))</f>
        <v>#N/A</v>
      </c>
      <c r="T47" s="39" t="e">
        <f>INDEX(DATABASE!$1:$10000,MATCH($P47,DATABASE!$A:$A,0),MATCH(T$8,DATABASE!$1:$1,0))</f>
        <v>#N/A</v>
      </c>
      <c r="U47" s="39" t="e">
        <f>INDEX(DATABASE!$1:$10000,MATCH($P47,DATABASE!$A:$A,0),MATCH(U$8,DATABASE!$1:$1,0))</f>
        <v>#N/A</v>
      </c>
      <c r="V47" s="30">
        <v>0</v>
      </c>
      <c r="W47" s="30" t="e">
        <f t="shared" si="15"/>
        <v>#N/A</v>
      </c>
      <c r="X47" s="30" t="e">
        <f t="shared" si="16"/>
        <v>#N/A</v>
      </c>
      <c r="Z47" s="39" t="e">
        <f t="shared" si="14"/>
        <v>#N/A</v>
      </c>
    </row>
    <row r="48" spans="2:61" ht="16.5" hidden="1" customHeight="1" x14ac:dyDescent="0.25">
      <c r="D48" s="30" t="e">
        <f t="shared" si="5"/>
        <v>#N/A</v>
      </c>
      <c r="E48" s="30" t="e">
        <f t="shared" si="6"/>
        <v>#N/A</v>
      </c>
      <c r="F48" s="30" t="str">
        <f t="shared" si="1"/>
        <v/>
      </c>
      <c r="G48" s="30" t="str">
        <f t="shared" si="13"/>
        <v/>
      </c>
      <c r="H48" s="6" t="str">
        <f t="shared" si="2"/>
        <v/>
      </c>
      <c r="J48" s="17">
        <f t="shared" si="11"/>
        <v>0</v>
      </c>
      <c r="K48" s="17">
        <f t="shared" si="11"/>
        <v>0</v>
      </c>
      <c r="L48" s="17">
        <f t="shared" si="11"/>
        <v>0</v>
      </c>
      <c r="M48" s="17">
        <f t="shared" si="12"/>
        <v>0</v>
      </c>
      <c r="N48" s="17">
        <f t="shared" si="12"/>
        <v>0</v>
      </c>
      <c r="O48" s="17">
        <f t="shared" si="12"/>
        <v>0</v>
      </c>
      <c r="P48" t="s">
        <v>93</v>
      </c>
      <c r="Q48" s="39" t="e">
        <f>INDEX(DATABASE!$1:$10000,MATCH($P48,DATABASE!$A:$A,0),MATCH(Q$8,DATABASE!$1:$1,0))</f>
        <v>#N/A</v>
      </c>
      <c r="R48" s="39" t="e">
        <f>INDEX(DATABASE!$1:$10000,MATCH($P48,DATABASE!$A:$A,0),MATCH(R$8,DATABASE!$1:$1,0))</f>
        <v>#N/A</v>
      </c>
      <c r="S48" s="39" t="e">
        <f>INDEX(DATABASE!$1:$10000,MATCH($P48,DATABASE!$A:$A,0),MATCH(S$8,DATABASE!$1:$1,0))</f>
        <v>#N/A</v>
      </c>
      <c r="T48" s="39" t="e">
        <f>INDEX(DATABASE!$1:$10000,MATCH($P48,DATABASE!$A:$A,0),MATCH(T$8,DATABASE!$1:$1,0))</f>
        <v>#N/A</v>
      </c>
      <c r="U48" s="39" t="e">
        <f>INDEX(DATABASE!$1:$10000,MATCH($P48,DATABASE!$A:$A,0),MATCH(U$8,DATABASE!$1:$1,0))</f>
        <v>#N/A</v>
      </c>
      <c r="V48" s="30">
        <v>1</v>
      </c>
      <c r="W48" s="30" t="e">
        <f t="shared" si="15"/>
        <v>#N/A</v>
      </c>
      <c r="X48" s="30" t="e">
        <f t="shared" si="16"/>
        <v>#N/A</v>
      </c>
      <c r="Z48" s="39" t="e">
        <f t="shared" si="14"/>
        <v>#N/A</v>
      </c>
    </row>
    <row r="49" spans="1:61" ht="16.5" hidden="1" customHeight="1" x14ac:dyDescent="0.25">
      <c r="D49" s="30" t="str">
        <f t="shared" si="5"/>
        <v/>
      </c>
      <c r="E49" s="30" t="str">
        <f t="shared" si="6"/>
        <v/>
      </c>
      <c r="F49" s="30" t="e">
        <f t="shared" si="1"/>
        <v>#N/A</v>
      </c>
      <c r="G49" s="30" t="e">
        <f t="shared" si="13"/>
        <v>#N/A</v>
      </c>
      <c r="H49" s="6" t="e">
        <f t="shared" si="2"/>
        <v>#N/A</v>
      </c>
      <c r="J49" s="17">
        <f t="shared" si="11"/>
        <v>0</v>
      </c>
      <c r="K49" s="17">
        <f t="shared" si="11"/>
        <v>0</v>
      </c>
      <c r="L49" s="17">
        <f t="shared" si="11"/>
        <v>0</v>
      </c>
      <c r="M49" s="17">
        <f t="shared" si="12"/>
        <v>0</v>
      </c>
      <c r="N49" s="17">
        <f t="shared" si="12"/>
        <v>0</v>
      </c>
      <c r="O49" s="17">
        <f t="shared" si="12"/>
        <v>0</v>
      </c>
      <c r="P49" t="s">
        <v>94</v>
      </c>
      <c r="Q49" s="39" t="e">
        <f>INDEX(DATABASE!$1:$10000,MATCH($P49,DATABASE!$A:$A,0),MATCH(Q$8,DATABASE!$1:$1,0))</f>
        <v>#N/A</v>
      </c>
      <c r="R49" s="39" t="e">
        <f>INDEX(DATABASE!$1:$10000,MATCH($P49,DATABASE!$A:$A,0),MATCH(R$8,DATABASE!$1:$1,0))</f>
        <v>#N/A</v>
      </c>
      <c r="S49" s="39" t="e">
        <f>INDEX(DATABASE!$1:$10000,MATCH($P49,DATABASE!$A:$A,0),MATCH(S$8,DATABASE!$1:$1,0))</f>
        <v>#N/A</v>
      </c>
      <c r="T49" s="39" t="e">
        <f>INDEX(DATABASE!$1:$10000,MATCH($P49,DATABASE!$A:$A,0),MATCH(T$8,DATABASE!$1:$1,0))</f>
        <v>#N/A</v>
      </c>
      <c r="U49" s="39" t="e">
        <f>INDEX(DATABASE!$1:$10000,MATCH($P49,DATABASE!$A:$A,0),MATCH(U$8,DATABASE!$1:$1,0))</f>
        <v>#N/A</v>
      </c>
      <c r="V49" s="30">
        <v>0</v>
      </c>
      <c r="W49" s="30" t="e">
        <f t="shared" si="15"/>
        <v>#N/A</v>
      </c>
      <c r="X49" s="30" t="e">
        <f t="shared" si="16"/>
        <v>#N/A</v>
      </c>
      <c r="Z49" s="39" t="e">
        <f t="shared" si="14"/>
        <v>#N/A</v>
      </c>
    </row>
    <row r="50" spans="1:61" ht="16.5" hidden="1" customHeight="1" x14ac:dyDescent="0.25">
      <c r="D50" s="30" t="e">
        <f t="shared" si="5"/>
        <v>#N/A</v>
      </c>
      <c r="E50" s="30" t="e">
        <f t="shared" si="6"/>
        <v>#N/A</v>
      </c>
      <c r="F50" s="30" t="str">
        <f t="shared" si="1"/>
        <v/>
      </c>
      <c r="G50" s="30" t="str">
        <f t="shared" si="13"/>
        <v/>
      </c>
      <c r="H50" s="6" t="str">
        <f t="shared" si="2"/>
        <v/>
      </c>
      <c r="J50" s="17">
        <f t="shared" si="11"/>
        <v>0</v>
      </c>
      <c r="K50" s="17">
        <f t="shared" si="11"/>
        <v>0</v>
      </c>
      <c r="L50" s="17">
        <f t="shared" si="11"/>
        <v>0</v>
      </c>
      <c r="M50" s="17">
        <f t="shared" si="12"/>
        <v>0</v>
      </c>
      <c r="N50" s="17">
        <f t="shared" si="12"/>
        <v>0</v>
      </c>
      <c r="O50" s="17">
        <f t="shared" si="12"/>
        <v>0</v>
      </c>
      <c r="P50" t="s">
        <v>95</v>
      </c>
      <c r="Q50" s="39" t="e">
        <f>INDEX(DATABASE!$1:$10000,MATCH($P50,DATABASE!$A:$A,0),MATCH(Q$8,DATABASE!$1:$1,0))</f>
        <v>#N/A</v>
      </c>
      <c r="R50" s="39" t="e">
        <f>INDEX(DATABASE!$1:$10000,MATCH($P50,DATABASE!$A:$A,0),MATCH(R$8,DATABASE!$1:$1,0))</f>
        <v>#N/A</v>
      </c>
      <c r="S50" s="39" t="e">
        <f>INDEX(DATABASE!$1:$10000,MATCH($P50,DATABASE!$A:$A,0),MATCH(S$8,DATABASE!$1:$1,0))</f>
        <v>#N/A</v>
      </c>
      <c r="T50" s="39" t="e">
        <f>INDEX(DATABASE!$1:$10000,MATCH($P50,DATABASE!$A:$A,0),MATCH(T$8,DATABASE!$1:$1,0))</f>
        <v>#N/A</v>
      </c>
      <c r="U50" s="39" t="e">
        <f>INDEX(DATABASE!$1:$10000,MATCH($P50,DATABASE!$A:$A,0),MATCH(U$8,DATABASE!$1:$1,0))</f>
        <v>#N/A</v>
      </c>
      <c r="V50" s="30">
        <v>1</v>
      </c>
      <c r="W50" s="30" t="e">
        <f t="shared" si="15"/>
        <v>#N/A</v>
      </c>
      <c r="X50" s="30" t="e">
        <f t="shared" si="16"/>
        <v>#N/A</v>
      </c>
      <c r="Z50" s="39" t="e">
        <f t="shared" si="14"/>
        <v>#N/A</v>
      </c>
    </row>
    <row r="51" spans="1:61" ht="16.5" hidden="1" customHeight="1" x14ac:dyDescent="0.25">
      <c r="D51" s="30" t="str">
        <f t="shared" si="5"/>
        <v/>
      </c>
      <c r="E51" s="30" t="str">
        <f t="shared" si="6"/>
        <v/>
      </c>
      <c r="F51" s="30" t="e">
        <f t="shared" si="1"/>
        <v>#N/A</v>
      </c>
      <c r="G51" s="30" t="e">
        <f t="shared" si="13"/>
        <v>#N/A</v>
      </c>
      <c r="H51" s="6" t="e">
        <f t="shared" si="2"/>
        <v>#N/A</v>
      </c>
      <c r="J51" s="17">
        <f t="shared" si="11"/>
        <v>0</v>
      </c>
      <c r="K51" s="17">
        <f t="shared" si="11"/>
        <v>0</v>
      </c>
      <c r="L51" s="17">
        <f t="shared" si="11"/>
        <v>0</v>
      </c>
      <c r="M51" s="17">
        <f t="shared" si="12"/>
        <v>0</v>
      </c>
      <c r="N51" s="17">
        <f t="shared" si="12"/>
        <v>0</v>
      </c>
      <c r="O51" s="17">
        <f t="shared" si="12"/>
        <v>0</v>
      </c>
      <c r="P51" t="s">
        <v>96</v>
      </c>
      <c r="Q51" s="39" t="e">
        <f>INDEX(DATABASE!$1:$10000,MATCH($P51,DATABASE!$A:$A,0),MATCH(Q$8,DATABASE!$1:$1,0))</f>
        <v>#N/A</v>
      </c>
      <c r="R51" s="39" t="e">
        <f>INDEX(DATABASE!$1:$10000,MATCH($P51,DATABASE!$A:$A,0),MATCH(R$8,DATABASE!$1:$1,0))</f>
        <v>#N/A</v>
      </c>
      <c r="S51" s="39" t="e">
        <f>INDEX(DATABASE!$1:$10000,MATCH($P51,DATABASE!$A:$A,0),MATCH(S$8,DATABASE!$1:$1,0))</f>
        <v>#N/A</v>
      </c>
      <c r="T51" s="39" t="e">
        <f>INDEX(DATABASE!$1:$10000,MATCH($P51,DATABASE!$A:$A,0),MATCH(T$8,DATABASE!$1:$1,0))</f>
        <v>#N/A</v>
      </c>
      <c r="U51" s="39" t="e">
        <f>INDEX(DATABASE!$1:$10000,MATCH($P51,DATABASE!$A:$A,0),MATCH(U$8,DATABASE!$1:$1,0))</f>
        <v>#N/A</v>
      </c>
      <c r="V51" s="30">
        <v>0</v>
      </c>
      <c r="W51" s="30" t="e">
        <f t="shared" si="15"/>
        <v>#N/A</v>
      </c>
      <c r="X51" s="30" t="e">
        <f t="shared" si="16"/>
        <v>#N/A</v>
      </c>
      <c r="Z51" s="39" t="e">
        <f t="shared" si="14"/>
        <v>#N/A</v>
      </c>
    </row>
    <row r="52" spans="1:61" ht="16.5" hidden="1" customHeight="1" x14ac:dyDescent="0.25">
      <c r="D52" s="30" t="e">
        <f t="shared" si="5"/>
        <v>#N/A</v>
      </c>
      <c r="E52" s="30" t="e">
        <f t="shared" si="6"/>
        <v>#N/A</v>
      </c>
      <c r="F52" s="30" t="str">
        <f t="shared" si="1"/>
        <v/>
      </c>
      <c r="G52" s="30" t="str">
        <f t="shared" si="13"/>
        <v/>
      </c>
      <c r="H52" s="6" t="str">
        <f t="shared" si="2"/>
        <v/>
      </c>
      <c r="J52" s="17">
        <f t="shared" si="11"/>
        <v>0</v>
      </c>
      <c r="K52" s="17">
        <f t="shared" si="11"/>
        <v>0</v>
      </c>
      <c r="L52" s="17">
        <f t="shared" si="11"/>
        <v>0</v>
      </c>
      <c r="M52" s="17">
        <f t="shared" si="12"/>
        <v>0</v>
      </c>
      <c r="N52" s="17">
        <f t="shared" si="12"/>
        <v>0</v>
      </c>
      <c r="O52" s="17">
        <f t="shared" si="12"/>
        <v>0</v>
      </c>
      <c r="P52" t="s">
        <v>97</v>
      </c>
      <c r="Q52" s="39" t="e">
        <f>INDEX(DATABASE!$1:$10000,MATCH($P52,DATABASE!$A:$A,0),MATCH(Q$8,DATABASE!$1:$1,0))</f>
        <v>#N/A</v>
      </c>
      <c r="R52" s="39" t="e">
        <f>INDEX(DATABASE!$1:$10000,MATCH($P52,DATABASE!$A:$A,0),MATCH(R$8,DATABASE!$1:$1,0))</f>
        <v>#N/A</v>
      </c>
      <c r="S52" s="39" t="e">
        <f>INDEX(DATABASE!$1:$10000,MATCH($P52,DATABASE!$A:$A,0),MATCH(S$8,DATABASE!$1:$1,0))</f>
        <v>#N/A</v>
      </c>
      <c r="T52" s="39" t="e">
        <f>INDEX(DATABASE!$1:$10000,MATCH($P52,DATABASE!$A:$A,0),MATCH(T$8,DATABASE!$1:$1,0))</f>
        <v>#N/A</v>
      </c>
      <c r="U52" s="39" t="e">
        <f>INDEX(DATABASE!$1:$10000,MATCH($P52,DATABASE!$A:$A,0),MATCH(U$8,DATABASE!$1:$1,0))</f>
        <v>#N/A</v>
      </c>
      <c r="V52" s="30">
        <v>1</v>
      </c>
      <c r="W52" s="30" t="e">
        <f t="shared" si="15"/>
        <v>#N/A</v>
      </c>
      <c r="X52" s="30" t="e">
        <f t="shared" si="16"/>
        <v>#N/A</v>
      </c>
      <c r="Z52" s="39" t="e">
        <f t="shared" si="14"/>
        <v>#N/A</v>
      </c>
    </row>
    <row r="53" spans="1:61" ht="16.5" hidden="1" customHeight="1" x14ac:dyDescent="0.25">
      <c r="D53" s="30" t="str">
        <f t="shared" si="5"/>
        <v/>
      </c>
      <c r="E53" s="30" t="str">
        <f t="shared" si="6"/>
        <v/>
      </c>
      <c r="F53" s="30" t="e">
        <f t="shared" si="1"/>
        <v>#N/A</v>
      </c>
      <c r="G53" s="30" t="e">
        <f t="shared" si="13"/>
        <v>#N/A</v>
      </c>
      <c r="H53" s="6" t="e">
        <f t="shared" si="2"/>
        <v>#N/A</v>
      </c>
      <c r="J53" s="17">
        <f t="shared" ref="J53:L58" si="17">IF($C53=J$9,$F53,0)</f>
        <v>0</v>
      </c>
      <c r="K53" s="17">
        <f t="shared" si="17"/>
        <v>0</v>
      </c>
      <c r="L53" s="17">
        <f t="shared" si="17"/>
        <v>0</v>
      </c>
      <c r="M53" s="17">
        <f t="shared" ref="M53:O58" si="18">IF($C53=M$9,$G53,0)</f>
        <v>0</v>
      </c>
      <c r="N53" s="17">
        <f t="shared" si="18"/>
        <v>0</v>
      </c>
      <c r="O53" s="17">
        <f t="shared" si="18"/>
        <v>0</v>
      </c>
      <c r="P53" t="s">
        <v>98</v>
      </c>
      <c r="Q53" s="39" t="e">
        <f>INDEX(DATABASE!$1:$10000,MATCH($P53,DATABASE!$A:$A,0),MATCH(Q$8,DATABASE!$1:$1,0))</f>
        <v>#N/A</v>
      </c>
      <c r="R53" s="39" t="e">
        <f>INDEX(DATABASE!$1:$10000,MATCH($P53,DATABASE!$A:$A,0),MATCH(R$8,DATABASE!$1:$1,0))</f>
        <v>#N/A</v>
      </c>
      <c r="S53" s="39" t="e">
        <f>INDEX(DATABASE!$1:$10000,MATCH($P53,DATABASE!$A:$A,0),MATCH(S$8,DATABASE!$1:$1,0))</f>
        <v>#N/A</v>
      </c>
      <c r="T53" s="39" t="e">
        <f>INDEX(DATABASE!$1:$10000,MATCH($P53,DATABASE!$A:$A,0),MATCH(T$8,DATABASE!$1:$1,0))</f>
        <v>#N/A</v>
      </c>
      <c r="U53" s="39" t="e">
        <f>INDEX(DATABASE!$1:$10000,MATCH($P53,DATABASE!$A:$A,0),MATCH(U$8,DATABASE!$1:$1,0))</f>
        <v>#N/A</v>
      </c>
      <c r="V53" s="30">
        <v>0</v>
      </c>
      <c r="W53" s="30" t="e">
        <f t="shared" si="15"/>
        <v>#N/A</v>
      </c>
      <c r="X53" s="30" t="e">
        <f t="shared" si="16"/>
        <v>#N/A</v>
      </c>
      <c r="Z53" s="39" t="e">
        <f t="shared" si="14"/>
        <v>#N/A</v>
      </c>
    </row>
    <row r="54" spans="1:61" ht="16.5" hidden="1" customHeight="1" x14ac:dyDescent="0.25">
      <c r="D54" s="30" t="e">
        <f t="shared" si="5"/>
        <v>#N/A</v>
      </c>
      <c r="E54" s="30" t="e">
        <f t="shared" si="6"/>
        <v>#N/A</v>
      </c>
      <c r="F54" s="30" t="str">
        <f t="shared" si="1"/>
        <v/>
      </c>
      <c r="G54" s="30" t="str">
        <f t="shared" si="13"/>
        <v/>
      </c>
      <c r="H54" s="6" t="str">
        <f t="shared" si="2"/>
        <v/>
      </c>
      <c r="J54" s="17">
        <f t="shared" si="17"/>
        <v>0</v>
      </c>
      <c r="K54" s="17">
        <f t="shared" si="17"/>
        <v>0</v>
      </c>
      <c r="L54" s="17">
        <f t="shared" si="17"/>
        <v>0</v>
      </c>
      <c r="M54" s="17">
        <f t="shared" si="18"/>
        <v>0</v>
      </c>
      <c r="N54" s="17">
        <f t="shared" si="18"/>
        <v>0</v>
      </c>
      <c r="O54" s="17">
        <f t="shared" si="18"/>
        <v>0</v>
      </c>
      <c r="P54" t="s">
        <v>99</v>
      </c>
      <c r="Q54" s="39" t="e">
        <f>INDEX(DATABASE!$1:$10000,MATCH($P54,DATABASE!$A:$A,0),MATCH(Q$8,DATABASE!$1:$1,0))</f>
        <v>#N/A</v>
      </c>
      <c r="R54" s="39" t="e">
        <f>INDEX(DATABASE!$1:$10000,MATCH($P54,DATABASE!$A:$A,0),MATCH(R$8,DATABASE!$1:$1,0))</f>
        <v>#N/A</v>
      </c>
      <c r="S54" s="39" t="e">
        <f>INDEX(DATABASE!$1:$10000,MATCH($P54,DATABASE!$A:$A,0),MATCH(S$8,DATABASE!$1:$1,0))</f>
        <v>#N/A</v>
      </c>
      <c r="T54" s="39" t="e">
        <f>INDEX(DATABASE!$1:$10000,MATCH($P54,DATABASE!$A:$A,0),MATCH(T$8,DATABASE!$1:$1,0))</f>
        <v>#N/A</v>
      </c>
      <c r="U54" s="39" t="e">
        <f>INDEX(DATABASE!$1:$10000,MATCH($P54,DATABASE!$A:$A,0),MATCH(U$8,DATABASE!$1:$1,0))</f>
        <v>#N/A</v>
      </c>
      <c r="V54" s="30">
        <v>1</v>
      </c>
      <c r="W54" s="30" t="e">
        <f t="shared" si="15"/>
        <v>#N/A</v>
      </c>
      <c r="X54" s="30" t="e">
        <f t="shared" si="16"/>
        <v>#N/A</v>
      </c>
      <c r="Z54" s="39" t="e">
        <f t="shared" si="14"/>
        <v>#N/A</v>
      </c>
    </row>
    <row r="55" spans="1:61" s="3" customFormat="1" ht="15.75" customHeight="1" x14ac:dyDescent="0.25">
      <c r="B55" s="3" t="s">
        <v>120</v>
      </c>
      <c r="C55" s="3" t="s">
        <v>107</v>
      </c>
      <c r="D55" s="4" t="str">
        <f t="shared" si="5"/>
        <v/>
      </c>
      <c r="E55" s="4" t="str">
        <f t="shared" si="6"/>
        <v/>
      </c>
      <c r="F55" s="4" t="e">
        <f t="shared" si="1"/>
        <v>#N/A</v>
      </c>
      <c r="G55" s="4" t="e">
        <f t="shared" si="13"/>
        <v>#N/A</v>
      </c>
      <c r="H55" s="6" t="e">
        <f t="shared" si="2"/>
        <v>#N/A</v>
      </c>
      <c r="I55" s="6"/>
      <c r="J55" s="16" t="e">
        <f t="shared" si="17"/>
        <v>#N/A</v>
      </c>
      <c r="K55" s="16">
        <f t="shared" si="17"/>
        <v>0</v>
      </c>
      <c r="L55" s="16">
        <f t="shared" si="17"/>
        <v>0</v>
      </c>
      <c r="M55" s="16" t="e">
        <f t="shared" si="18"/>
        <v>#N/A</v>
      </c>
      <c r="N55" s="16">
        <f t="shared" si="18"/>
        <v>0</v>
      </c>
      <c r="O55" s="16">
        <f t="shared" si="18"/>
        <v>0</v>
      </c>
      <c r="P55" s="3" t="s">
        <v>39</v>
      </c>
      <c r="Q55" s="39" t="e">
        <f>INDEX(DATABASE!$1:$10000,MATCH($P55,DATABASE!$A:$A,0),MATCH(Q$8,DATABASE!$1:$1,0))</f>
        <v>#N/A</v>
      </c>
      <c r="R55" s="39" t="e">
        <f>INDEX(DATABASE!$1:$10000,MATCH($P55,DATABASE!$A:$A,0),MATCH(R$8,DATABASE!$1:$1,0))</f>
        <v>#N/A</v>
      </c>
      <c r="S55" s="39" t="e">
        <f>INDEX(DATABASE!$1:$10000,MATCH($P55,DATABASE!$A:$A,0),MATCH(S$8,DATABASE!$1:$1,0))</f>
        <v>#N/A</v>
      </c>
      <c r="T55" s="39" t="e">
        <f>INDEX(DATABASE!$1:$10000,MATCH($P55,DATABASE!$A:$A,0),MATCH(T$8,DATABASE!$1:$1,0))</f>
        <v>#N/A</v>
      </c>
      <c r="U55" s="39" t="e">
        <f>INDEX(DATABASE!$1:$10000,MATCH($P55,DATABASE!$A:$A,0),MATCH(U$8,DATABASE!$1:$1,0))</f>
        <v>#N/A</v>
      </c>
      <c r="V55" s="4">
        <v>0</v>
      </c>
      <c r="W55" s="4" t="e">
        <f t="shared" si="15"/>
        <v>#N/A</v>
      </c>
      <c r="X55" s="4" t="e">
        <f t="shared" si="16"/>
        <v>#N/A</v>
      </c>
      <c r="Y55" s="5"/>
      <c r="Z55" s="39" t="e">
        <f t="shared" si="14"/>
        <v>#N/A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1:61" ht="15.75" customHeight="1" x14ac:dyDescent="0.25">
      <c r="D56" s="30" t="e">
        <f t="shared" si="5"/>
        <v>#N/A</v>
      </c>
      <c r="E56" s="30" t="e">
        <f t="shared" si="6"/>
        <v>#N/A</v>
      </c>
      <c r="F56" s="30" t="str">
        <f t="shared" si="1"/>
        <v/>
      </c>
      <c r="G56" s="30" t="str">
        <f t="shared" si="13"/>
        <v/>
      </c>
      <c r="H56" s="8" t="str">
        <f t="shared" si="2"/>
        <v/>
      </c>
      <c r="J56" s="17">
        <f t="shared" si="17"/>
        <v>0</v>
      </c>
      <c r="K56" s="17">
        <f t="shared" si="17"/>
        <v>0</v>
      </c>
      <c r="L56" s="17">
        <f t="shared" si="17"/>
        <v>0</v>
      </c>
      <c r="M56" s="17">
        <f t="shared" si="18"/>
        <v>0</v>
      </c>
      <c r="N56" s="17">
        <f t="shared" si="18"/>
        <v>0</v>
      </c>
      <c r="O56" s="30">
        <f t="shared" si="18"/>
        <v>0</v>
      </c>
      <c r="P56" t="s">
        <v>40</v>
      </c>
      <c r="Q56" s="39" t="e">
        <f>INDEX(DATABASE!$1:$10000,MATCH($P56,DATABASE!$A:$A,0),MATCH(Q$8,DATABASE!$1:$1,0))</f>
        <v>#N/A</v>
      </c>
      <c r="R56" s="39" t="e">
        <f>INDEX(DATABASE!$1:$10000,MATCH($P56,DATABASE!$A:$A,0),MATCH(R$8,DATABASE!$1:$1,0))</f>
        <v>#N/A</v>
      </c>
      <c r="S56" s="39" t="e">
        <f>INDEX(DATABASE!$1:$10000,MATCH($P56,DATABASE!$A:$A,0),MATCH(S$8,DATABASE!$1:$1,0))</f>
        <v>#N/A</v>
      </c>
      <c r="T56" s="39" t="e">
        <f>INDEX(DATABASE!$1:$10000,MATCH($P56,DATABASE!$A:$A,0),MATCH(T$8,DATABASE!$1:$1,0))</f>
        <v>#N/A</v>
      </c>
      <c r="U56" s="39" t="e">
        <f>INDEX(DATABASE!$1:$10000,MATCH($P56,DATABASE!$A:$A,0),MATCH(U$8,DATABASE!$1:$1,0))</f>
        <v>#N/A</v>
      </c>
      <c r="V56">
        <v>1</v>
      </c>
      <c r="W56" t="e">
        <f t="shared" si="15"/>
        <v>#N/A</v>
      </c>
      <c r="X56" t="e">
        <f t="shared" si="16"/>
        <v>#N/A</v>
      </c>
      <c r="Z56" s="39" t="e">
        <f t="shared" si="14"/>
        <v>#N/A</v>
      </c>
    </row>
    <row r="57" spans="1:61" s="3" customFormat="1" ht="15.75" customHeight="1" x14ac:dyDescent="0.25">
      <c r="B57" s="3" t="s">
        <v>121</v>
      </c>
      <c r="C57" s="3" t="s">
        <v>107</v>
      </c>
      <c r="D57" s="4" t="str">
        <f>IF(           AND(   $V57,             NOT(ISERR(W57))          ),W57,"")</f>
        <v/>
      </c>
      <c r="E57" s="4" t="str">
        <f>IF(           AND(   $V57,             NOT(ISERR(X57))          ),X57,"")</f>
        <v/>
      </c>
      <c r="F57" s="4" t="e">
        <f t="shared" si="1"/>
        <v>#N/A</v>
      </c>
      <c r="G57" s="4" t="e">
        <f t="shared" si="13"/>
        <v>#N/A</v>
      </c>
      <c r="H57" s="6" t="e">
        <f t="shared" si="2"/>
        <v>#N/A</v>
      </c>
      <c r="I57" s="6"/>
      <c r="J57" s="16" t="e">
        <f t="shared" si="17"/>
        <v>#N/A</v>
      </c>
      <c r="K57" s="16">
        <f t="shared" si="17"/>
        <v>0</v>
      </c>
      <c r="L57" s="16">
        <f t="shared" si="17"/>
        <v>0</v>
      </c>
      <c r="M57" s="16" t="e">
        <f t="shared" si="18"/>
        <v>#N/A</v>
      </c>
      <c r="N57" s="16">
        <f t="shared" si="18"/>
        <v>0</v>
      </c>
      <c r="O57" s="16">
        <f t="shared" si="18"/>
        <v>0</v>
      </c>
      <c r="P57" s="3" t="s">
        <v>41</v>
      </c>
      <c r="Q57" s="39" t="e">
        <f>INDEX(DATABASE!$1:$10000,MATCH($P57,DATABASE!$A:$A,0),MATCH(Q$8,DATABASE!$1:$1,0))</f>
        <v>#N/A</v>
      </c>
      <c r="R57" s="39" t="e">
        <f>INDEX(DATABASE!$1:$10000,MATCH($P57,DATABASE!$A:$A,0),MATCH(R$8,DATABASE!$1:$1,0))</f>
        <v>#N/A</v>
      </c>
      <c r="S57" s="39" t="e">
        <f>INDEX(DATABASE!$1:$10000,MATCH($P57,DATABASE!$A:$A,0),MATCH(S$8,DATABASE!$1:$1,0))</f>
        <v>#N/A</v>
      </c>
      <c r="T57" s="39" t="e">
        <f>INDEX(DATABASE!$1:$10000,MATCH($P57,DATABASE!$A:$A,0),MATCH(T$8,DATABASE!$1:$1,0))</f>
        <v>#N/A</v>
      </c>
      <c r="U57" s="39" t="e">
        <f>INDEX(DATABASE!$1:$10000,MATCH($P57,DATABASE!$A:$A,0),MATCH(U$8,DATABASE!$1:$1,0))</f>
        <v>#N/A</v>
      </c>
      <c r="V57" s="4">
        <v>0</v>
      </c>
      <c r="W57" s="4" t="e">
        <f t="shared" si="15"/>
        <v>#N/A</v>
      </c>
      <c r="X57" s="4" t="e">
        <f t="shared" si="16"/>
        <v>#N/A</v>
      </c>
      <c r="Y57" s="5"/>
      <c r="Z57" s="39" t="e">
        <f t="shared" si="14"/>
        <v>#N/A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1:61" ht="15.75" customHeight="1" x14ac:dyDescent="0.25">
      <c r="F58" s="30" t="str">
        <f t="shared" si="1"/>
        <v/>
      </c>
      <c r="G58" s="30" t="str">
        <f t="shared" si="13"/>
        <v/>
      </c>
      <c r="H58" s="8" t="str">
        <f t="shared" si="2"/>
        <v/>
      </c>
      <c r="J58" s="17">
        <f t="shared" si="17"/>
        <v>0</v>
      </c>
      <c r="K58" s="17">
        <f t="shared" si="17"/>
        <v>0</v>
      </c>
      <c r="L58" s="17">
        <f t="shared" si="17"/>
        <v>0</v>
      </c>
      <c r="M58" s="17">
        <f t="shared" si="18"/>
        <v>0</v>
      </c>
      <c r="N58" s="17">
        <f t="shared" si="18"/>
        <v>0</v>
      </c>
      <c r="O58" s="30">
        <f t="shared" si="18"/>
        <v>0</v>
      </c>
      <c r="Q58" s="39" t="e">
        <f>VLOOKUP($P58,DATABASE!$A$1:$I$287,MATCH(Q$8,DATABASE!$A$1:$I$1,0),FALSE)</f>
        <v>#N/A</v>
      </c>
      <c r="R58" s="39" t="e">
        <f>VLOOKUP($P58,DATABASE!$A$1:$I$287,MATCH(R$8,DATABASE!$A$1:$I$1,0),FALSE)</f>
        <v>#N/A</v>
      </c>
      <c r="S58" s="39" t="e">
        <f>VLOOKUP($P58,DATABASE!$A$1:$I$287,MATCH(S$8,DATABASE!$A$1:$I$1,0),FALSE)</f>
        <v>#N/A</v>
      </c>
      <c r="T58" s="39" t="e">
        <f>VLOOKUP($P58,DATABASE!$A$1:$I$287,MATCH(T$8,DATABASE!$A$1:$I$1,0),FALSE)</f>
        <v>#N/A</v>
      </c>
      <c r="U58" s="39" t="e">
        <f>VLOOKUP($P58,DATABASE!$A$1:$I$287,MATCH(U$8,DATABASE!$A$1:$I$1,0),FALSE)</f>
        <v>#N/A</v>
      </c>
      <c r="V58">
        <v>1</v>
      </c>
      <c r="W58" t="e">
        <f t="shared" si="15"/>
        <v>#N/A</v>
      </c>
      <c r="X58" t="e">
        <f t="shared" si="16"/>
        <v>#N/A</v>
      </c>
      <c r="Z58" s="39" t="e">
        <f t="shared" si="14"/>
        <v>#N/A</v>
      </c>
    </row>
    <row r="59" spans="1:61" s="3" customFormat="1" ht="16.5" customHeight="1" x14ac:dyDescent="0.25">
      <c r="D59" s="4"/>
      <c r="E59" s="4"/>
      <c r="F59" s="4"/>
      <c r="G59" s="4"/>
      <c r="H59" s="6"/>
      <c r="I59" s="6"/>
      <c r="J59" s="16"/>
      <c r="K59" s="16"/>
      <c r="L59" s="16"/>
      <c r="M59" s="16"/>
      <c r="N59" s="16"/>
      <c r="O59" s="6"/>
      <c r="Q59" s="5"/>
      <c r="R59" s="5"/>
      <c r="S59" s="5"/>
      <c r="T59" s="5"/>
      <c r="U59" s="5"/>
      <c r="V59" s="4"/>
      <c r="W59" s="4"/>
      <c r="X59" s="4"/>
      <c r="Y59" s="5"/>
      <c r="Z59" s="39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1:61" s="3" customFormat="1" ht="15.75" customHeight="1" x14ac:dyDescent="0.25">
      <c r="B60" s="3" t="s">
        <v>122</v>
      </c>
      <c r="D60" s="4" t="str">
        <f>IF(           AND(   $V60,             NOT(ISERR(W60))          ),W60,"")</f>
        <v/>
      </c>
      <c r="E60" s="4" t="str">
        <f>IF( AND( $V60, NOT(ISERR(X60)) ),X60,"")</f>
        <v/>
      </c>
      <c r="F60" s="4" t="e">
        <f>IF(NOT($V60),Q60,"")</f>
        <v>#N/A</v>
      </c>
      <c r="G60" s="4" t="e">
        <f>IF(NOT($V60),Z60,"")</f>
        <v>#N/A</v>
      </c>
      <c r="H60" s="6" t="e">
        <f>IF(AND(NOT($V60),G60),(G60-F60)/G60,"")</f>
        <v>#N/A</v>
      </c>
      <c r="I60" s="6"/>
      <c r="J60" s="16" t="e">
        <f>SUM(J13:J58)</f>
        <v>#N/A</v>
      </c>
      <c r="K60" s="16" t="e">
        <f>SUM(K13:K56)</f>
        <v>#N/A</v>
      </c>
      <c r="L60" s="16" t="e">
        <f>SUM(L13:L56)</f>
        <v>#N/A</v>
      </c>
      <c r="M60" s="16" t="e">
        <f>SUM(M13:M58)</f>
        <v>#N/A</v>
      </c>
      <c r="N60" s="16" t="e">
        <f>SUM(N13:N56)</f>
        <v>#N/A</v>
      </c>
      <c r="O60" s="16" t="e">
        <f>SUM(O13:O56)</f>
        <v>#N/A</v>
      </c>
      <c r="P60" s="3" t="s">
        <v>101</v>
      </c>
      <c r="Q60" s="5" t="e">
        <f>VLOOKUP($P60,DATABASE!$A$1:$I$287,MATCH(Q$8,DATABASE!$A$1:$I$1,0),FALSE)</f>
        <v>#N/A</v>
      </c>
      <c r="R60" s="5" t="e">
        <f>VLOOKUP($P60,DATABASE!$A$1:$I$287,MATCH(R$8,DATABASE!$A$1:$I$1,0),FALSE)</f>
        <v>#N/A</v>
      </c>
      <c r="S60" s="5" t="e">
        <f>VLOOKUP($P60,DATABASE!$A$1:$I$287,MATCH(S$8,DATABASE!$A$1:$I$1,0),FALSE)</f>
        <v>#N/A</v>
      </c>
      <c r="T60" s="5" t="e">
        <f>VLOOKUP($P60,DATABASE!$A$1:$I$287,MATCH(T$8,DATABASE!$A$1:$I$1,0),FALSE)</f>
        <v>#N/A</v>
      </c>
      <c r="U60" s="5" t="e">
        <f>VLOOKUP($P60,DATABASE!$A$1:$I$287,MATCH(U$8,DATABASE!$A$1:$I$1,0),FALSE)</f>
        <v>#N/A</v>
      </c>
      <c r="V60" s="3">
        <v>0</v>
      </c>
      <c r="W60" s="3" t="e">
        <f>#REF!/Q60*1000*1000</f>
        <v>#REF!</v>
      </c>
      <c r="X60" s="3" t="e">
        <f>#REF!/R60*1000*1000</f>
        <v>#REF!</v>
      </c>
      <c r="Z60" s="5" t="e">
        <f>AVERAGE(R60:U60)</f>
        <v>#N/A</v>
      </c>
    </row>
    <row r="61" spans="1:61" x14ac:dyDescent="0.25">
      <c r="B61" t="s">
        <v>123</v>
      </c>
      <c r="D61" s="30" t="str">
        <f>IF( AND( $V61, NOT(ISERR(W61)) ),W61,"")</f>
        <v/>
      </c>
      <c r="E61" s="30" t="str">
        <f>IF( AND( $V61, NOT(ISERR(X61)) ),X61,"")</f>
        <v/>
      </c>
      <c r="F61" s="30" t="e">
        <f>IF(NOT($V61),Q61,"")</f>
        <v>#N/A</v>
      </c>
      <c r="G61" s="30" t="e">
        <f>IF(NOT($V61),Z61,"")</f>
        <v>#N/A</v>
      </c>
      <c r="H61" t="e">
        <f>IF(AND(NOT($V61),G61),(G61-F61)/G61,"")</f>
        <v>#N/A</v>
      </c>
      <c r="J61" s="30"/>
      <c r="K61" s="30"/>
      <c r="L61" s="30"/>
      <c r="M61" s="30"/>
      <c r="N61" s="30"/>
      <c r="P61" t="s">
        <v>102</v>
      </c>
      <c r="Q61" s="39" t="e">
        <f>VLOOKUP($P61,DATABASE!$A$1:$I$287,MATCH(Q$8,DATABASE!$A$1:$I$1,0),FALSE)</f>
        <v>#N/A</v>
      </c>
      <c r="R61" s="39" t="e">
        <f>VLOOKUP($P61,DATABASE!$A$1:$I$287,MATCH(R$8,DATABASE!$A$1:$I$1,0),FALSE)</f>
        <v>#N/A</v>
      </c>
      <c r="S61" s="39" t="e">
        <f>VLOOKUP($P61,DATABASE!$A$1:$I$287,MATCH(S$8,DATABASE!$A$1:$I$1,0),FALSE)</f>
        <v>#N/A</v>
      </c>
      <c r="T61" s="39" t="e">
        <f>VLOOKUP($P61,DATABASE!$A$1:$I$287,MATCH(T$8,DATABASE!$A$1:$I$1,0),FALSE)</f>
        <v>#N/A</v>
      </c>
      <c r="U61" s="39" t="e">
        <f>VLOOKUP($P61,DATABASE!$A$1:$I$287,MATCH(U$8,DATABASE!$A$1:$I$1,0),FALSE)</f>
        <v>#N/A</v>
      </c>
      <c r="V61">
        <v>0</v>
      </c>
      <c r="W61" t="e">
        <f>#REF!/Q61*1000*1000</f>
        <v>#REF!</v>
      </c>
      <c r="X61" t="e">
        <f>#REF!/R61*1000*1000</f>
        <v>#REF!</v>
      </c>
      <c r="Z61" s="39" t="e">
        <f>AVERAGE(R61:U61)</f>
        <v>#N/A</v>
      </c>
    </row>
    <row r="62" spans="1:61" ht="15.75" customHeight="1" x14ac:dyDescent="0.25">
      <c r="B62" t="s">
        <v>124</v>
      </c>
      <c r="D62" s="30" t="str">
        <f>IF( AND( $V62, NOT(ISERR(W62)) ),W62,"")</f>
        <v/>
      </c>
      <c r="E62" s="30" t="str">
        <f>IF( AND( $V62, NOT(ISERR(X62)) ),X62,"")</f>
        <v/>
      </c>
      <c r="F62" s="30" t="e">
        <f>IF(NOT($V62),Q62,"")</f>
        <v>#N/A</v>
      </c>
      <c r="G62" s="30" t="e">
        <f>IF(NOT($V62),Z62,"")</f>
        <v>#N/A</v>
      </c>
      <c r="H62" s="8" t="e">
        <f>IF(AND(NOT($V62),G62),(G62-F62)/G62,"")</f>
        <v>#N/A</v>
      </c>
      <c r="P62" t="s">
        <v>103</v>
      </c>
      <c r="Q62" s="39" t="e">
        <f>VLOOKUP($P62,DATABASE!$A$1:$I$287,MATCH(Q$8,DATABASE!$A$1:$I$1,0),FALSE)</f>
        <v>#N/A</v>
      </c>
      <c r="R62" s="39" t="e">
        <f>VLOOKUP($P62,DATABASE!$A$1:$I$287,MATCH(R$8,DATABASE!$A$1:$I$1,0),FALSE)</f>
        <v>#N/A</v>
      </c>
      <c r="S62" s="39" t="e">
        <f>VLOOKUP($P62,DATABASE!$A$1:$I$287,MATCH(S$8,DATABASE!$A$1:$I$1,0),FALSE)</f>
        <v>#N/A</v>
      </c>
      <c r="T62" s="39" t="e">
        <f>VLOOKUP($P62,DATABASE!$A$1:$I$287,MATCH(T$8,DATABASE!$A$1:$I$1,0),FALSE)</f>
        <v>#N/A</v>
      </c>
      <c r="U62" s="39" t="e">
        <f>VLOOKUP($P62,DATABASE!$A$1:$I$287,MATCH(U$8,DATABASE!$A$1:$I$1,0),FALSE)</f>
        <v>#N/A</v>
      </c>
      <c r="V62">
        <v>0</v>
      </c>
      <c r="W62" t="e">
        <f>#REF!/Q62*1000*1000</f>
        <v>#REF!</v>
      </c>
      <c r="X62" t="e">
        <f>#REF!/R62*1000*1000</f>
        <v>#REF!</v>
      </c>
      <c r="Z62" s="39" t="e">
        <f>AVERAGE(R62:U62)</f>
        <v>#N/A</v>
      </c>
    </row>
    <row r="63" spans="1:61" s="3" customFormat="1" ht="15.75" customHeight="1" x14ac:dyDescent="0.25">
      <c r="D63" s="4"/>
      <c r="E63" s="4"/>
      <c r="F63" s="4"/>
      <c r="H63" s="6"/>
      <c r="I63" s="6"/>
      <c r="J63" s="16"/>
      <c r="K63" s="16"/>
      <c r="L63" s="16"/>
      <c r="M63" s="16"/>
      <c r="N63" s="16"/>
      <c r="O63" s="6"/>
      <c r="Q63" s="5"/>
      <c r="R63" s="5"/>
      <c r="S63" s="5"/>
      <c r="T63" s="5"/>
      <c r="U63" s="5"/>
      <c r="V63" s="4"/>
      <c r="W63" s="4"/>
      <c r="X63" s="4"/>
      <c r="Y63" s="5"/>
      <c r="Z63" s="39" t="e">
        <f>AVERAGE(R63:U63)</f>
        <v>#DIV/0!</v>
      </c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1:61" ht="15.75" customHeight="1" x14ac:dyDescent="0.25">
      <c r="A64" t="s">
        <v>125</v>
      </c>
    </row>
    <row r="65" spans="1:61" s="3" customFormat="1" ht="15.75" customHeight="1" x14ac:dyDescent="0.25">
      <c r="B65" s="3" t="s">
        <v>126</v>
      </c>
      <c r="D65" s="4"/>
      <c r="E65" s="4"/>
      <c r="F65" s="4" t="e">
        <f>F37+F57</f>
        <v>#N/A</v>
      </c>
      <c r="G65" s="4" t="e">
        <f>G37+G57</f>
        <v>#N/A</v>
      </c>
      <c r="H65" s="9"/>
      <c r="I65" s="9"/>
      <c r="J65" s="4"/>
      <c r="K65" s="4"/>
      <c r="L65" s="4"/>
      <c r="M65" s="4"/>
      <c r="N65" s="4"/>
      <c r="O65" s="9"/>
      <c r="Q65" s="5"/>
      <c r="R65" s="5"/>
      <c r="S65" s="5"/>
      <c r="T65" s="5"/>
      <c r="U65" s="5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1:61" s="37" customFormat="1" x14ac:dyDescent="0.25">
      <c r="B66" s="37" t="s">
        <v>127</v>
      </c>
      <c r="D66" s="11"/>
      <c r="E66" s="11"/>
      <c r="F66" s="11" t="e">
        <f>SUM(F60:F62)</f>
        <v>#N/A</v>
      </c>
      <c r="G66" s="11" t="e">
        <f>SUM(G60:G62)</f>
        <v>#N/A</v>
      </c>
      <c r="H66" s="8"/>
      <c r="I66" s="8"/>
      <c r="J66" s="17"/>
      <c r="K66" s="17"/>
      <c r="L66" s="17"/>
      <c r="M66" s="17"/>
      <c r="N66" s="17"/>
      <c r="O66" s="8"/>
      <c r="Q66" s="38"/>
      <c r="R66" s="38"/>
      <c r="S66" s="38"/>
      <c r="T66" s="38"/>
      <c r="U66" s="38"/>
      <c r="V66" s="11"/>
      <c r="W66" s="11"/>
      <c r="X66" s="11"/>
      <c r="Y66" s="38"/>
      <c r="Z66" s="39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</row>
    <row r="67" spans="1:61" s="37" customFormat="1" ht="15.75" customHeight="1" x14ac:dyDescent="0.25">
      <c r="B67" s="37" t="s">
        <v>128</v>
      </c>
      <c r="D67" s="11"/>
      <c r="E67" s="11"/>
      <c r="F67" s="8" t="e">
        <f>F65/F66</f>
        <v>#N/A</v>
      </c>
      <c r="G67" s="8" t="e">
        <f>G65/G66</f>
        <v>#N/A</v>
      </c>
      <c r="H67" s="8"/>
      <c r="I67" s="8"/>
      <c r="J67" s="17"/>
      <c r="K67" s="17"/>
      <c r="L67" s="17"/>
      <c r="M67" s="17"/>
      <c r="N67" s="17"/>
      <c r="O67" s="8"/>
      <c r="Q67" s="38"/>
      <c r="R67" s="38"/>
      <c r="S67" s="38"/>
      <c r="T67" s="38"/>
      <c r="U67" s="38"/>
      <c r="V67" s="11"/>
      <c r="W67" s="11"/>
      <c r="X67" s="11"/>
      <c r="Y67" s="38"/>
      <c r="Z67" s="39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</row>
    <row r="68" spans="1:61" s="3" customFormat="1" ht="15.75" customHeight="1" x14ac:dyDescent="0.25">
      <c r="D68" s="4"/>
      <c r="E68" s="4"/>
      <c r="F68" s="9"/>
      <c r="G68" s="9"/>
      <c r="H68" s="9"/>
      <c r="I68" s="9"/>
      <c r="J68" s="4"/>
      <c r="K68" s="4"/>
      <c r="L68" s="4"/>
      <c r="M68" s="4"/>
      <c r="N68" s="4"/>
      <c r="O68" s="9"/>
      <c r="Q68" s="5"/>
      <c r="R68" s="5"/>
      <c r="S68" s="5"/>
      <c r="T68" s="5"/>
      <c r="U68" s="5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1:61" x14ac:dyDescent="0.25">
      <c r="A69" t="s">
        <v>129</v>
      </c>
      <c r="Z69" s="39" t="e">
        <f>AVERAGE(R69:U69)</f>
        <v>#DIV/0!</v>
      </c>
    </row>
    <row r="70" spans="1:61" x14ac:dyDescent="0.25">
      <c r="B70" t="s">
        <v>130</v>
      </c>
      <c r="D70" s="30" t="s">
        <v>68</v>
      </c>
      <c r="E70" t="e">
        <f>IF(F70=0,"N/A",IF(AND(F60/F70&gt;=0.95,F60/F70&gt;=1.05),"VALUES DON'T MATCH","OK"))</f>
        <v>#N/A</v>
      </c>
      <c r="F70" s="30" t="e">
        <f>J60</f>
        <v>#N/A</v>
      </c>
      <c r="G70" s="30" t="e">
        <f>M60</f>
        <v>#N/A</v>
      </c>
      <c r="H70" s="8" t="e">
        <f>IF(AND(NOT($V70),G70),(G70-F70)/G70,"")</f>
        <v>#N/A</v>
      </c>
    </row>
    <row r="71" spans="1:61" x14ac:dyDescent="0.25">
      <c r="B71" t="s">
        <v>131</v>
      </c>
      <c r="D71" s="30" t="s">
        <v>68</v>
      </c>
      <c r="E71" t="e">
        <f>IF(F71=0,"N/A",IF(AND(F61/F71&gt;=0.95,F61/F71&gt;=1.05),"VALUES DON'T MATCH","OK"))</f>
        <v>#N/A</v>
      </c>
      <c r="F71" s="30" t="e">
        <f>K60</f>
        <v>#N/A</v>
      </c>
      <c r="G71" s="30" t="e">
        <f>N60</f>
        <v>#N/A</v>
      </c>
      <c r="H71" s="8" t="e">
        <f>IF(AND(NOT($V71),G71),(G71-F71)/G71,"")</f>
        <v>#N/A</v>
      </c>
    </row>
    <row r="72" spans="1:61" x14ac:dyDescent="0.25">
      <c r="B72" t="s">
        <v>132</v>
      </c>
      <c r="D72" s="30" t="s">
        <v>68</v>
      </c>
      <c r="E72" t="e">
        <f>IF(F72=0,"N/A",IF(AND(F62/F72&gt;=0.95,F62/F72&gt;=1.05),"VALUES DON'T MATCH","OK"))</f>
        <v>#N/A</v>
      </c>
      <c r="F72" s="30" t="e">
        <f>L60</f>
        <v>#N/A</v>
      </c>
      <c r="G72" s="30" t="e">
        <f>O60</f>
        <v>#N/A</v>
      </c>
      <c r="H72" s="8" t="e">
        <f>IF(AND(NOT($V72),G72),(G72-F72)/G72,"")</f>
        <v>#N/A</v>
      </c>
    </row>
    <row r="74" spans="1:61" x14ac:dyDescent="0.25">
      <c r="E74" s="30" t="s">
        <v>133</v>
      </c>
      <c r="M74" s="14"/>
    </row>
    <row r="75" spans="1:61" x14ac:dyDescent="0.25">
      <c r="B75" t="s">
        <v>122</v>
      </c>
      <c r="D75" s="30" t="s">
        <v>134</v>
      </c>
      <c r="E75" s="39">
        <v>0.19</v>
      </c>
      <c r="F75" s="30" t="e">
        <f t="shared" ref="F75:G77" si="19">F70*$E75</f>
        <v>#N/A</v>
      </c>
      <c r="G75" s="30" t="e">
        <f t="shared" si="19"/>
        <v>#N/A</v>
      </c>
      <c r="H75" s="8" t="e">
        <f>IF(AND(NOT($V75),G75),(G75-F75)/G75,"")</f>
        <v>#N/A</v>
      </c>
      <c r="I75" s="8" t="s">
        <v>135</v>
      </c>
    </row>
    <row r="76" spans="1:61" x14ac:dyDescent="0.25">
      <c r="B76" t="s">
        <v>123</v>
      </c>
      <c r="D76" s="30" t="s">
        <v>134</v>
      </c>
      <c r="E76" s="39">
        <v>0.05</v>
      </c>
      <c r="F76" s="30" t="e">
        <f t="shared" si="19"/>
        <v>#N/A</v>
      </c>
      <c r="G76" s="30" t="e">
        <f t="shared" si="19"/>
        <v>#N/A</v>
      </c>
      <c r="H76" s="8" t="e">
        <f>IF(AND(NOT($V76),G76),(G76-F76)/G76,"")</f>
        <v>#N/A</v>
      </c>
      <c r="I76" s="8" t="s">
        <v>135</v>
      </c>
    </row>
    <row r="77" spans="1:61" x14ac:dyDescent="0.25">
      <c r="B77" t="s">
        <v>124</v>
      </c>
      <c r="D77" s="30" t="s">
        <v>134</v>
      </c>
      <c r="E77" s="39">
        <v>0.1033</v>
      </c>
      <c r="F77" s="30" t="e">
        <f t="shared" si="19"/>
        <v>#N/A</v>
      </c>
      <c r="G77" s="30" t="e">
        <f t="shared" si="19"/>
        <v>#N/A</v>
      </c>
      <c r="H77" s="8" t="e">
        <f>IF(AND(NOT($V77),G77),(G77-F77)/G77,"")</f>
        <v>#N/A</v>
      </c>
      <c r="I77" s="8" t="s">
        <v>135</v>
      </c>
    </row>
    <row r="79" spans="1:61" x14ac:dyDescent="0.25">
      <c r="F79" s="30" t="s">
        <v>136</v>
      </c>
      <c r="G79" s="30" t="s">
        <v>136</v>
      </c>
      <c r="H79" s="8" t="s">
        <v>137</v>
      </c>
    </row>
    <row r="80" spans="1:61" x14ac:dyDescent="0.25">
      <c r="F80" s="30" t="s">
        <v>138</v>
      </c>
      <c r="G80" s="30" t="s">
        <v>139</v>
      </c>
      <c r="H80" t="s">
        <v>135</v>
      </c>
    </row>
    <row r="81" spans="1:26" x14ac:dyDescent="0.25">
      <c r="D81" s="30" t="s">
        <v>140</v>
      </c>
      <c r="F81" s="30" t="e">
        <f>SUM(F75:F78)</f>
        <v>#N/A</v>
      </c>
      <c r="G81" s="30" t="e">
        <f>SUM(G75:G78)</f>
        <v>#N/A</v>
      </c>
      <c r="H81" s="13" t="e">
        <f>(G81-F81)</f>
        <v>#N/A</v>
      </c>
      <c r="I81" s="13"/>
    </row>
    <row r="82" spans="1:26" s="25" customFormat="1" x14ac:dyDescent="0.25">
      <c r="D82" s="26"/>
      <c r="E82" s="26"/>
      <c r="F82" s="26"/>
      <c r="G82" s="26"/>
      <c r="H82" s="27"/>
      <c r="I82" s="27"/>
      <c r="J82" s="28"/>
      <c r="K82" s="28"/>
      <c r="L82" s="28"/>
      <c r="M82" s="28"/>
      <c r="N82" s="28"/>
      <c r="O82" s="27"/>
      <c r="Q82" s="29"/>
      <c r="R82" s="29"/>
      <c r="S82" s="29"/>
      <c r="T82" s="29"/>
      <c r="U82" s="29"/>
      <c r="Z82" s="29"/>
    </row>
    <row r="83" spans="1:26" s="19" customFormat="1" ht="21" customHeight="1" x14ac:dyDescent="0.35">
      <c r="D83" s="20"/>
      <c r="E83" s="20"/>
      <c r="F83" s="20"/>
      <c r="G83" s="20" t="s">
        <v>45</v>
      </c>
      <c r="H83" s="24" t="e">
        <f>H81/G81</f>
        <v>#N/A</v>
      </c>
      <c r="I83" s="24"/>
      <c r="J83" s="22"/>
      <c r="K83" s="22"/>
      <c r="L83" s="22"/>
      <c r="M83" s="22"/>
      <c r="N83" s="22"/>
      <c r="O83" s="21"/>
      <c r="Q83" s="23"/>
      <c r="R83" s="23"/>
      <c r="S83" s="23"/>
      <c r="T83" s="23"/>
      <c r="U83" s="23"/>
      <c r="Z83" s="23"/>
    </row>
    <row r="87" spans="1:26" s="33" customFormat="1" x14ac:dyDescent="0.25">
      <c r="A87" s="33" t="s">
        <v>141</v>
      </c>
      <c r="Q87" s="49"/>
      <c r="R87" s="49"/>
      <c r="S87" s="49"/>
      <c r="T87" s="49"/>
      <c r="U87" s="49"/>
    </row>
    <row r="88" spans="1:26" x14ac:dyDescent="0.25">
      <c r="D88" s="45" t="s">
        <v>142</v>
      </c>
      <c r="E88" s="45"/>
      <c r="F88" s="45" t="s">
        <v>143</v>
      </c>
      <c r="G88" s="45"/>
      <c r="H88" s="8" t="s">
        <v>144</v>
      </c>
      <c r="J88" s="8" t="s">
        <v>145</v>
      </c>
    </row>
    <row r="89" spans="1:26" s="33" customFormat="1" x14ac:dyDescent="0.25">
      <c r="D89" s="33" t="s">
        <v>104</v>
      </c>
      <c r="E89" s="33" t="s">
        <v>105</v>
      </c>
      <c r="F89" s="33" t="s">
        <v>104</v>
      </c>
      <c r="G89" s="33" t="s">
        <v>105</v>
      </c>
      <c r="Q89" s="49"/>
      <c r="R89" s="49"/>
      <c r="S89" s="49"/>
      <c r="T89" s="49"/>
      <c r="U89" s="49"/>
    </row>
    <row r="90" spans="1:26" x14ac:dyDescent="0.25">
      <c r="B90" t="s">
        <v>146</v>
      </c>
      <c r="D90" s="10" t="e">
        <f>F15*1000/Overview!$L$18</f>
        <v>#N/A</v>
      </c>
      <c r="E90" s="10" t="e">
        <f>G15*1000/Overview!$L$18</f>
        <v>#N/A</v>
      </c>
      <c r="F90" s="10" t="e">
        <f>F15*1000/Overview!$L$17</f>
        <v>#N/A</v>
      </c>
      <c r="G90" s="10" t="e">
        <f>G15*1000/Overview!$L$17</f>
        <v>#N/A</v>
      </c>
      <c r="H90" s="39">
        <v>24.63</v>
      </c>
      <c r="I90" s="39"/>
      <c r="J90" s="8" t="e">
        <f>ABS(1-(H90/F90))</f>
        <v>#N/A</v>
      </c>
      <c r="K90" s="30"/>
      <c r="L90" s="30"/>
      <c r="M90" s="30"/>
      <c r="N90" s="30"/>
    </row>
    <row r="91" spans="1:26" x14ac:dyDescent="0.25">
      <c r="B91" t="s">
        <v>147</v>
      </c>
      <c r="D91" s="10" t="e">
        <f>F21*1000/Overview!$L$18</f>
        <v>#N/A</v>
      </c>
      <c r="E91" s="10" t="e">
        <f>G21*1000/Overview!$L$18</f>
        <v>#N/A</v>
      </c>
      <c r="F91" s="10" t="e">
        <f>F21*1000/Overview!$L$17</f>
        <v>#N/A</v>
      </c>
      <c r="G91" s="10" t="e">
        <f>G21*1000/Overview!$L$17</f>
        <v>#N/A</v>
      </c>
      <c r="H91" s="46">
        <v>29.95</v>
      </c>
      <c r="I91" s="12"/>
      <c r="J91" s="47" t="e">
        <f>ABS(1-(H91/(D91+D92)))</f>
        <v>#N/A</v>
      </c>
      <c r="K91" s="18"/>
      <c r="L91" s="18"/>
      <c r="M91" s="18"/>
      <c r="N91" s="18"/>
    </row>
    <row r="92" spans="1:26" x14ac:dyDescent="0.25">
      <c r="B92" t="s">
        <v>148</v>
      </c>
      <c r="D92" s="10" t="e">
        <f>((F23+F27)/Overview!L18)*1000</f>
        <v>#N/A</v>
      </c>
      <c r="E92" s="10" t="e">
        <f>((G23+G27)/Overview!M18)*1000</f>
        <v>#N/A</v>
      </c>
      <c r="F92" s="10" t="e">
        <f>((F23+F27)/Overview!L17)*1000</f>
        <v>#N/A</v>
      </c>
      <c r="G92" s="10" t="e">
        <f>((G23+G27)/Overview!M17)*1000</f>
        <v>#N/A</v>
      </c>
      <c r="H92" s="46"/>
      <c r="I92" s="12"/>
      <c r="J92" s="47"/>
      <c r="K92" s="18"/>
      <c r="L92" s="18"/>
      <c r="M92" s="18"/>
      <c r="N92" s="18"/>
    </row>
    <row r="93" spans="1:26" x14ac:dyDescent="0.25">
      <c r="B93" t="s">
        <v>149</v>
      </c>
      <c r="D93" s="10" t="e">
        <f>(F31/Overview!L18)*1000</f>
        <v>#N/A</v>
      </c>
      <c r="E93" s="10" t="e">
        <f>(G31/Overview!M18)*1000</f>
        <v>#N/A</v>
      </c>
      <c r="F93" s="10" t="e">
        <f>(G35/Overview!M17)*1000</f>
        <v>#N/A</v>
      </c>
      <c r="G93" s="10" t="e">
        <f>(G35/Overview!M17)*1000</f>
        <v>#N/A</v>
      </c>
      <c r="H93" s="13">
        <v>0.53</v>
      </c>
      <c r="I93" s="13"/>
      <c r="J93" s="8" t="e">
        <f>1-(H93/F93)</f>
        <v>#N/A</v>
      </c>
    </row>
    <row r="94" spans="1:26" x14ac:dyDescent="0.25">
      <c r="B94" t="s">
        <v>150</v>
      </c>
      <c r="D94" s="10" t="e">
        <f>($F$13/Overview!$L$18)*1000</f>
        <v>#N/A</v>
      </c>
      <c r="E94" s="10" t="e">
        <f>($G$13/Overview!$M$18)*1000</f>
        <v>#N/A</v>
      </c>
      <c r="F94" s="10" t="e">
        <f>($F$13/Overview!$L$17)*1000</f>
        <v>#N/A</v>
      </c>
      <c r="G94" s="10" t="e">
        <f>($G$13/Overview!$M$17)*1000</f>
        <v>#N/A</v>
      </c>
      <c r="H94" s="13">
        <v>19.91</v>
      </c>
      <c r="I94" s="13"/>
      <c r="J94" s="8" t="e">
        <f>1-(H94/F94)</f>
        <v>#N/A</v>
      </c>
    </row>
    <row r="110" spans="10:10" x14ac:dyDescent="0.25">
      <c r="J110" s="8"/>
    </row>
    <row r="111" spans="10:10" x14ac:dyDescent="0.25">
      <c r="J111" s="8"/>
    </row>
  </sheetData>
  <mergeCells count="4">
    <mergeCell ref="D88:E88"/>
    <mergeCell ref="F88:G88"/>
    <mergeCell ref="H91:H92"/>
    <mergeCell ref="J91:J92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115" zoomScaleNormal="115" workbookViewId="0">
      <selection activeCell="D6" sqref="D6:E7"/>
    </sheetView>
  </sheetViews>
  <sheetFormatPr baseColWidth="10" defaultRowHeight="15" x14ac:dyDescent="0.25"/>
  <cols>
    <col min="1" max="1" width="3.7109375" style="40" customWidth="1"/>
    <col min="2" max="2" width="27.28515625" style="32" customWidth="1"/>
    <col min="3" max="3" width="13.28515625" style="32" customWidth="1"/>
    <col min="4" max="4" width="9.42578125" style="40" bestFit="1" customWidth="1"/>
    <col min="5" max="5" width="13.140625" style="40" bestFit="1" customWidth="1"/>
    <col min="6" max="9" width="9.140625" style="40" customWidth="1"/>
    <col min="10" max="10" width="11.28515625" style="40" customWidth="1"/>
    <col min="11" max="11" width="101.140625" style="40" customWidth="1"/>
    <col min="12" max="12" width="9.42578125" style="40" customWidth="1"/>
    <col min="13" max="13" width="8.5703125" style="40" customWidth="1"/>
    <col min="14" max="14" width="10.5703125" style="40" customWidth="1"/>
    <col min="15" max="16" width="8.5703125" style="40" customWidth="1"/>
    <col min="17" max="17" width="9.140625" style="40" customWidth="1"/>
    <col min="18" max="18" width="9.5703125" style="40" customWidth="1"/>
    <col min="19" max="19" width="9.140625" style="40" customWidth="1"/>
  </cols>
  <sheetData>
    <row r="1" spans="1:18" x14ac:dyDescent="0.25">
      <c r="D1" s="1" t="s">
        <v>8</v>
      </c>
      <c r="E1" s="1" t="s">
        <v>151</v>
      </c>
      <c r="L1" t="s">
        <v>8</v>
      </c>
      <c r="M1" t="s">
        <v>64</v>
      </c>
      <c r="N1" t="s">
        <v>65</v>
      </c>
      <c r="O1" t="s">
        <v>66</v>
      </c>
      <c r="P1" t="s">
        <v>67</v>
      </c>
      <c r="R1" t="s">
        <v>64</v>
      </c>
    </row>
    <row r="2" spans="1:18" s="33" customFormat="1" x14ac:dyDescent="0.25">
      <c r="A2" s="33" t="s">
        <v>152</v>
      </c>
      <c r="B2" s="34"/>
    </row>
    <row r="3" spans="1:18" x14ac:dyDescent="0.25">
      <c r="B3" s="32" t="s">
        <v>153</v>
      </c>
      <c r="D3" s="31" t="e">
        <f>L3</f>
        <v>#N/A</v>
      </c>
      <c r="E3" s="31" t="e">
        <f>R3</f>
        <v>#N/A</v>
      </c>
      <c r="K3" t="s">
        <v>10</v>
      </c>
      <c r="L3" t="e">
        <f>INDEX(DATABASE!$1:$10000,MATCH($K3,DATABASE!$A:$A,0),MATCH(L$1,DATABASE!$1:$1,0))</f>
        <v>#N/A</v>
      </c>
      <c r="M3" t="e">
        <f>INDEX(DATABASE!$1:$10000,MATCH($K3,DATABASE!$A:$A,0),MATCH(M$1,DATABASE!$1:$1,0))</f>
        <v>#N/A</v>
      </c>
      <c r="N3" t="e">
        <f>INDEX(DATABASE!$1:$10000,MATCH($K3,DATABASE!$A:$A,0),MATCH(N$1,DATABASE!$1:$1,0))</f>
        <v>#N/A</v>
      </c>
      <c r="O3" t="e">
        <f>INDEX(DATABASE!$1:$10000,MATCH($K3,DATABASE!$A:$A,0),MATCH(O$1,DATABASE!$1:$1,0))</f>
        <v>#N/A</v>
      </c>
      <c r="P3" t="e">
        <f>INDEX(DATABASE!$1:$10000,MATCH($K3,DATABASE!$A:$A,0),MATCH(P$1,DATABASE!$1:$1,0))</f>
        <v>#N/A</v>
      </c>
      <c r="R3" t="e">
        <f>AVERAGE(Overview!M3:P3)</f>
        <v>#N/A</v>
      </c>
    </row>
    <row r="4" spans="1:18" x14ac:dyDescent="0.25">
      <c r="B4" s="32" t="s">
        <v>154</v>
      </c>
      <c r="D4" s="31" t="e">
        <f>L4</f>
        <v>#N/A</v>
      </c>
      <c r="E4" s="31" t="e">
        <f>R4</f>
        <v>#N/A</v>
      </c>
      <c r="K4" t="s">
        <v>11</v>
      </c>
      <c r="L4" t="e">
        <f>INDEX(DATABASE!$1:$10000,MATCH($K4,DATABASE!$A:$A,0),MATCH(L$1,DATABASE!$1:$1,0))</f>
        <v>#N/A</v>
      </c>
      <c r="M4" t="e">
        <f>INDEX(DATABASE!$1:$10000,MATCH($K4,DATABASE!$A:$A,0),MATCH(M$1,DATABASE!$1:$1,0))</f>
        <v>#N/A</v>
      </c>
      <c r="N4" t="e">
        <f>INDEX(DATABASE!$1:$10000,MATCH($K4,DATABASE!$A:$A,0),MATCH(N$1,DATABASE!$1:$1,0))</f>
        <v>#N/A</v>
      </c>
      <c r="O4" t="e">
        <f>INDEX(DATABASE!$1:$10000,MATCH($K4,DATABASE!$A:$A,0),MATCH(O$1,DATABASE!$1:$1,0))</f>
        <v>#N/A</v>
      </c>
      <c r="P4" t="e">
        <f>INDEX(DATABASE!$1:$10000,MATCH($K4,DATABASE!$A:$A,0),MATCH(P$1,DATABASE!$1:$1,0))</f>
        <v>#N/A</v>
      </c>
      <c r="R4" t="e">
        <f>AVERAGE(Overview!M4:P4)</f>
        <v>#N/A</v>
      </c>
    </row>
    <row r="5" spans="1:18" s="33" customFormat="1" x14ac:dyDescent="0.25">
      <c r="A5" s="33" t="s">
        <v>155</v>
      </c>
      <c r="B5" s="34"/>
      <c r="L5" t="e">
        <f>INDEX(DATABASE!$1:$10000,MATCH($K5,DATABASE!$A:$A,0),MATCH(L$1,DATABASE!$1:$1,0))</f>
        <v>#N/A</v>
      </c>
      <c r="M5" t="e">
        <f>INDEX(DATABASE!$1:$10000,MATCH($K5,DATABASE!$A:$A,0),MATCH(M$1,DATABASE!$1:$1,0))</f>
        <v>#N/A</v>
      </c>
      <c r="N5" t="e">
        <f>INDEX(DATABASE!$1:$10000,MATCH($K5,DATABASE!$A:$A,0),MATCH(N$1,DATABASE!$1:$1,0))</f>
        <v>#N/A</v>
      </c>
      <c r="O5" t="e">
        <f>INDEX(DATABASE!$1:$10000,MATCH($K5,DATABASE!$A:$A,0),MATCH(O$1,DATABASE!$1:$1,0))</f>
        <v>#N/A</v>
      </c>
      <c r="P5" t="e">
        <f>INDEX(DATABASE!$1:$10000,MATCH($K5,DATABASE!$A:$A,0),MATCH(P$1,DATABASE!$1:$1,0))</f>
        <v>#N/A</v>
      </c>
    </row>
    <row r="6" spans="1:18" x14ac:dyDescent="0.25">
      <c r="B6" s="32" t="s">
        <v>156</v>
      </c>
      <c r="D6" s="31" t="e">
        <f>L6</f>
        <v>#N/A</v>
      </c>
      <c r="E6" s="31" t="e">
        <f>R6</f>
        <v>#N/A</v>
      </c>
      <c r="K6" t="s">
        <v>43</v>
      </c>
      <c r="L6" t="e">
        <f>INDEX(DATABASE!$1:$10000,MATCH($K6,DATABASE!$A:$A,0),MATCH(L$1,DATABASE!$1:$1,0))</f>
        <v>#N/A</v>
      </c>
      <c r="M6" t="e">
        <f>INDEX(DATABASE!$1:$10000,MATCH($K6,DATABASE!$A:$A,0),MATCH(M$1,DATABASE!$1:$1,0))</f>
        <v>#N/A</v>
      </c>
      <c r="N6" t="e">
        <f>INDEX(DATABASE!$1:$10000,MATCH($K6,DATABASE!$A:$A,0),MATCH(N$1,DATABASE!$1:$1,0))</f>
        <v>#N/A</v>
      </c>
      <c r="O6" t="e">
        <f>INDEX(DATABASE!$1:$10000,MATCH($K6,DATABASE!$A:$A,0),MATCH(O$1,DATABASE!$1:$1,0))</f>
        <v>#N/A</v>
      </c>
      <c r="P6" t="e">
        <f>INDEX(DATABASE!$1:$10000,MATCH($K6,DATABASE!$A:$A,0),MATCH(P$1,DATABASE!$1:$1,0))</f>
        <v>#N/A</v>
      </c>
      <c r="R6" t="e">
        <f>AVERAGE(Overview!M6:P6)</f>
        <v>#N/A</v>
      </c>
    </row>
    <row r="7" spans="1:18" x14ac:dyDescent="0.25">
      <c r="B7" s="32" t="s">
        <v>157</v>
      </c>
      <c r="D7" s="31" t="e">
        <f>L7</f>
        <v>#N/A</v>
      </c>
      <c r="E7" s="31" t="e">
        <f>R7</f>
        <v>#N/A</v>
      </c>
      <c r="K7" t="s">
        <v>44</v>
      </c>
      <c r="L7" t="e">
        <f>INDEX(DATABASE!$1:$10000,MATCH($K7,DATABASE!$A:$A,0),MATCH(L$1,DATABASE!$1:$1,0))</f>
        <v>#N/A</v>
      </c>
      <c r="M7" t="e">
        <f>INDEX(DATABASE!$1:$10000,MATCH($K7,DATABASE!$A:$A,0),MATCH(M$1,DATABASE!$1:$1,0))</f>
        <v>#N/A</v>
      </c>
      <c r="N7" t="e">
        <f>INDEX(DATABASE!$1:$10000,MATCH($K7,DATABASE!$A:$A,0),MATCH(N$1,DATABASE!$1:$1,0))</f>
        <v>#N/A</v>
      </c>
      <c r="O7" t="e">
        <f>INDEX(DATABASE!$1:$10000,MATCH($K7,DATABASE!$A:$A,0),MATCH(O$1,DATABASE!$1:$1,0))</f>
        <v>#N/A</v>
      </c>
      <c r="P7" t="e">
        <f>INDEX(DATABASE!$1:$10000,MATCH($K7,DATABASE!$A:$A,0),MATCH(P$1,DATABASE!$1:$1,0))</f>
        <v>#N/A</v>
      </c>
      <c r="R7" t="e">
        <f>AVERAGE(Overview!M7:P7)</f>
        <v>#N/A</v>
      </c>
    </row>
    <row r="8" spans="1:18" x14ac:dyDescent="0.25">
      <c r="D8" s="31"/>
      <c r="E8" s="31"/>
      <c r="L8" t="e">
        <f>INDEX(DATABASE!$1:$10000,MATCH($K8,DATABASE!$A:$A,0),MATCH(L$1,DATABASE!$1:$1,0))</f>
        <v>#N/A</v>
      </c>
      <c r="M8" t="e">
        <f>INDEX(DATABASE!$1:$10000,MATCH($K8,DATABASE!$A:$A,0),MATCH(M$1,DATABASE!$1:$1,0))</f>
        <v>#N/A</v>
      </c>
      <c r="N8" t="e">
        <f>INDEX(DATABASE!$1:$10000,MATCH($K8,DATABASE!$A:$A,0),MATCH(N$1,DATABASE!$1:$1,0))</f>
        <v>#N/A</v>
      </c>
      <c r="O8" t="e">
        <f>INDEX(DATABASE!$1:$10000,MATCH($K8,DATABASE!$A:$A,0),MATCH(O$1,DATABASE!$1:$1,0))</f>
        <v>#N/A</v>
      </c>
      <c r="P8" t="e">
        <f>INDEX(DATABASE!$1:$10000,MATCH($K8,DATABASE!$A:$A,0),MATCH(P$1,DATABASE!$1:$1,0))</f>
        <v>#N/A</v>
      </c>
    </row>
    <row r="9" spans="1:18" s="33" customFormat="1" x14ac:dyDescent="0.25">
      <c r="A9" s="33" t="s">
        <v>158</v>
      </c>
      <c r="B9" s="34"/>
      <c r="L9" t="e">
        <f>INDEX(DATABASE!$1:$10000,MATCH($K9,DATABASE!$A:$A,0),MATCH(L$1,DATABASE!$1:$1,0))</f>
        <v>#N/A</v>
      </c>
      <c r="M9" t="e">
        <f>INDEX(DATABASE!$1:$10000,MATCH($K9,DATABASE!$A:$A,0),MATCH(M$1,DATABASE!$1:$1,0))</f>
        <v>#N/A</v>
      </c>
      <c r="N9" t="e">
        <f>INDEX(DATABASE!$1:$10000,MATCH($K9,DATABASE!$A:$A,0),MATCH(N$1,DATABASE!$1:$1,0))</f>
        <v>#N/A</v>
      </c>
      <c r="O9" t="e">
        <f>INDEX(DATABASE!$1:$10000,MATCH($K9,DATABASE!$A:$A,0),MATCH(O$1,DATABASE!$1:$1,0))</f>
        <v>#N/A</v>
      </c>
      <c r="P9" t="e">
        <f>INDEX(DATABASE!$1:$10000,MATCH($K9,DATABASE!$A:$A,0),MATCH(P$1,DATABASE!$1:$1,0))</f>
        <v>#N/A</v>
      </c>
    </row>
    <row r="10" spans="1:18" x14ac:dyDescent="0.25">
      <c r="B10" s="32" t="s">
        <v>159</v>
      </c>
      <c r="D10" s="31" t="e">
        <f>L10</f>
        <v>#N/A</v>
      </c>
      <c r="E10" s="31" t="e">
        <f>R10</f>
        <v>#N/A</v>
      </c>
      <c r="K10" t="s">
        <v>46</v>
      </c>
      <c r="L10" t="e">
        <f>INDEX(DATABASE!$1:$10000,MATCH($K10,DATABASE!$A:$A,0),MATCH(L$1,DATABASE!$1:$1,0))</f>
        <v>#N/A</v>
      </c>
      <c r="M10" t="e">
        <f>INDEX(DATABASE!$1:$10000,MATCH($K10,DATABASE!$A:$A,0),MATCH(M$1,DATABASE!$1:$1,0))</f>
        <v>#N/A</v>
      </c>
      <c r="N10" t="e">
        <f>INDEX(DATABASE!$1:$10000,MATCH($K10,DATABASE!$A:$A,0),MATCH(N$1,DATABASE!$1:$1,0))</f>
        <v>#N/A</v>
      </c>
      <c r="O10" t="e">
        <f>INDEX(DATABASE!$1:$10000,MATCH($K10,DATABASE!$A:$A,0),MATCH(O$1,DATABASE!$1:$1,0))</f>
        <v>#N/A</v>
      </c>
      <c r="P10" t="e">
        <f>INDEX(DATABASE!$1:$10000,MATCH($K10,DATABASE!$A:$A,0),MATCH(P$1,DATABASE!$1:$1,0))</f>
        <v>#N/A</v>
      </c>
      <c r="R10" t="e">
        <f>AVERAGE(Overview!M10:P10)</f>
        <v>#N/A</v>
      </c>
    </row>
    <row r="11" spans="1:18" x14ac:dyDescent="0.25">
      <c r="B11" s="32" t="s">
        <v>160</v>
      </c>
      <c r="D11" s="31" t="e">
        <f>L11</f>
        <v>#N/A</v>
      </c>
      <c r="E11" s="31" t="e">
        <f>R11</f>
        <v>#N/A</v>
      </c>
      <c r="K11" t="s">
        <v>49</v>
      </c>
      <c r="L11" t="e">
        <f>INDEX(DATABASE!$1:$10000,MATCH($K11,DATABASE!$A:$A,0),MATCH(L$1,DATABASE!$1:$1,0))</f>
        <v>#N/A</v>
      </c>
      <c r="M11" t="e">
        <f>INDEX(DATABASE!$1:$10000,MATCH($K11,DATABASE!$A:$A,0),MATCH(M$1,DATABASE!$1:$1,0))</f>
        <v>#N/A</v>
      </c>
      <c r="N11" t="e">
        <f>INDEX(DATABASE!$1:$10000,MATCH($K11,DATABASE!$A:$A,0),MATCH(N$1,DATABASE!$1:$1,0))</f>
        <v>#N/A</v>
      </c>
      <c r="O11" t="e">
        <f>INDEX(DATABASE!$1:$10000,MATCH($K11,DATABASE!$A:$A,0),MATCH(O$1,DATABASE!$1:$1,0))</f>
        <v>#N/A</v>
      </c>
      <c r="P11" t="e">
        <f>INDEX(DATABASE!$1:$10000,MATCH($K11,DATABASE!$A:$A,0),MATCH(P$1,DATABASE!$1:$1,0))</f>
        <v>#N/A</v>
      </c>
      <c r="R11" t="e">
        <f>AVERAGE(Overview!M11:P11)</f>
        <v>#N/A</v>
      </c>
    </row>
    <row r="12" spans="1:18" x14ac:dyDescent="0.25">
      <c r="B12" s="32" t="s">
        <v>51</v>
      </c>
      <c r="D12" s="31" t="e">
        <f>L12</f>
        <v>#N/A</v>
      </c>
      <c r="E12" s="31" t="e">
        <f>R12</f>
        <v>#N/A</v>
      </c>
      <c r="K12" t="s">
        <v>50</v>
      </c>
      <c r="L12" t="e">
        <f>INDEX(DATABASE!$1:$10000,MATCH($K12,DATABASE!$A:$A,0),MATCH(L$1,DATABASE!$1:$1,0))</f>
        <v>#N/A</v>
      </c>
      <c r="M12" t="e">
        <f>INDEX(DATABASE!$1:$10000,MATCH($K12,DATABASE!$A:$A,0),MATCH(M$1,DATABASE!$1:$1,0))</f>
        <v>#N/A</v>
      </c>
      <c r="N12" t="e">
        <f>INDEX(DATABASE!$1:$10000,MATCH($K12,DATABASE!$A:$A,0),MATCH(N$1,DATABASE!$1:$1,0))</f>
        <v>#N/A</v>
      </c>
      <c r="O12" t="e">
        <f>INDEX(DATABASE!$1:$10000,MATCH($K12,DATABASE!$A:$A,0),MATCH(O$1,DATABASE!$1:$1,0))</f>
        <v>#N/A</v>
      </c>
      <c r="P12" t="e">
        <f>INDEX(DATABASE!$1:$10000,MATCH($K12,DATABASE!$A:$A,0),MATCH(P$1,DATABASE!$1:$1,0))</f>
        <v>#N/A</v>
      </c>
      <c r="R12" t="e">
        <f>AVERAGE(Overview!M12:P12)</f>
        <v>#N/A</v>
      </c>
    </row>
    <row r="13" spans="1:18" x14ac:dyDescent="0.25">
      <c r="B13" s="32" t="s">
        <v>161</v>
      </c>
      <c r="D13" s="31" t="e">
        <f>L13</f>
        <v>#N/A</v>
      </c>
      <c r="E13" s="31" t="e">
        <f>R13</f>
        <v>#N/A</v>
      </c>
      <c r="K13" t="s">
        <v>61</v>
      </c>
      <c r="L13" t="e">
        <f>INDEX(DATABASE!$1:$10000,MATCH($K13,DATABASE!$A:$A,0),MATCH(L$1,DATABASE!$1:$1,0))</f>
        <v>#N/A</v>
      </c>
      <c r="M13" t="e">
        <f>INDEX(DATABASE!$1:$10000,MATCH($K13,DATABASE!$A:$A,0),MATCH(M$1,DATABASE!$1:$1,0))</f>
        <v>#N/A</v>
      </c>
      <c r="N13" t="e">
        <f>INDEX(DATABASE!$1:$10000,MATCH($K13,DATABASE!$A:$A,0),MATCH(N$1,DATABASE!$1:$1,0))</f>
        <v>#N/A</v>
      </c>
      <c r="O13" t="e">
        <f>INDEX(DATABASE!$1:$10000,MATCH($K13,DATABASE!$A:$A,0),MATCH(O$1,DATABASE!$1:$1,0))</f>
        <v>#N/A</v>
      </c>
      <c r="P13" t="e">
        <f>INDEX(DATABASE!$1:$10000,MATCH($K13,DATABASE!$A:$A,0),MATCH(P$1,DATABASE!$1:$1,0))</f>
        <v>#N/A</v>
      </c>
      <c r="R13" t="e">
        <f>AVERAGE(Overview!M13:P13)</f>
        <v>#N/A</v>
      </c>
    </row>
    <row r="14" spans="1:18" x14ac:dyDescent="0.25">
      <c r="B14" s="32" t="s">
        <v>162</v>
      </c>
      <c r="D14" s="31" t="e">
        <f>L14</f>
        <v>#N/A</v>
      </c>
      <c r="E14" s="31" t="e">
        <f>R14</f>
        <v>#N/A</v>
      </c>
      <c r="K14" t="s">
        <v>62</v>
      </c>
      <c r="L14" t="e">
        <f>INDEX(DATABASE!$1:$10000,MATCH($K14,DATABASE!$A:$A,0),MATCH(L$1,DATABASE!$1:$1,0))</f>
        <v>#N/A</v>
      </c>
      <c r="M14" t="e">
        <f>INDEX(DATABASE!$1:$10000,MATCH($K14,DATABASE!$A:$A,0),MATCH(M$1,DATABASE!$1:$1,0))</f>
        <v>#N/A</v>
      </c>
      <c r="N14" t="e">
        <f>INDEX(DATABASE!$1:$10000,MATCH($K14,DATABASE!$A:$A,0),MATCH(N$1,DATABASE!$1:$1,0))</f>
        <v>#N/A</v>
      </c>
      <c r="O14" t="e">
        <f>INDEX(DATABASE!$1:$10000,MATCH($K14,DATABASE!$A:$A,0),MATCH(O$1,DATABASE!$1:$1,0))</f>
        <v>#N/A</v>
      </c>
      <c r="P14" t="e">
        <f>INDEX(DATABASE!$1:$10000,MATCH($K14,DATABASE!$A:$A,0),MATCH(P$1,DATABASE!$1:$1,0))</f>
        <v>#N/A</v>
      </c>
      <c r="R14" t="e">
        <f>AVERAGE(Overview!M14:P14)</f>
        <v>#N/A</v>
      </c>
    </row>
    <row r="15" spans="1:18" x14ac:dyDescent="0.25">
      <c r="D15" s="31"/>
      <c r="E15" s="31"/>
      <c r="L15" t="e">
        <f>INDEX(DATABASE!$1:$10000,MATCH($K15,DATABASE!$A:$A,0),MATCH(L$1,DATABASE!$1:$1,0))</f>
        <v>#N/A</v>
      </c>
      <c r="M15" t="e">
        <f>INDEX(DATABASE!$1:$10000,MATCH($K15,DATABASE!$A:$A,0),MATCH(M$1,DATABASE!$1:$1,0))</f>
        <v>#N/A</v>
      </c>
      <c r="N15" t="e">
        <f>INDEX(DATABASE!$1:$10000,MATCH($K15,DATABASE!$A:$A,0),MATCH(N$1,DATABASE!$1:$1,0))</f>
        <v>#N/A</v>
      </c>
      <c r="O15" t="e">
        <f>INDEX(DATABASE!$1:$10000,MATCH($K15,DATABASE!$A:$A,0),MATCH(O$1,DATABASE!$1:$1,0))</f>
        <v>#N/A</v>
      </c>
      <c r="P15" t="e">
        <f>INDEX(DATABASE!$1:$10000,MATCH($K15,DATABASE!$A:$A,0),MATCH(P$1,DATABASE!$1:$1,0))</f>
        <v>#N/A</v>
      </c>
    </row>
    <row r="16" spans="1:18" s="33" customFormat="1" x14ac:dyDescent="0.25">
      <c r="A16" s="33" t="s">
        <v>163</v>
      </c>
      <c r="B16" s="34"/>
      <c r="L16" t="e">
        <f>INDEX(DATABASE!$1:$10000,MATCH($K16,DATABASE!$A:$A,0),MATCH(L$1,DATABASE!$1:$1,0))</f>
        <v>#N/A</v>
      </c>
      <c r="M16" t="e">
        <f>INDEX(DATABASE!$1:$10000,MATCH($K16,DATABASE!$A:$A,0),MATCH(M$1,DATABASE!$1:$1,0))</f>
        <v>#N/A</v>
      </c>
      <c r="N16" t="e">
        <f>INDEX(DATABASE!$1:$10000,MATCH($K16,DATABASE!$A:$A,0),MATCH(N$1,DATABASE!$1:$1,0))</f>
        <v>#N/A</v>
      </c>
      <c r="O16" t="e">
        <f>INDEX(DATABASE!$1:$10000,MATCH($K16,DATABASE!$A:$A,0),MATCH(O$1,DATABASE!$1:$1,0))</f>
        <v>#N/A</v>
      </c>
      <c r="P16" t="e">
        <f>INDEX(DATABASE!$1:$10000,MATCH($K16,DATABASE!$A:$A,0),MATCH(P$1,DATABASE!$1:$1,0))</f>
        <v>#N/A</v>
      </c>
    </row>
    <row r="17" spans="1:18" x14ac:dyDescent="0.25">
      <c r="B17" s="32" t="s">
        <v>164</v>
      </c>
      <c r="D17" s="31" t="e">
        <f>L17</f>
        <v>#N/A</v>
      </c>
      <c r="E17" s="31" t="e">
        <f>R17</f>
        <v>#N/A</v>
      </c>
      <c r="K17" t="s">
        <v>52</v>
      </c>
      <c r="L17" t="e">
        <f>INDEX(DATABASE!$1:$10000,MATCH($K17,DATABASE!$A:$A,0),MATCH(L$1,DATABASE!$1:$1,0))</f>
        <v>#N/A</v>
      </c>
      <c r="M17" t="e">
        <f>INDEX(DATABASE!$1:$10000,MATCH($K17,DATABASE!$A:$A,0),MATCH(M$1,DATABASE!$1:$1,0))</f>
        <v>#N/A</v>
      </c>
      <c r="N17" t="e">
        <f>INDEX(DATABASE!$1:$10000,MATCH($K17,DATABASE!$A:$A,0),MATCH(N$1,DATABASE!$1:$1,0))</f>
        <v>#N/A</v>
      </c>
      <c r="O17" t="e">
        <f>INDEX(DATABASE!$1:$10000,MATCH($K17,DATABASE!$A:$A,0),MATCH(O$1,DATABASE!$1:$1,0))</f>
        <v>#N/A</v>
      </c>
      <c r="P17" t="e">
        <f>INDEX(DATABASE!$1:$10000,MATCH($K17,DATABASE!$A:$A,0),MATCH(P$1,DATABASE!$1:$1,0))</f>
        <v>#N/A</v>
      </c>
      <c r="R17" t="e">
        <f>AVERAGE(Overview!M17:P17)</f>
        <v>#N/A</v>
      </c>
    </row>
    <row r="18" spans="1:18" x14ac:dyDescent="0.25">
      <c r="B18" s="32" t="s">
        <v>165</v>
      </c>
      <c r="D18" s="31" t="e">
        <f>L18</f>
        <v>#N/A</v>
      </c>
      <c r="E18" s="31" t="e">
        <f>R18</f>
        <v>#N/A</v>
      </c>
      <c r="K18" t="s">
        <v>53</v>
      </c>
      <c r="L18" t="e">
        <f>INDEX(DATABASE!$1:$10000,MATCH($K18,DATABASE!$A:$A,0),MATCH(L$1,DATABASE!$1:$1,0))</f>
        <v>#N/A</v>
      </c>
      <c r="M18" t="e">
        <f>INDEX(DATABASE!$1:$10000,MATCH($K18,DATABASE!$A:$A,0),MATCH(M$1,DATABASE!$1:$1,0))</f>
        <v>#N/A</v>
      </c>
      <c r="N18" t="e">
        <f>INDEX(DATABASE!$1:$10000,MATCH($K18,DATABASE!$A:$A,0),MATCH(N$1,DATABASE!$1:$1,0))</f>
        <v>#N/A</v>
      </c>
      <c r="O18" t="e">
        <f>INDEX(DATABASE!$1:$10000,MATCH($K18,DATABASE!$A:$A,0),MATCH(O$1,DATABASE!$1:$1,0))</f>
        <v>#N/A</v>
      </c>
      <c r="P18" t="e">
        <f>INDEX(DATABASE!$1:$10000,MATCH($K18,DATABASE!$A:$A,0),MATCH(P$1,DATABASE!$1:$1,0))</f>
        <v>#N/A</v>
      </c>
      <c r="R18" t="e">
        <f>AVERAGE(Overview!M18:P18)</f>
        <v>#N/A</v>
      </c>
    </row>
    <row r="19" spans="1:18" x14ac:dyDescent="0.25">
      <c r="B19" s="32" t="s">
        <v>166</v>
      </c>
      <c r="D19" s="31" t="e">
        <f>L19</f>
        <v>#N/A</v>
      </c>
      <c r="E19" s="31" t="e">
        <f>R19</f>
        <v>#N/A</v>
      </c>
      <c r="K19" t="s">
        <v>54</v>
      </c>
      <c r="L19" t="e">
        <f>INDEX(DATABASE!$1:$10000,MATCH($K19,DATABASE!$A:$A,0),MATCH(L$1,DATABASE!$1:$1,0))</f>
        <v>#N/A</v>
      </c>
      <c r="M19" t="e">
        <f>INDEX(DATABASE!$1:$10000,MATCH($K19,DATABASE!$A:$A,0),MATCH(M$1,DATABASE!$1:$1,0))</f>
        <v>#N/A</v>
      </c>
      <c r="N19" t="e">
        <f>INDEX(DATABASE!$1:$10000,MATCH($K19,DATABASE!$A:$A,0),MATCH(N$1,DATABASE!$1:$1,0))</f>
        <v>#N/A</v>
      </c>
      <c r="O19" t="e">
        <f>INDEX(DATABASE!$1:$10000,MATCH($K19,DATABASE!$A:$A,0),MATCH(O$1,DATABASE!$1:$1,0))</f>
        <v>#N/A</v>
      </c>
      <c r="P19" t="e">
        <f>INDEX(DATABASE!$1:$10000,MATCH($K19,DATABASE!$A:$A,0),MATCH(P$1,DATABASE!$1:$1,0))</f>
        <v>#N/A</v>
      </c>
      <c r="R19" t="e">
        <f>AVERAGE(Overview!M19:P19)</f>
        <v>#N/A</v>
      </c>
    </row>
    <row r="20" spans="1:18" x14ac:dyDescent="0.25">
      <c r="D20" s="31"/>
      <c r="E20" s="31"/>
      <c r="L20" t="e">
        <f>INDEX(DATABASE!$1:$10000,MATCH($K20,DATABASE!$A:$A,0),MATCH(L$1,DATABASE!$1:$1,0))</f>
        <v>#N/A</v>
      </c>
      <c r="M20" t="e">
        <f>INDEX(DATABASE!$1:$10000,MATCH($K20,DATABASE!$A:$A,0),MATCH(M$1,DATABASE!$1:$1,0))</f>
        <v>#N/A</v>
      </c>
      <c r="N20" t="e">
        <f>INDEX(DATABASE!$1:$10000,MATCH($K20,DATABASE!$A:$A,0),MATCH(N$1,DATABASE!$1:$1,0))</f>
        <v>#N/A</v>
      </c>
      <c r="O20" t="e">
        <f>INDEX(DATABASE!$1:$10000,MATCH($K20,DATABASE!$A:$A,0),MATCH(O$1,DATABASE!$1:$1,0))</f>
        <v>#N/A</v>
      </c>
      <c r="P20" t="e">
        <f>INDEX(DATABASE!$1:$10000,MATCH($K20,DATABASE!$A:$A,0),MATCH(P$1,DATABASE!$1:$1,0))</f>
        <v>#N/A</v>
      </c>
    </row>
    <row r="21" spans="1:18" s="33" customFormat="1" x14ac:dyDescent="0.25">
      <c r="A21" s="33" t="s">
        <v>167</v>
      </c>
      <c r="B21" s="34"/>
      <c r="L21" t="e">
        <f>INDEX(DATABASE!$1:$10000,MATCH($K21,DATABASE!$A:$A,0),MATCH(L$1,DATABASE!$1:$1,0))</f>
        <v>#N/A</v>
      </c>
      <c r="M21" t="e">
        <f>INDEX(DATABASE!$1:$10000,MATCH($K21,DATABASE!$A:$A,0),MATCH(M$1,DATABASE!$1:$1,0))</f>
        <v>#N/A</v>
      </c>
      <c r="N21" t="e">
        <f>INDEX(DATABASE!$1:$10000,MATCH($K21,DATABASE!$A:$A,0),MATCH(N$1,DATABASE!$1:$1,0))</f>
        <v>#N/A</v>
      </c>
      <c r="O21" t="e">
        <f>INDEX(DATABASE!$1:$10000,MATCH($K21,DATABASE!$A:$A,0),MATCH(O$1,DATABASE!$1:$1,0))</f>
        <v>#N/A</v>
      </c>
      <c r="P21" t="e">
        <f>INDEX(DATABASE!$1:$10000,MATCH($K21,DATABASE!$A:$A,0),MATCH(P$1,DATABASE!$1:$1,0))</f>
        <v>#N/A</v>
      </c>
    </row>
    <row r="22" spans="1:18" x14ac:dyDescent="0.25">
      <c r="B22" s="32" t="s">
        <v>168</v>
      </c>
      <c r="C22" s="32" t="s">
        <v>169</v>
      </c>
      <c r="D22" s="31" t="e">
        <f>L22</f>
        <v>#N/A</v>
      </c>
      <c r="E22" s="31" t="e">
        <f>R22</f>
        <v>#N/A</v>
      </c>
      <c r="K22" t="s">
        <v>55</v>
      </c>
      <c r="L22" t="e">
        <f>INDEX(DATABASE!$1:$10000,MATCH($K22,DATABASE!$A:$A,0),MATCH(L$1,DATABASE!$1:$1,0))</f>
        <v>#N/A</v>
      </c>
      <c r="M22" t="e">
        <f>INDEX(DATABASE!$1:$10000,MATCH($K22,DATABASE!$A:$A,0),MATCH(M$1,DATABASE!$1:$1,0))</f>
        <v>#N/A</v>
      </c>
      <c r="N22" t="e">
        <f>INDEX(DATABASE!$1:$10000,MATCH($K22,DATABASE!$A:$A,0),MATCH(N$1,DATABASE!$1:$1,0))</f>
        <v>#N/A</v>
      </c>
      <c r="O22" t="e">
        <f>INDEX(DATABASE!$1:$10000,MATCH($K22,DATABASE!$A:$A,0),MATCH(O$1,DATABASE!$1:$1,0))</f>
        <v>#N/A</v>
      </c>
      <c r="P22" t="e">
        <f>INDEX(DATABASE!$1:$10000,MATCH($K22,DATABASE!$A:$A,0),MATCH(P$1,DATABASE!$1:$1,0))</f>
        <v>#N/A</v>
      </c>
      <c r="R22" t="e">
        <f>AVERAGE(Overview!M22:P22)</f>
        <v>#N/A</v>
      </c>
    </row>
    <row r="23" spans="1:18" x14ac:dyDescent="0.25">
      <c r="B23" s="32" t="s">
        <v>170</v>
      </c>
      <c r="D23" s="31" t="e">
        <f>L23</f>
        <v>#N/A</v>
      </c>
      <c r="E23" s="31" t="e">
        <f>R23</f>
        <v>#N/A</v>
      </c>
      <c r="K23" t="s">
        <v>57</v>
      </c>
      <c r="L23" t="e">
        <f>INDEX(DATABASE!$1:$10000,MATCH($K23,DATABASE!$A:$A,0),MATCH(L$1,DATABASE!$1:$1,0))</f>
        <v>#N/A</v>
      </c>
      <c r="M23" t="e">
        <f>INDEX(DATABASE!$1:$10000,MATCH($K23,DATABASE!$A:$A,0),MATCH(M$1,DATABASE!$1:$1,0))</f>
        <v>#N/A</v>
      </c>
      <c r="N23" t="e">
        <f>INDEX(DATABASE!$1:$10000,MATCH($K23,DATABASE!$A:$A,0),MATCH(N$1,DATABASE!$1:$1,0))</f>
        <v>#N/A</v>
      </c>
      <c r="O23" t="e">
        <f>INDEX(DATABASE!$1:$10000,MATCH($K23,DATABASE!$A:$A,0),MATCH(O$1,DATABASE!$1:$1,0))</f>
        <v>#N/A</v>
      </c>
      <c r="P23" t="e">
        <f>INDEX(DATABASE!$1:$10000,MATCH($K23,DATABASE!$A:$A,0),MATCH(P$1,DATABASE!$1:$1,0))</f>
        <v>#N/A</v>
      </c>
      <c r="R23" t="e">
        <f>AVERAGE(Overview!M23:P23)</f>
        <v>#N/A</v>
      </c>
    </row>
    <row r="24" spans="1:18" x14ac:dyDescent="0.25">
      <c r="B24" s="32" t="s">
        <v>171</v>
      </c>
      <c r="C24" s="32" t="s">
        <v>172</v>
      </c>
      <c r="D24" s="31" t="e">
        <f>L24</f>
        <v>#N/A</v>
      </c>
      <c r="E24" s="31" t="e">
        <f>R24</f>
        <v>#N/A</v>
      </c>
      <c r="K24" t="s">
        <v>56</v>
      </c>
      <c r="L24" t="e">
        <f>INDEX(DATABASE!$1:$10000,MATCH($K24,DATABASE!$A:$A,0),MATCH(L$1,DATABASE!$1:$1,0))</f>
        <v>#N/A</v>
      </c>
      <c r="M24" t="e">
        <f>INDEX(DATABASE!$1:$10000,MATCH($K24,DATABASE!$A:$A,0),MATCH(M$1,DATABASE!$1:$1,0))</f>
        <v>#N/A</v>
      </c>
      <c r="N24" t="e">
        <f>INDEX(DATABASE!$1:$10000,MATCH($K24,DATABASE!$A:$A,0),MATCH(N$1,DATABASE!$1:$1,0))</f>
        <v>#N/A</v>
      </c>
      <c r="O24" t="e">
        <f>INDEX(DATABASE!$1:$10000,MATCH($K24,DATABASE!$A:$A,0),MATCH(O$1,DATABASE!$1:$1,0))</f>
        <v>#N/A</v>
      </c>
      <c r="P24" t="e">
        <f>INDEX(DATABASE!$1:$10000,MATCH($K24,DATABASE!$A:$A,0),MATCH(P$1,DATABASE!$1:$1,0))</f>
        <v>#N/A</v>
      </c>
      <c r="R24" t="e">
        <f>AVERAGE(Overview!M24:P24)</f>
        <v>#N/A</v>
      </c>
    </row>
    <row r="25" spans="1:18" x14ac:dyDescent="0.25">
      <c r="B25" s="32" t="s">
        <v>173</v>
      </c>
      <c r="D25" s="31" t="e">
        <f>L25</f>
        <v>#N/A</v>
      </c>
      <c r="E25" s="31" t="e">
        <f>R25</f>
        <v>#N/A</v>
      </c>
      <c r="K25" t="s">
        <v>173</v>
      </c>
      <c r="L25" t="e">
        <f>L17/L24</f>
        <v>#N/A</v>
      </c>
      <c r="M25" t="e">
        <f>M17/M24</f>
        <v>#N/A</v>
      </c>
      <c r="N25" t="e">
        <f>N17/N24</f>
        <v>#N/A</v>
      </c>
      <c r="O25" t="e">
        <f>O17/O24</f>
        <v>#N/A</v>
      </c>
      <c r="P25" t="e">
        <f>P17/P24</f>
        <v>#N/A</v>
      </c>
      <c r="R25" t="e">
        <f>AVERAGE(Overview!M25:P25)</f>
        <v>#N/A</v>
      </c>
    </row>
    <row r="27" spans="1:18" s="33" customFormat="1" x14ac:dyDescent="0.25">
      <c r="A27" s="33" t="s">
        <v>174</v>
      </c>
      <c r="B27" s="34"/>
    </row>
    <row r="28" spans="1:18" x14ac:dyDescent="0.25">
      <c r="B28" s="32" t="s">
        <v>175</v>
      </c>
      <c r="C28" s="32" t="s">
        <v>176</v>
      </c>
      <c r="D28" s="31" t="e">
        <f t="shared" ref="D28:E33" si="0">L28</f>
        <v>#N/A</v>
      </c>
      <c r="E28" s="31" t="e">
        <f t="shared" si="0"/>
        <v>#N/A</v>
      </c>
      <c r="K28" t="s">
        <v>58</v>
      </c>
      <c r="L28" t="e">
        <f>INDEX(DATABASE!$1:$10000,MATCH($K28,DATABASE!$A:$A,0),MATCH(L$1,DATABASE!$1:$1,0))</f>
        <v>#N/A</v>
      </c>
      <c r="M28" t="e">
        <f>INDEX(DATABASE!$1:$10000,MATCH($K28,DATABASE!$A:$A,0),MATCH(M$1,DATABASE!$1:$1,0))</f>
        <v>#N/A</v>
      </c>
      <c r="N28" t="e">
        <f>INDEX(DATABASE!$1:$10000,MATCH($K28,DATABASE!$A:$A,0),MATCH(N$1,DATABASE!$1:$1,0))</f>
        <v>#N/A</v>
      </c>
      <c r="O28" t="e">
        <f>INDEX(DATABASE!$1:$10000,MATCH($K28,DATABASE!$A:$A,0),MATCH(O$1,DATABASE!$1:$1,0))</f>
        <v>#N/A</v>
      </c>
      <c r="P28" t="e">
        <f>INDEX(DATABASE!$1:$10000,MATCH($K28,DATABASE!$A:$A,0),MATCH(P$1,DATABASE!$1:$1,0))</f>
        <v>#N/A</v>
      </c>
      <c r="R28" t="e">
        <f>AVERAGE(Overview!M28:P28)</f>
        <v>#N/A</v>
      </c>
    </row>
    <row r="29" spans="1:18" x14ac:dyDescent="0.25">
      <c r="B29" s="32" t="s">
        <v>177</v>
      </c>
      <c r="C29" s="32" t="s">
        <v>176</v>
      </c>
      <c r="D29" s="31" t="e">
        <f t="shared" si="0"/>
        <v>#N/A</v>
      </c>
      <c r="E29" s="31" t="e">
        <f t="shared" si="0"/>
        <v>#N/A</v>
      </c>
      <c r="K29" t="s">
        <v>59</v>
      </c>
      <c r="L29" t="e">
        <f>INDEX(DATABASE!$1:$10000,MATCH($K29,DATABASE!$A:$A,0),MATCH(L$1,DATABASE!$1:$1,0))</f>
        <v>#N/A</v>
      </c>
      <c r="M29" t="e">
        <f>INDEX(DATABASE!$1:$10000,MATCH($K29,DATABASE!$A:$A,0),MATCH(M$1,DATABASE!$1:$1,0))</f>
        <v>#N/A</v>
      </c>
      <c r="N29" t="e">
        <f>INDEX(DATABASE!$1:$10000,MATCH($K29,DATABASE!$A:$A,0),MATCH(N$1,DATABASE!$1:$1,0))</f>
        <v>#N/A</v>
      </c>
      <c r="O29" t="e">
        <f>INDEX(DATABASE!$1:$10000,MATCH($K29,DATABASE!$A:$A,0),MATCH(O$1,DATABASE!$1:$1,0))</f>
        <v>#N/A</v>
      </c>
      <c r="P29" t="e">
        <f>INDEX(DATABASE!$1:$10000,MATCH($K29,DATABASE!$A:$A,0),MATCH(P$1,DATABASE!$1:$1,0))</f>
        <v>#N/A</v>
      </c>
      <c r="R29" t="e">
        <f>AVERAGE(Overview!M29:P29)</f>
        <v>#N/A</v>
      </c>
    </row>
    <row r="30" spans="1:18" x14ac:dyDescent="0.25">
      <c r="B30" s="32" t="s">
        <v>178</v>
      </c>
      <c r="C30" s="32" t="s">
        <v>179</v>
      </c>
      <c r="D30" s="31" t="e">
        <f t="shared" si="0"/>
        <v>#N/A</v>
      </c>
      <c r="E30" s="31" t="e">
        <f t="shared" si="0"/>
        <v>#N/A</v>
      </c>
      <c r="K30" t="s">
        <v>180</v>
      </c>
      <c r="L30" t="e">
        <f>L28/L18 * 1000</f>
        <v>#N/A</v>
      </c>
      <c r="M30" t="e">
        <f>M28/M18 * 1000</f>
        <v>#N/A</v>
      </c>
      <c r="N30" t="e">
        <f>N28/N18 * 1000</f>
        <v>#N/A</v>
      </c>
      <c r="O30" t="e">
        <f>O28/O18 * 1000</f>
        <v>#N/A</v>
      </c>
      <c r="P30" t="e">
        <f>P28/P18 * 1000</f>
        <v>#N/A</v>
      </c>
      <c r="R30" t="e">
        <f>AVERAGE(Overview!M30:P30)</f>
        <v>#N/A</v>
      </c>
    </row>
    <row r="31" spans="1:18" x14ac:dyDescent="0.25">
      <c r="B31" s="32" t="s">
        <v>181</v>
      </c>
      <c r="C31" s="32" t="s">
        <v>179</v>
      </c>
      <c r="D31" s="31" t="e">
        <f t="shared" si="0"/>
        <v>#N/A</v>
      </c>
      <c r="E31" s="31" t="e">
        <f t="shared" si="0"/>
        <v>#N/A</v>
      </c>
      <c r="K31" t="s">
        <v>181</v>
      </c>
      <c r="L31" t="e">
        <f>L29/L18 * 1000</f>
        <v>#N/A</v>
      </c>
      <c r="M31" t="e">
        <f>M29/M19 * 1000</f>
        <v>#N/A</v>
      </c>
      <c r="N31" t="e">
        <f>N29/N19 * 1000</f>
        <v>#N/A</v>
      </c>
      <c r="O31" t="e">
        <f>O29/O19 * 1000</f>
        <v>#N/A</v>
      </c>
      <c r="P31" t="e">
        <f>P29/P19 * 1000</f>
        <v>#N/A</v>
      </c>
      <c r="R31" t="e">
        <f>AVERAGE(Overview!M31:P31)</f>
        <v>#N/A</v>
      </c>
    </row>
    <row r="32" spans="1:18" x14ac:dyDescent="0.25">
      <c r="B32" s="32" t="s">
        <v>182</v>
      </c>
      <c r="C32" s="32" t="s">
        <v>183</v>
      </c>
      <c r="D32" s="31" t="e">
        <f t="shared" si="0"/>
        <v>#N/A</v>
      </c>
      <c r="E32" s="31" t="e">
        <f t="shared" si="0"/>
        <v>#N/A</v>
      </c>
      <c r="K32" t="s">
        <v>184</v>
      </c>
      <c r="L32" t="e">
        <f>L28/L25 * 1000</f>
        <v>#N/A</v>
      </c>
      <c r="M32" t="e">
        <f>M28/M25 * 1000</f>
        <v>#N/A</v>
      </c>
      <c r="N32" t="e">
        <f>N28/N25 * 1000</f>
        <v>#N/A</v>
      </c>
      <c r="O32" t="e">
        <f>O28/O25 * 1000</f>
        <v>#N/A</v>
      </c>
      <c r="P32" t="e">
        <f>P28/P25 * 1000</f>
        <v>#N/A</v>
      </c>
      <c r="R32" t="e">
        <f>AVERAGE(Overview!M32:P32)</f>
        <v>#N/A</v>
      </c>
    </row>
    <row r="33" spans="1:18" x14ac:dyDescent="0.25">
      <c r="B33" s="32" t="s">
        <v>185</v>
      </c>
      <c r="C33" s="32" t="s">
        <v>183</v>
      </c>
      <c r="D33" s="35" t="e">
        <f t="shared" si="0"/>
        <v>#N/A</v>
      </c>
      <c r="E33" s="35" t="e">
        <f t="shared" si="0"/>
        <v>#N/A</v>
      </c>
      <c r="K33" t="s">
        <v>186</v>
      </c>
      <c r="L33" t="e">
        <f>L29/L25 * 1000</f>
        <v>#N/A</v>
      </c>
      <c r="M33" t="e">
        <f>M29/M25 * 1000</f>
        <v>#N/A</v>
      </c>
      <c r="N33" t="e">
        <f>N29/N25 * 1000</f>
        <v>#N/A</v>
      </c>
      <c r="O33" t="e">
        <f>O29/O25 * 1000</f>
        <v>#N/A</v>
      </c>
      <c r="P33" t="e">
        <f>P29/P25 * 1000</f>
        <v>#N/A</v>
      </c>
      <c r="R33" t="e">
        <f>AVERAGE(Overview!M33:P33)</f>
        <v>#N/A</v>
      </c>
    </row>
    <row r="34" spans="1:18" x14ac:dyDescent="0.25">
      <c r="D34" s="31"/>
      <c r="E34" s="31"/>
    </row>
    <row r="35" spans="1:18" s="33" customFormat="1" x14ac:dyDescent="0.25">
      <c r="A35" s="33" t="s">
        <v>187</v>
      </c>
      <c r="B35" s="34"/>
    </row>
    <row r="36" spans="1:18" x14ac:dyDescent="0.25">
      <c r="B36" s="32" t="s">
        <v>188</v>
      </c>
      <c r="C36" s="32" t="s">
        <v>169</v>
      </c>
      <c r="D36" s="31" t="e">
        <f>L36/D18</f>
        <v>#N/A</v>
      </c>
      <c r="E36" s="31" t="e">
        <f>M36/E18</f>
        <v>#N/A</v>
      </c>
      <c r="K36" t="s">
        <v>189</v>
      </c>
      <c r="L36" t="e">
        <f>INDEX(DATABASE!$1:$10000,MATCH($K36,DATABASE!$A:$A,0),MATCH(L$1,DATABASE!$1:$1,0))</f>
        <v>#N/A</v>
      </c>
      <c r="M36" t="e">
        <f>INDEX(DATABASE!$1:$10000,MATCH($K36,DATABASE!$A:$A,0),MATCH(M$1,DATABASE!$1:$1,0))</f>
        <v>#N/A</v>
      </c>
      <c r="N36" t="e">
        <f>INDEX(DATABASE!$1:$10000,MATCH($K36,DATABASE!$A:$A,0),MATCH(N$1,DATABASE!$1:$1,0))</f>
        <v>#N/A</v>
      </c>
      <c r="O36" t="e">
        <f>INDEX(DATABASE!$1:$10000,MATCH($K36,DATABASE!$A:$A,0),MATCH(O$1,DATABASE!$1:$1,0))</f>
        <v>#N/A</v>
      </c>
      <c r="P36" t="e">
        <f>INDEX(DATABASE!$1:$10000,MATCH($K36,DATABASE!$A:$A,0),MATCH(P$1,DATABASE!$1:$1,0))</f>
        <v>#N/A</v>
      </c>
      <c r="R36" t="e">
        <f>AVERAGE(Overview!M36:P36)</f>
        <v>#N/A</v>
      </c>
    </row>
    <row r="37" spans="1:18" x14ac:dyDescent="0.25">
      <c r="B37" s="32" t="s">
        <v>190</v>
      </c>
      <c r="C37" s="32" t="s">
        <v>169</v>
      </c>
      <c r="D37" s="31" t="e">
        <f>L37/D18</f>
        <v>#N/A</v>
      </c>
      <c r="E37" s="31" t="e">
        <f>M37/E18</f>
        <v>#N/A</v>
      </c>
      <c r="K37" t="s">
        <v>191</v>
      </c>
      <c r="L37" t="e">
        <f>INDEX(DATABASE!$1:$10000,MATCH($K37,DATABASE!$A:$A,0),MATCH(L$1,DATABASE!$1:$1,0))</f>
        <v>#N/A</v>
      </c>
      <c r="M37" t="e">
        <f>INDEX(DATABASE!$1:$10000,MATCH($K37,DATABASE!$A:$A,0),MATCH(M$1,DATABASE!$1:$1,0))</f>
        <v>#N/A</v>
      </c>
      <c r="N37" t="e">
        <f>INDEX(DATABASE!$1:$10000,MATCH($K37,DATABASE!$A:$A,0),MATCH(N$1,DATABASE!$1:$1,0))</f>
        <v>#N/A</v>
      </c>
      <c r="O37" t="e">
        <f>INDEX(DATABASE!$1:$10000,MATCH($K37,DATABASE!$A:$A,0),MATCH(O$1,DATABASE!$1:$1,0))</f>
        <v>#N/A</v>
      </c>
      <c r="P37" t="e">
        <f>INDEX(DATABASE!$1:$10000,MATCH($K37,DATABASE!$A:$A,0),MATCH(P$1,DATABASE!$1:$1,0))</f>
        <v>#N/A</v>
      </c>
      <c r="R37" t="e">
        <f>AVERAGE(Overview!M37:P37)</f>
        <v>#N/A</v>
      </c>
    </row>
    <row r="38" spans="1:18" x14ac:dyDescent="0.25">
      <c r="B38" s="32" t="s">
        <v>192</v>
      </c>
      <c r="D38" s="36" t="e">
        <f>D37/D36</f>
        <v>#N/A</v>
      </c>
      <c r="E38" s="36" t="e">
        <f>E37/E36</f>
        <v>#N/A</v>
      </c>
      <c r="L38" t="e">
        <f>INDEX(DATABASE!$1:$10000,MATCH($K38,DATABASE!$A:$A,0),MATCH(L$1,DATABASE!$1:$1,0))</f>
        <v>#N/A</v>
      </c>
      <c r="M38" t="e">
        <f>INDEX(DATABASE!$1:$10000,MATCH($K38,DATABASE!$A:$A,0),MATCH(M$1,DATABASE!$1:$1,0))</f>
        <v>#N/A</v>
      </c>
      <c r="N38" t="e">
        <f>INDEX(DATABASE!$1:$10000,MATCH($K38,DATABASE!$A:$A,0),MATCH(N$1,DATABASE!$1:$1,0))</f>
        <v>#N/A</v>
      </c>
      <c r="O38" t="e">
        <f>INDEX(DATABASE!$1:$10000,MATCH($K38,DATABASE!$A:$A,0),MATCH(O$1,DATABASE!$1:$1,0))</f>
        <v>#N/A</v>
      </c>
      <c r="P38" t="e">
        <f>INDEX(DATABASE!$1:$10000,MATCH($K38,DATABASE!$A:$A,0),MATCH(P$1,DATABASE!$1:$1,0))</f>
        <v>#N/A</v>
      </c>
    </row>
    <row r="39" spans="1:18" x14ac:dyDescent="0.25">
      <c r="B39" s="32" t="s">
        <v>193</v>
      </c>
      <c r="C39" s="32" t="s">
        <v>169</v>
      </c>
      <c r="D39" s="31" t="e">
        <f>L39/D18</f>
        <v>#N/A</v>
      </c>
      <c r="E39" s="31" t="e">
        <f>M39/E18</f>
        <v>#N/A</v>
      </c>
      <c r="K39" t="s">
        <v>194</v>
      </c>
      <c r="L39" t="e">
        <f>INDEX(DATABASE!$1:$10000,MATCH($K39,DATABASE!$A:$A,0),MATCH(L$1,DATABASE!$1:$1,0))</f>
        <v>#N/A</v>
      </c>
      <c r="M39" t="e">
        <f>INDEX(DATABASE!$1:$10000,MATCH($K39,DATABASE!$A:$A,0),MATCH(M$1,DATABASE!$1:$1,0))</f>
        <v>#N/A</v>
      </c>
      <c r="N39" t="e">
        <f>INDEX(DATABASE!$1:$10000,MATCH($K39,DATABASE!$A:$A,0),MATCH(N$1,DATABASE!$1:$1,0))</f>
        <v>#N/A</v>
      </c>
      <c r="O39" t="e">
        <f>INDEX(DATABASE!$1:$10000,MATCH($K39,DATABASE!$A:$A,0),MATCH(O$1,DATABASE!$1:$1,0))</f>
        <v>#N/A</v>
      </c>
      <c r="P39" t="e">
        <f>INDEX(DATABASE!$1:$10000,MATCH($K39,DATABASE!$A:$A,0),MATCH(P$1,DATABASE!$1:$1,0))</f>
        <v>#N/A</v>
      </c>
      <c r="R39" t="e">
        <f>AVERAGE(Overview!M39:P39)</f>
        <v>#N/A</v>
      </c>
    </row>
    <row r="40" spans="1:18" x14ac:dyDescent="0.25">
      <c r="B40" s="32" t="s">
        <v>195</v>
      </c>
      <c r="C40" s="32" t="s">
        <v>169</v>
      </c>
      <c r="D40" s="31" t="e">
        <f>L40/D18</f>
        <v>#N/A</v>
      </c>
      <c r="E40" s="31" t="e">
        <f>M40/E18</f>
        <v>#N/A</v>
      </c>
      <c r="K40" t="s">
        <v>196</v>
      </c>
      <c r="L40" t="e">
        <f>INDEX(DATABASE!$1:$10000,MATCH($K40,DATABASE!$A:$A,0),MATCH(L$1,DATABASE!$1:$1,0))</f>
        <v>#N/A</v>
      </c>
      <c r="M40" t="e">
        <f>INDEX(DATABASE!$1:$10000,MATCH($K40,DATABASE!$A:$A,0),MATCH(M$1,DATABASE!$1:$1,0))</f>
        <v>#N/A</v>
      </c>
      <c r="N40" t="e">
        <f>INDEX(DATABASE!$1:$10000,MATCH($K40,DATABASE!$A:$A,0),MATCH(N$1,DATABASE!$1:$1,0))</f>
        <v>#N/A</v>
      </c>
      <c r="O40" t="e">
        <f>INDEX(DATABASE!$1:$10000,MATCH($K40,DATABASE!$A:$A,0),MATCH(O$1,DATABASE!$1:$1,0))</f>
        <v>#N/A</v>
      </c>
      <c r="P40" t="e">
        <f>INDEX(DATABASE!$1:$10000,MATCH($K40,DATABASE!$A:$A,0),MATCH(P$1,DATABASE!$1:$1,0))</f>
        <v>#N/A</v>
      </c>
      <c r="R40" t="e">
        <f>AVERAGE(Overview!M40:P40)</f>
        <v>#N/A</v>
      </c>
    </row>
    <row r="41" spans="1:18" x14ac:dyDescent="0.25">
      <c r="B41" s="32" t="s">
        <v>192</v>
      </c>
      <c r="D41" s="36" t="e">
        <f>D40/D39</f>
        <v>#N/A</v>
      </c>
      <c r="E41" s="36" t="e">
        <f>E40/E39</f>
        <v>#N/A</v>
      </c>
      <c r="K41" t="s">
        <v>197</v>
      </c>
      <c r="L41" t="e">
        <f>INDEX(DATABASE!$1:$10000,MATCH($K41,DATABASE!$A:$A,0),MATCH(L$1,DATABASE!$1:$1,0))</f>
        <v>#N/A</v>
      </c>
      <c r="M41" t="e">
        <f>INDEX(DATABASE!$1:$10000,MATCH($K41,DATABASE!$A:$A,0),MATCH(M$1,DATABASE!$1:$1,0))</f>
        <v>#N/A</v>
      </c>
      <c r="N41" t="e">
        <f>INDEX(DATABASE!$1:$10000,MATCH($K41,DATABASE!$A:$A,0),MATCH(N$1,DATABASE!$1:$1,0))</f>
        <v>#N/A</v>
      </c>
      <c r="O41" t="e">
        <f>INDEX(DATABASE!$1:$10000,MATCH($K41,DATABASE!$A:$A,0),MATCH(O$1,DATABASE!$1:$1,0))</f>
        <v>#N/A</v>
      </c>
      <c r="P41" t="e">
        <f>INDEX(DATABASE!$1:$10000,MATCH($K41,DATABASE!$A:$A,0),MATCH(P$1,DATABASE!$1:$1,0))</f>
        <v>#N/A</v>
      </c>
      <c r="R41" t="e">
        <f>AVERAGE(Overview!M41:P41)</f>
        <v>#N/A</v>
      </c>
    </row>
    <row r="42" spans="1:18" x14ac:dyDescent="0.25">
      <c r="K42" t="s">
        <v>198</v>
      </c>
      <c r="L42" t="e">
        <f>INDEX(DATABASE!$1:$10000,MATCH($K42,DATABASE!$A:$A,0),MATCH(L$1,DATABASE!$1:$1,0))</f>
        <v>#N/A</v>
      </c>
      <c r="M42" t="e">
        <f>INDEX(DATABASE!$1:$10000,MATCH($K42,DATABASE!$A:$A,0),MATCH(M$1,DATABASE!$1:$1,0))</f>
        <v>#N/A</v>
      </c>
      <c r="N42" t="e">
        <f>INDEX(DATABASE!$1:$10000,MATCH($K42,DATABASE!$A:$A,0),MATCH(N$1,DATABASE!$1:$1,0))</f>
        <v>#N/A</v>
      </c>
      <c r="O42" t="e">
        <f>INDEX(DATABASE!$1:$10000,MATCH($K42,DATABASE!$A:$A,0),MATCH(O$1,DATABASE!$1:$1,0))</f>
        <v>#N/A</v>
      </c>
      <c r="P42" t="e">
        <f>INDEX(DATABASE!$1:$10000,MATCH($K42,DATABASE!$A:$A,0),MATCH(P$1,DATABASE!$1:$1,0))</f>
        <v>#N/A</v>
      </c>
      <c r="R42" t="e">
        <f>AVERAGE(Overview!M42:P42)</f>
        <v>#N/A</v>
      </c>
    </row>
    <row r="43" spans="1:18" x14ac:dyDescent="0.25">
      <c r="K43" t="s">
        <v>199</v>
      </c>
      <c r="L43" t="e">
        <f>INDEX(DATABASE!$1:$10000,MATCH($K43,DATABASE!$A:$A,0),MATCH(L$1,DATABASE!$1:$1,0))</f>
        <v>#N/A</v>
      </c>
      <c r="M43" t="e">
        <f>INDEX(DATABASE!$1:$10000,MATCH($K43,DATABASE!$A:$A,0),MATCH(M$1,DATABASE!$1:$1,0))</f>
        <v>#N/A</v>
      </c>
      <c r="N43" t="e">
        <f>INDEX(DATABASE!$1:$10000,MATCH($K43,DATABASE!$A:$A,0),MATCH(N$1,DATABASE!$1:$1,0))</f>
        <v>#N/A</v>
      </c>
      <c r="O43" t="e">
        <f>INDEX(DATABASE!$1:$10000,MATCH($K43,DATABASE!$A:$A,0),MATCH(O$1,DATABASE!$1:$1,0))</f>
        <v>#N/A</v>
      </c>
      <c r="P43" t="e">
        <f>INDEX(DATABASE!$1:$10000,MATCH($K43,DATABASE!$A:$A,0),MATCH(P$1,DATABASE!$1:$1,0))</f>
        <v>#N/A</v>
      </c>
      <c r="R43" t="e">
        <f>AVERAGE(Overview!M43:P43)</f>
        <v>#N/A</v>
      </c>
    </row>
    <row r="44" spans="1:18" x14ac:dyDescent="0.25">
      <c r="K44" t="s">
        <v>200</v>
      </c>
      <c r="L44" t="e">
        <f>INDEX(DATABASE!$1:$10000,MATCH($K44,DATABASE!$A:$A,0),MATCH(L$1,DATABASE!$1:$1,0))</f>
        <v>#N/A</v>
      </c>
      <c r="M44" t="e">
        <f>INDEX(DATABASE!$1:$10000,MATCH($K44,DATABASE!$A:$A,0),MATCH(M$1,DATABASE!$1:$1,0))</f>
        <v>#N/A</v>
      </c>
      <c r="N44" t="e">
        <f>INDEX(DATABASE!$1:$10000,MATCH($K44,DATABASE!$A:$A,0),MATCH(N$1,DATABASE!$1:$1,0))</f>
        <v>#N/A</v>
      </c>
      <c r="O44" t="e">
        <f>INDEX(DATABASE!$1:$10000,MATCH($K44,DATABASE!$A:$A,0),MATCH(O$1,DATABASE!$1:$1,0))</f>
        <v>#N/A</v>
      </c>
      <c r="P44" t="e">
        <f>INDEX(DATABASE!$1:$10000,MATCH($K44,DATABASE!$A:$A,0),MATCH(P$1,DATABASE!$1:$1,0))</f>
        <v>#N/A</v>
      </c>
      <c r="R44" t="e">
        <f>AVERAGE(Overview!M44:P44)</f>
        <v>#N/A</v>
      </c>
    </row>
    <row r="47" spans="1:18" s="33" customFormat="1" x14ac:dyDescent="0.25">
      <c r="A47" s="33" t="s">
        <v>201</v>
      </c>
      <c r="K47" t="s">
        <v>47</v>
      </c>
      <c r="L47" t="e">
        <f>VLOOKUP($K47,DATABASE!$A$1:$I$287,MATCH(Fuel!Q$8,DATABASE!$A$1:$I$1,0),FALSE)</f>
        <v>#N/A</v>
      </c>
      <c r="M47" t="e">
        <f>VLOOKUP($K47,DATABASE!$A$1:$I$287,MATCH(Fuel!R$8,DATABASE!$A$1:$I$1,0),FALSE)</f>
        <v>#N/A</v>
      </c>
      <c r="N47" t="e">
        <f>VLOOKUP($K47,DATABASE!$A$1:$I$287,MATCH(Fuel!S$8,DATABASE!$A$1:$I$1,0),FALSE)</f>
        <v>#N/A</v>
      </c>
      <c r="O47" t="e">
        <f>VLOOKUP($K47,DATABASE!$A$1:$I$287,MATCH(Fuel!T$8,DATABASE!$A$1:$I$1,0),FALSE)</f>
        <v>#N/A</v>
      </c>
      <c r="P47" t="e">
        <f>VLOOKUP($K47,DATABASE!$A$1:$I$287,MATCH(Fuel!U$8,DATABASE!$A$1:$I$1,0),FALSE)</f>
        <v>#N/A</v>
      </c>
      <c r="R47" t="e">
        <f>AVERAGE(Overview!M47:P47)</f>
        <v>#N/A</v>
      </c>
    </row>
    <row r="48" spans="1:18" x14ac:dyDescent="0.25">
      <c r="B48" s="32" t="s">
        <v>202</v>
      </c>
      <c r="D48" s="31" t="e">
        <f>L48</f>
        <v>#N/A</v>
      </c>
      <c r="E48" s="31" t="e">
        <f>R48</f>
        <v>#N/A</v>
      </c>
      <c r="K48" t="s">
        <v>60</v>
      </c>
      <c r="L48" t="e">
        <f>VLOOKUP($K48,DATABASE!$A$1:$I$287,MATCH(Fuel!Q$8,DATABASE!$A$1:$I$1,0),FALSE)</f>
        <v>#N/A</v>
      </c>
      <c r="M48" t="e">
        <f>VLOOKUP($K48,DATABASE!$A$1:$I$287,MATCH(Fuel!R$8,DATABASE!$A$1:$I$1,0),FALSE)</f>
        <v>#N/A</v>
      </c>
      <c r="N48" t="e">
        <f>VLOOKUP($K48,DATABASE!$A$1:$I$287,MATCH(Fuel!S$8,DATABASE!$A$1:$I$1,0),FALSE)</f>
        <v>#N/A</v>
      </c>
      <c r="O48" t="e">
        <f>VLOOKUP($K48,DATABASE!$A$1:$I$287,MATCH(Fuel!T$8,DATABASE!$A$1:$I$1,0),FALSE)</f>
        <v>#N/A</v>
      </c>
      <c r="P48" t="e">
        <f>VLOOKUP($K48,DATABASE!$A$1:$I$287,MATCH(Fuel!U$8,DATABASE!$A$1:$I$1,0),FALSE)</f>
        <v>#N/A</v>
      </c>
      <c r="R48" t="e">
        <f>AVERAGE(Overview!M48:P48)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C10" sqref="C10"/>
    </sheetView>
  </sheetViews>
  <sheetFormatPr baseColWidth="10" defaultRowHeight="15" x14ac:dyDescent="0.25"/>
  <cols>
    <col min="1" max="1" width="77" style="40" bestFit="1" customWidth="1"/>
    <col min="2" max="2" width="22.85546875" style="40" bestFit="1" customWidth="1"/>
    <col min="3" max="4" width="33.140625" style="40" customWidth="1"/>
    <col min="5" max="7" width="11.5703125" style="40" bestFit="1" customWidth="1"/>
    <col min="8" max="8" width="12.5703125" style="40" bestFit="1" customWidth="1"/>
  </cols>
  <sheetData>
    <row r="1" spans="1:8" x14ac:dyDescent="0.25">
      <c r="C1" t="s">
        <v>8</v>
      </c>
      <c r="D1" t="s">
        <v>64</v>
      </c>
      <c r="E1" t="s">
        <v>65</v>
      </c>
      <c r="F1" t="s">
        <v>66</v>
      </c>
      <c r="G1" t="s">
        <v>67</v>
      </c>
      <c r="H1" t="s">
        <v>64</v>
      </c>
    </row>
    <row r="2" spans="1:8" x14ac:dyDescent="0.25">
      <c r="C2" t="s">
        <v>68</v>
      </c>
      <c r="D2" t="s">
        <v>68</v>
      </c>
      <c r="E2" t="s">
        <v>68</v>
      </c>
      <c r="F2" t="s">
        <v>68</v>
      </c>
      <c r="G2" t="s">
        <v>68</v>
      </c>
    </row>
    <row r="3" spans="1:8" x14ac:dyDescent="0.25">
      <c r="A3" t="s">
        <v>203</v>
      </c>
      <c r="B3" t="s">
        <v>204</v>
      </c>
      <c r="C3" s="30" t="e">
        <f>INDEX(DATABASE!$1:$10000,MATCH($A3,DATABASE!$A:$A,0),MATCH(C$1,DATABASE!$1:$1,0))</f>
        <v>#N/A</v>
      </c>
      <c r="D3" s="30" t="e">
        <f>INDEX(DATABASE!$1:$10000,MATCH($A3,DATABASE!$A:$A,0),MATCH(D$1,DATABASE!$1:$1,0))</f>
        <v>#N/A</v>
      </c>
      <c r="E3" s="30" t="e">
        <f>INDEX(DATABASE!$1:$10000,MATCH($A3,DATABASE!$A:$A,0),MATCH(E$1,DATABASE!$1:$1,0))</f>
        <v>#N/A</v>
      </c>
      <c r="F3" s="30" t="e">
        <f>INDEX(DATABASE!$1:$10000,MATCH($A3,DATABASE!$A:$A,0),MATCH(F$1,DATABASE!$1:$1,0))</f>
        <v>#N/A</v>
      </c>
      <c r="G3" s="30" t="e">
        <f>INDEX(DATABASE!$1:$10000,MATCH($A3,DATABASE!$A:$A,0),MATCH(G$1,DATABASE!$1:$1,0))</f>
        <v>#N/A</v>
      </c>
      <c r="H3" s="30" t="e">
        <f t="shared" ref="H3:H18" si="0">AVERAGE(D3:G3)</f>
        <v>#N/A</v>
      </c>
    </row>
    <row r="4" spans="1:8" x14ac:dyDescent="0.25">
      <c r="A4" t="s">
        <v>205</v>
      </c>
      <c r="B4" t="s">
        <v>206</v>
      </c>
      <c r="C4" s="30" t="e">
        <f>INDEX(DATABASE!$1:$10000,MATCH($A4,DATABASE!$A:$A,0),MATCH(C$1,DATABASE!$1:$1,0))</f>
        <v>#N/A</v>
      </c>
      <c r="D4" s="30" t="e">
        <f>INDEX(DATABASE!$1:$10000,MATCH($A4,DATABASE!$A:$A,0),MATCH(D$1,DATABASE!$1:$1,0))</f>
        <v>#N/A</v>
      </c>
      <c r="E4" s="30" t="e">
        <f>INDEX(DATABASE!$1:$10000,MATCH($A4,DATABASE!$A:$A,0),MATCH(E$1,DATABASE!$1:$1,0))</f>
        <v>#N/A</v>
      </c>
      <c r="F4" s="30" t="e">
        <f>INDEX(DATABASE!$1:$10000,MATCH($A4,DATABASE!$A:$A,0),MATCH(F$1,DATABASE!$1:$1,0))</f>
        <v>#N/A</v>
      </c>
      <c r="G4" s="30" t="e">
        <f>INDEX(DATABASE!$1:$10000,MATCH($A4,DATABASE!$A:$A,0),MATCH(G$1,DATABASE!$1:$1,0))</f>
        <v>#N/A</v>
      </c>
      <c r="H4" s="30" t="e">
        <f t="shared" si="0"/>
        <v>#N/A</v>
      </c>
    </row>
    <row r="5" spans="1:8" x14ac:dyDescent="0.25">
      <c r="A5" t="s">
        <v>207</v>
      </c>
      <c r="B5" t="s">
        <v>208</v>
      </c>
      <c r="C5" s="30" t="e">
        <f>INDEX(DATABASE!$1:$10000,MATCH($A5,DATABASE!$A:$A,0),MATCH(C$1,DATABASE!$1:$1,0))</f>
        <v>#N/A</v>
      </c>
      <c r="D5" s="30" t="e">
        <f>INDEX(DATABASE!$1:$10000,MATCH($A5,DATABASE!$A:$A,0),MATCH(D$1,DATABASE!$1:$1,0))</f>
        <v>#N/A</v>
      </c>
      <c r="E5" s="30" t="e">
        <f>INDEX(DATABASE!$1:$10000,MATCH($A5,DATABASE!$A:$A,0),MATCH(E$1,DATABASE!$1:$1,0))</f>
        <v>#N/A</v>
      </c>
      <c r="F5" s="30" t="e">
        <f>INDEX(DATABASE!$1:$10000,MATCH($A5,DATABASE!$A:$A,0),MATCH(F$1,DATABASE!$1:$1,0))</f>
        <v>#N/A</v>
      </c>
      <c r="G5" s="30" t="e">
        <f>INDEX(DATABASE!$1:$10000,MATCH($A5,DATABASE!$A:$A,0),MATCH(G$1,DATABASE!$1:$1,0))</f>
        <v>#N/A</v>
      </c>
      <c r="H5" s="30" t="e">
        <f t="shared" si="0"/>
        <v>#N/A</v>
      </c>
    </row>
    <row r="6" spans="1:8" x14ac:dyDescent="0.25">
      <c r="A6" t="s">
        <v>209</v>
      </c>
      <c r="B6" t="s">
        <v>210</v>
      </c>
      <c r="C6" s="30" t="e">
        <f>INDEX(DATABASE!$1:$10000,MATCH($A6,DATABASE!$A:$A,0),MATCH(C$1,DATABASE!$1:$1,0))</f>
        <v>#N/A</v>
      </c>
      <c r="D6" s="30" t="e">
        <f>INDEX(DATABASE!$1:$10000,MATCH($A6,DATABASE!$A:$A,0),MATCH(D$1,DATABASE!$1:$1,0))</f>
        <v>#N/A</v>
      </c>
      <c r="E6" s="30" t="e">
        <f>INDEX(DATABASE!$1:$10000,MATCH($A6,DATABASE!$A:$A,0),MATCH(E$1,DATABASE!$1:$1,0))</f>
        <v>#N/A</v>
      </c>
      <c r="F6" s="30" t="e">
        <f>INDEX(DATABASE!$1:$10000,MATCH($A6,DATABASE!$A:$A,0),MATCH(F$1,DATABASE!$1:$1,0))</f>
        <v>#N/A</v>
      </c>
      <c r="G6" s="30" t="e">
        <f>INDEX(DATABASE!$1:$10000,MATCH($A6,DATABASE!$A:$A,0),MATCH(G$1,DATABASE!$1:$1,0))</f>
        <v>#N/A</v>
      </c>
      <c r="H6" s="30" t="e">
        <f t="shared" si="0"/>
        <v>#N/A</v>
      </c>
    </row>
    <row r="7" spans="1:8" x14ac:dyDescent="0.25">
      <c r="A7" t="s">
        <v>211</v>
      </c>
      <c r="B7" t="s">
        <v>212</v>
      </c>
      <c r="C7" s="30" t="e">
        <f>INDEX(DATABASE!$1:$10000,MATCH($A7,DATABASE!$A:$A,0),MATCH(C$1,DATABASE!$1:$1,0))</f>
        <v>#N/A</v>
      </c>
      <c r="D7" s="30" t="e">
        <f>INDEX(DATABASE!$1:$10000,MATCH($A7,DATABASE!$A:$A,0),MATCH(D$1,DATABASE!$1:$1,0))</f>
        <v>#N/A</v>
      </c>
      <c r="E7" s="30" t="e">
        <f>INDEX(DATABASE!$1:$10000,MATCH($A7,DATABASE!$A:$A,0),MATCH(E$1,DATABASE!$1:$1,0))</f>
        <v>#N/A</v>
      </c>
      <c r="F7" s="30" t="e">
        <f>INDEX(DATABASE!$1:$10000,MATCH($A7,DATABASE!$A:$A,0),MATCH(F$1,DATABASE!$1:$1,0))</f>
        <v>#N/A</v>
      </c>
      <c r="G7" s="30" t="e">
        <f>INDEX(DATABASE!$1:$10000,MATCH($A7,DATABASE!$A:$A,0),MATCH(G$1,DATABASE!$1:$1,0))</f>
        <v>#N/A</v>
      </c>
      <c r="H7" s="30" t="e">
        <f t="shared" si="0"/>
        <v>#N/A</v>
      </c>
    </row>
    <row r="8" spans="1:8" x14ac:dyDescent="0.25">
      <c r="A8" t="s">
        <v>213</v>
      </c>
      <c r="B8" t="s">
        <v>214</v>
      </c>
      <c r="C8" s="30" t="e">
        <f>INDEX(DATABASE!$1:$10000,MATCH($A8,DATABASE!$A:$A,0),MATCH(C$1,DATABASE!$1:$1,0))</f>
        <v>#N/A</v>
      </c>
      <c r="D8" s="30" t="e">
        <f>INDEX(DATABASE!$1:$10000,MATCH($A8,DATABASE!$A:$A,0),MATCH(D$1,DATABASE!$1:$1,0))</f>
        <v>#N/A</v>
      </c>
      <c r="E8" s="30" t="e">
        <f>INDEX(DATABASE!$1:$10000,MATCH($A8,DATABASE!$A:$A,0),MATCH(E$1,DATABASE!$1:$1,0))</f>
        <v>#N/A</v>
      </c>
      <c r="F8" s="30" t="e">
        <f>INDEX(DATABASE!$1:$10000,MATCH($A8,DATABASE!$A:$A,0),MATCH(F$1,DATABASE!$1:$1,0))</f>
        <v>#N/A</v>
      </c>
      <c r="G8" s="30" t="e">
        <f>INDEX(DATABASE!$1:$10000,MATCH($A8,DATABASE!$A:$A,0),MATCH(G$1,DATABASE!$1:$1,0))</f>
        <v>#N/A</v>
      </c>
      <c r="H8" s="30" t="e">
        <f t="shared" si="0"/>
        <v>#N/A</v>
      </c>
    </row>
    <row r="9" spans="1:8" x14ac:dyDescent="0.25">
      <c r="A9" t="s">
        <v>215</v>
      </c>
      <c r="B9" t="s">
        <v>216</v>
      </c>
      <c r="C9" s="30" t="e">
        <f>INDEX(DATABASE!$1:$10000,MATCH($A9,DATABASE!$A:$A,0),MATCH(C$1,DATABASE!$1:$1,0))</f>
        <v>#N/A</v>
      </c>
      <c r="D9" s="30" t="e">
        <f>INDEX(DATABASE!$1:$10000,MATCH($A9,DATABASE!$A:$A,0),MATCH(D$1,DATABASE!$1:$1,0))</f>
        <v>#N/A</v>
      </c>
      <c r="E9" s="30" t="e">
        <f>INDEX(DATABASE!$1:$10000,MATCH($A9,DATABASE!$A:$A,0),MATCH(E$1,DATABASE!$1:$1,0))</f>
        <v>#N/A</v>
      </c>
      <c r="F9" s="30" t="e">
        <f>INDEX(DATABASE!$1:$10000,MATCH($A9,DATABASE!$A:$A,0),MATCH(F$1,DATABASE!$1:$1,0))</f>
        <v>#N/A</v>
      </c>
      <c r="G9" s="30" t="e">
        <f>INDEX(DATABASE!$1:$10000,MATCH($A9,DATABASE!$A:$A,0),MATCH(G$1,DATABASE!$1:$1,0))</f>
        <v>#N/A</v>
      </c>
      <c r="H9" s="30" t="e">
        <f t="shared" si="0"/>
        <v>#N/A</v>
      </c>
    </row>
    <row r="10" spans="1:8" x14ac:dyDescent="0.25">
      <c r="A10" t="s">
        <v>217</v>
      </c>
      <c r="B10" t="s">
        <v>218</v>
      </c>
      <c r="C10" s="30" t="e">
        <f>INDEX(DATABASE!$1:$10000,MATCH($A10,DATABASE!$A:$A,0),MATCH(C$1,DATABASE!$1:$1,0))</f>
        <v>#N/A</v>
      </c>
      <c r="D10" s="30" t="e">
        <f>INDEX(DATABASE!$1:$10000,MATCH($A10,DATABASE!$A:$A,0),MATCH(D$1,DATABASE!$1:$1,0))</f>
        <v>#N/A</v>
      </c>
      <c r="E10" s="30" t="e">
        <f>INDEX(DATABASE!$1:$10000,MATCH($A10,DATABASE!$A:$A,0),MATCH(E$1,DATABASE!$1:$1,0))</f>
        <v>#N/A</v>
      </c>
      <c r="F10" s="30" t="e">
        <f>INDEX(DATABASE!$1:$10000,MATCH($A10,DATABASE!$A:$A,0),MATCH(F$1,DATABASE!$1:$1,0))</f>
        <v>#N/A</v>
      </c>
      <c r="G10" s="30" t="e">
        <f>INDEX(DATABASE!$1:$10000,MATCH($A10,DATABASE!$A:$A,0),MATCH(G$1,DATABASE!$1:$1,0))</f>
        <v>#N/A</v>
      </c>
      <c r="H10" s="30" t="e">
        <f t="shared" si="0"/>
        <v>#N/A</v>
      </c>
    </row>
    <row r="11" spans="1:8" x14ac:dyDescent="0.25">
      <c r="A11" t="s">
        <v>219</v>
      </c>
      <c r="B11" t="s">
        <v>220</v>
      </c>
      <c r="C11" s="30" t="e">
        <f>INDEX(DATABASE!$1:$10000,MATCH($A11,DATABASE!$A:$A,0),MATCH(C$1,DATABASE!$1:$1,0))</f>
        <v>#N/A</v>
      </c>
      <c r="D11" s="30" t="e">
        <f>INDEX(DATABASE!$1:$10000,MATCH($A11,DATABASE!$A:$A,0),MATCH(D$1,DATABASE!$1:$1,0))</f>
        <v>#N/A</v>
      </c>
      <c r="E11" s="30" t="e">
        <f>INDEX(DATABASE!$1:$10000,MATCH($A11,DATABASE!$A:$A,0),MATCH(E$1,DATABASE!$1:$1,0))</f>
        <v>#N/A</v>
      </c>
      <c r="F11" s="30" t="e">
        <f>INDEX(DATABASE!$1:$10000,MATCH($A11,DATABASE!$A:$A,0),MATCH(F$1,DATABASE!$1:$1,0))</f>
        <v>#N/A</v>
      </c>
      <c r="G11" s="30" t="e">
        <f>INDEX(DATABASE!$1:$10000,MATCH($A11,DATABASE!$A:$A,0),MATCH(G$1,DATABASE!$1:$1,0))</f>
        <v>#N/A</v>
      </c>
      <c r="H11" s="30" t="e">
        <f t="shared" si="0"/>
        <v>#N/A</v>
      </c>
    </row>
    <row r="12" spans="1:8" x14ac:dyDescent="0.25">
      <c r="A12" t="s">
        <v>221</v>
      </c>
      <c r="B12" t="s">
        <v>222</v>
      </c>
      <c r="C12" s="30" t="e">
        <f>INDEX(DATABASE!$1:$10000,MATCH($A12,DATABASE!$A:$A,0),MATCH(C$1,DATABASE!$1:$1,0))</f>
        <v>#N/A</v>
      </c>
      <c r="D12" s="30" t="e">
        <f>INDEX(DATABASE!$1:$10000,MATCH($A12,DATABASE!$A:$A,0),MATCH(D$1,DATABASE!$1:$1,0))</f>
        <v>#N/A</v>
      </c>
      <c r="E12" s="30" t="e">
        <f>INDEX(DATABASE!$1:$10000,MATCH($A12,DATABASE!$A:$A,0),MATCH(E$1,DATABASE!$1:$1,0))</f>
        <v>#N/A</v>
      </c>
      <c r="F12" s="30" t="e">
        <f>INDEX(DATABASE!$1:$10000,MATCH($A12,DATABASE!$A:$A,0),MATCH(F$1,DATABASE!$1:$1,0))</f>
        <v>#N/A</v>
      </c>
      <c r="G12" s="30" t="e">
        <f>INDEX(DATABASE!$1:$10000,MATCH($A12,DATABASE!$A:$A,0),MATCH(G$1,DATABASE!$1:$1,0))</f>
        <v>#N/A</v>
      </c>
      <c r="H12" s="30" t="e">
        <f t="shared" si="0"/>
        <v>#N/A</v>
      </c>
    </row>
    <row r="13" spans="1:8" x14ac:dyDescent="0.25">
      <c r="A13" t="s">
        <v>223</v>
      </c>
      <c r="B13" t="s">
        <v>224</v>
      </c>
      <c r="C13" s="30" t="e">
        <f>INDEX(DATABASE!$1:$10000,MATCH($A13,DATABASE!$A:$A,0),MATCH(C$1,DATABASE!$1:$1,0))</f>
        <v>#N/A</v>
      </c>
      <c r="D13" s="30" t="e">
        <f>INDEX(DATABASE!$1:$10000,MATCH($A13,DATABASE!$A:$A,0),MATCH(D$1,DATABASE!$1:$1,0))</f>
        <v>#N/A</v>
      </c>
      <c r="E13" s="30" t="e">
        <f>INDEX(DATABASE!$1:$10000,MATCH($A13,DATABASE!$A:$A,0),MATCH(E$1,DATABASE!$1:$1,0))</f>
        <v>#N/A</v>
      </c>
      <c r="F13" s="30" t="e">
        <f>INDEX(DATABASE!$1:$10000,MATCH($A13,DATABASE!$A:$A,0),MATCH(F$1,DATABASE!$1:$1,0))</f>
        <v>#N/A</v>
      </c>
      <c r="G13" s="30" t="e">
        <f>INDEX(DATABASE!$1:$10000,MATCH($A13,DATABASE!$A:$A,0),MATCH(G$1,DATABASE!$1:$1,0))</f>
        <v>#N/A</v>
      </c>
      <c r="H13" s="30" t="e">
        <f t="shared" si="0"/>
        <v>#N/A</v>
      </c>
    </row>
    <row r="14" spans="1:8" x14ac:dyDescent="0.25">
      <c r="A14" t="s">
        <v>225</v>
      </c>
      <c r="B14" t="s">
        <v>226</v>
      </c>
      <c r="C14" s="30" t="e">
        <f>INDEX(DATABASE!$1:$10000,MATCH($A14,DATABASE!$A:$A,0),MATCH(C$1,DATABASE!$1:$1,0))</f>
        <v>#N/A</v>
      </c>
      <c r="D14" s="30" t="e">
        <f>INDEX(DATABASE!$1:$10000,MATCH($A14,DATABASE!$A:$A,0),MATCH(D$1,DATABASE!$1:$1,0))</f>
        <v>#N/A</v>
      </c>
      <c r="E14" s="30" t="e">
        <f>INDEX(DATABASE!$1:$10000,MATCH($A14,DATABASE!$A:$A,0),MATCH(E$1,DATABASE!$1:$1,0))</f>
        <v>#N/A</v>
      </c>
      <c r="F14" s="30" t="e">
        <f>INDEX(DATABASE!$1:$10000,MATCH($A14,DATABASE!$A:$A,0),MATCH(F$1,DATABASE!$1:$1,0))</f>
        <v>#N/A</v>
      </c>
      <c r="G14" s="30" t="e">
        <f>INDEX(DATABASE!$1:$10000,MATCH($A14,DATABASE!$A:$A,0),MATCH(G$1,DATABASE!$1:$1,0))</f>
        <v>#N/A</v>
      </c>
      <c r="H14" s="30" t="e">
        <f t="shared" si="0"/>
        <v>#N/A</v>
      </c>
    </row>
    <row r="15" spans="1:8" x14ac:dyDescent="0.25">
      <c r="A15" t="s">
        <v>227</v>
      </c>
      <c r="B15" t="s">
        <v>228</v>
      </c>
      <c r="C15" s="30" t="e">
        <f>INDEX(DATABASE!$1:$10000,MATCH($A15,DATABASE!$A:$A,0),MATCH(C$1,DATABASE!$1:$1,0))</f>
        <v>#N/A</v>
      </c>
      <c r="D15" s="30" t="e">
        <f>INDEX(DATABASE!$1:$10000,MATCH($A15,DATABASE!$A:$A,0),MATCH(D$1,DATABASE!$1:$1,0))</f>
        <v>#N/A</v>
      </c>
      <c r="E15" s="30" t="e">
        <f>INDEX(DATABASE!$1:$10000,MATCH($A15,DATABASE!$A:$A,0),MATCH(E$1,DATABASE!$1:$1,0))</f>
        <v>#N/A</v>
      </c>
      <c r="F15" s="30" t="e">
        <f>INDEX(DATABASE!$1:$10000,MATCH($A15,DATABASE!$A:$A,0),MATCH(F$1,DATABASE!$1:$1,0))</f>
        <v>#N/A</v>
      </c>
      <c r="G15" s="30" t="e">
        <f>INDEX(DATABASE!$1:$10000,MATCH($A15,DATABASE!$A:$A,0),MATCH(G$1,DATABASE!$1:$1,0))</f>
        <v>#N/A</v>
      </c>
      <c r="H15" s="30" t="e">
        <f t="shared" si="0"/>
        <v>#N/A</v>
      </c>
    </row>
    <row r="16" spans="1:8" x14ac:dyDescent="0.25">
      <c r="A16" t="s">
        <v>229</v>
      </c>
      <c r="B16" t="s">
        <v>230</v>
      </c>
      <c r="C16" s="30" t="e">
        <f>INDEX(DATABASE!$1:$10000,MATCH($A16,DATABASE!$A:$A,0),MATCH(C$1,DATABASE!$1:$1,0))</f>
        <v>#N/A</v>
      </c>
      <c r="D16" s="30" t="e">
        <f>INDEX(DATABASE!$1:$10000,MATCH($A16,DATABASE!$A:$A,0),MATCH(D$1,DATABASE!$1:$1,0))</f>
        <v>#N/A</v>
      </c>
      <c r="E16" s="30" t="e">
        <f>INDEX(DATABASE!$1:$10000,MATCH($A16,DATABASE!$A:$A,0),MATCH(E$1,DATABASE!$1:$1,0))</f>
        <v>#N/A</v>
      </c>
      <c r="F16" s="30" t="e">
        <f>INDEX(DATABASE!$1:$10000,MATCH($A16,DATABASE!$A:$A,0),MATCH(F$1,DATABASE!$1:$1,0))</f>
        <v>#N/A</v>
      </c>
      <c r="G16" s="30" t="e">
        <f>INDEX(DATABASE!$1:$10000,MATCH($A16,DATABASE!$A:$A,0),MATCH(G$1,DATABASE!$1:$1,0))</f>
        <v>#N/A</v>
      </c>
      <c r="H16" s="30" t="e">
        <f t="shared" si="0"/>
        <v>#N/A</v>
      </c>
    </row>
    <row r="17" spans="1:8" x14ac:dyDescent="0.25">
      <c r="A17" t="s">
        <v>231</v>
      </c>
      <c r="B17" t="s">
        <v>232</v>
      </c>
      <c r="C17" s="30" t="e">
        <f>INDEX(DATABASE!$1:$10000,MATCH($A17,DATABASE!$A:$A,0),MATCH(C$1,DATABASE!$1:$1,0))</f>
        <v>#N/A</v>
      </c>
      <c r="D17" s="30" t="e">
        <f>INDEX(DATABASE!$1:$10000,MATCH($A17,DATABASE!$A:$A,0),MATCH(D$1,DATABASE!$1:$1,0))</f>
        <v>#N/A</v>
      </c>
      <c r="E17" s="30" t="e">
        <f>INDEX(DATABASE!$1:$10000,MATCH($A17,DATABASE!$A:$A,0),MATCH(E$1,DATABASE!$1:$1,0))</f>
        <v>#N/A</v>
      </c>
      <c r="F17" s="30" t="e">
        <f>INDEX(DATABASE!$1:$10000,MATCH($A17,DATABASE!$A:$A,0),MATCH(F$1,DATABASE!$1:$1,0))</f>
        <v>#N/A</v>
      </c>
      <c r="G17" s="30" t="e">
        <f>INDEX(DATABASE!$1:$10000,MATCH($A17,DATABASE!$A:$A,0),MATCH(G$1,DATABASE!$1:$1,0))</f>
        <v>#N/A</v>
      </c>
      <c r="H17" s="30" t="e">
        <f t="shared" si="0"/>
        <v>#N/A</v>
      </c>
    </row>
    <row r="18" spans="1:8" x14ac:dyDescent="0.25">
      <c r="A18" t="s">
        <v>233</v>
      </c>
      <c r="B18" t="s">
        <v>210</v>
      </c>
      <c r="C18" s="30" t="e">
        <f>INDEX(DATABASE!$1:$10000,MATCH($A18,DATABASE!$A:$A,0),MATCH(C$1,DATABASE!$1:$1,0))</f>
        <v>#N/A</v>
      </c>
      <c r="D18" s="30" t="e">
        <f>INDEX(DATABASE!$1:$10000,MATCH($A18,DATABASE!$A:$A,0),MATCH(D$1,DATABASE!$1:$1,0))</f>
        <v>#N/A</v>
      </c>
      <c r="E18" s="30" t="e">
        <f>INDEX(DATABASE!$1:$10000,MATCH($A18,DATABASE!$A:$A,0),MATCH(E$1,DATABASE!$1:$1,0))</f>
        <v>#N/A</v>
      </c>
      <c r="F18" s="30" t="e">
        <f>INDEX(DATABASE!$1:$10000,MATCH($A18,DATABASE!$A:$A,0),MATCH(F$1,DATABASE!$1:$1,0))</f>
        <v>#N/A</v>
      </c>
      <c r="G18" s="30" t="e">
        <f>INDEX(DATABASE!$1:$10000,MATCH($A18,DATABASE!$A:$A,0),MATCH(G$1,DATABASE!$1:$1,0))</f>
        <v>#N/A</v>
      </c>
      <c r="H18" s="30" t="e">
        <f t="shared" si="0"/>
        <v>#N/A</v>
      </c>
    </row>
    <row r="19" spans="1:8" x14ac:dyDescent="0.25">
      <c r="C19" s="30"/>
      <c r="H19" s="30"/>
    </row>
    <row r="20" spans="1:8" x14ac:dyDescent="0.25">
      <c r="H20" s="30"/>
    </row>
    <row r="21" spans="1:8" x14ac:dyDescent="0.25">
      <c r="H21" s="30"/>
    </row>
    <row r="28" spans="1:8" hidden="1" x14ac:dyDescent="0.25"/>
    <row r="29" spans="1:8" hidden="1" x14ac:dyDescent="0.25"/>
    <row r="30" spans="1:8" hidden="1" x14ac:dyDescent="0.25"/>
    <row r="31" spans="1:8" hidden="1" x14ac:dyDescent="0.25"/>
    <row r="32" spans="1:8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40" bestFit="1" customWidth="1"/>
  </cols>
  <sheetData>
    <row r="3" spans="5:7" x14ac:dyDescent="0.25">
      <c r="E3" t="s">
        <v>234</v>
      </c>
      <c r="F3" t="s">
        <v>235</v>
      </c>
      <c r="G3" t="s">
        <v>9</v>
      </c>
    </row>
    <row r="4" spans="5:7" x14ac:dyDescent="0.25">
      <c r="E4" t="s">
        <v>74</v>
      </c>
      <c r="F4" t="s">
        <v>66</v>
      </c>
      <c r="G4" t="e">
        <f>INDEX(DATABASE!1:10000,MATCH($E4,DATABASE!A:A,0),MATCH(F$4,DATABASE!1:1,0))</f>
        <v>#N/A</v>
      </c>
    </row>
    <row r="12" spans="5:7" x14ac:dyDescent="0.25">
      <c r="F12" t="s">
        <v>236</v>
      </c>
      <c r="G12" t="s">
        <v>237</v>
      </c>
    </row>
    <row r="13" spans="5:7" x14ac:dyDescent="0.25">
      <c r="E13" s="8" t="s">
        <v>238</v>
      </c>
      <c r="F13" t="s">
        <v>64</v>
      </c>
      <c r="G13" s="30" t="e">
        <f>MATCH(F13,DATABASE!$A$1:$I$1,0)</f>
        <v>#N/A</v>
      </c>
    </row>
    <row r="18" spans="6:9" x14ac:dyDescent="0.25">
      <c r="F18" t="s">
        <v>239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DATABASE</vt:lpstr>
      <vt:lpstr>LEED Submittal</vt:lpstr>
      <vt:lpstr>Fuel</vt:lpstr>
      <vt:lpstr>Overview</vt:lpstr>
      <vt:lpstr>Sensible breakdown</vt:lpstr>
      <vt:lpstr>&lt;Testing&gt;</vt:lpstr>
      <vt:lpstr>'&lt;Testing&gt;'!dataTable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JONES Marcus Benjamin</cp:lastModifiedBy>
  <cp:revision/>
  <dcterms:created xsi:type="dcterms:W3CDTF">2013-07-08T11:04:44Z</dcterms:created>
  <dcterms:modified xsi:type="dcterms:W3CDTF">2017-08-11T08:04:42Z</dcterms:modified>
  <dc:identifier/>
  <dc:language/>
  <cp:version/>
</cp:coreProperties>
</file>