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9980" yWindow="210" windowWidth="17220" windowHeight="10905" tabRatio="942" firstSheet="7" activeTab="14"/>
  </bookViews>
  <sheets>
    <sheet name="Title" sheetId="4" r:id="rId1"/>
    <sheet name="&lt;90.1 Constructions&gt;" sheetId="32" r:id="rId2"/>
    <sheet name="System descriptions" sheetId="33" r:id="rId3"/>
    <sheet name="&lt;90.1 Systems" sheetId="21" r:id="rId4"/>
    <sheet name="&lt;ASHRAE Space Types&gt;" sheetId="22" r:id="rId5"/>
    <sheet name="Spaces" sheetId="23" r:id="rId6"/>
    <sheet name="Occupancy" sheetId="24" r:id="rId7"/>
    <sheet name="SpacesVentilation" sheetId="25" r:id="rId8"/>
    <sheet name="SpacesLoads" sheetId="26" r:id="rId9"/>
    <sheet name="Construction summary" sheetId="9" r:id="rId10"/>
    <sheet name="Schedules" sheetId="27" r:id="rId11"/>
    <sheet name="HVAC" sheetId="12" r:id="rId12"/>
    <sheet name="Service hot water" sheetId="13" r:id="rId13"/>
    <sheet name="Process loads" sheetId="14" r:id="rId14"/>
    <sheet name="(Variants)" sheetId="16" r:id="rId15"/>
    <sheet name="(GlobalSettings)" sheetId="17" r:id="rId16"/>
  </sheets>
  <definedNames>
    <definedName name="_xlnm._FilterDatabase" localSheetId="4" hidden="1">'&lt;ASHRAE Space Types&gt;'!$A$1:$D$160</definedName>
    <definedName name="_xlnm._FilterDatabase" localSheetId="5" hidden="1">Spaces!$E$2:$F$38</definedName>
    <definedName name="BL_Walls">'(GlobalSettings)'!$B$27</definedName>
  </definedNames>
  <calcPr calcId="144525"/>
</workbook>
</file>

<file path=xl/calcChain.xml><?xml version="1.0" encoding="utf-8"?>
<calcChain xmlns="http://schemas.openxmlformats.org/spreadsheetml/2006/main">
  <c r="C12" i="14" l="1"/>
  <c r="C9" i="14"/>
  <c r="H20" i="26" l="1"/>
  <c r="J20" i="26" l="1"/>
  <c r="F4" i="9" l="1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G3" i="9"/>
  <c r="F3" i="9"/>
  <c r="I6" i="23"/>
  <c r="I7" i="23"/>
  <c r="I5" i="23"/>
  <c r="H6" i="23"/>
  <c r="H7" i="23"/>
  <c r="H5" i="23"/>
  <c r="H9" i="23" l="1"/>
  <c r="H10" i="23" s="1"/>
  <c r="C8" i="17"/>
  <c r="F159" i="16" l="1"/>
  <c r="F158" i="16"/>
  <c r="F157" i="16"/>
  <c r="F156" i="16"/>
  <c r="F153" i="16"/>
  <c r="F150" i="16"/>
  <c r="F149" i="16"/>
  <c r="F148" i="16"/>
  <c r="F147" i="16"/>
  <c r="F146" i="16"/>
  <c r="F145" i="16"/>
  <c r="I18" i="13" l="1"/>
  <c r="I17" i="13"/>
  <c r="I15" i="13"/>
  <c r="D48" i="23" l="1"/>
  <c r="D46" i="23"/>
  <c r="F279" i="16" l="1"/>
  <c r="F278" i="16"/>
  <c r="F277" i="16"/>
  <c r="F273" i="16"/>
  <c r="F270" i="16"/>
  <c r="F269" i="16"/>
  <c r="F268" i="16"/>
  <c r="F267" i="16"/>
  <c r="F266" i="16"/>
  <c r="F265" i="16"/>
  <c r="F199" i="16" l="1"/>
  <c r="F198" i="16"/>
  <c r="F197" i="16"/>
  <c r="F193" i="16"/>
  <c r="F190" i="16"/>
  <c r="F189" i="16"/>
  <c r="F188" i="16"/>
  <c r="F187" i="16"/>
  <c r="F186" i="16"/>
  <c r="F185" i="16"/>
  <c r="F239" i="16"/>
  <c r="F238" i="16"/>
  <c r="F237" i="16"/>
  <c r="F233" i="16"/>
  <c r="F230" i="16"/>
  <c r="F229" i="16"/>
  <c r="F228" i="16"/>
  <c r="F227" i="16"/>
  <c r="F226" i="16"/>
  <c r="F225" i="16"/>
  <c r="F119" i="16" l="1"/>
  <c r="F118" i="16"/>
  <c r="F117" i="16"/>
  <c r="F113" i="16"/>
  <c r="F110" i="16"/>
  <c r="F109" i="16"/>
  <c r="F108" i="16"/>
  <c r="F107" i="16"/>
  <c r="F106" i="16"/>
  <c r="F105" i="16"/>
  <c r="F70" i="16" l="1"/>
  <c r="F78" i="16"/>
  <c r="F77" i="16"/>
  <c r="F38" i="16"/>
  <c r="F37" i="16"/>
  <c r="F79" i="16"/>
  <c r="F73" i="16"/>
  <c r="F26" i="16"/>
  <c r="F69" i="16"/>
  <c r="F68" i="16"/>
  <c r="F67" i="16"/>
  <c r="F66" i="16"/>
  <c r="F65" i="16"/>
  <c r="F39" i="16" l="1"/>
  <c r="F33" i="16" l="1"/>
  <c r="F30" i="16"/>
  <c r="F29" i="16"/>
  <c r="F28" i="16"/>
  <c r="F27" i="16"/>
  <c r="F25" i="16"/>
  <c r="D27" i="23" l="1"/>
  <c r="D16" i="23"/>
  <c r="D11" i="23"/>
  <c r="J4" i="26" l="1"/>
  <c r="J5" i="26"/>
  <c r="J6" i="26"/>
  <c r="J7" i="26"/>
  <c r="J8" i="26"/>
  <c r="J3" i="26"/>
  <c r="D48" i="17"/>
  <c r="H7" i="26" l="1"/>
  <c r="H3" i="26"/>
  <c r="I7" i="26"/>
  <c r="I3" i="26"/>
  <c r="I14" i="9" l="1"/>
  <c r="I13" i="9"/>
  <c r="I10" i="9"/>
  <c r="B31" i="17" s="1"/>
  <c r="I9" i="9"/>
  <c r="I7" i="9"/>
  <c r="I6" i="9"/>
  <c r="I5" i="9"/>
  <c r="I4" i="9"/>
  <c r="I3" i="9"/>
  <c r="XFD12" i="32"/>
  <c r="F275" i="16" l="1"/>
  <c r="F235" i="16"/>
  <c r="F115" i="16"/>
  <c r="F35" i="16"/>
  <c r="C31" i="17"/>
  <c r="F155" i="16" s="1"/>
  <c r="C30" i="17"/>
  <c r="F154" i="16" s="1"/>
  <c r="D5" i="9"/>
  <c r="F194" i="16" l="1"/>
  <c r="F74" i="16"/>
  <c r="F195" i="16"/>
  <c r="F75" i="16"/>
  <c r="D7" i="9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H8" i="26" l="1"/>
  <c r="I8" i="26"/>
  <c r="I4" i="26"/>
  <c r="J18" i="26"/>
  <c r="H4" i="26"/>
  <c r="H5" i="26"/>
  <c r="I5" i="26"/>
  <c r="I6" i="26"/>
  <c r="H6" i="26"/>
  <c r="C33" i="17" l="1"/>
  <c r="J17" i="26"/>
  <c r="I18" i="26"/>
  <c r="H18" i="26"/>
  <c r="C34" i="17"/>
  <c r="F196" i="16" l="1"/>
  <c r="F76" i="16"/>
  <c r="C37" i="17"/>
  <c r="H17" i="26"/>
  <c r="B37" i="17"/>
  <c r="B33" i="17"/>
  <c r="I17" i="26"/>
  <c r="D10" i="9"/>
  <c r="D9" i="9"/>
  <c r="D49" i="17"/>
  <c r="E49" i="17" s="1"/>
  <c r="G49" i="17" s="1"/>
  <c r="E48" i="17"/>
  <c r="G48" i="17" s="1"/>
  <c r="D46" i="17"/>
  <c r="E46" i="17" s="1"/>
  <c r="G46" i="17" s="1"/>
  <c r="D45" i="17"/>
  <c r="E45" i="17" s="1"/>
  <c r="G45" i="17" s="1"/>
  <c r="B30" i="17"/>
  <c r="C9" i="9"/>
  <c r="C10" i="9"/>
  <c r="C4" i="9"/>
  <c r="D4" i="9"/>
  <c r="C20" i="17"/>
  <c r="C21" i="17" s="1"/>
  <c r="C10" i="17"/>
  <c r="D122" i="16" s="1"/>
  <c r="C9" i="17"/>
  <c r="J50" i="17"/>
  <c r="E50" i="17"/>
  <c r="G50" i="17" s="1"/>
  <c r="J49" i="17"/>
  <c r="J48" i="17"/>
  <c r="J47" i="17"/>
  <c r="E47" i="17"/>
  <c r="G47" i="17" s="1"/>
  <c r="J46" i="17"/>
  <c r="J45" i="17"/>
  <c r="F274" i="16" l="1"/>
  <c r="F234" i="16"/>
  <c r="F114" i="16"/>
  <c r="F34" i="16"/>
  <c r="F276" i="16"/>
  <c r="F236" i="16"/>
  <c r="F116" i="16"/>
  <c r="F36" i="16"/>
  <c r="D242" i="16"/>
  <c r="D202" i="16"/>
  <c r="D82" i="16"/>
  <c r="D162" i="16"/>
  <c r="D42" i="16"/>
  <c r="D2" i="16"/>
  <c r="K45" i="17"/>
  <c r="B27" i="17" s="1"/>
  <c r="K48" i="17"/>
  <c r="C27" i="17" s="1"/>
  <c r="F151" i="16" s="1"/>
  <c r="C22" i="17"/>
  <c r="K46" i="17"/>
  <c r="B28" i="17" s="1"/>
  <c r="K47" i="17"/>
  <c r="K50" i="17"/>
  <c r="K49" i="17"/>
  <c r="C28" i="17" s="1"/>
  <c r="F152" i="16" s="1"/>
  <c r="F272" i="16" l="1"/>
  <c r="F232" i="16"/>
  <c r="F112" i="16"/>
  <c r="F32" i="16"/>
  <c r="F191" i="16"/>
  <c r="F71" i="16"/>
  <c r="F192" i="16"/>
  <c r="F72" i="16"/>
  <c r="F271" i="16"/>
  <c r="F231" i="16"/>
  <c r="F111" i="16"/>
  <c r="F31" i="16"/>
  <c r="C23" i="17"/>
</calcChain>
</file>

<file path=xl/sharedStrings.xml><?xml version="1.0" encoding="utf-8"?>
<sst xmlns="http://schemas.openxmlformats.org/spreadsheetml/2006/main" count="1710" uniqueCount="618">
  <si>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</si>
  <si>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</si>
  <si>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</si>
  <si>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</si>
  <si>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</si>
  <si>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</si>
  <si>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</si>
  <si>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</si>
  <si>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</si>
  <si>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</si>
  <si>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</si>
  <si>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</si>
  <si>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</si>
  <si>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General simulation parameters</t>
  </si>
  <si>
    <t>Run period, annual</t>
  </si>
  <si>
    <t>Simulation control</t>
  </si>
  <si>
    <t>Building and location</t>
  </si>
  <si>
    <t>Ground temperatures</t>
  </si>
  <si>
    <t>Summary table output</t>
  </si>
  <si>
    <t>Solar Distribution</t>
  </si>
  <si>
    <t>Basic sizing parameters</t>
  </si>
  <si>
    <t>^SimulationControl$</t>
  </si>
  <si>
    <t>Weather File Run Periods</t>
  </si>
  <si>
    <t>All type limits</t>
  </si>
  <si>
    <t>Basic output settings</t>
  </si>
  <si>
    <t>RunPeriod</t>
  </si>
  <si>
    <t>End Month</t>
  </si>
  <si>
    <t>Begin Month</t>
  </si>
  <si>
    <t>ZoneInfiltration:DesignFlowRate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</si>
  <si>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</si>
  <si>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</si>
  <si>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</si>
  <si>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</si>
  <si>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</si>
  <si>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</si>
  <si>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</si>
  <si>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</si>
  <si>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</si>
  <si>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</si>
  <si>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</si>
  <si>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</si>
  <si>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</si>
  <si>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</si>
  <si>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</si>
  <si>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Generic infiltration</t>
  </si>
  <si>
    <t>Generic electric equipment</t>
  </si>
  <si>
    <t>With this name</t>
  </si>
  <si>
    <t>Roof Insul</t>
  </si>
  <si>
    <t>Thermal Resistance</t>
  </si>
  <si>
    <t>Material:NoMass</t>
  </si>
  <si>
    <t>Wall Insul</t>
  </si>
  <si>
    <t>WindowMaterial:SimpleGlazingSystem</t>
  </si>
  <si>
    <t>U-Factor</t>
  </si>
  <si>
    <t>Exterior Window</t>
  </si>
  <si>
    <t>Solar Heat Gain Coefficient</t>
  </si>
  <si>
    <t>Lights</t>
  </si>
  <si>
    <t>Watts per Zone Floor Area</t>
  </si>
  <si>
    <t>Global Geometry Rules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</si>
  <si>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</si>
  <si>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</si>
  <si>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</si>
  <si>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</si>
  <si>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</si>
  <si>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</si>
  <si>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</si>
  <si>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</si>
  <si>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</si>
  <si>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</si>
  <si>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</si>
  <si>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</si>
  <si>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</si>
  <si>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</si>
  <si>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</si>
  <si>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</si>
  <si>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</si>
  <si>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</si>
  <si>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</si>
  <si>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</si>
  <si>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</si>
  <si>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</si>
  <si>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</si>
  <si>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Plug loads</t>
  </si>
  <si>
    <t>Design lighting</t>
  </si>
  <si>
    <t>ASHRAE lighting</t>
  </si>
  <si>
    <t>Lighting control</t>
  </si>
  <si>
    <t>W/m2</t>
  </si>
  <si>
    <t>Automatic?</t>
  </si>
  <si>
    <t>No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</si>
  <si>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</si>
  <si>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</si>
  <si>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</si>
  <si>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</si>
  <si>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</si>
  <si>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</si>
  <si>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</si>
  <si>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</si>
  <si>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</si>
  <si>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</si>
  <si>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</si>
  <si>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</si>
  <si>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</si>
  <si>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</si>
  <si>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</si>
  <si>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</si>
  <si>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</si>
  <si>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</si>
  <si>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</si>
  <si>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</si>
  <si>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</si>
  <si>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</si>
  <si>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</si>
  <si>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</si>
  <si>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</si>
  <si>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</si>
  <si>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</si>
  <si>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</si>
  <si>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Weekdays</t>
  </si>
  <si>
    <t>Conference/Meeting/Multipurpose</t>
  </si>
  <si>
    <t>Electrical/Mechanical</t>
  </si>
  <si>
    <t>Restrooms</t>
  </si>
  <si>
    <t>Corridor/Transition</t>
  </si>
  <si>
    <t>Weekends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</si>
  <si>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</si>
  <si>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</si>
  <si>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</si>
  <si>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</si>
  <si>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</si>
  <si>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</si>
  <si>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</si>
  <si>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</si>
  <si>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</si>
  <si>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</si>
  <si>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</si>
  <si>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</si>
  <si>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</si>
  <si>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</si>
  <si>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</si>
  <si>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</si>
  <si>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</si>
  <si>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</si>
  <si>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</si>
  <si>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</si>
  <si>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</si>
  <si>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</si>
  <si>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</si>
  <si>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</si>
  <si>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</si>
  <si>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</si>
  <si>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</si>
  <si>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</si>
  <si>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</si>
  <si>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</si>
  <si>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</si>
  <si>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</si>
  <si>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</si>
  <si>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</si>
  <si>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</si>
  <si>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</si>
  <si>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</si>
  <si>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</si>
  <si>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</si>
  <si>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</si>
  <si>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</si>
  <si>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</si>
  <si>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</si>
  <si>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</si>
  <si>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</si>
  <si>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</si>
  <si>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</si>
  <si>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</si>
  <si>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</si>
  <si>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</si>
  <si>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</si>
  <si>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</si>
  <si>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</si>
  <si>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</si>
  <si>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</si>
  <si>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</si>
  <si>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</si>
  <si>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</si>
  <si>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</si>
  <si>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</si>
  <si>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</si>
  <si>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</si>
  <si>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</si>
  <si>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</si>
  <si>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</si>
  <si>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</si>
  <si>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</si>
  <si>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</si>
  <si>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</si>
  <si>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</si>
  <si>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</si>
  <si>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</si>
  <si>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</si>
  <si>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</si>
  <si>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</si>
  <si>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</si>
  <si>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</si>
  <si>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</si>
  <si>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</si>
  <si>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</si>
  <si>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</si>
  <si>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</si>
  <si>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</si>
  <si>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</si>
  <si>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</si>
  <si>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</si>
  <si>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</si>
  <si>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</si>
  <si>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</si>
  <si>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</si>
  <si>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</si>
  <si>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</si>
  <si>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</si>
  <si>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</si>
  <si>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</si>
  <si>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</si>
  <si>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</si>
  <si>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</si>
  <si>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</si>
  <si>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</si>
  <si>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</si>
  <si>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</si>
  <si>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</si>
  <si>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</si>
  <si>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</si>
  <si>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</si>
  <si>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</si>
  <si>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</si>
  <si>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</si>
  <si>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</si>
  <si>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</si>
  <si>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</si>
  <si>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</si>
  <si>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</si>
  <si>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</si>
  <si>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</si>
  <si>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</si>
  <si>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</si>
  <si>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HVAC Ideal loads</t>
  </si>
  <si>
    <t>Cool building output</t>
  </si>
  <si>
    <t>Zone operative temperatures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</si>
  <si>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</si>
  <si>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</si>
  <si>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</si>
  <si>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</si>
  <si>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</si>
  <si>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</si>
  <si>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</si>
  <si>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</si>
  <si>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</si>
  <si>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</si>
  <si>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</si>
  <si>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</si>
  <si>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</si>
  <si>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</si>
  <si>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</si>
  <si>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</si>
  <si>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</si>
  <si>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</si>
  <si>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</si>
  <si>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</si>
  <si>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</si>
  <si>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</si>
  <si>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</si>
  <si>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</si>
  <si>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</si>
  <si>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</si>
  <si>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</si>
  <si>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</si>
  <si>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</si>
  <si>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</si>
  <si>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</si>
  <si>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</si>
  <si>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</si>
  <si>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</si>
  <si>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</si>
  <si>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</si>
  <si>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</si>
  <si>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</si>
  <si>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</si>
  <si>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</si>
  <si>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</si>
  <si>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</si>
  <si>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</si>
  <si>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</si>
  <si>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</si>
  <si>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</si>
  <si>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</si>
  <si>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</si>
  <si>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</si>
  <si>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</si>
  <si>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</si>
  <si>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</si>
  <si>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</si>
  <si>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</si>
  <si>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</si>
  <si>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</si>
  <si>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</si>
  <si>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</si>
  <si>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</si>
  <si>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</si>
  <si>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</si>
  <si>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</si>
  <si>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</si>
  <si>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</si>
  <si>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</si>
  <si>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</si>
  <si>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</si>
  <si>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</si>
  <si>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</si>
  <si>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</si>
  <si>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</si>
  <si>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</si>
  <si>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</si>
  <si>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</si>
  <si>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</si>
  <si>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</si>
  <si>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</si>
  <si>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</si>
  <si>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</si>
  <si>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</si>
  <si>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</si>
  <si>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</si>
  <si>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</si>
  <si>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</si>
  <si>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</si>
  <si>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</si>
  <si>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</si>
  <si>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</si>
  <si>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</si>
  <si>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</si>
  <si>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</si>
  <si>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</si>
  <si>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</si>
  <si>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</si>
  <si>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</si>
  <si>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</si>
  <si>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</si>
  <si>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</si>
  <si>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</si>
  <si>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</si>
  <si>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</si>
  <si>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</si>
  <si>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</si>
  <si>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</si>
  <si>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</si>
  <si>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</si>
  <si>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</si>
  <si>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</si>
  <si>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</si>
  <si>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</si>
  <si>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</si>
  <si>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</si>
  <si>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</si>
  <si>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</si>
  <si>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</si>
  <si>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</si>
  <si>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</si>
  <si>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</si>
  <si>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</si>
  <si>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</si>
  <si>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</si>
  <si>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</si>
  <si>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</si>
  <si>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</si>
  <si>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</si>
  <si>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</si>
  <si>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</si>
  <si>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</si>
  <si>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</si>
  <si>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</si>
  <si>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</si>
  <si>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</si>
  <si>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</si>
  <si>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</si>
  <si>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</si>
  <si>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</si>
  <si>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</si>
  <si>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</si>
  <si>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</si>
  <si>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</si>
  <si>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</si>
  <si>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</si>
  <si>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</si>
  <si>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</si>
  <si>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</si>
  <si>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</si>
  <si>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</si>
  <si>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</si>
  <si>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</si>
  <si>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</si>
  <si>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</si>
  <si>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</si>
  <si>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</si>
  <si>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</si>
  <si>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</si>
  <si>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</si>
  <si>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</si>
  <si>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</si>
  <si>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</si>
  <si>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</si>
  <si>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</si>
  <si>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</si>
  <si>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</si>
  <si>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</si>
  <si>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</si>
  <si>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</si>
  <si>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</si>
  <si>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</si>
  <si>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</si>
  <si>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</si>
  <si>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</si>
  <si>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</si>
  <si>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</si>
  <si>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</si>
  <si>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</si>
  <si>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</si>
  <si>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</si>
  <si>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</si>
  <si>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</si>
  <si>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</si>
  <si>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</si>
  <si>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</si>
  <si>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</si>
  <si>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</si>
  <si>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</si>
  <si>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</si>
  <si>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</si>
  <si>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</si>
  <si>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</si>
  <si>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</si>
  <si>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</si>
  <si>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</si>
  <si>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</si>
  <si>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</si>
  <si>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</si>
  <si>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</si>
  <si>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</si>
  <si>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</si>
  <si>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</si>
  <si>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</si>
  <si>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LOCK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</si>
  <si>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</si>
  <si>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</si>
  <si>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</si>
  <si>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</si>
  <si>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</si>
  <si>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</si>
  <si>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</si>
  <si>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</si>
  <si>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</si>
  <si>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</si>
  <si>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>Link Zone String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</si>
  <si>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</si>
  <si>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</si>
  <si>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</si>
  <si>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</si>
  <si>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</si>
  <si>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</si>
  <si>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</si>
  <si>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</si>
  <si>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</si>
  <si>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</si>
  <si>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</si>
  <si>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</si>
  <si>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</si>
  <si>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</si>
  <si>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</si>
  <si>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</si>
  <si>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</si>
  <si>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</si>
  <si>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</si>
  <si>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</si>
  <si>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</si>
  <si>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</si>
  <si>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</si>
  <si>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Vienna, Slovakia: 5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</si>
  <si>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</si>
  <si>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</si>
  <si>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</si>
  <si>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</si>
  <si>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</si>
  <si>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</si>
  <si>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</si>
  <si>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</si>
  <si>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</si>
  <si>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</si>
  <si>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</si>
  <si>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</si>
  <si>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</si>
  <si>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</si>
  <si>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</si>
  <si>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</si>
  <si>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</si>
  <si>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</si>
  <si>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</si>
  <si>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</si>
  <si>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</si>
  <si>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</si>
  <si>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W</t>
  </si>
  <si>
    <t>Weighted Baseline</t>
  </si>
  <si>
    <t>Weighted Proposed</t>
  </si>
  <si>
    <t>Weighted plugs</t>
  </si>
  <si>
    <t>Default constructions</t>
  </si>
  <si>
    <t>Floor Massless R</t>
  </si>
  <si>
    <t>Floor Insul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</si>
  <si>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</si>
  <si>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</si>
  <si>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</si>
  <si>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</si>
  <si>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</si>
  <si>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Capacity</t>
  </si>
  <si>
    <t>COP</t>
  </si>
  <si>
    <t>Baseline System</t>
  </si>
  <si>
    <t>System 7: Packaged rooftop VAV with Reheat</t>
  </si>
  <si>
    <t>2 or more water cooled centrifugal chillers, each no more than 2813 kW</t>
  </si>
  <si>
    <t>Axial 2-speed fan cooling towers @ 29C down to 21C</t>
  </si>
  <si>
    <t xml:space="preserve">Condenser water pump at 310 kW/1000 L/s </t>
  </si>
  <si>
    <t xml:space="preserve">Fossil fuel boiler </t>
  </si>
  <si>
    <t>Enthalpy recovery at 50%</t>
  </si>
  <si>
    <t>Chilled temperature @ 13 down to 6.7C</t>
  </si>
  <si>
    <t>Economizer high limit shutoff @ 21C</t>
  </si>
  <si>
    <t>From table 6.8.1J:</t>
  </si>
  <si>
    <t>Chiller COP is @ 6.7C Leaving chilled water temp, 29.4C Entering condenser temperature, Condenser flow is at say 0.054 L/s/kW</t>
  </si>
  <si>
    <t>COP = 6.1 (nominal)</t>
  </si>
  <si>
    <t>P/D</t>
  </si>
  <si>
    <t>P</t>
  </si>
  <si>
    <t>Chiller 1</t>
  </si>
  <si>
    <t>Chiller 2</t>
  </si>
  <si>
    <t>Autosize</t>
  </si>
  <si>
    <t xml:space="preserve">Cooling Tower  </t>
  </si>
  <si>
    <t>Performance</t>
  </si>
  <si>
    <t>Cooling Tower  - Free cooling servers</t>
  </si>
  <si>
    <t>Type</t>
  </si>
  <si>
    <t>Open</t>
  </si>
  <si>
    <t>estimate</t>
  </si>
  <si>
    <t>Note</t>
  </si>
  <si>
    <t>Centrifugal</t>
  </si>
  <si>
    <t>BL</t>
  </si>
  <si>
    <t>Closed</t>
  </si>
  <si>
    <t>Baseline Passive</t>
  </si>
  <si>
    <t>Office</t>
  </si>
  <si>
    <t>Kitchen (office)</t>
  </si>
  <si>
    <t>Stairs</t>
  </si>
  <si>
    <t>Elec</t>
  </si>
  <si>
    <t>Yes</t>
  </si>
  <si>
    <t>Area Weighted Averages</t>
  </si>
  <si>
    <t>Baseline LPD</t>
  </si>
  <si>
    <t>Proposed LPD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</si>
  <si>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</si>
  <si>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</si>
  <si>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</si>
  <si>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</si>
  <si>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</si>
  <si>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</si>
  <si>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</si>
  <si>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</si>
  <si>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</si>
  <si>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</si>
  <si>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</si>
  <si>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</si>
  <si>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</si>
  <si>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</si>
  <si>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</si>
  <si>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</si>
  <si>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</si>
  <si>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</si>
  <si>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</si>
  <si>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</si>
  <si>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Generic people</t>
  </si>
  <si>
    <t>Generic lights</t>
  </si>
  <si>
    <t>^Sizing:Parameters$</t>
  </si>
  <si>
    <t>Heating Sizing Factor</t>
  </si>
  <si>
    <t>Cooling Sizing Factor</t>
  </si>
  <si>
    <t>^People$</t>
  </si>
  <si>
    <t>People per Zone Floor Area</t>
  </si>
  <si>
    <t>As Designed Passive</t>
  </si>
  <si>
    <t>Baseline Packaged VAV</t>
  </si>
  <si>
    <t>System 7 water cooled packaged VAV</t>
  </si>
  <si>
    <t>Baseline Passive Fancoil</t>
  </si>
  <si>
    <t>Purchased hot and cold fancoil with DOAS</t>
  </si>
  <si>
    <t>Purchased hot and cold fancoil</t>
  </si>
  <si>
    <t>Baseline Passive Fancoil DOAS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</si>
  <si>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</si>
  <si>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</si>
  <si>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</si>
  <si>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</si>
  <si>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</si>
  <si>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</si>
  <si>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</si>
  <si>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</si>
  <si>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</si>
  <si>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</si>
  <si>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</si>
  <si>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As Designed Fancoil DOAS DEV</t>
  </si>
  <si>
    <t>As Designed Packaged VAV COMPARE</t>
  </si>
  <si>
    <t>D:\Freelance\0811_CentralTower\IDF\06Simplified\</t>
  </si>
  <si>
    <t>Baseline r00.idf</t>
  </si>
  <si>
    <t>Proposed r00.idf</t>
  </si>
  <si>
    <t>Sim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</si>
  <si>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</si>
  <si>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</si>
  <si>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</si>
  <si>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</si>
  <si>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</si>
  <si>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</si>
  <si>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</si>
  <si>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</si>
  <si>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</si>
  <si>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</si>
  <si>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</si>
  <si>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AD Passive</t>
  </si>
  <si>
    <t>Base Passive</t>
  </si>
  <si>
    <t>ch</t>
  </si>
  <si>
    <t>tp</t>
  </si>
  <si>
    <t>Run Simulation for Weather File Run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</si>
</sst>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0.000"/>
    <numFmt numFmtId="166" formatCode="0.0"/>
    <numFmt numFmtId="167" formatCode="#,##0.###############"/>
    <numFmt numFmtId="168" formatCode="0.000000"/>
    <numFmt numFmtId="169" formatCode="0.00000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</borders>
  <cellStyleXfs count="51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164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5" fontId="20" fillId="6" borderId="5"/>
    <xf numFmtId="41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5" fontId="3" fillId="37" borderId="13"/>
  </cellStyleXfs>
  <cellXfs count="154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5" fontId="0" fillId="0" borderId="0" xfId="0" applyNumberFormat="1" applyAlignment="1">
      <alignment horizontal="left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5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0" fillId="34" borderId="0" xfId="0" applyFill="1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31" fillId="35" borderId="0" xfId="48" applyAlignment="1">
      <alignment horizontal="center"/>
    </xf>
    <xf numFmtId="0" fontId="31" fillId="35" borderId="0" xfId="48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1" fillId="0" borderId="0" xfId="0" applyFont="1" applyAlignment="1">
      <alignment horizontal="right" vertical="center"/>
    </xf>
    <xf numFmtId="0" fontId="35" fillId="0" borderId="0" xfId="0" applyFont="1"/>
    <xf numFmtId="167" fontId="0" fillId="0" borderId="0" xfId="0" quotePrefix="1" applyNumberFormat="1" applyFill="1" applyAlignment="1">
      <alignment wrapText="1"/>
    </xf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5" fontId="3" fillId="37" borderId="13" xfId="50"/>
    <xf numFmtId="0" fontId="30" fillId="0" borderId="0" xfId="0" applyFont="1" applyAlignment="1">
      <alignment horizontal="center" vertical="center"/>
    </xf>
    <xf numFmtId="166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6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6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5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5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31" fillId="35" borderId="0" xfId="48">
      <alignment horizontal="left"/>
    </xf>
    <xf numFmtId="0" fontId="31" fillId="36" borderId="0" xfId="49">
      <alignment horizontal="left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0" fillId="34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6" fontId="31" fillId="35" borderId="0" xfId="48" applyNumberFormat="1">
      <alignment horizontal="left"/>
    </xf>
    <xf numFmtId="166" fontId="31" fillId="36" borderId="0" xfId="49" applyNumberFormat="1">
      <alignment horizontal="left"/>
    </xf>
    <xf numFmtId="166" fontId="0" fillId="0" borderId="0" xfId="0" applyNumberFormat="1"/>
    <xf numFmtId="166" fontId="41" fillId="0" borderId="0" xfId="0" applyNumberFormat="1" applyFont="1"/>
    <xf numFmtId="166" fontId="33" fillId="0" borderId="0" xfId="0" applyNumberFormat="1" applyFont="1" applyFill="1" applyBorder="1" applyAlignment="1"/>
    <xf numFmtId="166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5" fontId="0" fillId="0" borderId="0" xfId="0" applyNumberFormat="1" applyAlignment="1">
      <alignment horizontal="center"/>
    </xf>
  </cellXfs>
  <cellStyles count="51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d" xfId="6" builtinId="27" hidden="1"/>
    <cellStyle name="Calculation" xfId="18" builtinId="22" hidden="1"/>
    <cellStyle name="Cell Through to E+" xfId="50"/>
    <cellStyle name="Check Cell" xfId="1" builtinId="23" hidden="1"/>
    <cellStyle name="Comma" xfId="4" builtinId="3" hidden="1"/>
    <cellStyle name="Comma [0]" xfId="9" builtinId="6" hidden="1"/>
    <cellStyle name="Currency" xfId="10" builtinId="4" hidden="1"/>
    <cellStyle name="Currency [0]" xfId="11" builtinId="7" hidden="1"/>
    <cellStyle name="Explanatory Text" xfId="22" builtinId="53" hidden="1"/>
    <cellStyle name="Good" xfId="5" builtinId="26" hidden="1"/>
    <cellStyle name="Heading 1" xfId="2" builtinId="16" hidden="1"/>
    <cellStyle name="Heading 2" xfId="3" builtinId="17" hidden="1"/>
    <cellStyle name="Heading 3" xfId="14" builtinId="18" hidden="1"/>
    <cellStyle name="Heading 4" xfId="15" builtinId="19" hidden="1"/>
    <cellStyle name="Input" xfId="16" builtinId="20" hidden="1"/>
    <cellStyle name="Intermediate through calc" xfId="8"/>
    <cellStyle name="Linked Cell" xfId="19" builtinId="24" hidden="1"/>
    <cellStyle name="Neutral" xfId="7" builtinId="28" hidden="1"/>
    <cellStyle name="Normal" xfId="0" builtinId="0"/>
    <cellStyle name="Note" xfId="21" builtinId="10" hidden="1"/>
    <cellStyle name="Output" xfId="17" builtinId="21" hidden="1"/>
    <cellStyle name="Percent" xfId="12" builtinId="5" hidden="1"/>
    <cellStyle name="Table Head" xfId="48"/>
    <cellStyle name="Table Sub Head" xfId="49"/>
    <cellStyle name="Title" xfId="13" builtinId="15" hidden="1"/>
    <cellStyle name="Total" xfId="23" builtinId="25" hidden="1"/>
    <cellStyle name="Warning Text" xfId="20" builtinId="11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399</xdr:row>
      <xdr:rowOff>171450</xdr:rowOff>
    </xdr:from>
    <xdr:to>
      <xdr:col>5</xdr:col>
      <xdr:colOff>723900</xdr:colOff>
      <xdr:row>403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438</xdr:row>
      <xdr:rowOff>171450</xdr:rowOff>
    </xdr:from>
    <xdr:to>
      <xdr:col>5</xdr:col>
      <xdr:colOff>723900</xdr:colOff>
      <xdr:row>442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359</xdr:row>
      <xdr:rowOff>171450</xdr:rowOff>
    </xdr:from>
    <xdr:to>
      <xdr:col>5</xdr:col>
      <xdr:colOff>723900</xdr:colOff>
      <xdr:row>363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2038350</xdr:colOff>
      <xdr:row>33</xdr:row>
      <xdr:rowOff>85724</xdr:rowOff>
    </xdr:from>
    <xdr:to>
      <xdr:col>2</xdr:col>
      <xdr:colOff>3810000</xdr:colOff>
      <xdr:row>39</xdr:row>
      <xdr:rowOff>114299</xdr:rowOff>
    </xdr:to>
    <xdr:sp macro="" textlink="">
      <xdr:nvSpPr>
        <xdr:cNvPr id="2" name="TextBox 1"/>
        <xdr:cNvSpPr txBox="1"/>
      </xdr:nvSpPr>
      <xdr:spPr>
        <a:xfrm>
          <a:off x="2181225" y="4352924"/>
          <a:ext cx="3924300" cy="1171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Choose the baseline</a:t>
          </a:r>
          <a:r>
            <a:rPr lang="en-CA" sz="1800" baseline="0"/>
            <a:t> HVAC system based on building type and size. Highlight the system. </a:t>
          </a:r>
          <a:endParaRPr lang="en-CA" sz="1800"/>
        </a:p>
      </xdr:txBody>
    </xdr:sp>
    <xdr:clientData/>
  </xdr:twoCellAnchor>
  <xdr:twoCellAnchor>
    <xdr:from>
      <xdr:col>5</xdr:col>
      <xdr:colOff>762000</xdr:colOff>
      <xdr:row>1</xdr:row>
      <xdr:rowOff>104774</xdr:rowOff>
    </xdr:from>
    <xdr:to>
      <xdr:col>10</xdr:col>
      <xdr:colOff>533400</xdr:colOff>
      <xdr:row>16</xdr:row>
      <xdr:rowOff>161924</xdr:rowOff>
    </xdr:to>
    <xdr:sp macro="" textlink="">
      <xdr:nvSpPr>
        <xdr:cNvPr id="3" name="TextBox 2"/>
        <xdr:cNvSpPr txBox="1"/>
      </xdr:nvSpPr>
      <xdr:spPr>
        <a:xfrm>
          <a:off x="9915525" y="295274"/>
          <a:ext cx="3924300" cy="28860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Choose the climate zone, and highlight the appropriate construction values. (Coming</a:t>
          </a:r>
          <a:r>
            <a:rPr lang="en-CA" sz="1800" baseline="0"/>
            <a:t> soon)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22</xdr:row>
      <xdr:rowOff>85725</xdr:rowOff>
    </xdr:from>
    <xdr:to>
      <xdr:col>3</xdr:col>
      <xdr:colOff>1219200</xdr:colOff>
      <xdr:row>32</xdr:row>
      <xdr:rowOff>85725</xdr:rowOff>
    </xdr:to>
    <xdr:sp macro="" textlink="">
      <xdr:nvSpPr>
        <xdr:cNvPr id="2" name="TextBox 1"/>
        <xdr:cNvSpPr txBox="1"/>
      </xdr:nvSpPr>
      <xdr:spPr>
        <a:xfrm>
          <a:off x="1381125" y="3705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lighting power density from ASHRAE Std. 90.1. Then, contact engineer to determine the design lighting power densities. Plug load densities should be estimated. </a:t>
          </a:r>
          <a:endParaRPr lang="en-CA" sz="1800"/>
        </a:p>
      </xdr:txBody>
    </xdr:sp>
    <xdr:clientData/>
  </xdr:twoCellAnchor>
  <xdr:oneCellAnchor>
    <xdr:from>
      <xdr:col>1</xdr:col>
      <xdr:colOff>609600</xdr:colOff>
      <xdr:row>19</xdr:row>
      <xdr:rowOff>28575</xdr:rowOff>
    </xdr:from>
    <xdr:ext cx="1997791" cy="264560"/>
    <xdr:sp macro="" textlink="">
      <xdr:nvSpPr>
        <xdr:cNvPr id="3" name="TextBox 2"/>
        <xdr:cNvSpPr txBox="1"/>
      </xdr:nvSpPr>
      <xdr:spPr>
        <a:xfrm>
          <a:off x="2828925" y="3076575"/>
          <a:ext cx="1997791" cy="264560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Plug</a:t>
          </a:r>
          <a:r>
            <a:rPr lang="en-US" sz="1100" b="1" baseline="0"/>
            <a:t> Loads have been assumed</a:t>
          </a:r>
          <a:endParaRPr lang="en-US" sz="11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400050</xdr:colOff>
      <xdr:row>12</xdr:row>
      <xdr:rowOff>0</xdr:rowOff>
    </xdr:from>
    <xdr:to>
      <xdr:col>29</xdr:col>
      <xdr:colOff>523875</xdr:colOff>
      <xdr:row>15</xdr:row>
      <xdr:rowOff>76200</xdr:rowOff>
    </xdr:to>
    <xdr:sp macro="" textlink="">
      <xdr:nvSpPr>
        <xdr:cNvPr id="2" name="TextBox 1"/>
        <xdr:cNvSpPr txBox="1"/>
      </xdr:nvSpPr>
      <xdr:spPr>
        <a:xfrm>
          <a:off x="10410825" y="23241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Estimate schedules for each space type.</a:t>
          </a:r>
          <a:r>
            <a:rPr lang="en-CA" sz="1800" baseline="0"/>
            <a:t> </a:t>
          </a:r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1" customFormat="1" x14ac:dyDescent="0.2">
      <c r="A1" s="147" t="s">
        <v>58</v>
      </c>
      <c r="B1" s="147"/>
    </row>
    <row r="2" spans="1:5" s="62" customFormat="1" x14ac:dyDescent="0.2">
      <c r="A2" s="112" t="s">
        <v>59</v>
      </c>
      <c r="B2" s="1" t="s">
        <v>92</v>
      </c>
    </row>
    <row r="3" spans="1:5" s="62" customFormat="1" x14ac:dyDescent="0.2">
      <c r="A3" s="112" t="s">
        <v>60</v>
      </c>
      <c r="B3" s="112"/>
    </row>
    <row r="4" spans="1:5" s="62" customFormat="1" x14ac:dyDescent="0.2">
      <c r="A4" s="112" t="s">
        <v>61</v>
      </c>
      <c r="B4" s="112" t="s">
        <v>553</v>
      </c>
    </row>
    <row r="5" spans="1:5" s="62" customFormat="1" x14ac:dyDescent="0.2">
      <c r="A5" s="112" t="s">
        <v>62</v>
      </c>
      <c r="B5" s="112" t="s">
        <v>552</v>
      </c>
    </row>
    <row r="6" spans="1:5" s="62" customFormat="1" x14ac:dyDescent="0.2">
      <c r="A6" s="112" t="s">
        <v>63</v>
      </c>
      <c r="B6" s="112" t="s">
        <v>554</v>
      </c>
    </row>
    <row r="7" spans="1:5" s="62" customFormat="1" ht="13.5" thickBot="1" x14ac:dyDescent="0.25">
      <c r="A7" s="112" t="s">
        <v>64</v>
      </c>
      <c r="B7" s="112" t="s">
        <v>38</v>
      </c>
    </row>
    <row r="8" spans="1:5" s="62" customFormat="1" ht="15.75" thickBot="1" x14ac:dyDescent="0.3">
      <c r="A8" s="112" t="s">
        <v>460</v>
      </c>
      <c r="B8" s="51">
        <v>40.299999999999997</v>
      </c>
    </row>
    <row r="9" spans="1:5" ht="15" x14ac:dyDescent="0.2">
      <c r="A9" s="112" t="s">
        <v>471</v>
      </c>
      <c r="B9" s="112" t="s">
        <v>319</v>
      </c>
    </row>
    <row r="10" spans="1:5" ht="15" x14ac:dyDescent="0.25">
      <c r="A10" s="56"/>
    </row>
    <row r="11" spans="1:5" ht="15" x14ac:dyDescent="0.25">
      <c r="A11" s="56"/>
    </row>
    <row r="12" spans="1:5" s="61" customFormat="1" x14ac:dyDescent="0.2">
      <c r="A12" s="61" t="s">
        <v>455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456</v>
      </c>
    </row>
    <row r="15" spans="1:5" ht="15.75" thickBot="1" x14ac:dyDescent="0.3">
      <c r="A15" s="84"/>
      <c r="B15" s="27" t="s">
        <v>457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G9" sqref="G9"/>
    </sheetView>
  </sheetViews>
  <sheetFormatPr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1" customFormat="1" ht="12.75" x14ac:dyDescent="0.2">
      <c r="A1" s="147" t="s">
        <v>122</v>
      </c>
      <c r="B1" s="147"/>
      <c r="G1" s="144"/>
    </row>
    <row r="2" spans="1:245" s="62" customFormat="1" ht="13.5" thickBot="1" x14ac:dyDescent="0.25">
      <c r="C2" s="62" t="s">
        <v>123</v>
      </c>
      <c r="D2" s="62" t="s">
        <v>124</v>
      </c>
      <c r="G2" s="145"/>
      <c r="H2" s="62" t="s">
        <v>458</v>
      </c>
    </row>
    <row r="3" spans="1:245" ht="29.25" thickBot="1" x14ac:dyDescent="0.3">
      <c r="B3" s="48" t="s">
        <v>125</v>
      </c>
      <c r="C3" s="49" t="str">
        <f>CONCATENATE(H3,I3)</f>
        <v>ASRAE, Insulation entirely above deck; U-0.273</v>
      </c>
      <c r="D3" s="49" t="str">
        <f>CONCATENATE(J3,K3)</f>
        <v>Architectural design U-0.2</v>
      </c>
      <c r="F3" s="46">
        <f>I3/$B$24</f>
        <v>4.8078616462963616E-2</v>
      </c>
      <c r="G3" s="52">
        <f>K3/$B$24</f>
        <v>3.5222429643196787E-2</v>
      </c>
      <c r="H3" s="25" t="s">
        <v>472</v>
      </c>
      <c r="I3" s="51">
        <f>'&lt;90.1 Constructions&gt;'!D12</f>
        <v>0.27300000000000002</v>
      </c>
      <c r="J3" s="95" t="s">
        <v>497</v>
      </c>
      <c r="K3" s="96">
        <v>0.2</v>
      </c>
    </row>
    <row r="4" spans="1:245" ht="15.75" thickBot="1" x14ac:dyDescent="0.3">
      <c r="B4" s="123" t="s">
        <v>126</v>
      </c>
      <c r="C4" s="124" t="str">
        <f>CONCATENATE(H4,I4)</f>
        <v>Steel framed; U-0.365</v>
      </c>
      <c r="D4" s="124" t="str">
        <f>CONCATENATE(J4,K4)</f>
        <v>Architectural design U-0.8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275</v>
      </c>
      <c r="I4" s="51">
        <f>'&lt;90.1 Constructions&gt;'!F12</f>
        <v>0.36499999999999999</v>
      </c>
      <c r="J4" s="95" t="s">
        <v>497</v>
      </c>
      <c r="K4" s="96">
        <v>0.8</v>
      </c>
    </row>
    <row r="5" spans="1:245" ht="31.5" customHeight="1" thickBot="1" x14ac:dyDescent="0.3">
      <c r="B5" s="48" t="s">
        <v>127</v>
      </c>
      <c r="C5" s="49" t="str">
        <f>CONCATENATE(H5,I5)</f>
        <v>Below-grade wall; C-0.365</v>
      </c>
      <c r="D5" s="49" t="str">
        <f>CONCATENATE(J5,K5)</f>
        <v>Architectural design C-0.365</v>
      </c>
      <c r="F5" s="52">
        <f t="shared" si="0"/>
        <v>6.4280934098834133E-2</v>
      </c>
      <c r="G5" s="52">
        <f t="shared" si="1"/>
        <v>6.4280934098834133E-2</v>
      </c>
      <c r="H5" s="49" t="s">
        <v>461</v>
      </c>
      <c r="I5" s="51">
        <f>'&lt;90.1 Constructions&gt;'!F12</f>
        <v>0.36499999999999999</v>
      </c>
      <c r="J5" s="95" t="s">
        <v>498</v>
      </c>
      <c r="K5" s="118">
        <v>0.36499999999999999</v>
      </c>
    </row>
    <row r="6" spans="1:245" ht="15.75" thickBot="1" x14ac:dyDescent="0.3">
      <c r="B6" s="48" t="s">
        <v>128</v>
      </c>
      <c r="C6" s="49" t="str">
        <f>CONCATENATE(H6,I6)</f>
        <v>Slab on grade, F-0.214</v>
      </c>
      <c r="D6" s="49" t="str">
        <f>CONCATENATE(J6,K6)</f>
        <v>Architectural design F-0.214</v>
      </c>
      <c r="F6" s="52">
        <f t="shared" si="0"/>
        <v>3.7687999718220559E-2</v>
      </c>
      <c r="G6" s="52">
        <f t="shared" si="1"/>
        <v>3.7687999718220559E-2</v>
      </c>
      <c r="H6" s="49" t="s">
        <v>470</v>
      </c>
      <c r="I6" s="51">
        <f>'&lt;90.1 Constructions&gt;'!H12</f>
        <v>0.214</v>
      </c>
      <c r="J6" s="95" t="s">
        <v>499</v>
      </c>
      <c r="K6" s="118">
        <v>0.214</v>
      </c>
    </row>
    <row r="7" spans="1:245" ht="15.75" thickBot="1" x14ac:dyDescent="0.3">
      <c r="B7" s="48" t="s">
        <v>129</v>
      </c>
      <c r="C7" s="49" t="str">
        <f>CONCATENATE(H7,I7)</f>
        <v>0.365</v>
      </c>
      <c r="D7" s="49" t="str">
        <f>CONCATENATE(J7,K7)</f>
        <v>Architectural design U-0.365</v>
      </c>
      <c r="F7" s="52">
        <f t="shared" si="0"/>
        <v>6.4280934098834133E-2</v>
      </c>
      <c r="G7" s="52">
        <f t="shared" si="1"/>
        <v>6.4280934098834133E-2</v>
      </c>
      <c r="H7" s="95"/>
      <c r="I7" s="51">
        <f>'&lt;90.1 Constructions&gt;'!F12</f>
        <v>0.36499999999999999</v>
      </c>
      <c r="J7" s="95" t="s">
        <v>497</v>
      </c>
      <c r="K7" s="51">
        <v>0.36499999999999999</v>
      </c>
    </row>
    <row r="8" spans="1:245" ht="30.75" thickBot="1" x14ac:dyDescent="0.3">
      <c r="B8" s="123" t="s">
        <v>130</v>
      </c>
      <c r="C8" s="125">
        <v>0.4</v>
      </c>
      <c r="D8" s="125">
        <v>0.8</v>
      </c>
      <c r="F8" s="52">
        <f t="shared" si="0"/>
        <v>0</v>
      </c>
      <c r="G8" s="52">
        <f t="shared" si="1"/>
        <v>0</v>
      </c>
      <c r="H8" s="95"/>
      <c r="I8" s="95"/>
      <c r="J8" s="95"/>
      <c r="K8" s="95"/>
    </row>
    <row r="9" spans="1:245" ht="30.75" thickBot="1" x14ac:dyDescent="0.3">
      <c r="B9" s="123" t="s">
        <v>131</v>
      </c>
      <c r="C9" s="124" t="str">
        <f>CONCATENATE(H9,I9)</f>
        <v>ASHRAE, U-2.56</v>
      </c>
      <c r="D9" s="124" t="str">
        <f>CONCATENATE(J9,K9)</f>
        <v>Architectural design U-1.5</v>
      </c>
      <c r="F9" s="52">
        <f t="shared" si="0"/>
        <v>0.45084709943291884</v>
      </c>
      <c r="G9" s="52">
        <f t="shared" si="1"/>
        <v>0.26416822232397591</v>
      </c>
      <c r="H9" s="95" t="s">
        <v>473</v>
      </c>
      <c r="I9" s="51">
        <f>'&lt;90.1 Constructions&gt;'!J12</f>
        <v>2.56</v>
      </c>
      <c r="J9" s="95" t="s">
        <v>497</v>
      </c>
      <c r="K9" s="51">
        <v>1.5</v>
      </c>
    </row>
    <row r="10" spans="1:245" ht="30.75" thickBot="1" x14ac:dyDescent="0.3">
      <c r="B10" s="123" t="s">
        <v>132</v>
      </c>
      <c r="C10" s="124" t="str">
        <f>CONCATENATE(H10,I10)</f>
        <v>ASHRAE, g-0.4</v>
      </c>
      <c r="D10" s="124" t="str">
        <f>CONCATENATE(J10,K10)</f>
        <v>Architectural design g-0.32</v>
      </c>
      <c r="F10" s="52">
        <f t="shared" si="0"/>
        <v>7.0444859286393574E-2</v>
      </c>
      <c r="G10" s="52">
        <f t="shared" si="1"/>
        <v>5.6355887429114855E-2</v>
      </c>
      <c r="H10" s="95" t="s">
        <v>474</v>
      </c>
      <c r="I10" s="51">
        <f>'&lt;90.1 Constructions&gt;'!K12</f>
        <v>0.4</v>
      </c>
      <c r="J10" s="95" t="s">
        <v>500</v>
      </c>
      <c r="K10" s="51">
        <v>0.32</v>
      </c>
    </row>
    <row r="11" spans="1:245" ht="30" x14ac:dyDescent="0.25">
      <c r="B11" s="48" t="s">
        <v>133</v>
      </c>
      <c r="C11" s="26" t="s">
        <v>135</v>
      </c>
      <c r="D11" s="26" t="s">
        <v>135</v>
      </c>
      <c r="F11" s="52">
        <f t="shared" si="0"/>
        <v>0</v>
      </c>
      <c r="G11" s="52">
        <f t="shared" si="1"/>
        <v>0</v>
      </c>
      <c r="H11" s="95"/>
      <c r="I11" s="99"/>
      <c r="J11" s="95"/>
      <c r="K11" s="95"/>
    </row>
    <row r="12" spans="1:245" ht="30.75" thickBot="1" x14ac:dyDescent="0.3">
      <c r="B12" s="48" t="s">
        <v>134</v>
      </c>
      <c r="C12" s="117">
        <v>0.4</v>
      </c>
      <c r="D12" s="117">
        <v>0.4</v>
      </c>
      <c r="F12" s="52">
        <f t="shared" si="0"/>
        <v>0</v>
      </c>
      <c r="G12" s="52">
        <f t="shared" si="1"/>
        <v>0</v>
      </c>
      <c r="H12" s="95"/>
      <c r="I12" s="100"/>
      <c r="J12" s="95"/>
      <c r="K12" s="95"/>
      <c r="IK12" s="50"/>
    </row>
    <row r="13" spans="1:245" ht="30.75" thickBot="1" x14ac:dyDescent="0.3">
      <c r="B13" s="48" t="s">
        <v>136</v>
      </c>
      <c r="C13" s="49" t="str">
        <f>CONCATENATE(H13,I13)</f>
        <v>Metal framing; U-6.64</v>
      </c>
      <c r="D13" s="97" t="str">
        <f>CONCATENATE(J13, K13)</f>
        <v>Architectural design U-1.5</v>
      </c>
      <c r="F13" s="52">
        <f t="shared" si="0"/>
        <v>1.1693846641541332</v>
      </c>
      <c r="G13" s="52">
        <f t="shared" si="1"/>
        <v>0.26416822232397591</v>
      </c>
      <c r="H13" s="95" t="s">
        <v>496</v>
      </c>
      <c r="I13" s="51">
        <f>'&lt;90.1 Constructions&gt;'!M12</f>
        <v>6.64</v>
      </c>
      <c r="J13" s="95" t="s">
        <v>497</v>
      </c>
      <c r="K13" s="51">
        <v>1.5</v>
      </c>
    </row>
    <row r="14" spans="1:245" ht="15" customHeight="1" thickBot="1" x14ac:dyDescent="0.3">
      <c r="B14" s="48" t="s">
        <v>137</v>
      </c>
      <c r="C14" s="49" t="str">
        <f>CONCATENATE(H14,I14)</f>
        <v>ASHRAE, g-0.39</v>
      </c>
      <c r="D14" s="97" t="str">
        <f>CONCATENATE(J14,K14)</f>
        <v>Architectural design g-0.32</v>
      </c>
      <c r="F14" s="52">
        <f t="shared" si="0"/>
        <v>6.868373780423373E-2</v>
      </c>
      <c r="G14" s="52">
        <f t="shared" si="1"/>
        <v>5.6355887429114855E-2</v>
      </c>
      <c r="H14" s="95" t="s">
        <v>474</v>
      </c>
      <c r="I14" s="51">
        <f>'&lt;90.1 Constructions&gt;'!N12</f>
        <v>0.39</v>
      </c>
      <c r="J14" s="95" t="s">
        <v>500</v>
      </c>
      <c r="K14" s="51">
        <v>0.32</v>
      </c>
    </row>
    <row r="15" spans="1:245" x14ac:dyDescent="0.25">
      <c r="B15" s="48" t="s">
        <v>138</v>
      </c>
      <c r="C15" s="49" t="s">
        <v>135</v>
      </c>
      <c r="D15" s="97" t="s">
        <v>135</v>
      </c>
      <c r="H15" s="95"/>
      <c r="I15" s="95"/>
      <c r="J15" s="95"/>
      <c r="K15" s="95"/>
    </row>
    <row r="16" spans="1:245" x14ac:dyDescent="0.25">
      <c r="B16" s="48" t="s">
        <v>139</v>
      </c>
      <c r="C16" s="49" t="s">
        <v>140</v>
      </c>
      <c r="D16" s="98" t="s">
        <v>141</v>
      </c>
      <c r="H16" s="95"/>
      <c r="I16" s="95"/>
      <c r="J16" s="95"/>
      <c r="K16" s="95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610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B8" sqref="B8"/>
    </sheetView>
  </sheetViews>
  <sheetFormatPr defaultColWidth="19.42578125" defaultRowHeight="15" x14ac:dyDescent="0.25"/>
  <cols>
    <col min="1" max="1" width="3.42578125" style="59" customWidth="1"/>
    <col min="2" max="2" width="33.28515625" style="59" bestFit="1" customWidth="1"/>
    <col min="3" max="3" width="16.42578125" style="59" bestFit="1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1" customFormat="1" ht="12.75" x14ac:dyDescent="0.2">
      <c r="B1" s="61" t="s">
        <v>88</v>
      </c>
      <c r="C1" s="61" t="s">
        <v>454</v>
      </c>
      <c r="D1" s="147" t="s">
        <v>89</v>
      </c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27" s="62" customFormat="1" ht="12.75" x14ac:dyDescent="0.2">
      <c r="D2" s="148" t="s">
        <v>90</v>
      </c>
      <c r="E2" s="148"/>
      <c r="F2" s="148"/>
      <c r="G2" s="148"/>
      <c r="H2" s="148"/>
      <c r="P2" s="148" t="s">
        <v>91</v>
      </c>
      <c r="Q2" s="148"/>
      <c r="R2" s="148"/>
      <c r="S2" s="148"/>
      <c r="T2" s="148"/>
      <c r="X2" s="148" t="s">
        <v>90</v>
      </c>
      <c r="Y2" s="148"/>
      <c r="Z2" s="148"/>
      <c r="AA2" s="148"/>
    </row>
    <row r="3" spans="1:27" ht="15.75" x14ac:dyDescent="0.25">
      <c r="A3" s="78" t="s">
        <v>116</v>
      </c>
      <c r="D3" s="79" t="s">
        <v>92</v>
      </c>
      <c r="E3" s="79" t="s">
        <v>93</v>
      </c>
      <c r="F3" s="79" t="s">
        <v>94</v>
      </c>
      <c r="G3" s="79" t="s">
        <v>95</v>
      </c>
      <c r="H3" s="79" t="s">
        <v>96</v>
      </c>
      <c r="I3" s="79" t="s">
        <v>97</v>
      </c>
      <c r="J3" s="79" t="s">
        <v>98</v>
      </c>
      <c r="K3" s="79" t="s">
        <v>99</v>
      </c>
      <c r="L3" s="79" t="s">
        <v>100</v>
      </c>
      <c r="M3" s="79" t="s">
        <v>101</v>
      </c>
      <c r="N3" s="79" t="s">
        <v>102</v>
      </c>
      <c r="O3" s="79" t="s">
        <v>103</v>
      </c>
      <c r="P3" s="79" t="s">
        <v>104</v>
      </c>
      <c r="Q3" s="79" t="s">
        <v>105</v>
      </c>
      <c r="R3" s="79" t="s">
        <v>106</v>
      </c>
      <c r="S3" s="79" t="s">
        <v>107</v>
      </c>
      <c r="T3" s="79" t="s">
        <v>108</v>
      </c>
      <c r="U3" s="79" t="s">
        <v>109</v>
      </c>
      <c r="V3" s="79" t="s">
        <v>110</v>
      </c>
      <c r="W3" s="79" t="s">
        <v>111</v>
      </c>
      <c r="X3" s="79" t="s">
        <v>112</v>
      </c>
      <c r="Y3" s="79" t="s">
        <v>113</v>
      </c>
      <c r="Z3" s="79" t="s">
        <v>114</v>
      </c>
      <c r="AA3" s="79" t="s">
        <v>115</v>
      </c>
    </row>
    <row r="4" spans="1:27" x14ac:dyDescent="0.25">
      <c r="B4" s="59" t="s">
        <v>425</v>
      </c>
      <c r="C4" s="59" t="s">
        <v>426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0.1</v>
      </c>
      <c r="K4" s="80">
        <v>0.3</v>
      </c>
      <c r="L4" s="80">
        <v>0.3</v>
      </c>
      <c r="M4" s="80">
        <v>0.3</v>
      </c>
      <c r="N4" s="80">
        <v>0.3</v>
      </c>
      <c r="O4" s="80">
        <v>0.3</v>
      </c>
      <c r="P4" s="80">
        <v>0.3</v>
      </c>
      <c r="Q4" s="80">
        <v>0.3</v>
      </c>
      <c r="R4" s="80">
        <v>0.3</v>
      </c>
      <c r="S4" s="80">
        <v>0.3</v>
      </c>
      <c r="T4" s="80">
        <v>0.1</v>
      </c>
      <c r="U4" s="80">
        <v>0.1</v>
      </c>
      <c r="V4" s="80">
        <v>0.1</v>
      </c>
      <c r="W4" s="80">
        <v>0.1</v>
      </c>
      <c r="X4" s="80">
        <v>0.1</v>
      </c>
      <c r="Y4" s="80">
        <v>0</v>
      </c>
      <c r="Z4" s="80">
        <v>0</v>
      </c>
      <c r="AA4" s="80">
        <v>0</v>
      </c>
    </row>
    <row r="5" spans="1:27" x14ac:dyDescent="0.25">
      <c r="B5" s="59" t="s">
        <v>428</v>
      </c>
      <c r="C5" s="59" t="s">
        <v>429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0.1</v>
      </c>
      <c r="K5" s="80">
        <v>0.3</v>
      </c>
      <c r="L5" s="80">
        <v>0.3</v>
      </c>
      <c r="M5" s="80">
        <v>0.3</v>
      </c>
      <c r="N5" s="80">
        <v>0.3</v>
      </c>
      <c r="O5" s="80">
        <v>0.3</v>
      </c>
      <c r="P5" s="80">
        <v>0.3</v>
      </c>
      <c r="Q5" s="80">
        <v>0.3</v>
      </c>
      <c r="R5" s="80">
        <v>0.3</v>
      </c>
      <c r="S5" s="80">
        <v>0.3</v>
      </c>
      <c r="T5" s="80">
        <v>0.1</v>
      </c>
      <c r="U5" s="80">
        <v>0.1</v>
      </c>
      <c r="V5" s="80">
        <v>0.1</v>
      </c>
      <c r="W5" s="80">
        <v>0.1</v>
      </c>
      <c r="X5" s="80">
        <v>0.1</v>
      </c>
      <c r="Y5" s="80">
        <v>0</v>
      </c>
      <c r="Z5" s="80">
        <v>0</v>
      </c>
      <c r="AA5" s="80">
        <v>0</v>
      </c>
    </row>
    <row r="6" spans="1:27" x14ac:dyDescent="0.25">
      <c r="B6" s="59" t="s">
        <v>117</v>
      </c>
      <c r="C6" s="59" t="s">
        <v>431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0.1</v>
      </c>
      <c r="K6" s="80">
        <v>0.3</v>
      </c>
      <c r="L6" s="80">
        <v>0.3</v>
      </c>
      <c r="M6" s="80">
        <v>0.3</v>
      </c>
      <c r="N6" s="80">
        <v>0.3</v>
      </c>
      <c r="O6" s="80">
        <v>0.3</v>
      </c>
      <c r="P6" s="80">
        <v>0.3</v>
      </c>
      <c r="Q6" s="80">
        <v>0.3</v>
      </c>
      <c r="R6" s="80">
        <v>0.3</v>
      </c>
      <c r="S6" s="80">
        <v>0.3</v>
      </c>
      <c r="T6" s="80">
        <v>0.1</v>
      </c>
      <c r="U6" s="80">
        <v>0.1</v>
      </c>
      <c r="V6" s="80">
        <v>0.1</v>
      </c>
      <c r="W6" s="80">
        <v>0.1</v>
      </c>
      <c r="X6" s="80">
        <v>0.1</v>
      </c>
      <c r="Y6" s="80">
        <v>0</v>
      </c>
      <c r="Z6" s="80">
        <v>0</v>
      </c>
      <c r="AA6" s="80">
        <v>0</v>
      </c>
    </row>
    <row r="7" spans="1:27" x14ac:dyDescent="0.25">
      <c r="B7" s="59" t="s">
        <v>120</v>
      </c>
      <c r="C7" s="59" t="s">
        <v>432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0.1</v>
      </c>
      <c r="K7" s="80">
        <v>0.3</v>
      </c>
      <c r="L7" s="80">
        <v>0.3</v>
      </c>
      <c r="M7" s="80">
        <v>0.3</v>
      </c>
      <c r="N7" s="80">
        <v>0.3</v>
      </c>
      <c r="O7" s="80">
        <v>0.3</v>
      </c>
      <c r="P7" s="80">
        <v>0.3</v>
      </c>
      <c r="Q7" s="80">
        <v>0.3</v>
      </c>
      <c r="R7" s="80">
        <v>0.3</v>
      </c>
      <c r="S7" s="80">
        <v>0.3</v>
      </c>
      <c r="T7" s="80">
        <v>0.1</v>
      </c>
      <c r="U7" s="80">
        <v>0.1</v>
      </c>
      <c r="V7" s="80">
        <v>0.1</v>
      </c>
      <c r="W7" s="80">
        <v>0.1</v>
      </c>
      <c r="X7" s="80">
        <v>0.1</v>
      </c>
      <c r="Y7" s="80">
        <v>0</v>
      </c>
      <c r="Z7" s="80">
        <v>0</v>
      </c>
      <c r="AA7" s="80">
        <v>0</v>
      </c>
    </row>
    <row r="8" spans="1:27" x14ac:dyDescent="0.25">
      <c r="B8" s="59" t="s">
        <v>433</v>
      </c>
      <c r="C8" s="59" t="s">
        <v>434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0.1</v>
      </c>
      <c r="K8" s="80">
        <v>0.3</v>
      </c>
      <c r="L8" s="80">
        <v>0.3</v>
      </c>
      <c r="M8" s="80">
        <v>0.3</v>
      </c>
      <c r="N8" s="80">
        <v>0.3</v>
      </c>
      <c r="O8" s="80">
        <v>0.3</v>
      </c>
      <c r="P8" s="80">
        <v>0.3</v>
      </c>
      <c r="Q8" s="80">
        <v>0.3</v>
      </c>
      <c r="R8" s="80">
        <v>0.3</v>
      </c>
      <c r="S8" s="80">
        <v>0.3</v>
      </c>
      <c r="T8" s="80">
        <v>0.1</v>
      </c>
      <c r="U8" s="80">
        <v>0.1</v>
      </c>
      <c r="V8" s="80">
        <v>0.1</v>
      </c>
      <c r="W8" s="80">
        <v>0.1</v>
      </c>
      <c r="X8" s="80">
        <v>0.1</v>
      </c>
      <c r="Y8" s="80">
        <v>0</v>
      </c>
      <c r="Z8" s="80">
        <v>0</v>
      </c>
      <c r="AA8" s="80">
        <v>0</v>
      </c>
    </row>
    <row r="9" spans="1:27" x14ac:dyDescent="0.25">
      <c r="B9" s="59" t="s">
        <v>435</v>
      </c>
      <c r="C9" s="59" t="s">
        <v>436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0.1</v>
      </c>
      <c r="K9" s="80">
        <v>0.3</v>
      </c>
      <c r="L9" s="80">
        <v>0.3</v>
      </c>
      <c r="M9" s="80">
        <v>0.3</v>
      </c>
      <c r="N9" s="80">
        <v>0.3</v>
      </c>
      <c r="O9" s="80">
        <v>0.3</v>
      </c>
      <c r="P9" s="80">
        <v>0.3</v>
      </c>
      <c r="Q9" s="80">
        <v>0.3</v>
      </c>
      <c r="R9" s="80">
        <v>0.3</v>
      </c>
      <c r="S9" s="80">
        <v>0.3</v>
      </c>
      <c r="T9" s="80">
        <v>0.1</v>
      </c>
      <c r="U9" s="80">
        <v>0.1</v>
      </c>
      <c r="V9" s="80">
        <v>0.1</v>
      </c>
      <c r="W9" s="80">
        <v>0.1</v>
      </c>
      <c r="X9" s="80">
        <v>0.1</v>
      </c>
      <c r="Y9" s="80">
        <v>0</v>
      </c>
      <c r="Z9" s="80">
        <v>0</v>
      </c>
      <c r="AA9" s="80">
        <v>0</v>
      </c>
    </row>
    <row r="10" spans="1:27" x14ac:dyDescent="0.25">
      <c r="B10" s="59" t="s">
        <v>437</v>
      </c>
      <c r="C10" s="59" t="s">
        <v>438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0.1</v>
      </c>
      <c r="K10" s="80">
        <v>0.3</v>
      </c>
      <c r="L10" s="80">
        <v>0.3</v>
      </c>
      <c r="M10" s="80">
        <v>0.3</v>
      </c>
      <c r="N10" s="80">
        <v>0.3</v>
      </c>
      <c r="O10" s="80">
        <v>0.3</v>
      </c>
      <c r="P10" s="80">
        <v>0.3</v>
      </c>
      <c r="Q10" s="80">
        <v>0.3</v>
      </c>
      <c r="R10" s="80">
        <v>0.3</v>
      </c>
      <c r="S10" s="80">
        <v>0.3</v>
      </c>
      <c r="T10" s="80">
        <v>0.1</v>
      </c>
      <c r="U10" s="80">
        <v>0.1</v>
      </c>
      <c r="V10" s="80">
        <v>0.1</v>
      </c>
      <c r="W10" s="80">
        <v>0.1</v>
      </c>
      <c r="X10" s="80">
        <v>0.1</v>
      </c>
      <c r="Y10" s="80">
        <v>0</v>
      </c>
      <c r="Z10" s="80">
        <v>0</v>
      </c>
      <c r="AA10" s="80">
        <v>0</v>
      </c>
    </row>
    <row r="11" spans="1:27" x14ac:dyDescent="0.25">
      <c r="B11" s="59" t="s">
        <v>73</v>
      </c>
      <c r="C11" s="59" t="s">
        <v>439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</row>
    <row r="12" spans="1:27" x14ac:dyDescent="0.25">
      <c r="B12" s="59" t="s">
        <v>440</v>
      </c>
      <c r="C12" s="59" t="s">
        <v>441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0.1</v>
      </c>
      <c r="K12" s="80">
        <v>0.3</v>
      </c>
      <c r="L12" s="80">
        <v>0.3</v>
      </c>
      <c r="M12" s="80">
        <v>0.3</v>
      </c>
      <c r="N12" s="80">
        <v>0.3</v>
      </c>
      <c r="O12" s="80">
        <v>0.3</v>
      </c>
      <c r="P12" s="80">
        <v>0.3</v>
      </c>
      <c r="Q12" s="80">
        <v>0.3</v>
      </c>
      <c r="R12" s="80">
        <v>0.3</v>
      </c>
      <c r="S12" s="80">
        <v>0.3</v>
      </c>
      <c r="T12" s="80">
        <v>0.1</v>
      </c>
      <c r="U12" s="80">
        <v>0.1</v>
      </c>
      <c r="V12" s="80">
        <v>0.1</v>
      </c>
      <c r="W12" s="80">
        <v>0.1</v>
      </c>
      <c r="X12" s="80">
        <v>0.1</v>
      </c>
      <c r="Y12" s="80">
        <v>0</v>
      </c>
      <c r="Z12" s="80">
        <v>0</v>
      </c>
      <c r="AA12" s="80">
        <v>0</v>
      </c>
    </row>
    <row r="13" spans="1:27" x14ac:dyDescent="0.25">
      <c r="B13" s="59" t="s">
        <v>118</v>
      </c>
      <c r="C13" s="59" t="s">
        <v>424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0.1</v>
      </c>
      <c r="K13" s="80">
        <v>0.3</v>
      </c>
      <c r="L13" s="80">
        <v>0.3</v>
      </c>
      <c r="M13" s="80">
        <v>0.3</v>
      </c>
      <c r="N13" s="80">
        <v>0.3</v>
      </c>
      <c r="O13" s="80">
        <v>0.3</v>
      </c>
      <c r="P13" s="80">
        <v>0.3</v>
      </c>
      <c r="Q13" s="80">
        <v>0.3</v>
      </c>
      <c r="R13" s="80">
        <v>0.3</v>
      </c>
      <c r="S13" s="80">
        <v>0.3</v>
      </c>
      <c r="T13" s="80">
        <v>0.1</v>
      </c>
      <c r="U13" s="80">
        <v>0.1</v>
      </c>
      <c r="V13" s="80">
        <v>0.1</v>
      </c>
      <c r="W13" s="80">
        <v>0.1</v>
      </c>
      <c r="X13" s="80">
        <v>0.1</v>
      </c>
      <c r="Y13" s="80">
        <v>0</v>
      </c>
      <c r="Z13" s="80">
        <v>0</v>
      </c>
      <c r="AA13" s="80">
        <v>0</v>
      </c>
    </row>
    <row r="14" spans="1:27" x14ac:dyDescent="0.25">
      <c r="B14" s="59" t="s">
        <v>427</v>
      </c>
      <c r="C14" s="59" t="s">
        <v>427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</row>
    <row r="15" spans="1:27" x14ac:dyDescent="0.25">
      <c r="B15" s="59" t="s">
        <v>446</v>
      </c>
      <c r="C15" s="59" t="s">
        <v>447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0.1</v>
      </c>
      <c r="K15" s="80">
        <v>0.3</v>
      </c>
      <c r="L15" s="80">
        <v>0.3</v>
      </c>
      <c r="M15" s="80">
        <v>0.3</v>
      </c>
      <c r="N15" s="80">
        <v>0.3</v>
      </c>
      <c r="O15" s="80">
        <v>0.3</v>
      </c>
      <c r="P15" s="80">
        <v>0.3</v>
      </c>
      <c r="Q15" s="80">
        <v>0.3</v>
      </c>
      <c r="R15" s="80">
        <v>0.3</v>
      </c>
      <c r="S15" s="80">
        <v>0.3</v>
      </c>
      <c r="T15" s="80">
        <v>0.1</v>
      </c>
      <c r="U15" s="80">
        <v>0.1</v>
      </c>
      <c r="V15" s="80">
        <v>0.1</v>
      </c>
      <c r="W15" s="80">
        <v>0.1</v>
      </c>
      <c r="X15" s="80">
        <v>0.1</v>
      </c>
      <c r="Y15" s="80">
        <v>0</v>
      </c>
      <c r="Z15" s="80">
        <v>0</v>
      </c>
      <c r="AA15" s="80">
        <v>0</v>
      </c>
    </row>
    <row r="16" spans="1:27" x14ac:dyDescent="0.25">
      <c r="B16" s="59" t="s">
        <v>444</v>
      </c>
      <c r="C16" s="59" t="s">
        <v>445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0.1</v>
      </c>
      <c r="K16" s="80">
        <v>0.3</v>
      </c>
      <c r="L16" s="80">
        <v>0.3</v>
      </c>
      <c r="M16" s="80">
        <v>0.3</v>
      </c>
      <c r="N16" s="80">
        <v>0.3</v>
      </c>
      <c r="O16" s="80">
        <v>0.3</v>
      </c>
      <c r="P16" s="80">
        <v>0.3</v>
      </c>
      <c r="Q16" s="80">
        <v>0.3</v>
      </c>
      <c r="R16" s="80">
        <v>0.3</v>
      </c>
      <c r="S16" s="80">
        <v>0.3</v>
      </c>
      <c r="T16" s="80">
        <v>0.1</v>
      </c>
      <c r="U16" s="80">
        <v>0.1</v>
      </c>
      <c r="V16" s="80">
        <v>0.1</v>
      </c>
      <c r="W16" s="80">
        <v>0.1</v>
      </c>
      <c r="X16" s="80">
        <v>0.1</v>
      </c>
      <c r="Y16" s="80">
        <v>0</v>
      </c>
      <c r="Z16" s="80">
        <v>0</v>
      </c>
      <c r="AA16" s="80">
        <v>0</v>
      </c>
    </row>
    <row r="17" spans="1:27" x14ac:dyDescent="0.25">
      <c r="B17" s="59" t="s">
        <v>354</v>
      </c>
      <c r="C17" s="59" t="s">
        <v>430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0.1</v>
      </c>
      <c r="K17" s="80">
        <v>0.3</v>
      </c>
      <c r="L17" s="80">
        <v>0.3</v>
      </c>
      <c r="M17" s="80">
        <v>0.3</v>
      </c>
      <c r="N17" s="80">
        <v>0.3</v>
      </c>
      <c r="O17" s="80">
        <v>0.3</v>
      </c>
      <c r="P17" s="80">
        <v>0.3</v>
      </c>
      <c r="Q17" s="80">
        <v>0.3</v>
      </c>
      <c r="R17" s="80">
        <v>0.3</v>
      </c>
      <c r="S17" s="80">
        <v>0.3</v>
      </c>
      <c r="T17" s="80">
        <v>0.1</v>
      </c>
      <c r="U17" s="80">
        <v>0.1</v>
      </c>
      <c r="V17" s="80">
        <v>0.1</v>
      </c>
      <c r="W17" s="80">
        <v>0.1</v>
      </c>
      <c r="X17" s="80">
        <v>0.1</v>
      </c>
      <c r="Y17" s="80">
        <v>0</v>
      </c>
      <c r="Z17" s="80">
        <v>0</v>
      </c>
      <c r="AA17" s="80">
        <v>0</v>
      </c>
    </row>
    <row r="18" spans="1:27" x14ac:dyDescent="0.25">
      <c r="B18" s="59" t="s">
        <v>119</v>
      </c>
      <c r="C18" s="59" t="s">
        <v>448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0.1</v>
      </c>
      <c r="K18" s="80">
        <v>0.3</v>
      </c>
      <c r="L18" s="80">
        <v>0.3</v>
      </c>
      <c r="M18" s="80">
        <v>0.3</v>
      </c>
      <c r="N18" s="80">
        <v>0.3</v>
      </c>
      <c r="O18" s="80">
        <v>0.3</v>
      </c>
      <c r="P18" s="80">
        <v>0.3</v>
      </c>
      <c r="Q18" s="80">
        <v>0.3</v>
      </c>
      <c r="R18" s="80">
        <v>0.3</v>
      </c>
      <c r="S18" s="80">
        <v>0.3</v>
      </c>
      <c r="T18" s="80">
        <v>0.1</v>
      </c>
      <c r="U18" s="80">
        <v>0.1</v>
      </c>
      <c r="V18" s="80">
        <v>0.1</v>
      </c>
      <c r="W18" s="80">
        <v>0.1</v>
      </c>
      <c r="X18" s="80">
        <v>0.1</v>
      </c>
      <c r="Y18" s="80">
        <v>0</v>
      </c>
      <c r="Z18" s="80">
        <v>0</v>
      </c>
      <c r="AA18" s="80">
        <v>0</v>
      </c>
    </row>
    <row r="19" spans="1:27" ht="17.25" x14ac:dyDescent="0.25">
      <c r="A19" s="78" t="s">
        <v>121</v>
      </c>
      <c r="D19" s="80"/>
      <c r="E19" s="81"/>
      <c r="F19" s="80"/>
      <c r="G19" s="80"/>
      <c r="H19" s="80"/>
      <c r="I19" s="80"/>
      <c r="J19" s="81"/>
      <c r="K19" s="80"/>
      <c r="L19" s="81"/>
      <c r="M19" s="81"/>
      <c r="N19" s="81"/>
      <c r="O19" s="81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spans="1:27" x14ac:dyDescent="0.25">
      <c r="B20" s="59" t="s">
        <v>425</v>
      </c>
      <c r="C20" s="59" t="s">
        <v>426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0.1</v>
      </c>
      <c r="K20" s="80">
        <v>0.3</v>
      </c>
      <c r="L20" s="80">
        <v>0.3</v>
      </c>
      <c r="M20" s="80">
        <v>0.3</v>
      </c>
      <c r="N20" s="80">
        <v>0.3</v>
      </c>
      <c r="O20" s="80">
        <v>0.3</v>
      </c>
      <c r="P20" s="80">
        <v>0.3</v>
      </c>
      <c r="Q20" s="80">
        <v>0.3</v>
      </c>
      <c r="R20" s="80">
        <v>0.3</v>
      </c>
      <c r="S20" s="80">
        <v>0.3</v>
      </c>
      <c r="T20" s="80">
        <v>0.1</v>
      </c>
      <c r="U20" s="80">
        <v>0.1</v>
      </c>
      <c r="V20" s="80">
        <v>0.1</v>
      </c>
      <c r="W20" s="80">
        <v>0.1</v>
      </c>
      <c r="X20" s="80">
        <v>0.1</v>
      </c>
      <c r="Y20" s="80">
        <v>0</v>
      </c>
      <c r="Z20" s="80">
        <v>0</v>
      </c>
      <c r="AA20" s="80">
        <v>0</v>
      </c>
    </row>
    <row r="21" spans="1:27" x14ac:dyDescent="0.25">
      <c r="B21" s="59" t="s">
        <v>428</v>
      </c>
      <c r="C21" s="59" t="s">
        <v>429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0.1</v>
      </c>
      <c r="K21" s="80">
        <v>0.3</v>
      </c>
      <c r="L21" s="80">
        <v>0.3</v>
      </c>
      <c r="M21" s="80">
        <v>0.3</v>
      </c>
      <c r="N21" s="80">
        <v>0.3</v>
      </c>
      <c r="O21" s="80">
        <v>0.3</v>
      </c>
      <c r="P21" s="80">
        <v>0.3</v>
      </c>
      <c r="Q21" s="80">
        <v>0.3</v>
      </c>
      <c r="R21" s="80">
        <v>0.3</v>
      </c>
      <c r="S21" s="80">
        <v>0.3</v>
      </c>
      <c r="T21" s="80">
        <v>0.1</v>
      </c>
      <c r="U21" s="80">
        <v>0.1</v>
      </c>
      <c r="V21" s="80">
        <v>0.1</v>
      </c>
      <c r="W21" s="80">
        <v>0.1</v>
      </c>
      <c r="X21" s="80">
        <v>0.1</v>
      </c>
      <c r="Y21" s="80">
        <v>0</v>
      </c>
      <c r="Z21" s="80">
        <v>0</v>
      </c>
      <c r="AA21" s="80">
        <v>0</v>
      </c>
    </row>
    <row r="22" spans="1:27" x14ac:dyDescent="0.25">
      <c r="B22" s="59" t="s">
        <v>117</v>
      </c>
      <c r="C22" s="59" t="s">
        <v>431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0.1</v>
      </c>
      <c r="K22" s="80">
        <v>0.3</v>
      </c>
      <c r="L22" s="80">
        <v>0.3</v>
      </c>
      <c r="M22" s="80">
        <v>0.3</v>
      </c>
      <c r="N22" s="80">
        <v>0.3</v>
      </c>
      <c r="O22" s="80">
        <v>0.3</v>
      </c>
      <c r="P22" s="80">
        <v>0.3</v>
      </c>
      <c r="Q22" s="80">
        <v>0.3</v>
      </c>
      <c r="R22" s="80">
        <v>0.3</v>
      </c>
      <c r="S22" s="80">
        <v>0.3</v>
      </c>
      <c r="T22" s="80">
        <v>0.1</v>
      </c>
      <c r="U22" s="80">
        <v>0.1</v>
      </c>
      <c r="V22" s="80">
        <v>0.1</v>
      </c>
      <c r="W22" s="80">
        <v>0.1</v>
      </c>
      <c r="X22" s="80">
        <v>0.1</v>
      </c>
      <c r="Y22" s="80">
        <v>0</v>
      </c>
      <c r="Z22" s="80">
        <v>0</v>
      </c>
      <c r="AA22" s="80">
        <v>0</v>
      </c>
    </row>
    <row r="23" spans="1:27" x14ac:dyDescent="0.25">
      <c r="B23" s="59" t="s">
        <v>120</v>
      </c>
      <c r="C23" s="59" t="s">
        <v>432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0.1</v>
      </c>
      <c r="K23" s="80">
        <v>0.3</v>
      </c>
      <c r="L23" s="80">
        <v>0.3</v>
      </c>
      <c r="M23" s="80">
        <v>0.3</v>
      </c>
      <c r="N23" s="80">
        <v>0.3</v>
      </c>
      <c r="O23" s="80">
        <v>0.3</v>
      </c>
      <c r="P23" s="80">
        <v>0.3</v>
      </c>
      <c r="Q23" s="80">
        <v>0.3</v>
      </c>
      <c r="R23" s="80">
        <v>0.3</v>
      </c>
      <c r="S23" s="80">
        <v>0.3</v>
      </c>
      <c r="T23" s="80">
        <v>0.1</v>
      </c>
      <c r="U23" s="80">
        <v>0.1</v>
      </c>
      <c r="V23" s="80">
        <v>0.1</v>
      </c>
      <c r="W23" s="80">
        <v>0.1</v>
      </c>
      <c r="X23" s="80">
        <v>0.1</v>
      </c>
      <c r="Y23" s="80">
        <v>0</v>
      </c>
      <c r="Z23" s="80">
        <v>0</v>
      </c>
      <c r="AA23" s="80">
        <v>0</v>
      </c>
    </row>
    <row r="24" spans="1:27" x14ac:dyDescent="0.25">
      <c r="B24" s="59" t="s">
        <v>433</v>
      </c>
      <c r="C24" s="59" t="s">
        <v>434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0.1</v>
      </c>
      <c r="K24" s="80">
        <v>0.3</v>
      </c>
      <c r="L24" s="80">
        <v>0.3</v>
      </c>
      <c r="M24" s="80">
        <v>0.3</v>
      </c>
      <c r="N24" s="80">
        <v>0.3</v>
      </c>
      <c r="O24" s="80">
        <v>0.3</v>
      </c>
      <c r="P24" s="80">
        <v>0.3</v>
      </c>
      <c r="Q24" s="80">
        <v>0.3</v>
      </c>
      <c r="R24" s="80">
        <v>0.3</v>
      </c>
      <c r="S24" s="80">
        <v>0.3</v>
      </c>
      <c r="T24" s="80">
        <v>0.1</v>
      </c>
      <c r="U24" s="80">
        <v>0.1</v>
      </c>
      <c r="V24" s="80">
        <v>0.1</v>
      </c>
      <c r="W24" s="80">
        <v>0.1</v>
      </c>
      <c r="X24" s="80">
        <v>0.1</v>
      </c>
      <c r="Y24" s="80">
        <v>0</v>
      </c>
      <c r="Z24" s="80">
        <v>0</v>
      </c>
      <c r="AA24" s="80">
        <v>0</v>
      </c>
    </row>
    <row r="25" spans="1:27" x14ac:dyDescent="0.25">
      <c r="B25" s="59" t="s">
        <v>435</v>
      </c>
      <c r="C25" s="59" t="s">
        <v>436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0.1</v>
      </c>
      <c r="K25" s="80">
        <v>0.3</v>
      </c>
      <c r="L25" s="80">
        <v>0.3</v>
      </c>
      <c r="M25" s="80">
        <v>0.3</v>
      </c>
      <c r="N25" s="80">
        <v>0.3</v>
      </c>
      <c r="O25" s="80">
        <v>0.3</v>
      </c>
      <c r="P25" s="80">
        <v>0.3</v>
      </c>
      <c r="Q25" s="80">
        <v>0.3</v>
      </c>
      <c r="R25" s="80">
        <v>0.3</v>
      </c>
      <c r="S25" s="80">
        <v>0.3</v>
      </c>
      <c r="T25" s="80">
        <v>0.1</v>
      </c>
      <c r="U25" s="80">
        <v>0.1</v>
      </c>
      <c r="V25" s="80">
        <v>0.1</v>
      </c>
      <c r="W25" s="80">
        <v>0.1</v>
      </c>
      <c r="X25" s="80">
        <v>0.1</v>
      </c>
      <c r="Y25" s="80">
        <v>0</v>
      </c>
      <c r="Z25" s="80">
        <v>0</v>
      </c>
      <c r="AA25" s="80">
        <v>0</v>
      </c>
    </row>
    <row r="26" spans="1:27" x14ac:dyDescent="0.25">
      <c r="B26" s="59" t="s">
        <v>437</v>
      </c>
      <c r="C26" s="59" t="s">
        <v>438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0.1</v>
      </c>
      <c r="K26" s="80">
        <v>0.3</v>
      </c>
      <c r="L26" s="80">
        <v>0.3</v>
      </c>
      <c r="M26" s="80">
        <v>0.3</v>
      </c>
      <c r="N26" s="80">
        <v>0.3</v>
      </c>
      <c r="O26" s="80">
        <v>0.3</v>
      </c>
      <c r="P26" s="80">
        <v>0.3</v>
      </c>
      <c r="Q26" s="80">
        <v>0.3</v>
      </c>
      <c r="R26" s="80">
        <v>0.3</v>
      </c>
      <c r="S26" s="80">
        <v>0.3</v>
      </c>
      <c r="T26" s="80">
        <v>0.1</v>
      </c>
      <c r="U26" s="80">
        <v>0.1</v>
      </c>
      <c r="V26" s="80">
        <v>0.1</v>
      </c>
      <c r="W26" s="80">
        <v>0.1</v>
      </c>
      <c r="X26" s="80">
        <v>0.1</v>
      </c>
      <c r="Y26" s="80">
        <v>0</v>
      </c>
      <c r="Z26" s="80">
        <v>0</v>
      </c>
      <c r="AA26" s="80">
        <v>0</v>
      </c>
    </row>
    <row r="27" spans="1:27" ht="17.25" x14ac:dyDescent="0.25">
      <c r="B27" s="59" t="s">
        <v>73</v>
      </c>
      <c r="C27" s="59" t="s">
        <v>439</v>
      </c>
      <c r="D27" s="80">
        <v>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K27" s="80">
        <v>1</v>
      </c>
      <c r="L27" s="81">
        <v>0.85</v>
      </c>
      <c r="M27" s="81">
        <v>0.39</v>
      </c>
      <c r="N27" s="81">
        <v>0.25</v>
      </c>
      <c r="O27" s="81">
        <v>0.25</v>
      </c>
      <c r="P27" s="81">
        <v>0.25</v>
      </c>
      <c r="Q27" s="81">
        <v>0.25</v>
      </c>
      <c r="R27" s="81">
        <v>0.25</v>
      </c>
      <c r="S27" s="81">
        <v>0.25</v>
      </c>
      <c r="T27" s="80">
        <v>0.3</v>
      </c>
      <c r="U27" s="80">
        <v>0.52</v>
      </c>
      <c r="V27" s="80">
        <v>0.87</v>
      </c>
      <c r="W27" s="80">
        <v>0.87</v>
      </c>
      <c r="X27" s="80">
        <v>0.87</v>
      </c>
      <c r="Y27" s="80">
        <v>1</v>
      </c>
      <c r="Z27" s="80">
        <v>1</v>
      </c>
      <c r="AA27" s="80">
        <v>1</v>
      </c>
    </row>
    <row r="28" spans="1:27" x14ac:dyDescent="0.25">
      <c r="B28" s="59" t="s">
        <v>440</v>
      </c>
      <c r="C28" s="59" t="s">
        <v>441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0.1</v>
      </c>
      <c r="K28" s="80">
        <v>0.3</v>
      </c>
      <c r="L28" s="80">
        <v>0.3</v>
      </c>
      <c r="M28" s="80">
        <v>0.3</v>
      </c>
      <c r="N28" s="80">
        <v>0.3</v>
      </c>
      <c r="O28" s="80">
        <v>0.3</v>
      </c>
      <c r="P28" s="80">
        <v>0.3</v>
      </c>
      <c r="Q28" s="80">
        <v>0.3</v>
      </c>
      <c r="R28" s="80">
        <v>0.3</v>
      </c>
      <c r="S28" s="80">
        <v>0.3</v>
      </c>
      <c r="T28" s="80">
        <v>0.1</v>
      </c>
      <c r="U28" s="80">
        <v>0.1</v>
      </c>
      <c r="V28" s="80">
        <v>0.1</v>
      </c>
      <c r="W28" s="80">
        <v>0.1</v>
      </c>
      <c r="X28" s="80">
        <v>0.1</v>
      </c>
      <c r="Y28" s="80">
        <v>0</v>
      </c>
      <c r="Z28" s="80">
        <v>0</v>
      </c>
      <c r="AA28" s="80">
        <v>0</v>
      </c>
    </row>
    <row r="29" spans="1:27" x14ac:dyDescent="0.25">
      <c r="B29" s="59" t="s">
        <v>442</v>
      </c>
      <c r="C29" s="59" t="s">
        <v>443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0.1</v>
      </c>
      <c r="K29" s="80">
        <v>0.3</v>
      </c>
      <c r="L29" s="80">
        <v>0.3</v>
      </c>
      <c r="M29" s="80">
        <v>0.3</v>
      </c>
      <c r="N29" s="80">
        <v>0.3</v>
      </c>
      <c r="O29" s="80">
        <v>0.3</v>
      </c>
      <c r="P29" s="80">
        <v>0.3</v>
      </c>
      <c r="Q29" s="80">
        <v>0.3</v>
      </c>
      <c r="R29" s="80">
        <v>0.3</v>
      </c>
      <c r="S29" s="80">
        <v>0.3</v>
      </c>
      <c r="T29" s="80">
        <v>0.1</v>
      </c>
      <c r="U29" s="80">
        <v>0.1</v>
      </c>
      <c r="V29" s="80">
        <v>0.1</v>
      </c>
      <c r="W29" s="80">
        <v>0.1</v>
      </c>
      <c r="X29" s="80">
        <v>0.1</v>
      </c>
      <c r="Y29" s="80">
        <v>0</v>
      </c>
      <c r="Z29" s="80">
        <v>0</v>
      </c>
      <c r="AA29" s="80">
        <v>0</v>
      </c>
    </row>
    <row r="30" spans="1:27" x14ac:dyDescent="0.25">
      <c r="B30" s="59" t="s">
        <v>118</v>
      </c>
      <c r="C30" s="59" t="s">
        <v>424</v>
      </c>
      <c r="D30" s="80">
        <v>0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0.1</v>
      </c>
      <c r="K30" s="80">
        <v>0.3</v>
      </c>
      <c r="L30" s="80">
        <v>0.3</v>
      </c>
      <c r="M30" s="80">
        <v>0.3</v>
      </c>
      <c r="N30" s="80">
        <v>0.3</v>
      </c>
      <c r="O30" s="80">
        <v>0.3</v>
      </c>
      <c r="P30" s="80">
        <v>0.3</v>
      </c>
      <c r="Q30" s="80">
        <v>0.3</v>
      </c>
      <c r="R30" s="80">
        <v>0.3</v>
      </c>
      <c r="S30" s="80">
        <v>0.3</v>
      </c>
      <c r="T30" s="80">
        <v>0.1</v>
      </c>
      <c r="U30" s="80">
        <v>0.1</v>
      </c>
      <c r="V30" s="80">
        <v>0.1</v>
      </c>
      <c r="W30" s="80">
        <v>0.1</v>
      </c>
      <c r="X30" s="80">
        <v>0.1</v>
      </c>
      <c r="Y30" s="80">
        <v>0</v>
      </c>
      <c r="Z30" s="80">
        <v>0</v>
      </c>
      <c r="AA30" s="80">
        <v>0</v>
      </c>
    </row>
    <row r="31" spans="1:27" x14ac:dyDescent="0.25">
      <c r="B31" s="59" t="s">
        <v>427</v>
      </c>
      <c r="C31" s="59" t="s">
        <v>427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</row>
    <row r="32" spans="1:27" x14ac:dyDescent="0.25">
      <c r="B32" s="59" t="s">
        <v>446</v>
      </c>
      <c r="C32" s="59" t="s">
        <v>447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0.1</v>
      </c>
      <c r="K32" s="80">
        <v>0.3</v>
      </c>
      <c r="L32" s="80">
        <v>0.3</v>
      </c>
      <c r="M32" s="80">
        <v>0.3</v>
      </c>
      <c r="N32" s="80">
        <v>0.3</v>
      </c>
      <c r="O32" s="80">
        <v>0.3</v>
      </c>
      <c r="P32" s="80">
        <v>0.3</v>
      </c>
      <c r="Q32" s="80">
        <v>0.3</v>
      </c>
      <c r="R32" s="80">
        <v>0.3</v>
      </c>
      <c r="S32" s="80">
        <v>0.3</v>
      </c>
      <c r="T32" s="80">
        <v>0.1</v>
      </c>
      <c r="U32" s="80">
        <v>0.1</v>
      </c>
      <c r="V32" s="80">
        <v>0.1</v>
      </c>
      <c r="W32" s="80">
        <v>0.1</v>
      </c>
      <c r="X32" s="80">
        <v>0.1</v>
      </c>
      <c r="Y32" s="80">
        <v>0</v>
      </c>
      <c r="Z32" s="80">
        <v>0</v>
      </c>
      <c r="AA32" s="80">
        <v>0</v>
      </c>
    </row>
    <row r="33" spans="2:27" x14ac:dyDescent="0.25">
      <c r="B33" s="59" t="s">
        <v>444</v>
      </c>
      <c r="C33" s="59" t="s">
        <v>445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0.1</v>
      </c>
      <c r="K33" s="80">
        <v>0.3</v>
      </c>
      <c r="L33" s="80">
        <v>0.3</v>
      </c>
      <c r="M33" s="80">
        <v>0.3</v>
      </c>
      <c r="N33" s="80">
        <v>0.3</v>
      </c>
      <c r="O33" s="80">
        <v>0.3</v>
      </c>
      <c r="P33" s="80">
        <v>0.3</v>
      </c>
      <c r="Q33" s="80">
        <v>0.3</v>
      </c>
      <c r="R33" s="80">
        <v>0.3</v>
      </c>
      <c r="S33" s="80">
        <v>0.3</v>
      </c>
      <c r="T33" s="80">
        <v>0.1</v>
      </c>
      <c r="U33" s="80">
        <v>0.1</v>
      </c>
      <c r="V33" s="80">
        <v>0.1</v>
      </c>
      <c r="W33" s="80">
        <v>0.1</v>
      </c>
      <c r="X33" s="80">
        <v>0.1</v>
      </c>
      <c r="Y33" s="80">
        <v>0</v>
      </c>
      <c r="Z33" s="80">
        <v>0</v>
      </c>
      <c r="AA33" s="80">
        <v>0</v>
      </c>
    </row>
    <row r="34" spans="2:27" x14ac:dyDescent="0.25">
      <c r="B34" s="59" t="s">
        <v>354</v>
      </c>
      <c r="C34" s="59" t="s">
        <v>430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0.1</v>
      </c>
      <c r="K34" s="80">
        <v>0.3</v>
      </c>
      <c r="L34" s="80">
        <v>0.3</v>
      </c>
      <c r="M34" s="80">
        <v>0.3</v>
      </c>
      <c r="N34" s="80">
        <v>0.3</v>
      </c>
      <c r="O34" s="80">
        <v>0.3</v>
      </c>
      <c r="P34" s="80">
        <v>0.3</v>
      </c>
      <c r="Q34" s="80">
        <v>0.3</v>
      </c>
      <c r="R34" s="80">
        <v>0.3</v>
      </c>
      <c r="S34" s="80">
        <v>0.3</v>
      </c>
      <c r="T34" s="80">
        <v>0.1</v>
      </c>
      <c r="U34" s="80">
        <v>0.1</v>
      </c>
      <c r="V34" s="80">
        <v>0.1</v>
      </c>
      <c r="W34" s="80">
        <v>0.1</v>
      </c>
      <c r="X34" s="80">
        <v>0.1</v>
      </c>
      <c r="Y34" s="80">
        <v>0</v>
      </c>
      <c r="Z34" s="80">
        <v>0</v>
      </c>
      <c r="AA34" s="80">
        <v>0</v>
      </c>
    </row>
    <row r="35" spans="2:27" x14ac:dyDescent="0.25">
      <c r="B35" s="59" t="s">
        <v>119</v>
      </c>
      <c r="C35" s="59" t="s">
        <v>448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0.1</v>
      </c>
      <c r="K35" s="80">
        <v>0.3</v>
      </c>
      <c r="L35" s="80">
        <v>0.3</v>
      </c>
      <c r="M35" s="80">
        <v>0.3</v>
      </c>
      <c r="N35" s="80">
        <v>0.3</v>
      </c>
      <c r="O35" s="80">
        <v>0.3</v>
      </c>
      <c r="P35" s="80">
        <v>0.3</v>
      </c>
      <c r="Q35" s="80">
        <v>0.3</v>
      </c>
      <c r="R35" s="80">
        <v>0.3</v>
      </c>
      <c r="S35" s="80">
        <v>0.3</v>
      </c>
      <c r="T35" s="80">
        <v>0.1</v>
      </c>
      <c r="U35" s="80">
        <v>0.1</v>
      </c>
      <c r="V35" s="80">
        <v>0.1</v>
      </c>
      <c r="W35" s="80">
        <v>0.1</v>
      </c>
      <c r="X35" s="80">
        <v>0.1</v>
      </c>
      <c r="Y35" s="80">
        <v>0</v>
      </c>
      <c r="Z35" s="80">
        <v>0</v>
      </c>
      <c r="AA35" s="80">
        <v>0</v>
      </c>
    </row>
  </sheetData>
  <mergeCells count="4">
    <mergeCell ref="D1:AA1"/>
    <mergeCell ref="D2:H2"/>
    <mergeCell ref="P2:T2"/>
    <mergeCell ref="X2:AA2"/>
  </mergeCells>
  <conditionalFormatting sqref="D4:AA35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J3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144</v>
      </c>
      <c r="C1" s="40"/>
      <c r="D1" s="40"/>
      <c r="E1" s="40"/>
    </row>
    <row r="3" spans="1:5" ht="18" x14ac:dyDescent="0.25">
      <c r="A3" s="53" t="s">
        <v>145</v>
      </c>
    </row>
    <row r="4" spans="1:5" ht="15" customHeight="1" x14ac:dyDescent="0.25">
      <c r="B4" s="23" t="s">
        <v>146</v>
      </c>
      <c r="C4" s="22" t="s">
        <v>123</v>
      </c>
      <c r="D4" s="22" t="s">
        <v>124</v>
      </c>
    </row>
    <row r="5" spans="1:5" ht="60" customHeight="1" x14ac:dyDescent="0.2">
      <c r="B5" s="110" t="s">
        <v>147</v>
      </c>
      <c r="C5" s="101" t="s">
        <v>462</v>
      </c>
      <c r="D5" s="103"/>
    </row>
    <row r="6" spans="1:5" ht="15" customHeight="1" x14ac:dyDescent="0.25">
      <c r="B6" s="23" t="s">
        <v>148</v>
      </c>
      <c r="C6" s="103" t="s">
        <v>463</v>
      </c>
      <c r="D6" s="103"/>
    </row>
    <row r="7" spans="1:5" ht="15" customHeight="1" x14ac:dyDescent="0.25">
      <c r="B7" s="23" t="s">
        <v>149</v>
      </c>
      <c r="C7" s="103" t="s">
        <v>150</v>
      </c>
      <c r="D7" s="103"/>
    </row>
    <row r="8" spans="1:5" ht="15" customHeight="1" x14ac:dyDescent="0.25">
      <c r="B8" s="23" t="s">
        <v>151</v>
      </c>
      <c r="C8" s="103" t="s">
        <v>464</v>
      </c>
      <c r="D8" s="103"/>
    </row>
    <row r="9" spans="1:5" ht="15" customHeight="1" x14ac:dyDescent="0.25">
      <c r="B9" s="23" t="s">
        <v>152</v>
      </c>
      <c r="C9" s="103" t="s">
        <v>464</v>
      </c>
      <c r="D9" s="103"/>
    </row>
    <row r="10" spans="1:5" ht="15" customHeight="1" x14ac:dyDescent="0.25">
      <c r="B10" s="23" t="s">
        <v>153</v>
      </c>
      <c r="C10" s="103" t="s">
        <v>464</v>
      </c>
      <c r="D10" s="103"/>
    </row>
    <row r="11" spans="1:5" ht="15" customHeight="1" x14ac:dyDescent="0.25">
      <c r="B11" s="23" t="s">
        <v>154</v>
      </c>
      <c r="C11" s="103" t="s">
        <v>464</v>
      </c>
      <c r="D11" s="103"/>
    </row>
    <row r="12" spans="1:5" ht="15" customHeight="1" x14ac:dyDescent="0.25">
      <c r="B12" s="76"/>
      <c r="C12" s="101"/>
      <c r="D12" s="101"/>
    </row>
    <row r="13" spans="1:5" ht="18" x14ac:dyDescent="0.25">
      <c r="A13" s="53" t="s">
        <v>155</v>
      </c>
      <c r="B13" s="76"/>
      <c r="C13" s="101"/>
      <c r="D13" s="101"/>
    </row>
    <row r="14" spans="1:5" ht="15" customHeight="1" x14ac:dyDescent="0.25">
      <c r="B14" s="23" t="s">
        <v>146</v>
      </c>
      <c r="C14" s="104" t="s">
        <v>123</v>
      </c>
      <c r="D14" s="104" t="s">
        <v>124</v>
      </c>
    </row>
    <row r="15" spans="1:5" ht="15" customHeight="1" x14ac:dyDescent="0.25">
      <c r="B15" s="23" t="s">
        <v>156</v>
      </c>
      <c r="C15" s="103"/>
      <c r="D15" s="103"/>
    </row>
    <row r="16" spans="1:5" ht="15" customHeight="1" x14ac:dyDescent="0.25">
      <c r="B16" s="23" t="s">
        <v>157</v>
      </c>
      <c r="C16" s="103"/>
      <c r="D16" s="103"/>
    </row>
    <row r="17" spans="1:10" x14ac:dyDescent="0.25">
      <c r="B17" s="23" t="s">
        <v>158</v>
      </c>
      <c r="C17" s="103"/>
      <c r="D17" s="103"/>
    </row>
    <row r="18" spans="1:10" ht="15" customHeight="1" x14ac:dyDescent="0.25">
      <c r="B18" s="76"/>
      <c r="C18" s="101"/>
      <c r="D18" s="101"/>
    </row>
    <row r="19" spans="1:10" ht="18" x14ac:dyDescent="0.25">
      <c r="A19" s="53" t="s">
        <v>159</v>
      </c>
      <c r="B19" s="76"/>
      <c r="C19" s="101"/>
      <c r="D19" s="101"/>
    </row>
    <row r="20" spans="1:10" ht="15" customHeight="1" x14ac:dyDescent="0.25">
      <c r="B20" s="23" t="s">
        <v>146</v>
      </c>
      <c r="C20" s="104" t="s">
        <v>123</v>
      </c>
      <c r="D20" s="104" t="s">
        <v>124</v>
      </c>
    </row>
    <row r="21" spans="1:10" ht="15" customHeight="1" x14ac:dyDescent="0.25">
      <c r="B21" s="23" t="s">
        <v>160</v>
      </c>
      <c r="C21" s="102" t="s">
        <v>289</v>
      </c>
      <c r="D21" s="103"/>
    </row>
    <row r="22" spans="1:10" ht="15" customHeight="1" thickBot="1" x14ac:dyDescent="0.3">
      <c r="B22" s="23" t="s">
        <v>161</v>
      </c>
      <c r="C22" s="103" t="s">
        <v>162</v>
      </c>
      <c r="D22" s="103"/>
    </row>
    <row r="23" spans="1:10" ht="30.75" thickBot="1" x14ac:dyDescent="0.3">
      <c r="B23" s="23" t="s">
        <v>158</v>
      </c>
      <c r="C23" s="102" t="str">
        <f>CONCATENATE(G23,H23)</f>
        <v>ASHRAE 90.1 tables 6.8.1 Avg. COP-6.1</v>
      </c>
      <c r="D23" s="105" t="str">
        <f>CONCATENATE(I23,J23)</f>
        <v>Design at ARI 550/590 conditions, COP-</v>
      </c>
      <c r="E23" s="52"/>
      <c r="F23" s="52"/>
      <c r="G23" s="47" t="s">
        <v>277</v>
      </c>
      <c r="H23" s="108">
        <v>6.1</v>
      </c>
      <c r="I23" s="47" t="s">
        <v>276</v>
      </c>
      <c r="J23" s="108"/>
    </row>
    <row r="24" spans="1:10" ht="15" customHeight="1" x14ac:dyDescent="0.25">
      <c r="B24" s="23" t="s">
        <v>163</v>
      </c>
      <c r="C24" s="103" t="s">
        <v>465</v>
      </c>
      <c r="D24" s="103"/>
    </row>
    <row r="25" spans="1:10" ht="15" customHeight="1" x14ac:dyDescent="0.25">
      <c r="B25" s="23" t="s">
        <v>164</v>
      </c>
      <c r="C25" s="103" t="s">
        <v>280</v>
      </c>
      <c r="D25" s="103"/>
    </row>
    <row r="26" spans="1:10" ht="15" customHeight="1" x14ac:dyDescent="0.25">
      <c r="B26" s="23" t="s">
        <v>165</v>
      </c>
      <c r="C26" s="103"/>
      <c r="D26" s="103"/>
    </row>
    <row r="27" spans="1:10" ht="15" customHeight="1" x14ac:dyDescent="0.25">
      <c r="B27" s="76"/>
      <c r="C27" s="101"/>
      <c r="D27" s="101"/>
    </row>
    <row r="28" spans="1:10" ht="18" x14ac:dyDescent="0.25">
      <c r="A28" s="53" t="s">
        <v>166</v>
      </c>
      <c r="B28" s="76"/>
      <c r="C28" s="101"/>
      <c r="D28" s="101"/>
    </row>
    <row r="29" spans="1:10" ht="15" customHeight="1" x14ac:dyDescent="0.25">
      <c r="B29" s="76"/>
      <c r="C29" s="104" t="s">
        <v>167</v>
      </c>
      <c r="D29" s="104" t="s">
        <v>168</v>
      </c>
    </row>
    <row r="30" spans="1:10" ht="15" customHeight="1" x14ac:dyDescent="0.25">
      <c r="B30" s="23" t="s">
        <v>169</v>
      </c>
      <c r="C30" s="103" t="s">
        <v>170</v>
      </c>
      <c r="D30" s="103"/>
    </row>
    <row r="31" spans="1:10" ht="15" customHeight="1" x14ac:dyDescent="0.25">
      <c r="B31" s="23" t="s">
        <v>171</v>
      </c>
      <c r="C31" s="103" t="s">
        <v>172</v>
      </c>
      <c r="D31" s="103"/>
    </row>
    <row r="32" spans="1:10" ht="15" customHeight="1" x14ac:dyDescent="0.25">
      <c r="B32" s="23" t="s">
        <v>173</v>
      </c>
      <c r="C32" s="101" t="s">
        <v>174</v>
      </c>
      <c r="D32" s="101"/>
    </row>
    <row r="33" spans="1:4" ht="15" customHeight="1" x14ac:dyDescent="0.25">
      <c r="B33" s="23" t="s">
        <v>175</v>
      </c>
      <c r="C33" s="106">
        <v>0.55000000000000004</v>
      </c>
      <c r="D33" s="106"/>
    </row>
    <row r="34" spans="1:4" ht="15" customHeight="1" x14ac:dyDescent="0.25">
      <c r="B34" s="23" t="s">
        <v>176</v>
      </c>
      <c r="C34" s="106">
        <v>0.45</v>
      </c>
      <c r="D34" s="106"/>
    </row>
    <row r="35" spans="1:4" ht="15" customHeight="1" x14ac:dyDescent="0.25">
      <c r="B35" s="76"/>
      <c r="C35" s="101"/>
      <c r="D35" s="101"/>
    </row>
    <row r="36" spans="1:4" ht="18" x14ac:dyDescent="0.25">
      <c r="A36" s="53" t="s">
        <v>177</v>
      </c>
      <c r="B36" s="76"/>
      <c r="C36" s="101"/>
      <c r="D36" s="101"/>
    </row>
    <row r="37" spans="1:4" ht="15" customHeight="1" x14ac:dyDescent="0.25">
      <c r="B37" s="76"/>
      <c r="C37" s="104" t="s">
        <v>123</v>
      </c>
      <c r="D37" s="104" t="s">
        <v>124</v>
      </c>
    </row>
    <row r="38" spans="1:4" ht="42" customHeight="1" x14ac:dyDescent="0.25">
      <c r="B38" s="23" t="s">
        <v>178</v>
      </c>
      <c r="C38" s="103"/>
      <c r="D38" s="107"/>
    </row>
    <row r="39" spans="1:4" ht="33" customHeight="1" x14ac:dyDescent="0.25">
      <c r="B39" s="23" t="s">
        <v>179</v>
      </c>
      <c r="C39" s="103"/>
      <c r="D39" s="103"/>
    </row>
    <row r="40" spans="1:4" ht="36" customHeight="1" x14ac:dyDescent="0.25">
      <c r="B40" s="23" t="s">
        <v>180</v>
      </c>
      <c r="C40" s="103"/>
      <c r="D40" s="103"/>
    </row>
    <row r="41" spans="1:4" ht="15" customHeight="1" x14ac:dyDescent="0.25">
      <c r="B41" s="23" t="s">
        <v>181</v>
      </c>
      <c r="C41" s="103"/>
      <c r="D41" s="106"/>
    </row>
    <row r="42" spans="1:4" ht="15" customHeight="1" x14ac:dyDescent="0.25">
      <c r="B42" s="23" t="s">
        <v>182</v>
      </c>
      <c r="C42" s="103"/>
      <c r="D42" s="103"/>
    </row>
    <row r="43" spans="1:4" ht="15" customHeight="1" x14ac:dyDescent="0.25">
      <c r="B43" s="23" t="s">
        <v>179</v>
      </c>
      <c r="C43" s="103"/>
      <c r="D43" s="103"/>
    </row>
    <row r="44" spans="1:4" ht="15" customHeight="1" x14ac:dyDescent="0.25">
      <c r="B44" s="23" t="s">
        <v>180</v>
      </c>
      <c r="C44" s="103"/>
      <c r="D44" s="103"/>
    </row>
    <row r="45" spans="1:4" ht="15" customHeight="1" x14ac:dyDescent="0.25">
      <c r="B45" s="23" t="s">
        <v>181</v>
      </c>
      <c r="C45" s="103"/>
      <c r="D45" s="103"/>
    </row>
    <row r="46" spans="1:4" ht="15" customHeight="1" x14ac:dyDescent="0.25">
      <c r="B46" s="23" t="s">
        <v>183</v>
      </c>
      <c r="C46" s="103"/>
      <c r="D46" s="103"/>
    </row>
    <row r="47" spans="1:4" ht="15" customHeight="1" x14ac:dyDescent="0.25">
      <c r="B47" s="23" t="s">
        <v>179</v>
      </c>
      <c r="C47" s="103"/>
      <c r="D47" s="103"/>
    </row>
    <row r="48" spans="1:4" ht="15" customHeight="1" x14ac:dyDescent="0.25">
      <c r="B48" s="23" t="s">
        <v>180</v>
      </c>
      <c r="C48" s="103"/>
      <c r="D48" s="103"/>
    </row>
    <row r="49" spans="1:4" ht="15" customHeight="1" x14ac:dyDescent="0.25">
      <c r="B49" s="23" t="s">
        <v>181</v>
      </c>
      <c r="C49" s="103"/>
      <c r="D49" s="103"/>
    </row>
    <row r="50" spans="1:4" ht="15" customHeight="1" x14ac:dyDescent="0.25">
      <c r="B50" s="76"/>
      <c r="C50" s="101"/>
      <c r="D50" s="101"/>
    </row>
    <row r="51" spans="1:4" ht="18" x14ac:dyDescent="0.25">
      <c r="A51" s="53" t="s">
        <v>184</v>
      </c>
      <c r="B51" s="76"/>
      <c r="C51" s="101"/>
      <c r="D51" s="101"/>
    </row>
    <row r="52" spans="1:4" ht="15" customHeight="1" x14ac:dyDescent="0.2">
      <c r="A52" s="54" t="s">
        <v>185</v>
      </c>
      <c r="B52" s="76"/>
      <c r="C52" s="101"/>
      <c r="D52" s="101"/>
    </row>
    <row r="53" spans="1:4" ht="15" customHeight="1" x14ac:dyDescent="0.25">
      <c r="B53" s="76"/>
      <c r="C53" s="104" t="s">
        <v>123</v>
      </c>
      <c r="D53" s="104" t="s">
        <v>124</v>
      </c>
    </row>
    <row r="54" spans="1:4" ht="15" customHeight="1" x14ac:dyDescent="0.25">
      <c r="B54" s="23" t="s">
        <v>186</v>
      </c>
      <c r="C54" s="103">
        <v>6.7</v>
      </c>
      <c r="D54" s="103"/>
    </row>
    <row r="55" spans="1:4" ht="15" customHeight="1" x14ac:dyDescent="0.25">
      <c r="B55" s="23" t="s">
        <v>187</v>
      </c>
      <c r="C55" s="103">
        <v>13</v>
      </c>
      <c r="D55" s="103"/>
    </row>
    <row r="56" spans="1:4" ht="15" customHeight="1" x14ac:dyDescent="0.25">
      <c r="B56" s="23" t="s">
        <v>188</v>
      </c>
      <c r="C56" s="103" t="s">
        <v>135</v>
      </c>
      <c r="D56" s="103"/>
    </row>
    <row r="57" spans="1:4" ht="15" customHeight="1" x14ac:dyDescent="0.25">
      <c r="B57" s="76"/>
      <c r="C57" s="101"/>
      <c r="D57" s="101"/>
    </row>
    <row r="58" spans="1:4" ht="15" customHeight="1" x14ac:dyDescent="0.2">
      <c r="A58" s="54" t="s">
        <v>189</v>
      </c>
      <c r="B58" s="76"/>
      <c r="C58" s="101"/>
      <c r="D58" s="101"/>
    </row>
    <row r="59" spans="1:4" ht="15" customHeight="1" x14ac:dyDescent="0.25">
      <c r="B59" s="76"/>
      <c r="C59" s="104" t="s">
        <v>123</v>
      </c>
      <c r="D59" s="104" t="s">
        <v>124</v>
      </c>
    </row>
    <row r="60" spans="1:4" ht="15" customHeight="1" x14ac:dyDescent="0.25">
      <c r="B60" s="23" t="s">
        <v>186</v>
      </c>
      <c r="C60" s="103" t="s">
        <v>135</v>
      </c>
      <c r="D60" s="103"/>
    </row>
    <row r="61" spans="1:4" ht="15" customHeight="1" x14ac:dyDescent="0.25">
      <c r="B61" s="23" t="s">
        <v>187</v>
      </c>
      <c r="C61" s="103" t="s">
        <v>135</v>
      </c>
      <c r="D61" s="103"/>
    </row>
    <row r="62" spans="1:4" ht="15" customHeight="1" x14ac:dyDescent="0.25">
      <c r="B62" s="23" t="s">
        <v>188</v>
      </c>
      <c r="C62" s="103" t="s">
        <v>135</v>
      </c>
      <c r="D62" s="103"/>
    </row>
    <row r="63" spans="1:4" ht="15" customHeight="1" x14ac:dyDescent="0.25">
      <c r="B63" s="76"/>
      <c r="C63" s="101"/>
      <c r="D63" s="101"/>
    </row>
    <row r="64" spans="1:4" ht="15" customHeight="1" x14ac:dyDescent="0.2">
      <c r="A64" s="54" t="s">
        <v>190</v>
      </c>
      <c r="B64" s="76"/>
      <c r="C64" s="101"/>
      <c r="D64" s="101"/>
    </row>
    <row r="65" spans="1:4" ht="15" customHeight="1" x14ac:dyDescent="0.25">
      <c r="B65" s="76"/>
      <c r="C65" s="104" t="s">
        <v>123</v>
      </c>
      <c r="D65" s="104" t="s">
        <v>124</v>
      </c>
    </row>
    <row r="66" spans="1:4" ht="15" customHeight="1" x14ac:dyDescent="0.25">
      <c r="B66" s="23" t="s">
        <v>186</v>
      </c>
      <c r="C66" s="103"/>
      <c r="D66" s="103"/>
    </row>
    <row r="67" spans="1:4" ht="15" customHeight="1" x14ac:dyDescent="0.25">
      <c r="B67" s="23" t="s">
        <v>187</v>
      </c>
      <c r="C67" s="103"/>
      <c r="D67" s="103"/>
    </row>
    <row r="68" spans="1:4" ht="15" customHeight="1" x14ac:dyDescent="0.25">
      <c r="B68" s="23" t="s">
        <v>188</v>
      </c>
      <c r="C68" s="103"/>
      <c r="D68" s="103"/>
    </row>
    <row r="69" spans="1:4" ht="15" customHeight="1" x14ac:dyDescent="0.25">
      <c r="B69" s="76"/>
      <c r="C69" s="101"/>
      <c r="D69" s="101"/>
    </row>
    <row r="70" spans="1:4" ht="18" x14ac:dyDescent="0.25">
      <c r="A70" s="53" t="s">
        <v>191</v>
      </c>
      <c r="B70" s="76"/>
      <c r="C70" s="101"/>
      <c r="D70" s="101"/>
    </row>
    <row r="71" spans="1:4" ht="15" customHeight="1" x14ac:dyDescent="0.2">
      <c r="A71" s="54" t="s">
        <v>123</v>
      </c>
      <c r="B71" s="76"/>
      <c r="C71" s="101"/>
      <c r="D71" s="101"/>
    </row>
    <row r="72" spans="1:4" ht="15" customHeight="1" x14ac:dyDescent="0.25">
      <c r="B72" s="23" t="s">
        <v>192</v>
      </c>
      <c r="C72" s="101"/>
      <c r="D72" s="101"/>
    </row>
    <row r="73" spans="1:4" ht="15" customHeight="1" x14ac:dyDescent="0.25">
      <c r="B73" s="23" t="s">
        <v>193</v>
      </c>
      <c r="C73" s="111">
        <v>82959</v>
      </c>
      <c r="D73" s="101"/>
    </row>
    <row r="74" spans="1:4" ht="33.75" customHeight="1" x14ac:dyDescent="0.25">
      <c r="B74" s="23" t="s">
        <v>194</v>
      </c>
      <c r="C74" s="101"/>
      <c r="D74" s="101"/>
    </row>
    <row r="75" spans="1:4" ht="36.75" customHeight="1" x14ac:dyDescent="0.25">
      <c r="B75" s="23" t="s">
        <v>195</v>
      </c>
      <c r="C75" s="101"/>
      <c r="D75" s="101"/>
    </row>
    <row r="76" spans="1:4" ht="30" x14ac:dyDescent="0.25">
      <c r="B76" s="23" t="s">
        <v>196</v>
      </c>
      <c r="C76" s="101"/>
      <c r="D76" s="101"/>
    </row>
    <row r="77" spans="1:4" ht="15" customHeight="1" x14ac:dyDescent="0.25">
      <c r="B77" s="23" t="s">
        <v>197</v>
      </c>
      <c r="C77" s="101"/>
      <c r="D77" s="101"/>
    </row>
    <row r="78" spans="1:4" ht="15" customHeight="1" x14ac:dyDescent="0.25">
      <c r="B78" s="23" t="s">
        <v>198</v>
      </c>
      <c r="C78" s="101"/>
      <c r="D78" s="101"/>
    </row>
    <row r="79" spans="1:4" ht="15" customHeight="1" x14ac:dyDescent="0.25">
      <c r="B79" s="23" t="s">
        <v>199</v>
      </c>
      <c r="C79" s="101"/>
      <c r="D79" s="101"/>
    </row>
    <row r="80" spans="1:4" ht="15" customHeight="1" x14ac:dyDescent="0.25">
      <c r="B80" s="23" t="s">
        <v>200</v>
      </c>
      <c r="C80" s="101"/>
      <c r="D80" s="101"/>
    </row>
    <row r="81" spans="1:9" ht="15" customHeight="1" x14ac:dyDescent="0.25">
      <c r="B81" s="76"/>
      <c r="C81" s="101"/>
      <c r="D81" s="101"/>
    </row>
    <row r="82" spans="1:9" ht="15" customHeight="1" x14ac:dyDescent="0.2">
      <c r="A82" s="54" t="s">
        <v>124</v>
      </c>
      <c r="B82" s="76"/>
      <c r="C82" s="101"/>
      <c r="D82" s="101"/>
    </row>
    <row r="83" spans="1:9" ht="15" customHeight="1" x14ac:dyDescent="0.25">
      <c r="B83" s="23" t="s">
        <v>192</v>
      </c>
      <c r="C83" s="101"/>
      <c r="D83" s="103"/>
      <c r="E83" s="20"/>
      <c r="F83" s="20"/>
      <c r="G83" s="20"/>
      <c r="H83" s="20"/>
      <c r="I83" s="20"/>
    </row>
    <row r="84" spans="1:9" ht="15" customHeight="1" x14ac:dyDescent="0.25">
      <c r="B84" s="23" t="s">
        <v>193</v>
      </c>
      <c r="C84" s="101"/>
      <c r="D84" s="101"/>
    </row>
    <row r="85" spans="1:9" ht="31.5" customHeight="1" x14ac:dyDescent="0.25">
      <c r="B85" s="23" t="s">
        <v>194</v>
      </c>
      <c r="C85" s="101"/>
      <c r="D85" s="103"/>
      <c r="E85" s="20"/>
      <c r="F85" s="20"/>
    </row>
    <row r="86" spans="1:9" ht="30" customHeight="1" x14ac:dyDescent="0.25">
      <c r="B86" s="23" t="s">
        <v>195</v>
      </c>
      <c r="C86" s="101"/>
      <c r="D86" s="101"/>
    </row>
    <row r="87" spans="1:9" ht="30" x14ac:dyDescent="0.25">
      <c r="B87" s="23" t="s">
        <v>196</v>
      </c>
      <c r="C87" s="103"/>
      <c r="D87" s="103"/>
      <c r="E87" s="20"/>
      <c r="F87" s="20"/>
    </row>
    <row r="88" spans="1:9" ht="15" customHeight="1" x14ac:dyDescent="0.25">
      <c r="B88" s="23" t="s">
        <v>197</v>
      </c>
      <c r="C88" s="103"/>
      <c r="D88" s="103"/>
      <c r="E88" s="20"/>
      <c r="F88" s="20"/>
    </row>
    <row r="89" spans="1:9" ht="15" customHeight="1" x14ac:dyDescent="0.25">
      <c r="B89" s="23" t="s">
        <v>198</v>
      </c>
      <c r="C89" s="101"/>
      <c r="D89" s="103"/>
      <c r="E89" s="20"/>
      <c r="F89" s="20"/>
      <c r="G89" s="20"/>
      <c r="H89" s="20"/>
      <c r="I89" s="20"/>
    </row>
    <row r="90" spans="1:9" ht="15" customHeight="1" x14ac:dyDescent="0.25">
      <c r="B90" s="23" t="s">
        <v>199</v>
      </c>
      <c r="C90" s="103"/>
      <c r="D90" s="103"/>
      <c r="E90" s="20"/>
      <c r="F90" s="20"/>
      <c r="G90" s="20"/>
      <c r="H90" s="20"/>
      <c r="I90" s="20"/>
    </row>
    <row r="91" spans="1:9" ht="15" customHeight="1" x14ac:dyDescent="0.25">
      <c r="B91" s="23" t="s">
        <v>200</v>
      </c>
      <c r="C91" s="103"/>
      <c r="D91" s="103"/>
      <c r="E91" s="20"/>
      <c r="F91" s="20"/>
      <c r="G91" s="20"/>
      <c r="H91" s="20"/>
      <c r="I91" s="20"/>
    </row>
    <row r="92" spans="1:9" ht="15" customHeight="1" x14ac:dyDescent="0.2">
      <c r="B92" s="109" t="s">
        <v>201</v>
      </c>
      <c r="C92" s="103"/>
      <c r="D92" s="103"/>
      <c r="E92" s="20"/>
      <c r="F92" s="20"/>
      <c r="G92" s="20"/>
      <c r="H92" s="20"/>
      <c r="I92" s="20"/>
    </row>
    <row r="93" spans="1:9" ht="15" customHeight="1" x14ac:dyDescent="0.2">
      <c r="B93" s="109" t="s">
        <v>202</v>
      </c>
      <c r="C93" s="103"/>
      <c r="D93" s="103"/>
      <c r="E93" s="20"/>
      <c r="F93" s="20"/>
    </row>
    <row r="94" spans="1:9" ht="15" customHeight="1" x14ac:dyDescent="0.2">
      <c r="B94" s="109" t="s">
        <v>203</v>
      </c>
      <c r="C94" s="103"/>
      <c r="D94" s="103"/>
      <c r="E94" s="20"/>
      <c r="F94" s="20"/>
    </row>
    <row r="95" spans="1:9" ht="15" customHeight="1" x14ac:dyDescent="0.25">
      <c r="C95" s="74"/>
      <c r="D95" s="74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49" t="s">
        <v>204</v>
      </c>
      <c r="B1" s="150"/>
      <c r="C1" s="149"/>
      <c r="D1" s="149"/>
      <c r="E1" s="149"/>
      <c r="F1" s="150"/>
    </row>
    <row r="3" spans="1:11" ht="18" x14ac:dyDescent="0.25">
      <c r="A3" s="151" t="s">
        <v>205</v>
      </c>
      <c r="B3" s="150"/>
      <c r="C3" s="150"/>
      <c r="D3" s="150"/>
    </row>
    <row r="4" spans="1:11" ht="15" customHeight="1" x14ac:dyDescent="0.25">
      <c r="B4" s="29" t="s">
        <v>206</v>
      </c>
      <c r="C4" s="30" t="s">
        <v>142</v>
      </c>
      <c r="D4" s="24"/>
    </row>
    <row r="5" spans="1:11" ht="15" customHeight="1" x14ac:dyDescent="0.25">
      <c r="B5" s="29" t="s">
        <v>207</v>
      </c>
      <c r="C5" s="30" t="s">
        <v>142</v>
      </c>
      <c r="D5" s="24"/>
    </row>
    <row r="6" spans="1:11" ht="15" customHeight="1" x14ac:dyDescent="0.25">
      <c r="B6" s="29" t="s">
        <v>208</v>
      </c>
      <c r="C6" s="30" t="s">
        <v>209</v>
      </c>
      <c r="D6" s="31"/>
    </row>
    <row r="7" spans="1:11" ht="15" customHeight="1" x14ac:dyDescent="0.25">
      <c r="B7" s="29" t="s">
        <v>210</v>
      </c>
      <c r="C7" s="30" t="s">
        <v>209</v>
      </c>
      <c r="D7" s="31"/>
    </row>
    <row r="8" spans="1:11" ht="15" customHeight="1" x14ac:dyDescent="0.25">
      <c r="B8" s="29" t="s">
        <v>211</v>
      </c>
      <c r="C8" s="30" t="s">
        <v>212</v>
      </c>
      <c r="D8" s="24"/>
    </row>
    <row r="9" spans="1:11" x14ac:dyDescent="0.25">
      <c r="B9" s="29" t="s">
        <v>213</v>
      </c>
      <c r="C9" s="30" t="s">
        <v>214</v>
      </c>
      <c r="D9" s="24"/>
      <c r="G9" s="28" t="s">
        <v>586</v>
      </c>
    </row>
    <row r="10" spans="1:11" ht="15" customHeight="1" x14ac:dyDescent="0.25">
      <c r="B10" s="29" t="s">
        <v>215</v>
      </c>
      <c r="C10" s="30" t="s">
        <v>143</v>
      </c>
      <c r="D10" s="24"/>
    </row>
    <row r="11" spans="1:11" ht="15" customHeight="1" x14ac:dyDescent="0.25">
      <c r="B11" s="29" t="s">
        <v>216</v>
      </c>
      <c r="C11" s="30" t="s">
        <v>217</v>
      </c>
      <c r="D11" s="24"/>
      <c r="E11" s="32"/>
      <c r="F11" s="33"/>
    </row>
    <row r="12" spans="1:11" ht="15" customHeight="1" x14ac:dyDescent="0.25">
      <c r="B12" s="29" t="s">
        <v>218</v>
      </c>
      <c r="C12" s="30" t="s">
        <v>219</v>
      </c>
      <c r="D12" s="34"/>
      <c r="E12" s="33"/>
      <c r="F12" s="33"/>
      <c r="I12" s="28">
        <v>1.00396</v>
      </c>
      <c r="J12" s="28" t="s">
        <v>590</v>
      </c>
      <c r="K12" s="28" t="s">
        <v>587</v>
      </c>
    </row>
    <row r="13" spans="1:11" ht="15" customHeight="1" x14ac:dyDescent="0.25">
      <c r="B13" s="29" t="s">
        <v>220</v>
      </c>
      <c r="C13" s="30" t="s">
        <v>221</v>
      </c>
      <c r="D13" s="34"/>
      <c r="E13" s="33"/>
      <c r="F13" s="33"/>
      <c r="I13" s="28">
        <v>106</v>
      </c>
      <c r="J13" s="28" t="s">
        <v>589</v>
      </c>
      <c r="K13" s="28" t="s">
        <v>588</v>
      </c>
    </row>
    <row r="14" spans="1:11" ht="15" customHeight="1" x14ac:dyDescent="0.25">
      <c r="B14" s="29" t="s">
        <v>222</v>
      </c>
      <c r="C14" s="30" t="s">
        <v>223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591</v>
      </c>
    </row>
    <row r="16" spans="1:11" ht="15" customHeight="1" x14ac:dyDescent="0.25">
      <c r="B16" s="29" t="s">
        <v>224</v>
      </c>
      <c r="C16" s="30" t="s">
        <v>217</v>
      </c>
      <c r="D16" s="35"/>
    </row>
    <row r="17" spans="1:10" ht="15" customHeight="1" x14ac:dyDescent="0.25">
      <c r="B17" s="29" t="s">
        <v>225</v>
      </c>
      <c r="C17" s="30" t="s">
        <v>217</v>
      </c>
      <c r="D17" s="35"/>
      <c r="I17" s="28">
        <f>0.29307103866 * I13</f>
        <v>31.06553009796</v>
      </c>
      <c r="J17" s="28" t="s">
        <v>592</v>
      </c>
    </row>
    <row r="18" spans="1:10" ht="15" customHeight="1" x14ac:dyDescent="0.25">
      <c r="I18" s="28">
        <f>I15*365 /1000</f>
        <v>1.3851636119999999</v>
      </c>
      <c r="J18" s="28" t="s">
        <v>593</v>
      </c>
    </row>
    <row r="19" spans="1:10" ht="18" x14ac:dyDescent="0.25">
      <c r="A19" s="151" t="s">
        <v>226</v>
      </c>
      <c r="B19" s="150"/>
      <c r="C19" s="150"/>
      <c r="D19" s="150"/>
    </row>
    <row r="20" spans="1:10" ht="15" customHeight="1" x14ac:dyDescent="0.25">
      <c r="B20" s="29" t="s">
        <v>227</v>
      </c>
      <c r="D20" s="24"/>
      <c r="I20" t="s">
        <v>594</v>
      </c>
      <c r="J20" s="142" t="s">
        <v>595</v>
      </c>
    </row>
    <row r="21" spans="1:10" ht="15" customHeight="1" x14ac:dyDescent="0.25">
      <c r="B21" s="29" t="s">
        <v>228</v>
      </c>
      <c r="C21" s="30" t="s">
        <v>229</v>
      </c>
      <c r="D21" s="24"/>
    </row>
    <row r="22" spans="1:10" ht="15" customHeight="1" x14ac:dyDescent="0.25">
      <c r="B22" s="29" t="s">
        <v>230</v>
      </c>
      <c r="C22" s="30" t="s">
        <v>231</v>
      </c>
      <c r="D22" s="24"/>
    </row>
    <row r="23" spans="1:10" ht="15" customHeight="1" x14ac:dyDescent="0.25">
      <c r="B23" s="29" t="s">
        <v>232</v>
      </c>
      <c r="D23" s="24"/>
    </row>
    <row r="24" spans="1:10" ht="15" customHeight="1" x14ac:dyDescent="0.25">
      <c r="B24" s="29" t="s">
        <v>233</v>
      </c>
      <c r="C24" s="30" t="s">
        <v>209</v>
      </c>
      <c r="D24" s="24"/>
    </row>
    <row r="25" spans="1:10" ht="15" customHeight="1" x14ac:dyDescent="0.25">
      <c r="B25" s="29" t="s">
        <v>234</v>
      </c>
      <c r="C25" s="30" t="s">
        <v>212</v>
      </c>
      <c r="D25" s="24"/>
    </row>
    <row r="27" spans="1:10" ht="18" x14ac:dyDescent="0.25">
      <c r="A27" s="152" t="s">
        <v>235</v>
      </c>
      <c r="B27" s="150"/>
      <c r="C27" s="150"/>
      <c r="D27" s="150"/>
    </row>
    <row r="28" spans="1:10" ht="15" customHeight="1" x14ac:dyDescent="0.25">
      <c r="B28" s="29" t="s">
        <v>236</v>
      </c>
      <c r="C28" s="30" t="s">
        <v>237</v>
      </c>
      <c r="D28" s="24"/>
    </row>
    <row r="29" spans="1:10" ht="15" customHeight="1" x14ac:dyDescent="0.25">
      <c r="B29" s="29" t="s">
        <v>238</v>
      </c>
      <c r="C29" s="30" t="s">
        <v>237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1" customFormat="1" ht="12.75" x14ac:dyDescent="0.2">
      <c r="A1" s="61" t="s">
        <v>239</v>
      </c>
      <c r="B1" s="61" t="s">
        <v>239</v>
      </c>
    </row>
    <row r="2" spans="1:4" s="62" customFormat="1" ht="15" customHeight="1" x14ac:dyDescent="0.2">
      <c r="B2" s="62" t="s">
        <v>212</v>
      </c>
    </row>
    <row r="3" spans="1:4" ht="63" customHeight="1" x14ac:dyDescent="0.25">
      <c r="A3" s="21"/>
    </row>
    <row r="6" spans="1:4" ht="15" customHeight="1" x14ac:dyDescent="0.25">
      <c r="A6" s="19" t="s">
        <v>611</v>
      </c>
      <c r="C6" s="19" t="s">
        <v>612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3"/>
  <sheetViews>
    <sheetView tabSelected="1" topLeftCell="D240" zoomScale="70" zoomScaleNormal="70" workbookViewId="0">
      <selection activeCell="G257" sqref="G257"/>
    </sheetView>
  </sheetViews>
  <sheetFormatPr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107.42578125" style="2" bestFit="1" customWidth="1"/>
    <col min="5" max="5" width="42.7109375" style="14" customWidth="1"/>
    <col min="6" max="6" width="32.7109375" style="14" customWidth="1"/>
    <col min="7" max="7" width="9.140625" style="83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7" s="3" customFormat="1" x14ac:dyDescent="0.25">
      <c r="C1" s="3" t="s">
        <v>7</v>
      </c>
      <c r="D1" s="3" t="s">
        <v>10</v>
      </c>
      <c r="E1" s="12" t="s">
        <v>8</v>
      </c>
      <c r="F1" s="12"/>
    </row>
    <row r="2" spans="1:7" s="4" customFormat="1" ht="23.25" x14ac:dyDescent="0.35">
      <c r="A2" s="4" t="s">
        <v>614</v>
      </c>
      <c r="C2" s="4" t="s">
        <v>542</v>
      </c>
      <c r="D2" s="4" t="str">
        <f>'(GlobalSettings)'!$C$9</f>
        <v>D:\Freelance\0811_CentralTower\IDF\06Simplified\Baseline r00.idf</v>
      </c>
      <c r="E2" s="4" t="s">
        <v>6</v>
      </c>
      <c r="F2" s="13"/>
      <c r="G2" s="5"/>
    </row>
    <row r="3" spans="1:7" x14ac:dyDescent="0.25">
      <c r="B3" s="3" t="s">
        <v>0</v>
      </c>
      <c r="E3" s="2"/>
    </row>
    <row r="4" spans="1:7" s="3" customFormat="1" x14ac:dyDescent="0.25">
      <c r="C4" s="3" t="s">
        <v>9</v>
      </c>
      <c r="D4" s="3" t="s">
        <v>11</v>
      </c>
      <c r="F4" s="12"/>
    </row>
    <row r="5" spans="1:7" s="3" customFormat="1" x14ac:dyDescent="0.25">
      <c r="B5" s="16" t="s">
        <v>616</v>
      </c>
      <c r="C5" s="6" t="s">
        <v>13</v>
      </c>
      <c r="F5" s="12"/>
    </row>
    <row r="6" spans="1:7" s="3" customFormat="1" x14ac:dyDescent="0.25">
      <c r="B6" s="16" t="s">
        <v>616</v>
      </c>
      <c r="C6" s="83" t="s">
        <v>57</v>
      </c>
      <c r="E6" s="6"/>
      <c r="F6" s="12"/>
    </row>
    <row r="7" spans="1:7" s="3" customFormat="1" x14ac:dyDescent="0.25">
      <c r="B7" s="16" t="s">
        <v>616</v>
      </c>
      <c r="C7" s="6" t="s">
        <v>14</v>
      </c>
      <c r="F7" s="12"/>
    </row>
    <row r="8" spans="1:7" s="3" customFormat="1" x14ac:dyDescent="0.25">
      <c r="B8" s="16" t="s">
        <v>616</v>
      </c>
      <c r="C8" s="6" t="s">
        <v>15</v>
      </c>
      <c r="F8" s="12"/>
    </row>
    <row r="9" spans="1:7" s="3" customFormat="1" x14ac:dyDescent="0.25">
      <c r="B9" s="16" t="s">
        <v>616</v>
      </c>
      <c r="C9" s="6" t="s">
        <v>16</v>
      </c>
      <c r="F9" s="12"/>
    </row>
    <row r="10" spans="1:7" s="3" customFormat="1" x14ac:dyDescent="0.25">
      <c r="B10" s="16" t="s">
        <v>616</v>
      </c>
      <c r="C10" s="6" t="s">
        <v>17</v>
      </c>
      <c r="F10" s="17"/>
    </row>
    <row r="11" spans="1:7" s="3" customFormat="1" x14ac:dyDescent="0.25">
      <c r="B11" s="16" t="s">
        <v>616</v>
      </c>
      <c r="C11" s="6" t="s">
        <v>20</v>
      </c>
      <c r="F11" s="17"/>
    </row>
    <row r="12" spans="1:7" s="3" customFormat="1" x14ac:dyDescent="0.25">
      <c r="B12" s="16" t="s">
        <v>616</v>
      </c>
      <c r="C12" s="6" t="s">
        <v>23</v>
      </c>
      <c r="F12" s="17"/>
    </row>
    <row r="13" spans="1:7" s="3" customFormat="1" x14ac:dyDescent="0.25">
      <c r="B13" s="16" t="s">
        <v>616</v>
      </c>
      <c r="C13" s="83" t="s">
        <v>505</v>
      </c>
      <c r="F13" s="17"/>
    </row>
    <row r="14" spans="1:7" s="3" customFormat="1" x14ac:dyDescent="0.25">
      <c r="B14" s="16" t="s">
        <v>616</v>
      </c>
      <c r="C14" s="6" t="s">
        <v>240</v>
      </c>
      <c r="D14" s="3" t="s">
        <v>6</v>
      </c>
      <c r="F14" s="17"/>
    </row>
    <row r="15" spans="1:7" s="3" customFormat="1" x14ac:dyDescent="0.25">
      <c r="B15" s="16" t="s">
        <v>616</v>
      </c>
      <c r="C15" s="83" t="s">
        <v>24</v>
      </c>
      <c r="F15" s="17"/>
    </row>
    <row r="16" spans="1:7" s="3" customFormat="1" x14ac:dyDescent="0.25">
      <c r="B16" s="16" t="s">
        <v>616</v>
      </c>
      <c r="C16" s="6" t="s">
        <v>18</v>
      </c>
      <c r="F16" s="17"/>
    </row>
    <row r="17" spans="2:6" s="3" customFormat="1" x14ac:dyDescent="0.25">
      <c r="B17" s="16" t="s">
        <v>616</v>
      </c>
      <c r="C17" s="6" t="s">
        <v>242</v>
      </c>
      <c r="F17" s="17"/>
    </row>
    <row r="18" spans="2:6" s="3" customFormat="1" x14ac:dyDescent="0.25">
      <c r="B18" s="16" t="s">
        <v>616</v>
      </c>
      <c r="C18" s="6" t="s">
        <v>571</v>
      </c>
      <c r="D18" s="3" t="s">
        <v>6</v>
      </c>
      <c r="F18" s="17"/>
    </row>
    <row r="19" spans="2:6" s="3" customFormat="1" x14ac:dyDescent="0.25">
      <c r="B19" s="16" t="s">
        <v>616</v>
      </c>
      <c r="C19" s="83" t="s">
        <v>572</v>
      </c>
      <c r="D19" s="3" t="s">
        <v>6</v>
      </c>
      <c r="F19" s="17"/>
    </row>
    <row r="20" spans="2:6" s="3" customFormat="1" x14ac:dyDescent="0.25">
      <c r="B20" s="16" t="s">
        <v>616</v>
      </c>
      <c r="C20" s="83" t="s">
        <v>45</v>
      </c>
      <c r="D20" s="3" t="s">
        <v>6</v>
      </c>
      <c r="F20" s="17"/>
    </row>
    <row r="21" spans="2:6" s="3" customFormat="1" x14ac:dyDescent="0.25">
      <c r="B21" s="16" t="s">
        <v>616</v>
      </c>
      <c r="C21" s="83" t="s">
        <v>44</v>
      </c>
      <c r="D21" s="3" t="s">
        <v>6</v>
      </c>
      <c r="F21" s="17"/>
    </row>
    <row r="22" spans="2:6" s="3" customFormat="1" x14ac:dyDescent="0.25">
      <c r="B22" s="16" t="s">
        <v>616</v>
      </c>
      <c r="C22" s="6" t="s">
        <v>241</v>
      </c>
      <c r="F22" s="17"/>
    </row>
    <row r="23" spans="2:6" s="2" customFormat="1" x14ac:dyDescent="0.25">
      <c r="B23" s="3" t="s">
        <v>2</v>
      </c>
      <c r="F23" s="17"/>
    </row>
    <row r="24" spans="2:6" s="2" customFormat="1" x14ac:dyDescent="0.25">
      <c r="C24" s="3" t="s">
        <v>3</v>
      </c>
      <c r="D24" s="3" t="s">
        <v>46</v>
      </c>
      <c r="E24" s="3" t="s">
        <v>4</v>
      </c>
      <c r="F24" s="12" t="s">
        <v>5</v>
      </c>
    </row>
    <row r="25" spans="2:6" s="83" customFormat="1" x14ac:dyDescent="0.25">
      <c r="B25" s="2" t="s">
        <v>615</v>
      </c>
      <c r="C25" s="83" t="s">
        <v>12</v>
      </c>
      <c r="D25" s="3" t="s">
        <v>6</v>
      </c>
      <c r="E25" s="83" t="s">
        <v>1</v>
      </c>
      <c r="F25" s="8" t="str">
        <f>C2</f>
        <v>Baseline Passive</v>
      </c>
    </row>
    <row r="26" spans="2:6" s="83" customFormat="1" x14ac:dyDescent="0.25">
      <c r="B26" s="2" t="s">
        <v>615</v>
      </c>
      <c r="C26" s="83" t="s">
        <v>12</v>
      </c>
      <c r="D26" s="3" t="s">
        <v>6</v>
      </c>
      <c r="E26" s="83" t="s">
        <v>19</v>
      </c>
      <c r="F26" s="8" t="str">
        <f>'(GlobalSettings)'!$C$14</f>
        <v>FullExterior</v>
      </c>
    </row>
    <row r="27" spans="2:6" s="83" customFormat="1" x14ac:dyDescent="0.25">
      <c r="B27" s="2" t="s">
        <v>615</v>
      </c>
      <c r="C27" s="83" t="s">
        <v>21</v>
      </c>
      <c r="D27" s="3" t="s">
        <v>6</v>
      </c>
      <c r="E27" s="83" t="s">
        <v>617</v>
      </c>
      <c r="F27" s="8" t="str">
        <f>'(GlobalSettings)'!$C$12</f>
        <v>Yes</v>
      </c>
    </row>
    <row r="28" spans="2:6" s="83" customFormat="1" x14ac:dyDescent="0.25">
      <c r="B28" s="2" t="s">
        <v>615</v>
      </c>
      <c r="C28" s="83" t="s">
        <v>25</v>
      </c>
      <c r="D28" s="3" t="s">
        <v>6</v>
      </c>
      <c r="E28" s="83" t="s">
        <v>27</v>
      </c>
      <c r="F28" s="8">
        <f>'(GlobalSettings)'!$C$16</f>
        <v>1</v>
      </c>
    </row>
    <row r="29" spans="2:6" s="83" customFormat="1" x14ac:dyDescent="0.25">
      <c r="B29" s="2" t="s">
        <v>615</v>
      </c>
      <c r="C29" s="83" t="s">
        <v>25</v>
      </c>
      <c r="D29" s="3" t="s">
        <v>6</v>
      </c>
      <c r="E29" s="83" t="s">
        <v>26</v>
      </c>
      <c r="F29" s="8">
        <f>'(GlobalSettings)'!$C$17</f>
        <v>12</v>
      </c>
    </row>
    <row r="30" spans="2:6" s="83" customFormat="1" x14ac:dyDescent="0.25">
      <c r="B30" s="2" t="s">
        <v>615</v>
      </c>
      <c r="C30" s="83" t="s">
        <v>28</v>
      </c>
      <c r="D30" s="3" t="s">
        <v>6</v>
      </c>
      <c r="E30" s="83" t="s">
        <v>29</v>
      </c>
      <c r="F30" s="8">
        <f>'(GlobalSettings)'!$B$32</f>
        <v>0.3</v>
      </c>
    </row>
    <row r="31" spans="2:6" s="83" customFormat="1" x14ac:dyDescent="0.25">
      <c r="B31" s="2" t="s">
        <v>615</v>
      </c>
      <c r="C31" s="83" t="s">
        <v>49</v>
      </c>
      <c r="D31" s="83" t="s">
        <v>50</v>
      </c>
      <c r="E31" s="83" t="s">
        <v>48</v>
      </c>
      <c r="F31" s="8">
        <f>'(GlobalSettings)'!$B$27</f>
        <v>1.9997260273972599</v>
      </c>
    </row>
    <row r="32" spans="2:6" s="83" customFormat="1" x14ac:dyDescent="0.25">
      <c r="B32" s="2" t="s">
        <v>615</v>
      </c>
      <c r="C32" s="83" t="s">
        <v>49</v>
      </c>
      <c r="D32" s="83" t="s">
        <v>47</v>
      </c>
      <c r="E32" s="83" t="s">
        <v>48</v>
      </c>
      <c r="F32" s="8">
        <f>'(GlobalSettings)'!$B$28</f>
        <v>2.9330036630036629</v>
      </c>
    </row>
    <row r="33" spans="1:7" s="83" customFormat="1" x14ac:dyDescent="0.25">
      <c r="B33" s="2" t="s">
        <v>615</v>
      </c>
      <c r="C33" s="83" t="s">
        <v>49</v>
      </c>
      <c r="D33" s="83" t="s">
        <v>507</v>
      </c>
      <c r="E33" s="83" t="s">
        <v>48</v>
      </c>
      <c r="F33" s="8">
        <f>'(GlobalSettings)'!$B$29</f>
        <v>6</v>
      </c>
    </row>
    <row r="34" spans="1:7" s="83" customFormat="1" x14ac:dyDescent="0.25">
      <c r="B34" s="2" t="s">
        <v>615</v>
      </c>
      <c r="C34" s="83" t="s">
        <v>51</v>
      </c>
      <c r="D34" s="2" t="s">
        <v>53</v>
      </c>
      <c r="E34" s="83" t="s">
        <v>52</v>
      </c>
      <c r="F34" s="8">
        <f>'(GlobalSettings)'!$B$30</f>
        <v>2.56</v>
      </c>
    </row>
    <row r="35" spans="1:7" s="83" customFormat="1" x14ac:dyDescent="0.25">
      <c r="B35" s="2" t="s">
        <v>615</v>
      </c>
      <c r="C35" s="83" t="s">
        <v>51</v>
      </c>
      <c r="D35" s="83" t="s">
        <v>53</v>
      </c>
      <c r="E35" s="83" t="s">
        <v>54</v>
      </c>
      <c r="F35" s="8">
        <f>'(GlobalSettings)'!$B$31</f>
        <v>0.4</v>
      </c>
    </row>
    <row r="36" spans="1:7" s="83" customFormat="1" x14ac:dyDescent="0.25">
      <c r="B36" s="2" t="s">
        <v>615</v>
      </c>
      <c r="C36" s="83" t="s">
        <v>55</v>
      </c>
      <c r="D36" s="83" t="s">
        <v>6</v>
      </c>
      <c r="E36" s="83" t="s">
        <v>56</v>
      </c>
      <c r="F36" s="8">
        <f>'(GlobalSettings)'!$B$33</f>
        <v>11.099437148217635</v>
      </c>
    </row>
    <row r="37" spans="1:7" s="83" customFormat="1" x14ac:dyDescent="0.25">
      <c r="B37" s="2" t="s">
        <v>615</v>
      </c>
      <c r="C37" s="83" t="s">
        <v>573</v>
      </c>
      <c r="D37" s="83" t="s">
        <v>6</v>
      </c>
      <c r="E37" s="83" t="s">
        <v>574</v>
      </c>
      <c r="F37" s="8">
        <f>'(GlobalSettings)'!$B$35</f>
        <v>1.25</v>
      </c>
    </row>
    <row r="38" spans="1:7" s="4" customFormat="1" ht="23.25" x14ac:dyDescent="0.35">
      <c r="B38" s="2" t="s">
        <v>615</v>
      </c>
      <c r="C38" s="83" t="s">
        <v>573</v>
      </c>
      <c r="D38" s="83" t="s">
        <v>6</v>
      </c>
      <c r="E38" s="83" t="s">
        <v>575</v>
      </c>
      <c r="F38" s="8">
        <f>'(GlobalSettings)'!$B$36</f>
        <v>1.1499999999999999</v>
      </c>
      <c r="G38" s="5"/>
    </row>
    <row r="39" spans="1:7" x14ac:dyDescent="0.25">
      <c r="B39" s="2" t="s">
        <v>615</v>
      </c>
      <c r="C39" s="83" t="s">
        <v>576</v>
      </c>
      <c r="D39" s="83" t="s">
        <v>6</v>
      </c>
      <c r="E39" s="83" t="s">
        <v>577</v>
      </c>
      <c r="F39" s="8">
        <f>'(GlobalSettings)'!$B$38</f>
        <v>7.0000000000000007E-2</v>
      </c>
    </row>
    <row r="40" spans="1:7" x14ac:dyDescent="0.25">
      <c r="B40" s="3"/>
      <c r="C40" s="83"/>
      <c r="D40" s="83"/>
      <c r="E40" s="83"/>
      <c r="F40" s="8"/>
    </row>
    <row r="41" spans="1:7" s="3" customFormat="1" x14ac:dyDescent="0.25">
      <c r="C41" s="3" t="s">
        <v>7</v>
      </c>
      <c r="D41" s="3" t="s">
        <v>10</v>
      </c>
      <c r="E41" s="12" t="s">
        <v>8</v>
      </c>
      <c r="F41" s="12"/>
    </row>
    <row r="42" spans="1:7" s="4" customFormat="1" ht="23.25" x14ac:dyDescent="0.35">
      <c r="A42" s="4" t="s">
        <v>613</v>
      </c>
      <c r="C42" s="4" t="s">
        <v>578</v>
      </c>
      <c r="D42" s="4" t="str">
        <f>'(GlobalSettings)'!$C$10</f>
        <v>D:\Freelance\0811_CentralTower\IDF\06Simplified\Proposed r00.idf</v>
      </c>
      <c r="E42" s="4" t="s">
        <v>6</v>
      </c>
      <c r="F42" s="13"/>
      <c r="G42" s="5"/>
    </row>
    <row r="43" spans="1:7" x14ac:dyDescent="0.25">
      <c r="B43" s="3" t="s">
        <v>0</v>
      </c>
      <c r="E43" s="2"/>
    </row>
    <row r="44" spans="1:7" s="3" customFormat="1" x14ac:dyDescent="0.25">
      <c r="C44" s="3" t="s">
        <v>9</v>
      </c>
      <c r="D44" s="3" t="s">
        <v>11</v>
      </c>
      <c r="F44" s="12"/>
    </row>
    <row r="45" spans="1:7" s="3" customFormat="1" x14ac:dyDescent="0.25">
      <c r="B45" s="3" t="s">
        <v>616</v>
      </c>
      <c r="C45" s="6" t="s">
        <v>13</v>
      </c>
      <c r="F45" s="12"/>
    </row>
    <row r="46" spans="1:7" s="3" customFormat="1" x14ac:dyDescent="0.25">
      <c r="B46" s="3" t="s">
        <v>616</v>
      </c>
      <c r="C46" s="83" t="s">
        <v>57</v>
      </c>
      <c r="E46" s="6"/>
      <c r="F46" s="12"/>
    </row>
    <row r="47" spans="1:7" s="3" customFormat="1" x14ac:dyDescent="0.25">
      <c r="B47" s="3" t="s">
        <v>616</v>
      </c>
      <c r="C47" s="6" t="s">
        <v>14</v>
      </c>
      <c r="F47" s="12"/>
    </row>
    <row r="48" spans="1:7" s="3" customFormat="1" x14ac:dyDescent="0.25">
      <c r="B48" s="3" t="s">
        <v>616</v>
      </c>
      <c r="C48" s="6" t="s">
        <v>15</v>
      </c>
      <c r="F48" s="12"/>
    </row>
    <row r="49" spans="2:7" s="3" customFormat="1" x14ac:dyDescent="0.25">
      <c r="B49" s="3" t="s">
        <v>616</v>
      </c>
      <c r="C49" s="6" t="s">
        <v>16</v>
      </c>
      <c r="F49" s="12"/>
    </row>
    <row r="50" spans="2:7" s="3" customFormat="1" x14ac:dyDescent="0.25">
      <c r="B50" s="3" t="s">
        <v>616</v>
      </c>
      <c r="C50" s="6" t="s">
        <v>17</v>
      </c>
      <c r="F50" s="17"/>
    </row>
    <row r="51" spans="2:7" s="3" customFormat="1" x14ac:dyDescent="0.25">
      <c r="B51" s="3" t="s">
        <v>616</v>
      </c>
      <c r="C51" s="6" t="s">
        <v>20</v>
      </c>
      <c r="F51" s="17"/>
    </row>
    <row r="52" spans="2:7" s="3" customFormat="1" x14ac:dyDescent="0.25">
      <c r="B52" s="3" t="s">
        <v>616</v>
      </c>
      <c r="C52" s="6" t="s">
        <v>23</v>
      </c>
      <c r="F52" s="17"/>
    </row>
    <row r="53" spans="2:7" s="3" customFormat="1" x14ac:dyDescent="0.25">
      <c r="B53" s="3" t="s">
        <v>616</v>
      </c>
      <c r="C53" s="83" t="s">
        <v>505</v>
      </c>
      <c r="F53" s="17"/>
    </row>
    <row r="54" spans="2:7" s="3" customFormat="1" x14ac:dyDescent="0.25">
      <c r="B54" s="3" t="s">
        <v>616</v>
      </c>
      <c r="C54" s="6" t="s">
        <v>240</v>
      </c>
      <c r="D54" s="3" t="s">
        <v>6</v>
      </c>
      <c r="F54" s="17"/>
    </row>
    <row r="55" spans="2:7" s="3" customFormat="1" x14ac:dyDescent="0.25">
      <c r="B55" s="3" t="s">
        <v>616</v>
      </c>
      <c r="C55" s="83" t="s">
        <v>24</v>
      </c>
      <c r="F55" s="17"/>
    </row>
    <row r="56" spans="2:7" s="3" customFormat="1" x14ac:dyDescent="0.25">
      <c r="B56" s="3" t="s">
        <v>616</v>
      </c>
      <c r="C56" s="6" t="s">
        <v>18</v>
      </c>
      <c r="F56" s="17"/>
    </row>
    <row r="57" spans="2:7" s="3" customFormat="1" x14ac:dyDescent="0.25">
      <c r="B57" s="3" t="s">
        <v>616</v>
      </c>
      <c r="C57" s="6" t="s">
        <v>242</v>
      </c>
      <c r="F57" s="17"/>
    </row>
    <row r="58" spans="2:7" s="3" customFormat="1" x14ac:dyDescent="0.25">
      <c r="B58" s="3" t="s">
        <v>616</v>
      </c>
      <c r="C58" s="6" t="s">
        <v>571</v>
      </c>
      <c r="D58" s="3" t="s">
        <v>6</v>
      </c>
      <c r="F58" s="17"/>
    </row>
    <row r="59" spans="2:7" s="3" customFormat="1" x14ac:dyDescent="0.25">
      <c r="B59" s="3" t="s">
        <v>616</v>
      </c>
      <c r="C59" s="83" t="s">
        <v>572</v>
      </c>
      <c r="D59" s="3" t="s">
        <v>6</v>
      </c>
      <c r="F59" s="17"/>
    </row>
    <row r="60" spans="2:7" s="3" customFormat="1" x14ac:dyDescent="0.25">
      <c r="B60" s="3" t="s">
        <v>616</v>
      </c>
      <c r="C60" s="83" t="s">
        <v>45</v>
      </c>
      <c r="D60" s="3" t="s">
        <v>6</v>
      </c>
      <c r="F60" s="17"/>
    </row>
    <row r="61" spans="2:7" s="3" customFormat="1" x14ac:dyDescent="0.25">
      <c r="B61" s="3" t="s">
        <v>616</v>
      </c>
      <c r="C61" s="83" t="s">
        <v>44</v>
      </c>
      <c r="D61" s="3" t="s">
        <v>6</v>
      </c>
      <c r="F61" s="17"/>
    </row>
    <row r="62" spans="2:7" s="3" customFormat="1" x14ac:dyDescent="0.25">
      <c r="B62" s="3" t="s">
        <v>616</v>
      </c>
      <c r="C62" s="6" t="s">
        <v>241</v>
      </c>
      <c r="F62" s="17"/>
    </row>
    <row r="63" spans="2:7" x14ac:dyDescent="0.25">
      <c r="B63" s="3" t="s">
        <v>2</v>
      </c>
      <c r="E63" s="2"/>
      <c r="F63" s="17"/>
      <c r="G63" s="2"/>
    </row>
    <row r="64" spans="2:7" x14ac:dyDescent="0.25">
      <c r="C64" s="3" t="s">
        <v>3</v>
      </c>
      <c r="D64" s="3" t="s">
        <v>46</v>
      </c>
      <c r="E64" s="3" t="s">
        <v>4</v>
      </c>
      <c r="F64" s="12" t="s">
        <v>5</v>
      </c>
      <c r="G64" s="2"/>
    </row>
    <row r="65" spans="2:7" s="83" customFormat="1" x14ac:dyDescent="0.25">
      <c r="B65" s="2" t="s">
        <v>615</v>
      </c>
      <c r="C65" s="83" t="s">
        <v>12</v>
      </c>
      <c r="D65" s="3" t="s">
        <v>6</v>
      </c>
      <c r="E65" s="83" t="s">
        <v>1</v>
      </c>
      <c r="F65" s="8" t="str">
        <f>C42</f>
        <v>As Designed Passive</v>
      </c>
    </row>
    <row r="66" spans="2:7" s="83" customFormat="1" x14ac:dyDescent="0.25">
      <c r="B66" s="2" t="s">
        <v>615</v>
      </c>
      <c r="C66" s="83" t="s">
        <v>12</v>
      </c>
      <c r="D66" s="3" t="s">
        <v>6</v>
      </c>
      <c r="E66" s="83" t="s">
        <v>19</v>
      </c>
      <c r="F66" s="8" t="str">
        <f>'(GlobalSettings)'!$C$14</f>
        <v>FullExterior</v>
      </c>
    </row>
    <row r="67" spans="2:7" s="83" customFormat="1" x14ac:dyDescent="0.25">
      <c r="B67" s="2" t="s">
        <v>615</v>
      </c>
      <c r="C67" s="83" t="s">
        <v>21</v>
      </c>
      <c r="D67" s="3" t="s">
        <v>6</v>
      </c>
      <c r="E67" s="83" t="s">
        <v>617</v>
      </c>
      <c r="F67" s="8" t="str">
        <f>'(GlobalSettings)'!$C$12</f>
        <v>Yes</v>
      </c>
    </row>
    <row r="68" spans="2:7" s="83" customFormat="1" x14ac:dyDescent="0.25">
      <c r="B68" s="2" t="s">
        <v>615</v>
      </c>
      <c r="C68" s="83" t="s">
        <v>25</v>
      </c>
      <c r="D68" s="3" t="s">
        <v>6</v>
      </c>
      <c r="E68" s="83" t="s">
        <v>27</v>
      </c>
      <c r="F68" s="8">
        <f>'(GlobalSettings)'!$C$16</f>
        <v>1</v>
      </c>
    </row>
    <row r="69" spans="2:7" s="83" customFormat="1" x14ac:dyDescent="0.25">
      <c r="B69" s="2" t="s">
        <v>615</v>
      </c>
      <c r="C69" s="83" t="s">
        <v>25</v>
      </c>
      <c r="D69" s="3" t="s">
        <v>6</v>
      </c>
      <c r="E69" s="83" t="s">
        <v>26</v>
      </c>
      <c r="F69" s="8">
        <f>'(GlobalSettings)'!$C$17</f>
        <v>12</v>
      </c>
    </row>
    <row r="70" spans="2:7" s="83" customFormat="1" x14ac:dyDescent="0.25">
      <c r="B70" s="2" t="s">
        <v>615</v>
      </c>
      <c r="C70" s="83" t="s">
        <v>28</v>
      </c>
      <c r="D70" s="3" t="s">
        <v>6</v>
      </c>
      <c r="E70" s="83" t="s">
        <v>29</v>
      </c>
      <c r="F70" s="8">
        <f>'(GlobalSettings)'!$C$32</f>
        <v>0.3</v>
      </c>
    </row>
    <row r="71" spans="2:7" s="83" customFormat="1" x14ac:dyDescent="0.25">
      <c r="B71" s="2" t="s">
        <v>615</v>
      </c>
      <c r="C71" s="83" t="s">
        <v>49</v>
      </c>
      <c r="D71" s="83" t="s">
        <v>50</v>
      </c>
      <c r="E71" s="83" t="s">
        <v>48</v>
      </c>
      <c r="F71" s="8">
        <f>'(GlobalSettings)'!$C$27</f>
        <v>0.5099999999999999</v>
      </c>
    </row>
    <row r="72" spans="2:7" s="83" customFormat="1" x14ac:dyDescent="0.25">
      <c r="B72" s="2" t="s">
        <v>615</v>
      </c>
      <c r="C72" s="83" t="s">
        <v>49</v>
      </c>
      <c r="D72" s="83" t="s">
        <v>47</v>
      </c>
      <c r="E72" s="83" t="s">
        <v>48</v>
      </c>
      <c r="F72" s="8">
        <f>'(GlobalSettings)'!$C$28</f>
        <v>4.2700000000000005</v>
      </c>
    </row>
    <row r="73" spans="2:7" s="83" customFormat="1" x14ac:dyDescent="0.25">
      <c r="B73" s="2" t="s">
        <v>615</v>
      </c>
      <c r="C73" s="83" t="s">
        <v>49</v>
      </c>
      <c r="D73" s="83" t="s">
        <v>507</v>
      </c>
      <c r="E73" s="83" t="s">
        <v>48</v>
      </c>
      <c r="F73" s="8">
        <f>'(GlobalSettings)'!$C$29</f>
        <v>6</v>
      </c>
    </row>
    <row r="74" spans="2:7" s="83" customFormat="1" x14ac:dyDescent="0.25">
      <c r="B74" s="2" t="s">
        <v>615</v>
      </c>
      <c r="C74" s="83" t="s">
        <v>51</v>
      </c>
      <c r="D74" s="2" t="s">
        <v>53</v>
      </c>
      <c r="E74" s="83" t="s">
        <v>52</v>
      </c>
      <c r="F74" s="8">
        <f>'(GlobalSettings)'!$C$30</f>
        <v>1.5</v>
      </c>
    </row>
    <row r="75" spans="2:7" s="83" customFormat="1" x14ac:dyDescent="0.25">
      <c r="B75" s="2" t="s">
        <v>615</v>
      </c>
      <c r="C75" s="83" t="s">
        <v>51</v>
      </c>
      <c r="D75" s="83" t="s">
        <v>53</v>
      </c>
      <c r="E75" s="83" t="s">
        <v>54</v>
      </c>
      <c r="F75" s="8">
        <f>'(GlobalSettings)'!$C$31</f>
        <v>0.32</v>
      </c>
    </row>
    <row r="76" spans="2:7" s="83" customFormat="1" x14ac:dyDescent="0.25">
      <c r="B76" s="2" t="s">
        <v>615</v>
      </c>
      <c r="C76" s="83" t="s">
        <v>55</v>
      </c>
      <c r="D76" s="83" t="s">
        <v>6</v>
      </c>
      <c r="E76" s="83" t="s">
        <v>56</v>
      </c>
      <c r="F76" s="8">
        <f>'(GlobalSettings)'!$C$33</f>
        <v>9.4502814258911823</v>
      </c>
    </row>
    <row r="77" spans="2:7" s="83" customFormat="1" x14ac:dyDescent="0.25">
      <c r="B77" s="2" t="s">
        <v>615</v>
      </c>
      <c r="C77" s="83" t="s">
        <v>573</v>
      </c>
      <c r="D77" s="83" t="s">
        <v>6</v>
      </c>
      <c r="E77" s="83" t="s">
        <v>574</v>
      </c>
      <c r="F77" s="8">
        <f>'(GlobalSettings)'!$C$35</f>
        <v>1</v>
      </c>
    </row>
    <row r="78" spans="2:7" s="4" customFormat="1" ht="23.25" x14ac:dyDescent="0.35">
      <c r="B78" s="2" t="s">
        <v>615</v>
      </c>
      <c r="C78" s="83" t="s">
        <v>573</v>
      </c>
      <c r="D78" s="83" t="s">
        <v>6</v>
      </c>
      <c r="E78" s="83" t="s">
        <v>575</v>
      </c>
      <c r="F78" s="8">
        <f>'(GlobalSettings)'!$C$36</f>
        <v>1</v>
      </c>
      <c r="G78" s="5"/>
    </row>
    <row r="79" spans="2:7" x14ac:dyDescent="0.25">
      <c r="B79" s="2" t="s">
        <v>615</v>
      </c>
      <c r="C79" s="83" t="s">
        <v>576</v>
      </c>
      <c r="D79" s="83" t="s">
        <v>6</v>
      </c>
      <c r="E79" s="83" t="s">
        <v>577</v>
      </c>
      <c r="F79" s="8">
        <f>'(GlobalSettings)'!$C$38</f>
        <v>7.0000000000000007E-2</v>
      </c>
    </row>
    <row r="80" spans="2:7" x14ac:dyDescent="0.25">
      <c r="B80" s="3"/>
      <c r="C80" s="83"/>
      <c r="D80" s="83"/>
      <c r="E80" s="83"/>
      <c r="F80" s="8"/>
    </row>
    <row r="81" spans="1:7" s="3" customFormat="1" x14ac:dyDescent="0.25">
      <c r="C81" s="3" t="s">
        <v>7</v>
      </c>
      <c r="D81" s="3" t="s">
        <v>10</v>
      </c>
      <c r="E81" s="12" t="s">
        <v>8</v>
      </c>
      <c r="F81" s="12"/>
    </row>
    <row r="82" spans="1:7" s="4" customFormat="1" ht="23.25" x14ac:dyDescent="0.35">
      <c r="A82" s="4" t="s">
        <v>245</v>
      </c>
      <c r="C82" s="4" t="s">
        <v>579</v>
      </c>
      <c r="D82" s="4" t="str">
        <f>'(GlobalSettings)'!$C$9</f>
        <v>D:\Freelance\0811_CentralTower\IDF\06Simplified\Baseline r00.idf</v>
      </c>
      <c r="E82" s="4" t="s">
        <v>6</v>
      </c>
      <c r="F82" s="13"/>
      <c r="G82" s="5"/>
    </row>
    <row r="83" spans="1:7" x14ac:dyDescent="0.25">
      <c r="B83" s="3" t="s">
        <v>0</v>
      </c>
      <c r="E83" s="2"/>
    </row>
    <row r="84" spans="1:7" s="3" customFormat="1" x14ac:dyDescent="0.25">
      <c r="C84" s="3" t="s">
        <v>9</v>
      </c>
      <c r="D84" s="3" t="s">
        <v>11</v>
      </c>
      <c r="F84" s="12"/>
    </row>
    <row r="85" spans="1:7" s="3" customFormat="1" x14ac:dyDescent="0.25">
      <c r="B85" s="3" t="s">
        <v>616</v>
      </c>
      <c r="C85" s="6" t="s">
        <v>13</v>
      </c>
      <c r="F85" s="12"/>
    </row>
    <row r="86" spans="1:7" s="3" customFormat="1" x14ac:dyDescent="0.25">
      <c r="B86" s="3" t="s">
        <v>616</v>
      </c>
      <c r="C86" s="83" t="s">
        <v>57</v>
      </c>
      <c r="E86" s="6"/>
      <c r="F86" s="12"/>
    </row>
    <row r="87" spans="1:7" s="3" customFormat="1" x14ac:dyDescent="0.25">
      <c r="B87" s="3" t="s">
        <v>616</v>
      </c>
      <c r="C87" s="6" t="s">
        <v>14</v>
      </c>
      <c r="F87" s="12"/>
    </row>
    <row r="88" spans="1:7" s="3" customFormat="1" x14ac:dyDescent="0.25">
      <c r="B88" s="3" t="s">
        <v>616</v>
      </c>
      <c r="C88" s="6" t="s">
        <v>15</v>
      </c>
      <c r="F88" s="12"/>
    </row>
    <row r="89" spans="1:7" s="3" customFormat="1" x14ac:dyDescent="0.25">
      <c r="B89" s="3" t="s">
        <v>616</v>
      </c>
      <c r="C89" s="6" t="s">
        <v>16</v>
      </c>
      <c r="F89" s="12"/>
    </row>
    <row r="90" spans="1:7" s="3" customFormat="1" x14ac:dyDescent="0.25">
      <c r="B90" s="3" t="s">
        <v>616</v>
      </c>
      <c r="C90" s="6" t="s">
        <v>17</v>
      </c>
      <c r="F90" s="17"/>
    </row>
    <row r="91" spans="1:7" s="3" customFormat="1" x14ac:dyDescent="0.25">
      <c r="B91" s="3" t="s">
        <v>616</v>
      </c>
      <c r="C91" s="6" t="s">
        <v>20</v>
      </c>
      <c r="F91" s="17"/>
    </row>
    <row r="92" spans="1:7" s="3" customFormat="1" x14ac:dyDescent="0.25">
      <c r="B92" s="3" t="s">
        <v>616</v>
      </c>
      <c r="C92" s="6" t="s">
        <v>23</v>
      </c>
      <c r="F92" s="17"/>
    </row>
    <row r="93" spans="1:7" s="3" customFormat="1" x14ac:dyDescent="0.25">
      <c r="B93" s="3" t="s">
        <v>616</v>
      </c>
      <c r="C93" s="83" t="s">
        <v>505</v>
      </c>
      <c r="F93" s="17"/>
    </row>
    <row r="94" spans="1:7" s="3" customFormat="1" x14ac:dyDescent="0.25">
      <c r="B94" s="3" t="s">
        <v>616</v>
      </c>
      <c r="C94" s="143" t="s">
        <v>580</v>
      </c>
      <c r="D94" s="3" t="s">
        <v>6</v>
      </c>
      <c r="F94" s="17"/>
    </row>
    <row r="95" spans="1:7" s="3" customFormat="1" x14ac:dyDescent="0.25">
      <c r="B95" s="3" t="s">
        <v>616</v>
      </c>
      <c r="C95" s="83" t="s">
        <v>24</v>
      </c>
      <c r="F95" s="17"/>
    </row>
    <row r="96" spans="1:7" s="3" customFormat="1" x14ac:dyDescent="0.25">
      <c r="B96" s="3" t="s">
        <v>616</v>
      </c>
      <c r="C96" s="6" t="s">
        <v>18</v>
      </c>
      <c r="F96" s="17"/>
    </row>
    <row r="97" spans="2:7" s="3" customFormat="1" x14ac:dyDescent="0.25">
      <c r="B97" s="3" t="s">
        <v>616</v>
      </c>
      <c r="C97" s="6" t="s">
        <v>242</v>
      </c>
      <c r="F97" s="17"/>
    </row>
    <row r="98" spans="2:7" s="3" customFormat="1" x14ac:dyDescent="0.25">
      <c r="B98" s="3" t="s">
        <v>616</v>
      </c>
      <c r="C98" s="6" t="s">
        <v>571</v>
      </c>
      <c r="D98" s="3" t="s">
        <v>6</v>
      </c>
      <c r="F98" s="17"/>
    </row>
    <row r="99" spans="2:7" s="3" customFormat="1" x14ac:dyDescent="0.25">
      <c r="B99" s="3" t="s">
        <v>616</v>
      </c>
      <c r="C99" s="83" t="s">
        <v>572</v>
      </c>
      <c r="D99" s="3" t="s">
        <v>6</v>
      </c>
      <c r="F99" s="17"/>
    </row>
    <row r="100" spans="2:7" s="3" customFormat="1" x14ac:dyDescent="0.25">
      <c r="B100" s="3" t="s">
        <v>616</v>
      </c>
      <c r="C100" s="83" t="s">
        <v>45</v>
      </c>
      <c r="D100" s="3" t="s">
        <v>6</v>
      </c>
      <c r="F100" s="17"/>
    </row>
    <row r="101" spans="2:7" s="3" customFormat="1" x14ac:dyDescent="0.25">
      <c r="B101" s="3" t="s">
        <v>616</v>
      </c>
      <c r="C101" s="83" t="s">
        <v>44</v>
      </c>
      <c r="D101" s="3" t="s">
        <v>6</v>
      </c>
      <c r="F101" s="17"/>
    </row>
    <row r="102" spans="2:7" s="3" customFormat="1" x14ac:dyDescent="0.25">
      <c r="B102" s="3" t="s">
        <v>616</v>
      </c>
      <c r="C102" s="6" t="s">
        <v>241</v>
      </c>
      <c r="F102" s="17"/>
    </row>
    <row r="103" spans="2:7" x14ac:dyDescent="0.25">
      <c r="B103" s="3" t="s">
        <v>2</v>
      </c>
      <c r="E103" s="2"/>
      <c r="F103" s="17"/>
      <c r="G103" s="2"/>
    </row>
    <row r="104" spans="2:7" x14ac:dyDescent="0.25">
      <c r="C104" s="3" t="s">
        <v>3</v>
      </c>
      <c r="D104" s="3" t="s">
        <v>46</v>
      </c>
      <c r="E104" s="3" t="s">
        <v>4</v>
      </c>
      <c r="F104" s="12" t="s">
        <v>5</v>
      </c>
      <c r="G104" s="2"/>
    </row>
    <row r="105" spans="2:7" s="83" customFormat="1" x14ac:dyDescent="0.25">
      <c r="B105" s="2" t="s">
        <v>615</v>
      </c>
      <c r="C105" s="83" t="s">
        <v>12</v>
      </c>
      <c r="D105" s="3" t="s">
        <v>6</v>
      </c>
      <c r="E105" s="83" t="s">
        <v>1</v>
      </c>
      <c r="F105" s="8" t="str">
        <f>C82</f>
        <v>Baseline Packaged VAV</v>
      </c>
    </row>
    <row r="106" spans="2:7" s="83" customFormat="1" x14ac:dyDescent="0.25">
      <c r="B106" s="2" t="s">
        <v>615</v>
      </c>
      <c r="C106" s="83" t="s">
        <v>12</v>
      </c>
      <c r="D106" s="3" t="s">
        <v>6</v>
      </c>
      <c r="E106" s="83" t="s">
        <v>19</v>
      </c>
      <c r="F106" s="8" t="str">
        <f>'(GlobalSettings)'!$C$14</f>
        <v>FullExterior</v>
      </c>
    </row>
    <row r="107" spans="2:7" s="83" customFormat="1" x14ac:dyDescent="0.25">
      <c r="B107" s="2" t="s">
        <v>615</v>
      </c>
      <c r="C107" s="83" t="s">
        <v>21</v>
      </c>
      <c r="D107" s="3" t="s">
        <v>6</v>
      </c>
      <c r="E107" s="83" t="s">
        <v>617</v>
      </c>
      <c r="F107" s="8" t="str">
        <f>'(GlobalSettings)'!$C$12</f>
        <v>Yes</v>
      </c>
    </row>
    <row r="108" spans="2:7" s="83" customFormat="1" x14ac:dyDescent="0.25">
      <c r="B108" s="2" t="s">
        <v>615</v>
      </c>
      <c r="C108" s="83" t="s">
        <v>25</v>
      </c>
      <c r="D108" s="3" t="s">
        <v>6</v>
      </c>
      <c r="E108" s="83" t="s">
        <v>27</v>
      </c>
      <c r="F108" s="8">
        <f>'(GlobalSettings)'!$C$16</f>
        <v>1</v>
      </c>
    </row>
    <row r="109" spans="2:7" s="83" customFormat="1" x14ac:dyDescent="0.25">
      <c r="B109" s="2" t="s">
        <v>615</v>
      </c>
      <c r="C109" s="83" t="s">
        <v>25</v>
      </c>
      <c r="D109" s="3" t="s">
        <v>6</v>
      </c>
      <c r="E109" s="83" t="s">
        <v>26</v>
      </c>
      <c r="F109" s="8">
        <f>'(GlobalSettings)'!$C$17</f>
        <v>12</v>
      </c>
    </row>
    <row r="110" spans="2:7" s="83" customFormat="1" x14ac:dyDescent="0.25">
      <c r="B110" s="2" t="s">
        <v>615</v>
      </c>
      <c r="C110" s="83" t="s">
        <v>28</v>
      </c>
      <c r="D110" s="3" t="s">
        <v>6</v>
      </c>
      <c r="E110" s="83" t="s">
        <v>29</v>
      </c>
      <c r="F110" s="8">
        <f>'(GlobalSettings)'!$B$32</f>
        <v>0.3</v>
      </c>
    </row>
    <row r="111" spans="2:7" s="83" customFormat="1" x14ac:dyDescent="0.25">
      <c r="B111" s="2" t="s">
        <v>615</v>
      </c>
      <c r="C111" s="83" t="s">
        <v>49</v>
      </c>
      <c r="D111" s="83" t="s">
        <v>50</v>
      </c>
      <c r="E111" s="83" t="s">
        <v>48</v>
      </c>
      <c r="F111" s="8">
        <f>'(GlobalSettings)'!$B$27</f>
        <v>1.9997260273972599</v>
      </c>
    </row>
    <row r="112" spans="2:7" s="83" customFormat="1" x14ac:dyDescent="0.25">
      <c r="B112" s="2" t="s">
        <v>615</v>
      </c>
      <c r="C112" s="83" t="s">
        <v>49</v>
      </c>
      <c r="D112" s="83" t="s">
        <v>47</v>
      </c>
      <c r="E112" s="83" t="s">
        <v>48</v>
      </c>
      <c r="F112" s="8">
        <f>'(GlobalSettings)'!$B$28</f>
        <v>2.9330036630036629</v>
      </c>
    </row>
    <row r="113" spans="1:7" s="83" customFormat="1" x14ac:dyDescent="0.25">
      <c r="B113" s="2" t="s">
        <v>615</v>
      </c>
      <c r="C113" s="83" t="s">
        <v>49</v>
      </c>
      <c r="D113" s="83" t="s">
        <v>507</v>
      </c>
      <c r="E113" s="83" t="s">
        <v>48</v>
      </c>
      <c r="F113" s="8">
        <f>'(GlobalSettings)'!$B$29</f>
        <v>6</v>
      </c>
    </row>
    <row r="114" spans="1:7" s="83" customFormat="1" x14ac:dyDescent="0.25">
      <c r="B114" s="2" t="s">
        <v>615</v>
      </c>
      <c r="C114" s="83" t="s">
        <v>51</v>
      </c>
      <c r="D114" s="2" t="s">
        <v>53</v>
      </c>
      <c r="E114" s="83" t="s">
        <v>52</v>
      </c>
      <c r="F114" s="8">
        <f>'(GlobalSettings)'!$B$30</f>
        <v>2.56</v>
      </c>
    </row>
    <row r="115" spans="1:7" s="83" customFormat="1" x14ac:dyDescent="0.25">
      <c r="B115" s="2" t="s">
        <v>615</v>
      </c>
      <c r="C115" s="83" t="s">
        <v>51</v>
      </c>
      <c r="D115" s="83" t="s">
        <v>53</v>
      </c>
      <c r="E115" s="83" t="s">
        <v>54</v>
      </c>
      <c r="F115" s="8">
        <f>'(GlobalSettings)'!$B$31</f>
        <v>0.4</v>
      </c>
    </row>
    <row r="116" spans="1:7" s="83" customFormat="1" x14ac:dyDescent="0.25">
      <c r="B116" s="2" t="s">
        <v>615</v>
      </c>
      <c r="C116" s="83" t="s">
        <v>55</v>
      </c>
      <c r="D116" s="83" t="s">
        <v>6</v>
      </c>
      <c r="E116" s="83" t="s">
        <v>56</v>
      </c>
      <c r="F116" s="8">
        <f>'(GlobalSettings)'!$B$33</f>
        <v>11.099437148217635</v>
      </c>
    </row>
    <row r="117" spans="1:7" s="83" customFormat="1" x14ac:dyDescent="0.25">
      <c r="B117" s="2" t="s">
        <v>615</v>
      </c>
      <c r="C117" s="83" t="s">
        <v>573</v>
      </c>
      <c r="D117" s="83" t="s">
        <v>6</v>
      </c>
      <c r="E117" s="83" t="s">
        <v>574</v>
      </c>
      <c r="F117" s="8">
        <f>'(GlobalSettings)'!$B$35</f>
        <v>1.25</v>
      </c>
    </row>
    <row r="118" spans="1:7" s="4" customFormat="1" ht="23.25" x14ac:dyDescent="0.35">
      <c r="B118" s="2" t="s">
        <v>615</v>
      </c>
      <c r="C118" s="83" t="s">
        <v>573</v>
      </c>
      <c r="D118" s="83" t="s">
        <v>6</v>
      </c>
      <c r="E118" s="83" t="s">
        <v>575</v>
      </c>
      <c r="F118" s="8">
        <f>'(GlobalSettings)'!$B$36</f>
        <v>1.1499999999999999</v>
      </c>
      <c r="G118" s="5"/>
    </row>
    <row r="119" spans="1:7" x14ac:dyDescent="0.25">
      <c r="B119" s="2" t="s">
        <v>615</v>
      </c>
      <c r="C119" s="83" t="s">
        <v>576</v>
      </c>
      <c r="D119" s="83" t="s">
        <v>6</v>
      </c>
      <c r="E119" s="83" t="s">
        <v>577</v>
      </c>
      <c r="F119" s="8">
        <f>'(GlobalSettings)'!$B$38</f>
        <v>7.0000000000000007E-2</v>
      </c>
    </row>
    <row r="120" spans="1:7" s="83" customFormat="1" x14ac:dyDescent="0.25">
      <c r="D120" s="3"/>
      <c r="F120" s="8"/>
      <c r="G120" s="6"/>
    </row>
    <row r="121" spans="1:7" s="3" customFormat="1" x14ac:dyDescent="0.25">
      <c r="C121" s="3" t="s">
        <v>7</v>
      </c>
      <c r="D121" s="3" t="s">
        <v>10</v>
      </c>
      <c r="E121" s="12" t="s">
        <v>8</v>
      </c>
      <c r="F121" s="12"/>
    </row>
    <row r="122" spans="1:7" s="4" customFormat="1" ht="23.25" x14ac:dyDescent="0.35">
      <c r="A122" s="4" t="s">
        <v>601</v>
      </c>
      <c r="C122" s="4" t="s">
        <v>597</v>
      </c>
      <c r="D122" s="4" t="str">
        <f>'(GlobalSettings)'!$C$10</f>
        <v>D:\Freelance\0811_CentralTower\IDF\06Simplified\Proposed r00.idf</v>
      </c>
      <c r="E122" s="4" t="s">
        <v>6</v>
      </c>
      <c r="F122" s="13"/>
      <c r="G122" s="5"/>
    </row>
    <row r="123" spans="1:7" x14ac:dyDescent="0.25">
      <c r="B123" s="3" t="s">
        <v>0</v>
      </c>
      <c r="E123" s="2"/>
    </row>
    <row r="124" spans="1:7" s="3" customFormat="1" x14ac:dyDescent="0.25">
      <c r="C124" s="3" t="s">
        <v>9</v>
      </c>
      <c r="D124" s="3" t="s">
        <v>11</v>
      </c>
      <c r="F124" s="12"/>
    </row>
    <row r="125" spans="1:7" s="3" customFormat="1" x14ac:dyDescent="0.25">
      <c r="B125" s="3" t="s">
        <v>616</v>
      </c>
      <c r="C125" s="6" t="s">
        <v>13</v>
      </c>
      <c r="F125" s="12"/>
    </row>
    <row r="126" spans="1:7" s="3" customFormat="1" x14ac:dyDescent="0.25">
      <c r="B126" s="3" t="s">
        <v>616</v>
      </c>
      <c r="C126" s="83" t="s">
        <v>57</v>
      </c>
      <c r="E126" s="6"/>
      <c r="F126" s="12"/>
    </row>
    <row r="127" spans="1:7" s="3" customFormat="1" x14ac:dyDescent="0.25">
      <c r="B127" s="3" t="s">
        <v>616</v>
      </c>
      <c r="C127" s="6" t="s">
        <v>14</v>
      </c>
      <c r="F127" s="12"/>
    </row>
    <row r="128" spans="1:7" s="3" customFormat="1" x14ac:dyDescent="0.25">
      <c r="B128" s="3" t="s">
        <v>616</v>
      </c>
      <c r="C128" s="6" t="s">
        <v>15</v>
      </c>
      <c r="F128" s="12"/>
    </row>
    <row r="129" spans="2:7" s="3" customFormat="1" x14ac:dyDescent="0.25">
      <c r="B129" s="3" t="s">
        <v>616</v>
      </c>
      <c r="C129" s="6" t="s">
        <v>16</v>
      </c>
      <c r="F129" s="12"/>
    </row>
    <row r="130" spans="2:7" s="3" customFormat="1" x14ac:dyDescent="0.25">
      <c r="B130" s="3" t="s">
        <v>616</v>
      </c>
      <c r="C130" s="6" t="s">
        <v>17</v>
      </c>
      <c r="F130" s="17"/>
    </row>
    <row r="131" spans="2:7" s="3" customFormat="1" x14ac:dyDescent="0.25">
      <c r="B131" s="3" t="s">
        <v>616</v>
      </c>
      <c r="C131" s="6" t="s">
        <v>20</v>
      </c>
      <c r="F131" s="17"/>
    </row>
    <row r="132" spans="2:7" s="3" customFormat="1" x14ac:dyDescent="0.25">
      <c r="B132" s="3" t="s">
        <v>616</v>
      </c>
      <c r="C132" s="6" t="s">
        <v>23</v>
      </c>
      <c r="F132" s="17"/>
    </row>
    <row r="133" spans="2:7" s="3" customFormat="1" x14ac:dyDescent="0.25">
      <c r="B133" s="3" t="s">
        <v>616</v>
      </c>
      <c r="C133" s="83" t="s">
        <v>505</v>
      </c>
      <c r="F133" s="17"/>
    </row>
    <row r="134" spans="2:7" s="3" customFormat="1" x14ac:dyDescent="0.25">
      <c r="B134" s="3" t="s">
        <v>616</v>
      </c>
      <c r="C134" s="143" t="s">
        <v>580</v>
      </c>
      <c r="D134" s="3" t="s">
        <v>6</v>
      </c>
      <c r="F134" s="17"/>
    </row>
    <row r="135" spans="2:7" s="3" customFormat="1" x14ac:dyDescent="0.25">
      <c r="B135" s="3" t="s">
        <v>616</v>
      </c>
      <c r="C135" s="83" t="s">
        <v>24</v>
      </c>
      <c r="F135" s="17"/>
    </row>
    <row r="136" spans="2:7" s="3" customFormat="1" x14ac:dyDescent="0.25">
      <c r="B136" s="3" t="s">
        <v>616</v>
      </c>
      <c r="C136" s="6" t="s">
        <v>18</v>
      </c>
      <c r="F136" s="17"/>
    </row>
    <row r="137" spans="2:7" s="3" customFormat="1" x14ac:dyDescent="0.25">
      <c r="B137" s="3" t="s">
        <v>616</v>
      </c>
      <c r="C137" s="6" t="s">
        <v>242</v>
      </c>
      <c r="F137" s="17"/>
    </row>
    <row r="138" spans="2:7" s="3" customFormat="1" x14ac:dyDescent="0.25">
      <c r="B138" s="3" t="s">
        <v>616</v>
      </c>
      <c r="C138" s="6" t="s">
        <v>571</v>
      </c>
      <c r="D138" s="3" t="s">
        <v>6</v>
      </c>
      <c r="F138" s="17"/>
    </row>
    <row r="139" spans="2:7" s="3" customFormat="1" x14ac:dyDescent="0.25">
      <c r="B139" s="3" t="s">
        <v>616</v>
      </c>
      <c r="C139" s="83" t="s">
        <v>572</v>
      </c>
      <c r="D139" s="3" t="s">
        <v>6</v>
      </c>
      <c r="F139" s="17"/>
    </row>
    <row r="140" spans="2:7" s="3" customFormat="1" x14ac:dyDescent="0.25">
      <c r="B140" s="3" t="s">
        <v>616</v>
      </c>
      <c r="C140" s="83" t="s">
        <v>45</v>
      </c>
      <c r="D140" s="3" t="s">
        <v>6</v>
      </c>
      <c r="F140" s="17"/>
    </row>
    <row r="141" spans="2:7" s="3" customFormat="1" x14ac:dyDescent="0.25">
      <c r="B141" s="3" t="s">
        <v>616</v>
      </c>
      <c r="C141" s="83" t="s">
        <v>44</v>
      </c>
      <c r="D141" s="3" t="s">
        <v>6</v>
      </c>
      <c r="F141" s="17"/>
    </row>
    <row r="142" spans="2:7" s="3" customFormat="1" x14ac:dyDescent="0.25">
      <c r="B142" s="3" t="s">
        <v>616</v>
      </c>
      <c r="C142" s="6" t="s">
        <v>241</v>
      </c>
      <c r="F142" s="17"/>
    </row>
    <row r="143" spans="2:7" x14ac:dyDescent="0.25">
      <c r="B143" s="3" t="s">
        <v>2</v>
      </c>
      <c r="E143" s="2"/>
      <c r="F143" s="17"/>
      <c r="G143" s="2"/>
    </row>
    <row r="144" spans="2:7" x14ac:dyDescent="0.25">
      <c r="C144" s="3" t="s">
        <v>3</v>
      </c>
      <c r="D144" s="3" t="s">
        <v>46</v>
      </c>
      <c r="E144" s="3" t="s">
        <v>4</v>
      </c>
      <c r="F144" s="12" t="s">
        <v>5</v>
      </c>
      <c r="G144" s="2"/>
    </row>
    <row r="145" spans="2:7" s="83" customFormat="1" x14ac:dyDescent="0.25">
      <c r="B145" s="2" t="s">
        <v>615</v>
      </c>
      <c r="C145" s="83" t="s">
        <v>12</v>
      </c>
      <c r="D145" s="3" t="s">
        <v>6</v>
      </c>
      <c r="E145" s="83" t="s">
        <v>1</v>
      </c>
      <c r="F145" s="8" t="str">
        <f>C122</f>
        <v>As Designed Packaged VAV COMPARE</v>
      </c>
    </row>
    <row r="146" spans="2:7" s="83" customFormat="1" x14ac:dyDescent="0.25">
      <c r="B146" s="2" t="s">
        <v>615</v>
      </c>
      <c r="C146" s="83" t="s">
        <v>12</v>
      </c>
      <c r="D146" s="3" t="s">
        <v>6</v>
      </c>
      <c r="E146" s="83" t="s">
        <v>19</v>
      </c>
      <c r="F146" s="8" t="str">
        <f>'(GlobalSettings)'!$C$14</f>
        <v>FullExterior</v>
      </c>
    </row>
    <row r="147" spans="2:7" s="83" customFormat="1" x14ac:dyDescent="0.25">
      <c r="B147" s="2" t="s">
        <v>615</v>
      </c>
      <c r="C147" s="83" t="s">
        <v>21</v>
      </c>
      <c r="D147" s="3" t="s">
        <v>6</v>
      </c>
      <c r="E147" s="83" t="s">
        <v>617</v>
      </c>
      <c r="F147" s="8" t="str">
        <f>'(GlobalSettings)'!$C$12</f>
        <v>Yes</v>
      </c>
    </row>
    <row r="148" spans="2:7" s="83" customFormat="1" x14ac:dyDescent="0.25">
      <c r="B148" s="2" t="s">
        <v>615</v>
      </c>
      <c r="C148" s="83" t="s">
        <v>25</v>
      </c>
      <c r="D148" s="3" t="s">
        <v>6</v>
      </c>
      <c r="E148" s="83" t="s">
        <v>27</v>
      </c>
      <c r="F148" s="8">
        <f>'(GlobalSettings)'!$C$16</f>
        <v>1</v>
      </c>
    </row>
    <row r="149" spans="2:7" s="83" customFormat="1" x14ac:dyDescent="0.25">
      <c r="B149" s="2" t="s">
        <v>615</v>
      </c>
      <c r="C149" s="83" t="s">
        <v>25</v>
      </c>
      <c r="D149" s="3" t="s">
        <v>6</v>
      </c>
      <c r="E149" s="83" t="s">
        <v>26</v>
      </c>
      <c r="F149" s="8">
        <f>'(GlobalSettings)'!$C$17</f>
        <v>12</v>
      </c>
    </row>
    <row r="150" spans="2:7" s="83" customFormat="1" x14ac:dyDescent="0.25">
      <c r="B150" s="2" t="s">
        <v>615</v>
      </c>
      <c r="C150" s="83" t="s">
        <v>28</v>
      </c>
      <c r="D150" s="3" t="s">
        <v>6</v>
      </c>
      <c r="E150" s="83" t="s">
        <v>29</v>
      </c>
      <c r="F150" s="8">
        <f>'(GlobalSettings)'!$C$32</f>
        <v>0.3</v>
      </c>
    </row>
    <row r="151" spans="2:7" s="83" customFormat="1" x14ac:dyDescent="0.25">
      <c r="B151" s="2" t="s">
        <v>615</v>
      </c>
      <c r="C151" s="83" t="s">
        <v>49</v>
      </c>
      <c r="D151" s="83" t="s">
        <v>50</v>
      </c>
      <c r="E151" s="83" t="s">
        <v>48</v>
      </c>
      <c r="F151" s="8">
        <f>'(GlobalSettings)'!$C$27</f>
        <v>0.5099999999999999</v>
      </c>
    </row>
    <row r="152" spans="2:7" s="83" customFormat="1" x14ac:dyDescent="0.25">
      <c r="B152" s="2" t="s">
        <v>615</v>
      </c>
      <c r="C152" s="83" t="s">
        <v>49</v>
      </c>
      <c r="D152" s="83" t="s">
        <v>47</v>
      </c>
      <c r="E152" s="83" t="s">
        <v>48</v>
      </c>
      <c r="F152" s="8">
        <f>'(GlobalSettings)'!$C$28</f>
        <v>4.2700000000000005</v>
      </c>
    </row>
    <row r="153" spans="2:7" s="83" customFormat="1" x14ac:dyDescent="0.25">
      <c r="B153" s="2" t="s">
        <v>615</v>
      </c>
      <c r="C153" s="83" t="s">
        <v>49</v>
      </c>
      <c r="D153" s="83" t="s">
        <v>507</v>
      </c>
      <c r="E153" s="83" t="s">
        <v>48</v>
      </c>
      <c r="F153" s="8">
        <f>'(GlobalSettings)'!$C$29</f>
        <v>6</v>
      </c>
    </row>
    <row r="154" spans="2:7" s="83" customFormat="1" x14ac:dyDescent="0.25">
      <c r="B154" s="2" t="s">
        <v>615</v>
      </c>
      <c r="C154" s="83" t="s">
        <v>51</v>
      </c>
      <c r="D154" s="2" t="s">
        <v>53</v>
      </c>
      <c r="E154" s="83" t="s">
        <v>52</v>
      </c>
      <c r="F154" s="8">
        <f>'(GlobalSettings)'!$C$30</f>
        <v>1.5</v>
      </c>
    </row>
    <row r="155" spans="2:7" s="83" customFormat="1" x14ac:dyDescent="0.25">
      <c r="B155" s="2" t="s">
        <v>615</v>
      </c>
      <c r="C155" s="83" t="s">
        <v>51</v>
      </c>
      <c r="D155" s="83" t="s">
        <v>53</v>
      </c>
      <c r="E155" s="83" t="s">
        <v>54</v>
      </c>
      <c r="F155" s="8">
        <f>'(GlobalSettings)'!$C$31</f>
        <v>0.32</v>
      </c>
    </row>
    <row r="156" spans="2:7" s="83" customFormat="1" x14ac:dyDescent="0.25">
      <c r="B156" s="2" t="s">
        <v>615</v>
      </c>
      <c r="C156" s="83" t="s">
        <v>55</v>
      </c>
      <c r="D156" s="83" t="s">
        <v>6</v>
      </c>
      <c r="E156" s="83" t="s">
        <v>56</v>
      </c>
      <c r="F156" s="8">
        <f>'(GlobalSettings)'!$C$33</f>
        <v>9.4502814258911823</v>
      </c>
    </row>
    <row r="157" spans="2:7" s="83" customFormat="1" x14ac:dyDescent="0.25">
      <c r="B157" s="2" t="s">
        <v>615</v>
      </c>
      <c r="C157" s="83" t="s">
        <v>573</v>
      </c>
      <c r="D157" s="83" t="s">
        <v>6</v>
      </c>
      <c r="E157" s="83" t="s">
        <v>574</v>
      </c>
      <c r="F157" s="8">
        <f>'(GlobalSettings)'!$C$35</f>
        <v>1</v>
      </c>
    </row>
    <row r="158" spans="2:7" s="4" customFormat="1" ht="23.25" x14ac:dyDescent="0.35">
      <c r="B158" s="2" t="s">
        <v>615</v>
      </c>
      <c r="C158" s="83" t="s">
        <v>573</v>
      </c>
      <c r="D158" s="83" t="s">
        <v>6</v>
      </c>
      <c r="E158" s="83" t="s">
        <v>575</v>
      </c>
      <c r="F158" s="8">
        <f>'(GlobalSettings)'!$C$36</f>
        <v>1</v>
      </c>
      <c r="G158" s="5"/>
    </row>
    <row r="159" spans="2:7" x14ac:dyDescent="0.25">
      <c r="B159" s="2" t="s">
        <v>615</v>
      </c>
      <c r="C159" s="83" t="s">
        <v>576</v>
      </c>
      <c r="D159" s="83" t="s">
        <v>6</v>
      </c>
      <c r="E159" s="83" t="s">
        <v>577</v>
      </c>
      <c r="F159" s="8">
        <f>'(GlobalSettings)'!$C$38</f>
        <v>7.0000000000000007E-2</v>
      </c>
    </row>
    <row r="160" spans="2:7" s="83" customFormat="1" x14ac:dyDescent="0.25">
      <c r="D160" s="3"/>
      <c r="F160" s="8"/>
      <c r="G160" s="6"/>
    </row>
    <row r="161" spans="2:7" s="3" customFormat="1" x14ac:dyDescent="0.25">
      <c r="C161" s="3" t="s">
        <v>7</v>
      </c>
      <c r="D161" s="3" t="s">
        <v>10</v>
      </c>
      <c r="E161" s="12" t="s">
        <v>8</v>
      </c>
      <c r="F161" s="12"/>
    </row>
    <row r="162" spans="2:7" s="4" customFormat="1" ht="23.25" x14ac:dyDescent="0.35">
      <c r="C162" s="4" t="s">
        <v>596</v>
      </c>
      <c r="D162" s="4" t="str">
        <f>'(GlobalSettings)'!$C$10</f>
        <v>D:\Freelance\0811_CentralTower\IDF\06Simplified\Proposed r00.idf</v>
      </c>
      <c r="E162" s="4" t="s">
        <v>6</v>
      </c>
      <c r="F162" s="13"/>
      <c r="G162" s="5"/>
    </row>
    <row r="163" spans="2:7" x14ac:dyDescent="0.25">
      <c r="B163" s="3" t="s">
        <v>0</v>
      </c>
      <c r="E163" s="2"/>
    </row>
    <row r="164" spans="2:7" s="3" customFormat="1" x14ac:dyDescent="0.25">
      <c r="C164" s="3" t="s">
        <v>9</v>
      </c>
      <c r="D164" s="3" t="s">
        <v>11</v>
      </c>
      <c r="F164" s="12"/>
    </row>
    <row r="165" spans="2:7" s="3" customFormat="1" x14ac:dyDescent="0.25">
      <c r="B165" s="3" t="s">
        <v>616</v>
      </c>
      <c r="C165" s="6" t="s">
        <v>13</v>
      </c>
      <c r="F165" s="12"/>
    </row>
    <row r="166" spans="2:7" s="3" customFormat="1" x14ac:dyDescent="0.25">
      <c r="B166" s="3" t="s">
        <v>616</v>
      </c>
      <c r="C166" s="83" t="s">
        <v>57</v>
      </c>
      <c r="E166" s="6"/>
      <c r="F166" s="12"/>
    </row>
    <row r="167" spans="2:7" s="3" customFormat="1" x14ac:dyDescent="0.25">
      <c r="B167" s="3" t="s">
        <v>616</v>
      </c>
      <c r="C167" s="6" t="s">
        <v>14</v>
      </c>
      <c r="F167" s="12"/>
    </row>
    <row r="168" spans="2:7" s="3" customFormat="1" x14ac:dyDescent="0.25">
      <c r="B168" s="3" t="s">
        <v>616</v>
      </c>
      <c r="C168" s="6" t="s">
        <v>15</v>
      </c>
      <c r="F168" s="12"/>
    </row>
    <row r="169" spans="2:7" s="3" customFormat="1" x14ac:dyDescent="0.25">
      <c r="B169" s="3" t="s">
        <v>616</v>
      </c>
      <c r="C169" s="6" t="s">
        <v>16</v>
      </c>
      <c r="F169" s="12"/>
    </row>
    <row r="170" spans="2:7" s="3" customFormat="1" x14ac:dyDescent="0.25">
      <c r="B170" s="3" t="s">
        <v>616</v>
      </c>
      <c r="C170" s="6" t="s">
        <v>17</v>
      </c>
      <c r="F170" s="17"/>
    </row>
    <row r="171" spans="2:7" s="3" customFormat="1" x14ac:dyDescent="0.25">
      <c r="B171" s="3" t="s">
        <v>616</v>
      </c>
      <c r="C171" s="6" t="s">
        <v>20</v>
      </c>
      <c r="F171" s="17"/>
    </row>
    <row r="172" spans="2:7" s="3" customFormat="1" x14ac:dyDescent="0.25">
      <c r="B172" s="3" t="s">
        <v>616</v>
      </c>
      <c r="C172" s="6" t="s">
        <v>23</v>
      </c>
      <c r="F172" s="17"/>
    </row>
    <row r="173" spans="2:7" s="3" customFormat="1" x14ac:dyDescent="0.25">
      <c r="B173" s="3" t="s">
        <v>616</v>
      </c>
      <c r="C173" s="83" t="s">
        <v>505</v>
      </c>
      <c r="F173" s="17"/>
    </row>
    <row r="174" spans="2:7" s="3" customFormat="1" x14ac:dyDescent="0.25">
      <c r="B174" s="3" t="s">
        <v>616</v>
      </c>
      <c r="C174" s="3" t="s">
        <v>582</v>
      </c>
      <c r="D174" s="3" t="s">
        <v>6</v>
      </c>
      <c r="F174" s="17"/>
    </row>
    <row r="175" spans="2:7" s="3" customFormat="1" x14ac:dyDescent="0.25">
      <c r="B175" s="3" t="s">
        <v>616</v>
      </c>
      <c r="C175" s="83" t="s">
        <v>24</v>
      </c>
      <c r="F175" s="17"/>
    </row>
    <row r="176" spans="2:7" s="3" customFormat="1" x14ac:dyDescent="0.25">
      <c r="B176" s="3" t="s">
        <v>616</v>
      </c>
      <c r="C176" s="6" t="s">
        <v>18</v>
      </c>
      <c r="F176" s="17"/>
    </row>
    <row r="177" spans="2:7" s="3" customFormat="1" x14ac:dyDescent="0.25">
      <c r="B177" s="3" t="s">
        <v>616</v>
      </c>
      <c r="C177" s="6" t="s">
        <v>242</v>
      </c>
      <c r="F177" s="17"/>
    </row>
    <row r="178" spans="2:7" s="3" customFormat="1" x14ac:dyDescent="0.25">
      <c r="B178" s="3" t="s">
        <v>616</v>
      </c>
      <c r="C178" s="6" t="s">
        <v>571</v>
      </c>
      <c r="D178" s="3" t="s">
        <v>6</v>
      </c>
      <c r="F178" s="17"/>
    </row>
    <row r="179" spans="2:7" s="3" customFormat="1" x14ac:dyDescent="0.25">
      <c r="B179" s="3" t="s">
        <v>616</v>
      </c>
      <c r="C179" s="83" t="s">
        <v>572</v>
      </c>
      <c r="D179" s="3" t="s">
        <v>6</v>
      </c>
      <c r="F179" s="17"/>
    </row>
    <row r="180" spans="2:7" s="3" customFormat="1" x14ac:dyDescent="0.25">
      <c r="B180" s="3" t="s">
        <v>616</v>
      </c>
      <c r="C180" s="83" t="s">
        <v>45</v>
      </c>
      <c r="D180" s="3" t="s">
        <v>6</v>
      </c>
      <c r="F180" s="17"/>
    </row>
    <row r="181" spans="2:7" s="3" customFormat="1" x14ac:dyDescent="0.25">
      <c r="B181" s="3" t="s">
        <v>616</v>
      </c>
      <c r="C181" s="83" t="s">
        <v>44</v>
      </c>
      <c r="D181" s="3" t="s">
        <v>6</v>
      </c>
      <c r="F181" s="17"/>
    </row>
    <row r="182" spans="2:7" s="3" customFormat="1" x14ac:dyDescent="0.25">
      <c r="B182" s="3" t="s">
        <v>616</v>
      </c>
      <c r="C182" s="6" t="s">
        <v>241</v>
      </c>
      <c r="F182" s="17"/>
    </row>
    <row r="183" spans="2:7" x14ac:dyDescent="0.25">
      <c r="B183" s="3" t="s">
        <v>2</v>
      </c>
      <c r="E183" s="2"/>
      <c r="F183" s="17"/>
      <c r="G183" s="2"/>
    </row>
    <row r="184" spans="2:7" x14ac:dyDescent="0.25">
      <c r="C184" s="3" t="s">
        <v>3</v>
      </c>
      <c r="D184" s="3" t="s">
        <v>46</v>
      </c>
      <c r="E184" s="3" t="s">
        <v>4</v>
      </c>
      <c r="F184" s="12" t="s">
        <v>5</v>
      </c>
      <c r="G184" s="2"/>
    </row>
    <row r="185" spans="2:7" s="83" customFormat="1" x14ac:dyDescent="0.25">
      <c r="B185" s="2" t="s">
        <v>615</v>
      </c>
      <c r="C185" s="83" t="s">
        <v>12</v>
      </c>
      <c r="D185" s="3" t="s">
        <v>6</v>
      </c>
      <c r="E185" s="83" t="s">
        <v>1</v>
      </c>
      <c r="F185" s="8" t="str">
        <f>C162</f>
        <v>As Designed Fancoil DOAS DEV</v>
      </c>
    </row>
    <row r="186" spans="2:7" s="83" customFormat="1" x14ac:dyDescent="0.25">
      <c r="B186" s="2" t="s">
        <v>615</v>
      </c>
      <c r="C186" s="83" t="s">
        <v>12</v>
      </c>
      <c r="D186" s="3" t="s">
        <v>6</v>
      </c>
      <c r="E186" s="83" t="s">
        <v>19</v>
      </c>
      <c r="F186" s="8" t="str">
        <f>'(GlobalSettings)'!$C$14</f>
        <v>FullExterior</v>
      </c>
    </row>
    <row r="187" spans="2:7" s="83" customFormat="1" x14ac:dyDescent="0.25">
      <c r="B187" s="2" t="s">
        <v>615</v>
      </c>
      <c r="C187" s="83" t="s">
        <v>21</v>
      </c>
      <c r="D187" s="3" t="s">
        <v>6</v>
      </c>
      <c r="E187" s="83" t="s">
        <v>617</v>
      </c>
      <c r="F187" s="8" t="str">
        <f>'(GlobalSettings)'!$C$12</f>
        <v>Yes</v>
      </c>
    </row>
    <row r="188" spans="2:7" s="83" customFormat="1" x14ac:dyDescent="0.25">
      <c r="B188" s="2" t="s">
        <v>615</v>
      </c>
      <c r="C188" s="83" t="s">
        <v>25</v>
      </c>
      <c r="D188" s="3" t="s">
        <v>6</v>
      </c>
      <c r="E188" s="83" t="s">
        <v>27</v>
      </c>
      <c r="F188" s="8">
        <f>'(GlobalSettings)'!$C$16</f>
        <v>1</v>
      </c>
    </row>
    <row r="189" spans="2:7" s="83" customFormat="1" x14ac:dyDescent="0.25">
      <c r="B189" s="2" t="s">
        <v>615</v>
      </c>
      <c r="C189" s="83" t="s">
        <v>25</v>
      </c>
      <c r="D189" s="3" t="s">
        <v>6</v>
      </c>
      <c r="E189" s="83" t="s">
        <v>26</v>
      </c>
      <c r="F189" s="8">
        <f>'(GlobalSettings)'!$C$17</f>
        <v>12</v>
      </c>
    </row>
    <row r="190" spans="2:7" s="83" customFormat="1" x14ac:dyDescent="0.25">
      <c r="B190" s="2" t="s">
        <v>615</v>
      </c>
      <c r="C190" s="83" t="s">
        <v>28</v>
      </c>
      <c r="D190" s="3" t="s">
        <v>6</v>
      </c>
      <c r="E190" s="83" t="s">
        <v>29</v>
      </c>
      <c r="F190" s="8">
        <f>'(GlobalSettings)'!$C$32</f>
        <v>0.3</v>
      </c>
    </row>
    <row r="191" spans="2:7" s="83" customFormat="1" x14ac:dyDescent="0.25">
      <c r="B191" s="2" t="s">
        <v>615</v>
      </c>
      <c r="C191" s="83" t="s">
        <v>49</v>
      </c>
      <c r="D191" s="83" t="s">
        <v>50</v>
      </c>
      <c r="E191" s="83" t="s">
        <v>48</v>
      </c>
      <c r="F191" s="8">
        <f>'(GlobalSettings)'!$C$27</f>
        <v>0.5099999999999999</v>
      </c>
    </row>
    <row r="192" spans="2:7" s="83" customFormat="1" x14ac:dyDescent="0.25">
      <c r="B192" s="2" t="s">
        <v>615</v>
      </c>
      <c r="C192" s="83" t="s">
        <v>49</v>
      </c>
      <c r="D192" s="83" t="s">
        <v>47</v>
      </c>
      <c r="E192" s="83" t="s">
        <v>48</v>
      </c>
      <c r="F192" s="8">
        <f>'(GlobalSettings)'!$C$28</f>
        <v>4.2700000000000005</v>
      </c>
    </row>
    <row r="193" spans="2:7" s="83" customFormat="1" x14ac:dyDescent="0.25">
      <c r="B193" s="2" t="s">
        <v>615</v>
      </c>
      <c r="C193" s="83" t="s">
        <v>49</v>
      </c>
      <c r="D193" s="83" t="s">
        <v>507</v>
      </c>
      <c r="E193" s="83" t="s">
        <v>48</v>
      </c>
      <c r="F193" s="8">
        <f>'(GlobalSettings)'!$C$29</f>
        <v>6</v>
      </c>
    </row>
    <row r="194" spans="2:7" s="83" customFormat="1" x14ac:dyDescent="0.25">
      <c r="B194" s="2" t="s">
        <v>615</v>
      </c>
      <c r="C194" s="83" t="s">
        <v>51</v>
      </c>
      <c r="D194" s="2" t="s">
        <v>53</v>
      </c>
      <c r="E194" s="83" t="s">
        <v>52</v>
      </c>
      <c r="F194" s="8">
        <f>'(GlobalSettings)'!$C$30</f>
        <v>1.5</v>
      </c>
    </row>
    <row r="195" spans="2:7" s="83" customFormat="1" x14ac:dyDescent="0.25">
      <c r="B195" s="2" t="s">
        <v>615</v>
      </c>
      <c r="C195" s="83" t="s">
        <v>51</v>
      </c>
      <c r="D195" s="83" t="s">
        <v>53</v>
      </c>
      <c r="E195" s="83" t="s">
        <v>54</v>
      </c>
      <c r="F195" s="8">
        <f>'(GlobalSettings)'!$C$31</f>
        <v>0.32</v>
      </c>
    </row>
    <row r="196" spans="2:7" s="83" customFormat="1" x14ac:dyDescent="0.25">
      <c r="B196" s="2" t="s">
        <v>615</v>
      </c>
      <c r="C196" s="83" t="s">
        <v>55</v>
      </c>
      <c r="D196" s="83" t="s">
        <v>6</v>
      </c>
      <c r="E196" s="83" t="s">
        <v>56</v>
      </c>
      <c r="F196" s="8">
        <f>'(GlobalSettings)'!$C$33</f>
        <v>9.4502814258911823</v>
      </c>
    </row>
    <row r="197" spans="2:7" s="83" customFormat="1" x14ac:dyDescent="0.25">
      <c r="B197" s="2" t="s">
        <v>615</v>
      </c>
      <c r="C197" s="83" t="s">
        <v>573</v>
      </c>
      <c r="D197" s="83" t="s">
        <v>6</v>
      </c>
      <c r="E197" s="83" t="s">
        <v>574</v>
      </c>
      <c r="F197" s="8">
        <f>'(GlobalSettings)'!$C$35</f>
        <v>1</v>
      </c>
    </row>
    <row r="198" spans="2:7" s="4" customFormat="1" ht="23.25" x14ac:dyDescent="0.35">
      <c r="B198" s="2" t="s">
        <v>615</v>
      </c>
      <c r="C198" s="83" t="s">
        <v>573</v>
      </c>
      <c r="D198" s="83" t="s">
        <v>6</v>
      </c>
      <c r="E198" s="83" t="s">
        <v>575</v>
      </c>
      <c r="F198" s="8">
        <f>'(GlobalSettings)'!$C$36</f>
        <v>1</v>
      </c>
      <c r="G198" s="5"/>
    </row>
    <row r="199" spans="2:7" x14ac:dyDescent="0.25">
      <c r="B199" s="2" t="s">
        <v>615</v>
      </c>
      <c r="C199" s="83" t="s">
        <v>576</v>
      </c>
      <c r="D199" s="83" t="s">
        <v>6</v>
      </c>
      <c r="E199" s="83" t="s">
        <v>577</v>
      </c>
      <c r="F199" s="8">
        <f>'(GlobalSettings)'!$C$38</f>
        <v>7.0000000000000007E-2</v>
      </c>
    </row>
    <row r="200" spans="2:7" x14ac:dyDescent="0.25">
      <c r="B200" s="3"/>
      <c r="C200" s="83"/>
      <c r="D200" s="83"/>
      <c r="E200" s="83"/>
      <c r="F200" s="8"/>
    </row>
    <row r="201" spans="2:7" s="3" customFormat="1" x14ac:dyDescent="0.25">
      <c r="C201" s="3" t="s">
        <v>7</v>
      </c>
      <c r="D201" s="3" t="s">
        <v>10</v>
      </c>
      <c r="E201" s="12" t="s">
        <v>8</v>
      </c>
      <c r="F201" s="12"/>
    </row>
    <row r="202" spans="2:7" s="4" customFormat="1" ht="23.25" x14ac:dyDescent="0.35">
      <c r="C202" s="4" t="s">
        <v>581</v>
      </c>
      <c r="D202" s="4" t="str">
        <f>'(GlobalSettings)'!$C$9</f>
        <v>D:\Freelance\0811_CentralTower\IDF\06Simplified\Baseline r00.idf</v>
      </c>
      <c r="E202" s="4" t="s">
        <v>6</v>
      </c>
      <c r="F202" s="13"/>
      <c r="G202" s="5"/>
    </row>
    <row r="203" spans="2:7" x14ac:dyDescent="0.25">
      <c r="B203" s="3" t="s">
        <v>0</v>
      </c>
      <c r="E203" s="2"/>
    </row>
    <row r="204" spans="2:7" s="3" customFormat="1" x14ac:dyDescent="0.25">
      <c r="C204" s="3" t="s">
        <v>9</v>
      </c>
      <c r="D204" s="3" t="s">
        <v>11</v>
      </c>
      <c r="F204" s="12"/>
    </row>
    <row r="205" spans="2:7" s="3" customFormat="1" x14ac:dyDescent="0.25">
      <c r="B205" s="3" t="s">
        <v>616</v>
      </c>
      <c r="C205" s="6" t="s">
        <v>13</v>
      </c>
      <c r="F205" s="12"/>
    </row>
    <row r="206" spans="2:7" s="3" customFormat="1" x14ac:dyDescent="0.25">
      <c r="B206" s="3" t="s">
        <v>616</v>
      </c>
      <c r="C206" s="83" t="s">
        <v>57</v>
      </c>
      <c r="E206" s="6"/>
      <c r="F206" s="12"/>
    </row>
    <row r="207" spans="2:7" s="3" customFormat="1" x14ac:dyDescent="0.25">
      <c r="B207" s="3" t="s">
        <v>616</v>
      </c>
      <c r="C207" s="6" t="s">
        <v>14</v>
      </c>
      <c r="F207" s="12"/>
    </row>
    <row r="208" spans="2:7" s="3" customFormat="1" x14ac:dyDescent="0.25">
      <c r="B208" s="3" t="s">
        <v>616</v>
      </c>
      <c r="C208" s="6" t="s">
        <v>15</v>
      </c>
      <c r="F208" s="12"/>
    </row>
    <row r="209" spans="2:7" s="3" customFormat="1" x14ac:dyDescent="0.25">
      <c r="B209" s="3" t="s">
        <v>616</v>
      </c>
      <c r="C209" s="6" t="s">
        <v>16</v>
      </c>
      <c r="F209" s="12"/>
    </row>
    <row r="210" spans="2:7" s="3" customFormat="1" x14ac:dyDescent="0.25">
      <c r="B210" s="3" t="s">
        <v>616</v>
      </c>
      <c r="C210" s="6" t="s">
        <v>17</v>
      </c>
      <c r="F210" s="17"/>
    </row>
    <row r="211" spans="2:7" s="3" customFormat="1" x14ac:dyDescent="0.25">
      <c r="B211" s="3" t="s">
        <v>616</v>
      </c>
      <c r="C211" s="6" t="s">
        <v>20</v>
      </c>
      <c r="F211" s="17"/>
    </row>
    <row r="212" spans="2:7" s="3" customFormat="1" x14ac:dyDescent="0.25">
      <c r="B212" s="3" t="s">
        <v>616</v>
      </c>
      <c r="C212" s="6" t="s">
        <v>23</v>
      </c>
      <c r="F212" s="17"/>
    </row>
    <row r="213" spans="2:7" s="3" customFormat="1" x14ac:dyDescent="0.25">
      <c r="B213" s="3" t="s">
        <v>616</v>
      </c>
      <c r="C213" s="83" t="s">
        <v>505</v>
      </c>
      <c r="F213" s="17"/>
    </row>
    <row r="214" spans="2:7" s="3" customFormat="1" x14ac:dyDescent="0.25">
      <c r="B214" s="3" t="s">
        <v>616</v>
      </c>
      <c r="C214" s="3" t="s">
        <v>583</v>
      </c>
      <c r="D214" s="3" t="s">
        <v>6</v>
      </c>
      <c r="F214" s="17"/>
    </row>
    <row r="215" spans="2:7" s="3" customFormat="1" x14ac:dyDescent="0.25">
      <c r="B215" s="3" t="s">
        <v>616</v>
      </c>
      <c r="C215" s="83" t="s">
        <v>24</v>
      </c>
      <c r="F215" s="17"/>
    </row>
    <row r="216" spans="2:7" s="3" customFormat="1" x14ac:dyDescent="0.25">
      <c r="B216" s="3" t="s">
        <v>616</v>
      </c>
      <c r="C216" s="6" t="s">
        <v>18</v>
      </c>
      <c r="F216" s="17"/>
    </row>
    <row r="217" spans="2:7" s="3" customFormat="1" x14ac:dyDescent="0.25">
      <c r="B217" s="3" t="s">
        <v>616</v>
      </c>
      <c r="C217" s="6" t="s">
        <v>242</v>
      </c>
      <c r="F217" s="17"/>
    </row>
    <row r="218" spans="2:7" s="3" customFormat="1" x14ac:dyDescent="0.25">
      <c r="B218" s="3" t="s">
        <v>616</v>
      </c>
      <c r="C218" s="6" t="s">
        <v>571</v>
      </c>
      <c r="D218" s="3" t="s">
        <v>6</v>
      </c>
      <c r="F218" s="17"/>
    </row>
    <row r="219" spans="2:7" s="3" customFormat="1" x14ac:dyDescent="0.25">
      <c r="B219" s="3" t="s">
        <v>616</v>
      </c>
      <c r="C219" s="83" t="s">
        <v>572</v>
      </c>
      <c r="D219" s="3" t="s">
        <v>6</v>
      </c>
      <c r="F219" s="17"/>
    </row>
    <row r="220" spans="2:7" s="3" customFormat="1" x14ac:dyDescent="0.25">
      <c r="B220" s="3" t="s">
        <v>616</v>
      </c>
      <c r="C220" s="83" t="s">
        <v>45</v>
      </c>
      <c r="D220" s="3" t="s">
        <v>6</v>
      </c>
      <c r="F220" s="17"/>
    </row>
    <row r="221" spans="2:7" s="3" customFormat="1" x14ac:dyDescent="0.25">
      <c r="B221" s="3" t="s">
        <v>616</v>
      </c>
      <c r="C221" s="83" t="s">
        <v>44</v>
      </c>
      <c r="D221" s="3" t="s">
        <v>6</v>
      </c>
      <c r="F221" s="17"/>
    </row>
    <row r="222" spans="2:7" s="3" customFormat="1" x14ac:dyDescent="0.25">
      <c r="B222" s="3" t="s">
        <v>616</v>
      </c>
      <c r="C222" s="6" t="s">
        <v>241</v>
      </c>
      <c r="F222" s="17"/>
    </row>
    <row r="223" spans="2:7" x14ac:dyDescent="0.25">
      <c r="B223" s="3" t="s">
        <v>2</v>
      </c>
      <c r="E223" s="2"/>
      <c r="F223" s="17"/>
      <c r="G223" s="2"/>
    </row>
    <row r="224" spans="2:7" x14ac:dyDescent="0.25">
      <c r="C224" s="3" t="s">
        <v>3</v>
      </c>
      <c r="D224" s="3" t="s">
        <v>46</v>
      </c>
      <c r="E224" s="3" t="s">
        <v>4</v>
      </c>
      <c r="F224" s="12" t="s">
        <v>5</v>
      </c>
      <c r="G224" s="2"/>
    </row>
    <row r="225" spans="2:7" s="83" customFormat="1" x14ac:dyDescent="0.25">
      <c r="B225" s="2" t="s">
        <v>615</v>
      </c>
      <c r="C225" s="83" t="s">
        <v>12</v>
      </c>
      <c r="D225" s="3" t="s">
        <v>6</v>
      </c>
      <c r="E225" s="83" t="s">
        <v>1</v>
      </c>
      <c r="F225" s="8" t="str">
        <f>C202</f>
        <v>Baseline Passive Fancoil</v>
      </c>
    </row>
    <row r="226" spans="2:7" s="83" customFormat="1" x14ac:dyDescent="0.25">
      <c r="B226" s="2" t="s">
        <v>615</v>
      </c>
      <c r="C226" s="83" t="s">
        <v>12</v>
      </c>
      <c r="D226" s="3" t="s">
        <v>6</v>
      </c>
      <c r="E226" s="83" t="s">
        <v>19</v>
      </c>
      <c r="F226" s="8" t="str">
        <f>'(GlobalSettings)'!$C$14</f>
        <v>FullExterior</v>
      </c>
    </row>
    <row r="227" spans="2:7" s="83" customFormat="1" x14ac:dyDescent="0.25">
      <c r="B227" s="2" t="s">
        <v>615</v>
      </c>
      <c r="C227" s="83" t="s">
        <v>21</v>
      </c>
      <c r="D227" s="3" t="s">
        <v>6</v>
      </c>
      <c r="E227" s="83" t="s">
        <v>617</v>
      </c>
      <c r="F227" s="8" t="str">
        <f>'(GlobalSettings)'!$C$12</f>
        <v>Yes</v>
      </c>
    </row>
    <row r="228" spans="2:7" s="83" customFormat="1" x14ac:dyDescent="0.25">
      <c r="B228" s="2" t="s">
        <v>615</v>
      </c>
      <c r="C228" s="83" t="s">
        <v>25</v>
      </c>
      <c r="D228" s="3" t="s">
        <v>6</v>
      </c>
      <c r="E228" s="83" t="s">
        <v>27</v>
      </c>
      <c r="F228" s="8">
        <f>'(GlobalSettings)'!$C$16</f>
        <v>1</v>
      </c>
    </row>
    <row r="229" spans="2:7" s="83" customFormat="1" x14ac:dyDescent="0.25">
      <c r="B229" s="2" t="s">
        <v>615</v>
      </c>
      <c r="C229" s="83" t="s">
        <v>25</v>
      </c>
      <c r="D229" s="3" t="s">
        <v>6</v>
      </c>
      <c r="E229" s="83" t="s">
        <v>26</v>
      </c>
      <c r="F229" s="8">
        <f>'(GlobalSettings)'!$C$17</f>
        <v>12</v>
      </c>
    </row>
    <row r="230" spans="2:7" s="83" customFormat="1" x14ac:dyDescent="0.25">
      <c r="B230" s="2" t="s">
        <v>615</v>
      </c>
      <c r="C230" s="83" t="s">
        <v>28</v>
      </c>
      <c r="D230" s="3" t="s">
        <v>6</v>
      </c>
      <c r="E230" s="83" t="s">
        <v>29</v>
      </c>
      <c r="F230" s="8">
        <f>'(GlobalSettings)'!$B$32</f>
        <v>0.3</v>
      </c>
    </row>
    <row r="231" spans="2:7" s="83" customFormat="1" x14ac:dyDescent="0.25">
      <c r="B231" s="2" t="s">
        <v>615</v>
      </c>
      <c r="C231" s="83" t="s">
        <v>49</v>
      </c>
      <c r="D231" s="83" t="s">
        <v>50</v>
      </c>
      <c r="E231" s="83" t="s">
        <v>48</v>
      </c>
      <c r="F231" s="8">
        <f>'(GlobalSettings)'!$B$27</f>
        <v>1.9997260273972599</v>
      </c>
    </row>
    <row r="232" spans="2:7" s="83" customFormat="1" x14ac:dyDescent="0.25">
      <c r="B232" s="2" t="s">
        <v>615</v>
      </c>
      <c r="C232" s="83" t="s">
        <v>49</v>
      </c>
      <c r="D232" s="83" t="s">
        <v>47</v>
      </c>
      <c r="E232" s="83" t="s">
        <v>48</v>
      </c>
      <c r="F232" s="8">
        <f>'(GlobalSettings)'!$B$28</f>
        <v>2.9330036630036629</v>
      </c>
    </row>
    <row r="233" spans="2:7" s="83" customFormat="1" x14ac:dyDescent="0.25">
      <c r="B233" s="2" t="s">
        <v>615</v>
      </c>
      <c r="C233" s="83" t="s">
        <v>49</v>
      </c>
      <c r="D233" s="83" t="s">
        <v>507</v>
      </c>
      <c r="E233" s="83" t="s">
        <v>48</v>
      </c>
      <c r="F233" s="8">
        <f>'(GlobalSettings)'!$B$29</f>
        <v>6</v>
      </c>
    </row>
    <row r="234" spans="2:7" s="83" customFormat="1" x14ac:dyDescent="0.25">
      <c r="B234" s="2" t="s">
        <v>615</v>
      </c>
      <c r="C234" s="83" t="s">
        <v>51</v>
      </c>
      <c r="D234" s="2" t="s">
        <v>53</v>
      </c>
      <c r="E234" s="83" t="s">
        <v>52</v>
      </c>
      <c r="F234" s="8">
        <f>'(GlobalSettings)'!$B$30</f>
        <v>2.56</v>
      </c>
    </row>
    <row r="235" spans="2:7" s="83" customFormat="1" x14ac:dyDescent="0.25">
      <c r="B235" s="2" t="s">
        <v>615</v>
      </c>
      <c r="C235" s="83" t="s">
        <v>51</v>
      </c>
      <c r="D235" s="83" t="s">
        <v>53</v>
      </c>
      <c r="E235" s="83" t="s">
        <v>54</v>
      </c>
      <c r="F235" s="8">
        <f>'(GlobalSettings)'!$B$31</f>
        <v>0.4</v>
      </c>
    </row>
    <row r="236" spans="2:7" s="83" customFormat="1" x14ac:dyDescent="0.25">
      <c r="B236" s="2" t="s">
        <v>615</v>
      </c>
      <c r="C236" s="83" t="s">
        <v>55</v>
      </c>
      <c r="D236" s="83" t="s">
        <v>6</v>
      </c>
      <c r="E236" s="83" t="s">
        <v>56</v>
      </c>
      <c r="F236" s="8">
        <f>'(GlobalSettings)'!$B$33</f>
        <v>11.099437148217635</v>
      </c>
    </row>
    <row r="237" spans="2:7" s="83" customFormat="1" x14ac:dyDescent="0.25">
      <c r="B237" s="2" t="s">
        <v>615</v>
      </c>
      <c r="C237" s="83" t="s">
        <v>573</v>
      </c>
      <c r="D237" s="83" t="s">
        <v>6</v>
      </c>
      <c r="E237" s="83" t="s">
        <v>574</v>
      </c>
      <c r="F237" s="8">
        <f>'(GlobalSettings)'!$B$35</f>
        <v>1.25</v>
      </c>
    </row>
    <row r="238" spans="2:7" s="4" customFormat="1" ht="23.25" x14ac:dyDescent="0.35">
      <c r="B238" s="2" t="s">
        <v>615</v>
      </c>
      <c r="C238" s="83" t="s">
        <v>573</v>
      </c>
      <c r="D238" s="83" t="s">
        <v>6</v>
      </c>
      <c r="E238" s="83" t="s">
        <v>575</v>
      </c>
      <c r="F238" s="8">
        <f>'(GlobalSettings)'!$B$36</f>
        <v>1.1499999999999999</v>
      </c>
      <c r="G238" s="5"/>
    </row>
    <row r="239" spans="2:7" x14ac:dyDescent="0.25">
      <c r="B239" s="2" t="s">
        <v>615</v>
      </c>
      <c r="C239" s="83" t="s">
        <v>576</v>
      </c>
      <c r="D239" s="83" t="s">
        <v>6</v>
      </c>
      <c r="E239" s="83" t="s">
        <v>577</v>
      </c>
      <c r="F239" s="8">
        <f>'(GlobalSettings)'!$B$38</f>
        <v>7.0000000000000007E-2</v>
      </c>
    </row>
    <row r="240" spans="2:7" s="3" customFormat="1" x14ac:dyDescent="0.25">
      <c r="F240" s="12"/>
    </row>
    <row r="241" spans="2:7" s="3" customFormat="1" x14ac:dyDescent="0.25">
      <c r="C241" s="3" t="s">
        <v>7</v>
      </c>
      <c r="D241" s="3" t="s">
        <v>10</v>
      </c>
      <c r="E241" s="12" t="s">
        <v>8</v>
      </c>
      <c r="F241" s="12"/>
    </row>
    <row r="242" spans="2:7" s="4" customFormat="1" ht="23.25" x14ac:dyDescent="0.35">
      <c r="C242" s="4" t="s">
        <v>584</v>
      </c>
      <c r="D242" s="4" t="str">
        <f>'(GlobalSettings)'!$C$9</f>
        <v>D:\Freelance\0811_CentralTower\IDF\06Simplified\Baseline r00.idf</v>
      </c>
      <c r="E242" s="4" t="s">
        <v>6</v>
      </c>
      <c r="F242" s="13"/>
      <c r="G242" s="5"/>
    </row>
    <row r="243" spans="2:7" x14ac:dyDescent="0.25">
      <c r="B243" s="3" t="s">
        <v>0</v>
      </c>
      <c r="E243" s="2"/>
    </row>
    <row r="244" spans="2:7" s="3" customFormat="1" x14ac:dyDescent="0.25">
      <c r="C244" s="3" t="s">
        <v>9</v>
      </c>
      <c r="D244" s="3" t="s">
        <v>11</v>
      </c>
      <c r="F244" s="12"/>
    </row>
    <row r="245" spans="2:7" s="3" customFormat="1" x14ac:dyDescent="0.25">
      <c r="B245" s="3" t="s">
        <v>616</v>
      </c>
      <c r="C245" s="6" t="s">
        <v>13</v>
      </c>
      <c r="F245" s="12"/>
    </row>
    <row r="246" spans="2:7" s="3" customFormat="1" x14ac:dyDescent="0.25">
      <c r="B246" s="3" t="s">
        <v>616</v>
      </c>
      <c r="C246" s="83" t="s">
        <v>57</v>
      </c>
      <c r="E246" s="6"/>
      <c r="F246" s="12"/>
    </row>
    <row r="247" spans="2:7" s="3" customFormat="1" x14ac:dyDescent="0.25">
      <c r="B247" s="3" t="s">
        <v>616</v>
      </c>
      <c r="C247" s="6" t="s">
        <v>14</v>
      </c>
      <c r="F247" s="12"/>
    </row>
    <row r="248" spans="2:7" s="3" customFormat="1" x14ac:dyDescent="0.25">
      <c r="B248" s="3" t="s">
        <v>616</v>
      </c>
      <c r="C248" s="6" t="s">
        <v>15</v>
      </c>
      <c r="F248" s="12"/>
    </row>
    <row r="249" spans="2:7" s="3" customFormat="1" x14ac:dyDescent="0.25">
      <c r="B249" s="3" t="s">
        <v>616</v>
      </c>
      <c r="C249" s="6" t="s">
        <v>16</v>
      </c>
      <c r="F249" s="12"/>
    </row>
    <row r="250" spans="2:7" s="3" customFormat="1" x14ac:dyDescent="0.25">
      <c r="B250" s="3" t="s">
        <v>616</v>
      </c>
      <c r="C250" s="6" t="s">
        <v>17</v>
      </c>
      <c r="F250" s="17"/>
    </row>
    <row r="251" spans="2:7" s="3" customFormat="1" x14ac:dyDescent="0.25">
      <c r="B251" s="3" t="s">
        <v>616</v>
      </c>
      <c r="C251" s="6" t="s">
        <v>20</v>
      </c>
      <c r="F251" s="17"/>
    </row>
    <row r="252" spans="2:7" s="3" customFormat="1" x14ac:dyDescent="0.25">
      <c r="B252" s="3" t="s">
        <v>616</v>
      </c>
      <c r="C252" s="6" t="s">
        <v>23</v>
      </c>
      <c r="F252" s="17"/>
    </row>
    <row r="253" spans="2:7" s="3" customFormat="1" x14ac:dyDescent="0.25">
      <c r="B253" s="3" t="s">
        <v>616</v>
      </c>
      <c r="C253" s="83" t="s">
        <v>505</v>
      </c>
      <c r="F253" s="17"/>
    </row>
    <row r="254" spans="2:7" s="3" customFormat="1" x14ac:dyDescent="0.25">
      <c r="B254" s="3" t="s">
        <v>616</v>
      </c>
      <c r="C254" s="3" t="s">
        <v>582</v>
      </c>
      <c r="D254" s="3" t="s">
        <v>6</v>
      </c>
      <c r="F254" s="17"/>
    </row>
    <row r="255" spans="2:7" s="3" customFormat="1" x14ac:dyDescent="0.25">
      <c r="B255" s="3" t="s">
        <v>616</v>
      </c>
      <c r="C255" s="83" t="s">
        <v>24</v>
      </c>
      <c r="F255" s="17"/>
    </row>
    <row r="256" spans="2:7" s="3" customFormat="1" x14ac:dyDescent="0.25">
      <c r="B256" s="3" t="s">
        <v>616</v>
      </c>
      <c r="C256" s="6" t="s">
        <v>18</v>
      </c>
      <c r="F256" s="17"/>
    </row>
    <row r="257" spans="2:7" s="3" customFormat="1" x14ac:dyDescent="0.25">
      <c r="B257" s="3" t="s">
        <v>616</v>
      </c>
      <c r="C257" s="6" t="s">
        <v>242</v>
      </c>
      <c r="F257" s="17"/>
    </row>
    <row r="258" spans="2:7" s="3" customFormat="1" x14ac:dyDescent="0.25">
      <c r="B258" s="3" t="s">
        <v>616</v>
      </c>
      <c r="C258" s="6" t="s">
        <v>571</v>
      </c>
      <c r="D258" s="3" t="s">
        <v>6</v>
      </c>
      <c r="F258" s="17"/>
    </row>
    <row r="259" spans="2:7" s="3" customFormat="1" x14ac:dyDescent="0.25">
      <c r="B259" s="3" t="s">
        <v>616</v>
      </c>
      <c r="C259" s="83" t="s">
        <v>572</v>
      </c>
      <c r="D259" s="3" t="s">
        <v>6</v>
      </c>
      <c r="F259" s="17"/>
    </row>
    <row r="260" spans="2:7" s="3" customFormat="1" x14ac:dyDescent="0.25">
      <c r="B260" s="3" t="s">
        <v>616</v>
      </c>
      <c r="C260" s="83" t="s">
        <v>45</v>
      </c>
      <c r="D260" s="3" t="s">
        <v>6</v>
      </c>
      <c r="F260" s="17"/>
    </row>
    <row r="261" spans="2:7" s="3" customFormat="1" x14ac:dyDescent="0.25">
      <c r="B261" s="3" t="s">
        <v>616</v>
      </c>
      <c r="C261" s="83" t="s">
        <v>44</v>
      </c>
      <c r="D261" s="3" t="s">
        <v>6</v>
      </c>
      <c r="F261" s="17"/>
    </row>
    <row r="262" spans="2:7" s="3" customFormat="1" x14ac:dyDescent="0.25">
      <c r="B262" s="3" t="s">
        <v>616</v>
      </c>
      <c r="C262" s="6" t="s">
        <v>241</v>
      </c>
      <c r="F262" s="17"/>
    </row>
    <row r="263" spans="2:7" x14ac:dyDescent="0.25">
      <c r="B263" s="3" t="s">
        <v>2</v>
      </c>
      <c r="E263" s="2"/>
      <c r="F263" s="17"/>
      <c r="G263" s="2"/>
    </row>
    <row r="264" spans="2:7" x14ac:dyDescent="0.25">
      <c r="C264" s="3" t="s">
        <v>3</v>
      </c>
      <c r="D264" s="3" t="s">
        <v>46</v>
      </c>
      <c r="E264" s="3" t="s">
        <v>4</v>
      </c>
      <c r="F264" s="12" t="s">
        <v>5</v>
      </c>
      <c r="G264" s="2"/>
    </row>
    <row r="265" spans="2:7" s="83" customFormat="1" x14ac:dyDescent="0.25">
      <c r="B265" s="2" t="s">
        <v>615</v>
      </c>
      <c r="C265" s="83" t="s">
        <v>12</v>
      </c>
      <c r="D265" s="3" t="s">
        <v>6</v>
      </c>
      <c r="E265" s="83" t="s">
        <v>1</v>
      </c>
      <c r="F265" s="8" t="str">
        <f>C242</f>
        <v>Baseline Passive Fancoil DOAS</v>
      </c>
    </row>
    <row r="266" spans="2:7" s="83" customFormat="1" x14ac:dyDescent="0.25">
      <c r="B266" s="2" t="s">
        <v>615</v>
      </c>
      <c r="C266" s="83" t="s">
        <v>12</v>
      </c>
      <c r="D266" s="3" t="s">
        <v>6</v>
      </c>
      <c r="E266" s="83" t="s">
        <v>19</v>
      </c>
      <c r="F266" s="8" t="str">
        <f>'(GlobalSettings)'!$C$14</f>
        <v>FullExterior</v>
      </c>
    </row>
    <row r="267" spans="2:7" s="83" customFormat="1" x14ac:dyDescent="0.25">
      <c r="B267" s="2" t="s">
        <v>615</v>
      </c>
      <c r="C267" s="83" t="s">
        <v>21</v>
      </c>
      <c r="D267" s="3" t="s">
        <v>6</v>
      </c>
      <c r="E267" s="83" t="s">
        <v>617</v>
      </c>
      <c r="F267" s="8" t="str">
        <f>'(GlobalSettings)'!$C$12</f>
        <v>Yes</v>
      </c>
    </row>
    <row r="268" spans="2:7" s="83" customFormat="1" x14ac:dyDescent="0.25">
      <c r="B268" s="2" t="s">
        <v>615</v>
      </c>
      <c r="C268" s="83" t="s">
        <v>25</v>
      </c>
      <c r="D268" s="3" t="s">
        <v>6</v>
      </c>
      <c r="E268" s="83" t="s">
        <v>27</v>
      </c>
      <c r="F268" s="8">
        <f>'(GlobalSettings)'!$C$16</f>
        <v>1</v>
      </c>
    </row>
    <row r="269" spans="2:7" s="83" customFormat="1" x14ac:dyDescent="0.25">
      <c r="B269" s="2" t="s">
        <v>615</v>
      </c>
      <c r="C269" s="83" t="s">
        <v>25</v>
      </c>
      <c r="D269" s="3" t="s">
        <v>6</v>
      </c>
      <c r="E269" s="83" t="s">
        <v>26</v>
      </c>
      <c r="F269" s="8">
        <f>'(GlobalSettings)'!$C$17</f>
        <v>12</v>
      </c>
    </row>
    <row r="270" spans="2:7" s="83" customFormat="1" x14ac:dyDescent="0.25">
      <c r="B270" s="2" t="s">
        <v>615</v>
      </c>
      <c r="C270" s="83" t="s">
        <v>28</v>
      </c>
      <c r="D270" s="3" t="s">
        <v>6</v>
      </c>
      <c r="E270" s="83" t="s">
        <v>29</v>
      </c>
      <c r="F270" s="8">
        <f>'(GlobalSettings)'!$B$32</f>
        <v>0.3</v>
      </c>
    </row>
    <row r="271" spans="2:7" s="83" customFormat="1" x14ac:dyDescent="0.25">
      <c r="B271" s="2" t="s">
        <v>615</v>
      </c>
      <c r="C271" s="83" t="s">
        <v>49</v>
      </c>
      <c r="D271" s="83" t="s">
        <v>50</v>
      </c>
      <c r="E271" s="83" t="s">
        <v>48</v>
      </c>
      <c r="F271" s="8">
        <f>'(GlobalSettings)'!$B$27</f>
        <v>1.9997260273972599</v>
      </c>
    </row>
    <row r="272" spans="2:7" s="83" customFormat="1" x14ac:dyDescent="0.25">
      <c r="B272" s="2" t="s">
        <v>615</v>
      </c>
      <c r="C272" s="83" t="s">
        <v>49</v>
      </c>
      <c r="D272" s="83" t="s">
        <v>47</v>
      </c>
      <c r="E272" s="83" t="s">
        <v>48</v>
      </c>
      <c r="F272" s="8">
        <f>'(GlobalSettings)'!$B$28</f>
        <v>2.9330036630036629</v>
      </c>
    </row>
    <row r="273" spans="2:7" s="83" customFormat="1" x14ac:dyDescent="0.25">
      <c r="B273" s="2" t="s">
        <v>615</v>
      </c>
      <c r="C273" s="83" t="s">
        <v>49</v>
      </c>
      <c r="D273" s="83" t="s">
        <v>507</v>
      </c>
      <c r="E273" s="83" t="s">
        <v>48</v>
      </c>
      <c r="F273" s="8">
        <f>'(GlobalSettings)'!$B$29</f>
        <v>6</v>
      </c>
    </row>
    <row r="274" spans="2:7" s="83" customFormat="1" x14ac:dyDescent="0.25">
      <c r="B274" s="2" t="s">
        <v>615</v>
      </c>
      <c r="C274" s="83" t="s">
        <v>51</v>
      </c>
      <c r="D274" s="2" t="s">
        <v>53</v>
      </c>
      <c r="E274" s="83" t="s">
        <v>52</v>
      </c>
      <c r="F274" s="8">
        <f>'(GlobalSettings)'!$B$30</f>
        <v>2.56</v>
      </c>
    </row>
    <row r="275" spans="2:7" s="83" customFormat="1" x14ac:dyDescent="0.25">
      <c r="B275" s="2" t="s">
        <v>615</v>
      </c>
      <c r="C275" s="83" t="s">
        <v>51</v>
      </c>
      <c r="D275" s="83" t="s">
        <v>53</v>
      </c>
      <c r="E275" s="83" t="s">
        <v>54</v>
      </c>
      <c r="F275" s="8">
        <f>'(GlobalSettings)'!$B$31</f>
        <v>0.4</v>
      </c>
    </row>
    <row r="276" spans="2:7" s="83" customFormat="1" x14ac:dyDescent="0.25">
      <c r="B276" s="2" t="s">
        <v>615</v>
      </c>
      <c r="C276" s="83" t="s">
        <v>55</v>
      </c>
      <c r="D276" s="83" t="s">
        <v>6</v>
      </c>
      <c r="E276" s="83" t="s">
        <v>56</v>
      </c>
      <c r="F276" s="8">
        <f>'(GlobalSettings)'!$B$33</f>
        <v>11.099437148217635</v>
      </c>
    </row>
    <row r="277" spans="2:7" s="83" customFormat="1" x14ac:dyDescent="0.25">
      <c r="B277" s="2" t="s">
        <v>615</v>
      </c>
      <c r="C277" s="83" t="s">
        <v>573</v>
      </c>
      <c r="D277" s="83" t="s">
        <v>6</v>
      </c>
      <c r="E277" s="83" t="s">
        <v>574</v>
      </c>
      <c r="F277" s="8">
        <f>'(GlobalSettings)'!$B$35</f>
        <v>1.25</v>
      </c>
    </row>
    <row r="278" spans="2:7" s="4" customFormat="1" ht="23.25" x14ac:dyDescent="0.35">
      <c r="B278" s="2" t="s">
        <v>615</v>
      </c>
      <c r="C278" s="83" t="s">
        <v>573</v>
      </c>
      <c r="D278" s="83" t="s">
        <v>6</v>
      </c>
      <c r="E278" s="83" t="s">
        <v>575</v>
      </c>
      <c r="F278" s="8">
        <f>'(GlobalSettings)'!$B$36</f>
        <v>1.1499999999999999</v>
      </c>
      <c r="G278" s="5"/>
    </row>
    <row r="279" spans="2:7" x14ac:dyDescent="0.25">
      <c r="B279" s="2" t="s">
        <v>615</v>
      </c>
      <c r="C279" s="83" t="s">
        <v>576</v>
      </c>
      <c r="D279" s="83" t="s">
        <v>6</v>
      </c>
      <c r="E279" s="83" t="s">
        <v>577</v>
      </c>
      <c r="F279" s="8">
        <f>'(GlobalSettings)'!$B$38</f>
        <v>7.0000000000000007E-2</v>
      </c>
    </row>
    <row r="280" spans="2:7" s="83" customFormat="1" x14ac:dyDescent="0.25">
      <c r="D280" s="3"/>
      <c r="F280" s="8"/>
      <c r="G280" s="6"/>
    </row>
    <row r="281" spans="2:7" s="83" customFormat="1" x14ac:dyDescent="0.25">
      <c r="D281" s="3"/>
      <c r="F281" s="8"/>
      <c r="G281" s="6"/>
    </row>
    <row r="282" spans="2:7" s="3" customFormat="1" x14ac:dyDescent="0.25">
      <c r="E282" s="12"/>
      <c r="F282" s="12"/>
    </row>
    <row r="283" spans="2:7" s="4" customFormat="1" ht="23.25" x14ac:dyDescent="0.35">
      <c r="F283" s="13"/>
      <c r="G283" s="5"/>
    </row>
    <row r="284" spans="2:7" x14ac:dyDescent="0.25">
      <c r="B284" s="3"/>
      <c r="E284" s="2"/>
    </row>
    <row r="285" spans="2:7" s="3" customFormat="1" x14ac:dyDescent="0.25">
      <c r="F285" s="12"/>
    </row>
    <row r="286" spans="2:7" s="3" customFormat="1" x14ac:dyDescent="0.25">
      <c r="C286" s="6"/>
      <c r="F286" s="12"/>
    </row>
    <row r="287" spans="2:7" s="3" customFormat="1" x14ac:dyDescent="0.25">
      <c r="C287" s="83"/>
      <c r="E287" s="6"/>
      <c r="F287" s="12"/>
    </row>
    <row r="288" spans="2:7" s="3" customFormat="1" x14ac:dyDescent="0.25">
      <c r="C288" s="6"/>
      <c r="F288" s="12"/>
    </row>
    <row r="289" spans="2:7" s="3" customFormat="1" x14ac:dyDescent="0.25">
      <c r="C289" s="6"/>
      <c r="F289" s="12"/>
    </row>
    <row r="290" spans="2:7" s="3" customFormat="1" x14ac:dyDescent="0.25">
      <c r="C290" s="6"/>
      <c r="F290" s="12"/>
    </row>
    <row r="291" spans="2:7" s="3" customFormat="1" x14ac:dyDescent="0.25">
      <c r="C291" s="6"/>
      <c r="F291" s="17"/>
    </row>
    <row r="292" spans="2:7" s="3" customFormat="1" x14ac:dyDescent="0.25">
      <c r="C292" s="6"/>
      <c r="F292" s="17"/>
    </row>
    <row r="293" spans="2:7" s="3" customFormat="1" x14ac:dyDescent="0.25">
      <c r="C293" s="6"/>
      <c r="F293" s="17"/>
    </row>
    <row r="294" spans="2:7" s="3" customFormat="1" x14ac:dyDescent="0.25">
      <c r="C294" s="83"/>
      <c r="F294" s="17"/>
    </row>
    <row r="295" spans="2:7" s="3" customFormat="1" x14ac:dyDescent="0.25">
      <c r="C295" s="6"/>
      <c r="F295" s="17"/>
    </row>
    <row r="296" spans="2:7" s="3" customFormat="1" x14ac:dyDescent="0.25">
      <c r="C296" s="83"/>
      <c r="F296" s="17"/>
    </row>
    <row r="297" spans="2:7" s="3" customFormat="1" x14ac:dyDescent="0.25">
      <c r="C297" s="6"/>
      <c r="F297" s="17"/>
    </row>
    <row r="298" spans="2:7" s="3" customFormat="1" x14ac:dyDescent="0.25">
      <c r="C298" s="6"/>
      <c r="F298" s="17"/>
    </row>
    <row r="299" spans="2:7" s="3" customFormat="1" x14ac:dyDescent="0.25">
      <c r="C299" s="6"/>
      <c r="F299" s="17"/>
    </row>
    <row r="300" spans="2:7" s="3" customFormat="1" x14ac:dyDescent="0.25">
      <c r="C300" s="83"/>
      <c r="F300" s="17"/>
    </row>
    <row r="301" spans="2:7" s="3" customFormat="1" x14ac:dyDescent="0.25">
      <c r="C301" s="83"/>
      <c r="F301" s="17"/>
    </row>
    <row r="302" spans="2:7" s="3" customFormat="1" x14ac:dyDescent="0.25">
      <c r="C302" s="83"/>
      <c r="F302" s="17"/>
    </row>
    <row r="303" spans="2:7" s="3" customFormat="1" x14ac:dyDescent="0.25">
      <c r="C303" s="6"/>
      <c r="F303" s="17"/>
    </row>
    <row r="304" spans="2:7" x14ac:dyDescent="0.25">
      <c r="B304" s="3"/>
      <c r="E304" s="2"/>
      <c r="F304" s="17"/>
      <c r="G304" s="2"/>
    </row>
    <row r="305" spans="2:7" x14ac:dyDescent="0.25">
      <c r="C305" s="3"/>
      <c r="D305" s="3"/>
      <c r="E305" s="3"/>
      <c r="F305" s="12"/>
      <c r="G305" s="2"/>
    </row>
    <row r="306" spans="2:7" s="83" customFormat="1" x14ac:dyDescent="0.25">
      <c r="D306" s="3"/>
      <c r="F306" s="8"/>
    </row>
    <row r="307" spans="2:7" s="83" customFormat="1" x14ac:dyDescent="0.25">
      <c r="D307" s="3"/>
      <c r="F307" s="8"/>
    </row>
    <row r="308" spans="2:7" s="83" customFormat="1" x14ac:dyDescent="0.25">
      <c r="D308" s="3"/>
      <c r="F308" s="8"/>
    </row>
    <row r="309" spans="2:7" s="83" customFormat="1" x14ac:dyDescent="0.25">
      <c r="D309" s="3"/>
      <c r="F309" s="8"/>
    </row>
    <row r="310" spans="2:7" s="83" customFormat="1" x14ac:dyDescent="0.25">
      <c r="D310" s="3"/>
      <c r="F310" s="8"/>
    </row>
    <row r="311" spans="2:7" s="83" customFormat="1" x14ac:dyDescent="0.25">
      <c r="D311" s="3"/>
      <c r="F311" s="8"/>
    </row>
    <row r="312" spans="2:7" s="83" customFormat="1" x14ac:dyDescent="0.25">
      <c r="F312" s="8"/>
    </row>
    <row r="313" spans="2:7" s="83" customFormat="1" x14ac:dyDescent="0.25">
      <c r="F313" s="8"/>
    </row>
    <row r="314" spans="2:7" s="83" customFormat="1" x14ac:dyDescent="0.25">
      <c r="F314" s="8"/>
    </row>
    <row r="315" spans="2:7" s="83" customFormat="1" x14ac:dyDescent="0.25">
      <c r="D315" s="2"/>
      <c r="F315" s="8"/>
    </row>
    <row r="316" spans="2:7" s="83" customFormat="1" x14ac:dyDescent="0.25">
      <c r="F316" s="8"/>
    </row>
    <row r="317" spans="2:7" s="83" customFormat="1" x14ac:dyDescent="0.25">
      <c r="F317" s="8"/>
    </row>
    <row r="318" spans="2:7" s="83" customFormat="1" x14ac:dyDescent="0.25">
      <c r="F318" s="8"/>
    </row>
    <row r="319" spans="2:7" s="4" customFormat="1" ht="23.25" x14ac:dyDescent="0.35">
      <c r="C319" s="83"/>
      <c r="D319" s="83"/>
      <c r="E319" s="83"/>
      <c r="F319" s="8"/>
      <c r="G319" s="5"/>
    </row>
    <row r="320" spans="2:7" x14ac:dyDescent="0.25">
      <c r="B320" s="3"/>
      <c r="C320" s="83"/>
      <c r="D320" s="83"/>
      <c r="E320" s="83"/>
      <c r="F320" s="8"/>
    </row>
    <row r="321" spans="2:7" s="83" customFormat="1" x14ac:dyDescent="0.25">
      <c r="D321" s="3"/>
      <c r="F321" s="8"/>
    </row>
    <row r="322" spans="2:7" s="83" customFormat="1" x14ac:dyDescent="0.25">
      <c r="D322" s="3"/>
      <c r="F322" s="8"/>
    </row>
    <row r="323" spans="2:7" s="83" customFormat="1" x14ac:dyDescent="0.25">
      <c r="D323" s="3"/>
      <c r="F323" s="8"/>
    </row>
    <row r="324" spans="2:7" s="83" customFormat="1" x14ac:dyDescent="0.25">
      <c r="D324" s="3"/>
      <c r="E324" s="8"/>
      <c r="F324" s="8"/>
    </row>
    <row r="325" spans="2:7" s="83" customFormat="1" x14ac:dyDescent="0.25">
      <c r="D325" s="3"/>
      <c r="E325" s="8"/>
      <c r="F325" s="8"/>
    </row>
    <row r="326" spans="2:7" s="83" customFormat="1" x14ac:dyDescent="0.25">
      <c r="F326" s="8"/>
    </row>
    <row r="327" spans="2:7" s="83" customFormat="1" x14ac:dyDescent="0.25">
      <c r="F327" s="8"/>
    </row>
    <row r="328" spans="2:7" s="83" customFormat="1" x14ac:dyDescent="0.25">
      <c r="D328" s="2"/>
      <c r="F328" s="8"/>
    </row>
    <row r="329" spans="2:7" s="83" customFormat="1" x14ac:dyDescent="0.25">
      <c r="F329" s="8"/>
    </row>
    <row r="330" spans="2:7" s="83" customFormat="1" x14ac:dyDescent="0.25">
      <c r="F330" s="8"/>
    </row>
    <row r="331" spans="2:7" s="83" customFormat="1" x14ac:dyDescent="0.25">
      <c r="E331" s="8"/>
      <c r="F331" s="8"/>
    </row>
    <row r="332" spans="2:7" s="4" customFormat="1" ht="23.25" x14ac:dyDescent="0.35">
      <c r="E332" s="13"/>
      <c r="F332" s="13"/>
      <c r="G332" s="5"/>
    </row>
    <row r="333" spans="2:7" x14ac:dyDescent="0.25">
      <c r="B333" s="3"/>
    </row>
    <row r="334" spans="2:7" s="3" customFormat="1" x14ac:dyDescent="0.25">
      <c r="E334" s="12"/>
      <c r="F334" s="12"/>
    </row>
    <row r="335" spans="2:7" s="3" customFormat="1" x14ac:dyDescent="0.25">
      <c r="C335" s="6"/>
      <c r="E335" s="12"/>
      <c r="F335" s="12"/>
    </row>
    <row r="336" spans="2:7" s="3" customFormat="1" x14ac:dyDescent="0.25">
      <c r="C336" s="83"/>
      <c r="E336" s="6"/>
      <c r="F336" s="12"/>
    </row>
    <row r="337" spans="3:6" s="3" customFormat="1" x14ac:dyDescent="0.25">
      <c r="C337" s="6"/>
      <c r="E337" s="12"/>
      <c r="F337" s="12"/>
    </row>
    <row r="338" spans="3:6" s="3" customFormat="1" x14ac:dyDescent="0.25">
      <c r="C338" s="6"/>
      <c r="E338" s="12"/>
      <c r="F338" s="12"/>
    </row>
    <row r="339" spans="3:6" s="3" customFormat="1" x14ac:dyDescent="0.25">
      <c r="C339" s="6"/>
      <c r="E339" s="12"/>
      <c r="F339" s="12"/>
    </row>
    <row r="340" spans="3:6" s="3" customFormat="1" x14ac:dyDescent="0.25">
      <c r="C340" s="6"/>
      <c r="F340" s="17"/>
    </row>
    <row r="341" spans="3:6" s="3" customFormat="1" x14ac:dyDescent="0.25">
      <c r="C341" s="6"/>
      <c r="F341" s="17"/>
    </row>
    <row r="342" spans="3:6" s="3" customFormat="1" x14ac:dyDescent="0.25">
      <c r="C342" s="6"/>
      <c r="F342" s="17"/>
    </row>
    <row r="343" spans="3:6" s="3" customFormat="1" x14ac:dyDescent="0.25">
      <c r="C343" s="6"/>
      <c r="E343" s="12"/>
      <c r="F343" s="17"/>
    </row>
    <row r="344" spans="3:6" s="3" customFormat="1" x14ac:dyDescent="0.25">
      <c r="C344" s="83"/>
      <c r="E344" s="12"/>
      <c r="F344" s="17"/>
    </row>
    <row r="345" spans="3:6" s="3" customFormat="1" x14ac:dyDescent="0.25">
      <c r="C345" s="83"/>
      <c r="E345" s="12"/>
      <c r="F345" s="17"/>
    </row>
    <row r="346" spans="3:6" s="3" customFormat="1" x14ac:dyDescent="0.25">
      <c r="C346" s="83"/>
      <c r="E346" s="12"/>
      <c r="F346" s="17"/>
    </row>
    <row r="347" spans="3:6" s="3" customFormat="1" x14ac:dyDescent="0.25">
      <c r="C347" s="6"/>
      <c r="E347" s="12"/>
      <c r="F347" s="17"/>
    </row>
    <row r="348" spans="3:6" s="3" customFormat="1" x14ac:dyDescent="0.25">
      <c r="C348" s="6"/>
      <c r="F348" s="17"/>
    </row>
    <row r="349" spans="3:6" s="3" customFormat="1" x14ac:dyDescent="0.25">
      <c r="C349" s="6"/>
      <c r="E349" s="83"/>
      <c r="F349" s="17"/>
    </row>
    <row r="350" spans="3:6" s="3" customFormat="1" x14ac:dyDescent="0.25">
      <c r="C350" s="83"/>
      <c r="E350" s="83"/>
      <c r="F350" s="17"/>
    </row>
    <row r="351" spans="3:6" s="3" customFormat="1" x14ac:dyDescent="0.25">
      <c r="C351" s="83"/>
      <c r="E351" s="83"/>
      <c r="F351" s="17"/>
    </row>
    <row r="352" spans="3:6" s="3" customFormat="1" x14ac:dyDescent="0.25">
      <c r="C352" s="6"/>
      <c r="E352" s="12"/>
      <c r="F352" s="17"/>
    </row>
    <row r="353" spans="2:7" x14ac:dyDescent="0.25">
      <c r="B353" s="3"/>
      <c r="F353" s="17"/>
      <c r="G353" s="2"/>
    </row>
    <row r="354" spans="2:7" x14ac:dyDescent="0.25">
      <c r="C354" s="3"/>
      <c r="D354" s="3"/>
      <c r="E354" s="3"/>
      <c r="F354" s="12"/>
      <c r="G354" s="6"/>
    </row>
    <row r="355" spans="2:7" s="83" customFormat="1" x14ac:dyDescent="0.25">
      <c r="D355" s="3"/>
      <c r="F355" s="8"/>
      <c r="G355" s="6"/>
    </row>
    <row r="356" spans="2:7" s="83" customFormat="1" x14ac:dyDescent="0.25">
      <c r="D356" s="3"/>
      <c r="F356" s="8"/>
      <c r="G356" s="6"/>
    </row>
    <row r="357" spans="2:7" s="83" customFormat="1" x14ac:dyDescent="0.25">
      <c r="D357" s="3"/>
      <c r="F357" s="8"/>
      <c r="G357" s="6"/>
    </row>
    <row r="358" spans="2:7" s="83" customFormat="1" x14ac:dyDescent="0.25">
      <c r="D358" s="3"/>
      <c r="F358" s="8"/>
    </row>
    <row r="359" spans="2:7" s="83" customFormat="1" x14ac:dyDescent="0.25">
      <c r="D359" s="3"/>
      <c r="F359" s="8"/>
    </row>
    <row r="360" spans="2:7" s="83" customFormat="1" x14ac:dyDescent="0.25">
      <c r="D360" s="3"/>
      <c r="F360" s="8"/>
    </row>
    <row r="361" spans="2:7" s="83" customFormat="1" x14ac:dyDescent="0.25">
      <c r="D361" s="3"/>
      <c r="F361" s="8"/>
    </row>
    <row r="362" spans="2:7" s="83" customFormat="1" x14ac:dyDescent="0.25">
      <c r="D362" s="3"/>
      <c r="E362" s="8"/>
      <c r="F362" s="8"/>
    </row>
    <row r="363" spans="2:7" s="83" customFormat="1" x14ac:dyDescent="0.25">
      <c r="D363" s="3"/>
      <c r="E363" s="8"/>
      <c r="F363" s="8"/>
    </row>
    <row r="364" spans="2:7" s="83" customFormat="1" x14ac:dyDescent="0.25">
      <c r="F364" s="8"/>
    </row>
    <row r="365" spans="2:7" s="83" customFormat="1" x14ac:dyDescent="0.25">
      <c r="F365" s="8"/>
    </row>
    <row r="366" spans="2:7" s="83" customFormat="1" x14ac:dyDescent="0.25">
      <c r="D366" s="2"/>
      <c r="F366" s="8"/>
    </row>
    <row r="367" spans="2:7" s="83" customFormat="1" x14ac:dyDescent="0.25">
      <c r="F367" s="8"/>
    </row>
    <row r="368" spans="2:7" s="83" customFormat="1" x14ac:dyDescent="0.25">
      <c r="F368" s="8"/>
    </row>
    <row r="369" spans="2:7" s="83" customFormat="1" x14ac:dyDescent="0.25">
      <c r="E369" s="8"/>
      <c r="F369" s="8"/>
    </row>
    <row r="370" spans="2:7" s="4" customFormat="1" ht="23.25" x14ac:dyDescent="0.35">
      <c r="E370" s="13"/>
      <c r="F370" s="13"/>
      <c r="G370" s="5"/>
    </row>
    <row r="371" spans="2:7" x14ac:dyDescent="0.25">
      <c r="B371" s="3"/>
    </row>
    <row r="372" spans="2:7" s="3" customFormat="1" x14ac:dyDescent="0.25">
      <c r="E372" s="12"/>
      <c r="F372" s="12"/>
    </row>
    <row r="373" spans="2:7" s="3" customFormat="1" x14ac:dyDescent="0.25">
      <c r="C373" s="6"/>
      <c r="E373" s="12"/>
      <c r="F373" s="12"/>
    </row>
    <row r="374" spans="2:7" s="3" customFormat="1" x14ac:dyDescent="0.25">
      <c r="C374" s="83"/>
      <c r="E374" s="6"/>
      <c r="F374" s="12"/>
    </row>
    <row r="375" spans="2:7" s="3" customFormat="1" x14ac:dyDescent="0.25">
      <c r="C375" s="6"/>
      <c r="E375" s="12"/>
      <c r="F375" s="12"/>
    </row>
    <row r="376" spans="2:7" s="3" customFormat="1" x14ac:dyDescent="0.25">
      <c r="C376" s="6"/>
      <c r="E376" s="12"/>
      <c r="F376" s="12"/>
    </row>
    <row r="377" spans="2:7" s="3" customFormat="1" x14ac:dyDescent="0.25">
      <c r="C377" s="6"/>
      <c r="E377" s="12"/>
      <c r="F377" s="12"/>
    </row>
    <row r="378" spans="2:7" s="3" customFormat="1" x14ac:dyDescent="0.25">
      <c r="C378" s="6"/>
      <c r="F378" s="17"/>
    </row>
    <row r="379" spans="2:7" s="3" customFormat="1" x14ac:dyDescent="0.25">
      <c r="C379" s="6"/>
      <c r="F379" s="17"/>
    </row>
    <row r="380" spans="2:7" s="3" customFormat="1" x14ac:dyDescent="0.25">
      <c r="C380" s="6"/>
      <c r="F380" s="17"/>
    </row>
    <row r="381" spans="2:7" s="3" customFormat="1" x14ac:dyDescent="0.25">
      <c r="C381" s="6"/>
      <c r="E381" s="12"/>
      <c r="F381" s="17"/>
    </row>
    <row r="382" spans="2:7" s="3" customFormat="1" x14ac:dyDescent="0.25">
      <c r="C382" s="83"/>
      <c r="E382" s="12"/>
      <c r="F382" s="17"/>
    </row>
    <row r="383" spans="2:7" s="3" customFormat="1" x14ac:dyDescent="0.25">
      <c r="C383" s="83"/>
      <c r="E383" s="12"/>
      <c r="F383" s="17"/>
    </row>
    <row r="384" spans="2:7" s="3" customFormat="1" x14ac:dyDescent="0.25">
      <c r="C384" s="83"/>
      <c r="E384" s="12"/>
      <c r="F384" s="17"/>
    </row>
    <row r="385" spans="2:7" s="3" customFormat="1" x14ac:dyDescent="0.25">
      <c r="C385" s="6"/>
      <c r="F385" s="17"/>
    </row>
    <row r="386" spans="2:7" s="3" customFormat="1" x14ac:dyDescent="0.25">
      <c r="C386" s="6"/>
      <c r="E386" s="12"/>
      <c r="F386" s="17"/>
    </row>
    <row r="387" spans="2:7" s="3" customFormat="1" x14ac:dyDescent="0.25">
      <c r="C387" s="6"/>
      <c r="E387" s="83"/>
      <c r="F387" s="17"/>
    </row>
    <row r="388" spans="2:7" s="3" customFormat="1" x14ac:dyDescent="0.25">
      <c r="C388" s="83"/>
      <c r="E388" s="83"/>
      <c r="F388" s="17"/>
    </row>
    <row r="389" spans="2:7" s="3" customFormat="1" x14ac:dyDescent="0.25">
      <c r="C389" s="83"/>
      <c r="E389" s="83"/>
      <c r="F389" s="17"/>
    </row>
    <row r="390" spans="2:7" s="3" customFormat="1" x14ac:dyDescent="0.25">
      <c r="C390" s="6"/>
      <c r="E390" s="12"/>
      <c r="F390" s="17"/>
    </row>
    <row r="391" spans="2:7" x14ac:dyDescent="0.25">
      <c r="B391" s="3"/>
      <c r="F391" s="17"/>
    </row>
    <row r="392" spans="2:7" x14ac:dyDescent="0.25">
      <c r="C392" s="3"/>
      <c r="D392" s="3"/>
      <c r="E392" s="3"/>
      <c r="F392" s="12"/>
      <c r="G392" s="6"/>
    </row>
    <row r="393" spans="2:7" s="83" customFormat="1" x14ac:dyDescent="0.25">
      <c r="D393" s="3"/>
      <c r="F393" s="8"/>
      <c r="G393" s="6"/>
    </row>
    <row r="394" spans="2:7" s="83" customFormat="1" x14ac:dyDescent="0.25">
      <c r="D394" s="3"/>
      <c r="F394" s="8"/>
      <c r="G394" s="6"/>
    </row>
    <row r="395" spans="2:7" s="83" customFormat="1" x14ac:dyDescent="0.25">
      <c r="D395" s="3"/>
      <c r="F395" s="8"/>
      <c r="G395" s="6"/>
    </row>
    <row r="396" spans="2:7" s="83" customFormat="1" x14ac:dyDescent="0.25">
      <c r="D396" s="3"/>
      <c r="F396" s="8"/>
    </row>
    <row r="397" spans="2:7" s="83" customFormat="1" x14ac:dyDescent="0.25">
      <c r="D397" s="3"/>
      <c r="F397" s="8"/>
    </row>
    <row r="398" spans="2:7" s="83" customFormat="1" x14ac:dyDescent="0.25">
      <c r="D398" s="3"/>
      <c r="F398" s="8"/>
    </row>
    <row r="399" spans="2:7" s="83" customFormat="1" x14ac:dyDescent="0.25">
      <c r="D399" s="3"/>
      <c r="F399" s="8"/>
    </row>
    <row r="400" spans="2:7" s="83" customFormat="1" x14ac:dyDescent="0.25">
      <c r="D400" s="3"/>
      <c r="E400" s="8"/>
      <c r="F400" s="8"/>
    </row>
    <row r="401" spans="2:7" s="83" customFormat="1" x14ac:dyDescent="0.25">
      <c r="D401" s="3"/>
      <c r="E401" s="8"/>
      <c r="F401" s="8"/>
    </row>
    <row r="402" spans="2:7" s="83" customFormat="1" x14ac:dyDescent="0.25">
      <c r="F402" s="8"/>
    </row>
    <row r="403" spans="2:7" s="83" customFormat="1" x14ac:dyDescent="0.25">
      <c r="F403" s="8"/>
    </row>
    <row r="404" spans="2:7" s="83" customFormat="1" x14ac:dyDescent="0.25">
      <c r="D404" s="2"/>
      <c r="F404" s="8"/>
    </row>
    <row r="405" spans="2:7" s="83" customFormat="1" x14ac:dyDescent="0.25">
      <c r="F405" s="8"/>
    </row>
    <row r="406" spans="2:7" s="83" customFormat="1" x14ac:dyDescent="0.25">
      <c r="F406" s="41"/>
    </row>
    <row r="407" spans="2:7" x14ac:dyDescent="0.25">
      <c r="B407" s="3"/>
      <c r="D407" s="3"/>
      <c r="F407" s="17"/>
    </row>
    <row r="408" spans="2:7" x14ac:dyDescent="0.25">
      <c r="B408" s="3"/>
      <c r="F408" s="17"/>
    </row>
    <row r="409" spans="2:7" s="4" customFormat="1" ht="23.25" x14ac:dyDescent="0.35">
      <c r="E409" s="13"/>
      <c r="F409" s="13"/>
      <c r="G409" s="5"/>
    </row>
    <row r="410" spans="2:7" x14ac:dyDescent="0.25">
      <c r="B410" s="3"/>
    </row>
    <row r="411" spans="2:7" s="3" customFormat="1" x14ac:dyDescent="0.25">
      <c r="E411" s="12"/>
      <c r="F411" s="12"/>
    </row>
    <row r="412" spans="2:7" s="3" customFormat="1" x14ac:dyDescent="0.25">
      <c r="C412" s="6"/>
      <c r="E412" s="12"/>
      <c r="F412" s="12"/>
    </row>
    <row r="413" spans="2:7" s="3" customFormat="1" x14ac:dyDescent="0.25">
      <c r="C413" s="83"/>
      <c r="E413" s="6"/>
      <c r="F413" s="12"/>
    </row>
    <row r="414" spans="2:7" s="3" customFormat="1" x14ac:dyDescent="0.25">
      <c r="C414" s="6"/>
      <c r="E414" s="12"/>
      <c r="F414" s="12"/>
    </row>
    <row r="415" spans="2:7" s="3" customFormat="1" x14ac:dyDescent="0.25">
      <c r="C415" s="6"/>
      <c r="E415" s="12"/>
      <c r="F415" s="12"/>
    </row>
    <row r="416" spans="2:7" s="3" customFormat="1" x14ac:dyDescent="0.25">
      <c r="C416" s="6"/>
      <c r="E416" s="12"/>
      <c r="F416" s="12"/>
    </row>
    <row r="417" spans="2:7" s="3" customFormat="1" x14ac:dyDescent="0.25">
      <c r="C417" s="6"/>
      <c r="F417" s="17"/>
    </row>
    <row r="418" spans="2:7" s="3" customFormat="1" x14ac:dyDescent="0.25">
      <c r="C418" s="6"/>
      <c r="F418" s="17"/>
    </row>
    <row r="419" spans="2:7" s="3" customFormat="1" x14ac:dyDescent="0.25">
      <c r="C419" s="6"/>
      <c r="F419" s="17"/>
    </row>
    <row r="420" spans="2:7" s="3" customFormat="1" x14ac:dyDescent="0.25">
      <c r="C420" s="6"/>
      <c r="E420" s="12"/>
      <c r="F420" s="17"/>
    </row>
    <row r="421" spans="2:7" s="3" customFormat="1" x14ac:dyDescent="0.25">
      <c r="C421" s="83"/>
      <c r="E421" s="12"/>
      <c r="F421" s="17"/>
    </row>
    <row r="422" spans="2:7" s="3" customFormat="1" x14ac:dyDescent="0.25">
      <c r="C422" s="83"/>
      <c r="E422" s="12"/>
      <c r="F422" s="17"/>
    </row>
    <row r="423" spans="2:7" s="3" customFormat="1" x14ac:dyDescent="0.25">
      <c r="C423" s="83"/>
      <c r="E423" s="12"/>
      <c r="F423" s="17"/>
    </row>
    <row r="424" spans="2:7" s="3" customFormat="1" x14ac:dyDescent="0.25">
      <c r="C424" s="6"/>
      <c r="F424" s="17"/>
    </row>
    <row r="425" spans="2:7" s="3" customFormat="1" x14ac:dyDescent="0.25">
      <c r="C425" s="6"/>
      <c r="E425" s="12"/>
      <c r="F425" s="17"/>
    </row>
    <row r="426" spans="2:7" s="3" customFormat="1" x14ac:dyDescent="0.25">
      <c r="C426" s="6"/>
      <c r="E426" s="83"/>
      <c r="F426" s="17"/>
    </row>
    <row r="427" spans="2:7" s="3" customFormat="1" x14ac:dyDescent="0.25">
      <c r="C427" s="83"/>
      <c r="E427" s="83"/>
      <c r="F427" s="17"/>
    </row>
    <row r="428" spans="2:7" s="3" customFormat="1" x14ac:dyDescent="0.25">
      <c r="C428" s="83"/>
      <c r="E428" s="83"/>
      <c r="F428" s="17"/>
    </row>
    <row r="429" spans="2:7" s="3" customFormat="1" x14ac:dyDescent="0.25">
      <c r="C429" s="6"/>
      <c r="E429" s="12"/>
      <c r="F429" s="17"/>
    </row>
    <row r="430" spans="2:7" x14ac:dyDescent="0.25">
      <c r="B430" s="3"/>
      <c r="F430" s="17"/>
    </row>
    <row r="431" spans="2:7" x14ac:dyDescent="0.25">
      <c r="C431" s="3"/>
      <c r="D431" s="3"/>
      <c r="E431" s="3"/>
      <c r="F431" s="12"/>
      <c r="G431" s="6"/>
    </row>
    <row r="432" spans="2:7" s="83" customFormat="1" x14ac:dyDescent="0.25">
      <c r="D432" s="3"/>
      <c r="F432" s="8"/>
      <c r="G432" s="6"/>
    </row>
    <row r="433" spans="1:7" s="83" customFormat="1" x14ac:dyDescent="0.25">
      <c r="D433" s="3"/>
      <c r="F433" s="8"/>
      <c r="G433" s="6"/>
    </row>
    <row r="434" spans="1:7" s="83" customFormat="1" x14ac:dyDescent="0.25">
      <c r="D434" s="3"/>
      <c r="F434" s="8"/>
      <c r="G434" s="6"/>
    </row>
    <row r="435" spans="1:7" s="83" customFormat="1" x14ac:dyDescent="0.25">
      <c r="D435" s="3"/>
      <c r="F435" s="8"/>
    </row>
    <row r="436" spans="1:7" s="83" customFormat="1" x14ac:dyDescent="0.25">
      <c r="D436" s="3"/>
      <c r="F436" s="8"/>
    </row>
    <row r="437" spans="1:7" s="83" customFormat="1" x14ac:dyDescent="0.25">
      <c r="D437" s="3"/>
      <c r="F437" s="8"/>
    </row>
    <row r="438" spans="1:7" s="83" customFormat="1" x14ac:dyDescent="0.25">
      <c r="D438" s="3"/>
      <c r="F438" s="8"/>
    </row>
    <row r="439" spans="1:7" s="83" customFormat="1" x14ac:dyDescent="0.25">
      <c r="D439" s="3"/>
      <c r="E439" s="8"/>
      <c r="F439" s="8"/>
    </row>
    <row r="440" spans="1:7" s="83" customFormat="1" x14ac:dyDescent="0.25">
      <c r="D440" s="3"/>
      <c r="E440" s="8"/>
      <c r="F440" s="8"/>
    </row>
    <row r="441" spans="1:7" s="83" customFormat="1" x14ac:dyDescent="0.25">
      <c r="F441" s="8"/>
    </row>
    <row r="442" spans="1:7" s="83" customFormat="1" x14ac:dyDescent="0.25">
      <c r="F442" s="8"/>
    </row>
    <row r="443" spans="1:7" s="83" customFormat="1" x14ac:dyDescent="0.25">
      <c r="D443" s="2"/>
      <c r="F443" s="8"/>
    </row>
    <row r="444" spans="1:7" s="83" customFormat="1" x14ac:dyDescent="0.25">
      <c r="F444" s="8"/>
    </row>
    <row r="445" spans="1:7" s="83" customFormat="1" x14ac:dyDescent="0.25">
      <c r="F445" s="41"/>
    </row>
    <row r="446" spans="1:7" x14ac:dyDescent="0.25">
      <c r="B446" s="3"/>
      <c r="D446" s="3"/>
      <c r="F446" s="17"/>
    </row>
    <row r="447" spans="1:7" x14ac:dyDescent="0.25">
      <c r="A447" s="83"/>
      <c r="B447" s="83"/>
      <c r="C447" s="83"/>
      <c r="D447" s="3"/>
      <c r="E447" s="83"/>
      <c r="F447" s="8"/>
      <c r="G447" s="2"/>
    </row>
    <row r="448" spans="1:7" s="4" customFormat="1" ht="23.25" x14ac:dyDescent="0.35">
      <c r="E448" s="13"/>
      <c r="F448" s="13"/>
      <c r="G448" s="5"/>
    </row>
    <row r="449" spans="2:6" x14ac:dyDescent="0.25">
      <c r="B449" s="3"/>
    </row>
    <row r="450" spans="2:6" s="3" customFormat="1" x14ac:dyDescent="0.25">
      <c r="E450" s="12"/>
      <c r="F450" s="12"/>
    </row>
    <row r="451" spans="2:6" s="3" customFormat="1" x14ac:dyDescent="0.25">
      <c r="C451" s="6"/>
      <c r="E451" s="12"/>
      <c r="F451" s="12"/>
    </row>
    <row r="452" spans="2:6" s="3" customFormat="1" x14ac:dyDescent="0.25">
      <c r="C452" s="83"/>
      <c r="E452" s="6"/>
      <c r="F452" s="12"/>
    </row>
    <row r="453" spans="2:6" s="3" customFormat="1" x14ac:dyDescent="0.25">
      <c r="C453" s="6"/>
      <c r="E453" s="12"/>
      <c r="F453" s="12"/>
    </row>
    <row r="454" spans="2:6" s="3" customFormat="1" x14ac:dyDescent="0.25">
      <c r="C454" s="6"/>
      <c r="E454" s="12"/>
      <c r="F454" s="12"/>
    </row>
    <row r="455" spans="2:6" s="3" customFormat="1" x14ac:dyDescent="0.25">
      <c r="C455" s="6"/>
      <c r="E455" s="12"/>
      <c r="F455" s="12"/>
    </row>
    <row r="456" spans="2:6" s="3" customFormat="1" x14ac:dyDescent="0.25">
      <c r="C456" s="6"/>
      <c r="F456" s="17"/>
    </row>
    <row r="457" spans="2:6" s="3" customFormat="1" x14ac:dyDescent="0.25">
      <c r="C457" s="6"/>
      <c r="F457" s="17"/>
    </row>
    <row r="458" spans="2:6" s="3" customFormat="1" x14ac:dyDescent="0.25">
      <c r="C458" s="6"/>
      <c r="F458" s="17"/>
    </row>
    <row r="459" spans="2:6" s="3" customFormat="1" x14ac:dyDescent="0.25">
      <c r="C459" s="6"/>
      <c r="E459" s="12"/>
      <c r="F459" s="17"/>
    </row>
    <row r="460" spans="2:6" s="3" customFormat="1" x14ac:dyDescent="0.25">
      <c r="C460" s="83"/>
      <c r="E460" s="12"/>
      <c r="F460" s="17"/>
    </row>
    <row r="461" spans="2:6" s="3" customFormat="1" x14ac:dyDescent="0.25">
      <c r="C461" s="83"/>
      <c r="E461" s="12"/>
      <c r="F461" s="17"/>
    </row>
    <row r="462" spans="2:6" s="3" customFormat="1" x14ac:dyDescent="0.25">
      <c r="C462" s="83"/>
      <c r="E462" s="12"/>
      <c r="F462" s="17"/>
    </row>
    <row r="463" spans="2:6" s="3" customFormat="1" x14ac:dyDescent="0.25">
      <c r="C463" s="6"/>
      <c r="F463" s="17"/>
    </row>
    <row r="464" spans="2:6" s="3" customFormat="1" x14ac:dyDescent="0.25">
      <c r="C464" s="6"/>
      <c r="E464" s="12"/>
      <c r="F464" s="17"/>
    </row>
    <row r="465" spans="2:7" s="3" customFormat="1" x14ac:dyDescent="0.25">
      <c r="C465" s="6"/>
      <c r="E465" s="83"/>
      <c r="F465" s="17"/>
    </row>
    <row r="466" spans="2:7" s="3" customFormat="1" x14ac:dyDescent="0.25">
      <c r="C466" s="83"/>
      <c r="E466" s="83"/>
      <c r="F466" s="17"/>
    </row>
    <row r="467" spans="2:7" s="3" customFormat="1" x14ac:dyDescent="0.25">
      <c r="C467" s="83"/>
      <c r="E467" s="83"/>
      <c r="F467" s="17"/>
    </row>
    <row r="468" spans="2:7" s="3" customFormat="1" x14ac:dyDescent="0.25">
      <c r="C468" s="6"/>
      <c r="E468" s="12"/>
      <c r="F468" s="17"/>
    </row>
    <row r="469" spans="2:7" x14ac:dyDescent="0.25">
      <c r="B469" s="3"/>
      <c r="F469" s="17"/>
    </row>
    <row r="470" spans="2:7" x14ac:dyDescent="0.25">
      <c r="C470" s="3"/>
      <c r="D470" s="3"/>
      <c r="E470" s="3"/>
      <c r="F470" s="12"/>
      <c r="G470" s="6"/>
    </row>
    <row r="471" spans="2:7" s="83" customFormat="1" x14ac:dyDescent="0.25">
      <c r="D471" s="3"/>
      <c r="F471" s="8"/>
      <c r="G471" s="6"/>
    </row>
    <row r="472" spans="2:7" s="83" customFormat="1" x14ac:dyDescent="0.25">
      <c r="D472" s="3"/>
      <c r="F472" s="8"/>
      <c r="G472" s="6"/>
    </row>
    <row r="473" spans="2:7" s="83" customFormat="1" x14ac:dyDescent="0.25">
      <c r="D473" s="3"/>
      <c r="F473" s="8"/>
      <c r="G473" s="6"/>
    </row>
    <row r="474" spans="2:7" s="83" customFormat="1" x14ac:dyDescent="0.25">
      <c r="D474" s="3"/>
      <c r="F474" s="8"/>
    </row>
    <row r="475" spans="2:7" s="83" customFormat="1" x14ac:dyDescent="0.25">
      <c r="D475" s="3"/>
      <c r="F475" s="8"/>
    </row>
    <row r="476" spans="2:7" s="83" customFormat="1" x14ac:dyDescent="0.25">
      <c r="D476" s="3"/>
      <c r="F476" s="8"/>
    </row>
    <row r="477" spans="2:7" s="83" customFormat="1" x14ac:dyDescent="0.25">
      <c r="D477" s="3"/>
      <c r="F477" s="8"/>
    </row>
    <row r="478" spans="2:7" s="83" customFormat="1" x14ac:dyDescent="0.25">
      <c r="D478" s="3"/>
      <c r="E478" s="8"/>
      <c r="F478" s="8"/>
    </row>
    <row r="479" spans="2:7" s="83" customFormat="1" x14ac:dyDescent="0.25">
      <c r="D479" s="3"/>
      <c r="E479" s="8"/>
      <c r="F479" s="8"/>
    </row>
    <row r="480" spans="2:7" s="83" customFormat="1" x14ac:dyDescent="0.25">
      <c r="F480" s="8"/>
    </row>
    <row r="481" spans="1:7" s="83" customFormat="1" x14ac:dyDescent="0.25">
      <c r="F481" s="8"/>
    </row>
    <row r="482" spans="1:7" s="83" customFormat="1" x14ac:dyDescent="0.25">
      <c r="D482" s="2"/>
      <c r="F482" s="8"/>
    </row>
    <row r="483" spans="1:7" s="83" customFormat="1" x14ac:dyDescent="0.25">
      <c r="F483" s="8"/>
    </row>
    <row r="484" spans="1:7" s="83" customFormat="1" x14ac:dyDescent="0.25">
      <c r="F484" s="41"/>
    </row>
    <row r="485" spans="1:7" x14ac:dyDescent="0.25">
      <c r="B485" s="3"/>
      <c r="D485" s="3"/>
      <c r="F485" s="17"/>
    </row>
    <row r="486" spans="1:7" ht="23.25" x14ac:dyDescent="0.35">
      <c r="A486" s="4"/>
      <c r="B486" s="4"/>
      <c r="C486" s="4"/>
      <c r="D486" s="4"/>
      <c r="E486" s="13"/>
      <c r="F486" s="13"/>
      <c r="G486" s="2"/>
    </row>
    <row r="487" spans="1:7" x14ac:dyDescent="0.25">
      <c r="B487" s="3"/>
      <c r="G487" s="2"/>
    </row>
    <row r="488" spans="1:7" x14ac:dyDescent="0.25">
      <c r="A488" s="3"/>
      <c r="B488" s="3"/>
      <c r="C488" s="3"/>
      <c r="D488" s="3"/>
      <c r="E488" s="12"/>
      <c r="F488" s="12"/>
      <c r="G488" s="2"/>
    </row>
    <row r="489" spans="1:7" x14ac:dyDescent="0.25">
      <c r="A489" s="3"/>
      <c r="B489" s="3"/>
      <c r="C489" s="6"/>
      <c r="D489" s="3"/>
      <c r="E489" s="12"/>
      <c r="F489" s="12"/>
      <c r="G489" s="2"/>
    </row>
    <row r="490" spans="1:7" x14ac:dyDescent="0.25">
      <c r="A490" s="3"/>
      <c r="B490" s="3"/>
      <c r="C490" s="6"/>
      <c r="D490" s="3"/>
      <c r="E490" s="12"/>
      <c r="F490" s="12"/>
      <c r="G490" s="2"/>
    </row>
    <row r="491" spans="1:7" x14ac:dyDescent="0.25">
      <c r="A491" s="3"/>
      <c r="B491" s="3"/>
      <c r="C491" s="6"/>
      <c r="D491" s="3"/>
      <c r="E491" s="12"/>
      <c r="F491" s="12"/>
      <c r="G491" s="2"/>
    </row>
    <row r="492" spans="1:7" x14ac:dyDescent="0.25">
      <c r="A492" s="3"/>
      <c r="B492" s="3"/>
      <c r="C492" s="6"/>
      <c r="D492" s="3"/>
      <c r="E492" s="12"/>
      <c r="F492" s="12"/>
      <c r="G492" s="2"/>
    </row>
    <row r="493" spans="1:7" x14ac:dyDescent="0.25">
      <c r="A493" s="3"/>
      <c r="B493" s="3"/>
      <c r="C493" s="6"/>
      <c r="D493" s="3"/>
      <c r="E493" s="12"/>
      <c r="F493" s="17"/>
      <c r="G493" s="2"/>
    </row>
    <row r="494" spans="1:7" x14ac:dyDescent="0.25">
      <c r="A494" s="3"/>
      <c r="B494" s="3"/>
      <c r="C494" s="6"/>
      <c r="D494" s="3"/>
      <c r="E494" s="12"/>
      <c r="F494" s="17"/>
      <c r="G494" s="2"/>
    </row>
    <row r="495" spans="1:7" x14ac:dyDescent="0.25">
      <c r="A495" s="3"/>
      <c r="B495" s="3"/>
      <c r="C495" s="6"/>
      <c r="D495" s="3"/>
      <c r="E495" s="12"/>
      <c r="F495" s="17"/>
      <c r="G495" s="2"/>
    </row>
    <row r="496" spans="1:7" x14ac:dyDescent="0.25">
      <c r="A496" s="3"/>
      <c r="B496" s="3"/>
      <c r="C496" s="6"/>
      <c r="D496" s="3"/>
      <c r="E496" s="12"/>
      <c r="F496" s="17"/>
      <c r="G496" s="2"/>
    </row>
    <row r="497" spans="1:7" x14ac:dyDescent="0.25">
      <c r="A497" s="3"/>
      <c r="B497" s="3"/>
      <c r="C497" s="6"/>
      <c r="D497" s="3"/>
      <c r="E497" s="12"/>
      <c r="F497" s="17"/>
      <c r="G497" s="2"/>
    </row>
    <row r="498" spans="1:7" x14ac:dyDescent="0.25">
      <c r="A498" s="3"/>
      <c r="B498" s="3"/>
      <c r="C498" s="6"/>
      <c r="D498" s="3"/>
      <c r="E498" s="3"/>
      <c r="F498" s="17"/>
      <c r="G498" s="2"/>
    </row>
    <row r="499" spans="1:7" x14ac:dyDescent="0.25">
      <c r="A499" s="3"/>
      <c r="B499" s="3"/>
      <c r="C499" s="6"/>
      <c r="D499" s="3"/>
      <c r="E499" s="3"/>
      <c r="F499" s="17"/>
      <c r="G499" s="2"/>
    </row>
    <row r="500" spans="1:7" x14ac:dyDescent="0.25">
      <c r="A500" s="3"/>
      <c r="B500" s="3"/>
      <c r="C500" s="83"/>
      <c r="D500" s="3"/>
      <c r="E500" s="3"/>
      <c r="F500" s="17"/>
      <c r="G500" s="2"/>
    </row>
    <row r="501" spans="1:7" x14ac:dyDescent="0.25">
      <c r="A501" s="3"/>
      <c r="B501" s="3"/>
      <c r="C501" s="6"/>
      <c r="D501" s="3"/>
      <c r="E501" s="83"/>
      <c r="F501" s="17"/>
      <c r="G501" s="2"/>
    </row>
    <row r="502" spans="1:7" x14ac:dyDescent="0.25">
      <c r="A502" s="3"/>
      <c r="B502" s="3"/>
      <c r="C502" s="6"/>
      <c r="D502" s="3"/>
      <c r="E502" s="83"/>
      <c r="F502" s="17"/>
      <c r="G502" s="2"/>
    </row>
    <row r="503" spans="1:7" x14ac:dyDescent="0.25">
      <c r="A503" s="3"/>
      <c r="B503" s="3"/>
      <c r="C503" s="83"/>
      <c r="D503" s="3"/>
      <c r="E503" s="83"/>
      <c r="F503" s="17"/>
      <c r="G503" s="2"/>
    </row>
    <row r="504" spans="1:7" x14ac:dyDescent="0.25">
      <c r="A504" s="3"/>
      <c r="B504" s="3"/>
      <c r="C504" s="83"/>
      <c r="D504" s="3"/>
      <c r="E504" s="83"/>
      <c r="F504" s="17"/>
      <c r="G504" s="2"/>
    </row>
    <row r="505" spans="1:7" x14ac:dyDescent="0.25">
      <c r="A505" s="3"/>
      <c r="B505" s="3"/>
      <c r="C505" s="6"/>
      <c r="D505" s="3"/>
      <c r="E505" s="12"/>
      <c r="F505" s="17"/>
      <c r="G505" s="2"/>
    </row>
    <row r="506" spans="1:7" x14ac:dyDescent="0.25">
      <c r="B506" s="3"/>
      <c r="C506" s="83"/>
      <c r="G506" s="2"/>
    </row>
    <row r="507" spans="1:7" x14ac:dyDescent="0.25">
      <c r="B507" s="3"/>
      <c r="F507" s="17"/>
      <c r="G507" s="2"/>
    </row>
    <row r="508" spans="1:7" x14ac:dyDescent="0.25">
      <c r="C508" s="3"/>
      <c r="D508" s="3"/>
      <c r="E508" s="3"/>
      <c r="F508" s="12"/>
      <c r="G508" s="2"/>
    </row>
    <row r="509" spans="1:7" x14ac:dyDescent="0.25">
      <c r="A509" s="83"/>
      <c r="B509" s="83"/>
      <c r="C509" s="83"/>
      <c r="D509" s="3"/>
      <c r="E509" s="83"/>
      <c r="F509" s="8"/>
      <c r="G509" s="2"/>
    </row>
    <row r="510" spans="1:7" x14ac:dyDescent="0.25">
      <c r="A510" s="83"/>
      <c r="B510" s="83"/>
      <c r="C510" s="83"/>
      <c r="D510" s="3"/>
      <c r="E510" s="83"/>
      <c r="F510" s="8"/>
      <c r="G510" s="2"/>
    </row>
    <row r="511" spans="1:7" x14ac:dyDescent="0.25">
      <c r="A511" s="83"/>
      <c r="B511" s="83"/>
      <c r="C511" s="83"/>
      <c r="D511" s="3"/>
      <c r="E511" s="83"/>
      <c r="F511" s="8"/>
      <c r="G511" s="2"/>
    </row>
    <row r="512" spans="1:7" x14ac:dyDescent="0.25">
      <c r="A512" s="83"/>
      <c r="B512" s="83"/>
      <c r="C512" s="83"/>
      <c r="D512" s="3"/>
      <c r="E512" s="83"/>
      <c r="F512" s="8"/>
      <c r="G512" s="2"/>
    </row>
    <row r="513" spans="1:7" x14ac:dyDescent="0.25">
      <c r="A513" s="83"/>
      <c r="B513" s="83"/>
      <c r="C513" s="83"/>
      <c r="D513" s="3"/>
      <c r="E513" s="83"/>
      <c r="F513" s="8"/>
      <c r="G513" s="2"/>
    </row>
    <row r="514" spans="1:7" x14ac:dyDescent="0.25">
      <c r="A514" s="83"/>
      <c r="B514" s="83"/>
      <c r="C514" s="83"/>
      <c r="D514" s="3"/>
      <c r="E514" s="83"/>
      <c r="F514" s="8"/>
      <c r="G514" s="2"/>
    </row>
    <row r="515" spans="1:7" x14ac:dyDescent="0.25">
      <c r="A515" s="83"/>
      <c r="B515" s="83"/>
      <c r="C515" s="83"/>
      <c r="D515" s="3"/>
      <c r="E515" s="83"/>
      <c r="F515" s="8"/>
      <c r="G515" s="2"/>
    </row>
    <row r="516" spans="1:7" x14ac:dyDescent="0.25">
      <c r="A516" s="83"/>
      <c r="B516" s="83"/>
      <c r="C516" s="83"/>
      <c r="D516" s="3"/>
      <c r="E516" s="83"/>
      <c r="F516" s="8"/>
      <c r="G516" s="2"/>
    </row>
    <row r="517" spans="1:7" x14ac:dyDescent="0.25">
      <c r="A517" s="6"/>
      <c r="B517" s="6"/>
      <c r="C517" s="6"/>
      <c r="D517" s="16"/>
      <c r="E517" s="6"/>
      <c r="F517" s="17"/>
      <c r="G517" s="2"/>
    </row>
    <row r="518" spans="1:7" x14ac:dyDescent="0.25">
      <c r="A518" s="3"/>
      <c r="B518" s="3"/>
      <c r="C518" s="6"/>
      <c r="D518" s="3"/>
      <c r="E518" s="12"/>
      <c r="F518" s="12"/>
      <c r="G518" s="2"/>
    </row>
    <row r="519" spans="1:7" ht="23.25" x14ac:dyDescent="0.35">
      <c r="A519" s="4"/>
      <c r="B519" s="4"/>
      <c r="C519" s="4"/>
      <c r="D519" s="4"/>
      <c r="E519" s="13"/>
      <c r="F519" s="13"/>
      <c r="G519" s="2"/>
    </row>
    <row r="520" spans="1:7" x14ac:dyDescent="0.25">
      <c r="B520" s="3"/>
      <c r="G520" s="2"/>
    </row>
    <row r="521" spans="1:7" x14ac:dyDescent="0.25">
      <c r="A521" s="3"/>
      <c r="B521" s="3"/>
      <c r="C521" s="3"/>
      <c r="D521" s="3"/>
      <c r="E521" s="12"/>
      <c r="F521" s="12"/>
      <c r="G521" s="2"/>
    </row>
    <row r="522" spans="1:7" x14ac:dyDescent="0.25">
      <c r="A522" s="3"/>
      <c r="B522" s="3"/>
      <c r="C522" s="6"/>
      <c r="D522" s="3"/>
      <c r="E522" s="12"/>
      <c r="F522" s="12"/>
      <c r="G522" s="2"/>
    </row>
    <row r="523" spans="1:7" x14ac:dyDescent="0.25">
      <c r="A523" s="3"/>
      <c r="B523" s="3"/>
      <c r="C523" s="6"/>
      <c r="D523" s="3"/>
      <c r="E523" s="12"/>
      <c r="F523" s="12"/>
      <c r="G523" s="2"/>
    </row>
    <row r="524" spans="1:7" x14ac:dyDescent="0.25">
      <c r="A524" s="3"/>
      <c r="B524" s="3"/>
      <c r="C524" s="6"/>
      <c r="D524" s="3"/>
      <c r="E524" s="12"/>
      <c r="F524" s="12"/>
      <c r="G524" s="2"/>
    </row>
    <row r="525" spans="1:7" x14ac:dyDescent="0.25">
      <c r="A525" s="3"/>
      <c r="B525" s="3"/>
      <c r="C525" s="6"/>
      <c r="D525" s="3"/>
      <c r="E525" s="12"/>
      <c r="F525" s="12"/>
      <c r="G525" s="2"/>
    </row>
    <row r="526" spans="1:7" x14ac:dyDescent="0.25">
      <c r="A526" s="3"/>
      <c r="B526" s="3"/>
      <c r="C526" s="6"/>
      <c r="D526" s="3"/>
      <c r="E526" s="12"/>
      <c r="F526" s="17"/>
      <c r="G526" s="2"/>
    </row>
    <row r="527" spans="1:7" x14ac:dyDescent="0.25">
      <c r="A527" s="3"/>
      <c r="B527" s="3"/>
      <c r="C527" s="6"/>
      <c r="D527" s="3"/>
      <c r="E527" s="12"/>
      <c r="F527" s="17"/>
      <c r="G527" s="2"/>
    </row>
    <row r="528" spans="1:7" x14ac:dyDescent="0.25">
      <c r="A528" s="3"/>
      <c r="B528" s="3"/>
      <c r="C528" s="6"/>
      <c r="D528" s="3"/>
      <c r="E528" s="12"/>
      <c r="F528" s="17"/>
      <c r="G528" s="2"/>
    </row>
    <row r="529" spans="1:7" x14ac:dyDescent="0.25">
      <c r="A529" s="3"/>
      <c r="B529" s="3"/>
      <c r="C529" s="6"/>
      <c r="D529" s="3"/>
      <c r="E529" s="12"/>
      <c r="F529" s="17"/>
      <c r="G529" s="2"/>
    </row>
    <row r="530" spans="1:7" x14ac:dyDescent="0.25">
      <c r="A530" s="3"/>
      <c r="B530" s="3"/>
      <c r="C530" s="6"/>
      <c r="D530" s="3"/>
      <c r="E530" s="12"/>
      <c r="F530" s="17"/>
      <c r="G530" s="2"/>
    </row>
    <row r="531" spans="1:7" x14ac:dyDescent="0.25">
      <c r="A531" s="3"/>
      <c r="B531" s="3"/>
      <c r="C531" s="6"/>
      <c r="D531" s="3"/>
      <c r="E531" s="3"/>
      <c r="F531" s="17"/>
      <c r="G531" s="2"/>
    </row>
    <row r="532" spans="1:7" x14ac:dyDescent="0.25">
      <c r="A532" s="3"/>
      <c r="B532" s="3"/>
      <c r="C532" s="6"/>
      <c r="D532" s="3"/>
      <c r="E532" s="3"/>
      <c r="F532" s="17"/>
      <c r="G532" s="2"/>
    </row>
    <row r="533" spans="1:7" x14ac:dyDescent="0.25">
      <c r="A533" s="3"/>
      <c r="B533" s="3"/>
      <c r="C533" s="83"/>
      <c r="D533" s="3"/>
      <c r="E533" s="3"/>
      <c r="F533" s="17"/>
      <c r="G533" s="2"/>
    </row>
    <row r="534" spans="1:7" x14ac:dyDescent="0.25">
      <c r="A534" s="3"/>
      <c r="B534" s="3"/>
      <c r="C534" s="6"/>
      <c r="D534" s="3"/>
      <c r="E534" s="83"/>
      <c r="F534" s="17"/>
      <c r="G534" s="2"/>
    </row>
    <row r="535" spans="1:7" x14ac:dyDescent="0.25">
      <c r="A535" s="3"/>
      <c r="B535" s="3"/>
      <c r="C535" s="6"/>
      <c r="D535" s="3"/>
      <c r="E535" s="83"/>
      <c r="F535" s="17"/>
      <c r="G535" s="2"/>
    </row>
    <row r="536" spans="1:7" x14ac:dyDescent="0.25">
      <c r="A536" s="3"/>
      <c r="B536" s="3"/>
      <c r="C536" s="83"/>
      <c r="D536" s="3"/>
      <c r="E536" s="83"/>
      <c r="F536" s="17"/>
      <c r="G536" s="2"/>
    </row>
    <row r="537" spans="1:7" x14ac:dyDescent="0.25">
      <c r="A537" s="3"/>
      <c r="B537" s="3"/>
      <c r="C537" s="83"/>
      <c r="D537" s="3"/>
      <c r="E537" s="83"/>
      <c r="F537" s="17"/>
      <c r="G537" s="2"/>
    </row>
    <row r="538" spans="1:7" x14ac:dyDescent="0.25">
      <c r="A538" s="3"/>
      <c r="B538" s="3"/>
      <c r="C538" s="6"/>
      <c r="D538" s="3"/>
      <c r="E538" s="12"/>
      <c r="F538" s="17"/>
      <c r="G538" s="2"/>
    </row>
    <row r="539" spans="1:7" x14ac:dyDescent="0.25">
      <c r="B539" s="3"/>
      <c r="C539" s="83"/>
      <c r="G539" s="2"/>
    </row>
    <row r="540" spans="1:7" x14ac:dyDescent="0.25">
      <c r="B540" s="3"/>
      <c r="F540" s="17"/>
      <c r="G540" s="2"/>
    </row>
    <row r="541" spans="1:7" x14ac:dyDescent="0.25">
      <c r="C541" s="3"/>
      <c r="D541" s="3"/>
      <c r="E541" s="3"/>
      <c r="F541" s="12"/>
      <c r="G541" s="2"/>
    </row>
    <row r="542" spans="1:7" x14ac:dyDescent="0.25">
      <c r="A542" s="83"/>
      <c r="B542" s="83"/>
      <c r="C542" s="83"/>
      <c r="D542" s="3"/>
      <c r="E542" s="83"/>
      <c r="F542" s="8"/>
      <c r="G542" s="2"/>
    </row>
    <row r="543" spans="1:7" x14ac:dyDescent="0.25">
      <c r="A543" s="83"/>
      <c r="B543" s="83"/>
      <c r="C543" s="83"/>
      <c r="D543" s="3"/>
      <c r="E543" s="83"/>
      <c r="F543" s="8"/>
      <c r="G543" s="2"/>
    </row>
    <row r="544" spans="1:7" x14ac:dyDescent="0.25">
      <c r="A544" s="83"/>
      <c r="B544" s="83"/>
      <c r="C544" s="83"/>
      <c r="D544" s="3"/>
      <c r="E544" s="83"/>
      <c r="F544" s="8"/>
      <c r="G544" s="2"/>
    </row>
    <row r="545" spans="1:7" x14ac:dyDescent="0.25">
      <c r="A545" s="83"/>
      <c r="B545" s="83"/>
      <c r="C545" s="83"/>
      <c r="D545" s="3"/>
      <c r="E545" s="83"/>
      <c r="F545" s="8"/>
      <c r="G545" s="2"/>
    </row>
    <row r="546" spans="1:7" x14ac:dyDescent="0.25">
      <c r="A546" s="83"/>
      <c r="B546" s="83"/>
      <c r="C546" s="83"/>
      <c r="D546" s="3"/>
      <c r="E546" s="83"/>
      <c r="F546" s="8"/>
      <c r="G546" s="2"/>
    </row>
    <row r="547" spans="1:7" x14ac:dyDescent="0.25">
      <c r="A547" s="83"/>
      <c r="B547" s="83"/>
      <c r="C547" s="83"/>
      <c r="D547" s="3"/>
      <c r="E547" s="83"/>
      <c r="F547" s="8"/>
      <c r="G547" s="2"/>
    </row>
    <row r="548" spans="1:7" x14ac:dyDescent="0.25">
      <c r="A548" s="83"/>
      <c r="B548" s="83"/>
      <c r="C548" s="83"/>
      <c r="D548" s="3"/>
      <c r="E548" s="83"/>
      <c r="F548" s="8"/>
      <c r="G548" s="2"/>
    </row>
    <row r="549" spans="1:7" x14ac:dyDescent="0.25">
      <c r="A549" s="83"/>
      <c r="B549" s="83"/>
      <c r="C549" s="83"/>
      <c r="D549" s="3"/>
      <c r="E549" s="83"/>
      <c r="F549" s="8"/>
      <c r="G549" s="2"/>
    </row>
    <row r="550" spans="1:7" x14ac:dyDescent="0.25">
      <c r="A550" s="6"/>
      <c r="B550" s="6"/>
      <c r="C550" s="6"/>
      <c r="D550" s="16"/>
      <c r="E550" s="6"/>
      <c r="F550" s="17"/>
      <c r="G550" s="2"/>
    </row>
    <row r="551" spans="1:7" x14ac:dyDescent="0.25">
      <c r="A551" s="3"/>
      <c r="B551" s="3"/>
      <c r="C551" s="6"/>
      <c r="D551" s="3"/>
      <c r="E551" s="12"/>
      <c r="G551" s="2"/>
    </row>
    <row r="552" spans="1:7" ht="23.25" x14ac:dyDescent="0.35">
      <c r="A552" s="4"/>
      <c r="B552" s="4"/>
      <c r="C552" s="4"/>
      <c r="D552" s="4"/>
      <c r="E552" s="13"/>
      <c r="F552" s="13"/>
      <c r="G552" s="2"/>
    </row>
    <row r="553" spans="1:7" x14ac:dyDescent="0.25">
      <c r="B553" s="3"/>
      <c r="G553" s="2"/>
    </row>
    <row r="554" spans="1:7" x14ac:dyDescent="0.25">
      <c r="A554" s="3"/>
      <c r="B554" s="3"/>
      <c r="C554" s="3"/>
      <c r="D554" s="3"/>
      <c r="E554" s="12"/>
      <c r="F554" s="12"/>
      <c r="G554" s="2"/>
    </row>
    <row r="555" spans="1:7" x14ac:dyDescent="0.25">
      <c r="A555" s="3"/>
      <c r="B555" s="3"/>
      <c r="C555" s="6"/>
      <c r="D555" s="3"/>
      <c r="E555" s="12"/>
      <c r="F555" s="12"/>
      <c r="G555" s="2"/>
    </row>
    <row r="556" spans="1:7" x14ac:dyDescent="0.25">
      <c r="A556" s="3"/>
      <c r="B556" s="3"/>
      <c r="C556" s="6"/>
      <c r="D556" s="3"/>
      <c r="E556" s="12"/>
      <c r="F556" s="12"/>
      <c r="G556" s="2"/>
    </row>
    <row r="557" spans="1:7" x14ac:dyDescent="0.25">
      <c r="A557" s="3"/>
      <c r="B557" s="3"/>
      <c r="C557" s="6"/>
      <c r="D557" s="3"/>
      <c r="E557" s="12"/>
      <c r="F557" s="12"/>
      <c r="G557" s="2"/>
    </row>
    <row r="558" spans="1:7" x14ac:dyDescent="0.25">
      <c r="A558" s="3"/>
      <c r="B558" s="3"/>
      <c r="C558" s="6"/>
      <c r="D558" s="3"/>
      <c r="E558" s="12"/>
      <c r="F558" s="12"/>
      <c r="G558" s="2"/>
    </row>
    <row r="559" spans="1:7" x14ac:dyDescent="0.25">
      <c r="A559" s="3"/>
      <c r="B559" s="3"/>
      <c r="C559" s="6"/>
      <c r="D559" s="3"/>
      <c r="E559" s="12"/>
      <c r="F559" s="17"/>
      <c r="G559" s="2"/>
    </row>
    <row r="560" spans="1:7" x14ac:dyDescent="0.25">
      <c r="A560" s="3"/>
      <c r="B560" s="3"/>
      <c r="C560" s="6"/>
      <c r="D560" s="3"/>
      <c r="E560" s="12"/>
      <c r="F560" s="17"/>
      <c r="G560" s="2"/>
    </row>
    <row r="561" spans="1:7" x14ac:dyDescent="0.25">
      <c r="A561" s="3"/>
      <c r="B561" s="3"/>
      <c r="C561" s="6"/>
      <c r="D561" s="3"/>
      <c r="E561" s="12"/>
      <c r="F561" s="17"/>
      <c r="G561" s="2"/>
    </row>
    <row r="562" spans="1:7" x14ac:dyDescent="0.25">
      <c r="A562" s="3"/>
      <c r="B562" s="3"/>
      <c r="C562" s="6"/>
      <c r="D562" s="3"/>
      <c r="E562" s="12"/>
      <c r="F562" s="17"/>
      <c r="G562" s="2"/>
    </row>
    <row r="563" spans="1:7" x14ac:dyDescent="0.25">
      <c r="A563" s="3"/>
      <c r="B563" s="3"/>
      <c r="C563" s="6"/>
      <c r="D563" s="3"/>
      <c r="E563" s="12"/>
      <c r="F563" s="17"/>
      <c r="G563" s="2"/>
    </row>
    <row r="564" spans="1:7" x14ac:dyDescent="0.25">
      <c r="A564" s="3"/>
      <c r="B564" s="3"/>
      <c r="C564" s="6"/>
      <c r="D564" s="3"/>
      <c r="E564" s="3"/>
      <c r="F564" s="17"/>
      <c r="G564" s="2"/>
    </row>
    <row r="565" spans="1:7" x14ac:dyDescent="0.25">
      <c r="A565" s="3"/>
      <c r="B565" s="3"/>
      <c r="C565" s="6"/>
      <c r="D565" s="3"/>
      <c r="E565" s="3"/>
      <c r="F565" s="17"/>
      <c r="G565" s="2"/>
    </row>
    <row r="566" spans="1:7" x14ac:dyDescent="0.25">
      <c r="A566" s="3"/>
      <c r="B566" s="3"/>
      <c r="C566" s="83"/>
      <c r="D566" s="3"/>
      <c r="E566" s="3"/>
      <c r="F566" s="17"/>
      <c r="G566" s="2"/>
    </row>
    <row r="567" spans="1:7" x14ac:dyDescent="0.25">
      <c r="A567" s="3"/>
      <c r="B567" s="3"/>
      <c r="C567" s="6"/>
      <c r="D567" s="3"/>
      <c r="E567" s="83"/>
      <c r="F567" s="17"/>
      <c r="G567" s="2"/>
    </row>
    <row r="568" spans="1:7" x14ac:dyDescent="0.25">
      <c r="A568" s="3"/>
      <c r="B568" s="3"/>
      <c r="C568" s="6"/>
      <c r="D568" s="3"/>
      <c r="E568" s="83"/>
      <c r="F568" s="17"/>
      <c r="G568" s="2"/>
    </row>
    <row r="569" spans="1:7" x14ac:dyDescent="0.25">
      <c r="A569" s="3"/>
      <c r="B569" s="3"/>
      <c r="C569" s="83"/>
      <c r="D569" s="3"/>
      <c r="E569" s="83"/>
      <c r="F569" s="17"/>
      <c r="G569" s="2"/>
    </row>
    <row r="570" spans="1:7" x14ac:dyDescent="0.25">
      <c r="A570" s="3"/>
      <c r="B570" s="3"/>
      <c r="C570" s="83"/>
      <c r="D570" s="3"/>
      <c r="E570" s="83"/>
      <c r="F570" s="17"/>
      <c r="G570" s="2"/>
    </row>
    <row r="571" spans="1:7" x14ac:dyDescent="0.25">
      <c r="A571" s="3"/>
      <c r="B571" s="3"/>
      <c r="C571" s="6"/>
      <c r="D571" s="3"/>
      <c r="E571" s="12"/>
      <c r="F571" s="17"/>
      <c r="G571" s="2"/>
    </row>
    <row r="572" spans="1:7" x14ac:dyDescent="0.25">
      <c r="B572" s="3"/>
      <c r="C572" s="83"/>
      <c r="G572" s="2"/>
    </row>
    <row r="573" spans="1:7" x14ac:dyDescent="0.25">
      <c r="B573" s="3"/>
      <c r="F573" s="17"/>
      <c r="G573" s="2"/>
    </row>
    <row r="574" spans="1:7" x14ac:dyDescent="0.25">
      <c r="C574" s="3"/>
      <c r="D574" s="3"/>
      <c r="E574" s="3"/>
      <c r="F574" s="12"/>
      <c r="G574" s="2"/>
    </row>
    <row r="575" spans="1:7" x14ac:dyDescent="0.25">
      <c r="A575" s="83"/>
      <c r="B575" s="83"/>
      <c r="C575" s="83"/>
      <c r="D575" s="3"/>
      <c r="E575" s="83"/>
      <c r="F575" s="8"/>
      <c r="G575" s="2"/>
    </row>
    <row r="576" spans="1:7" x14ac:dyDescent="0.25">
      <c r="A576" s="83"/>
      <c r="B576" s="83"/>
      <c r="C576" s="83"/>
      <c r="D576" s="3"/>
      <c r="E576" s="83"/>
      <c r="F576" s="8"/>
      <c r="G576" s="2"/>
    </row>
    <row r="577" spans="1:7" x14ac:dyDescent="0.25">
      <c r="A577" s="83"/>
      <c r="B577" s="83"/>
      <c r="C577" s="83"/>
      <c r="D577" s="3"/>
      <c r="E577" s="83"/>
      <c r="F577" s="8"/>
      <c r="G577" s="2"/>
    </row>
    <row r="578" spans="1:7" x14ac:dyDescent="0.25">
      <c r="A578" s="83"/>
      <c r="B578" s="83"/>
      <c r="C578" s="83"/>
      <c r="D578" s="3"/>
      <c r="E578" s="83"/>
      <c r="F578" s="8"/>
      <c r="G578" s="2"/>
    </row>
    <row r="579" spans="1:7" x14ac:dyDescent="0.25">
      <c r="A579" s="83"/>
      <c r="B579" s="83"/>
      <c r="C579" s="83"/>
      <c r="D579" s="3"/>
      <c r="E579" s="83"/>
      <c r="F579" s="8"/>
      <c r="G579" s="2"/>
    </row>
    <row r="580" spans="1:7" x14ac:dyDescent="0.25">
      <c r="A580" s="83"/>
      <c r="B580" s="83"/>
      <c r="C580" s="83"/>
      <c r="D580" s="3"/>
      <c r="E580" s="83"/>
      <c r="F580" s="8"/>
      <c r="G580" s="2"/>
    </row>
    <row r="581" spans="1:7" x14ac:dyDescent="0.25">
      <c r="A581" s="83"/>
      <c r="B581" s="83"/>
      <c r="C581" s="83"/>
      <c r="D581" s="3"/>
      <c r="E581" s="83"/>
      <c r="F581" s="8"/>
      <c r="G581" s="2"/>
    </row>
    <row r="582" spans="1:7" x14ac:dyDescent="0.25">
      <c r="A582" s="83"/>
      <c r="B582" s="83"/>
      <c r="C582" s="83"/>
      <c r="D582" s="3"/>
      <c r="E582" s="83"/>
      <c r="F582" s="8"/>
      <c r="G582" s="2"/>
    </row>
    <row r="583" spans="1:7" x14ac:dyDescent="0.25">
      <c r="A583" s="6"/>
      <c r="B583" s="6"/>
      <c r="C583" s="6"/>
      <c r="D583" s="16"/>
      <c r="E583" s="6"/>
      <c r="F583" s="41"/>
      <c r="G583" s="2"/>
    </row>
    <row r="584" spans="1:7" x14ac:dyDescent="0.25">
      <c r="A584" s="83"/>
      <c r="B584" s="83"/>
      <c r="C584" s="83"/>
      <c r="D584" s="83"/>
      <c r="E584" s="8"/>
      <c r="G584" s="2"/>
    </row>
    <row r="585" spans="1:7" x14ac:dyDescent="0.25">
      <c r="A585" s="83"/>
      <c r="B585" s="83"/>
      <c r="C585" s="83"/>
      <c r="D585" s="83"/>
      <c r="E585" s="8"/>
      <c r="F585" s="8"/>
      <c r="G585" s="2"/>
    </row>
    <row r="586" spans="1:7" x14ac:dyDescent="0.25">
      <c r="A586" s="83"/>
      <c r="B586" s="83"/>
      <c r="C586" s="83"/>
      <c r="D586" s="83"/>
      <c r="E586" s="8"/>
      <c r="F586" s="8"/>
      <c r="G586" s="2"/>
    </row>
    <row r="587" spans="1:7" x14ac:dyDescent="0.25">
      <c r="A587" s="83"/>
      <c r="B587" s="83"/>
      <c r="C587" s="83"/>
      <c r="D587" s="83"/>
      <c r="E587" s="8"/>
      <c r="F587" s="8"/>
      <c r="G587" s="2"/>
    </row>
    <row r="589" spans="1:7" x14ac:dyDescent="0.25">
      <c r="A589" s="3"/>
      <c r="B589" s="3"/>
      <c r="C589" s="3"/>
      <c r="D589" s="3"/>
      <c r="E589" s="12"/>
      <c r="G589" s="2"/>
    </row>
    <row r="590" spans="1:7" ht="23.25" x14ac:dyDescent="0.35">
      <c r="A590" s="4"/>
      <c r="B590" s="4"/>
      <c r="C590" s="4"/>
      <c r="D590" s="4"/>
      <c r="E590" s="13"/>
      <c r="G590" s="2"/>
    </row>
    <row r="591" spans="1:7" x14ac:dyDescent="0.25">
      <c r="B591" s="3"/>
      <c r="G591" s="2"/>
    </row>
    <row r="592" spans="1:7" x14ac:dyDescent="0.25">
      <c r="A592" s="3"/>
      <c r="B592" s="3"/>
      <c r="C592" s="3"/>
      <c r="D592" s="3"/>
      <c r="E592" s="12"/>
      <c r="G592" s="2"/>
    </row>
    <row r="593" spans="1:7" x14ac:dyDescent="0.25">
      <c r="A593" s="3"/>
      <c r="B593" s="3"/>
      <c r="C593" s="6"/>
      <c r="D593" s="3"/>
      <c r="E593" s="12"/>
      <c r="G593" s="2"/>
    </row>
    <row r="594" spans="1:7" x14ac:dyDescent="0.25">
      <c r="A594" s="3"/>
      <c r="B594" s="3"/>
      <c r="C594" s="6"/>
      <c r="D594" s="3"/>
      <c r="E594" s="12"/>
      <c r="G594" s="2"/>
    </row>
    <row r="595" spans="1:7" x14ac:dyDescent="0.25">
      <c r="A595" s="3"/>
      <c r="B595" s="3"/>
      <c r="C595" s="6"/>
      <c r="D595" s="3"/>
      <c r="E595" s="12"/>
      <c r="G595" s="2"/>
    </row>
    <row r="596" spans="1:7" x14ac:dyDescent="0.25">
      <c r="A596" s="3"/>
      <c r="B596" s="3"/>
      <c r="C596" s="6"/>
      <c r="D596" s="3"/>
      <c r="E596" s="12"/>
      <c r="G596" s="2"/>
    </row>
    <row r="597" spans="1:7" x14ac:dyDescent="0.25">
      <c r="A597" s="3"/>
      <c r="B597" s="3"/>
      <c r="C597" s="6"/>
      <c r="D597" s="3"/>
      <c r="E597" s="12"/>
      <c r="G597" s="2"/>
    </row>
    <row r="598" spans="1:7" x14ac:dyDescent="0.25">
      <c r="A598" s="3"/>
      <c r="B598" s="3"/>
      <c r="C598" s="6"/>
      <c r="D598" s="3"/>
      <c r="E598" s="12"/>
      <c r="G598" s="2"/>
    </row>
    <row r="599" spans="1:7" x14ac:dyDescent="0.25">
      <c r="A599" s="3"/>
      <c r="B599" s="3"/>
      <c r="C599" s="6"/>
      <c r="D599" s="3"/>
      <c r="E599" s="12"/>
      <c r="G599" s="2"/>
    </row>
    <row r="600" spans="1:7" x14ac:dyDescent="0.25">
      <c r="A600" s="3"/>
      <c r="B600" s="3"/>
      <c r="C600" s="83"/>
      <c r="D600" s="3"/>
      <c r="E600" s="12"/>
      <c r="G600" s="2"/>
    </row>
    <row r="601" spans="1:7" x14ac:dyDescent="0.25">
      <c r="A601" s="3"/>
      <c r="B601" s="3"/>
      <c r="C601" s="83"/>
      <c r="D601" s="3"/>
      <c r="E601" s="12"/>
      <c r="G601" s="2"/>
    </row>
    <row r="602" spans="1:7" x14ac:dyDescent="0.25">
      <c r="A602" s="3"/>
      <c r="B602" s="3"/>
      <c r="C602" s="83"/>
      <c r="D602" s="3"/>
      <c r="E602" s="12"/>
      <c r="G602" s="2"/>
    </row>
    <row r="603" spans="1:7" x14ac:dyDescent="0.25">
      <c r="A603" s="3"/>
      <c r="B603" s="3"/>
      <c r="C603" s="15"/>
      <c r="D603" s="3"/>
      <c r="E603" s="12"/>
      <c r="G603" s="2"/>
    </row>
    <row r="604" spans="1:7" x14ac:dyDescent="0.25">
      <c r="A604" s="3"/>
      <c r="B604" s="3"/>
      <c r="C604" s="83"/>
      <c r="D604" s="3"/>
      <c r="E604" s="12"/>
      <c r="G604" s="2"/>
    </row>
    <row r="605" spans="1:7" x14ac:dyDescent="0.25">
      <c r="A605" s="3"/>
      <c r="B605" s="3"/>
      <c r="C605" s="6"/>
      <c r="D605" s="3"/>
      <c r="E605" s="12"/>
      <c r="G605" s="2"/>
    </row>
    <row r="606" spans="1:7" x14ac:dyDescent="0.25">
      <c r="B606" s="3"/>
      <c r="G606" s="2"/>
    </row>
    <row r="607" spans="1:7" x14ac:dyDescent="0.25">
      <c r="C607" s="3"/>
      <c r="D607" s="3"/>
      <c r="E607" s="12"/>
      <c r="G607" s="2"/>
    </row>
    <row r="608" spans="1:7" x14ac:dyDescent="0.25">
      <c r="A608" s="83"/>
      <c r="B608" s="83"/>
      <c r="C608" s="83"/>
      <c r="D608" s="83"/>
      <c r="E608" s="8"/>
      <c r="G608" s="2"/>
    </row>
    <row r="609" spans="1:7" x14ac:dyDescent="0.25">
      <c r="A609" s="83"/>
      <c r="B609" s="83"/>
      <c r="C609" s="83"/>
      <c r="D609" s="83"/>
      <c r="E609" s="8"/>
      <c r="G609" s="2"/>
    </row>
    <row r="610" spans="1:7" x14ac:dyDescent="0.25">
      <c r="A610" s="83"/>
      <c r="B610" s="83"/>
      <c r="C610" s="83"/>
      <c r="D610" s="83"/>
      <c r="E610" s="8"/>
      <c r="G610" s="2"/>
    </row>
    <row r="611" spans="1:7" x14ac:dyDescent="0.25">
      <c r="A611" s="83"/>
      <c r="B611" s="83"/>
      <c r="C611" s="83"/>
      <c r="D611" s="83"/>
      <c r="E611" s="8"/>
      <c r="G611" s="2"/>
    </row>
    <row r="612" spans="1:7" x14ac:dyDescent="0.25">
      <c r="A612" s="83"/>
      <c r="B612" s="83"/>
      <c r="C612" s="83"/>
      <c r="D612" s="83"/>
      <c r="E612" s="8"/>
      <c r="G612" s="2"/>
    </row>
    <row r="613" spans="1:7" x14ac:dyDescent="0.25">
      <c r="A613" s="83"/>
      <c r="B613" s="83"/>
      <c r="C613" s="83"/>
      <c r="D613" s="83"/>
      <c r="E613" s="8"/>
      <c r="G613" s="2"/>
    </row>
    <row r="614" spans="1:7" x14ac:dyDescent="0.25">
      <c r="A614" s="83"/>
      <c r="B614" s="83"/>
      <c r="C614" s="83"/>
      <c r="D614" s="83"/>
      <c r="E614" s="8"/>
      <c r="G614" s="2"/>
    </row>
    <row r="616" spans="1:7" ht="23.25" x14ac:dyDescent="0.35">
      <c r="A616" s="4"/>
      <c r="B616" s="4"/>
      <c r="C616" s="4"/>
      <c r="D616" s="4"/>
      <c r="E616" s="13"/>
      <c r="G616" s="2"/>
    </row>
    <row r="617" spans="1:7" x14ac:dyDescent="0.25">
      <c r="B617" s="3"/>
      <c r="G617" s="2"/>
    </row>
    <row r="618" spans="1:7" x14ac:dyDescent="0.25">
      <c r="A618" s="3"/>
      <c r="B618" s="3"/>
      <c r="C618" s="3"/>
      <c r="D618" s="3"/>
      <c r="E618" s="12"/>
      <c r="G618" s="2"/>
    </row>
    <row r="619" spans="1:7" x14ac:dyDescent="0.25">
      <c r="A619" s="3"/>
      <c r="B619" s="3"/>
      <c r="C619" s="6"/>
      <c r="D619" s="3"/>
      <c r="E619" s="12"/>
      <c r="G619" s="2"/>
    </row>
    <row r="620" spans="1:7" x14ac:dyDescent="0.25">
      <c r="A620" s="3"/>
      <c r="B620" s="3"/>
      <c r="C620" s="6"/>
      <c r="D620" s="3"/>
      <c r="E620" s="12"/>
      <c r="G620" s="2"/>
    </row>
    <row r="621" spans="1:7" x14ac:dyDescent="0.25">
      <c r="A621" s="3"/>
      <c r="B621" s="3"/>
      <c r="C621" s="6"/>
      <c r="D621" s="3"/>
      <c r="E621" s="12"/>
      <c r="G621" s="2"/>
    </row>
    <row r="622" spans="1:7" x14ac:dyDescent="0.25">
      <c r="A622" s="3"/>
      <c r="B622" s="3"/>
      <c r="C622" s="6"/>
      <c r="D622" s="3"/>
      <c r="E622" s="12"/>
      <c r="G622" s="2"/>
    </row>
    <row r="623" spans="1:7" x14ac:dyDescent="0.25">
      <c r="A623" s="3"/>
      <c r="B623" s="3"/>
      <c r="C623" s="6"/>
      <c r="D623" s="3"/>
      <c r="E623" s="12"/>
      <c r="G623" s="2"/>
    </row>
    <row r="624" spans="1:7" x14ac:dyDescent="0.25">
      <c r="A624" s="3"/>
      <c r="B624" s="3"/>
      <c r="C624" s="6"/>
      <c r="D624" s="3"/>
      <c r="E624" s="12"/>
      <c r="G624" s="2"/>
    </row>
    <row r="625" spans="1:7" x14ac:dyDescent="0.25">
      <c r="A625" s="3"/>
      <c r="B625" s="3"/>
      <c r="C625" s="6"/>
      <c r="D625" s="3"/>
      <c r="E625" s="12"/>
      <c r="G625" s="2"/>
    </row>
    <row r="626" spans="1:7" x14ac:dyDescent="0.25">
      <c r="A626" s="3"/>
      <c r="B626" s="3"/>
      <c r="C626" s="83"/>
      <c r="D626" s="3"/>
      <c r="E626" s="12"/>
      <c r="G626" s="2"/>
    </row>
    <row r="627" spans="1:7" x14ac:dyDescent="0.25">
      <c r="A627" s="3"/>
      <c r="B627" s="3"/>
      <c r="C627" s="83"/>
      <c r="D627" s="3"/>
      <c r="E627" s="12"/>
      <c r="G627" s="2"/>
    </row>
    <row r="628" spans="1:7" x14ac:dyDescent="0.25">
      <c r="A628" s="3"/>
      <c r="B628" s="3"/>
      <c r="C628" s="83"/>
      <c r="D628" s="3"/>
      <c r="E628" s="12"/>
      <c r="G628" s="2"/>
    </row>
    <row r="629" spans="1:7" x14ac:dyDescent="0.25">
      <c r="A629" s="3"/>
      <c r="B629" s="3"/>
      <c r="C629" s="83"/>
      <c r="D629" s="3"/>
      <c r="E629" s="12"/>
      <c r="G629" s="2"/>
    </row>
    <row r="630" spans="1:7" x14ac:dyDescent="0.25">
      <c r="A630" s="3"/>
      <c r="B630" s="3"/>
      <c r="C630" s="83"/>
      <c r="D630" s="3"/>
      <c r="E630" s="12"/>
      <c r="G630" s="2"/>
    </row>
    <row r="631" spans="1:7" x14ac:dyDescent="0.25">
      <c r="A631" s="3"/>
      <c r="B631" s="3"/>
      <c r="C631" s="6"/>
      <c r="D631" s="3"/>
      <c r="E631" s="12"/>
      <c r="G631" s="2"/>
    </row>
    <row r="632" spans="1:7" x14ac:dyDescent="0.25">
      <c r="B632" s="3"/>
      <c r="G632" s="2"/>
    </row>
    <row r="633" spans="1:7" x14ac:dyDescent="0.25">
      <c r="C633" s="3"/>
      <c r="D633" s="3"/>
      <c r="E633" s="12"/>
      <c r="G633" s="2"/>
    </row>
    <row r="634" spans="1:7" x14ac:dyDescent="0.25">
      <c r="A634" s="83"/>
      <c r="B634" s="83"/>
      <c r="C634" s="83"/>
      <c r="D634" s="83"/>
      <c r="E634" s="8"/>
      <c r="G634" s="2"/>
    </row>
    <row r="635" spans="1:7" x14ac:dyDescent="0.25">
      <c r="A635" s="83"/>
      <c r="B635" s="83"/>
      <c r="C635" s="83"/>
      <c r="D635" s="83"/>
      <c r="E635" s="8"/>
      <c r="G635" s="2"/>
    </row>
    <row r="636" spans="1:7" x14ac:dyDescent="0.25">
      <c r="A636" s="83"/>
      <c r="B636" s="83"/>
      <c r="C636" s="83"/>
      <c r="D636" s="83"/>
      <c r="E636" s="8"/>
      <c r="G636" s="2"/>
    </row>
    <row r="637" spans="1:7" x14ac:dyDescent="0.25">
      <c r="A637" s="83"/>
      <c r="B637" s="83"/>
      <c r="C637" s="83"/>
      <c r="D637" s="83"/>
      <c r="E637" s="8"/>
      <c r="G637" s="2"/>
    </row>
    <row r="638" spans="1:7" x14ac:dyDescent="0.25">
      <c r="A638" s="83"/>
      <c r="B638" s="83"/>
      <c r="C638" s="83"/>
      <c r="D638" s="83"/>
      <c r="E638" s="8"/>
      <c r="G638" s="2"/>
    </row>
    <row r="639" spans="1:7" x14ac:dyDescent="0.25">
      <c r="A639" s="83"/>
      <c r="B639" s="83"/>
      <c r="C639" s="83"/>
      <c r="D639" s="83"/>
      <c r="E639" s="8"/>
      <c r="G639" s="2"/>
    </row>
    <row r="640" spans="1:7" x14ac:dyDescent="0.25">
      <c r="A640" s="83"/>
      <c r="B640" s="83"/>
      <c r="C640" s="83"/>
      <c r="D640" s="83"/>
      <c r="E640" s="8"/>
      <c r="G640" s="2"/>
    </row>
    <row r="642" spans="1:7" ht="23.25" x14ac:dyDescent="0.35">
      <c r="A642" s="4"/>
      <c r="B642" s="4"/>
      <c r="C642" s="4"/>
      <c r="D642" s="4"/>
      <c r="E642" s="13"/>
      <c r="G642" s="2"/>
    </row>
    <row r="643" spans="1:7" x14ac:dyDescent="0.25">
      <c r="B643" s="3"/>
      <c r="G643" s="2"/>
    </row>
    <row r="644" spans="1:7" x14ac:dyDescent="0.25">
      <c r="A644" s="3"/>
      <c r="B644" s="3"/>
      <c r="C644" s="3"/>
      <c r="D644" s="3"/>
      <c r="E644" s="12"/>
      <c r="G644" s="2"/>
    </row>
    <row r="645" spans="1:7" x14ac:dyDescent="0.25">
      <c r="A645" s="3"/>
      <c r="B645" s="3"/>
      <c r="C645" s="6"/>
      <c r="D645" s="3"/>
      <c r="E645" s="12"/>
      <c r="G645" s="2"/>
    </row>
    <row r="646" spans="1:7" x14ac:dyDescent="0.25">
      <c r="A646" s="3"/>
      <c r="B646" s="3"/>
      <c r="C646" s="6"/>
      <c r="D646" s="3"/>
      <c r="E646" s="12"/>
      <c r="G646" s="2"/>
    </row>
    <row r="647" spans="1:7" x14ac:dyDescent="0.25">
      <c r="A647" s="3"/>
      <c r="B647" s="3"/>
      <c r="C647" s="6"/>
      <c r="D647" s="3"/>
      <c r="E647" s="12"/>
      <c r="G647" s="2"/>
    </row>
    <row r="648" spans="1:7" x14ac:dyDescent="0.25">
      <c r="A648" s="3"/>
      <c r="B648" s="3"/>
      <c r="C648" s="6"/>
      <c r="D648" s="3"/>
      <c r="E648" s="12"/>
      <c r="G648" s="2"/>
    </row>
    <row r="649" spans="1:7" x14ac:dyDescent="0.25">
      <c r="A649" s="3"/>
      <c r="B649" s="3"/>
      <c r="C649" s="6"/>
      <c r="D649" s="3"/>
      <c r="E649" s="12"/>
      <c r="G649" s="2"/>
    </row>
    <row r="650" spans="1:7" x14ac:dyDescent="0.25">
      <c r="A650" s="3"/>
      <c r="B650" s="3"/>
      <c r="C650" s="6"/>
      <c r="D650" s="3"/>
      <c r="E650" s="12"/>
      <c r="G650" s="2"/>
    </row>
    <row r="651" spans="1:7" x14ac:dyDescent="0.25">
      <c r="A651" s="3"/>
      <c r="B651" s="3"/>
      <c r="C651" s="6"/>
      <c r="D651" s="3"/>
      <c r="E651" s="12"/>
      <c r="G651" s="2"/>
    </row>
    <row r="652" spans="1:7" x14ac:dyDescent="0.25">
      <c r="A652" s="3"/>
      <c r="B652" s="3"/>
      <c r="C652" s="83"/>
      <c r="D652" s="3"/>
      <c r="E652" s="12"/>
      <c r="G652" s="2"/>
    </row>
    <row r="653" spans="1:7" x14ac:dyDescent="0.25">
      <c r="A653" s="3"/>
      <c r="B653" s="3"/>
      <c r="C653" s="83"/>
      <c r="D653" s="3"/>
      <c r="E653" s="12"/>
      <c r="G653" s="2"/>
    </row>
    <row r="654" spans="1:7" x14ac:dyDescent="0.25">
      <c r="A654" s="3"/>
      <c r="B654" s="3"/>
      <c r="C654" s="83"/>
      <c r="D654" s="3"/>
      <c r="E654" s="12"/>
      <c r="G654" s="2"/>
    </row>
    <row r="655" spans="1:7" x14ac:dyDescent="0.25">
      <c r="A655" s="3"/>
      <c r="B655" s="3"/>
      <c r="C655" s="83"/>
      <c r="D655" s="3"/>
      <c r="E655" s="12"/>
      <c r="G655" s="2"/>
    </row>
    <row r="656" spans="1:7" x14ac:dyDescent="0.25">
      <c r="A656" s="3"/>
      <c r="B656" s="3"/>
      <c r="C656" s="83"/>
      <c r="D656" s="3"/>
      <c r="E656" s="12"/>
      <c r="G656" s="2"/>
    </row>
    <row r="657" spans="1:7" x14ac:dyDescent="0.25">
      <c r="A657" s="3"/>
      <c r="B657" s="3"/>
      <c r="C657" s="6"/>
      <c r="D657" s="3"/>
      <c r="E657" s="12"/>
      <c r="G657" s="2"/>
    </row>
    <row r="658" spans="1:7" ht="15.75" customHeight="1" x14ac:dyDescent="0.25">
      <c r="B658" s="3"/>
      <c r="G658" s="2"/>
    </row>
    <row r="659" spans="1:7" x14ac:dyDescent="0.25">
      <c r="C659" s="3"/>
      <c r="D659" s="3"/>
      <c r="E659" s="12"/>
      <c r="G659" s="2"/>
    </row>
    <row r="660" spans="1:7" x14ac:dyDescent="0.25">
      <c r="A660" s="83"/>
      <c r="B660" s="83"/>
      <c r="C660" s="83"/>
      <c r="D660" s="83"/>
      <c r="E660" s="8"/>
      <c r="G660" s="2"/>
    </row>
    <row r="661" spans="1:7" x14ac:dyDescent="0.25">
      <c r="A661" s="83"/>
      <c r="B661" s="83"/>
      <c r="C661" s="83"/>
      <c r="D661" s="83"/>
      <c r="E661" s="8"/>
      <c r="G661" s="2"/>
    </row>
    <row r="662" spans="1:7" x14ac:dyDescent="0.25">
      <c r="A662" s="83"/>
      <c r="B662" s="83"/>
      <c r="C662" s="83"/>
      <c r="D662" s="83"/>
      <c r="E662" s="8"/>
      <c r="G662" s="2"/>
    </row>
    <row r="663" spans="1:7" x14ac:dyDescent="0.25">
      <c r="A663" s="83"/>
      <c r="B663" s="83"/>
      <c r="C663" s="83"/>
      <c r="D663" s="83"/>
      <c r="E663" s="8"/>
      <c r="G663" s="2"/>
    </row>
    <row r="664" spans="1:7" x14ac:dyDescent="0.25">
      <c r="A664" s="83"/>
      <c r="B664" s="83"/>
      <c r="C664" s="83"/>
      <c r="D664" s="83"/>
      <c r="E664" s="8"/>
      <c r="G664" s="2"/>
    </row>
    <row r="665" spans="1:7" x14ac:dyDescent="0.25">
      <c r="A665" s="83"/>
      <c r="B665" s="83"/>
      <c r="C665" s="83"/>
      <c r="D665" s="83"/>
      <c r="E665" s="8"/>
      <c r="G665" s="2"/>
    </row>
    <row r="666" spans="1:7" x14ac:dyDescent="0.25">
      <c r="A666" s="83"/>
      <c r="B666" s="83"/>
      <c r="C666" s="83"/>
      <c r="D666" s="83"/>
      <c r="E666" s="8"/>
      <c r="G666" s="2"/>
    </row>
    <row r="668" spans="1:7" ht="23.25" x14ac:dyDescent="0.35">
      <c r="A668" s="4"/>
      <c r="B668" s="4"/>
      <c r="C668" s="4"/>
      <c r="D668" s="4"/>
      <c r="E668" s="13"/>
      <c r="G668" s="2"/>
    </row>
    <row r="669" spans="1:7" x14ac:dyDescent="0.25">
      <c r="B669" s="3"/>
      <c r="G669" s="2"/>
    </row>
    <row r="670" spans="1:7" x14ac:dyDescent="0.25">
      <c r="A670" s="3"/>
      <c r="B670" s="3"/>
      <c r="C670" s="3"/>
      <c r="D670" s="3"/>
      <c r="E670" s="12"/>
      <c r="G670" s="2"/>
    </row>
    <row r="671" spans="1:7" x14ac:dyDescent="0.25">
      <c r="A671" s="3"/>
      <c r="B671" s="3"/>
      <c r="C671" s="6"/>
      <c r="D671" s="3"/>
      <c r="E671" s="12"/>
      <c r="G671" s="2"/>
    </row>
    <row r="672" spans="1:7" x14ac:dyDescent="0.25">
      <c r="A672" s="3"/>
      <c r="B672" s="3"/>
      <c r="C672" s="6"/>
      <c r="D672" s="3"/>
      <c r="E672" s="12"/>
      <c r="G672" s="2"/>
    </row>
    <row r="673" spans="1:7" x14ac:dyDescent="0.25">
      <c r="A673" s="3"/>
      <c r="B673" s="3"/>
      <c r="C673" s="6"/>
      <c r="D673" s="3"/>
      <c r="E673" s="12"/>
      <c r="G673" s="2"/>
    </row>
    <row r="674" spans="1:7" x14ac:dyDescent="0.25">
      <c r="A674" s="3"/>
      <c r="B674" s="3"/>
      <c r="C674" s="6"/>
      <c r="D674" s="3"/>
      <c r="E674" s="12"/>
      <c r="G674" s="2"/>
    </row>
    <row r="675" spans="1:7" x14ac:dyDescent="0.25">
      <c r="A675" s="3"/>
      <c r="B675" s="3"/>
      <c r="C675" s="6"/>
      <c r="D675" s="3"/>
      <c r="E675" s="12"/>
      <c r="G675" s="2"/>
    </row>
    <row r="676" spans="1:7" x14ac:dyDescent="0.25">
      <c r="A676" s="3"/>
      <c r="B676" s="3"/>
      <c r="C676" s="6"/>
      <c r="D676" s="3"/>
      <c r="E676" s="12"/>
      <c r="G676" s="2"/>
    </row>
    <row r="677" spans="1:7" x14ac:dyDescent="0.25">
      <c r="A677" s="3"/>
      <c r="B677" s="3"/>
      <c r="C677" s="6"/>
      <c r="D677" s="3"/>
      <c r="E677" s="12"/>
      <c r="G677" s="2"/>
    </row>
    <row r="678" spans="1:7" x14ac:dyDescent="0.25">
      <c r="A678" s="3"/>
      <c r="B678" s="3"/>
      <c r="C678" s="83"/>
      <c r="D678" s="3"/>
      <c r="E678" s="12"/>
      <c r="G678" s="2"/>
    </row>
    <row r="679" spans="1:7" x14ac:dyDescent="0.25">
      <c r="A679" s="3"/>
      <c r="B679" s="3"/>
      <c r="C679" s="83"/>
      <c r="D679" s="3"/>
      <c r="E679" s="12"/>
      <c r="G679" s="2"/>
    </row>
    <row r="680" spans="1:7" x14ac:dyDescent="0.25">
      <c r="A680" s="3"/>
      <c r="B680" s="3"/>
      <c r="C680" s="83"/>
      <c r="D680" s="3"/>
      <c r="E680" s="12"/>
      <c r="G680" s="2"/>
    </row>
    <row r="681" spans="1:7" x14ac:dyDescent="0.25">
      <c r="A681" s="3"/>
      <c r="B681" s="3"/>
      <c r="C681" s="83"/>
      <c r="D681" s="3"/>
      <c r="E681" s="12"/>
      <c r="G681" s="2"/>
    </row>
    <row r="682" spans="1:7" x14ac:dyDescent="0.25">
      <c r="A682" s="3"/>
      <c r="B682" s="3"/>
      <c r="C682" s="83"/>
      <c r="D682" s="3"/>
      <c r="E682" s="12"/>
      <c r="G682" s="2"/>
    </row>
    <row r="683" spans="1:7" x14ac:dyDescent="0.25">
      <c r="A683" s="3"/>
      <c r="B683" s="3"/>
      <c r="C683" s="6"/>
      <c r="D683" s="3"/>
      <c r="E683" s="12"/>
      <c r="G683" s="2"/>
    </row>
    <row r="684" spans="1:7" x14ac:dyDescent="0.25">
      <c r="B684" s="3"/>
      <c r="G684" s="2"/>
    </row>
    <row r="685" spans="1:7" x14ac:dyDescent="0.25">
      <c r="C685" s="3"/>
      <c r="D685" s="3"/>
      <c r="E685" s="12"/>
      <c r="G685" s="2"/>
    </row>
    <row r="686" spans="1:7" x14ac:dyDescent="0.25">
      <c r="A686" s="83"/>
      <c r="B686" s="83"/>
      <c r="C686" s="83"/>
      <c r="D686" s="83"/>
      <c r="E686" s="8"/>
      <c r="G686" s="2"/>
    </row>
    <row r="687" spans="1:7" x14ac:dyDescent="0.25">
      <c r="A687" s="83"/>
      <c r="B687" s="83"/>
      <c r="C687" s="83"/>
      <c r="D687" s="83"/>
      <c r="E687" s="8"/>
      <c r="G687" s="2"/>
    </row>
    <row r="688" spans="1:7" x14ac:dyDescent="0.25">
      <c r="A688" s="83"/>
      <c r="B688" s="83"/>
      <c r="C688" s="83"/>
      <c r="D688" s="83"/>
      <c r="E688" s="8"/>
      <c r="G688" s="2"/>
    </row>
    <row r="689" spans="1:7" x14ac:dyDescent="0.25">
      <c r="A689" s="83"/>
      <c r="B689" s="83"/>
      <c r="C689" s="83"/>
      <c r="D689" s="83"/>
      <c r="E689" s="8"/>
      <c r="G689" s="2"/>
    </row>
    <row r="690" spans="1:7" x14ac:dyDescent="0.25">
      <c r="A690" s="83"/>
      <c r="B690" s="83"/>
      <c r="C690" s="83"/>
      <c r="D690" s="83"/>
      <c r="E690" s="8"/>
      <c r="G690" s="2"/>
    </row>
    <row r="691" spans="1:7" x14ac:dyDescent="0.25">
      <c r="A691" s="83"/>
      <c r="B691" s="83"/>
      <c r="C691" s="83"/>
      <c r="D691" s="83"/>
      <c r="E691" s="8"/>
      <c r="G691" s="2"/>
    </row>
    <row r="692" spans="1:7" x14ac:dyDescent="0.25">
      <c r="A692" s="83"/>
      <c r="B692" s="83"/>
      <c r="C692" s="83"/>
      <c r="D692" s="83"/>
      <c r="E692" s="8"/>
      <c r="G692" s="2"/>
    </row>
    <row r="694" spans="1:7" ht="23.25" x14ac:dyDescent="0.35">
      <c r="A694" s="4"/>
      <c r="B694" s="4"/>
      <c r="C694" s="4"/>
      <c r="D694" s="4"/>
      <c r="E694" s="13"/>
      <c r="G694" s="2"/>
    </row>
    <row r="695" spans="1:7" x14ac:dyDescent="0.25">
      <c r="B695" s="3"/>
      <c r="G695" s="2"/>
    </row>
    <row r="696" spans="1:7" x14ac:dyDescent="0.25">
      <c r="A696" s="3"/>
      <c r="B696" s="3"/>
      <c r="C696" s="3"/>
      <c r="D696" s="3"/>
      <c r="E696" s="12"/>
      <c r="G696" s="2"/>
    </row>
    <row r="697" spans="1:7" x14ac:dyDescent="0.25">
      <c r="A697" s="3"/>
      <c r="B697" s="3"/>
      <c r="C697" s="6"/>
      <c r="D697" s="3"/>
      <c r="E697" s="12"/>
      <c r="G697" s="2"/>
    </row>
    <row r="698" spans="1:7" x14ac:dyDescent="0.25">
      <c r="A698" s="3"/>
      <c r="B698" s="3"/>
      <c r="C698" s="6"/>
      <c r="D698" s="3"/>
      <c r="E698" s="12"/>
      <c r="G698" s="2"/>
    </row>
    <row r="699" spans="1:7" x14ac:dyDescent="0.25">
      <c r="A699" s="3"/>
      <c r="B699" s="3"/>
      <c r="C699" s="6"/>
      <c r="D699" s="3"/>
      <c r="E699" s="12"/>
      <c r="G699" s="2"/>
    </row>
    <row r="700" spans="1:7" x14ac:dyDescent="0.25">
      <c r="A700" s="3"/>
      <c r="B700" s="3"/>
      <c r="C700" s="6"/>
      <c r="D700" s="3"/>
      <c r="E700" s="12"/>
      <c r="G700" s="2"/>
    </row>
    <row r="701" spans="1:7" x14ac:dyDescent="0.25">
      <c r="A701" s="3"/>
      <c r="B701" s="3"/>
      <c r="C701" s="6"/>
      <c r="D701" s="3"/>
      <c r="E701" s="12"/>
      <c r="G701" s="2"/>
    </row>
    <row r="702" spans="1:7" x14ac:dyDescent="0.25">
      <c r="A702" s="3"/>
      <c r="B702" s="3"/>
      <c r="C702" s="6"/>
      <c r="D702" s="3"/>
      <c r="E702" s="12"/>
      <c r="G702" s="2"/>
    </row>
    <row r="703" spans="1:7" x14ac:dyDescent="0.25">
      <c r="A703" s="3"/>
      <c r="B703" s="3"/>
      <c r="C703" s="6"/>
      <c r="D703" s="3"/>
      <c r="E703" s="12"/>
      <c r="G703" s="2"/>
    </row>
    <row r="704" spans="1:7" x14ac:dyDescent="0.25">
      <c r="A704" s="3"/>
      <c r="B704" s="3"/>
      <c r="C704" s="83"/>
      <c r="D704" s="3"/>
      <c r="E704" s="12"/>
      <c r="G704" s="2"/>
    </row>
    <row r="705" spans="1:7" x14ac:dyDescent="0.25">
      <c r="A705" s="3"/>
      <c r="B705" s="3"/>
      <c r="C705" s="83"/>
      <c r="D705" s="3"/>
      <c r="E705" s="12"/>
      <c r="G705" s="2"/>
    </row>
    <row r="706" spans="1:7" x14ac:dyDescent="0.25">
      <c r="A706" s="3"/>
      <c r="B706" s="3"/>
      <c r="C706" s="83"/>
      <c r="D706" s="3"/>
      <c r="E706" s="12"/>
      <c r="G706" s="2"/>
    </row>
    <row r="707" spans="1:7" x14ac:dyDescent="0.25">
      <c r="A707" s="3"/>
      <c r="B707" s="3"/>
      <c r="C707" s="83"/>
      <c r="D707" s="3"/>
      <c r="E707" s="12"/>
      <c r="G707" s="2"/>
    </row>
    <row r="708" spans="1:7" x14ac:dyDescent="0.25">
      <c r="A708" s="3"/>
      <c r="B708" s="3"/>
      <c r="C708" s="83"/>
      <c r="D708" s="3"/>
      <c r="E708" s="12"/>
      <c r="G708" s="2"/>
    </row>
    <row r="709" spans="1:7" x14ac:dyDescent="0.25">
      <c r="A709" s="3"/>
      <c r="B709" s="3"/>
      <c r="C709" s="6"/>
      <c r="D709" s="3"/>
      <c r="E709" s="12"/>
      <c r="G709" s="2"/>
    </row>
    <row r="710" spans="1:7" x14ac:dyDescent="0.25">
      <c r="B710" s="3"/>
      <c r="G710" s="2"/>
    </row>
    <row r="711" spans="1:7" x14ac:dyDescent="0.25">
      <c r="C711" s="3"/>
      <c r="D711" s="3"/>
      <c r="E711" s="12"/>
      <c r="G711" s="2"/>
    </row>
    <row r="712" spans="1:7" x14ac:dyDescent="0.25">
      <c r="A712" s="83"/>
      <c r="B712" s="83"/>
      <c r="C712" s="83"/>
      <c r="D712" s="83"/>
      <c r="E712" s="8"/>
      <c r="G712" s="2"/>
    </row>
    <row r="713" spans="1:7" x14ac:dyDescent="0.25">
      <c r="A713" s="83"/>
      <c r="B713" s="83"/>
      <c r="C713" s="83"/>
      <c r="D713" s="83"/>
      <c r="E713" s="8"/>
      <c r="G713" s="2"/>
    </row>
    <row r="714" spans="1:7" x14ac:dyDescent="0.25">
      <c r="A714" s="83"/>
      <c r="B714" s="83"/>
      <c r="C714" s="83"/>
      <c r="D714" s="83"/>
      <c r="E714" s="8"/>
      <c r="G714" s="2"/>
    </row>
    <row r="715" spans="1:7" x14ac:dyDescent="0.25">
      <c r="A715" s="83"/>
      <c r="B715" s="83"/>
      <c r="C715" s="83"/>
      <c r="D715" s="83"/>
      <c r="E715" s="8"/>
      <c r="G715" s="2"/>
    </row>
    <row r="716" spans="1:7" x14ac:dyDescent="0.25">
      <c r="A716" s="83"/>
      <c r="B716" s="83"/>
      <c r="C716" s="83"/>
      <c r="D716" s="83"/>
      <c r="E716" s="8"/>
      <c r="G716" s="2"/>
    </row>
    <row r="717" spans="1:7" x14ac:dyDescent="0.25">
      <c r="A717" s="83"/>
      <c r="B717" s="83"/>
      <c r="C717" s="83"/>
      <c r="D717" s="83"/>
      <c r="E717" s="8"/>
      <c r="G717" s="2"/>
    </row>
    <row r="718" spans="1:7" x14ac:dyDescent="0.25">
      <c r="A718" s="83"/>
      <c r="B718" s="83"/>
      <c r="C718" s="83"/>
      <c r="D718" s="83"/>
      <c r="E718" s="8"/>
      <c r="G718" s="2"/>
    </row>
    <row r="720" spans="1:7" ht="23.25" x14ac:dyDescent="0.35">
      <c r="A720" s="4"/>
      <c r="B720" s="4"/>
      <c r="C720" s="4"/>
      <c r="D720" s="4"/>
      <c r="E720" s="13"/>
      <c r="G720" s="2"/>
    </row>
    <row r="721" spans="1:7" x14ac:dyDescent="0.25">
      <c r="B721" s="3"/>
      <c r="G721" s="2"/>
    </row>
    <row r="722" spans="1:7" x14ac:dyDescent="0.25">
      <c r="A722" s="3"/>
      <c r="B722" s="3"/>
      <c r="C722" s="3"/>
      <c r="D722" s="3"/>
      <c r="E722" s="12"/>
      <c r="G722" s="2"/>
    </row>
    <row r="723" spans="1:7" x14ac:dyDescent="0.25">
      <c r="A723" s="3"/>
      <c r="B723" s="3"/>
      <c r="C723" s="6"/>
      <c r="D723" s="3"/>
      <c r="E723" s="12"/>
      <c r="G723" s="2"/>
    </row>
    <row r="724" spans="1:7" x14ac:dyDescent="0.25">
      <c r="A724" s="3"/>
      <c r="B724" s="3"/>
      <c r="C724" s="6"/>
      <c r="D724" s="3"/>
      <c r="E724" s="12"/>
      <c r="G724" s="2"/>
    </row>
    <row r="725" spans="1:7" x14ac:dyDescent="0.25">
      <c r="A725" s="3"/>
      <c r="B725" s="3"/>
      <c r="C725" s="6"/>
      <c r="D725" s="3"/>
      <c r="E725" s="12"/>
      <c r="G725" s="2"/>
    </row>
    <row r="726" spans="1:7" x14ac:dyDescent="0.25">
      <c r="A726" s="3"/>
      <c r="B726" s="3"/>
      <c r="C726" s="6"/>
      <c r="D726" s="3"/>
      <c r="E726" s="12"/>
      <c r="G726" s="2"/>
    </row>
    <row r="727" spans="1:7" x14ac:dyDescent="0.25">
      <c r="A727" s="3"/>
      <c r="B727" s="3"/>
      <c r="C727" s="6"/>
      <c r="D727" s="3"/>
      <c r="E727" s="12"/>
      <c r="G727" s="2"/>
    </row>
    <row r="728" spans="1:7" x14ac:dyDescent="0.25">
      <c r="A728" s="3"/>
      <c r="B728" s="3"/>
      <c r="C728" s="6"/>
      <c r="D728" s="3"/>
      <c r="E728" s="12"/>
      <c r="G728" s="2"/>
    </row>
    <row r="729" spans="1:7" x14ac:dyDescent="0.25">
      <c r="A729" s="3"/>
      <c r="B729" s="3"/>
      <c r="C729" s="6"/>
      <c r="E729" s="12"/>
      <c r="G729" s="2"/>
    </row>
    <row r="730" spans="1:7" x14ac:dyDescent="0.25">
      <c r="A730" s="3"/>
      <c r="B730" s="3"/>
      <c r="C730" s="83"/>
      <c r="D730" s="3"/>
      <c r="E730" s="12"/>
      <c r="G730" s="2"/>
    </row>
    <row r="731" spans="1:7" x14ac:dyDescent="0.25">
      <c r="A731" s="3"/>
      <c r="B731" s="3"/>
      <c r="C731" s="83"/>
      <c r="D731" s="3"/>
      <c r="E731" s="12"/>
      <c r="G731" s="2"/>
    </row>
    <row r="732" spans="1:7" x14ac:dyDescent="0.25">
      <c r="A732" s="3"/>
      <c r="B732" s="3"/>
      <c r="C732" s="83"/>
      <c r="D732" s="3"/>
      <c r="E732" s="12"/>
      <c r="G732" s="2"/>
    </row>
    <row r="733" spans="1:7" x14ac:dyDescent="0.25">
      <c r="A733" s="3"/>
      <c r="B733" s="3"/>
      <c r="C733" s="83"/>
      <c r="D733" s="3"/>
      <c r="E733" s="12"/>
      <c r="G733" s="2"/>
    </row>
    <row r="734" spans="1:7" x14ac:dyDescent="0.25">
      <c r="A734" s="3"/>
      <c r="B734" s="3"/>
      <c r="C734" s="83"/>
      <c r="D734" s="3"/>
      <c r="E734" s="12"/>
      <c r="G734" s="2"/>
    </row>
    <row r="735" spans="1:7" x14ac:dyDescent="0.25">
      <c r="A735" s="3"/>
      <c r="B735" s="3"/>
      <c r="C735" s="6"/>
      <c r="D735" s="3"/>
      <c r="E735" s="12"/>
      <c r="G735" s="2"/>
    </row>
    <row r="736" spans="1:7" x14ac:dyDescent="0.25">
      <c r="B736" s="3"/>
      <c r="G736" s="2"/>
    </row>
    <row r="737" spans="1:7" x14ac:dyDescent="0.25">
      <c r="C737" s="3"/>
      <c r="D737" s="3"/>
      <c r="E737" s="12"/>
      <c r="G737" s="2"/>
    </row>
    <row r="738" spans="1:7" x14ac:dyDescent="0.25">
      <c r="A738" s="83"/>
      <c r="B738" s="83"/>
      <c r="C738" s="83"/>
      <c r="D738" s="83"/>
      <c r="E738" s="8"/>
      <c r="G738" s="2"/>
    </row>
    <row r="739" spans="1:7" x14ac:dyDescent="0.25">
      <c r="A739" s="83"/>
      <c r="B739" s="83"/>
      <c r="C739" s="83"/>
      <c r="D739" s="83"/>
      <c r="E739" s="8"/>
      <c r="G739" s="2"/>
    </row>
    <row r="740" spans="1:7" x14ac:dyDescent="0.25">
      <c r="A740" s="83"/>
      <c r="B740" s="83"/>
      <c r="C740" s="83"/>
      <c r="D740" s="83"/>
      <c r="E740" s="8"/>
      <c r="G740" s="2"/>
    </row>
    <row r="741" spans="1:7" x14ac:dyDescent="0.25">
      <c r="A741" s="83"/>
      <c r="B741" s="83"/>
      <c r="C741" s="83"/>
      <c r="D741" s="83"/>
      <c r="E741" s="8"/>
      <c r="G741" s="2"/>
    </row>
    <row r="742" spans="1:7" x14ac:dyDescent="0.25">
      <c r="A742" s="83"/>
      <c r="B742" s="83"/>
      <c r="C742" s="83"/>
      <c r="D742" s="83"/>
      <c r="E742" s="8"/>
      <c r="G742" s="2"/>
    </row>
    <row r="743" spans="1:7" x14ac:dyDescent="0.25">
      <c r="A743" s="83"/>
      <c r="B743" s="83"/>
      <c r="C743" s="83"/>
      <c r="D743" s="83"/>
      <c r="E743" s="8"/>
      <c r="G743" s="2"/>
    </row>
    <row r="744" spans="1:7" x14ac:dyDescent="0.25">
      <c r="A744" s="83"/>
      <c r="B744" s="83"/>
      <c r="C744" s="83"/>
      <c r="D744" s="83"/>
      <c r="E744" s="8"/>
      <c r="G744" s="2"/>
    </row>
    <row r="745" spans="1:7" x14ac:dyDescent="0.25">
      <c r="D745" s="14"/>
      <c r="G745" s="2"/>
    </row>
    <row r="754" spans="5:7" x14ac:dyDescent="0.25">
      <c r="E754" s="2"/>
      <c r="F754" s="2"/>
      <c r="G754" s="2"/>
    </row>
    <row r="755" spans="5:7" x14ac:dyDescent="0.25">
      <c r="E755" s="2"/>
      <c r="F755" s="2"/>
      <c r="G755" s="2"/>
    </row>
    <row r="756" spans="5:7" x14ac:dyDescent="0.25">
      <c r="E756" s="2"/>
      <c r="F756" s="2"/>
      <c r="G756" s="2"/>
    </row>
    <row r="757" spans="5:7" x14ac:dyDescent="0.25">
      <c r="E757" s="2"/>
      <c r="F757" s="2"/>
      <c r="G757" s="2"/>
    </row>
    <row r="758" spans="5:7" x14ac:dyDescent="0.25">
      <c r="E758" s="2"/>
      <c r="F758" s="2"/>
      <c r="G758" s="2"/>
    </row>
    <row r="759" spans="5:7" x14ac:dyDescent="0.25">
      <c r="E759" s="2"/>
      <c r="F759" s="2"/>
      <c r="G759" s="2"/>
    </row>
    <row r="760" spans="5:7" x14ac:dyDescent="0.25">
      <c r="E760" s="2"/>
      <c r="F760" s="2"/>
      <c r="G760" s="2"/>
    </row>
    <row r="761" spans="5:7" x14ac:dyDescent="0.25">
      <c r="E761" s="2"/>
      <c r="F761" s="2"/>
      <c r="G761" s="2"/>
    </row>
    <row r="762" spans="5:7" x14ac:dyDescent="0.25">
      <c r="E762" s="2"/>
      <c r="F762" s="2"/>
      <c r="G762" s="2"/>
    </row>
    <row r="763" spans="5:7" x14ac:dyDescent="0.25">
      <c r="E763" s="2"/>
      <c r="F763" s="2"/>
      <c r="G763" s="2"/>
    </row>
    <row r="764" spans="5:7" x14ac:dyDescent="0.25">
      <c r="E764" s="2"/>
      <c r="F764" s="2"/>
      <c r="G764" s="2"/>
    </row>
    <row r="765" spans="5:7" x14ac:dyDescent="0.25">
      <c r="E765" s="2"/>
      <c r="F765" s="2"/>
      <c r="G765" s="2"/>
    </row>
    <row r="766" spans="5:7" x14ac:dyDescent="0.25">
      <c r="E766" s="2"/>
      <c r="F766" s="2"/>
      <c r="G766" s="2"/>
    </row>
    <row r="767" spans="5:7" x14ac:dyDescent="0.25">
      <c r="E767" s="2"/>
      <c r="F767" s="2"/>
      <c r="G767" s="2"/>
    </row>
    <row r="768" spans="5:7" x14ac:dyDescent="0.25">
      <c r="E768" s="2"/>
      <c r="F768" s="2"/>
      <c r="G768" s="2"/>
    </row>
    <row r="769" spans="5:7" x14ac:dyDescent="0.25">
      <c r="E769" s="2"/>
      <c r="F769" s="2"/>
      <c r="G769" s="2"/>
    </row>
    <row r="770" spans="5:7" x14ac:dyDescent="0.25">
      <c r="E770" s="2"/>
      <c r="F770" s="2"/>
      <c r="G770" s="2"/>
    </row>
    <row r="771" spans="5:7" x14ac:dyDescent="0.25">
      <c r="E771" s="2"/>
      <c r="F771" s="2"/>
      <c r="G771" s="2"/>
    </row>
    <row r="772" spans="5:7" x14ac:dyDescent="0.25">
      <c r="E772" s="2"/>
      <c r="F772" s="2"/>
      <c r="G772" s="2"/>
    </row>
    <row r="773" spans="5:7" x14ac:dyDescent="0.25">
      <c r="E773" s="2"/>
      <c r="F773" s="2"/>
      <c r="G773" s="2"/>
    </row>
    <row r="774" spans="5:7" x14ac:dyDescent="0.25">
      <c r="E774" s="2"/>
      <c r="F774" s="2"/>
      <c r="G774" s="2"/>
    </row>
    <row r="775" spans="5:7" x14ac:dyDescent="0.25">
      <c r="E775" s="2"/>
      <c r="F775" s="2"/>
      <c r="G775" s="2"/>
    </row>
    <row r="776" spans="5:7" x14ac:dyDescent="0.25">
      <c r="E776" s="2"/>
      <c r="F776" s="2"/>
      <c r="G776" s="2"/>
    </row>
    <row r="777" spans="5:7" x14ac:dyDescent="0.25">
      <c r="E777" s="2"/>
      <c r="F777" s="2"/>
      <c r="G777" s="2"/>
    </row>
    <row r="778" spans="5:7" x14ac:dyDescent="0.25">
      <c r="E778" s="2"/>
      <c r="F778" s="2"/>
      <c r="G778" s="2"/>
    </row>
    <row r="779" spans="5:7" x14ac:dyDescent="0.25">
      <c r="E779" s="2"/>
      <c r="F779" s="2"/>
      <c r="G779" s="2"/>
    </row>
    <row r="780" spans="5:7" x14ac:dyDescent="0.25">
      <c r="E780" s="2"/>
      <c r="F780" s="2"/>
      <c r="G780" s="2"/>
    </row>
    <row r="781" spans="5:7" x14ac:dyDescent="0.25">
      <c r="E781" s="2"/>
      <c r="F781" s="2"/>
      <c r="G781" s="2"/>
    </row>
    <row r="782" spans="5:7" x14ac:dyDescent="0.25">
      <c r="E782" s="2"/>
      <c r="F782" s="2"/>
      <c r="G782" s="2"/>
    </row>
    <row r="783" spans="5:7" x14ac:dyDescent="0.25">
      <c r="E783" s="2"/>
      <c r="F783" s="2"/>
      <c r="G783" s="2"/>
    </row>
    <row r="784" spans="5:7" x14ac:dyDescent="0.25">
      <c r="E784" s="2"/>
      <c r="F784" s="2"/>
      <c r="G784" s="2"/>
    </row>
    <row r="785" spans="5:7" x14ac:dyDescent="0.25">
      <c r="E785" s="2"/>
      <c r="F785" s="2"/>
      <c r="G785" s="2"/>
    </row>
    <row r="786" spans="5:7" x14ac:dyDescent="0.25">
      <c r="E786" s="2"/>
      <c r="F786" s="2"/>
      <c r="G786" s="2"/>
    </row>
    <row r="787" spans="5:7" x14ac:dyDescent="0.25">
      <c r="E787" s="2"/>
      <c r="F787" s="2"/>
      <c r="G787" s="2"/>
    </row>
    <row r="788" spans="5:7" x14ac:dyDescent="0.25">
      <c r="E788" s="2"/>
      <c r="F788" s="2"/>
      <c r="G788" s="2"/>
    </row>
    <row r="789" spans="5:7" x14ac:dyDescent="0.25">
      <c r="E789" s="2"/>
      <c r="F789" s="2"/>
      <c r="G789" s="2"/>
    </row>
    <row r="790" spans="5:7" x14ac:dyDescent="0.25">
      <c r="E790" s="2"/>
      <c r="F790" s="2"/>
      <c r="G790" s="2"/>
    </row>
    <row r="791" spans="5:7" x14ac:dyDescent="0.25">
      <c r="E791" s="2"/>
      <c r="F791" s="2"/>
      <c r="G791" s="2"/>
    </row>
    <row r="792" spans="5:7" x14ac:dyDescent="0.25">
      <c r="E792" s="2"/>
      <c r="F792" s="2"/>
      <c r="G792" s="2"/>
    </row>
    <row r="793" spans="5:7" x14ac:dyDescent="0.25">
      <c r="E793" s="2"/>
      <c r="F793" s="2"/>
      <c r="G793" s="2"/>
    </row>
    <row r="794" spans="5:7" x14ac:dyDescent="0.25">
      <c r="E794" s="2"/>
      <c r="F794" s="2"/>
      <c r="G794" s="2"/>
    </row>
    <row r="795" spans="5:7" x14ac:dyDescent="0.25">
      <c r="E795" s="2"/>
      <c r="F795" s="2"/>
      <c r="G795" s="2"/>
    </row>
    <row r="796" spans="5:7" x14ac:dyDescent="0.25">
      <c r="E796" s="2"/>
      <c r="F796" s="2"/>
      <c r="G796" s="2"/>
    </row>
    <row r="797" spans="5:7" x14ac:dyDescent="0.25">
      <c r="E797" s="2"/>
      <c r="F797" s="2"/>
      <c r="G797" s="2"/>
    </row>
    <row r="798" spans="5:7" x14ac:dyDescent="0.25">
      <c r="E798" s="2"/>
      <c r="F798" s="2"/>
      <c r="G798" s="2"/>
    </row>
    <row r="799" spans="5:7" x14ac:dyDescent="0.25">
      <c r="E799" s="2"/>
      <c r="F799" s="2"/>
      <c r="G799" s="2"/>
    </row>
    <row r="800" spans="5:7" x14ac:dyDescent="0.25">
      <c r="E800" s="2"/>
      <c r="F800" s="2"/>
      <c r="G800" s="2"/>
    </row>
    <row r="801" spans="5:7" x14ac:dyDescent="0.25">
      <c r="E801" s="2"/>
      <c r="F801" s="2"/>
      <c r="G801" s="2"/>
    </row>
    <row r="802" spans="5:7" x14ac:dyDescent="0.25">
      <c r="E802" s="2"/>
      <c r="F802" s="2"/>
      <c r="G802" s="2"/>
    </row>
    <row r="803" spans="5:7" x14ac:dyDescent="0.25">
      <c r="E803" s="2"/>
      <c r="F803" s="2"/>
      <c r="G803" s="2"/>
    </row>
    <row r="804" spans="5:7" x14ac:dyDescent="0.25">
      <c r="E804" s="2"/>
      <c r="F804" s="2"/>
      <c r="G804" s="2"/>
    </row>
    <row r="805" spans="5:7" x14ac:dyDescent="0.25">
      <c r="E805" s="2"/>
      <c r="F805" s="2"/>
      <c r="G805" s="2"/>
    </row>
    <row r="806" spans="5:7" x14ac:dyDescent="0.25">
      <c r="E806" s="2"/>
      <c r="F806" s="2"/>
      <c r="G806" s="2"/>
    </row>
    <row r="807" spans="5:7" x14ac:dyDescent="0.25">
      <c r="E807" s="2"/>
      <c r="F807" s="2"/>
      <c r="G807" s="2"/>
    </row>
    <row r="808" spans="5:7" x14ac:dyDescent="0.25">
      <c r="E808" s="2"/>
      <c r="F808" s="2"/>
      <c r="G808" s="2"/>
    </row>
    <row r="809" spans="5:7" x14ac:dyDescent="0.25">
      <c r="E809" s="2"/>
      <c r="F809" s="2"/>
      <c r="G809" s="2"/>
    </row>
    <row r="810" spans="5:7" x14ac:dyDescent="0.25">
      <c r="E810" s="2"/>
      <c r="F810" s="2"/>
      <c r="G810" s="2"/>
    </row>
    <row r="811" spans="5:7" x14ac:dyDescent="0.25">
      <c r="E811" s="2"/>
      <c r="F811" s="2"/>
      <c r="G811" s="2"/>
    </row>
    <row r="812" spans="5:7" x14ac:dyDescent="0.25">
      <c r="E812" s="2"/>
      <c r="F812" s="2"/>
      <c r="G812" s="2"/>
    </row>
    <row r="813" spans="5:7" x14ac:dyDescent="0.25">
      <c r="E813" s="2"/>
      <c r="F813" s="2"/>
      <c r="G813" s="2"/>
    </row>
    <row r="814" spans="5:7" x14ac:dyDescent="0.25">
      <c r="E814" s="2"/>
      <c r="F814" s="2"/>
      <c r="G814" s="2"/>
    </row>
    <row r="815" spans="5:7" x14ac:dyDescent="0.25">
      <c r="E815" s="2"/>
      <c r="F815" s="2"/>
      <c r="G815" s="2"/>
    </row>
    <row r="816" spans="5:7" x14ac:dyDescent="0.25">
      <c r="E816" s="2"/>
      <c r="F816" s="2"/>
      <c r="G816" s="2"/>
    </row>
    <row r="817" spans="5:7" x14ac:dyDescent="0.25">
      <c r="E817" s="2"/>
      <c r="F817" s="2"/>
      <c r="G817" s="2"/>
    </row>
    <row r="818" spans="5:7" x14ac:dyDescent="0.25">
      <c r="E818" s="2"/>
      <c r="F818" s="2"/>
      <c r="G818" s="2"/>
    </row>
    <row r="819" spans="5:7" x14ac:dyDescent="0.25">
      <c r="E819" s="2"/>
      <c r="F819" s="2"/>
      <c r="G819" s="2"/>
    </row>
    <row r="820" spans="5:7" x14ac:dyDescent="0.25">
      <c r="E820" s="2"/>
      <c r="F820" s="2"/>
      <c r="G820" s="2"/>
    </row>
    <row r="821" spans="5:7" x14ac:dyDescent="0.25">
      <c r="E821" s="2"/>
      <c r="F821" s="2"/>
      <c r="G821" s="2"/>
    </row>
    <row r="822" spans="5:7" x14ac:dyDescent="0.25">
      <c r="E822" s="2"/>
      <c r="F822" s="2"/>
      <c r="G822" s="2"/>
    </row>
    <row r="823" spans="5:7" x14ac:dyDescent="0.25">
      <c r="E823" s="2"/>
      <c r="F823" s="2"/>
      <c r="G823" s="2"/>
    </row>
    <row r="824" spans="5:7" x14ac:dyDescent="0.25">
      <c r="E824" s="2"/>
      <c r="F824" s="2"/>
      <c r="G824" s="2"/>
    </row>
    <row r="825" spans="5:7" x14ac:dyDescent="0.25">
      <c r="E825" s="2"/>
      <c r="F825" s="2"/>
      <c r="G825" s="2"/>
    </row>
    <row r="826" spans="5:7" x14ac:dyDescent="0.25">
      <c r="E826" s="2"/>
      <c r="F826" s="2"/>
      <c r="G826" s="2"/>
    </row>
    <row r="827" spans="5:7" x14ac:dyDescent="0.25">
      <c r="E827" s="2"/>
      <c r="F827" s="2"/>
      <c r="G827" s="2"/>
    </row>
    <row r="828" spans="5:7" x14ac:dyDescent="0.25">
      <c r="E828" s="2"/>
      <c r="F828" s="2"/>
      <c r="G828" s="2"/>
    </row>
    <row r="829" spans="5:7" x14ac:dyDescent="0.25">
      <c r="E829" s="2"/>
      <c r="F829" s="2"/>
      <c r="G829" s="2"/>
    </row>
    <row r="830" spans="5:7" x14ac:dyDescent="0.25">
      <c r="E830" s="2"/>
      <c r="F830" s="2"/>
      <c r="G830" s="2"/>
    </row>
    <row r="831" spans="5:7" x14ac:dyDescent="0.25">
      <c r="E831" s="2"/>
      <c r="F831" s="2"/>
      <c r="G831" s="2"/>
    </row>
    <row r="832" spans="5:7" x14ac:dyDescent="0.25">
      <c r="E832" s="2"/>
      <c r="F832" s="2"/>
      <c r="G832" s="2"/>
    </row>
    <row r="833" spans="5:7" x14ac:dyDescent="0.25">
      <c r="E833" s="2"/>
      <c r="F833" s="2"/>
      <c r="G833" s="2"/>
    </row>
    <row r="834" spans="5:7" x14ac:dyDescent="0.25">
      <c r="E834" s="2"/>
      <c r="F834" s="2"/>
      <c r="G834" s="2"/>
    </row>
    <row r="835" spans="5:7" x14ac:dyDescent="0.25">
      <c r="E835" s="2"/>
      <c r="F835" s="2"/>
      <c r="G835" s="2"/>
    </row>
    <row r="836" spans="5:7" x14ac:dyDescent="0.25">
      <c r="E836" s="2"/>
      <c r="F836" s="2"/>
      <c r="G836" s="2"/>
    </row>
    <row r="837" spans="5:7" x14ac:dyDescent="0.25">
      <c r="E837" s="2"/>
      <c r="F837" s="2"/>
      <c r="G837" s="2"/>
    </row>
    <row r="838" spans="5:7" x14ac:dyDescent="0.25">
      <c r="E838" s="2"/>
      <c r="F838" s="2"/>
      <c r="G838" s="2"/>
    </row>
    <row r="839" spans="5:7" x14ac:dyDescent="0.25">
      <c r="E839" s="2"/>
      <c r="F839" s="2"/>
      <c r="G839" s="2"/>
    </row>
    <row r="840" spans="5:7" x14ac:dyDescent="0.25">
      <c r="E840" s="2"/>
      <c r="F840" s="2"/>
      <c r="G840" s="2"/>
    </row>
    <row r="841" spans="5:7" x14ac:dyDescent="0.25">
      <c r="E841" s="2"/>
      <c r="F841" s="2"/>
      <c r="G841" s="2"/>
    </row>
    <row r="842" spans="5:7" x14ac:dyDescent="0.25">
      <c r="E842" s="2"/>
      <c r="F842" s="2"/>
      <c r="G842" s="2"/>
    </row>
    <row r="843" spans="5:7" x14ac:dyDescent="0.25">
      <c r="E843" s="2"/>
      <c r="F843" s="2"/>
      <c r="G843" s="2"/>
    </row>
    <row r="844" spans="5:7" x14ac:dyDescent="0.25">
      <c r="E844" s="2"/>
      <c r="F844" s="2"/>
      <c r="G844" s="2"/>
    </row>
    <row r="845" spans="5:7" x14ac:dyDescent="0.25">
      <c r="E845" s="2"/>
      <c r="F845" s="2"/>
      <c r="G845" s="2"/>
    </row>
    <row r="846" spans="5:7" x14ac:dyDescent="0.25">
      <c r="E846" s="2"/>
      <c r="F846" s="2"/>
      <c r="G846" s="2"/>
    </row>
    <row r="847" spans="5:7" x14ac:dyDescent="0.25">
      <c r="E847" s="2"/>
      <c r="F847" s="2"/>
      <c r="G847" s="2"/>
    </row>
    <row r="848" spans="5:7" x14ac:dyDescent="0.25">
      <c r="E848" s="2"/>
      <c r="F848" s="2"/>
      <c r="G848" s="2"/>
    </row>
    <row r="849" spans="5:7" x14ac:dyDescent="0.25">
      <c r="E849" s="2"/>
      <c r="F849" s="2"/>
      <c r="G849" s="2"/>
    </row>
    <row r="850" spans="5:7" x14ac:dyDescent="0.25">
      <c r="E850" s="2"/>
      <c r="F850" s="2"/>
      <c r="G850" s="2"/>
    </row>
    <row r="851" spans="5:7" x14ac:dyDescent="0.25">
      <c r="E851" s="2"/>
      <c r="F851" s="2"/>
      <c r="G851" s="2"/>
    </row>
    <row r="852" spans="5:7" x14ac:dyDescent="0.25">
      <c r="E852" s="2"/>
      <c r="F852" s="2"/>
      <c r="G852" s="2"/>
    </row>
    <row r="853" spans="5:7" x14ac:dyDescent="0.25">
      <c r="E853" s="2"/>
      <c r="F853" s="2"/>
      <c r="G853" s="2"/>
    </row>
    <row r="854" spans="5:7" x14ac:dyDescent="0.25">
      <c r="E854" s="2"/>
      <c r="F854" s="2"/>
      <c r="G854" s="2"/>
    </row>
    <row r="855" spans="5:7" x14ac:dyDescent="0.25">
      <c r="E855" s="2"/>
      <c r="F855" s="2"/>
      <c r="G855" s="2"/>
    </row>
    <row r="856" spans="5:7" x14ac:dyDescent="0.25">
      <c r="E856" s="2"/>
      <c r="F856" s="2"/>
      <c r="G856" s="2"/>
    </row>
    <row r="857" spans="5:7" x14ac:dyDescent="0.25">
      <c r="E857" s="2"/>
      <c r="F857" s="2"/>
      <c r="G857" s="2"/>
    </row>
    <row r="858" spans="5:7" x14ac:dyDescent="0.25">
      <c r="E858" s="2"/>
      <c r="F858" s="2"/>
      <c r="G858" s="2"/>
    </row>
    <row r="859" spans="5:7" x14ac:dyDescent="0.25">
      <c r="E859" s="2"/>
      <c r="F859" s="2"/>
      <c r="G859" s="2"/>
    </row>
    <row r="860" spans="5:7" x14ac:dyDescent="0.25">
      <c r="E860" s="2"/>
      <c r="F860" s="2"/>
      <c r="G860" s="2"/>
    </row>
    <row r="861" spans="5:7" x14ac:dyDescent="0.25">
      <c r="E861" s="2"/>
      <c r="F861" s="2"/>
      <c r="G861" s="2"/>
    </row>
    <row r="862" spans="5:7" x14ac:dyDescent="0.25">
      <c r="E862" s="2"/>
      <c r="F862" s="2"/>
      <c r="G862" s="2"/>
    </row>
    <row r="863" spans="5:7" x14ac:dyDescent="0.25">
      <c r="E863" s="2"/>
      <c r="F863" s="2"/>
      <c r="G863" s="2"/>
    </row>
    <row r="864" spans="5:7" x14ac:dyDescent="0.25">
      <c r="E864" s="2"/>
      <c r="F864" s="2"/>
      <c r="G864" s="2"/>
    </row>
    <row r="865" spans="5:7" x14ac:dyDescent="0.25">
      <c r="E865" s="2"/>
      <c r="F865" s="2"/>
      <c r="G865" s="2"/>
    </row>
    <row r="866" spans="5:7" x14ac:dyDescent="0.25">
      <c r="E866" s="2"/>
      <c r="F866" s="2"/>
      <c r="G866" s="2"/>
    </row>
    <row r="867" spans="5:7" x14ac:dyDescent="0.25">
      <c r="E867" s="2"/>
      <c r="F867" s="2"/>
      <c r="G867" s="2"/>
    </row>
    <row r="868" spans="5:7" x14ac:dyDescent="0.25">
      <c r="E868" s="2"/>
      <c r="F868" s="2"/>
      <c r="G868" s="2"/>
    </row>
    <row r="869" spans="5:7" x14ac:dyDescent="0.25">
      <c r="E869" s="2"/>
      <c r="F869" s="2"/>
      <c r="G869" s="2"/>
    </row>
    <row r="870" spans="5:7" x14ac:dyDescent="0.25">
      <c r="E870" s="2"/>
      <c r="F870" s="2"/>
      <c r="G870" s="2"/>
    </row>
    <row r="871" spans="5:7" x14ac:dyDescent="0.25">
      <c r="E871" s="2"/>
      <c r="F871" s="2"/>
      <c r="G871" s="2"/>
    </row>
    <row r="872" spans="5:7" x14ac:dyDescent="0.25">
      <c r="E872" s="2"/>
      <c r="F872" s="2"/>
      <c r="G872" s="2"/>
    </row>
    <row r="873" spans="5:7" x14ac:dyDescent="0.25">
      <c r="E873" s="2"/>
      <c r="F873" s="2"/>
      <c r="G873" s="2"/>
    </row>
    <row r="874" spans="5:7" x14ac:dyDescent="0.25">
      <c r="E874" s="2"/>
      <c r="F874" s="2"/>
      <c r="G874" s="2"/>
    </row>
    <row r="875" spans="5:7" x14ac:dyDescent="0.25">
      <c r="E875" s="2"/>
      <c r="F875" s="2"/>
      <c r="G875" s="2"/>
    </row>
    <row r="876" spans="5:7" x14ac:dyDescent="0.25">
      <c r="E876" s="2"/>
      <c r="F876" s="2"/>
      <c r="G876" s="2"/>
    </row>
    <row r="877" spans="5:7" x14ac:dyDescent="0.25">
      <c r="E877" s="2"/>
      <c r="F877" s="2"/>
      <c r="G877" s="2"/>
    </row>
    <row r="878" spans="5:7" x14ac:dyDescent="0.25">
      <c r="E878" s="2"/>
      <c r="F878" s="2"/>
      <c r="G878" s="2"/>
    </row>
    <row r="879" spans="5:7" x14ac:dyDescent="0.25">
      <c r="E879" s="2"/>
      <c r="F879" s="2"/>
      <c r="G879" s="2"/>
    </row>
    <row r="880" spans="5:7" x14ac:dyDescent="0.25">
      <c r="E880" s="2"/>
      <c r="F880" s="2"/>
      <c r="G880" s="2"/>
    </row>
    <row r="881" spans="5:7" x14ac:dyDescent="0.25">
      <c r="E881" s="2"/>
      <c r="F881" s="2"/>
      <c r="G881" s="2"/>
    </row>
    <row r="882" spans="5:7" x14ac:dyDescent="0.25">
      <c r="E882" s="2"/>
      <c r="F882" s="2"/>
      <c r="G882" s="2"/>
    </row>
    <row r="883" spans="5:7" x14ac:dyDescent="0.25">
      <c r="E883" s="2"/>
      <c r="F883" s="2"/>
      <c r="G883" s="2"/>
    </row>
    <row r="884" spans="5:7" x14ac:dyDescent="0.25">
      <c r="E884" s="2"/>
      <c r="F884" s="2"/>
      <c r="G884" s="2"/>
    </row>
    <row r="885" spans="5:7" x14ac:dyDescent="0.25">
      <c r="E885" s="2"/>
      <c r="F885" s="2"/>
      <c r="G885" s="2"/>
    </row>
    <row r="886" spans="5:7" x14ac:dyDescent="0.25">
      <c r="E886" s="2"/>
      <c r="F886" s="2"/>
      <c r="G886" s="2"/>
    </row>
    <row r="887" spans="5:7" x14ac:dyDescent="0.25">
      <c r="E887" s="2"/>
      <c r="F887" s="2"/>
      <c r="G887" s="2"/>
    </row>
    <row r="888" spans="5:7" x14ac:dyDescent="0.25">
      <c r="E888" s="2"/>
      <c r="F888" s="2"/>
      <c r="G888" s="2"/>
    </row>
    <row r="889" spans="5:7" x14ac:dyDescent="0.25">
      <c r="E889" s="2"/>
      <c r="F889" s="2"/>
      <c r="G889" s="2"/>
    </row>
    <row r="890" spans="5:7" x14ac:dyDescent="0.25">
      <c r="E890" s="2"/>
      <c r="F890" s="2"/>
      <c r="G890" s="2"/>
    </row>
    <row r="891" spans="5:7" x14ac:dyDescent="0.25">
      <c r="E891" s="2"/>
      <c r="F891" s="2"/>
      <c r="G891" s="2"/>
    </row>
    <row r="892" spans="5:7" x14ac:dyDescent="0.25">
      <c r="E892" s="2"/>
      <c r="F892" s="2"/>
      <c r="G892" s="2"/>
    </row>
    <row r="893" spans="5:7" x14ac:dyDescent="0.25">
      <c r="E893" s="2"/>
      <c r="F893" s="2"/>
      <c r="G893" s="2"/>
    </row>
    <row r="894" spans="5:7" x14ac:dyDescent="0.25">
      <c r="E894" s="2"/>
      <c r="F894" s="2"/>
      <c r="G894" s="2"/>
    </row>
    <row r="895" spans="5:7" x14ac:dyDescent="0.25">
      <c r="E895" s="2"/>
      <c r="F895" s="2"/>
      <c r="G895" s="2"/>
    </row>
    <row r="896" spans="5:7" x14ac:dyDescent="0.25">
      <c r="E896" s="2"/>
      <c r="F896" s="2"/>
      <c r="G896" s="2"/>
    </row>
    <row r="897" spans="5:7" x14ac:dyDescent="0.25">
      <c r="E897" s="2"/>
      <c r="F897" s="2"/>
      <c r="G897" s="2"/>
    </row>
    <row r="898" spans="5:7" x14ac:dyDescent="0.25">
      <c r="E898" s="2"/>
      <c r="F898" s="2"/>
      <c r="G898" s="2"/>
    </row>
    <row r="899" spans="5:7" x14ac:dyDescent="0.25">
      <c r="E899" s="2"/>
      <c r="F899" s="2"/>
      <c r="G899" s="2"/>
    </row>
    <row r="900" spans="5:7" x14ac:dyDescent="0.25">
      <c r="E900" s="2"/>
      <c r="F900" s="2"/>
      <c r="G900" s="2"/>
    </row>
    <row r="901" spans="5:7" x14ac:dyDescent="0.25">
      <c r="E901" s="2"/>
      <c r="F901" s="2"/>
      <c r="G901" s="2"/>
    </row>
    <row r="902" spans="5:7" x14ac:dyDescent="0.25">
      <c r="E902" s="2"/>
      <c r="F902" s="2"/>
      <c r="G902" s="2"/>
    </row>
    <row r="903" spans="5:7" x14ac:dyDescent="0.25">
      <c r="E903" s="2"/>
      <c r="F903" s="2"/>
      <c r="G903" s="2"/>
    </row>
    <row r="904" spans="5:7" x14ac:dyDescent="0.25">
      <c r="E904" s="2"/>
      <c r="F904" s="2"/>
      <c r="G904" s="2"/>
    </row>
    <row r="905" spans="5:7" x14ac:dyDescent="0.25">
      <c r="E905" s="2"/>
      <c r="F905" s="2"/>
      <c r="G905" s="2"/>
    </row>
    <row r="906" spans="5:7" x14ac:dyDescent="0.25">
      <c r="E906" s="2"/>
      <c r="F906" s="2"/>
      <c r="G906" s="2"/>
    </row>
    <row r="907" spans="5:7" x14ac:dyDescent="0.25">
      <c r="E907" s="2"/>
      <c r="F907" s="2"/>
      <c r="G907" s="2"/>
    </row>
    <row r="908" spans="5:7" x14ac:dyDescent="0.25">
      <c r="E908" s="2"/>
      <c r="F908" s="2"/>
      <c r="G908" s="2"/>
    </row>
    <row r="909" spans="5:7" x14ac:dyDescent="0.25">
      <c r="E909" s="2"/>
      <c r="F909" s="2"/>
      <c r="G909" s="2"/>
    </row>
    <row r="910" spans="5:7" x14ac:dyDescent="0.25">
      <c r="E910" s="2"/>
      <c r="F910" s="2"/>
      <c r="G910" s="2"/>
    </row>
    <row r="911" spans="5:7" x14ac:dyDescent="0.25">
      <c r="E911" s="2"/>
      <c r="F911" s="2"/>
      <c r="G911" s="2"/>
    </row>
    <row r="912" spans="5:7" x14ac:dyDescent="0.25">
      <c r="E912" s="2"/>
      <c r="F912" s="2"/>
      <c r="G912" s="2"/>
    </row>
    <row r="913" spans="5:7" x14ac:dyDescent="0.25">
      <c r="E913" s="2"/>
      <c r="F913" s="2"/>
      <c r="G913" s="2"/>
    </row>
    <row r="914" spans="5:7" x14ac:dyDescent="0.25">
      <c r="E914" s="2"/>
      <c r="F914" s="2"/>
      <c r="G914" s="2"/>
    </row>
    <row r="915" spans="5:7" x14ac:dyDescent="0.25">
      <c r="E915" s="2"/>
      <c r="F915" s="2"/>
      <c r="G915" s="2"/>
    </row>
    <row r="916" spans="5:7" x14ac:dyDescent="0.25">
      <c r="E916" s="2"/>
      <c r="F916" s="2"/>
      <c r="G916" s="2"/>
    </row>
    <row r="917" spans="5:7" x14ac:dyDescent="0.25">
      <c r="E917" s="2"/>
      <c r="F917" s="2"/>
      <c r="G917" s="2"/>
    </row>
    <row r="918" spans="5:7" x14ac:dyDescent="0.25">
      <c r="E918" s="2"/>
      <c r="F918" s="2"/>
      <c r="G918" s="2"/>
    </row>
    <row r="919" spans="5:7" x14ac:dyDescent="0.25">
      <c r="E919" s="2"/>
      <c r="F919" s="2"/>
      <c r="G919" s="2"/>
    </row>
    <row r="920" spans="5:7" x14ac:dyDescent="0.25">
      <c r="E920" s="2"/>
      <c r="F920" s="2"/>
      <c r="G920" s="2"/>
    </row>
    <row r="921" spans="5:7" x14ac:dyDescent="0.25">
      <c r="E921" s="2"/>
      <c r="F921" s="2"/>
      <c r="G921" s="2"/>
    </row>
    <row r="922" spans="5:7" x14ac:dyDescent="0.25">
      <c r="E922" s="2"/>
      <c r="F922" s="2"/>
      <c r="G922" s="2"/>
    </row>
    <row r="923" spans="5:7" x14ac:dyDescent="0.25">
      <c r="E923" s="2"/>
      <c r="F923" s="2"/>
      <c r="G923" s="2"/>
    </row>
    <row r="924" spans="5:7" x14ac:dyDescent="0.25">
      <c r="E924" s="2"/>
      <c r="F924" s="2"/>
      <c r="G924" s="2"/>
    </row>
    <row r="925" spans="5:7" x14ac:dyDescent="0.25">
      <c r="E925" s="2"/>
      <c r="F925" s="2"/>
      <c r="G925" s="2"/>
    </row>
    <row r="926" spans="5:7" x14ac:dyDescent="0.25">
      <c r="E926" s="2"/>
      <c r="F926" s="2"/>
      <c r="G926" s="2"/>
    </row>
    <row r="927" spans="5:7" x14ac:dyDescent="0.25">
      <c r="E927" s="2"/>
      <c r="F927" s="2"/>
      <c r="G927" s="2"/>
    </row>
    <row r="928" spans="5:7" x14ac:dyDescent="0.25">
      <c r="E928" s="2"/>
      <c r="F928" s="2"/>
      <c r="G928" s="2"/>
    </row>
    <row r="929" spans="5:7" x14ac:dyDescent="0.25">
      <c r="E929" s="2"/>
      <c r="F929" s="2"/>
      <c r="G929" s="2"/>
    </row>
    <row r="930" spans="5:7" x14ac:dyDescent="0.25">
      <c r="E930" s="2"/>
      <c r="F930" s="2"/>
      <c r="G930" s="2"/>
    </row>
    <row r="931" spans="5:7" x14ac:dyDescent="0.25">
      <c r="E931" s="2"/>
      <c r="F931" s="2"/>
      <c r="G931" s="2"/>
    </row>
    <row r="932" spans="5:7" x14ac:dyDescent="0.25">
      <c r="E932" s="2"/>
      <c r="F932" s="2"/>
      <c r="G932" s="2"/>
    </row>
    <row r="933" spans="5:7" x14ac:dyDescent="0.25">
      <c r="E933" s="2"/>
      <c r="F933" s="2"/>
      <c r="G933" s="2"/>
    </row>
    <row r="934" spans="5:7" x14ac:dyDescent="0.25">
      <c r="E934" s="2"/>
      <c r="F934" s="2"/>
      <c r="G934" s="2"/>
    </row>
    <row r="935" spans="5:7" x14ac:dyDescent="0.25">
      <c r="E935" s="2"/>
      <c r="F935" s="2"/>
      <c r="G935" s="2"/>
    </row>
    <row r="936" spans="5:7" x14ac:dyDescent="0.25">
      <c r="E936" s="2"/>
      <c r="F936" s="2"/>
      <c r="G936" s="2"/>
    </row>
    <row r="937" spans="5:7" x14ac:dyDescent="0.25">
      <c r="E937" s="2"/>
      <c r="F937" s="2"/>
      <c r="G937" s="2"/>
    </row>
    <row r="938" spans="5:7" x14ac:dyDescent="0.25">
      <c r="E938" s="2"/>
      <c r="F938" s="2"/>
      <c r="G938" s="2"/>
    </row>
    <row r="939" spans="5:7" x14ac:dyDescent="0.25">
      <c r="E939" s="2"/>
      <c r="F939" s="2"/>
      <c r="G939" s="2"/>
    </row>
    <row r="940" spans="5:7" x14ac:dyDescent="0.25">
      <c r="E940" s="2"/>
      <c r="F940" s="2"/>
      <c r="G940" s="2"/>
    </row>
    <row r="941" spans="5:7" x14ac:dyDescent="0.25">
      <c r="E941" s="2"/>
      <c r="F941" s="2"/>
      <c r="G941" s="2"/>
    </row>
    <row r="942" spans="5:7" x14ac:dyDescent="0.25">
      <c r="E942" s="2"/>
      <c r="F942" s="2"/>
      <c r="G942" s="2"/>
    </row>
    <row r="943" spans="5:7" x14ac:dyDescent="0.25">
      <c r="E943" s="2"/>
      <c r="F943" s="2"/>
      <c r="G943" s="2"/>
    </row>
    <row r="944" spans="5:7" x14ac:dyDescent="0.25">
      <c r="E944" s="2"/>
      <c r="F944" s="2"/>
      <c r="G944" s="2"/>
    </row>
    <row r="945" spans="5:7" x14ac:dyDescent="0.25">
      <c r="E945" s="2"/>
      <c r="F945" s="2"/>
      <c r="G945" s="2"/>
    </row>
    <row r="946" spans="5:7" x14ac:dyDescent="0.25">
      <c r="E946" s="2"/>
      <c r="F946" s="2"/>
      <c r="G946" s="2"/>
    </row>
    <row r="947" spans="5:7" x14ac:dyDescent="0.25">
      <c r="E947" s="2"/>
      <c r="F947" s="2"/>
      <c r="G947" s="2"/>
    </row>
    <row r="948" spans="5:7" x14ac:dyDescent="0.25">
      <c r="E948" s="2"/>
      <c r="F948" s="2"/>
      <c r="G948" s="2"/>
    </row>
    <row r="949" spans="5:7" x14ac:dyDescent="0.25">
      <c r="E949" s="2"/>
      <c r="F949" s="2"/>
      <c r="G949" s="2"/>
    </row>
    <row r="950" spans="5:7" x14ac:dyDescent="0.25">
      <c r="E950" s="2"/>
      <c r="F950" s="2"/>
      <c r="G950" s="2"/>
    </row>
    <row r="951" spans="5:7" x14ac:dyDescent="0.25">
      <c r="E951" s="2"/>
      <c r="F951" s="2"/>
      <c r="G951" s="2"/>
    </row>
    <row r="952" spans="5:7" x14ac:dyDescent="0.25">
      <c r="E952" s="2"/>
      <c r="F952" s="2"/>
      <c r="G952" s="2"/>
    </row>
    <row r="953" spans="5:7" x14ac:dyDescent="0.25">
      <c r="E953" s="2"/>
      <c r="F953" s="2"/>
      <c r="G953" s="2"/>
    </row>
    <row r="954" spans="5:7" x14ac:dyDescent="0.25">
      <c r="E954" s="2"/>
      <c r="F954" s="2"/>
      <c r="G954" s="2"/>
    </row>
    <row r="955" spans="5:7" x14ac:dyDescent="0.25">
      <c r="E955" s="2"/>
      <c r="F955" s="2"/>
      <c r="G955" s="2"/>
    </row>
    <row r="956" spans="5:7" x14ac:dyDescent="0.25">
      <c r="E956" s="2"/>
      <c r="F956" s="2"/>
      <c r="G956" s="2"/>
    </row>
    <row r="957" spans="5:7" x14ac:dyDescent="0.25">
      <c r="E957" s="2"/>
      <c r="F957" s="2"/>
      <c r="G957" s="2"/>
    </row>
    <row r="958" spans="5:7" x14ac:dyDescent="0.25">
      <c r="E958" s="2"/>
      <c r="F958" s="2"/>
      <c r="G958" s="2"/>
    </row>
    <row r="959" spans="5:7" x14ac:dyDescent="0.25">
      <c r="E959" s="2"/>
      <c r="F959" s="2"/>
      <c r="G959" s="2"/>
    </row>
    <row r="960" spans="5:7" x14ac:dyDescent="0.25">
      <c r="E960" s="2"/>
      <c r="F960" s="2"/>
      <c r="G960" s="2"/>
    </row>
    <row r="961" spans="5:7" x14ac:dyDescent="0.25">
      <c r="E961" s="2"/>
      <c r="F961" s="2"/>
      <c r="G961" s="2"/>
    </row>
    <row r="962" spans="5:7" x14ac:dyDescent="0.25">
      <c r="E962" s="2"/>
      <c r="F962" s="2"/>
      <c r="G962" s="2"/>
    </row>
    <row r="963" spans="5:7" x14ac:dyDescent="0.25">
      <c r="E963" s="2"/>
      <c r="F963" s="2"/>
      <c r="G963" s="2"/>
    </row>
    <row r="964" spans="5:7" x14ac:dyDescent="0.25">
      <c r="E964" s="2"/>
      <c r="F964" s="2"/>
      <c r="G964" s="2"/>
    </row>
    <row r="965" spans="5:7" x14ac:dyDescent="0.25">
      <c r="E965" s="2"/>
      <c r="F965" s="2"/>
      <c r="G965" s="2"/>
    </row>
    <row r="966" spans="5:7" x14ac:dyDescent="0.25">
      <c r="E966" s="2"/>
      <c r="F966" s="2"/>
      <c r="G966" s="2"/>
    </row>
    <row r="967" spans="5:7" x14ac:dyDescent="0.25">
      <c r="E967" s="2"/>
      <c r="F967" s="2"/>
      <c r="G967" s="2"/>
    </row>
    <row r="968" spans="5:7" x14ac:dyDescent="0.25">
      <c r="E968" s="2"/>
      <c r="F968" s="2"/>
      <c r="G968" s="2"/>
    </row>
    <row r="969" spans="5:7" x14ac:dyDescent="0.25">
      <c r="E969" s="2"/>
      <c r="F969" s="2"/>
      <c r="G969" s="2"/>
    </row>
    <row r="970" spans="5:7" x14ac:dyDescent="0.25">
      <c r="E970" s="2"/>
      <c r="F970" s="2"/>
      <c r="G970" s="2"/>
    </row>
    <row r="971" spans="5:7" x14ac:dyDescent="0.25">
      <c r="E971" s="2"/>
      <c r="F971" s="2"/>
      <c r="G971" s="2"/>
    </row>
    <row r="972" spans="5:7" x14ac:dyDescent="0.25">
      <c r="E972" s="2"/>
      <c r="F972" s="2"/>
      <c r="G972" s="2"/>
    </row>
    <row r="973" spans="5:7" x14ac:dyDescent="0.25">
      <c r="E973" s="2"/>
      <c r="F973" s="2"/>
      <c r="G973" s="2"/>
    </row>
    <row r="974" spans="5:7" x14ac:dyDescent="0.25">
      <c r="E974" s="2"/>
      <c r="F974" s="2"/>
      <c r="G974" s="2"/>
    </row>
    <row r="975" spans="5:7" x14ac:dyDescent="0.25">
      <c r="E975" s="2"/>
      <c r="F975" s="2"/>
      <c r="G975" s="2"/>
    </row>
    <row r="976" spans="5:7" x14ac:dyDescent="0.25">
      <c r="E976" s="2"/>
      <c r="F976" s="2"/>
      <c r="G976" s="2"/>
    </row>
    <row r="977" spans="5:7" x14ac:dyDescent="0.25">
      <c r="E977" s="2"/>
      <c r="F977" s="2"/>
      <c r="G977" s="2"/>
    </row>
    <row r="978" spans="5:7" x14ac:dyDescent="0.25">
      <c r="E978" s="2"/>
      <c r="F978" s="2"/>
      <c r="G978" s="2"/>
    </row>
    <row r="979" spans="5:7" x14ac:dyDescent="0.25">
      <c r="E979" s="2"/>
      <c r="F979" s="2"/>
      <c r="G979" s="2"/>
    </row>
    <row r="980" spans="5:7" x14ac:dyDescent="0.25">
      <c r="E980" s="2"/>
      <c r="F980" s="2"/>
      <c r="G980" s="2"/>
    </row>
    <row r="981" spans="5:7" x14ac:dyDescent="0.25">
      <c r="E981" s="2"/>
      <c r="F981" s="2"/>
      <c r="G981" s="2"/>
    </row>
    <row r="982" spans="5:7" x14ac:dyDescent="0.25">
      <c r="E982" s="2"/>
      <c r="F982" s="2"/>
      <c r="G982" s="2"/>
    </row>
    <row r="983" spans="5:7" x14ac:dyDescent="0.25">
      <c r="E983" s="2"/>
      <c r="F983" s="2"/>
      <c r="G983" s="2"/>
    </row>
    <row r="984" spans="5:7" x14ac:dyDescent="0.25">
      <c r="E984" s="2"/>
      <c r="F984" s="2"/>
      <c r="G984" s="2"/>
    </row>
    <row r="985" spans="5:7" x14ac:dyDescent="0.25">
      <c r="E985" s="2"/>
      <c r="F985" s="2"/>
      <c r="G985" s="2"/>
    </row>
    <row r="986" spans="5:7" x14ac:dyDescent="0.25">
      <c r="E986" s="2"/>
      <c r="F986" s="2"/>
      <c r="G986" s="2"/>
    </row>
    <row r="987" spans="5:7" x14ac:dyDescent="0.25">
      <c r="E987" s="2"/>
      <c r="F987" s="2"/>
      <c r="G987" s="2"/>
    </row>
    <row r="988" spans="5:7" x14ac:dyDescent="0.25">
      <c r="E988" s="2"/>
      <c r="F988" s="2"/>
      <c r="G988" s="2"/>
    </row>
    <row r="989" spans="5:7" x14ac:dyDescent="0.25">
      <c r="E989" s="2"/>
      <c r="F989" s="2"/>
      <c r="G989" s="2"/>
    </row>
    <row r="990" spans="5:7" x14ac:dyDescent="0.25">
      <c r="E990" s="2"/>
      <c r="F990" s="2"/>
      <c r="G990" s="2"/>
    </row>
    <row r="991" spans="5:7" x14ac:dyDescent="0.25">
      <c r="E991" s="2"/>
      <c r="F991" s="2"/>
      <c r="G991" s="2"/>
    </row>
    <row r="992" spans="5:7" x14ac:dyDescent="0.25">
      <c r="E992" s="2"/>
      <c r="F992" s="2"/>
      <c r="G992" s="2"/>
    </row>
    <row r="993" spans="5:7" x14ac:dyDescent="0.25">
      <c r="E993" s="2"/>
      <c r="F993" s="2"/>
      <c r="G993" s="2"/>
    </row>
    <row r="994" spans="5:7" x14ac:dyDescent="0.25">
      <c r="E994" s="2"/>
      <c r="F994" s="2"/>
      <c r="G994" s="2"/>
    </row>
    <row r="995" spans="5:7" x14ac:dyDescent="0.25">
      <c r="E995" s="2"/>
      <c r="F995" s="2"/>
      <c r="G995" s="2"/>
    </row>
    <row r="996" spans="5:7" x14ac:dyDescent="0.25">
      <c r="E996" s="2"/>
      <c r="F996" s="2"/>
      <c r="G996" s="2"/>
    </row>
    <row r="997" spans="5:7" x14ac:dyDescent="0.25">
      <c r="E997" s="2"/>
      <c r="F997" s="2"/>
      <c r="G997" s="2"/>
    </row>
    <row r="998" spans="5:7" x14ac:dyDescent="0.25">
      <c r="E998" s="2"/>
      <c r="F998" s="2"/>
      <c r="G998" s="2"/>
    </row>
    <row r="999" spans="5:7" x14ac:dyDescent="0.25">
      <c r="E999" s="2"/>
      <c r="F999" s="2"/>
      <c r="G999" s="2"/>
    </row>
    <row r="1000" spans="5:7" x14ac:dyDescent="0.25">
      <c r="E1000" s="2"/>
      <c r="F1000" s="2"/>
      <c r="G1000" s="2"/>
    </row>
    <row r="1001" spans="5:7" x14ac:dyDescent="0.25">
      <c r="E1001" s="2"/>
      <c r="F1001" s="2"/>
      <c r="G1001" s="2"/>
    </row>
    <row r="1002" spans="5:7" x14ac:dyDescent="0.25">
      <c r="E1002" s="2"/>
      <c r="F1002" s="2"/>
      <c r="G1002" s="2"/>
    </row>
    <row r="1003" spans="5:7" x14ac:dyDescent="0.25">
      <c r="E1003" s="2"/>
      <c r="F1003" s="2"/>
      <c r="G1003" s="2"/>
    </row>
    <row r="1004" spans="5:7" x14ac:dyDescent="0.25">
      <c r="E1004" s="2"/>
      <c r="F1004" s="2"/>
      <c r="G1004" s="2"/>
    </row>
    <row r="1005" spans="5:7" x14ac:dyDescent="0.25">
      <c r="E1005" s="2"/>
      <c r="F1005" s="2"/>
      <c r="G1005" s="2"/>
    </row>
    <row r="1006" spans="5:7" x14ac:dyDescent="0.25">
      <c r="E1006" s="2"/>
      <c r="F1006" s="2"/>
      <c r="G1006" s="2"/>
    </row>
    <row r="1007" spans="5:7" x14ac:dyDescent="0.25">
      <c r="E1007" s="2"/>
      <c r="F1007" s="2"/>
      <c r="G1007" s="2"/>
    </row>
    <row r="1008" spans="5:7" x14ac:dyDescent="0.25">
      <c r="E1008" s="2"/>
      <c r="F1008" s="2"/>
      <c r="G1008" s="2"/>
    </row>
    <row r="1009" spans="5:7" x14ac:dyDescent="0.25">
      <c r="E1009" s="2"/>
      <c r="F1009" s="2"/>
      <c r="G1009" s="2"/>
    </row>
    <row r="1010" spans="5:7" x14ac:dyDescent="0.25">
      <c r="E1010" s="2"/>
      <c r="F1010" s="2"/>
      <c r="G1010" s="2"/>
    </row>
    <row r="1011" spans="5:7" x14ac:dyDescent="0.25">
      <c r="E1011" s="2"/>
      <c r="F1011" s="2"/>
      <c r="G1011" s="2"/>
    </row>
    <row r="1012" spans="5:7" x14ac:dyDescent="0.25">
      <c r="E1012" s="2"/>
      <c r="F1012" s="2"/>
      <c r="G1012" s="2"/>
    </row>
    <row r="1013" spans="5:7" x14ac:dyDescent="0.25">
      <c r="E1013" s="2"/>
      <c r="F1013" s="2"/>
      <c r="G1013" s="2"/>
    </row>
    <row r="1014" spans="5:7" x14ac:dyDescent="0.25">
      <c r="E1014" s="2"/>
      <c r="F1014" s="2"/>
      <c r="G1014" s="2"/>
    </row>
    <row r="1015" spans="5:7" x14ac:dyDescent="0.25">
      <c r="E1015" s="2"/>
      <c r="F1015" s="2"/>
      <c r="G1015" s="2"/>
    </row>
    <row r="1016" spans="5:7" x14ac:dyDescent="0.25">
      <c r="E1016" s="2"/>
      <c r="F1016" s="2"/>
      <c r="G1016" s="2"/>
    </row>
    <row r="1017" spans="5:7" x14ac:dyDescent="0.25">
      <c r="E1017" s="2"/>
      <c r="F1017" s="2"/>
      <c r="G1017" s="2"/>
    </row>
    <row r="1018" spans="5:7" x14ac:dyDescent="0.25">
      <c r="E1018" s="2"/>
      <c r="F1018" s="2"/>
      <c r="G1018" s="2"/>
    </row>
    <row r="1019" spans="5:7" x14ac:dyDescent="0.25">
      <c r="E1019" s="2"/>
      <c r="F1019" s="2"/>
      <c r="G1019" s="2"/>
    </row>
    <row r="1020" spans="5:7" x14ac:dyDescent="0.25">
      <c r="E1020" s="2"/>
      <c r="F1020" s="2"/>
      <c r="G1020" s="2"/>
    </row>
    <row r="1021" spans="5:7" x14ac:dyDescent="0.25">
      <c r="E1021" s="2"/>
      <c r="F1021" s="2"/>
      <c r="G1021" s="2"/>
    </row>
    <row r="1022" spans="5:7" x14ac:dyDescent="0.25">
      <c r="E1022" s="2"/>
      <c r="F1022" s="2"/>
      <c r="G1022" s="2"/>
    </row>
    <row r="1023" spans="5:7" x14ac:dyDescent="0.25">
      <c r="E1023" s="2"/>
      <c r="F1023" s="2"/>
      <c r="G1023" s="2"/>
    </row>
    <row r="1024" spans="5:7" x14ac:dyDescent="0.25">
      <c r="E1024" s="2"/>
      <c r="F1024" s="2"/>
      <c r="G1024" s="2"/>
    </row>
    <row r="1025" spans="5:7" x14ac:dyDescent="0.25">
      <c r="E1025" s="2"/>
      <c r="F1025" s="2"/>
      <c r="G1025" s="2"/>
    </row>
    <row r="1027" spans="5:7" x14ac:dyDescent="0.25">
      <c r="E1027" s="2"/>
      <c r="F1027" s="2"/>
      <c r="G1027" s="2"/>
    </row>
    <row r="1028" spans="5:7" x14ac:dyDescent="0.25">
      <c r="E1028" s="2"/>
      <c r="F1028" s="2"/>
      <c r="G1028" s="2"/>
    </row>
    <row r="1029" spans="5:7" x14ac:dyDescent="0.25">
      <c r="E1029" s="2"/>
      <c r="F1029" s="2"/>
      <c r="G1029" s="2"/>
    </row>
    <row r="1030" spans="5:7" x14ac:dyDescent="0.25">
      <c r="E1030" s="2"/>
      <c r="F1030" s="2"/>
      <c r="G1030" s="2"/>
    </row>
    <row r="1031" spans="5:7" x14ac:dyDescent="0.25">
      <c r="E1031" s="2"/>
      <c r="F1031" s="2"/>
      <c r="G1031" s="2"/>
    </row>
    <row r="1032" spans="5:7" x14ac:dyDescent="0.25">
      <c r="E1032" s="2"/>
      <c r="F1032" s="2"/>
      <c r="G1032" s="2"/>
    </row>
    <row r="1033" spans="5:7" x14ac:dyDescent="0.25">
      <c r="E1033" s="2"/>
      <c r="F1033" s="2"/>
      <c r="G1033" s="2"/>
    </row>
    <row r="1034" spans="5:7" x14ac:dyDescent="0.25">
      <c r="E1034" s="2"/>
      <c r="F1034" s="2"/>
      <c r="G1034" s="2"/>
    </row>
    <row r="1035" spans="5:7" x14ac:dyDescent="0.25">
      <c r="E1035" s="2"/>
      <c r="F1035" s="2"/>
      <c r="G1035" s="2"/>
    </row>
    <row r="1036" spans="5:7" x14ac:dyDescent="0.25">
      <c r="E1036" s="2"/>
      <c r="F1036" s="2"/>
      <c r="G1036" s="2"/>
    </row>
    <row r="1037" spans="5:7" x14ac:dyDescent="0.25">
      <c r="E1037" s="2"/>
      <c r="F1037" s="2"/>
      <c r="G1037" s="2"/>
    </row>
    <row r="1038" spans="5:7" x14ac:dyDescent="0.25">
      <c r="E1038" s="2"/>
      <c r="F1038" s="2"/>
      <c r="G1038" s="2"/>
    </row>
    <row r="1039" spans="5:7" x14ac:dyDescent="0.25">
      <c r="E1039" s="2"/>
      <c r="F1039" s="2"/>
      <c r="G1039" s="2"/>
    </row>
    <row r="1040" spans="5:7" x14ac:dyDescent="0.25">
      <c r="E1040" s="2"/>
      <c r="F1040" s="2"/>
      <c r="G1040" s="2"/>
    </row>
    <row r="1041" spans="5:7" x14ac:dyDescent="0.25">
      <c r="E1041" s="2"/>
      <c r="F1041" s="2"/>
      <c r="G1041" s="2"/>
    </row>
    <row r="1042" spans="5:7" x14ac:dyDescent="0.25">
      <c r="E1042" s="2"/>
      <c r="F1042" s="2"/>
      <c r="G1042" s="2"/>
    </row>
    <row r="1043" spans="5:7" x14ac:dyDescent="0.25">
      <c r="E1043" s="2"/>
      <c r="F1043" s="2"/>
      <c r="G1043" s="2"/>
    </row>
    <row r="1044" spans="5:7" x14ac:dyDescent="0.25">
      <c r="E1044" s="2"/>
      <c r="F1044" s="2"/>
      <c r="G1044" s="2"/>
    </row>
    <row r="1045" spans="5:7" x14ac:dyDescent="0.25">
      <c r="E1045" s="2"/>
      <c r="F1045" s="2"/>
      <c r="G1045" s="2"/>
    </row>
    <row r="1046" spans="5:7" x14ac:dyDescent="0.25">
      <c r="E1046" s="2"/>
      <c r="F1046" s="2"/>
      <c r="G1046" s="2"/>
    </row>
    <row r="1047" spans="5:7" x14ac:dyDescent="0.25">
      <c r="E1047" s="2"/>
      <c r="F1047" s="2"/>
      <c r="G1047" s="2"/>
    </row>
    <row r="1048" spans="5:7" x14ac:dyDescent="0.25">
      <c r="E1048" s="2"/>
      <c r="F1048" s="2"/>
      <c r="G1048" s="2"/>
    </row>
    <row r="1049" spans="5:7" x14ac:dyDescent="0.25">
      <c r="E1049" s="2"/>
      <c r="F1049" s="2"/>
      <c r="G1049" s="2"/>
    </row>
    <row r="1050" spans="5:7" x14ac:dyDescent="0.25">
      <c r="E1050" s="2"/>
      <c r="F1050" s="2"/>
      <c r="G1050" s="2"/>
    </row>
    <row r="1051" spans="5:7" x14ac:dyDescent="0.25">
      <c r="E1051" s="2"/>
      <c r="F1051" s="2"/>
      <c r="G1051" s="2"/>
    </row>
    <row r="1052" spans="5:7" x14ac:dyDescent="0.25">
      <c r="E1052" s="2"/>
      <c r="F1052" s="2"/>
      <c r="G1052" s="2"/>
    </row>
    <row r="1054" spans="5:7" x14ac:dyDescent="0.25">
      <c r="E1054" s="2"/>
      <c r="F1054" s="2"/>
      <c r="G1054" s="2"/>
    </row>
    <row r="1055" spans="5:7" x14ac:dyDescent="0.25">
      <c r="E1055" s="2"/>
      <c r="F1055" s="2"/>
      <c r="G1055" s="2"/>
    </row>
    <row r="1056" spans="5:7" x14ac:dyDescent="0.25">
      <c r="E1056" s="2"/>
      <c r="F1056" s="2"/>
      <c r="G1056" s="2"/>
    </row>
    <row r="1057" spans="5:7" x14ac:dyDescent="0.25">
      <c r="E1057" s="2"/>
      <c r="F1057" s="2"/>
      <c r="G1057" s="2"/>
    </row>
    <row r="1058" spans="5:7" x14ac:dyDescent="0.25">
      <c r="E1058" s="2"/>
      <c r="F1058" s="2"/>
      <c r="G1058" s="2"/>
    </row>
    <row r="1059" spans="5:7" x14ac:dyDescent="0.25">
      <c r="E1059" s="2"/>
      <c r="F1059" s="2"/>
      <c r="G1059" s="2"/>
    </row>
    <row r="1060" spans="5:7" x14ac:dyDescent="0.25">
      <c r="E1060" s="2"/>
      <c r="F1060" s="2"/>
      <c r="G1060" s="2"/>
    </row>
    <row r="1061" spans="5:7" x14ac:dyDescent="0.25">
      <c r="E1061" s="2"/>
      <c r="F1061" s="2"/>
      <c r="G1061" s="2"/>
    </row>
    <row r="1062" spans="5:7" x14ac:dyDescent="0.25">
      <c r="E1062" s="2"/>
      <c r="F1062" s="2"/>
      <c r="G1062" s="2"/>
    </row>
    <row r="1063" spans="5:7" x14ac:dyDescent="0.25">
      <c r="E1063" s="2"/>
      <c r="F1063" s="2"/>
      <c r="G1063" s="2"/>
    </row>
    <row r="1064" spans="5:7" x14ac:dyDescent="0.25">
      <c r="E1064" s="2"/>
      <c r="F1064" s="2"/>
      <c r="G1064" s="2"/>
    </row>
    <row r="1065" spans="5:7" x14ac:dyDescent="0.25">
      <c r="E1065" s="2"/>
      <c r="F1065" s="2"/>
      <c r="G1065" s="2"/>
    </row>
    <row r="1066" spans="5:7" x14ac:dyDescent="0.25">
      <c r="E1066" s="2"/>
      <c r="F1066" s="2"/>
      <c r="G1066" s="2"/>
    </row>
    <row r="1067" spans="5:7" x14ac:dyDescent="0.25">
      <c r="E1067" s="2"/>
      <c r="F1067" s="2"/>
      <c r="G1067" s="2"/>
    </row>
    <row r="1068" spans="5:7" x14ac:dyDescent="0.25">
      <c r="E1068" s="2"/>
      <c r="F1068" s="2"/>
      <c r="G1068" s="2"/>
    </row>
    <row r="1069" spans="5:7" x14ac:dyDescent="0.25">
      <c r="E1069" s="2"/>
      <c r="F1069" s="2"/>
      <c r="G1069" s="2"/>
    </row>
    <row r="1070" spans="5:7" x14ac:dyDescent="0.25">
      <c r="E1070" s="2"/>
      <c r="F1070" s="2"/>
      <c r="G1070" s="2"/>
    </row>
    <row r="1071" spans="5:7" x14ac:dyDescent="0.25">
      <c r="E1071" s="2"/>
      <c r="F1071" s="2"/>
      <c r="G1071" s="2"/>
    </row>
    <row r="1072" spans="5:7" x14ac:dyDescent="0.25">
      <c r="E1072" s="2"/>
      <c r="F1072" s="2"/>
      <c r="G1072" s="2"/>
    </row>
    <row r="1073" spans="5:7" x14ac:dyDescent="0.25">
      <c r="E1073" s="2"/>
      <c r="F1073" s="2"/>
      <c r="G1073" s="2"/>
    </row>
    <row r="1074" spans="5:7" x14ac:dyDescent="0.25">
      <c r="E1074" s="2"/>
      <c r="F1074" s="2"/>
      <c r="G1074" s="2"/>
    </row>
    <row r="1075" spans="5:7" x14ac:dyDescent="0.25">
      <c r="E1075" s="2"/>
      <c r="F1075" s="2"/>
      <c r="G1075" s="2"/>
    </row>
    <row r="1076" spans="5:7" x14ac:dyDescent="0.25">
      <c r="E1076" s="2"/>
      <c r="F1076" s="2"/>
      <c r="G1076" s="2"/>
    </row>
    <row r="1077" spans="5:7" x14ac:dyDescent="0.25">
      <c r="E1077" s="2"/>
      <c r="F1077" s="2"/>
      <c r="G1077" s="2"/>
    </row>
    <row r="1078" spans="5:7" x14ac:dyDescent="0.25">
      <c r="E1078" s="2"/>
      <c r="F1078" s="2"/>
      <c r="G1078" s="2"/>
    </row>
    <row r="1080" spans="5:7" x14ac:dyDescent="0.25">
      <c r="E1080" s="2"/>
      <c r="F1080" s="2"/>
      <c r="G1080" s="2"/>
    </row>
    <row r="1081" spans="5:7" x14ac:dyDescent="0.25">
      <c r="E1081" s="2"/>
      <c r="F1081" s="2"/>
      <c r="G1081" s="2"/>
    </row>
    <row r="1082" spans="5:7" x14ac:dyDescent="0.25">
      <c r="E1082" s="2"/>
      <c r="F1082" s="2"/>
      <c r="G1082" s="2"/>
    </row>
    <row r="1083" spans="5:7" x14ac:dyDescent="0.25">
      <c r="E1083" s="2"/>
      <c r="F1083" s="2"/>
      <c r="G1083" s="2"/>
    </row>
    <row r="1084" spans="5:7" x14ac:dyDescent="0.25">
      <c r="E1084" s="2"/>
      <c r="F1084" s="2"/>
      <c r="G1084" s="2"/>
    </row>
    <row r="1085" spans="5:7" x14ac:dyDescent="0.25">
      <c r="E1085" s="2"/>
      <c r="F1085" s="2"/>
      <c r="G1085" s="2"/>
    </row>
    <row r="1086" spans="5:7" x14ac:dyDescent="0.25">
      <c r="E1086" s="2"/>
      <c r="F1086" s="2"/>
      <c r="G1086" s="2"/>
    </row>
    <row r="1087" spans="5:7" x14ac:dyDescent="0.25">
      <c r="E1087" s="2"/>
      <c r="F1087" s="2"/>
      <c r="G1087" s="2"/>
    </row>
    <row r="1088" spans="5:7" x14ac:dyDescent="0.25">
      <c r="E1088" s="2"/>
      <c r="F1088" s="2"/>
      <c r="G1088" s="2"/>
    </row>
    <row r="1089" spans="5:7" x14ac:dyDescent="0.25">
      <c r="E1089" s="2"/>
      <c r="F1089" s="2"/>
      <c r="G1089" s="2"/>
    </row>
    <row r="1090" spans="5:7" x14ac:dyDescent="0.25">
      <c r="E1090" s="2"/>
      <c r="F1090" s="2"/>
      <c r="G1090" s="2"/>
    </row>
    <row r="1091" spans="5:7" x14ac:dyDescent="0.25">
      <c r="E1091" s="2"/>
      <c r="F1091" s="2"/>
      <c r="G1091" s="2"/>
    </row>
    <row r="1092" spans="5:7" x14ac:dyDescent="0.25">
      <c r="E1092" s="2"/>
      <c r="F1092" s="2"/>
      <c r="G1092" s="2"/>
    </row>
    <row r="1093" spans="5:7" x14ac:dyDescent="0.25">
      <c r="E1093" s="2"/>
      <c r="F1093" s="2"/>
      <c r="G1093" s="2"/>
    </row>
    <row r="1094" spans="5:7" x14ac:dyDescent="0.25">
      <c r="E1094" s="2"/>
      <c r="F1094" s="2"/>
      <c r="G1094" s="2"/>
    </row>
    <row r="1095" spans="5:7" x14ac:dyDescent="0.25">
      <c r="E1095" s="2"/>
      <c r="F1095" s="2"/>
      <c r="G1095" s="2"/>
    </row>
    <row r="1096" spans="5:7" x14ac:dyDescent="0.25">
      <c r="E1096" s="2"/>
      <c r="F1096" s="2"/>
      <c r="G1096" s="2"/>
    </row>
    <row r="1097" spans="5:7" x14ac:dyDescent="0.25">
      <c r="E1097" s="2"/>
      <c r="F1097" s="2"/>
      <c r="G1097" s="2"/>
    </row>
    <row r="1098" spans="5:7" x14ac:dyDescent="0.25">
      <c r="E1098" s="2"/>
      <c r="F1098" s="2"/>
      <c r="G1098" s="2"/>
    </row>
    <row r="1099" spans="5:7" x14ac:dyDescent="0.25">
      <c r="E1099" s="2"/>
      <c r="F1099" s="2"/>
      <c r="G1099" s="2"/>
    </row>
    <row r="1100" spans="5:7" x14ac:dyDescent="0.25">
      <c r="E1100" s="2"/>
      <c r="F1100" s="2"/>
      <c r="G1100" s="2"/>
    </row>
    <row r="1101" spans="5:7" x14ac:dyDescent="0.25">
      <c r="E1101" s="2"/>
      <c r="F1101" s="2"/>
      <c r="G1101" s="2"/>
    </row>
    <row r="1102" spans="5:7" x14ac:dyDescent="0.25">
      <c r="E1102" s="2"/>
      <c r="F1102" s="2"/>
      <c r="G1102" s="2"/>
    </row>
    <row r="1103" spans="5:7" x14ac:dyDescent="0.25">
      <c r="E1103" s="2"/>
      <c r="F1103" s="2"/>
      <c r="G1103" s="2"/>
    </row>
    <row r="1104" spans="5:7" x14ac:dyDescent="0.25">
      <c r="E1104" s="2"/>
      <c r="F1104" s="2"/>
      <c r="G1104" s="2"/>
    </row>
    <row r="1106" spans="5:7" x14ac:dyDescent="0.25">
      <c r="E1106" s="2"/>
      <c r="F1106" s="2"/>
      <c r="G1106" s="2"/>
    </row>
    <row r="1107" spans="5:7" x14ac:dyDescent="0.25">
      <c r="E1107" s="2"/>
      <c r="F1107" s="2"/>
      <c r="G1107" s="2"/>
    </row>
    <row r="1108" spans="5:7" x14ac:dyDescent="0.25">
      <c r="E1108" s="2"/>
      <c r="F1108" s="2"/>
      <c r="G1108" s="2"/>
    </row>
    <row r="1109" spans="5:7" x14ac:dyDescent="0.25">
      <c r="E1109" s="2"/>
      <c r="F1109" s="2"/>
      <c r="G1109" s="2"/>
    </row>
    <row r="1110" spans="5:7" x14ac:dyDescent="0.25">
      <c r="E1110" s="2"/>
      <c r="F1110" s="2"/>
      <c r="G1110" s="2"/>
    </row>
    <row r="1111" spans="5:7" x14ac:dyDescent="0.25">
      <c r="E1111" s="2"/>
      <c r="F1111" s="2"/>
      <c r="G1111" s="2"/>
    </row>
    <row r="1112" spans="5:7" x14ac:dyDescent="0.25">
      <c r="E1112" s="2"/>
      <c r="F1112" s="2"/>
      <c r="G1112" s="2"/>
    </row>
    <row r="1113" spans="5:7" x14ac:dyDescent="0.25">
      <c r="E1113" s="2"/>
      <c r="F1113" s="2"/>
      <c r="G1113" s="2"/>
    </row>
    <row r="1114" spans="5:7" x14ac:dyDescent="0.25">
      <c r="E1114" s="2"/>
      <c r="F1114" s="2"/>
      <c r="G1114" s="2"/>
    </row>
    <row r="1115" spans="5:7" x14ac:dyDescent="0.25">
      <c r="E1115" s="2"/>
      <c r="F1115" s="2"/>
      <c r="G1115" s="2"/>
    </row>
    <row r="1116" spans="5:7" x14ac:dyDescent="0.25">
      <c r="E1116" s="2"/>
      <c r="F1116" s="2"/>
      <c r="G1116" s="2"/>
    </row>
    <row r="1117" spans="5:7" x14ac:dyDescent="0.25">
      <c r="E1117" s="2"/>
      <c r="F1117" s="2"/>
      <c r="G1117" s="2"/>
    </row>
    <row r="1118" spans="5:7" x14ac:dyDescent="0.25">
      <c r="E1118" s="2"/>
      <c r="F1118" s="2"/>
      <c r="G1118" s="2"/>
    </row>
    <row r="1119" spans="5:7" x14ac:dyDescent="0.25">
      <c r="E1119" s="2"/>
      <c r="F1119" s="2"/>
      <c r="G1119" s="2"/>
    </row>
    <row r="1120" spans="5:7" x14ac:dyDescent="0.25">
      <c r="E1120" s="2"/>
      <c r="F1120" s="2"/>
      <c r="G1120" s="2"/>
    </row>
    <row r="1121" spans="5:7" x14ac:dyDescent="0.25">
      <c r="E1121" s="2"/>
      <c r="F1121" s="2"/>
      <c r="G1121" s="2"/>
    </row>
    <row r="1122" spans="5:7" x14ac:dyDescent="0.25">
      <c r="E1122" s="2"/>
      <c r="F1122" s="2"/>
      <c r="G1122" s="2"/>
    </row>
    <row r="1123" spans="5:7" x14ac:dyDescent="0.25">
      <c r="E1123" s="2"/>
      <c r="F1123" s="2"/>
      <c r="G1123" s="2"/>
    </row>
    <row r="1124" spans="5:7" x14ac:dyDescent="0.25">
      <c r="E1124" s="2"/>
      <c r="F1124" s="2"/>
      <c r="G1124" s="2"/>
    </row>
    <row r="1125" spans="5:7" x14ac:dyDescent="0.25">
      <c r="E1125" s="2"/>
      <c r="F1125" s="2"/>
      <c r="G1125" s="2"/>
    </row>
    <row r="1126" spans="5:7" x14ac:dyDescent="0.25">
      <c r="E1126" s="2"/>
      <c r="F1126" s="2"/>
      <c r="G1126" s="2"/>
    </row>
    <row r="1127" spans="5:7" x14ac:dyDescent="0.25">
      <c r="E1127" s="2"/>
      <c r="F1127" s="2"/>
      <c r="G1127" s="2"/>
    </row>
    <row r="1128" spans="5:7" x14ac:dyDescent="0.25">
      <c r="E1128" s="2"/>
      <c r="F1128" s="2"/>
      <c r="G1128" s="2"/>
    </row>
    <row r="1129" spans="5:7" x14ac:dyDescent="0.25">
      <c r="E1129" s="2"/>
      <c r="F1129" s="2"/>
      <c r="G1129" s="2"/>
    </row>
    <row r="1130" spans="5:7" x14ac:dyDescent="0.25">
      <c r="E1130" s="2"/>
      <c r="F1130" s="2"/>
      <c r="G1130" s="2"/>
    </row>
    <row r="1132" spans="5:7" x14ac:dyDescent="0.25">
      <c r="E1132" s="2"/>
      <c r="F1132" s="2"/>
      <c r="G1132" s="2"/>
    </row>
    <row r="1133" spans="5:7" x14ac:dyDescent="0.25">
      <c r="E1133" s="2"/>
      <c r="F1133" s="2"/>
      <c r="G1133" s="2"/>
    </row>
    <row r="1134" spans="5:7" x14ac:dyDescent="0.25">
      <c r="E1134" s="2"/>
      <c r="F1134" s="2"/>
      <c r="G1134" s="2"/>
    </row>
    <row r="1135" spans="5:7" x14ac:dyDescent="0.25">
      <c r="E1135" s="2"/>
      <c r="F1135" s="2"/>
      <c r="G1135" s="2"/>
    </row>
    <row r="1136" spans="5:7" x14ac:dyDescent="0.25">
      <c r="E1136" s="2"/>
      <c r="F1136" s="2"/>
      <c r="G1136" s="2"/>
    </row>
    <row r="1137" spans="5:7" x14ac:dyDescent="0.25">
      <c r="E1137" s="2"/>
      <c r="F1137" s="2"/>
      <c r="G1137" s="2"/>
    </row>
    <row r="1138" spans="5:7" x14ac:dyDescent="0.25">
      <c r="E1138" s="2"/>
      <c r="F1138" s="2"/>
      <c r="G1138" s="2"/>
    </row>
    <row r="1139" spans="5:7" x14ac:dyDescent="0.25">
      <c r="E1139" s="2"/>
      <c r="F1139" s="2"/>
      <c r="G1139" s="2"/>
    </row>
    <row r="1140" spans="5:7" x14ac:dyDescent="0.25">
      <c r="E1140" s="2"/>
      <c r="F1140" s="2"/>
      <c r="G1140" s="2"/>
    </row>
    <row r="1141" spans="5:7" x14ac:dyDescent="0.25">
      <c r="E1141" s="2"/>
      <c r="F1141" s="2"/>
      <c r="G1141" s="2"/>
    </row>
    <row r="1142" spans="5:7" x14ac:dyDescent="0.25">
      <c r="E1142" s="2"/>
      <c r="F1142" s="2"/>
      <c r="G1142" s="2"/>
    </row>
    <row r="1143" spans="5:7" x14ac:dyDescent="0.25">
      <c r="E1143" s="2"/>
      <c r="F1143" s="2"/>
      <c r="G1143" s="2"/>
    </row>
    <row r="1144" spans="5:7" x14ac:dyDescent="0.25">
      <c r="E1144" s="2"/>
      <c r="F1144" s="2"/>
      <c r="G1144" s="2"/>
    </row>
    <row r="1145" spans="5:7" x14ac:dyDescent="0.25">
      <c r="E1145" s="2"/>
      <c r="F1145" s="2"/>
      <c r="G1145" s="2"/>
    </row>
    <row r="1146" spans="5:7" x14ac:dyDescent="0.25">
      <c r="E1146" s="2"/>
      <c r="F1146" s="2"/>
      <c r="G1146" s="2"/>
    </row>
    <row r="1147" spans="5:7" x14ac:dyDescent="0.25">
      <c r="E1147" s="2"/>
      <c r="F1147" s="2"/>
      <c r="G1147" s="2"/>
    </row>
    <row r="1148" spans="5:7" x14ac:dyDescent="0.25">
      <c r="E1148" s="2"/>
      <c r="F1148" s="2"/>
      <c r="G1148" s="2"/>
    </row>
    <row r="1149" spans="5:7" x14ac:dyDescent="0.25">
      <c r="E1149" s="2"/>
      <c r="F1149" s="2"/>
      <c r="G1149" s="2"/>
    </row>
    <row r="1150" spans="5:7" x14ac:dyDescent="0.25">
      <c r="E1150" s="2"/>
      <c r="F1150" s="2"/>
      <c r="G1150" s="2"/>
    </row>
    <row r="1151" spans="5:7" x14ac:dyDescent="0.25">
      <c r="E1151" s="2"/>
      <c r="F1151" s="2"/>
      <c r="G1151" s="2"/>
    </row>
    <row r="1152" spans="5:7" x14ac:dyDescent="0.25">
      <c r="E1152" s="2"/>
      <c r="F1152" s="2"/>
      <c r="G1152" s="2"/>
    </row>
    <row r="1153" spans="5:7" x14ac:dyDescent="0.25">
      <c r="E1153" s="2"/>
      <c r="F1153" s="2"/>
      <c r="G1153" s="2"/>
    </row>
    <row r="1154" spans="5:7" x14ac:dyDescent="0.25">
      <c r="E1154" s="2"/>
      <c r="F1154" s="2"/>
      <c r="G1154" s="2"/>
    </row>
    <row r="1155" spans="5:7" x14ac:dyDescent="0.25">
      <c r="E1155" s="2"/>
      <c r="F1155" s="2"/>
      <c r="G1155" s="2"/>
    </row>
    <row r="1156" spans="5:7" x14ac:dyDescent="0.25">
      <c r="E1156" s="2"/>
      <c r="F1156" s="2"/>
      <c r="G1156" s="2"/>
    </row>
    <row r="1158" spans="5:7" x14ac:dyDescent="0.25">
      <c r="E1158" s="2"/>
      <c r="F1158" s="2"/>
      <c r="G1158" s="2"/>
    </row>
    <row r="1159" spans="5:7" x14ac:dyDescent="0.25">
      <c r="E1159" s="2"/>
      <c r="F1159" s="2"/>
      <c r="G1159" s="2"/>
    </row>
    <row r="1160" spans="5:7" x14ac:dyDescent="0.25">
      <c r="E1160" s="2"/>
      <c r="F1160" s="2"/>
      <c r="G1160" s="2"/>
    </row>
    <row r="1161" spans="5:7" x14ac:dyDescent="0.25">
      <c r="E1161" s="2"/>
      <c r="F1161" s="2"/>
      <c r="G1161" s="2"/>
    </row>
    <row r="1162" spans="5:7" x14ac:dyDescent="0.25">
      <c r="E1162" s="2"/>
      <c r="F1162" s="2"/>
      <c r="G1162" s="2"/>
    </row>
    <row r="1163" spans="5:7" x14ac:dyDescent="0.25">
      <c r="E1163" s="2"/>
      <c r="F1163" s="2"/>
      <c r="G1163" s="2"/>
    </row>
    <row r="1164" spans="5:7" x14ac:dyDescent="0.25">
      <c r="E1164" s="2"/>
      <c r="F1164" s="2"/>
      <c r="G1164" s="2"/>
    </row>
    <row r="1165" spans="5:7" x14ac:dyDescent="0.25">
      <c r="E1165" s="2"/>
      <c r="F1165" s="2"/>
      <c r="G1165" s="2"/>
    </row>
    <row r="1166" spans="5:7" x14ac:dyDescent="0.25">
      <c r="E1166" s="2"/>
      <c r="F1166" s="2"/>
      <c r="G1166" s="2"/>
    </row>
    <row r="1167" spans="5:7" x14ac:dyDescent="0.25">
      <c r="E1167" s="2"/>
      <c r="F1167" s="2"/>
      <c r="G1167" s="2"/>
    </row>
    <row r="1168" spans="5:7" x14ac:dyDescent="0.25">
      <c r="E1168" s="2"/>
      <c r="F1168" s="2"/>
      <c r="G1168" s="2"/>
    </row>
    <row r="1169" spans="5:7" x14ac:dyDescent="0.25">
      <c r="E1169" s="2"/>
      <c r="F1169" s="2"/>
      <c r="G1169" s="2"/>
    </row>
    <row r="1170" spans="5:7" x14ac:dyDescent="0.25">
      <c r="E1170" s="2"/>
      <c r="F1170" s="2"/>
      <c r="G1170" s="2"/>
    </row>
    <row r="1171" spans="5:7" x14ac:dyDescent="0.25">
      <c r="E1171" s="2"/>
      <c r="F1171" s="2"/>
      <c r="G1171" s="2"/>
    </row>
    <row r="1172" spans="5:7" x14ac:dyDescent="0.25">
      <c r="E1172" s="2"/>
      <c r="F1172" s="2"/>
      <c r="G1172" s="2"/>
    </row>
    <row r="1173" spans="5:7" x14ac:dyDescent="0.25">
      <c r="E1173" s="2"/>
      <c r="F1173" s="2"/>
      <c r="G1173" s="2"/>
    </row>
    <row r="1174" spans="5:7" x14ac:dyDescent="0.25">
      <c r="E1174" s="2"/>
      <c r="F1174" s="2"/>
      <c r="G1174" s="2"/>
    </row>
    <row r="1175" spans="5:7" x14ac:dyDescent="0.25">
      <c r="E1175" s="2"/>
      <c r="F1175" s="2"/>
      <c r="G1175" s="2"/>
    </row>
    <row r="1176" spans="5:7" x14ac:dyDescent="0.25">
      <c r="E1176" s="2"/>
      <c r="F1176" s="2"/>
      <c r="G1176" s="2"/>
    </row>
    <row r="1177" spans="5:7" x14ac:dyDescent="0.25">
      <c r="E1177" s="2"/>
      <c r="F1177" s="2"/>
      <c r="G1177" s="2"/>
    </row>
    <row r="1178" spans="5:7" x14ac:dyDescent="0.25">
      <c r="E1178" s="2"/>
      <c r="F1178" s="2"/>
      <c r="G1178" s="2"/>
    </row>
    <row r="1179" spans="5:7" x14ac:dyDescent="0.25">
      <c r="E1179" s="2"/>
      <c r="F1179" s="2"/>
      <c r="G1179" s="2"/>
    </row>
    <row r="1180" spans="5:7" x14ac:dyDescent="0.25">
      <c r="E1180" s="2"/>
      <c r="F1180" s="2"/>
      <c r="G1180" s="2"/>
    </row>
    <row r="1181" spans="5:7" x14ac:dyDescent="0.25">
      <c r="E1181" s="2"/>
      <c r="F1181" s="2"/>
      <c r="G1181" s="2"/>
    </row>
    <row r="1182" spans="5:7" x14ac:dyDescent="0.25">
      <c r="E1182" s="2"/>
      <c r="F1182" s="2"/>
      <c r="G1182" s="2"/>
    </row>
    <row r="1183" spans="5:7" x14ac:dyDescent="0.25">
      <c r="E1183" s="2"/>
      <c r="F1183" s="2"/>
      <c r="G1183" s="2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C17" sqref="C17"/>
    </sheetView>
  </sheetViews>
  <sheetFormatPr defaultColWidth="9.140625" defaultRowHeight="15" x14ac:dyDescent="0.25"/>
  <cols>
    <col min="1" max="1" width="19" customWidth="1"/>
    <col min="2" max="2" width="23.85546875" style="8" bestFit="1" customWidth="1"/>
    <col min="3" max="3" width="44.140625" style="8" bestFit="1" customWidth="1"/>
    <col min="4" max="4" width="10.140625" bestFit="1" customWidth="1"/>
  </cols>
  <sheetData>
    <row r="1" spans="1:6" s="61" customFormat="1" ht="12.75" x14ac:dyDescent="0.2">
      <c r="A1" s="61" t="s">
        <v>43</v>
      </c>
    </row>
    <row r="2" spans="1:6" x14ac:dyDescent="0.25">
      <c r="A2" s="10" t="s">
        <v>35</v>
      </c>
      <c r="B2" s="7"/>
    </row>
    <row r="3" spans="1:6" x14ac:dyDescent="0.25">
      <c r="A3" s="11" t="s">
        <v>36</v>
      </c>
    </row>
    <row r="4" spans="1:6" x14ac:dyDescent="0.25">
      <c r="A4" s="11" t="s">
        <v>37</v>
      </c>
      <c r="B4" s="8" t="s">
        <v>38</v>
      </c>
    </row>
    <row r="5" spans="1:6" x14ac:dyDescent="0.25">
      <c r="A5" s="11" t="s">
        <v>39</v>
      </c>
      <c r="B5" s="9"/>
    </row>
    <row r="7" spans="1:6" s="61" customFormat="1" ht="12.75" x14ac:dyDescent="0.2">
      <c r="A7" s="61" t="s">
        <v>34</v>
      </c>
    </row>
    <row r="8" spans="1:6" ht="15.75" thickBot="1" x14ac:dyDescent="0.3">
      <c r="B8" t="s">
        <v>273</v>
      </c>
      <c r="C8" s="83" t="str">
        <f>F8</f>
        <v>D:\Freelance\0811_CentralTower\IDF\06Simplified\</v>
      </c>
      <c r="F8" s="83" t="s">
        <v>598</v>
      </c>
    </row>
    <row r="9" spans="1:6" ht="15.75" thickBot="1" x14ac:dyDescent="0.3">
      <c r="B9" t="s">
        <v>40</v>
      </c>
      <c r="C9" s="84" t="str">
        <f>CONCATENATE($C$8,E9)</f>
        <v>D:\Freelance\0811_CentralTower\IDF\06Simplified\Baseline r00.idf</v>
      </c>
      <c r="E9" s="83" t="s">
        <v>599</v>
      </c>
    </row>
    <row r="10" spans="1:6" ht="15.75" thickBot="1" x14ac:dyDescent="0.3">
      <c r="B10" s="8" t="s">
        <v>41</v>
      </c>
      <c r="C10" s="84" t="str">
        <f>CONCATENATE($C$8,E10)</f>
        <v>D:\Freelance\0811_CentralTower\IDF\06Simplified\Proposed r00.idf</v>
      </c>
      <c r="E10" s="83" t="s">
        <v>600</v>
      </c>
    </row>
    <row r="11" spans="1:6" ht="15.75" thickBot="1" x14ac:dyDescent="0.3"/>
    <row r="12" spans="1:6" ht="15.75" thickBot="1" x14ac:dyDescent="0.3">
      <c r="A12" t="s">
        <v>21</v>
      </c>
      <c r="B12" s="8" t="s">
        <v>22</v>
      </c>
      <c r="C12" s="84" t="s">
        <v>547</v>
      </c>
    </row>
    <row r="13" spans="1:6" ht="15.75" thickBot="1" x14ac:dyDescent="0.3"/>
    <row r="14" spans="1:6" ht="15.75" thickBot="1" x14ac:dyDescent="0.3">
      <c r="A14" t="s">
        <v>12</v>
      </c>
      <c r="B14" t="s">
        <v>19</v>
      </c>
      <c r="C14" s="84" t="s">
        <v>42</v>
      </c>
    </row>
    <row r="15" spans="1:6" ht="15.75" thickBot="1" x14ac:dyDescent="0.3">
      <c r="C15" s="39"/>
    </row>
    <row r="16" spans="1:6" ht="15.75" thickBot="1" x14ac:dyDescent="0.3">
      <c r="A16" t="s">
        <v>25</v>
      </c>
      <c r="B16" s="8" t="s">
        <v>27</v>
      </c>
      <c r="C16" s="84">
        <v>1</v>
      </c>
    </row>
    <row r="17" spans="1:16" ht="15.75" thickBot="1" x14ac:dyDescent="0.3">
      <c r="A17" t="s">
        <v>25</v>
      </c>
      <c r="B17" s="8" t="s">
        <v>26</v>
      </c>
      <c r="C17" s="84">
        <v>12</v>
      </c>
    </row>
    <row r="18" spans="1:16" ht="15.75" thickBot="1" x14ac:dyDescent="0.3"/>
    <row r="19" spans="1:16" ht="15.75" thickBot="1" x14ac:dyDescent="0.3">
      <c r="A19" t="s">
        <v>12</v>
      </c>
      <c r="B19" s="8" t="s">
        <v>19</v>
      </c>
      <c r="C19" s="84" t="s">
        <v>42</v>
      </c>
    </row>
    <row r="20" spans="1:16" ht="15.75" thickBot="1" x14ac:dyDescent="0.3">
      <c r="A20" t="s">
        <v>12</v>
      </c>
      <c r="B20" s="8" t="s">
        <v>30</v>
      </c>
      <c r="C20" s="84">
        <f>Title!$B$8</f>
        <v>40.299999999999997</v>
      </c>
    </row>
    <row r="21" spans="1:16" ht="15.75" thickBot="1" x14ac:dyDescent="0.3">
      <c r="A21" t="s">
        <v>12</v>
      </c>
      <c r="B21" s="8" t="s">
        <v>31</v>
      </c>
      <c r="C21" s="84">
        <f>C20+90</f>
        <v>130.30000000000001</v>
      </c>
    </row>
    <row r="22" spans="1:16" ht="15.75" thickBot="1" x14ac:dyDescent="0.3">
      <c r="A22" t="s">
        <v>12</v>
      </c>
      <c r="B22" s="8" t="s">
        <v>32</v>
      </c>
      <c r="C22" s="84">
        <f>C21+90</f>
        <v>220.3</v>
      </c>
    </row>
    <row r="23" spans="1:16" ht="15.75" thickBot="1" x14ac:dyDescent="0.3">
      <c r="A23" t="s">
        <v>12</v>
      </c>
      <c r="B23" s="8" t="s">
        <v>33</v>
      </c>
      <c r="C23" s="84">
        <f>C22+90</f>
        <v>310.3</v>
      </c>
    </row>
    <row r="25" spans="1:16" s="61" customFormat="1" ht="12.75" x14ac:dyDescent="0.2">
      <c r="A25" s="61" t="s">
        <v>274</v>
      </c>
    </row>
    <row r="26" spans="1:16" s="45" customFormat="1" ht="15.75" thickBot="1" x14ac:dyDescent="0.3">
      <c r="B26" s="45" t="s">
        <v>245</v>
      </c>
      <c r="C26" s="45" t="s">
        <v>243</v>
      </c>
    </row>
    <row r="27" spans="1:16" ht="15.75" thickBot="1" x14ac:dyDescent="0.3">
      <c r="A27" s="8" t="s">
        <v>246</v>
      </c>
      <c r="B27" s="84">
        <f>K45</f>
        <v>1.9997260273972599</v>
      </c>
      <c r="C27" s="84">
        <f>K48</f>
        <v>0.5099999999999999</v>
      </c>
      <c r="P27" s="83"/>
    </row>
    <row r="28" spans="1:16" ht="15.75" thickBot="1" x14ac:dyDescent="0.3">
      <c r="A28" s="8" t="s">
        <v>247</v>
      </c>
      <c r="B28" s="84">
        <f>K46</f>
        <v>2.9330036630036629</v>
      </c>
      <c r="C28" s="84">
        <f>K49</f>
        <v>4.2700000000000005</v>
      </c>
      <c r="N28" s="83"/>
    </row>
    <row r="29" spans="1:16" s="83" customFormat="1" ht="15.75" thickBot="1" x14ac:dyDescent="0.3">
      <c r="A29" s="8" t="s">
        <v>506</v>
      </c>
      <c r="B29" s="84">
        <v>6</v>
      </c>
      <c r="C29" s="84">
        <v>6</v>
      </c>
    </row>
    <row r="30" spans="1:16" ht="15.75" thickBot="1" x14ac:dyDescent="0.3">
      <c r="A30" t="s">
        <v>248</v>
      </c>
      <c r="B30" s="84">
        <f>'Construction summary'!$I$9</f>
        <v>2.56</v>
      </c>
      <c r="C30" s="84">
        <f>'Construction summary'!K9</f>
        <v>1.5</v>
      </c>
      <c r="N30" s="83"/>
    </row>
    <row r="31" spans="1:16" ht="15.75" thickBot="1" x14ac:dyDescent="0.3">
      <c r="A31" t="s">
        <v>249</v>
      </c>
      <c r="B31" s="84">
        <f>'Construction summary'!I10</f>
        <v>0.4</v>
      </c>
      <c r="C31" s="84">
        <f>'Construction summary'!K10</f>
        <v>0.32</v>
      </c>
      <c r="N31" s="83"/>
    </row>
    <row r="32" spans="1:16" ht="15.75" thickBot="1" x14ac:dyDescent="0.3">
      <c r="A32" t="s">
        <v>268</v>
      </c>
      <c r="B32" s="84">
        <v>0.3</v>
      </c>
      <c r="C32" s="84">
        <v>0.3</v>
      </c>
      <c r="N32" s="83"/>
    </row>
    <row r="33" spans="1:14" ht="15.75" thickBot="1" x14ac:dyDescent="0.3">
      <c r="A33" t="s">
        <v>250</v>
      </c>
      <c r="B33" s="84">
        <f>SpacesLoads!I18</f>
        <v>11.099437148217635</v>
      </c>
      <c r="C33" s="84">
        <f>SpacesLoads!J18</f>
        <v>9.4502814258911823</v>
      </c>
      <c r="N33" s="83"/>
    </row>
    <row r="34" spans="1:14" ht="15.75" thickBot="1" x14ac:dyDescent="0.3">
      <c r="A34" t="s">
        <v>244</v>
      </c>
      <c r="B34" s="84">
        <v>0</v>
      </c>
      <c r="C34" s="84">
        <f>HVAC!J23</f>
        <v>0</v>
      </c>
      <c r="N34" s="83"/>
    </row>
    <row r="35" spans="1:14" ht="15.75" thickBot="1" x14ac:dyDescent="0.3">
      <c r="A35" t="s">
        <v>271</v>
      </c>
      <c r="B35" s="84">
        <v>1.25</v>
      </c>
      <c r="C35" s="84">
        <v>1</v>
      </c>
      <c r="N35" s="83"/>
    </row>
    <row r="36" spans="1:14" ht="15.75" thickBot="1" x14ac:dyDescent="0.3">
      <c r="A36" t="s">
        <v>272</v>
      </c>
      <c r="B36" s="84">
        <v>1.1499999999999999</v>
      </c>
      <c r="C36" s="84">
        <v>1</v>
      </c>
    </row>
    <row r="37" spans="1:14" s="83" customFormat="1" ht="15.75" thickBot="1" x14ac:dyDescent="0.3">
      <c r="A37" s="83" t="s">
        <v>551</v>
      </c>
      <c r="B37" s="84">
        <f>SpacesLoads!$H$18</f>
        <v>22.580600375234521</v>
      </c>
      <c r="C37" s="84">
        <f>SpacesLoads!$H$18</f>
        <v>22.580600375234521</v>
      </c>
    </row>
    <row r="38" spans="1:14" s="83" customFormat="1" ht="15.75" thickBot="1" x14ac:dyDescent="0.3">
      <c r="A38" s="83" t="s">
        <v>65</v>
      </c>
      <c r="B38" s="84">
        <v>7.0000000000000007E-2</v>
      </c>
      <c r="C38" s="84">
        <v>7.0000000000000007E-2</v>
      </c>
    </row>
    <row r="39" spans="1:14" x14ac:dyDescent="0.25">
      <c r="B39"/>
      <c r="C39"/>
    </row>
    <row r="40" spans="1:14" s="61" customFormat="1" ht="12.75" x14ac:dyDescent="0.2">
      <c r="A40" s="61" t="s">
        <v>267</v>
      </c>
    </row>
    <row r="41" spans="1:14" x14ac:dyDescent="0.25">
      <c r="A41" s="18"/>
      <c r="B41" s="18"/>
      <c r="C41" s="18"/>
      <c r="D41" s="153" t="s">
        <v>251</v>
      </c>
      <c r="E41" s="153"/>
      <c r="F41" s="18" t="s">
        <v>252</v>
      </c>
      <c r="G41" s="18" t="s">
        <v>253</v>
      </c>
      <c r="H41" s="153" t="s">
        <v>254</v>
      </c>
      <c r="I41" s="153"/>
      <c r="J41" s="153"/>
      <c r="K41" s="18" t="s">
        <v>255</v>
      </c>
    </row>
    <row r="42" spans="1:14" x14ac:dyDescent="0.25">
      <c r="A42" s="18"/>
      <c r="B42" s="42"/>
      <c r="C42" s="42"/>
      <c r="D42" s="43" t="s">
        <v>256</v>
      </c>
      <c r="E42" s="43" t="s">
        <v>257</v>
      </c>
      <c r="F42" s="43" t="s">
        <v>257</v>
      </c>
      <c r="G42" s="43" t="s">
        <v>257</v>
      </c>
      <c r="H42" s="43" t="s">
        <v>258</v>
      </c>
      <c r="I42" s="43" t="s">
        <v>259</v>
      </c>
      <c r="J42" s="43" t="s">
        <v>257</v>
      </c>
      <c r="K42" s="43" t="s">
        <v>257</v>
      </c>
    </row>
    <row r="43" spans="1:14" ht="15.75" thickBot="1" x14ac:dyDescent="0.3">
      <c r="A43" s="44"/>
      <c r="B43" s="44"/>
      <c r="C43" s="44"/>
      <c r="D43" s="44" t="s">
        <v>260</v>
      </c>
      <c r="E43" s="44" t="s">
        <v>143</v>
      </c>
      <c r="F43" s="44" t="s">
        <v>261</v>
      </c>
      <c r="G43" s="44" t="s">
        <v>143</v>
      </c>
      <c r="H43" s="44" t="s">
        <v>229</v>
      </c>
      <c r="I43" s="44" t="s">
        <v>262</v>
      </c>
      <c r="J43" s="44" t="s">
        <v>143</v>
      </c>
      <c r="K43" s="44" t="s">
        <v>143</v>
      </c>
    </row>
    <row r="44" spans="1:14" ht="15.75" thickBot="1" x14ac:dyDescent="0.3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4" ht="15.75" thickBot="1" x14ac:dyDescent="0.3">
      <c r="A45" s="18" t="s">
        <v>245</v>
      </c>
      <c r="B45" s="18"/>
      <c r="C45" s="18" t="s">
        <v>263</v>
      </c>
      <c r="D45" s="51">
        <f>'Construction summary'!I4</f>
        <v>0.36499999999999999</v>
      </c>
      <c r="E45" s="18">
        <f>1/D45</f>
        <v>2.7397260273972601</v>
      </c>
      <c r="F45" s="18">
        <v>0.14000000000000001</v>
      </c>
      <c r="G45" s="18">
        <f>E45-F45</f>
        <v>2.59972602739726</v>
      </c>
      <c r="H45" s="18">
        <v>0.3</v>
      </c>
      <c r="I45" s="18">
        <v>0.5</v>
      </c>
      <c r="J45" s="18">
        <f>H45/I45</f>
        <v>0.6</v>
      </c>
      <c r="K45" s="51">
        <f>G45-J45</f>
        <v>1.9997260273972599</v>
      </c>
    </row>
    <row r="46" spans="1:14" ht="15.75" thickBot="1" x14ac:dyDescent="0.3">
      <c r="A46" s="18"/>
      <c r="B46" s="18"/>
      <c r="C46" s="18" t="s">
        <v>264</v>
      </c>
      <c r="D46" s="51">
        <f>'Construction summary'!I3</f>
        <v>0.27300000000000002</v>
      </c>
      <c r="E46" s="18">
        <f t="shared" ref="E46:E50" si="0">1/D46</f>
        <v>3.6630036630036629</v>
      </c>
      <c r="F46" s="18">
        <v>0.13</v>
      </c>
      <c r="G46" s="18">
        <f t="shared" ref="G46:G50" si="1">E46-F46</f>
        <v>3.533003663003663</v>
      </c>
      <c r="H46" s="18">
        <v>0.3</v>
      </c>
      <c r="I46" s="18">
        <v>0.5</v>
      </c>
      <c r="J46" s="18">
        <f t="shared" ref="J46:J50" si="2">H46/I46</f>
        <v>0.6</v>
      </c>
      <c r="K46" s="51">
        <f>G46-J46</f>
        <v>2.9330036630036629</v>
      </c>
    </row>
    <row r="47" spans="1:14" ht="15.75" thickBot="1" x14ac:dyDescent="0.3">
      <c r="A47" s="18"/>
      <c r="B47" s="18"/>
      <c r="C47" s="18" t="s">
        <v>265</v>
      </c>
      <c r="D47" s="18">
        <v>1.264</v>
      </c>
      <c r="E47" s="18">
        <f t="shared" si="0"/>
        <v>0.79113924050632911</v>
      </c>
      <c r="F47" s="18"/>
      <c r="G47" s="18">
        <f t="shared" si="1"/>
        <v>0.79113924050632911</v>
      </c>
      <c r="H47" s="18">
        <v>0.3</v>
      </c>
      <c r="I47" s="18">
        <v>0.5</v>
      </c>
      <c r="J47" s="18">
        <f t="shared" si="2"/>
        <v>0.6</v>
      </c>
      <c r="K47" s="18">
        <f>G47-J47</f>
        <v>0.19113924050632913</v>
      </c>
    </row>
    <row r="48" spans="1:14" ht="15.75" thickBot="1" x14ac:dyDescent="0.3">
      <c r="A48" s="18" t="s">
        <v>266</v>
      </c>
      <c r="B48" s="18"/>
      <c r="C48" s="18" t="s">
        <v>263</v>
      </c>
      <c r="D48" s="51">
        <f>'Construction summary'!K4</f>
        <v>0.8</v>
      </c>
      <c r="E48" s="18">
        <f t="shared" si="0"/>
        <v>1.25</v>
      </c>
      <c r="F48" s="18">
        <v>0.14000000000000001</v>
      </c>
      <c r="G48" s="18">
        <f t="shared" si="1"/>
        <v>1.1099999999999999</v>
      </c>
      <c r="H48" s="18">
        <v>0.3</v>
      </c>
      <c r="I48" s="18">
        <v>0.5</v>
      </c>
      <c r="J48" s="18">
        <f t="shared" si="2"/>
        <v>0.6</v>
      </c>
      <c r="K48" s="51">
        <f>G48-J48</f>
        <v>0.5099999999999999</v>
      </c>
    </row>
    <row r="49" spans="1:11" ht="15.75" thickBot="1" x14ac:dyDescent="0.3">
      <c r="A49" s="18"/>
      <c r="B49" s="18"/>
      <c r="C49" s="18" t="s">
        <v>264</v>
      </c>
      <c r="D49" s="51">
        <f>'Construction summary'!K3</f>
        <v>0.2</v>
      </c>
      <c r="E49" s="18">
        <f>1/D49</f>
        <v>5</v>
      </c>
      <c r="F49" s="18">
        <v>0.13</v>
      </c>
      <c r="G49" s="18">
        <f t="shared" si="1"/>
        <v>4.87</v>
      </c>
      <c r="H49" s="18">
        <v>0.3</v>
      </c>
      <c r="I49" s="18">
        <v>0.5</v>
      </c>
      <c r="J49" s="18">
        <f t="shared" si="2"/>
        <v>0.6</v>
      </c>
      <c r="K49" s="51">
        <f t="shared" ref="K49:K50" si="3">G49-J49</f>
        <v>4.2700000000000005</v>
      </c>
    </row>
    <row r="50" spans="1:11" x14ac:dyDescent="0.25">
      <c r="A50" s="18"/>
      <c r="B50" s="18"/>
      <c r="C50" s="18" t="s">
        <v>265</v>
      </c>
      <c r="D50" s="18">
        <v>1.264</v>
      </c>
      <c r="E50" s="18">
        <f t="shared" si="0"/>
        <v>0.79113924050632911</v>
      </c>
      <c r="F50" s="18"/>
      <c r="G50" s="18">
        <f t="shared" si="1"/>
        <v>0.79113924050632911</v>
      </c>
      <c r="H50" s="18">
        <v>0.3</v>
      </c>
      <c r="I50" s="18">
        <v>0.5</v>
      </c>
      <c r="J50" s="18">
        <f t="shared" si="2"/>
        <v>0.6</v>
      </c>
      <c r="K50" s="18">
        <f t="shared" si="3"/>
        <v>0.19113924050632913</v>
      </c>
    </row>
    <row r="52" spans="1:11" s="83" customFormat="1" x14ac:dyDescent="0.25">
      <c r="B52" s="8"/>
      <c r="C52" s="8"/>
    </row>
    <row r="53" spans="1:11" s="83" customFormat="1" x14ac:dyDescent="0.25">
      <c r="B53" s="8"/>
      <c r="C53" s="8"/>
    </row>
    <row r="54" spans="1:11" s="83" customFormat="1" x14ac:dyDescent="0.25">
      <c r="B54" s="8"/>
      <c r="C54" s="8"/>
    </row>
    <row r="55" spans="1:11" s="83" customFormat="1" x14ac:dyDescent="0.25">
      <c r="B55" s="8"/>
      <c r="C55" s="8"/>
    </row>
    <row r="56" spans="1:11" s="83" customFormat="1" x14ac:dyDescent="0.25">
      <c r="B56" s="8"/>
      <c r="C56" s="8"/>
    </row>
    <row r="57" spans="1:11" s="83" customFormat="1" x14ac:dyDescent="0.25">
      <c r="B57" s="8"/>
      <c r="C57" s="8"/>
    </row>
    <row r="58" spans="1:11" s="61" customFormat="1" ht="12.75" x14ac:dyDescent="0.2">
      <c r="A58" s="61" t="s">
        <v>269</v>
      </c>
    </row>
    <row r="60" spans="1:11" x14ac:dyDescent="0.25">
      <c r="A60" t="s">
        <v>270</v>
      </c>
    </row>
    <row r="61" spans="1:11" x14ac:dyDescent="0.25">
      <c r="A61" t="s">
        <v>244</v>
      </c>
    </row>
  </sheetData>
  <mergeCells count="2">
    <mergeCell ref="D41:E41"/>
    <mergeCell ref="H41:J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workbookViewId="0">
      <selection activeCell="D12" sqref="D12"/>
    </sheetView>
  </sheetViews>
  <sheetFormatPr defaultRowHeight="15" x14ac:dyDescent="0.25"/>
  <cols>
    <col min="2" max="2" width="13.5703125" customWidth="1"/>
    <col min="3" max="16" width="16" customWidth="1"/>
  </cols>
  <sheetData>
    <row r="1" spans="2:15 16384:16384" s="61" customFormat="1" ht="12.75" x14ac:dyDescent="0.2">
      <c r="B1" s="61" t="s">
        <v>459</v>
      </c>
    </row>
    <row r="2" spans="2:15 16384:16384" s="83" customFormat="1" x14ac:dyDescent="0.25">
      <c r="B2" s="83" t="s">
        <v>477</v>
      </c>
    </row>
    <row r="3" spans="2:15 16384:16384" s="83" customFormat="1" x14ac:dyDescent="0.25">
      <c r="B3" s="83" t="s">
        <v>478</v>
      </c>
    </row>
    <row r="4" spans="2:15 16384:16384" s="83" customFormat="1" x14ac:dyDescent="0.25"/>
    <row r="5" spans="2:15 16384:16384" s="83" customFormat="1" x14ac:dyDescent="0.25"/>
    <row r="6" spans="2:15 16384:16384" s="83" customFormat="1" x14ac:dyDescent="0.25"/>
    <row r="7" spans="2:15 16384:16384" s="83" customFormat="1" x14ac:dyDescent="0.25"/>
    <row r="8" spans="2:15 16384:16384" s="83" customFormat="1" x14ac:dyDescent="0.25"/>
    <row r="9" spans="2:15 16384:16384" s="61" customFormat="1" ht="12.75" x14ac:dyDescent="0.2">
      <c r="B9" s="61" t="s">
        <v>479</v>
      </c>
    </row>
    <row r="10" spans="2:15 16384:16384" s="83" customFormat="1" x14ac:dyDescent="0.25"/>
    <row r="11" spans="2:15 16384:16384" s="83" customFormat="1" x14ac:dyDescent="0.25">
      <c r="C11" s="83" t="s">
        <v>480</v>
      </c>
      <c r="D11" s="83" t="s">
        <v>481</v>
      </c>
      <c r="E11" s="83" t="s">
        <v>475</v>
      </c>
      <c r="F11" s="83" t="s">
        <v>482</v>
      </c>
      <c r="G11" s="83" t="s">
        <v>483</v>
      </c>
      <c r="H11" s="83" t="s">
        <v>484</v>
      </c>
      <c r="I11" s="83" t="s">
        <v>485</v>
      </c>
      <c r="J11" s="83" t="s">
        <v>486</v>
      </c>
      <c r="K11" s="83" t="s">
        <v>249</v>
      </c>
      <c r="L11" s="83" t="s">
        <v>490</v>
      </c>
      <c r="M11" s="83" t="s">
        <v>491</v>
      </c>
      <c r="N11" s="83" t="s">
        <v>492</v>
      </c>
      <c r="O11" s="83" t="s">
        <v>493</v>
      </c>
    </row>
    <row r="12" spans="2:15 16384:16384" s="60" customFormat="1" x14ac:dyDescent="0.25">
      <c r="B12" s="60" t="s">
        <v>476</v>
      </c>
      <c r="C12" s="60" t="s">
        <v>487</v>
      </c>
      <c r="D12" s="60">
        <v>0.27300000000000002</v>
      </c>
      <c r="E12" s="60" t="s">
        <v>488</v>
      </c>
      <c r="F12" s="60">
        <v>0.36499999999999999</v>
      </c>
      <c r="G12" s="60" t="s">
        <v>489</v>
      </c>
      <c r="H12" s="60">
        <v>0.214</v>
      </c>
      <c r="I12" s="60" t="s">
        <v>494</v>
      </c>
      <c r="J12" s="60">
        <v>2.56</v>
      </c>
      <c r="K12" s="60">
        <v>0.4</v>
      </c>
      <c r="M12" s="60">
        <v>6.64</v>
      </c>
      <c r="N12" s="60">
        <v>0.39</v>
      </c>
      <c r="O12" s="60">
        <v>0.3</v>
      </c>
      <c r="XFD12" s="60">
        <f>SUM(A12:XFC12)</f>
        <v>11.142000000000001</v>
      </c>
    </row>
    <row r="13" spans="2:15 16384:16384" s="83" customFormat="1" x14ac:dyDescent="0.25">
      <c r="B13" s="83" t="s">
        <v>313</v>
      </c>
      <c r="C13" s="83" t="s">
        <v>487</v>
      </c>
      <c r="D13" s="83">
        <v>0.27300000000000002</v>
      </c>
      <c r="E13" s="83" t="s">
        <v>488</v>
      </c>
      <c r="F13" s="83">
        <v>0.36499999999999999</v>
      </c>
      <c r="G13" s="83" t="s">
        <v>489</v>
      </c>
      <c r="H13" s="83">
        <v>0.214</v>
      </c>
      <c r="I13" s="83" t="s">
        <v>494</v>
      </c>
      <c r="J13" s="83">
        <v>2.56</v>
      </c>
      <c r="K13" s="83">
        <v>0.4</v>
      </c>
      <c r="M13" s="83">
        <v>6.64</v>
      </c>
      <c r="N13" s="83">
        <v>0.39</v>
      </c>
      <c r="O13" s="83">
        <v>0.3</v>
      </c>
    </row>
    <row r="14" spans="2:15 16384:16384" s="83" customFormat="1" x14ac:dyDescent="0.25"/>
    <row r="15" spans="2:15 16384:16384" s="119" customFormat="1" ht="12.75" x14ac:dyDescent="0.2">
      <c r="B15" s="119" t="s">
        <v>495</v>
      </c>
    </row>
    <row r="16" spans="2:15 16384:16384" s="83" customFormat="1" x14ac:dyDescent="0.25"/>
    <row r="17" spans="2:15" s="83" customFormat="1" x14ac:dyDescent="0.25">
      <c r="C17" s="83" t="s">
        <v>480</v>
      </c>
      <c r="D17" s="83" t="s">
        <v>481</v>
      </c>
      <c r="E17" s="83" t="s">
        <v>475</v>
      </c>
      <c r="F17" s="83" t="s">
        <v>482</v>
      </c>
      <c r="G17" s="83" t="s">
        <v>483</v>
      </c>
      <c r="H17" s="83" t="s">
        <v>484</v>
      </c>
      <c r="I17" s="83" t="s">
        <v>485</v>
      </c>
      <c r="J17" s="83" t="s">
        <v>486</v>
      </c>
      <c r="K17" s="83" t="s">
        <v>249</v>
      </c>
      <c r="L17" s="83" t="s">
        <v>490</v>
      </c>
      <c r="M17" s="83" t="s">
        <v>491</v>
      </c>
      <c r="N17" s="83" t="s">
        <v>492</v>
      </c>
      <c r="O17" s="83" t="s">
        <v>493</v>
      </c>
    </row>
    <row r="18" spans="2:15" s="83" customFormat="1" x14ac:dyDescent="0.25">
      <c r="B18" s="83" t="s">
        <v>476</v>
      </c>
      <c r="C18" s="83" t="s">
        <v>487</v>
      </c>
      <c r="D18" s="83">
        <v>0.36</v>
      </c>
      <c r="E18" s="83" t="s">
        <v>488</v>
      </c>
      <c r="F18" s="83">
        <v>0.70499999999999996</v>
      </c>
      <c r="G18" s="83" t="s">
        <v>489</v>
      </c>
      <c r="H18" s="83">
        <v>1.986</v>
      </c>
      <c r="I18" s="83" t="s">
        <v>494</v>
      </c>
      <c r="J18" s="83">
        <v>6.81</v>
      </c>
      <c r="K18" s="83">
        <v>0.25</v>
      </c>
      <c r="M18" s="83">
        <v>11.24</v>
      </c>
      <c r="N18" s="83">
        <v>0.36</v>
      </c>
      <c r="O18" s="83">
        <v>0.3</v>
      </c>
    </row>
    <row r="19" spans="2:15" s="83" customFormat="1" x14ac:dyDescent="0.25">
      <c r="B19" s="83" t="s">
        <v>313</v>
      </c>
      <c r="C19" s="83" t="s">
        <v>487</v>
      </c>
      <c r="D19" s="83">
        <v>0.27300000000000002</v>
      </c>
      <c r="E19" s="83" t="s">
        <v>488</v>
      </c>
      <c r="F19" s="83">
        <v>0.70499999999999996</v>
      </c>
      <c r="G19" s="83" t="s">
        <v>489</v>
      </c>
      <c r="H19" s="83">
        <v>1.986</v>
      </c>
      <c r="I19" s="83" t="s">
        <v>494</v>
      </c>
      <c r="J19" s="83">
        <v>6.81</v>
      </c>
      <c r="K19" s="83">
        <v>0.25</v>
      </c>
      <c r="M19" s="83">
        <v>11.24</v>
      </c>
      <c r="N19" s="83">
        <v>0.36</v>
      </c>
      <c r="O19" s="8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workbookViewId="0">
      <selection activeCell="I12" sqref="I12"/>
    </sheetView>
  </sheetViews>
  <sheetFormatPr defaultRowHeight="15" x14ac:dyDescent="0.25"/>
  <cols>
    <col min="1" max="1" width="9.140625" style="83"/>
    <col min="2" max="2" width="35.28515625" customWidth="1"/>
    <col min="3" max="3" width="10.85546875" style="83" bestFit="1" customWidth="1"/>
  </cols>
  <sheetData>
    <row r="2" spans="1:7" x14ac:dyDescent="0.25">
      <c r="A2" s="83" t="s">
        <v>527</v>
      </c>
      <c r="B2" t="s">
        <v>243</v>
      </c>
      <c r="C2" s="83" t="s">
        <v>535</v>
      </c>
      <c r="D2" t="s">
        <v>513</v>
      </c>
      <c r="E2" t="s">
        <v>533</v>
      </c>
      <c r="G2" t="s">
        <v>538</v>
      </c>
    </row>
    <row r="3" spans="1:7" s="83" customFormat="1" x14ac:dyDescent="0.25">
      <c r="D3" s="83" t="s">
        <v>212</v>
      </c>
    </row>
    <row r="4" spans="1:7" x14ac:dyDescent="0.25">
      <c r="A4" s="83" t="s">
        <v>528</v>
      </c>
      <c r="B4" t="s">
        <v>529</v>
      </c>
      <c r="D4">
        <v>1670</v>
      </c>
      <c r="F4" t="s">
        <v>514</v>
      </c>
    </row>
    <row r="5" spans="1:7" x14ac:dyDescent="0.25">
      <c r="A5" s="83" t="s">
        <v>528</v>
      </c>
      <c r="B5" t="s">
        <v>530</v>
      </c>
      <c r="D5">
        <v>1670</v>
      </c>
      <c r="F5" s="83" t="s">
        <v>514</v>
      </c>
    </row>
    <row r="6" spans="1:7" s="83" customFormat="1" x14ac:dyDescent="0.25">
      <c r="A6" s="83" t="s">
        <v>528</v>
      </c>
      <c r="B6" s="83" t="s">
        <v>532</v>
      </c>
      <c r="C6" s="83" t="s">
        <v>536</v>
      </c>
      <c r="D6" s="83">
        <v>2000</v>
      </c>
      <c r="G6" s="83" t="s">
        <v>537</v>
      </c>
    </row>
    <row r="7" spans="1:7" x14ac:dyDescent="0.25">
      <c r="A7" s="83" t="s">
        <v>528</v>
      </c>
      <c r="B7" s="83" t="s">
        <v>532</v>
      </c>
      <c r="C7" s="83" t="s">
        <v>536</v>
      </c>
      <c r="D7" s="83">
        <v>2000</v>
      </c>
      <c r="G7" s="83" t="s">
        <v>537</v>
      </c>
    </row>
    <row r="8" spans="1:7" s="83" customFormat="1" x14ac:dyDescent="0.25">
      <c r="A8" s="83" t="s">
        <v>528</v>
      </c>
      <c r="B8" s="83" t="s">
        <v>534</v>
      </c>
      <c r="C8" s="83" t="s">
        <v>541</v>
      </c>
      <c r="D8" s="83">
        <v>350</v>
      </c>
    </row>
    <row r="9" spans="1:7" x14ac:dyDescent="0.25">
      <c r="A9" s="83" t="s">
        <v>540</v>
      </c>
      <c r="B9" s="83" t="s">
        <v>529</v>
      </c>
      <c r="C9" s="83" t="s">
        <v>539</v>
      </c>
      <c r="D9" t="s">
        <v>531</v>
      </c>
      <c r="E9">
        <v>6.1</v>
      </c>
    </row>
    <row r="10" spans="1:7" x14ac:dyDescent="0.25">
      <c r="A10" s="83" t="s">
        <v>540</v>
      </c>
      <c r="B10" s="83" t="s">
        <v>530</v>
      </c>
      <c r="C10" s="83" t="s">
        <v>539</v>
      </c>
      <c r="D10" s="83" t="s">
        <v>531</v>
      </c>
      <c r="E10">
        <v>6.1</v>
      </c>
    </row>
    <row r="11" spans="1:7" x14ac:dyDescent="0.25">
      <c r="A11" s="83" t="s">
        <v>540</v>
      </c>
      <c r="B11" s="83" t="s">
        <v>532</v>
      </c>
      <c r="C11" s="83" t="s">
        <v>536</v>
      </c>
      <c r="D11" s="83" t="s">
        <v>531</v>
      </c>
      <c r="E11" s="83"/>
      <c r="F11" s="83"/>
      <c r="G11" s="83" t="s">
        <v>537</v>
      </c>
    </row>
    <row r="12" spans="1:7" x14ac:dyDescent="0.25">
      <c r="A12" s="83" t="s">
        <v>540</v>
      </c>
      <c r="B12" s="83" t="s">
        <v>532</v>
      </c>
      <c r="C12" s="83" t="s">
        <v>536</v>
      </c>
      <c r="D12" s="83" t="s">
        <v>531</v>
      </c>
      <c r="E12" s="83"/>
      <c r="F12" s="83"/>
      <c r="G12" s="83" t="s">
        <v>537</v>
      </c>
    </row>
    <row r="23" spans="2:2" x14ac:dyDescent="0.25">
      <c r="B23" t="s">
        <v>515</v>
      </c>
    </row>
    <row r="24" spans="2:2" x14ac:dyDescent="0.25">
      <c r="B24" t="s">
        <v>516</v>
      </c>
    </row>
    <row r="25" spans="2:2" x14ac:dyDescent="0.25">
      <c r="B25" t="s">
        <v>517</v>
      </c>
    </row>
    <row r="26" spans="2:2" x14ac:dyDescent="0.25">
      <c r="B26" t="s">
        <v>518</v>
      </c>
    </row>
    <row r="27" spans="2:2" x14ac:dyDescent="0.25">
      <c r="B27" t="s">
        <v>519</v>
      </c>
    </row>
    <row r="28" spans="2:2" x14ac:dyDescent="0.25">
      <c r="B28" t="s">
        <v>520</v>
      </c>
    </row>
    <row r="29" spans="2:2" x14ac:dyDescent="0.25">
      <c r="B29" t="s">
        <v>521</v>
      </c>
    </row>
    <row r="30" spans="2:2" x14ac:dyDescent="0.25">
      <c r="B30" t="s">
        <v>522</v>
      </c>
    </row>
    <row r="31" spans="2:2" x14ac:dyDescent="0.25">
      <c r="B31" t="s">
        <v>523</v>
      </c>
    </row>
    <row r="32" spans="2:2" x14ac:dyDescent="0.25">
      <c r="B32" t="s">
        <v>524</v>
      </c>
    </row>
    <row r="33" spans="2:2" x14ac:dyDescent="0.25">
      <c r="B33" t="s">
        <v>525</v>
      </c>
    </row>
    <row r="34" spans="2:2" x14ac:dyDescent="0.25">
      <c r="B34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29"/>
  <sheetViews>
    <sheetView zoomScale="115" zoomScaleNormal="115" workbookViewId="0">
      <selection activeCell="E28" sqref="B28:E28"/>
    </sheetView>
  </sheetViews>
  <sheetFormatPr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13" spans="1:4" s="83" customFormat="1" x14ac:dyDescent="0.25"/>
    <row r="14" spans="1:4" s="61" customFormat="1" ht="12.75" x14ac:dyDescent="0.2">
      <c r="A14" s="127"/>
      <c r="B14" s="127" t="s">
        <v>316</v>
      </c>
      <c r="C14" s="127" t="s">
        <v>315</v>
      </c>
      <c r="D14" s="127" t="s">
        <v>314</v>
      </c>
    </row>
    <row r="15" spans="1:4" x14ac:dyDescent="0.25">
      <c r="A15" s="128">
        <v>1</v>
      </c>
      <c r="B15" s="128" t="s">
        <v>313</v>
      </c>
      <c r="C15" s="128" t="s">
        <v>312</v>
      </c>
      <c r="D15" s="128" t="s">
        <v>311</v>
      </c>
    </row>
    <row r="16" spans="1:4" x14ac:dyDescent="0.25">
      <c r="A16" s="128">
        <v>2</v>
      </c>
      <c r="B16" s="128" t="s">
        <v>509</v>
      </c>
      <c r="C16" s="128" t="s">
        <v>310</v>
      </c>
      <c r="D16" s="128" t="s">
        <v>309</v>
      </c>
    </row>
    <row r="17" spans="1:6" x14ac:dyDescent="0.25">
      <c r="A17" s="128">
        <v>3</v>
      </c>
      <c r="B17" s="128" t="s">
        <v>510</v>
      </c>
      <c r="C17" s="128" t="s">
        <v>308</v>
      </c>
      <c r="D17" s="128" t="s">
        <v>512</v>
      </c>
    </row>
    <row r="18" spans="1:6" s="83" customFormat="1" x14ac:dyDescent="0.25">
      <c r="A18" s="128"/>
      <c r="B18" s="128" t="s">
        <v>511</v>
      </c>
      <c r="C18" s="128" t="s">
        <v>308</v>
      </c>
      <c r="D18" s="128" t="s">
        <v>307</v>
      </c>
    </row>
    <row r="19" spans="1:6" s="82" customFormat="1" x14ac:dyDescent="0.25">
      <c r="A19" s="129">
        <v>4</v>
      </c>
      <c r="B19" s="130" t="s">
        <v>508</v>
      </c>
      <c r="C19" s="130" t="s">
        <v>306</v>
      </c>
      <c r="D19" s="129" t="s">
        <v>305</v>
      </c>
    </row>
    <row r="21" spans="1:6" s="127" customFormat="1" ht="10.5" x14ac:dyDescent="0.15">
      <c r="B21" s="127" t="s">
        <v>304</v>
      </c>
      <c r="C21" s="127" t="s">
        <v>303</v>
      </c>
      <c r="D21" s="127" t="s">
        <v>302</v>
      </c>
      <c r="E21" s="127" t="s">
        <v>301</v>
      </c>
      <c r="F21" s="127" t="s">
        <v>300</v>
      </c>
    </row>
    <row r="22" spans="1:6" s="128" customFormat="1" ht="11.25" x14ac:dyDescent="0.2">
      <c r="A22" s="128">
        <v>1</v>
      </c>
      <c r="B22" s="128" t="s">
        <v>299</v>
      </c>
      <c r="C22" s="128" t="s">
        <v>298</v>
      </c>
      <c r="D22" s="128" t="s">
        <v>290</v>
      </c>
      <c r="E22" s="128" t="s">
        <v>286</v>
      </c>
      <c r="F22" s="128" t="s">
        <v>283</v>
      </c>
    </row>
    <row r="23" spans="1:6" s="128" customFormat="1" ht="11.25" x14ac:dyDescent="0.2">
      <c r="A23" s="128">
        <v>2</v>
      </c>
      <c r="B23" s="128" t="s">
        <v>297</v>
      </c>
      <c r="C23" s="128" t="s">
        <v>296</v>
      </c>
      <c r="D23" s="128" t="s">
        <v>290</v>
      </c>
      <c r="E23" s="128" t="s">
        <v>286</v>
      </c>
      <c r="F23" s="128" t="s">
        <v>289</v>
      </c>
    </row>
    <row r="24" spans="1:6" s="128" customFormat="1" ht="11.25" x14ac:dyDescent="0.2">
      <c r="A24" s="128">
        <v>3</v>
      </c>
      <c r="B24" s="128" t="s">
        <v>295</v>
      </c>
      <c r="C24" s="128" t="s">
        <v>294</v>
      </c>
      <c r="D24" s="128" t="s">
        <v>290</v>
      </c>
      <c r="E24" s="128" t="s">
        <v>286</v>
      </c>
      <c r="F24" s="128" t="s">
        <v>293</v>
      </c>
    </row>
    <row r="25" spans="1:6" s="128" customFormat="1" ht="11.25" x14ac:dyDescent="0.2">
      <c r="A25" s="128">
        <v>4</v>
      </c>
      <c r="B25" s="128" t="s">
        <v>292</v>
      </c>
      <c r="C25" s="128" t="s">
        <v>291</v>
      </c>
      <c r="D25" s="128" t="s">
        <v>290</v>
      </c>
      <c r="E25" s="128" t="s">
        <v>286</v>
      </c>
      <c r="F25" s="128" t="s">
        <v>289</v>
      </c>
    </row>
    <row r="26" spans="1:6" s="128" customFormat="1" ht="11.25" x14ac:dyDescent="0.2">
      <c r="A26" s="128">
        <v>5</v>
      </c>
      <c r="B26" s="128" t="s">
        <v>288</v>
      </c>
      <c r="C26" s="128" t="s">
        <v>284</v>
      </c>
      <c r="D26" s="128" t="s">
        <v>280</v>
      </c>
      <c r="E26" s="128" t="s">
        <v>286</v>
      </c>
      <c r="F26" s="128" t="s">
        <v>283</v>
      </c>
    </row>
    <row r="27" spans="1:6" s="128" customFormat="1" ht="11.25" x14ac:dyDescent="0.2">
      <c r="A27" s="128">
        <v>6</v>
      </c>
      <c r="B27" s="128" t="s">
        <v>287</v>
      </c>
      <c r="C27" s="128" t="s">
        <v>284</v>
      </c>
      <c r="D27" s="128" t="s">
        <v>280</v>
      </c>
      <c r="E27" s="128" t="s">
        <v>286</v>
      </c>
      <c r="F27" s="128" t="s">
        <v>278</v>
      </c>
    </row>
    <row r="28" spans="1:6" s="130" customFormat="1" ht="11.25" x14ac:dyDescent="0.2">
      <c r="A28" s="130">
        <v>7</v>
      </c>
      <c r="B28" s="130" t="s">
        <v>285</v>
      </c>
      <c r="C28" s="130" t="s">
        <v>284</v>
      </c>
      <c r="D28" s="130" t="s">
        <v>280</v>
      </c>
      <c r="E28" s="130" t="s">
        <v>279</v>
      </c>
      <c r="F28" s="130" t="s">
        <v>283</v>
      </c>
    </row>
    <row r="29" spans="1:6" s="129" customFormat="1" ht="11.25" x14ac:dyDescent="0.2">
      <c r="A29" s="129">
        <v>8</v>
      </c>
      <c r="B29" s="129" t="s">
        <v>282</v>
      </c>
      <c r="C29" s="129" t="s">
        <v>281</v>
      </c>
      <c r="D29" s="129" t="s">
        <v>280</v>
      </c>
      <c r="E29" s="129" t="s">
        <v>279</v>
      </c>
      <c r="F29" s="129" t="s">
        <v>278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44" sqref="A44"/>
    </sheetView>
  </sheetViews>
  <sheetFormatPr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1" customFormat="1" ht="12.75" x14ac:dyDescent="0.2">
      <c r="A1" s="61" t="s">
        <v>317</v>
      </c>
      <c r="B1" s="61" t="s">
        <v>318</v>
      </c>
      <c r="E1" s="61" t="s">
        <v>319</v>
      </c>
    </row>
    <row r="2" spans="1:5" s="62" customFormat="1" x14ac:dyDescent="0.2">
      <c r="B2" s="63" t="s">
        <v>320</v>
      </c>
    </row>
    <row r="3" spans="1:5" x14ac:dyDescent="0.25">
      <c r="A3" s="59" t="s">
        <v>321</v>
      </c>
      <c r="B3" s="59">
        <v>12</v>
      </c>
    </row>
    <row r="4" spans="1:5" x14ac:dyDescent="0.25">
      <c r="A4" s="59" t="s">
        <v>322</v>
      </c>
      <c r="B4" s="59">
        <v>12</v>
      </c>
    </row>
    <row r="5" spans="1:5" x14ac:dyDescent="0.25">
      <c r="A5" s="59" t="s">
        <v>323</v>
      </c>
      <c r="B5" s="59">
        <v>14</v>
      </c>
    </row>
    <row r="6" spans="1:5" x14ac:dyDescent="0.25">
      <c r="A6" s="59" t="s">
        <v>324</v>
      </c>
      <c r="B6" s="59">
        <v>15</v>
      </c>
    </row>
    <row r="7" spans="1:5" x14ac:dyDescent="0.25">
      <c r="A7" s="59" t="s">
        <v>325</v>
      </c>
      <c r="B7" s="59">
        <v>14</v>
      </c>
    </row>
    <row r="8" spans="1:5" x14ac:dyDescent="0.25">
      <c r="A8" s="59" t="s">
        <v>326</v>
      </c>
      <c r="B8" s="59">
        <v>14</v>
      </c>
    </row>
    <row r="9" spans="1:5" x14ac:dyDescent="0.25">
      <c r="A9" s="59" t="s">
        <v>327</v>
      </c>
      <c r="B9" s="59">
        <v>12</v>
      </c>
    </row>
    <row r="10" spans="1:5" x14ac:dyDescent="0.25">
      <c r="A10" s="59" t="s">
        <v>328</v>
      </c>
      <c r="B10" s="59">
        <v>36</v>
      </c>
    </row>
    <row r="11" spans="1:5" x14ac:dyDescent="0.25">
      <c r="A11" s="59" t="s">
        <v>329</v>
      </c>
      <c r="B11" s="59">
        <v>12</v>
      </c>
    </row>
    <row r="12" spans="1:5" x14ac:dyDescent="0.25">
      <c r="A12" s="59" t="s">
        <v>330</v>
      </c>
      <c r="B12" s="59">
        <v>10</v>
      </c>
    </row>
    <row r="13" spans="1:5" x14ac:dyDescent="0.25">
      <c r="A13" s="59" t="s">
        <v>331</v>
      </c>
      <c r="B13" s="59">
        <v>4</v>
      </c>
    </row>
    <row r="14" spans="1:5" x14ac:dyDescent="0.25">
      <c r="A14" s="59" t="s">
        <v>332</v>
      </c>
      <c r="B14" s="59">
        <v>3</v>
      </c>
    </row>
    <row r="15" spans="1:5" x14ac:dyDescent="0.25">
      <c r="A15" s="59" t="s">
        <v>333</v>
      </c>
      <c r="B15" s="59">
        <v>8</v>
      </c>
    </row>
    <row r="16" spans="1:5" x14ac:dyDescent="0.25">
      <c r="A16" s="59" t="s">
        <v>325</v>
      </c>
      <c r="B16" s="59">
        <v>8</v>
      </c>
    </row>
    <row r="17" spans="1:2" x14ac:dyDescent="0.25">
      <c r="A17" s="59" t="s">
        <v>334</v>
      </c>
      <c r="B17" s="59">
        <v>18</v>
      </c>
    </row>
    <row r="18" spans="1:2" x14ac:dyDescent="0.25">
      <c r="A18" s="59" t="s">
        <v>335</v>
      </c>
      <c r="B18" s="59">
        <v>4</v>
      </c>
    </row>
    <row r="19" spans="1:2" x14ac:dyDescent="0.25">
      <c r="A19" s="59" t="s">
        <v>336</v>
      </c>
      <c r="B19" s="59">
        <v>28</v>
      </c>
    </row>
    <row r="20" spans="1:2" x14ac:dyDescent="0.25">
      <c r="A20" s="59" t="s">
        <v>337</v>
      </c>
      <c r="B20" s="59">
        <v>13</v>
      </c>
    </row>
    <row r="21" spans="1:2" x14ac:dyDescent="0.25">
      <c r="A21" s="59" t="s">
        <v>338</v>
      </c>
      <c r="B21" s="59">
        <v>5</v>
      </c>
    </row>
    <row r="22" spans="1:2" x14ac:dyDescent="0.25">
      <c r="A22" s="59" t="s">
        <v>339</v>
      </c>
      <c r="B22" s="59">
        <v>6</v>
      </c>
    </row>
    <row r="23" spans="1:2" x14ac:dyDescent="0.25">
      <c r="A23" s="59" t="s">
        <v>340</v>
      </c>
      <c r="B23" s="59">
        <v>2</v>
      </c>
    </row>
    <row r="24" spans="1:2" x14ac:dyDescent="0.25">
      <c r="A24" s="59" t="s">
        <v>341</v>
      </c>
      <c r="B24" s="59">
        <v>13</v>
      </c>
    </row>
    <row r="25" spans="1:2" x14ac:dyDescent="0.25">
      <c r="A25" s="59" t="s">
        <v>342</v>
      </c>
      <c r="B25" s="59">
        <v>9</v>
      </c>
    </row>
    <row r="26" spans="1:2" x14ac:dyDescent="0.25">
      <c r="A26" s="59" t="s">
        <v>343</v>
      </c>
      <c r="B26" s="59">
        <v>10</v>
      </c>
    </row>
    <row r="27" spans="1:2" x14ac:dyDescent="0.25">
      <c r="A27" s="59" t="s">
        <v>325</v>
      </c>
      <c r="B27" s="59">
        <v>14</v>
      </c>
    </row>
    <row r="28" spans="1:2" x14ac:dyDescent="0.25">
      <c r="A28" s="59" t="s">
        <v>327</v>
      </c>
      <c r="B28" s="59">
        <v>14</v>
      </c>
    </row>
    <row r="29" spans="1:2" x14ac:dyDescent="0.25">
      <c r="A29" s="59" t="s">
        <v>344</v>
      </c>
      <c r="B29" s="59">
        <v>13</v>
      </c>
    </row>
    <row r="30" spans="1:2" x14ac:dyDescent="0.25">
      <c r="A30" s="59" t="s">
        <v>345</v>
      </c>
      <c r="B30" s="59">
        <v>15</v>
      </c>
    </row>
    <row r="31" spans="1:2" x14ac:dyDescent="0.25">
      <c r="A31" s="59" t="s">
        <v>346</v>
      </c>
      <c r="B31" s="59">
        <v>23</v>
      </c>
    </row>
    <row r="32" spans="1:2" x14ac:dyDescent="0.25">
      <c r="A32" s="59" t="s">
        <v>347</v>
      </c>
      <c r="B32" s="59">
        <v>13</v>
      </c>
    </row>
    <row r="33" spans="1:2" x14ac:dyDescent="0.25">
      <c r="A33" s="59" t="s">
        <v>348</v>
      </c>
      <c r="B33" s="59">
        <v>15</v>
      </c>
    </row>
    <row r="34" spans="1:2" x14ac:dyDescent="0.25">
      <c r="A34" s="59" t="s">
        <v>349</v>
      </c>
      <c r="B34" s="59">
        <v>10</v>
      </c>
    </row>
    <row r="35" spans="1:2" x14ac:dyDescent="0.25">
      <c r="A35" s="59" t="s">
        <v>350</v>
      </c>
      <c r="B35" s="59">
        <v>6</v>
      </c>
    </row>
    <row r="36" spans="1:2" x14ac:dyDescent="0.25">
      <c r="A36" s="59" t="s">
        <v>351</v>
      </c>
      <c r="B36" s="59">
        <v>5</v>
      </c>
    </row>
    <row r="37" spans="1:2" x14ac:dyDescent="0.25">
      <c r="A37" s="59" t="s">
        <v>342</v>
      </c>
      <c r="B37" s="59">
        <v>11</v>
      </c>
    </row>
    <row r="38" spans="1:2" x14ac:dyDescent="0.25">
      <c r="A38" s="59" t="s">
        <v>352</v>
      </c>
      <c r="B38" s="59">
        <v>5</v>
      </c>
    </row>
    <row r="39" spans="1:2" x14ac:dyDescent="0.25">
      <c r="A39" s="59" t="s">
        <v>353</v>
      </c>
      <c r="B39" s="59">
        <v>6</v>
      </c>
    </row>
    <row r="40" spans="1:2" x14ac:dyDescent="0.25">
      <c r="A40" s="59" t="s">
        <v>354</v>
      </c>
      <c r="B40" s="59">
        <v>9</v>
      </c>
    </row>
    <row r="41" spans="1:2" x14ac:dyDescent="0.25">
      <c r="A41" s="59" t="s">
        <v>342</v>
      </c>
      <c r="B41" s="59">
        <v>10</v>
      </c>
    </row>
    <row r="42" spans="1:2" x14ac:dyDescent="0.25">
      <c r="A42" s="59" t="s">
        <v>355</v>
      </c>
      <c r="B42" s="59">
        <v>3</v>
      </c>
    </row>
    <row r="43" spans="1:2" x14ac:dyDescent="0.25">
      <c r="A43" s="59" t="s">
        <v>356</v>
      </c>
      <c r="B43" s="59">
        <v>9</v>
      </c>
    </row>
    <row r="44" spans="1:2" x14ac:dyDescent="0.25">
      <c r="A44" s="59" t="s">
        <v>357</v>
      </c>
      <c r="B44" s="59">
        <v>16</v>
      </c>
    </row>
    <row r="45" spans="1:2" x14ac:dyDescent="0.25">
      <c r="A45" s="59" t="s">
        <v>358</v>
      </c>
      <c r="B45" s="59">
        <v>20</v>
      </c>
    </row>
    <row r="46" spans="1:2" x14ac:dyDescent="0.25">
      <c r="A46" s="59" t="s">
        <v>359</v>
      </c>
      <c r="B46" s="59">
        <v>25</v>
      </c>
    </row>
    <row r="47" spans="1:2" x14ac:dyDescent="0.25">
      <c r="A47" s="59" t="s">
        <v>360</v>
      </c>
      <c r="B47" s="59">
        <v>0</v>
      </c>
    </row>
    <row r="48" spans="1:2" x14ac:dyDescent="0.25">
      <c r="A48" s="59" t="s">
        <v>361</v>
      </c>
      <c r="B48" s="59">
        <v>15</v>
      </c>
    </row>
    <row r="49" spans="1:2" x14ac:dyDescent="0.25">
      <c r="A49" s="59" t="s">
        <v>362</v>
      </c>
      <c r="B49" s="59">
        <v>10</v>
      </c>
    </row>
    <row r="50" spans="1:2" x14ac:dyDescent="0.25">
      <c r="A50" s="59" t="s">
        <v>363</v>
      </c>
      <c r="B50" s="59">
        <v>0</v>
      </c>
    </row>
    <row r="51" spans="1:2" x14ac:dyDescent="0.25">
      <c r="A51" s="59" t="s">
        <v>364</v>
      </c>
      <c r="B51" s="59">
        <v>20</v>
      </c>
    </row>
    <row r="52" spans="1:2" x14ac:dyDescent="0.25">
      <c r="A52" s="59" t="s">
        <v>365</v>
      </c>
      <c r="B52" s="59">
        <v>10</v>
      </c>
    </row>
    <row r="53" spans="1:2" x14ac:dyDescent="0.25">
      <c r="A53" s="59" t="s">
        <v>366</v>
      </c>
      <c r="B53" s="59">
        <v>14</v>
      </c>
    </row>
    <row r="54" spans="1:2" x14ac:dyDescent="0.25">
      <c r="A54" s="59" t="s">
        <v>367</v>
      </c>
      <c r="B54" s="59">
        <v>16</v>
      </c>
    </row>
    <row r="55" spans="1:2" x14ac:dyDescent="0.25">
      <c r="A55" s="59" t="s">
        <v>368</v>
      </c>
      <c r="B55" s="59">
        <v>0</v>
      </c>
    </row>
    <row r="56" spans="1:2" x14ac:dyDescent="0.25">
      <c r="A56" s="59" t="s">
        <v>369</v>
      </c>
      <c r="B56" s="59">
        <v>9</v>
      </c>
    </row>
    <row r="57" spans="1:2" x14ac:dyDescent="0.25">
      <c r="A57" s="59" t="s">
        <v>370</v>
      </c>
      <c r="B57" s="59">
        <v>3</v>
      </c>
    </row>
    <row r="58" spans="1:2" x14ac:dyDescent="0.25">
      <c r="A58" s="59" t="s">
        <v>371</v>
      </c>
      <c r="B58" s="59">
        <v>13</v>
      </c>
    </row>
    <row r="59" spans="1:2" x14ac:dyDescent="0.25">
      <c r="A59" s="59" t="s">
        <v>372</v>
      </c>
      <c r="B59" s="59">
        <v>14</v>
      </c>
    </row>
    <row r="60" spans="1:2" x14ac:dyDescent="0.25">
      <c r="A60" s="59" t="s">
        <v>373</v>
      </c>
      <c r="B60" s="59">
        <v>0</v>
      </c>
    </row>
    <row r="61" spans="1:2" x14ac:dyDescent="0.25">
      <c r="A61" s="59" t="s">
        <v>374</v>
      </c>
      <c r="B61" s="59">
        <v>12</v>
      </c>
    </row>
    <row r="62" spans="1:2" x14ac:dyDescent="0.25">
      <c r="A62" s="59" t="s">
        <v>375</v>
      </c>
      <c r="B62" s="59">
        <v>18</v>
      </c>
    </row>
    <row r="63" spans="1:2" x14ac:dyDescent="0.25">
      <c r="A63" s="59" t="s">
        <v>376</v>
      </c>
      <c r="B63" s="59">
        <v>13</v>
      </c>
    </row>
    <row r="64" spans="1:2" x14ac:dyDescent="0.25">
      <c r="A64" s="59" t="s">
        <v>377</v>
      </c>
      <c r="B64" s="59">
        <v>0</v>
      </c>
    </row>
    <row r="65" spans="1:2" x14ac:dyDescent="0.25">
      <c r="A65" s="59" t="s">
        <v>378</v>
      </c>
      <c r="B65" s="59">
        <v>29</v>
      </c>
    </row>
    <row r="66" spans="1:2" x14ac:dyDescent="0.25">
      <c r="A66" s="59" t="s">
        <v>379</v>
      </c>
      <c r="B66" s="59">
        <v>9</v>
      </c>
    </row>
    <row r="67" spans="1:2" x14ac:dyDescent="0.25">
      <c r="A67" s="59" t="s">
        <v>380</v>
      </c>
      <c r="B67" s="59">
        <v>11</v>
      </c>
    </row>
    <row r="68" spans="1:2" x14ac:dyDescent="0.25">
      <c r="A68" s="59" t="s">
        <v>381</v>
      </c>
      <c r="B68" s="59">
        <v>16</v>
      </c>
    </row>
    <row r="69" spans="1:2" x14ac:dyDescent="0.25">
      <c r="A69" s="59" t="s">
        <v>382</v>
      </c>
      <c r="B69" s="59">
        <v>13</v>
      </c>
    </row>
    <row r="70" spans="1:2" x14ac:dyDescent="0.25">
      <c r="A70" s="59" t="s">
        <v>383</v>
      </c>
      <c r="B70" s="59">
        <v>8</v>
      </c>
    </row>
    <row r="71" spans="1:2" x14ac:dyDescent="0.25">
      <c r="A71" s="59" t="s">
        <v>384</v>
      </c>
      <c r="B71" s="59">
        <v>24</v>
      </c>
    </row>
    <row r="72" spans="1:2" x14ac:dyDescent="0.25">
      <c r="A72" s="59" t="s">
        <v>385</v>
      </c>
      <c r="B72" s="59">
        <v>6</v>
      </c>
    </row>
    <row r="73" spans="1:2" x14ac:dyDescent="0.25">
      <c r="A73" s="59" t="s">
        <v>386</v>
      </c>
      <c r="B73" s="59">
        <v>15</v>
      </c>
    </row>
    <row r="74" spans="1:2" x14ac:dyDescent="0.25">
      <c r="A74" s="59" t="s">
        <v>387</v>
      </c>
      <c r="B74" s="59">
        <v>10</v>
      </c>
    </row>
    <row r="75" spans="1:2" x14ac:dyDescent="0.25">
      <c r="A75" s="59" t="s">
        <v>388</v>
      </c>
      <c r="B75" s="59">
        <v>4</v>
      </c>
    </row>
    <row r="76" spans="1:2" x14ac:dyDescent="0.25">
      <c r="A76" s="59" t="s">
        <v>389</v>
      </c>
      <c r="B76" s="59">
        <v>6</v>
      </c>
    </row>
    <row r="77" spans="1:2" x14ac:dyDescent="0.25">
      <c r="A77" s="59" t="s">
        <v>390</v>
      </c>
      <c r="B77" s="59">
        <v>8</v>
      </c>
    </row>
    <row r="78" spans="1:2" x14ac:dyDescent="0.25">
      <c r="A78" s="59" t="s">
        <v>391</v>
      </c>
      <c r="B78" s="59">
        <v>0</v>
      </c>
    </row>
    <row r="79" spans="1:2" x14ac:dyDescent="0.25">
      <c r="A79" s="59" t="s">
        <v>392</v>
      </c>
      <c r="B79" s="59">
        <v>13</v>
      </c>
    </row>
    <row r="80" spans="1:2" x14ac:dyDescent="0.25">
      <c r="A80" s="59" t="s">
        <v>393</v>
      </c>
      <c r="B80" s="59">
        <v>18</v>
      </c>
    </row>
    <row r="81" spans="1:2" x14ac:dyDescent="0.25">
      <c r="A81" s="59" t="s">
        <v>394</v>
      </c>
      <c r="B81" s="59">
        <v>23</v>
      </c>
    </row>
    <row r="82" spans="1:2" x14ac:dyDescent="0.25">
      <c r="A82" s="59" t="s">
        <v>395</v>
      </c>
      <c r="B82" s="59">
        <v>13</v>
      </c>
    </row>
    <row r="83" spans="1:2" x14ac:dyDescent="0.25">
      <c r="A83" s="59" t="s">
        <v>396</v>
      </c>
      <c r="B83" s="59">
        <v>5</v>
      </c>
    </row>
    <row r="84" spans="1:2" x14ac:dyDescent="0.25">
      <c r="A84" s="59" t="s">
        <v>397</v>
      </c>
      <c r="B84" s="59">
        <v>12</v>
      </c>
    </row>
    <row r="85" spans="1:2" x14ac:dyDescent="0.25">
      <c r="A85" s="59" t="s">
        <v>398</v>
      </c>
      <c r="B85" s="59">
        <v>12</v>
      </c>
    </row>
    <row r="86" spans="1:2" x14ac:dyDescent="0.25">
      <c r="A86" s="59" t="s">
        <v>399</v>
      </c>
      <c r="B86" s="59">
        <v>0</v>
      </c>
    </row>
    <row r="87" spans="1:2" x14ac:dyDescent="0.25">
      <c r="A87" s="59" t="s">
        <v>400</v>
      </c>
      <c r="B87" s="59">
        <v>11</v>
      </c>
    </row>
    <row r="88" spans="1:2" x14ac:dyDescent="0.25">
      <c r="A88" s="59" t="s">
        <v>401</v>
      </c>
      <c r="B88" s="59">
        <v>18</v>
      </c>
    </row>
    <row r="89" spans="1:2" x14ac:dyDescent="0.25">
      <c r="A89" s="59" t="s">
        <v>402</v>
      </c>
      <c r="B89" s="59">
        <v>16</v>
      </c>
    </row>
    <row r="90" spans="1:2" x14ac:dyDescent="0.25">
      <c r="A90" s="59" t="s">
        <v>403</v>
      </c>
      <c r="B90" s="59">
        <v>0</v>
      </c>
    </row>
    <row r="91" spans="1:2" x14ac:dyDescent="0.25">
      <c r="A91" s="59" t="s">
        <v>404</v>
      </c>
      <c r="B91" s="59">
        <v>26</v>
      </c>
    </row>
    <row r="92" spans="1:2" x14ac:dyDescent="0.25">
      <c r="A92" s="59" t="s">
        <v>405</v>
      </c>
      <c r="B92" s="59">
        <v>10</v>
      </c>
    </row>
    <row r="93" spans="1:2" x14ac:dyDescent="0.25">
      <c r="A93" s="59" t="s">
        <v>406</v>
      </c>
      <c r="B93" s="59">
        <v>10</v>
      </c>
    </row>
    <row r="94" spans="1:2" x14ac:dyDescent="0.25">
      <c r="A94" s="59" t="s">
        <v>407</v>
      </c>
    </row>
    <row r="95" spans="1:2" x14ac:dyDescent="0.25">
      <c r="A95" s="59" t="s">
        <v>408</v>
      </c>
      <c r="B95" s="59">
        <v>18</v>
      </c>
    </row>
    <row r="96" spans="1:2" x14ac:dyDescent="0.25">
      <c r="A96" s="59" t="s">
        <v>409</v>
      </c>
      <c r="B96" s="59">
        <v>18</v>
      </c>
    </row>
    <row r="97" spans="1:5" x14ac:dyDescent="0.25">
      <c r="A97" s="59" t="s">
        <v>410</v>
      </c>
    </row>
    <row r="98" spans="1:5" x14ac:dyDescent="0.25">
      <c r="A98" s="59" t="s">
        <v>411</v>
      </c>
      <c r="B98" s="59">
        <v>29</v>
      </c>
    </row>
    <row r="99" spans="1:5" x14ac:dyDescent="0.25">
      <c r="A99" s="59" t="s">
        <v>412</v>
      </c>
      <c r="B99" s="59">
        <v>15</v>
      </c>
    </row>
    <row r="100" spans="1:5" x14ac:dyDescent="0.25">
      <c r="A100" s="59" t="s">
        <v>413</v>
      </c>
    </row>
    <row r="101" spans="1:5" x14ac:dyDescent="0.25">
      <c r="A101" s="59" t="s">
        <v>414</v>
      </c>
      <c r="B101" s="59">
        <v>15</v>
      </c>
    </row>
    <row r="102" spans="1:5" x14ac:dyDescent="0.25">
      <c r="A102" s="59" t="s">
        <v>415</v>
      </c>
      <c r="B102" s="59">
        <v>10</v>
      </c>
    </row>
    <row r="103" spans="1:5" x14ac:dyDescent="0.25">
      <c r="A103" s="59" t="s">
        <v>416</v>
      </c>
      <c r="B103" s="59">
        <v>2</v>
      </c>
    </row>
    <row r="104" spans="1:5" x14ac:dyDescent="0.25">
      <c r="A104" s="59" t="s">
        <v>417</v>
      </c>
    </row>
    <row r="105" spans="1:5" x14ac:dyDescent="0.25">
      <c r="A105" s="59" t="s">
        <v>418</v>
      </c>
      <c r="B105" s="59">
        <v>6</v>
      </c>
    </row>
    <row r="106" spans="1:5" x14ac:dyDescent="0.25">
      <c r="A106" s="59" t="s">
        <v>419</v>
      </c>
      <c r="B106" s="59">
        <v>11</v>
      </c>
    </row>
    <row r="112" spans="1:5" x14ac:dyDescent="0.25">
      <c r="E112" s="59" t="s">
        <v>319</v>
      </c>
    </row>
    <row r="113" spans="5:5" x14ac:dyDescent="0.25">
      <c r="E113" s="59" t="s">
        <v>319</v>
      </c>
    </row>
    <row r="114" spans="5:5" x14ac:dyDescent="0.25">
      <c r="E114" s="59" t="s">
        <v>319</v>
      </c>
    </row>
    <row r="115" spans="5:5" x14ac:dyDescent="0.25">
      <c r="E115" s="59" t="s">
        <v>319</v>
      </c>
    </row>
    <row r="116" spans="5:5" x14ac:dyDescent="0.25">
      <c r="E116" s="59" t="s">
        <v>319</v>
      </c>
    </row>
    <row r="117" spans="5:5" x14ac:dyDescent="0.25">
      <c r="E117" s="59" t="s">
        <v>319</v>
      </c>
    </row>
    <row r="118" spans="5:5" x14ac:dyDescent="0.25">
      <c r="E118" s="59" t="s">
        <v>319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37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1" customFormat="1" ht="12.75" x14ac:dyDescent="0.2">
      <c r="A1" s="61" t="s">
        <v>420</v>
      </c>
      <c r="B1" s="61" t="s">
        <v>421</v>
      </c>
      <c r="C1" s="61" t="s">
        <v>422</v>
      </c>
      <c r="D1" s="135" t="s">
        <v>453</v>
      </c>
      <c r="E1" s="61" t="s">
        <v>423</v>
      </c>
      <c r="F1" s="61" t="s">
        <v>422</v>
      </c>
      <c r="G1" s="61" t="s">
        <v>602</v>
      </c>
    </row>
    <row r="2" spans="1:9" s="62" customFormat="1" ht="15" customHeight="1" x14ac:dyDescent="0.2">
      <c r="A2" s="62" t="s">
        <v>555</v>
      </c>
      <c r="D2" s="136" t="s">
        <v>68</v>
      </c>
    </row>
    <row r="3" spans="1:9" s="83" customFormat="1" x14ac:dyDescent="0.25">
      <c r="A3" s="83" t="s">
        <v>450</v>
      </c>
      <c r="B3" s="83" t="s">
        <v>322</v>
      </c>
      <c r="C3" s="83" t="s">
        <v>447</v>
      </c>
      <c r="D3" s="137">
        <v>735.9</v>
      </c>
    </row>
    <row r="4" spans="1:9" s="83" customFormat="1" x14ac:dyDescent="0.25">
      <c r="A4" s="83" t="s">
        <v>545</v>
      </c>
      <c r="B4" s="83" t="s">
        <v>353</v>
      </c>
      <c r="C4" s="83" t="s">
        <v>567</v>
      </c>
      <c r="D4" s="137">
        <v>23</v>
      </c>
      <c r="H4" s="83" t="s">
        <v>604</v>
      </c>
    </row>
    <row r="5" spans="1:9" s="83" customFormat="1" x14ac:dyDescent="0.25">
      <c r="A5" s="83" t="s">
        <v>562</v>
      </c>
      <c r="B5" s="83" t="s">
        <v>347</v>
      </c>
      <c r="C5" s="83" t="s">
        <v>565</v>
      </c>
      <c r="D5" s="137">
        <v>5.3</v>
      </c>
      <c r="F5" s="83" t="s">
        <v>608</v>
      </c>
      <c r="G5" s="137">
        <v>870</v>
      </c>
      <c r="H5" s="83">
        <f>G5*17</f>
        <v>14790</v>
      </c>
      <c r="I5" s="83">
        <f>H5*10.71</f>
        <v>158400.90000000002</v>
      </c>
    </row>
    <row r="6" spans="1:9" s="83" customFormat="1" x14ac:dyDescent="0.25">
      <c r="A6" s="83" t="s">
        <v>563</v>
      </c>
      <c r="B6" s="83" t="s">
        <v>354</v>
      </c>
      <c r="C6" s="83" t="s">
        <v>566</v>
      </c>
      <c r="D6" s="137">
        <v>3</v>
      </c>
      <c r="F6" s="83" t="s">
        <v>603</v>
      </c>
      <c r="G6" s="137">
        <v>121</v>
      </c>
      <c r="H6" s="83">
        <f t="shared" ref="H6:H7" si="0">G6*17</f>
        <v>2057</v>
      </c>
      <c r="I6" s="83">
        <f t="shared" ref="I6:I7" si="1">H6*10.71</f>
        <v>22030.47</v>
      </c>
    </row>
    <row r="7" spans="1:9" s="83" customFormat="1" x14ac:dyDescent="0.25">
      <c r="A7" s="83" t="s">
        <v>556</v>
      </c>
      <c r="B7" s="83" t="s">
        <v>349</v>
      </c>
      <c r="C7" s="83" t="s">
        <v>448</v>
      </c>
      <c r="D7" s="137">
        <v>23</v>
      </c>
      <c r="E7" s="114"/>
      <c r="F7" s="68" t="s">
        <v>609</v>
      </c>
      <c r="G7" s="137">
        <v>61</v>
      </c>
      <c r="H7" s="83">
        <f t="shared" si="0"/>
        <v>1037</v>
      </c>
      <c r="I7" s="83">
        <f t="shared" si="1"/>
        <v>11106.27</v>
      </c>
    </row>
    <row r="8" spans="1:9" s="83" customFormat="1" x14ac:dyDescent="0.25">
      <c r="A8" s="83" t="s">
        <v>570</v>
      </c>
      <c r="B8" s="83" t="s">
        <v>354</v>
      </c>
      <c r="C8" s="83" t="s">
        <v>430</v>
      </c>
      <c r="D8" s="137">
        <v>8</v>
      </c>
      <c r="E8" s="114"/>
      <c r="F8" s="68"/>
    </row>
    <row r="9" spans="1:9" s="83" customFormat="1" x14ac:dyDescent="0.25">
      <c r="A9" s="83" t="s">
        <v>74</v>
      </c>
      <c r="B9" s="83" t="s">
        <v>351</v>
      </c>
      <c r="C9" s="83" t="s">
        <v>432</v>
      </c>
      <c r="D9" s="137">
        <v>20.3</v>
      </c>
      <c r="E9" s="114"/>
      <c r="F9" s="68"/>
      <c r="G9" s="83" t="s">
        <v>605</v>
      </c>
      <c r="H9" s="83">
        <f>SUM(H5:H7)</f>
        <v>17884</v>
      </c>
      <c r="I9" s="83" t="s">
        <v>68</v>
      </c>
    </row>
    <row r="10" spans="1:9" s="83" customFormat="1" x14ac:dyDescent="0.25">
      <c r="A10" s="83" t="s">
        <v>569</v>
      </c>
      <c r="B10" s="83" t="s">
        <v>357</v>
      </c>
      <c r="C10" s="83" t="s">
        <v>424</v>
      </c>
      <c r="D10" s="137">
        <v>79.400000000000006</v>
      </c>
      <c r="E10" s="114"/>
      <c r="F10" s="68"/>
      <c r="H10" s="146">
        <f>H9*10.71</f>
        <v>191537.64</v>
      </c>
      <c r="I10" s="83" t="s">
        <v>606</v>
      </c>
    </row>
    <row r="11" spans="1:9" s="83" customFormat="1" x14ac:dyDescent="0.25">
      <c r="A11" s="83" t="s">
        <v>561</v>
      </c>
      <c r="C11" s="83" t="s">
        <v>568</v>
      </c>
      <c r="D11" s="137">
        <f>D13-SUM(D3:D10)</f>
        <v>63.100000000000136</v>
      </c>
      <c r="E11" s="114"/>
      <c r="F11" s="68"/>
      <c r="G11" s="83" t="s">
        <v>607</v>
      </c>
      <c r="H11" s="146">
        <v>191650</v>
      </c>
      <c r="I11" s="83" t="s">
        <v>606</v>
      </c>
    </row>
    <row r="12" spans="1:9" s="83" customFormat="1" ht="9.75" customHeight="1" x14ac:dyDescent="0.25">
      <c r="D12" s="137"/>
      <c r="E12" s="114"/>
      <c r="F12" s="68"/>
    </row>
    <row r="13" spans="1:9" s="131" customFormat="1" x14ac:dyDescent="0.25">
      <c r="C13" s="134" t="s">
        <v>564</v>
      </c>
      <c r="D13" s="138">
        <v>961</v>
      </c>
      <c r="E13" s="132"/>
      <c r="F13" s="133"/>
    </row>
    <row r="14" spans="1:9" s="83" customFormat="1" x14ac:dyDescent="0.25">
      <c r="D14" s="137"/>
      <c r="E14" s="114"/>
      <c r="F14" s="68"/>
    </row>
    <row r="15" spans="1:9" s="62" customFormat="1" ht="12.75" x14ac:dyDescent="0.2">
      <c r="A15" s="62" t="s">
        <v>558</v>
      </c>
      <c r="D15" s="136"/>
    </row>
    <row r="16" spans="1:9" s="83" customFormat="1" x14ac:dyDescent="0.25">
      <c r="A16" s="83" t="s">
        <v>450</v>
      </c>
      <c r="B16" s="83" t="s">
        <v>322</v>
      </c>
      <c r="C16" s="83" t="s">
        <v>447</v>
      </c>
      <c r="D16" s="137">
        <f>735.9+79.4</f>
        <v>815.3</v>
      </c>
    </row>
    <row r="17" spans="1:6" s="83" customFormat="1" x14ac:dyDescent="0.25">
      <c r="A17" s="83" t="s">
        <v>545</v>
      </c>
      <c r="B17" s="83" t="s">
        <v>353</v>
      </c>
      <c r="C17" s="83" t="s">
        <v>567</v>
      </c>
      <c r="D17" s="137">
        <v>23</v>
      </c>
    </row>
    <row r="18" spans="1:6" s="83" customFormat="1" x14ac:dyDescent="0.25">
      <c r="A18" s="83" t="s">
        <v>562</v>
      </c>
      <c r="B18" s="83" t="s">
        <v>347</v>
      </c>
      <c r="C18" s="83" t="s">
        <v>565</v>
      </c>
      <c r="D18" s="137">
        <v>5.3</v>
      </c>
    </row>
    <row r="19" spans="1:6" s="83" customFormat="1" x14ac:dyDescent="0.25">
      <c r="A19" s="83" t="s">
        <v>563</v>
      </c>
      <c r="B19" s="83" t="s">
        <v>354</v>
      </c>
      <c r="C19" s="83" t="s">
        <v>566</v>
      </c>
      <c r="D19" s="137">
        <v>3</v>
      </c>
    </row>
    <row r="20" spans="1:6" s="83" customFormat="1" x14ac:dyDescent="0.25">
      <c r="A20" s="83" t="s">
        <v>556</v>
      </c>
      <c r="B20" s="83" t="s">
        <v>349</v>
      </c>
      <c r="C20" s="83" t="s">
        <v>448</v>
      </c>
      <c r="D20" s="137">
        <v>23</v>
      </c>
      <c r="E20" s="114"/>
      <c r="F20" s="68"/>
    </row>
    <row r="21" spans="1:6" s="83" customFormat="1" x14ac:dyDescent="0.25">
      <c r="A21" s="83" t="s">
        <v>570</v>
      </c>
      <c r="B21" s="83" t="s">
        <v>354</v>
      </c>
      <c r="C21" s="83" t="s">
        <v>430</v>
      </c>
      <c r="D21" s="137">
        <v>8</v>
      </c>
      <c r="E21" s="114"/>
      <c r="F21" s="68"/>
    </row>
    <row r="22" spans="1:6" s="83" customFormat="1" x14ac:dyDescent="0.25">
      <c r="A22" s="83" t="s">
        <v>74</v>
      </c>
      <c r="B22" s="83" t="s">
        <v>351</v>
      </c>
      <c r="C22" s="83" t="s">
        <v>432</v>
      </c>
      <c r="D22" s="137">
        <v>20.3</v>
      </c>
      <c r="E22" s="114"/>
      <c r="F22" s="68"/>
    </row>
    <row r="23" spans="1:6" s="83" customFormat="1" x14ac:dyDescent="0.25">
      <c r="A23" s="83" t="s">
        <v>561</v>
      </c>
      <c r="C23" s="83" t="s">
        <v>568</v>
      </c>
      <c r="D23" s="137">
        <v>63.100000000000136</v>
      </c>
      <c r="E23" s="114"/>
      <c r="F23" s="68"/>
    </row>
    <row r="24" spans="1:6" s="131" customFormat="1" x14ac:dyDescent="0.25">
      <c r="C24" s="134" t="s">
        <v>564</v>
      </c>
      <c r="D24" s="138">
        <v>961</v>
      </c>
      <c r="E24" s="132"/>
      <c r="F24" s="133"/>
    </row>
    <row r="25" spans="1:6" s="83" customFormat="1" x14ac:dyDescent="0.25">
      <c r="D25" s="137"/>
      <c r="E25" s="114"/>
      <c r="F25" s="68"/>
    </row>
    <row r="26" spans="1:6" s="62" customFormat="1" ht="15" customHeight="1" x14ac:dyDescent="0.2">
      <c r="A26" s="62" t="s">
        <v>557</v>
      </c>
      <c r="D26" s="136"/>
    </row>
    <row r="27" spans="1:6" s="83" customFormat="1" x14ac:dyDescent="0.25">
      <c r="A27" s="83" t="s">
        <v>450</v>
      </c>
      <c r="B27" s="83" t="s">
        <v>322</v>
      </c>
      <c r="C27" s="83" t="s">
        <v>447</v>
      </c>
      <c r="D27" s="137">
        <f>D37-SUM(D28:D35)</f>
        <v>660.9</v>
      </c>
    </row>
    <row r="28" spans="1:6" s="83" customFormat="1" x14ac:dyDescent="0.25">
      <c r="A28" s="83" t="s">
        <v>545</v>
      </c>
      <c r="B28" s="83" t="s">
        <v>353</v>
      </c>
      <c r="C28" s="83" t="s">
        <v>567</v>
      </c>
      <c r="D28" s="137">
        <v>23</v>
      </c>
    </row>
    <row r="29" spans="1:6" s="83" customFormat="1" x14ac:dyDescent="0.25">
      <c r="A29" s="83" t="s">
        <v>562</v>
      </c>
      <c r="B29" s="83" t="s">
        <v>347</v>
      </c>
      <c r="C29" s="83" t="s">
        <v>565</v>
      </c>
      <c r="D29" s="137">
        <v>5.3</v>
      </c>
    </row>
    <row r="30" spans="1:6" s="83" customFormat="1" x14ac:dyDescent="0.25">
      <c r="A30" s="83" t="s">
        <v>563</v>
      </c>
      <c r="B30" s="83" t="s">
        <v>354</v>
      </c>
      <c r="C30" s="83" t="s">
        <v>566</v>
      </c>
      <c r="D30" s="137">
        <v>3</v>
      </c>
    </row>
    <row r="31" spans="1:6" s="83" customFormat="1" x14ac:dyDescent="0.25">
      <c r="B31" s="83" t="s">
        <v>349</v>
      </c>
      <c r="C31" s="83" t="s">
        <v>448</v>
      </c>
      <c r="D31" s="137">
        <v>23</v>
      </c>
      <c r="E31" s="114"/>
      <c r="F31" s="68"/>
    </row>
    <row r="32" spans="1:6" s="83" customFormat="1" x14ac:dyDescent="0.25">
      <c r="B32" s="83" t="s">
        <v>354</v>
      </c>
      <c r="C32" s="83" t="s">
        <v>430</v>
      </c>
      <c r="D32" s="137">
        <v>8</v>
      </c>
      <c r="E32" s="114"/>
      <c r="F32" s="68"/>
    </row>
    <row r="33" spans="1:6" s="83" customFormat="1" x14ac:dyDescent="0.25">
      <c r="B33" s="83" t="s">
        <v>351</v>
      </c>
      <c r="C33" s="83" t="s">
        <v>432</v>
      </c>
      <c r="D33" s="137">
        <v>20.3</v>
      </c>
      <c r="E33" s="114"/>
      <c r="F33" s="68"/>
    </row>
    <row r="34" spans="1:6" s="83" customFormat="1" x14ac:dyDescent="0.25">
      <c r="A34" s="83" t="s">
        <v>569</v>
      </c>
      <c r="B34" s="83" t="s">
        <v>357</v>
      </c>
      <c r="C34" s="83" t="s">
        <v>424</v>
      </c>
      <c r="D34" s="137">
        <v>128.5</v>
      </c>
      <c r="E34" s="114"/>
      <c r="F34" s="68"/>
    </row>
    <row r="35" spans="1:6" s="83" customFormat="1" x14ac:dyDescent="0.25">
      <c r="A35" s="83" t="s">
        <v>561</v>
      </c>
      <c r="C35" s="83" t="s">
        <v>568</v>
      </c>
      <c r="D35" s="137">
        <v>89</v>
      </c>
      <c r="E35" s="114"/>
      <c r="F35" s="68"/>
    </row>
    <row r="36" spans="1:6" s="83" customFormat="1" ht="9.75" customHeight="1" x14ac:dyDescent="0.25">
      <c r="D36" s="137"/>
      <c r="E36" s="114"/>
      <c r="F36" s="68"/>
    </row>
    <row r="37" spans="1:6" s="131" customFormat="1" x14ac:dyDescent="0.25">
      <c r="C37" s="134" t="s">
        <v>564</v>
      </c>
      <c r="D37" s="138">
        <v>961</v>
      </c>
      <c r="E37" s="132"/>
      <c r="F37" s="133"/>
    </row>
    <row r="38" spans="1:6" s="83" customFormat="1" x14ac:dyDescent="0.25">
      <c r="D38" s="137"/>
      <c r="E38" s="114"/>
      <c r="F38" s="68"/>
    </row>
    <row r="39" spans="1:6" ht="15" customHeight="1" x14ac:dyDescent="0.25">
      <c r="B39" s="114"/>
      <c r="C39" s="68"/>
      <c r="D39" s="139"/>
    </row>
    <row r="40" spans="1:6" s="126" customFormat="1" ht="15" customHeight="1" x14ac:dyDescent="0.2">
      <c r="A40" s="126" t="s">
        <v>559</v>
      </c>
      <c r="D40" s="136"/>
    </row>
    <row r="41" spans="1:6" s="83" customFormat="1" ht="15" customHeight="1" x14ac:dyDescent="0.25">
      <c r="A41" s="83" t="s">
        <v>560</v>
      </c>
      <c r="B41" s="114"/>
      <c r="C41" s="68"/>
      <c r="D41" s="139"/>
    </row>
    <row r="42" spans="1:6" s="83" customFormat="1" x14ac:dyDescent="0.25">
      <c r="D42" s="137"/>
      <c r="E42" s="114"/>
      <c r="F42" s="68"/>
    </row>
    <row r="43" spans="1:6" s="83" customFormat="1" x14ac:dyDescent="0.25">
      <c r="D43" s="137"/>
      <c r="E43" s="114"/>
      <c r="F43" s="68"/>
    </row>
    <row r="44" spans="1:6" s="141" customFormat="1" ht="15" customHeight="1" x14ac:dyDescent="0.2">
      <c r="A44" s="141" t="s">
        <v>585</v>
      </c>
      <c r="D44" s="136"/>
    </row>
    <row r="45" spans="1:6" s="83" customFormat="1" x14ac:dyDescent="0.25">
      <c r="D45" s="137"/>
      <c r="E45" s="114"/>
      <c r="F45" s="68"/>
    </row>
    <row r="46" spans="1:6" s="83" customFormat="1" x14ac:dyDescent="0.25">
      <c r="D46" s="137">
        <f>D13 + D24*15 + D37</f>
        <v>16337</v>
      </c>
      <c r="E46" s="114" t="s">
        <v>68</v>
      </c>
      <c r="F46" s="68"/>
    </row>
    <row r="47" spans="1:6" s="83" customFormat="1" x14ac:dyDescent="0.25">
      <c r="D47" s="137"/>
      <c r="E47" s="114"/>
      <c r="F47" s="68"/>
    </row>
    <row r="48" spans="1:6" s="83" customFormat="1" x14ac:dyDescent="0.25">
      <c r="D48" s="137">
        <f>D46*10.7639</f>
        <v>175849.83429999999</v>
      </c>
      <c r="E48" s="114"/>
      <c r="F48" s="68"/>
    </row>
    <row r="49" spans="1:6" s="83" customFormat="1" x14ac:dyDescent="0.25">
      <c r="D49" s="137"/>
      <c r="E49" s="114"/>
      <c r="F49" s="68"/>
    </row>
    <row r="50" spans="1:6" s="83" customFormat="1" x14ac:dyDescent="0.25">
      <c r="D50" s="137"/>
      <c r="E50" s="114"/>
      <c r="F50" s="68"/>
    </row>
    <row r="51" spans="1:6" s="83" customFormat="1" x14ac:dyDescent="0.25">
      <c r="D51" s="137"/>
      <c r="E51" s="114"/>
      <c r="F51" s="68"/>
    </row>
    <row r="52" spans="1:6" s="83" customFormat="1" x14ac:dyDescent="0.25">
      <c r="D52" s="137"/>
      <c r="E52" s="114"/>
      <c r="F52" s="68"/>
    </row>
    <row r="53" spans="1:6" s="83" customFormat="1" x14ac:dyDescent="0.25">
      <c r="D53" s="137"/>
      <c r="E53" s="114"/>
      <c r="F53" s="68"/>
    </row>
    <row r="54" spans="1:6" s="83" customFormat="1" x14ac:dyDescent="0.25">
      <c r="D54" s="137"/>
      <c r="E54" s="114"/>
      <c r="F54" s="68"/>
    </row>
    <row r="55" spans="1:6" s="83" customFormat="1" x14ac:dyDescent="0.25">
      <c r="D55" s="137"/>
      <c r="E55" s="114"/>
      <c r="F55" s="68"/>
    </row>
    <row r="56" spans="1:6" s="83" customFormat="1" x14ac:dyDescent="0.25">
      <c r="A56" s="114"/>
      <c r="B56" s="114"/>
      <c r="C56" s="68"/>
      <c r="D56" s="139"/>
    </row>
    <row r="57" spans="1:6" s="83" customFormat="1" ht="15" customHeight="1" x14ac:dyDescent="0.25">
      <c r="B57" s="114"/>
      <c r="C57" s="68"/>
      <c r="D57" s="139"/>
    </row>
    <row r="58" spans="1:6" s="115" customFormat="1" ht="15" customHeight="1" x14ac:dyDescent="0.25">
      <c r="A58" s="116" t="s">
        <v>466</v>
      </c>
      <c r="D58" s="140"/>
    </row>
    <row r="59" spans="1:6" ht="27.75" customHeight="1" x14ac:dyDescent="0.25">
      <c r="A59" s="83" t="s">
        <v>468</v>
      </c>
      <c r="B59" s="15" t="s">
        <v>117</v>
      </c>
      <c r="C59" s="83" t="s">
        <v>431</v>
      </c>
    </row>
    <row r="60" spans="1:6" ht="15" customHeight="1" x14ac:dyDescent="0.25">
      <c r="A60" s="55" t="s">
        <v>74</v>
      </c>
      <c r="B60" s="83" t="s">
        <v>120</v>
      </c>
      <c r="C60" s="83" t="s">
        <v>432</v>
      </c>
    </row>
    <row r="61" spans="1:6" ht="15" customHeight="1" x14ac:dyDescent="0.25">
      <c r="A61" s="55" t="s">
        <v>467</v>
      </c>
      <c r="B61" s="83" t="s">
        <v>118</v>
      </c>
      <c r="C61" s="83" t="s">
        <v>424</v>
      </c>
    </row>
    <row r="62" spans="1:6" ht="15" customHeight="1" x14ac:dyDescent="0.25">
      <c r="A62" s="55" t="s">
        <v>469</v>
      </c>
      <c r="B62" s="55" t="s">
        <v>118</v>
      </c>
      <c r="C62" s="55" t="s">
        <v>424</v>
      </c>
    </row>
    <row r="68" spans="1:2" ht="15" customHeight="1" x14ac:dyDescent="0.25">
      <c r="A68" s="55" t="s">
        <v>451</v>
      </c>
      <c r="B68" s="55" t="s">
        <v>451</v>
      </c>
    </row>
    <row r="69" spans="1:2" ht="15" customHeight="1" x14ac:dyDescent="0.25">
      <c r="A69" s="55">
        <f t="shared" ref="A69:B69" ca="1" si="2">CELL("width", A69)</f>
        <v>20</v>
      </c>
      <c r="B69" s="55">
        <f t="shared" ca="1" si="2"/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D11" sqref="D11"/>
    </sheetView>
  </sheetViews>
  <sheetFormatPr defaultColWidth="10.28515625" defaultRowHeight="15" customHeight="1" x14ac:dyDescent="0.2"/>
  <cols>
    <col min="1" max="1" width="18.85546875" style="66" customWidth="1"/>
    <col min="2" max="2" width="15.28515625" style="66" customWidth="1"/>
    <col min="3" max="3" width="14.5703125" style="66" customWidth="1"/>
    <col min="4" max="4" width="19.28515625" style="66" customWidth="1"/>
    <col min="5" max="5" width="15.7109375" style="66" customWidth="1"/>
    <col min="6" max="6" width="22.28515625" style="66" customWidth="1"/>
    <col min="7" max="7" width="31.42578125" style="66" customWidth="1"/>
    <col min="8" max="16384" width="10.28515625" style="66"/>
  </cols>
  <sheetData>
    <row r="1" spans="1:10" s="61" customFormat="1" ht="15" customHeight="1" x14ac:dyDescent="0.2">
      <c r="A1" s="61" t="s">
        <v>420</v>
      </c>
      <c r="B1" s="61" t="s">
        <v>422</v>
      </c>
      <c r="C1" s="61" t="s">
        <v>452</v>
      </c>
      <c r="D1" s="61" t="s">
        <v>65</v>
      </c>
      <c r="E1" s="61" t="s">
        <v>66</v>
      </c>
      <c r="F1" s="61" t="s">
        <v>65</v>
      </c>
      <c r="G1" s="61" t="s">
        <v>67</v>
      </c>
    </row>
    <row r="2" spans="1:10" s="62" customFormat="1" ht="15" customHeight="1" x14ac:dyDescent="0.2">
      <c r="C2" s="62" t="s">
        <v>68</v>
      </c>
      <c r="D2" s="62" t="s">
        <v>69</v>
      </c>
      <c r="E2" s="62" t="s">
        <v>70</v>
      </c>
      <c r="F2" s="62" t="s">
        <v>71</v>
      </c>
      <c r="G2" s="62" t="s">
        <v>72</v>
      </c>
    </row>
    <row r="3" spans="1:10" x14ac:dyDescent="0.25">
      <c r="A3" s="83" t="s">
        <v>543</v>
      </c>
      <c r="B3" s="83" t="s">
        <v>430</v>
      </c>
      <c r="C3" s="83"/>
      <c r="D3" s="85">
        <v>50</v>
      </c>
      <c r="E3" s="88">
        <v>5</v>
      </c>
      <c r="F3" s="88">
        <v>64</v>
      </c>
      <c r="G3" s="87"/>
      <c r="H3" s="67"/>
      <c r="I3" s="67"/>
      <c r="J3" s="67"/>
    </row>
    <row r="4" spans="1:10" ht="26.25" customHeight="1" x14ac:dyDescent="0.25">
      <c r="A4" s="83" t="s">
        <v>544</v>
      </c>
      <c r="B4" s="83" t="s">
        <v>447</v>
      </c>
      <c r="C4" s="75"/>
      <c r="D4" s="85">
        <v>300</v>
      </c>
      <c r="E4" s="91">
        <v>5</v>
      </c>
      <c r="F4" s="91">
        <v>11.5</v>
      </c>
      <c r="G4" s="87"/>
      <c r="H4" s="67"/>
      <c r="I4" s="67"/>
      <c r="J4" s="67"/>
    </row>
    <row r="5" spans="1:10" ht="18.75" customHeight="1" x14ac:dyDescent="0.25">
      <c r="A5" s="83" t="s">
        <v>74</v>
      </c>
      <c r="B5" s="83" t="s">
        <v>424</v>
      </c>
      <c r="C5" s="74"/>
      <c r="D5" s="85">
        <v>50</v>
      </c>
      <c r="E5" s="90">
        <v>5</v>
      </c>
      <c r="F5" s="91">
        <v>62</v>
      </c>
      <c r="G5" s="87"/>
      <c r="H5" s="67"/>
      <c r="I5" s="67"/>
      <c r="J5" s="67"/>
    </row>
    <row r="6" spans="1:10" ht="15" customHeight="1" x14ac:dyDescent="0.25">
      <c r="A6" s="83" t="s">
        <v>119</v>
      </c>
      <c r="B6" s="83" t="s">
        <v>432</v>
      </c>
      <c r="C6" s="75"/>
      <c r="D6" s="85">
        <v>5000</v>
      </c>
      <c r="E6" s="89">
        <v>150</v>
      </c>
      <c r="F6" s="88">
        <v>5.64</v>
      </c>
      <c r="G6" s="87"/>
      <c r="H6" s="67"/>
      <c r="I6" s="67"/>
      <c r="J6" s="67"/>
    </row>
    <row r="7" spans="1:10" ht="15" customHeight="1" x14ac:dyDescent="0.25">
      <c r="A7" s="83" t="s">
        <v>545</v>
      </c>
      <c r="B7" s="83" t="s">
        <v>439</v>
      </c>
      <c r="C7" s="75"/>
      <c r="D7" s="85">
        <v>50</v>
      </c>
      <c r="E7" s="88">
        <v>5</v>
      </c>
      <c r="F7" s="88">
        <v>64</v>
      </c>
      <c r="G7" s="87"/>
      <c r="H7" s="67"/>
      <c r="I7" s="67"/>
      <c r="J7" s="67"/>
    </row>
    <row r="8" spans="1:10" ht="15" customHeight="1" x14ac:dyDescent="0.25">
      <c r="A8" s="83" t="s">
        <v>546</v>
      </c>
      <c r="B8" s="83" t="s">
        <v>449</v>
      </c>
      <c r="C8" s="83"/>
      <c r="D8" s="85">
        <v>1600</v>
      </c>
      <c r="E8" s="86">
        <v>40</v>
      </c>
      <c r="F8" s="86">
        <v>2.5</v>
      </c>
      <c r="G8" s="87"/>
      <c r="H8" s="67"/>
      <c r="I8" s="67"/>
      <c r="J8" s="67"/>
    </row>
    <row r="9" spans="1:10" ht="15" customHeight="1" x14ac:dyDescent="0.2">
      <c r="A9" s="113"/>
      <c r="B9" s="65"/>
      <c r="C9" s="85"/>
      <c r="G9" s="87"/>
      <c r="H9" s="67"/>
      <c r="I9" s="67"/>
      <c r="J9" s="67"/>
    </row>
    <row r="10" spans="1:10" ht="15" customHeight="1" x14ac:dyDescent="0.2">
      <c r="A10" s="113"/>
      <c r="B10" s="65"/>
      <c r="C10" s="85"/>
      <c r="G10" s="87"/>
      <c r="H10" s="67"/>
      <c r="I10" s="67"/>
      <c r="J10" s="67"/>
    </row>
    <row r="11" spans="1:10" ht="15" customHeight="1" x14ac:dyDescent="0.2">
      <c r="A11" s="113"/>
      <c r="B11" s="65"/>
      <c r="C11" s="85"/>
      <c r="G11" s="87"/>
      <c r="H11" s="67"/>
      <c r="I11" s="67"/>
      <c r="J11" s="67"/>
    </row>
    <row r="12" spans="1:10" ht="15" customHeight="1" x14ac:dyDescent="0.2">
      <c r="A12" s="113"/>
      <c r="B12" s="65"/>
      <c r="C12" s="85"/>
      <c r="G12" s="85"/>
    </row>
    <row r="13" spans="1:10" ht="27.75" customHeight="1" x14ac:dyDescent="0.2">
      <c r="A13" s="69"/>
      <c r="B13" s="65"/>
      <c r="G13" s="85"/>
    </row>
    <row r="14" spans="1:10" ht="15" customHeight="1" x14ac:dyDescent="0.2">
      <c r="A14" s="69"/>
      <c r="B14" s="65"/>
      <c r="G14" s="85"/>
    </row>
    <row r="15" spans="1:10" ht="15" customHeight="1" x14ac:dyDescent="0.2">
      <c r="A15" s="69"/>
      <c r="G15" s="85"/>
    </row>
    <row r="16" spans="1:10" ht="15" customHeight="1" x14ac:dyDescent="0.2">
      <c r="A16" s="69"/>
      <c r="G16" s="85"/>
    </row>
    <row r="17" spans="1:7" ht="15" customHeight="1" x14ac:dyDescent="0.2">
      <c r="A17" s="69"/>
      <c r="B17" s="68"/>
      <c r="G17" s="85"/>
    </row>
    <row r="18" spans="1:7" ht="15" customHeight="1" x14ac:dyDescent="0.2">
      <c r="A18" s="69"/>
      <c r="G18" s="85"/>
    </row>
    <row r="19" spans="1:7" ht="12.75" x14ac:dyDescent="0.2">
      <c r="A19" s="69"/>
      <c r="B19" s="68"/>
      <c r="G19" s="85"/>
    </row>
    <row r="20" spans="1:7" ht="12.75" x14ac:dyDescent="0.2">
      <c r="A20" s="69"/>
    </row>
    <row r="21" spans="1:7" ht="12.75" x14ac:dyDescent="0.2">
      <c r="A21" s="69"/>
      <c r="B21" s="65"/>
    </row>
    <row r="22" spans="1:7" ht="12.75" x14ac:dyDescent="0.2">
      <c r="A22" s="69"/>
    </row>
    <row r="23" spans="1:7" ht="12.75" x14ac:dyDescent="0.2">
      <c r="A23" s="69"/>
      <c r="B23" s="68"/>
    </row>
    <row r="24" spans="1:7" x14ac:dyDescent="0.25">
      <c r="A24" s="83"/>
      <c r="B24" s="83"/>
      <c r="C24" s="83"/>
    </row>
    <row r="25" spans="1:7" x14ac:dyDescent="0.25">
      <c r="A25" s="83"/>
      <c r="B25" s="83"/>
      <c r="C25" s="83"/>
    </row>
    <row r="26" spans="1:7" x14ac:dyDescent="0.25">
      <c r="A26" s="83"/>
      <c r="B26" s="83"/>
      <c r="C26" s="83"/>
    </row>
    <row r="27" spans="1:7" ht="15" customHeight="1" x14ac:dyDescent="0.25">
      <c r="A27" s="83"/>
      <c r="B27" s="83"/>
      <c r="C27" s="83"/>
    </row>
    <row r="28" spans="1:7" ht="15" customHeight="1" x14ac:dyDescent="0.25">
      <c r="A28" s="83"/>
      <c r="B28" s="83"/>
      <c r="C28" s="83"/>
    </row>
    <row r="29" spans="1:7" ht="15" customHeight="1" x14ac:dyDescent="0.2">
      <c r="A29" s="69"/>
      <c r="B29" s="68"/>
    </row>
    <row r="30" spans="1:7" ht="15" customHeight="1" x14ac:dyDescent="0.2">
      <c r="A30" s="69"/>
      <c r="B30" s="68"/>
    </row>
    <row r="31" spans="1:7" ht="15" customHeight="1" x14ac:dyDescent="0.2">
      <c r="A31" s="69"/>
    </row>
    <row r="32" spans="1:7" ht="15" customHeight="1" x14ac:dyDescent="0.2">
      <c r="A32" s="69"/>
      <c r="B32" s="68"/>
    </row>
    <row r="33" spans="1:2" ht="15" customHeight="1" x14ac:dyDescent="0.2">
      <c r="A33" s="69"/>
    </row>
    <row r="34" spans="1:2" ht="15" customHeight="1" x14ac:dyDescent="0.2">
      <c r="A34" s="69"/>
      <c r="B34" s="68"/>
    </row>
    <row r="35" spans="1:2" ht="15" customHeight="1" x14ac:dyDescent="0.2">
      <c r="A35" s="69"/>
    </row>
    <row r="36" spans="1:2" ht="15" customHeight="1" x14ac:dyDescent="0.2">
      <c r="A36" s="69"/>
    </row>
    <row r="37" spans="1:2" ht="15" customHeight="1" x14ac:dyDescent="0.2">
      <c r="A37" s="69"/>
    </row>
    <row r="38" spans="1:2" ht="15" customHeight="1" x14ac:dyDescent="0.2">
      <c r="A38" s="69"/>
    </row>
    <row r="39" spans="1:2" ht="15" customHeight="1" x14ac:dyDescent="0.2">
      <c r="A39" s="69"/>
      <c r="B39" s="68"/>
    </row>
    <row r="40" spans="1:2" ht="15" customHeight="1" x14ac:dyDescent="0.2">
      <c r="A40" s="69"/>
      <c r="B40" s="68"/>
    </row>
    <row r="41" spans="1:2" ht="15" customHeight="1" x14ac:dyDescent="0.2">
      <c r="A41" s="69"/>
      <c r="B41" s="68"/>
    </row>
    <row r="42" spans="1:2" ht="15" customHeight="1" x14ac:dyDescent="0.2">
      <c r="A42" s="69"/>
      <c r="B42" s="68"/>
    </row>
    <row r="43" spans="1:2" ht="12.75" x14ac:dyDescent="0.2">
      <c r="A43" s="69"/>
    </row>
    <row r="44" spans="1:2" ht="15" customHeight="1" x14ac:dyDescent="0.2">
      <c r="A44" s="69"/>
    </row>
    <row r="45" spans="1:2" ht="15" customHeight="1" x14ac:dyDescent="0.2">
      <c r="A45" s="69"/>
    </row>
    <row r="46" spans="1:2" ht="15" customHeight="1" x14ac:dyDescent="0.2">
      <c r="A46" s="69"/>
      <c r="B46" s="68"/>
    </row>
    <row r="47" spans="1:2" ht="15" customHeight="1" x14ac:dyDescent="0.2">
      <c r="A47" s="69"/>
      <c r="B47" s="68"/>
    </row>
    <row r="48" spans="1:2" ht="15" customHeight="1" x14ac:dyDescent="0.2">
      <c r="A48" s="69"/>
    </row>
    <row r="49" spans="1:6" ht="15" customHeight="1" x14ac:dyDescent="0.2">
      <c r="A49" s="69"/>
    </row>
    <row r="50" spans="1:6" ht="15" customHeight="1" x14ac:dyDescent="0.2">
      <c r="A50" s="69"/>
      <c r="B50" s="68"/>
    </row>
    <row r="51" spans="1:6" ht="15" customHeight="1" x14ac:dyDescent="0.2">
      <c r="A51" s="69"/>
      <c r="B51" s="68"/>
    </row>
    <row r="52" spans="1:6" ht="15" customHeight="1" x14ac:dyDescent="0.2">
      <c r="A52" s="69"/>
    </row>
    <row r="53" spans="1:6" ht="12.75" x14ac:dyDescent="0.2">
      <c r="A53" s="69"/>
    </row>
    <row r="54" spans="1:6" ht="15" customHeight="1" x14ac:dyDescent="0.2">
      <c r="A54" s="69"/>
    </row>
    <row r="55" spans="1:6" ht="15" customHeight="1" x14ac:dyDescent="0.2">
      <c r="A55" s="69"/>
    </row>
    <row r="56" spans="1:6" ht="15" customHeight="1" x14ac:dyDescent="0.2">
      <c r="A56" s="69"/>
    </row>
    <row r="57" spans="1:6" ht="15" customHeight="1" x14ac:dyDescent="0.2">
      <c r="A57" s="69"/>
    </row>
    <row r="58" spans="1:6" ht="15" customHeight="1" x14ac:dyDescent="0.2">
      <c r="A58" s="69"/>
      <c r="D58" s="69"/>
      <c r="E58" s="69"/>
      <c r="F58" s="69"/>
    </row>
    <row r="59" spans="1:6" ht="15" customHeight="1" x14ac:dyDescent="0.2">
      <c r="A59" s="69"/>
    </row>
    <row r="60" spans="1:6" ht="15" customHeight="1" x14ac:dyDescent="0.2">
      <c r="A60" s="69"/>
    </row>
    <row r="61" spans="1:6" ht="15" customHeight="1" x14ac:dyDescent="0.2">
      <c r="A61" s="69"/>
    </row>
    <row r="62" spans="1:6" ht="15" customHeight="1" x14ac:dyDescent="0.2">
      <c r="A62" s="69"/>
    </row>
    <row r="63" spans="1:6" ht="15" customHeight="1" x14ac:dyDescent="0.2">
      <c r="A63" s="69"/>
      <c r="B63" s="69"/>
      <c r="C63" s="69"/>
    </row>
    <row r="73" spans="7:7" ht="15" customHeight="1" x14ac:dyDescent="0.2">
      <c r="G73" s="69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1" customFormat="1" ht="15" customHeight="1" x14ac:dyDescent="0.2">
      <c r="A1" s="61" t="s">
        <v>420</v>
      </c>
      <c r="B1" s="61" t="s">
        <v>422</v>
      </c>
      <c r="C1" s="61" t="s">
        <v>75</v>
      </c>
      <c r="D1" s="61" t="s">
        <v>76</v>
      </c>
      <c r="E1" s="61" t="s">
        <v>76</v>
      </c>
      <c r="F1" s="61" t="s">
        <v>77</v>
      </c>
    </row>
    <row r="2" spans="1:6" s="62" customFormat="1" ht="15" customHeight="1" x14ac:dyDescent="0.2">
      <c r="C2" s="62" t="s">
        <v>78</v>
      </c>
      <c r="D2" s="62" t="s">
        <v>78</v>
      </c>
      <c r="E2" s="62" t="s">
        <v>79</v>
      </c>
      <c r="F2" s="62" t="s">
        <v>80</v>
      </c>
    </row>
    <row r="3" spans="1:6" s="64" customFormat="1" ht="15" customHeight="1" x14ac:dyDescent="0.25">
      <c r="A3" s="66" t="s">
        <v>425</v>
      </c>
      <c r="B3" s="66" t="s">
        <v>426</v>
      </c>
      <c r="D3" s="70">
        <v>2.5</v>
      </c>
      <c r="E3" s="93">
        <v>0.3</v>
      </c>
    </row>
    <row r="4" spans="1:6" s="64" customFormat="1" ht="15" customHeight="1" x14ac:dyDescent="0.25">
      <c r="A4" s="68" t="s">
        <v>428</v>
      </c>
      <c r="B4" s="68" t="s">
        <v>429</v>
      </c>
      <c r="D4" s="70">
        <v>3.8</v>
      </c>
      <c r="E4" s="93">
        <v>0.3</v>
      </c>
    </row>
    <row r="5" spans="1:6" ht="15" customHeight="1" x14ac:dyDescent="0.25">
      <c r="A5" s="66" t="s">
        <v>117</v>
      </c>
      <c r="B5" s="66" t="s">
        <v>431</v>
      </c>
      <c r="D5" s="92">
        <v>3.8</v>
      </c>
      <c r="E5" s="71">
        <v>0.3</v>
      </c>
    </row>
    <row r="6" spans="1:6" ht="15" customHeight="1" x14ac:dyDescent="0.25">
      <c r="A6" s="68" t="s">
        <v>120</v>
      </c>
      <c r="B6" s="68" t="s">
        <v>432</v>
      </c>
      <c r="D6" s="92">
        <v>2.5</v>
      </c>
      <c r="E6" s="71">
        <v>0.3</v>
      </c>
    </row>
    <row r="7" spans="1:6" ht="15" customHeight="1" x14ac:dyDescent="0.25">
      <c r="A7" s="65" t="s">
        <v>433</v>
      </c>
      <c r="B7" s="69" t="s">
        <v>434</v>
      </c>
      <c r="D7" s="94">
        <v>2.5</v>
      </c>
      <c r="E7" s="94">
        <v>0.6</v>
      </c>
    </row>
    <row r="8" spans="1:6" ht="15" customHeight="1" x14ac:dyDescent="0.25">
      <c r="A8" s="68" t="s">
        <v>435</v>
      </c>
      <c r="B8" s="68" t="s">
        <v>436</v>
      </c>
      <c r="D8" s="92">
        <v>3.8</v>
      </c>
      <c r="E8" s="71">
        <v>0.9</v>
      </c>
    </row>
    <row r="9" spans="1:6" ht="15" customHeight="1" x14ac:dyDescent="0.25">
      <c r="A9" s="66" t="s">
        <v>437</v>
      </c>
      <c r="B9" s="66" t="s">
        <v>438</v>
      </c>
      <c r="D9" s="94">
        <v>2.5</v>
      </c>
      <c r="E9" s="94">
        <v>0.3</v>
      </c>
    </row>
    <row r="10" spans="1:6" ht="15" customHeight="1" x14ac:dyDescent="0.25">
      <c r="A10" s="66" t="s">
        <v>73</v>
      </c>
      <c r="B10" s="66" t="s">
        <v>439</v>
      </c>
      <c r="D10" s="71">
        <v>2.5</v>
      </c>
      <c r="E10" s="94">
        <v>0.6</v>
      </c>
    </row>
    <row r="11" spans="1:6" ht="15" customHeight="1" x14ac:dyDescent="0.25">
      <c r="A11" s="66" t="s">
        <v>440</v>
      </c>
      <c r="B11" s="66" t="s">
        <v>441</v>
      </c>
      <c r="D11" s="94">
        <v>2.5</v>
      </c>
      <c r="E11" s="94">
        <v>0.6</v>
      </c>
    </row>
    <row r="12" spans="1:6" ht="15" customHeight="1" x14ac:dyDescent="0.25">
      <c r="A12" s="68" t="s">
        <v>118</v>
      </c>
      <c r="B12" s="68" t="s">
        <v>424</v>
      </c>
      <c r="D12" s="94">
        <v>2.5</v>
      </c>
      <c r="E12" s="94">
        <v>0.6</v>
      </c>
    </row>
    <row r="13" spans="1:6" ht="15" customHeight="1" x14ac:dyDescent="0.25">
      <c r="A13" s="68" t="s">
        <v>427</v>
      </c>
      <c r="B13" s="68" t="s">
        <v>427</v>
      </c>
      <c r="D13" s="94">
        <v>3.8</v>
      </c>
      <c r="E13" s="94">
        <v>0.9</v>
      </c>
    </row>
    <row r="14" spans="1:6" ht="15" customHeight="1" x14ac:dyDescent="0.25">
      <c r="A14" s="66" t="s">
        <v>446</v>
      </c>
      <c r="B14" s="66" t="s">
        <v>447</v>
      </c>
      <c r="D14" s="71">
        <v>2.5</v>
      </c>
      <c r="E14" s="94">
        <v>0.3</v>
      </c>
    </row>
    <row r="15" spans="1:6" ht="15" customHeight="1" x14ac:dyDescent="0.25">
      <c r="A15" s="65" t="s">
        <v>444</v>
      </c>
      <c r="B15" s="65" t="s">
        <v>445</v>
      </c>
      <c r="D15" s="92">
        <v>5</v>
      </c>
      <c r="E15" s="71">
        <v>1.5</v>
      </c>
    </row>
    <row r="16" spans="1:6" x14ac:dyDescent="0.25">
      <c r="A16" s="66" t="s">
        <v>354</v>
      </c>
      <c r="B16" s="68" t="s">
        <v>430</v>
      </c>
      <c r="D16" s="94">
        <v>2.5</v>
      </c>
      <c r="E16" s="71">
        <v>0.3</v>
      </c>
    </row>
    <row r="17" spans="1:5" x14ac:dyDescent="0.25">
      <c r="A17" s="65" t="s">
        <v>119</v>
      </c>
      <c r="B17" s="65" t="s">
        <v>448</v>
      </c>
      <c r="D17" s="94">
        <v>2.5</v>
      </c>
      <c r="E17" s="71">
        <v>0.3</v>
      </c>
    </row>
    <row r="18" spans="1:5" s="83" customFormat="1" x14ac:dyDescent="0.25">
      <c r="A18" s="65"/>
      <c r="B18" s="65"/>
      <c r="D18" s="94"/>
      <c r="E18" s="71"/>
    </row>
    <row r="19" spans="1:5" s="83" customFormat="1" x14ac:dyDescent="0.25">
      <c r="A19" s="65"/>
      <c r="B19" s="65"/>
      <c r="D19" s="94"/>
      <c r="E19" s="71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E1" workbookViewId="0">
      <selection activeCell="H20" sqref="H20"/>
    </sheetView>
  </sheetViews>
  <sheetFormatPr defaultColWidth="10.28515625" defaultRowHeight="15" customHeight="1" x14ac:dyDescent="0.25"/>
  <cols>
    <col min="1" max="1" width="14.85546875" style="59" bestFit="1" customWidth="1"/>
    <col min="2" max="2" width="13" style="59" hidden="1" customWidth="1"/>
    <col min="3" max="3" width="11.85546875" style="59" bestFit="1" customWidth="1"/>
    <col min="4" max="4" width="16.7109375" style="59" bestFit="1" customWidth="1"/>
    <col min="5" max="5" width="18.140625" style="59" bestFit="1" customWidth="1"/>
    <col min="6" max="6" width="17.7109375" style="59" bestFit="1" customWidth="1"/>
    <col min="7" max="7" width="6.140625" style="59" bestFit="1" customWidth="1"/>
    <col min="8" max="8" width="17.5703125" style="83" bestFit="1" customWidth="1"/>
    <col min="9" max="9" width="20.85546875" style="59" bestFit="1" customWidth="1"/>
    <col min="10" max="10" width="21.85546875" bestFit="1" customWidth="1"/>
    <col min="11" max="16384" width="10.28515625" style="59"/>
  </cols>
  <sheetData>
    <row r="1" spans="1:10" s="61" customFormat="1" ht="15" customHeight="1" x14ac:dyDescent="0.2">
      <c r="A1" s="72" t="s">
        <v>420</v>
      </c>
      <c r="B1" s="72" t="s">
        <v>422</v>
      </c>
      <c r="C1" s="72" t="s">
        <v>81</v>
      </c>
      <c r="D1" s="72" t="s">
        <v>82</v>
      </c>
      <c r="E1" s="72" t="s">
        <v>83</v>
      </c>
      <c r="F1" s="72" t="s">
        <v>84</v>
      </c>
      <c r="G1" s="73" t="s">
        <v>453</v>
      </c>
      <c r="H1" s="73" t="s">
        <v>504</v>
      </c>
      <c r="I1" s="61" t="s">
        <v>502</v>
      </c>
      <c r="J1" s="120" t="s">
        <v>503</v>
      </c>
    </row>
    <row r="2" spans="1:10" s="62" customFormat="1" ht="15" customHeight="1" x14ac:dyDescent="0.2">
      <c r="A2" s="63"/>
      <c r="B2" s="63"/>
      <c r="C2" s="63" t="s">
        <v>85</v>
      </c>
      <c r="D2" s="63" t="s">
        <v>85</v>
      </c>
      <c r="E2" s="63" t="s">
        <v>85</v>
      </c>
      <c r="F2" s="63" t="s">
        <v>86</v>
      </c>
      <c r="G2" s="63" t="s">
        <v>68</v>
      </c>
      <c r="H2" s="121" t="s">
        <v>501</v>
      </c>
      <c r="I2" s="62" t="s">
        <v>501</v>
      </c>
      <c r="J2" s="121" t="s">
        <v>501</v>
      </c>
    </row>
    <row r="3" spans="1:10" ht="15" customHeight="1" x14ac:dyDescent="0.25">
      <c r="A3" s="59" t="s">
        <v>543</v>
      </c>
      <c r="B3" s="74"/>
      <c r="C3" s="74">
        <v>26.6</v>
      </c>
      <c r="D3" s="74">
        <v>10</v>
      </c>
      <c r="E3" s="74">
        <v>12</v>
      </c>
      <c r="F3" s="74" t="s">
        <v>87</v>
      </c>
      <c r="G3" s="74">
        <v>848</v>
      </c>
      <c r="H3" s="83">
        <f>G3*C3</f>
        <v>22556.800000000003</v>
      </c>
      <c r="I3" s="59">
        <f t="shared" ref="I3:I8" si="0">G3*E3</f>
        <v>10176</v>
      </c>
      <c r="J3" s="83">
        <f>G3*D3</f>
        <v>8480</v>
      </c>
    </row>
    <row r="4" spans="1:10" ht="15" customHeight="1" x14ac:dyDescent="0.25">
      <c r="A4" s="59" t="s">
        <v>544</v>
      </c>
      <c r="B4" s="74"/>
      <c r="C4" s="74">
        <v>5</v>
      </c>
      <c r="D4" s="74">
        <v>10</v>
      </c>
      <c r="E4" s="74">
        <v>12</v>
      </c>
      <c r="F4" s="74" t="s">
        <v>87</v>
      </c>
      <c r="G4" s="75">
        <v>31</v>
      </c>
      <c r="H4" s="83">
        <f t="shared" ref="H4:H8" si="1">G4*C4</f>
        <v>155</v>
      </c>
      <c r="I4" s="83">
        <f t="shared" si="0"/>
        <v>372</v>
      </c>
      <c r="J4" s="83">
        <f t="shared" ref="J4:J8" si="2">G4*D4</f>
        <v>310</v>
      </c>
    </row>
    <row r="5" spans="1:10" ht="15" customHeight="1" x14ac:dyDescent="0.25">
      <c r="A5" s="59" t="s">
        <v>74</v>
      </c>
      <c r="B5" s="74"/>
      <c r="C5" s="74">
        <v>8.39</v>
      </c>
      <c r="D5" s="74">
        <v>5</v>
      </c>
      <c r="E5" s="74">
        <v>5</v>
      </c>
      <c r="F5" s="74" t="s">
        <v>87</v>
      </c>
      <c r="G5" s="74">
        <v>102</v>
      </c>
      <c r="H5" s="83">
        <f t="shared" si="1"/>
        <v>855.78000000000009</v>
      </c>
      <c r="I5" s="83">
        <f t="shared" si="0"/>
        <v>510</v>
      </c>
      <c r="J5" s="83">
        <f t="shared" si="2"/>
        <v>510</v>
      </c>
    </row>
    <row r="6" spans="1:10" ht="15" customHeight="1" x14ac:dyDescent="0.25">
      <c r="A6" s="59" t="s">
        <v>119</v>
      </c>
      <c r="B6" s="74"/>
      <c r="C6" s="74">
        <v>4.4400000000000004</v>
      </c>
      <c r="D6" s="74">
        <v>10</v>
      </c>
      <c r="E6" s="74">
        <v>10</v>
      </c>
      <c r="F6" s="74" t="s">
        <v>87</v>
      </c>
      <c r="G6" s="75">
        <v>31</v>
      </c>
      <c r="H6" s="83">
        <f t="shared" si="1"/>
        <v>137.64000000000001</v>
      </c>
      <c r="I6" s="83">
        <f t="shared" si="0"/>
        <v>310</v>
      </c>
      <c r="J6" s="83">
        <f t="shared" si="2"/>
        <v>310</v>
      </c>
    </row>
    <row r="7" spans="1:10" ht="15" customHeight="1" x14ac:dyDescent="0.25">
      <c r="A7" s="59" t="s">
        <v>545</v>
      </c>
      <c r="B7" s="74"/>
      <c r="C7" s="74">
        <v>8.39</v>
      </c>
      <c r="D7" s="74">
        <v>6</v>
      </c>
      <c r="E7" s="74">
        <v>6</v>
      </c>
      <c r="F7" s="74" t="s">
        <v>87</v>
      </c>
      <c r="G7" s="74">
        <v>40</v>
      </c>
      <c r="H7" s="83">
        <f t="shared" si="1"/>
        <v>335.6</v>
      </c>
      <c r="I7" s="83">
        <f t="shared" si="0"/>
        <v>240</v>
      </c>
      <c r="J7" s="83">
        <f t="shared" si="2"/>
        <v>240</v>
      </c>
    </row>
    <row r="8" spans="1:10" ht="15" customHeight="1" x14ac:dyDescent="0.25">
      <c r="A8" s="59" t="s">
        <v>546</v>
      </c>
      <c r="B8" s="74"/>
      <c r="C8" s="74">
        <v>2.15</v>
      </c>
      <c r="D8" s="74">
        <v>16</v>
      </c>
      <c r="E8" s="74">
        <v>16</v>
      </c>
      <c r="F8" s="74" t="s">
        <v>87</v>
      </c>
      <c r="G8" s="74">
        <v>14</v>
      </c>
      <c r="H8" s="83">
        <f t="shared" si="1"/>
        <v>30.099999999999998</v>
      </c>
      <c r="I8" s="83">
        <f t="shared" si="0"/>
        <v>224</v>
      </c>
      <c r="J8" s="83">
        <f t="shared" si="2"/>
        <v>224</v>
      </c>
    </row>
    <row r="9" spans="1:10" ht="15" customHeight="1" x14ac:dyDescent="0.25">
      <c r="A9" s="76"/>
      <c r="B9" s="74"/>
      <c r="C9" s="74"/>
      <c r="D9" s="74"/>
      <c r="E9" s="74"/>
      <c r="F9" s="74"/>
      <c r="G9" s="74"/>
      <c r="I9" s="83"/>
      <c r="J9" s="83"/>
    </row>
    <row r="10" spans="1:10" ht="15" customHeight="1" x14ac:dyDescent="0.25">
      <c r="B10" s="74"/>
      <c r="C10" s="74"/>
      <c r="D10" s="74"/>
      <c r="E10" s="74"/>
      <c r="F10" s="74"/>
      <c r="G10" s="75"/>
      <c r="I10" s="83"/>
      <c r="J10" s="83"/>
    </row>
    <row r="11" spans="1:10" ht="15" customHeight="1" x14ac:dyDescent="0.25">
      <c r="B11" s="74"/>
      <c r="C11" s="74"/>
      <c r="D11" s="74"/>
      <c r="E11" s="74"/>
      <c r="F11" s="74"/>
      <c r="G11" s="74"/>
      <c r="I11" s="83"/>
      <c r="J11" s="83"/>
    </row>
    <row r="12" spans="1:10" ht="15" customHeight="1" x14ac:dyDescent="0.25">
      <c r="B12" s="74"/>
      <c r="C12" s="74"/>
      <c r="D12" s="74"/>
      <c r="E12" s="74"/>
      <c r="F12" s="74"/>
      <c r="G12" s="74"/>
      <c r="I12" s="83"/>
      <c r="J12" s="83"/>
    </row>
    <row r="13" spans="1:10" ht="15" customHeight="1" x14ac:dyDescent="0.25">
      <c r="B13" s="74"/>
      <c r="C13" s="74"/>
      <c r="D13" s="74"/>
      <c r="E13" s="74"/>
      <c r="F13" s="74"/>
      <c r="G13" s="74"/>
      <c r="I13" s="83"/>
      <c r="J13" s="83"/>
    </row>
    <row r="14" spans="1:10" ht="15" customHeight="1" x14ac:dyDescent="0.25">
      <c r="B14" s="74"/>
      <c r="C14" s="74"/>
      <c r="D14" s="74"/>
      <c r="E14" s="74"/>
      <c r="F14" s="74"/>
      <c r="G14" s="75"/>
      <c r="H14" s="122" t="s">
        <v>548</v>
      </c>
      <c r="I14" s="122"/>
      <c r="J14" s="122"/>
    </row>
    <row r="15" spans="1:10" ht="15" customHeight="1" x14ac:dyDescent="0.25">
      <c r="B15" s="74"/>
      <c r="C15" s="74"/>
      <c r="D15" s="74"/>
      <c r="E15" s="74"/>
      <c r="F15" s="74"/>
      <c r="G15" s="74"/>
      <c r="H15" s="122" t="s">
        <v>81</v>
      </c>
      <c r="I15" s="122" t="s">
        <v>549</v>
      </c>
      <c r="J15" s="122" t="s">
        <v>550</v>
      </c>
    </row>
    <row r="16" spans="1:10" x14ac:dyDescent="0.25">
      <c r="B16" s="74"/>
      <c r="C16" s="74"/>
      <c r="D16" s="74"/>
      <c r="E16" s="74"/>
      <c r="F16" s="74"/>
      <c r="G16" s="74"/>
      <c r="H16" s="63" t="s">
        <v>85</v>
      </c>
      <c r="I16" s="63" t="s">
        <v>85</v>
      </c>
      <c r="J16" s="63" t="s">
        <v>85</v>
      </c>
    </row>
    <row r="17" spans="2:10" s="83" customFormat="1" ht="15.75" thickBot="1" x14ac:dyDescent="0.3">
      <c r="B17" s="74"/>
      <c r="C17" s="74"/>
      <c r="D17" s="74"/>
      <c r="E17" s="74"/>
      <c r="F17" s="74"/>
      <c r="G17" s="74"/>
      <c r="H17" s="18">
        <f>H18</f>
        <v>22.580600375234521</v>
      </c>
      <c r="I17" s="18">
        <f t="shared" ref="I17:J17" si="3">I18</f>
        <v>11.099437148217635</v>
      </c>
      <c r="J17" s="18">
        <f t="shared" si="3"/>
        <v>9.4502814258911823</v>
      </c>
    </row>
    <row r="18" spans="2:10" s="83" customFormat="1" ht="15.75" thickBot="1" x14ac:dyDescent="0.3">
      <c r="B18" s="74"/>
      <c r="C18" s="74"/>
      <c r="D18" s="74"/>
      <c r="E18" s="74"/>
      <c r="F18" s="74"/>
      <c r="G18" s="74"/>
      <c r="H18" s="51">
        <f>SUM(H3:H15)/SUM(G3:G16)</f>
        <v>22.580600375234521</v>
      </c>
      <c r="I18" s="51">
        <f>SUM(I3:I16)/SUM(G3:G16)</f>
        <v>11.099437148217635</v>
      </c>
      <c r="J18" s="51">
        <f>SUM(J3:J16)/SUM(G3:G16)</f>
        <v>9.4502814258911823</v>
      </c>
    </row>
    <row r="19" spans="2:10" s="83" customFormat="1" x14ac:dyDescent="0.25">
      <c r="B19" s="74"/>
      <c r="C19" s="74"/>
      <c r="D19" s="74"/>
      <c r="E19" s="74"/>
      <c r="F19" s="74"/>
      <c r="G19" s="74"/>
      <c r="H19" s="74"/>
    </row>
    <row r="20" spans="2:10" ht="15" customHeight="1" x14ac:dyDescent="0.25">
      <c r="B20" s="74"/>
      <c r="C20" s="74"/>
      <c r="D20" s="74"/>
      <c r="E20" s="74"/>
      <c r="F20" s="74"/>
      <c r="G20" s="74"/>
      <c r="H20" s="83">
        <f>H18/10.71</f>
        <v>2.1083660481077984</v>
      </c>
      <c r="J20">
        <f>J18/10.71</f>
        <v>0.88237921810375175</v>
      </c>
    </row>
    <row r="21" spans="2:10" ht="15" customHeight="1" x14ac:dyDescent="0.25">
      <c r="G21" s="74"/>
      <c r="H21" s="74"/>
    </row>
    <row r="22" spans="2:10" ht="15" customHeight="1" x14ac:dyDescent="0.25">
      <c r="F22" s="77"/>
      <c r="G22" s="74"/>
      <c r="H22" s="74"/>
    </row>
    <row r="23" spans="2:10" ht="15" customHeight="1" x14ac:dyDescent="0.25">
      <c r="G23" s="74"/>
      <c r="H23" s="7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Title</vt:lpstr>
      <vt:lpstr>&lt;90.1 Constructions&gt;</vt:lpstr>
      <vt:lpstr>System descriptions</vt:lpstr>
      <vt:lpstr>&lt;90.1 Systems</vt:lpstr>
      <vt:lpstr>&lt;ASHRAE Space Types&gt;</vt:lpstr>
      <vt:lpstr>Spaces</vt:lpstr>
      <vt:lpstr>Occupancy</vt:lpstr>
      <vt:lpstr>SpacesVentilation</vt:lpstr>
      <vt:lpstr>SpacesLoads</vt:lpstr>
      <vt:lpstr>Construction summary</vt:lpstr>
      <vt:lpstr>Schedules</vt:lpstr>
      <vt:lpstr>HVAC</vt:lpstr>
      <vt:lpstr>Service hot water</vt:lpstr>
      <vt:lpstr>Process loads</vt:lpstr>
      <vt:lpstr>(Variants)</vt:lpstr>
      <vt:lpstr>(GlobalSettings)</vt:lpstr>
      <vt:lpstr>BL_Walls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2013-04-04T09:52:28Z</dcterms:modified>
</cp:coreProperties>
</file>