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norgaardweng/Documents/Kurser/Speciale/CatalysisThesis/Writing/"/>
    </mc:Choice>
  </mc:AlternateContent>
  <xr:revisionPtr revIDLastSave="0" documentId="13_ncr:1_{03CF9BEA-F9ED-894F-B9CD-BC1BF1F6CB40}" xr6:coauthVersionLast="47" xr6:coauthVersionMax="47" xr10:uidLastSave="{00000000-0000-0000-0000-000000000000}"/>
  <bookViews>
    <workbookView xWindow="0" yWindow="500" windowWidth="14380" windowHeight="17500" xr2:uid="{D9A0D74E-C532-634B-A410-F0487A673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2" i="1"/>
  <c r="C31" i="1"/>
  <c r="E38" i="1"/>
  <c r="E39" i="1"/>
  <c r="E40" i="1"/>
  <c r="E41" i="1"/>
  <c r="E42" i="1"/>
  <c r="E43" i="1"/>
  <c r="E44" i="1"/>
  <c r="C30" i="1"/>
  <c r="C29" i="1"/>
  <c r="C28" i="1"/>
  <c r="C27" i="1"/>
  <c r="C26" i="1" l="1"/>
  <c r="C25" i="1"/>
  <c r="C24" i="1"/>
  <c r="C23" i="1"/>
  <c r="C22" i="1"/>
  <c r="C21" i="1"/>
  <c r="C20" i="1"/>
  <c r="C19" i="1"/>
  <c r="C18" i="1"/>
  <c r="E17" i="1"/>
  <c r="C17" i="1"/>
  <c r="C16" i="1"/>
  <c r="C15" i="1"/>
  <c r="E28" i="1"/>
  <c r="E29" i="1"/>
  <c r="E30" i="1"/>
  <c r="E31" i="1"/>
  <c r="E32" i="1"/>
  <c r="E33" i="1"/>
  <c r="E34" i="1"/>
  <c r="E35" i="1"/>
  <c r="E36" i="1"/>
  <c r="E37" i="1"/>
  <c r="C14" i="1"/>
  <c r="C13" i="1"/>
  <c r="J8" i="1"/>
  <c r="C12" i="1"/>
  <c r="C11" i="1"/>
  <c r="C10" i="1"/>
  <c r="C9" i="1"/>
  <c r="C8" i="1"/>
  <c r="M29" i="1" s="1" a="1"/>
  <c r="M29" i="1" s="1"/>
  <c r="E7" i="1"/>
  <c r="E8" i="1"/>
  <c r="E9" i="1"/>
  <c r="E10" i="1"/>
  <c r="E11" i="1"/>
  <c r="E12" i="1"/>
  <c r="E13" i="1"/>
  <c r="E14" i="1"/>
  <c r="E15" i="1"/>
  <c r="E16" i="1"/>
  <c r="E18" i="1"/>
  <c r="E19" i="1"/>
  <c r="E20" i="1"/>
  <c r="E21" i="1"/>
  <c r="E22" i="1"/>
  <c r="E23" i="1"/>
  <c r="E24" i="1"/>
  <c r="E25" i="1"/>
  <c r="E26" i="1"/>
  <c r="E27" i="1"/>
  <c r="E6" i="1"/>
  <c r="J13" i="1" l="1"/>
  <c r="F10" i="1"/>
  <c r="F39" i="1"/>
  <c r="F43" i="1"/>
  <c r="F40" i="1"/>
  <c r="F44" i="1"/>
  <c r="F41" i="1"/>
  <c r="J12" i="1"/>
  <c r="J14" i="1" s="1"/>
  <c r="F42" i="1"/>
  <c r="F38" i="1"/>
  <c r="N29" i="1" a="1"/>
  <c r="N29" i="1" s="1"/>
  <c r="F6" i="1"/>
  <c r="F22" i="1"/>
  <c r="F20" i="1"/>
  <c r="F19" i="1"/>
  <c r="F36" i="1"/>
  <c r="F34" i="1"/>
  <c r="F33" i="1"/>
  <c r="F31" i="1"/>
  <c r="F27" i="1"/>
  <c r="F26" i="1"/>
  <c r="F30" i="1"/>
  <c r="F18" i="1"/>
  <c r="F29" i="1"/>
  <c r="F16" i="1"/>
  <c r="F37" i="1"/>
  <c r="F32" i="1"/>
  <c r="F28" i="1"/>
  <c r="F23" i="1"/>
  <c r="F35" i="1"/>
  <c r="F25" i="1"/>
  <c r="F15" i="1"/>
  <c r="F24" i="1"/>
  <c r="F9" i="1"/>
  <c r="F17" i="1"/>
  <c r="F21" i="1"/>
  <c r="F8" i="1"/>
  <c r="F7" i="1"/>
  <c r="F14" i="1"/>
  <c r="F13" i="1"/>
  <c r="F12" i="1"/>
  <c r="F11" i="1"/>
  <c r="Q34" i="1" l="1"/>
  <c r="Q35" i="1"/>
  <c r="Q43" i="1"/>
  <c r="Q36" i="1"/>
  <c r="Q37" i="1"/>
  <c r="P43" i="1"/>
  <c r="O41" i="1"/>
  <c r="Q38" i="1"/>
  <c r="Q39" i="1"/>
  <c r="Q40" i="1"/>
  <c r="O42" i="1"/>
  <c r="P41" i="1"/>
  <c r="P42" i="1"/>
  <c r="Q41" i="1"/>
  <c r="O43" i="1"/>
  <c r="Q42" i="1"/>
  <c r="P39" i="1"/>
  <c r="P40" i="1"/>
  <c r="O39" i="1"/>
  <c r="O40" i="1"/>
  <c r="P36" i="1"/>
  <c r="O38" i="1"/>
  <c r="P37" i="1"/>
  <c r="P38" i="1"/>
  <c r="O36" i="1"/>
  <c r="O37" i="1"/>
  <c r="P34" i="1"/>
  <c r="P35" i="1"/>
  <c r="O34" i="1"/>
  <c r="O35" i="1"/>
  <c r="O32" i="1"/>
  <c r="P30" i="1"/>
  <c r="P32" i="1"/>
  <c r="Q31" i="1"/>
  <c r="O30" i="1"/>
  <c r="O31" i="1"/>
  <c r="O33" i="1"/>
  <c r="P31" i="1"/>
  <c r="Q30" i="1"/>
  <c r="P33" i="1"/>
  <c r="Q32" i="1"/>
  <c r="Q33" i="1"/>
  <c r="Q29" i="1" l="1"/>
  <c r="P29" i="1"/>
  <c r="O2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<sst xmlns="http://schemas.openxmlformats.org/spreadsheetml/2006/main" count="35" uniqueCount="35">
  <si>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Keeping up with the thesis</t>
  </si>
  <si>
    <t>Date</t>
  </si>
  <si>
    <t>Percentage finished</t>
  </si>
  <si>
    <t>Numbers</t>
  </si>
  <si>
    <t>Words per page:</t>
  </si>
  <si>
    <t>Pages per thesis:</t>
  </si>
  <si>
    <t>Words per thesis:</t>
  </si>
  <si>
    <t>Words written today</t>
  </si>
  <si>
    <t>Words written total</t>
  </si>
  <si>
    <t>Pages written total</t>
  </si>
  <si>
    <t>Statistics</t>
  </si>
  <si>
    <t>Remaining words:</t>
  </si>
  <si>
    <t>Average pace:</t>
  </si>
  <si>
    <t>Remaining days:</t>
  </si>
  <si>
    <t>Sorted wordcount</t>
  </si>
  <si>
    <t>Sorted dates</t>
  </si>
  <si>
    <t>Best day</t>
  </si>
  <si>
    <t>Second best</t>
  </si>
  <si>
    <t>Third best</t>
  </si>
  <si>
    <t>Fourth best</t>
  </si>
  <si>
    <t>Fifth best</t>
  </si>
  <si>
    <t>Color</t>
  </si>
  <si>
    <t>Sorted words not current</t>
  </si>
  <si>
    <t>Sorted words current</t>
  </si>
  <si>
    <t>100w change</t>
  </si>
  <si>
    <t>Sixth best</t>
  </si>
  <si>
    <t>Seventh best</t>
  </si>
  <si>
    <t>Eight best</t>
  </si>
  <si>
    <t>Ninth best</t>
  </si>
  <si>
    <t>Tenth best</t>
  </si>
  <si>
    <t>Eleventh best</t>
  </si>
  <si>
    <t>Twelth best</t>
  </si>
  <si>
    <t>Thirteenth best</t>
  </si>
  <si>
    <t>Fourteenth best</t>
  </si>
  <si>
    <t>Fifteen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</si>
</sst>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0" fontId="0" fillId="4" borderId="7" xfId="0" applyFill="1" applyBorder="1"/>
    <xf numFmtId="14" fontId="0" fillId="5" borderId="12" xfId="0" applyNumberFormat="1" applyFill="1" applyBorder="1"/>
    <xf numFmtId="0" fontId="0" fillId="5" borderId="12" xfId="0" applyFill="1" applyBorder="1"/>
    <xf numFmtId="0" fontId="0" fillId="5" borderId="13" xfId="0" applyFill="1" applyBorder="1"/>
    <xf numFmtId="165" fontId="0" fillId="4" borderId="5" xfId="2" applyNumberFormat="1" applyFont="1" applyFill="1" applyBorder="1"/>
    <xf numFmtId="164" fontId="0" fillId="4" borderId="7" xfId="0" applyNumberFormat="1" applyFill="1" applyBorder="1"/>
    <xf numFmtId="165" fontId="0" fillId="4" borderId="8" xfId="2" applyNumberFormat="1" applyFont="1" applyFill="1" applyBorder="1"/>
    <xf numFmtId="0" fontId="0" fillId="3" borderId="10" xfId="0" applyFill="1" applyBorder="1" applyAlignment="1">
      <alignment vertical="center" wrapText="1"/>
    </xf>
    <xf numFmtId="0" fontId="0" fillId="3" borderId="9" xfId="0" applyFill="1" applyBorder="1" applyAlignment="1">
      <alignment vertical="center"/>
    </xf>
    <xf numFmtId="0" fontId="0" fillId="3" borderId="1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7" borderId="5" xfId="0" applyFill="1" applyBorder="1" applyAlignment="1">
      <alignment horizontal="left"/>
    </xf>
    <xf numFmtId="0" fontId="0" fillId="7" borderId="8" xfId="0" applyFill="1" applyBorder="1" applyAlignment="1">
      <alignment horizontal="left"/>
    </xf>
    <xf numFmtId="1" fontId="0" fillId="9" borderId="5" xfId="0" applyNumberFormat="1" applyFill="1" applyBorder="1" applyAlignment="1">
      <alignment horizontal="left"/>
    </xf>
    <xf numFmtId="2" fontId="0" fillId="9" borderId="8" xfId="0" applyNumberFormat="1" applyFill="1" applyBorder="1" applyAlignment="1">
      <alignment horizontal="left"/>
    </xf>
    <xf numFmtId="14" fontId="0" fillId="0" borderId="0" xfId="0" applyNumberFormat="1"/>
    <xf numFmtId="0" fontId="0" fillId="0" borderId="0" xfId="0" applyAlignment="1">
      <alignment vertical="center" wrapText="1"/>
    </xf>
    <xf numFmtId="14" fontId="0" fillId="5" borderId="14" xfId="0" applyNumberFormat="1" applyFill="1" applyBorder="1"/>
    <xf numFmtId="2" fontId="0" fillId="0" borderId="0" xfId="0" applyNumberFormat="1" applyAlignment="1">
      <alignment vertical="center"/>
    </xf>
    <xf numFmtId="49" fontId="0" fillId="0" borderId="0" xfId="1" applyNumberFormat="1" applyFont="1"/>
    <xf numFmtId="0" fontId="0" fillId="4" borderId="0" xfId="0" applyFill="1"/>
    <xf numFmtId="164" fontId="0" fillId="4" borderId="0" xfId="0" applyNumberFormat="1" applyFill="1"/>
    <xf numFmtId="0" fontId="0" fillId="4" borderId="1" xfId="0" applyFill="1" applyBorder="1"/>
    <xf numFmtId="0" fontId="0" fillId="4" borderId="2" xfId="0" applyFill="1" applyBorder="1"/>
    <xf numFmtId="164" fontId="0" fillId="4" borderId="2" xfId="0" applyNumberFormat="1" applyFill="1" applyBorder="1"/>
    <xf numFmtId="165" fontId="0" fillId="4" borderId="3" xfId="2" applyNumberFormat="1" applyFont="1" applyFill="1" applyBorder="1"/>
    <xf numFmtId="0" fontId="0" fillId="4" borderId="4" xfId="0" applyFill="1" applyBorder="1"/>
    <xf numFmtId="0" fontId="0" fillId="4" borderId="6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Total words written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Sheet1!$B$6:$B$44</c:f>
              <c:numCache>
                <c:formatCode>m/d/yy</c:formatCode>
                <c:ptCount val="39"/>
                <c:pt idx="0">
                  <c:v>45138</c:v>
                </c:pt>
                <c:pt idx="1">
                  <c:v>45139</c:v>
                </c:pt>
                <c:pt idx="2">
                  <c:v>45140</c:v>
                </c:pt>
                <c:pt idx="3">
                  <c:v>45141</c:v>
                </c:pt>
                <c:pt idx="4">
                  <c:v>45142</c:v>
                </c:pt>
                <c:pt idx="5">
                  <c:v>45145</c:v>
                </c:pt>
                <c:pt idx="6">
                  <c:v>45146</c:v>
                </c:pt>
                <c:pt idx="7">
                  <c:v>45147</c:v>
                </c:pt>
                <c:pt idx="8">
                  <c:v>45148</c:v>
                </c:pt>
                <c:pt idx="9">
                  <c:v>45149</c:v>
                </c:pt>
                <c:pt idx="10">
                  <c:v>45152</c:v>
                </c:pt>
                <c:pt idx="11">
                  <c:v>45153</c:v>
                </c:pt>
                <c:pt idx="12">
                  <c:v>45154</c:v>
                </c:pt>
                <c:pt idx="13">
                  <c:v>45155</c:v>
                </c:pt>
                <c:pt idx="14">
                  <c:v>45156</c:v>
                </c:pt>
                <c:pt idx="15">
                  <c:v>45159</c:v>
                </c:pt>
                <c:pt idx="16">
                  <c:v>45160</c:v>
                </c:pt>
                <c:pt idx="17">
                  <c:v>45161</c:v>
                </c:pt>
                <c:pt idx="18">
                  <c:v>45162</c:v>
                </c:pt>
                <c:pt idx="19">
                  <c:v>45163</c:v>
                </c:pt>
                <c:pt idx="20">
                  <c:v>45164</c:v>
                </c:pt>
                <c:pt idx="21">
                  <c:v>45168</c:v>
                </c:pt>
                <c:pt idx="22">
                  <c:v>45173</c:v>
                </c:pt>
                <c:pt idx="23">
                  <c:v>45174</c:v>
                </c:pt>
                <c:pt idx="24">
                  <c:v>45175</c:v>
                </c:pt>
                <c:pt idx="25">
                  <c:v>45181</c:v>
                </c:pt>
                <c:pt idx="26">
                  <c:v>45182</c:v>
                </c:pt>
                <c:pt idx="27">
                  <c:v>45183</c:v>
                </c:pt>
                <c:pt idx="28">
                  <c:v>45187</c:v>
                </c:pt>
                <c:pt idx="29">
                  <c:v>45188</c:v>
                </c:pt>
                <c:pt idx="30">
                  <c:v>45191</c:v>
                </c:pt>
                <c:pt idx="31">
                  <c:v>45193</c:v>
                </c:pt>
              </c:numCache>
            </c:numRef>
          </c:cat>
          <c:val>
            <c:numRef>
              <c:f>Sheet1!$D$6:$D$44</c:f>
              <c:numCache>
                <c:formatCode>General</c:formatCode>
                <c:ptCount val="39"/>
                <c:pt idx="0">
                  <c:v>0</c:v>
                </c:pt>
                <c:pt idx="1">
                  <c:v>156</c:v>
                </c:pt>
                <c:pt idx="2">
                  <c:v>194</c:v>
                </c:pt>
                <c:pt idx="3">
                  <c:v>680</c:v>
                </c:pt>
                <c:pt idx="4">
                  <c:v>1026</c:v>
                </c:pt>
                <c:pt idx="5">
                  <c:v>1755</c:v>
                </c:pt>
                <c:pt idx="6">
                  <c:v>2614</c:v>
                </c:pt>
                <c:pt idx="7">
                  <c:v>2721</c:v>
                </c:pt>
                <c:pt idx="8">
                  <c:v>4000</c:v>
                </c:pt>
                <c:pt idx="9">
                  <c:v>4657</c:v>
                </c:pt>
                <c:pt idx="10">
                  <c:v>4803</c:v>
                </c:pt>
                <c:pt idx="11">
                  <c:v>4943</c:v>
                </c:pt>
                <c:pt idx="12">
                  <c:v>5410</c:v>
                </c:pt>
                <c:pt idx="13">
                  <c:v>5858</c:v>
                </c:pt>
                <c:pt idx="14">
                  <c:v>6277</c:v>
                </c:pt>
                <c:pt idx="15">
                  <c:v>6938</c:v>
                </c:pt>
                <c:pt idx="16">
                  <c:v>7518</c:v>
                </c:pt>
                <c:pt idx="17">
                  <c:v>7867</c:v>
                </c:pt>
                <c:pt idx="18">
                  <c:v>8021</c:v>
                </c:pt>
                <c:pt idx="19">
                  <c:v>8632</c:v>
                </c:pt>
                <c:pt idx="20">
                  <c:v>8727</c:v>
                </c:pt>
                <c:pt idx="21">
                  <c:v>8846</c:v>
                </c:pt>
                <c:pt idx="22">
                  <c:v>9063</c:v>
                </c:pt>
                <c:pt idx="23">
                  <c:v>9536</c:v>
                </c:pt>
                <c:pt idx="24">
                  <c:v>9756</c:v>
                </c:pt>
                <c:pt idx="25">
                  <c:v>10056</c:v>
                </c:pt>
                <c:pt idx="26">
                  <c:v>10215</c:v>
                </c:pt>
                <c:pt idx="27">
                  <c:v>10312</c:v>
                </c:pt>
                <c:pt idx="28">
                  <c:v>10437</c:v>
                </c:pt>
                <c:pt idx="29">
                  <c:v>10709</c:v>
                </c:pt>
                <c:pt idx="30">
                  <c:v>11224</c:v>
                </c:pt>
                <c:pt idx="31">
                  <c:v>11827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21-8F4D-8065-FED201971D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4074880"/>
        <c:axId val="656428208"/>
      </c:lineChart>
      <c:dateAx>
        <c:axId val="2940748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12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656428208"/>
        <c:crosses val="autoZero"/>
        <c:auto val="1"/>
        <c:lblOffset val="100"/>
        <c:baseTimeUnit val="days"/>
        <c:majorUnit val="3"/>
        <c:majorTimeUnit val="days"/>
      </c:dateAx>
      <c:valAx>
        <c:axId val="656428208"/>
        <c:scaling>
          <c:orientation val="minMax"/>
          <c:max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294074880"/>
        <c:crosses val="autoZero"/>
        <c:crossBetween val="between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050"/>
              <a:t>Most productive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Sheet1!$P$29:$P$43</c:f>
              <c:numCache>
                <c:formatCode>General</c:formatCode>
                <c:ptCount val="15"/>
                <c:pt idx="0">
                  <c:v>1279</c:v>
                </c:pt>
                <c:pt idx="1">
                  <c:v>859</c:v>
                </c:pt>
                <c:pt idx="2">
                  <c:v>729</c:v>
                </c:pt>
                <c:pt idx="3">
                  <c:v>661</c:v>
                </c:pt>
                <c:pt idx="4">
                  <c:v>657</c:v>
                </c:pt>
                <c:pt idx="5">
                  <c:v>611</c:v>
                </c:pt>
                <c:pt idx="6">
                  <c:v>603</c:v>
                </c:pt>
                <c:pt idx="7">
                  <c:v>580</c:v>
                </c:pt>
                <c:pt idx="8">
                  <c:v>515</c:v>
                </c:pt>
                <c:pt idx="9">
                  <c:v>486</c:v>
                </c:pt>
                <c:pt idx="10">
                  <c:v>473</c:v>
                </c:pt>
                <c:pt idx="11">
                  <c:v>467</c:v>
                </c:pt>
                <c:pt idx="12">
                  <c:v>448</c:v>
                </c:pt>
                <c:pt idx="13">
                  <c:v>419</c:v>
                </c:pt>
                <c:pt idx="14">
                  <c:v>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9653-1C40-B598-CD7F7B9C621B}"/>
            </c:ext>
          </c:extLst>
        </c:ser>
        <c:ser>
          <c:idx val="1"/>
          <c:order val="1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Sheet1!$L$29:$L$43</c:f>
              <c:strCache>
                <c:ptCount val="15"/>
                <c:pt idx="0">
                  <c:v>Best day</c:v>
                </c:pt>
                <c:pt idx="1">
                  <c:v>Second best</c:v>
                </c:pt>
                <c:pt idx="2">
                  <c:v>Third best</c:v>
                </c:pt>
                <c:pt idx="3">
                  <c:v>Fourth best</c:v>
                </c:pt>
                <c:pt idx="4">
                  <c:v>Fifth best</c:v>
                </c:pt>
                <c:pt idx="5">
                  <c:v>Sixth best</c:v>
                </c:pt>
                <c:pt idx="6">
                  <c:v>Seventh best</c:v>
                </c:pt>
                <c:pt idx="7">
                  <c:v>Eight best</c:v>
                </c:pt>
                <c:pt idx="8">
                  <c:v>Ninth best</c:v>
                </c:pt>
                <c:pt idx="9">
                  <c:v>Tenth best</c:v>
                </c:pt>
                <c:pt idx="10">
                  <c:v>Eleventh best</c:v>
                </c:pt>
                <c:pt idx="11">
                  <c:v>Twelth best</c:v>
                </c:pt>
                <c:pt idx="12">
                  <c:v>Thirteenth best</c:v>
                </c:pt>
                <c:pt idx="13">
                  <c:v>Fourteenth best</c:v>
                </c:pt>
                <c:pt idx="14">
                  <c:v>Fifteen best</c:v>
                </c:pt>
              </c:strCache>
            </c:strRef>
          </c:cat>
          <c:val>
            <c:numRef>
              <c:f>Sheet1!$Q$29:$Q$43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653-1C40-B598-CD7F7B9C6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2"/>
        <c:overlap val="96"/>
        <c:axId val="813497808"/>
        <c:axId val="813359696"/>
      </c:barChart>
      <c:catAx>
        <c:axId val="81349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359696"/>
        <c:crosses val="autoZero"/>
        <c:auto val="1"/>
        <c:lblAlgn val="ctr"/>
        <c:lblOffset val="100"/>
        <c:noMultiLvlLbl val="0"/>
      </c:catAx>
      <c:valAx>
        <c:axId val="81335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/>
              </a:solidFill>
              <a:prstDash val="solid"/>
              <a:miter lim="800000"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K"/>
          </a:p>
        </c:txPr>
        <c:crossAx val="813497808"/>
        <c:crosses val="autoZero"/>
        <c:crossBetween val="between"/>
        <c:majorUnit val="340"/>
        <c:minorUnit val="34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40000"/>
        <a:lumOff val="60000"/>
      </a:schemeClr>
    </a:solidFill>
    <a:ln w="1905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8466</xdr:colOff>
      <xdr:row>15</xdr:row>
      <xdr:rowOff>8465</xdr:rowOff>
    </xdr:from>
    <xdr:to>
      <xdr:col>10</xdr:col>
      <xdr:colOff>8467</xdr:colOff>
      <xdr:row>32</xdr:row>
      <xdr:rowOff>10583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800AF5-326E-7E52-C2A1-7BBCADECF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10584</xdr:colOff>
      <xdr:row>33</xdr:row>
      <xdr:rowOff>10584</xdr:rowOff>
    </xdr:from>
    <xdr:to>
      <xdr:col>10</xdr:col>
      <xdr:colOff>10583</xdr:colOff>
      <xdr:row>43</xdr:row>
      <xdr:rowOff>206373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4FB04AB-DBDF-7691-65FA-9151E3CFD3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31753</xdr:colOff>
      <xdr:row>27</xdr:row>
      <xdr:rowOff>39688</xdr:rowOff>
    </xdr:from>
    <xdr:to>
      <xdr:col>17</xdr:col>
      <xdr:colOff>531815</xdr:colOff>
      <xdr:row>60</xdr:row>
      <xdr:rowOff>52916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279344-2A5F-EAFE-463C-CECAD37EC517}"/>
            </a:ext>
          </a:extLst>
        </xdr:cNvPr>
        <xdr:cNvSpPr/>
      </xdr:nvSpPr>
      <xdr:spPr>
        <a:xfrm>
          <a:off x="7323670" y="5564188"/>
          <a:ext cx="5453062" cy="667014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BD91-B5D1-3B47-8D3F-04331482504C}">
  <dimension ref="A1:Q60"/>
  <sheetViews>
    <sheetView tabSelected="1" topLeftCell="A12" zoomScale="120" zoomScaleNormal="120" workbookViewId="0">
      <selection activeCell="D37" sqref="D37"/>
    </sheetView>
  </sheetViews>
  <sheetFormatPr baseColWidth="10" defaultRowHeight="16" x14ac:dyDescent="0.2"/>
  <cols>
    <col min="1" max="1" width="0.6640625" customWidth="1"/>
    <col min="3" max="3" width="13" customWidth="1"/>
    <col min="4" max="4" width="12.33203125" customWidth="1"/>
    <col min="5" max="6" width="12.1640625" customWidth="1"/>
    <col min="7" max="7" width="1" customWidth="1"/>
    <col min="11" max="11" width="0.83203125" customWidth="1"/>
  </cols>
  <sheetData>
    <row r="1" spans="1:17" ht="16" customHeight="1" x14ac:dyDescent="0.2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7" ht="16" customHeight="1" x14ac:dyDescent="0.2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7" ht="16" customHeight="1" thickBot="1" x14ac:dyDescent="0.25">
      <c r="A3" s="41"/>
      <c r="B3" s="42"/>
      <c r="C3" s="42"/>
      <c r="D3" s="42"/>
      <c r="E3" s="42"/>
      <c r="F3" s="42"/>
      <c r="G3" s="42"/>
      <c r="H3" s="42"/>
      <c r="I3" s="42"/>
      <c r="J3" s="42"/>
      <c r="K3" s="43"/>
    </row>
    <row r="4" spans="1:17" ht="5" customHeight="1" thickBot="1" x14ac:dyDescent="0.25"/>
    <row r="5" spans="1:17" ht="31" customHeight="1" thickBot="1" x14ac:dyDescent="0.25">
      <c r="B5" s="9" t="s">
        <v>1</v>
      </c>
      <c r="C5" s="8" t="s">
        <v>7</v>
      </c>
      <c r="D5" s="8" t="s">
        <v>8</v>
      </c>
      <c r="E5" s="8" t="s">
        <v>9</v>
      </c>
      <c r="F5" s="10" t="s">
        <v>2</v>
      </c>
      <c r="H5" s="44" t="s">
        <v>3</v>
      </c>
      <c r="I5" s="45"/>
      <c r="J5" s="46"/>
    </row>
    <row r="6" spans="1:17" x14ac:dyDescent="0.2">
      <c r="B6" s="18">
        <v>45138</v>
      </c>
      <c r="C6" s="23">
        <v>0</v>
      </c>
      <c r="D6" s="24">
        <v>0</v>
      </c>
      <c r="E6" s="25">
        <f>D6/$J$6</f>
        <v>0</v>
      </c>
      <c r="F6" s="26">
        <f>D6/$J$8</f>
        <v>0</v>
      </c>
      <c r="H6" s="47" t="s">
        <v>4</v>
      </c>
      <c r="I6" s="48"/>
      <c r="J6" s="12">
        <v>340</v>
      </c>
    </row>
    <row r="7" spans="1:17" x14ac:dyDescent="0.2">
      <c r="B7" s="2">
        <v>45139</v>
      </c>
      <c r="C7" s="27">
        <v>156</v>
      </c>
      <c r="D7" s="21">
        <v>156</v>
      </c>
      <c r="E7" s="22">
        <f t="shared" ref="E7:E37" si="0">D7/$J$6</f>
        <v>0.45882352941176469</v>
      </c>
      <c r="F7" s="5">
        <f t="shared" ref="F7:F37" si="1">D7/$J$8</f>
        <v>9.1764705882352946E-3</v>
      </c>
      <c r="H7" s="49" t="s">
        <v>5</v>
      </c>
      <c r="I7" s="50"/>
      <c r="J7" s="12">
        <v>50</v>
      </c>
    </row>
    <row r="8" spans="1:17" ht="17" thickBot="1" x14ac:dyDescent="0.25">
      <c r="B8" s="2">
        <v>45140</v>
      </c>
      <c r="C8" s="27">
        <f t="shared" ref="C8:C37" si="2">D8-D7</f>
        <v>38</v>
      </c>
      <c r="D8" s="21">
        <v>194</v>
      </c>
      <c r="E8" s="22">
        <f t="shared" si="0"/>
        <v>0.57058823529411762</v>
      </c>
      <c r="F8" s="5">
        <f t="shared" si="1"/>
        <v>1.1411764705882352E-2</v>
      </c>
      <c r="H8" s="51" t="s">
        <v>6</v>
      </c>
      <c r="I8" s="52"/>
      <c r="J8" s="13">
        <f>J6*J7</f>
        <v>17000</v>
      </c>
    </row>
    <row r="9" spans="1:17" ht="17" thickBot="1" x14ac:dyDescent="0.25">
      <c r="B9" s="2">
        <v>45141</v>
      </c>
      <c r="C9" s="27">
        <f t="shared" si="2"/>
        <v>486</v>
      </c>
      <c r="D9" s="21">
        <v>680</v>
      </c>
      <c r="E9" s="22">
        <f t="shared" si="0"/>
        <v>2</v>
      </c>
      <c r="F9" s="5">
        <f t="shared" si="1"/>
        <v>0.04</v>
      </c>
    </row>
    <row r="10" spans="1:17" x14ac:dyDescent="0.2">
      <c r="B10" s="2">
        <v>45142</v>
      </c>
      <c r="C10" s="27">
        <f t="shared" si="2"/>
        <v>346</v>
      </c>
      <c r="D10" s="21">
        <v>1026</v>
      </c>
      <c r="E10" s="22">
        <f t="shared" si="0"/>
        <v>3.0176470588235293</v>
      </c>
      <c r="F10" s="5">
        <f t="shared" si="1"/>
        <v>6.0352941176470588E-2</v>
      </c>
      <c r="H10" s="53" t="s">
        <v>10</v>
      </c>
      <c r="I10" s="54"/>
      <c r="J10" s="55"/>
    </row>
    <row r="11" spans="1:17" ht="17" thickBot="1" x14ac:dyDescent="0.25">
      <c r="B11" s="2">
        <v>45145</v>
      </c>
      <c r="C11" s="27">
        <f t="shared" si="2"/>
        <v>729</v>
      </c>
      <c r="D11" s="21">
        <v>1755</v>
      </c>
      <c r="E11" s="22">
        <f t="shared" si="0"/>
        <v>5.1617647058823533</v>
      </c>
      <c r="F11" s="5">
        <f t="shared" si="1"/>
        <v>0.10323529411764706</v>
      </c>
      <c r="H11" s="56"/>
      <c r="I11" s="57"/>
      <c r="J11" s="58"/>
    </row>
    <row r="12" spans="1:17" x14ac:dyDescent="0.2">
      <c r="B12" s="2">
        <v>45146</v>
      </c>
      <c r="C12" s="27">
        <f t="shared" si="2"/>
        <v>859</v>
      </c>
      <c r="D12" s="21">
        <v>2614</v>
      </c>
      <c r="E12" s="22">
        <f t="shared" si="0"/>
        <v>7.6882352941176473</v>
      </c>
      <c r="F12" s="5">
        <f t="shared" si="1"/>
        <v>0.15376470588235294</v>
      </c>
      <c r="H12" s="29" t="s">
        <v>11</v>
      </c>
      <c r="I12" s="30"/>
      <c r="J12" s="14">
        <f>J8-MAX(D6:D37)</f>
        <v>5173</v>
      </c>
    </row>
    <row r="13" spans="1:17" x14ac:dyDescent="0.2">
      <c r="B13" s="2">
        <v>45147</v>
      </c>
      <c r="C13" s="27">
        <f t="shared" si="2"/>
        <v>107</v>
      </c>
      <c r="D13" s="21">
        <v>2721</v>
      </c>
      <c r="E13" s="22">
        <f t="shared" si="0"/>
        <v>8.0029411764705891</v>
      </c>
      <c r="F13" s="5">
        <f t="shared" si="1"/>
        <v>0.16005882352941175</v>
      </c>
      <c r="H13" s="31" t="s">
        <v>12</v>
      </c>
      <c r="I13" s="32"/>
      <c r="J13" s="14">
        <f>AVERAGE(C9:C25)</f>
        <v>496.35294117647061</v>
      </c>
    </row>
    <row r="14" spans="1:17" ht="17" thickBot="1" x14ac:dyDescent="0.25">
      <c r="B14" s="2">
        <v>45148</v>
      </c>
      <c r="C14" s="27">
        <f t="shared" si="2"/>
        <v>1279</v>
      </c>
      <c r="D14" s="21">
        <v>4000</v>
      </c>
      <c r="E14" s="22">
        <f t="shared" si="0"/>
        <v>11.764705882352942</v>
      </c>
      <c r="F14" s="5">
        <f t="shared" si="1"/>
        <v>0.23529411764705882</v>
      </c>
      <c r="H14" s="33" t="s">
        <v>13</v>
      </c>
      <c r="I14" s="34"/>
      <c r="J14" s="15">
        <f>J12/J13</f>
        <v>10.42201943588528</v>
      </c>
    </row>
    <row r="15" spans="1:17" x14ac:dyDescent="0.2">
      <c r="B15" s="2">
        <v>45149</v>
      </c>
      <c r="C15" s="27">
        <f t="shared" si="2"/>
        <v>657</v>
      </c>
      <c r="D15" s="21">
        <v>4657</v>
      </c>
      <c r="E15" s="22">
        <f t="shared" si="0"/>
        <v>13.697058823529412</v>
      </c>
      <c r="F15" s="5">
        <f t="shared" si="1"/>
        <v>0.27394117647058824</v>
      </c>
      <c r="O15" s="11" t="s">
        <v>24</v>
      </c>
      <c r="P15" s="11">
        <v>24.68</v>
      </c>
      <c r="Q15" s="19">
        <v>23.78</v>
      </c>
    </row>
    <row r="16" spans="1:17" x14ac:dyDescent="0.2">
      <c r="B16" s="2">
        <v>45152</v>
      </c>
      <c r="C16" s="27">
        <f t="shared" si="2"/>
        <v>146</v>
      </c>
      <c r="D16" s="21">
        <v>4803</v>
      </c>
      <c r="E16" s="22">
        <f t="shared" si="0"/>
        <v>14.126470588235295</v>
      </c>
      <c r="F16" s="5">
        <f t="shared" si="1"/>
        <v>0.28252941176470586</v>
      </c>
      <c r="J16" s="20"/>
    </row>
    <row r="17" spans="2:17" x14ac:dyDescent="0.2">
      <c r="B17" s="2">
        <v>45153</v>
      </c>
      <c r="C17" s="27">
        <f t="shared" si="2"/>
        <v>140</v>
      </c>
      <c r="D17" s="21">
        <v>4943</v>
      </c>
      <c r="E17" s="22">
        <f t="shared" si="0"/>
        <v>14.538235294117648</v>
      </c>
      <c r="F17" s="5">
        <f t="shared" si="1"/>
        <v>0.29076470588235293</v>
      </c>
    </row>
    <row r="18" spans="2:17" x14ac:dyDescent="0.2">
      <c r="B18" s="2">
        <v>45154</v>
      </c>
      <c r="C18" s="27">
        <f t="shared" si="2"/>
        <v>467</v>
      </c>
      <c r="D18" s="21">
        <v>5410</v>
      </c>
      <c r="E18" s="22">
        <f t="shared" si="0"/>
        <v>15.911764705882353</v>
      </c>
      <c r="F18" s="5">
        <f t="shared" si="1"/>
        <v>0.31823529411764706</v>
      </c>
    </row>
    <row r="19" spans="2:17" x14ac:dyDescent="0.2">
      <c r="B19" s="2">
        <v>45155</v>
      </c>
      <c r="C19" s="27">
        <f t="shared" si="2"/>
        <v>448</v>
      </c>
      <c r="D19" s="21">
        <v>5858</v>
      </c>
      <c r="E19" s="22">
        <f t="shared" si="0"/>
        <v>17.229411764705883</v>
      </c>
      <c r="F19" s="5">
        <f t="shared" si="1"/>
        <v>0.34458823529411764</v>
      </c>
    </row>
    <row r="20" spans="2:17" x14ac:dyDescent="0.2">
      <c r="B20" s="2">
        <v>45156</v>
      </c>
      <c r="C20" s="27">
        <f t="shared" si="2"/>
        <v>419</v>
      </c>
      <c r="D20" s="21">
        <v>6277</v>
      </c>
      <c r="E20" s="22">
        <f t="shared" si="0"/>
        <v>18.461764705882352</v>
      </c>
      <c r="F20" s="5">
        <f t="shared" si="1"/>
        <v>0.36923529411764705</v>
      </c>
    </row>
    <row r="21" spans="2:17" x14ac:dyDescent="0.2">
      <c r="B21" s="2">
        <v>45159</v>
      </c>
      <c r="C21" s="27">
        <f t="shared" si="2"/>
        <v>661</v>
      </c>
      <c r="D21" s="21">
        <v>6938</v>
      </c>
      <c r="E21" s="22">
        <f t="shared" si="0"/>
        <v>20.405882352941177</v>
      </c>
      <c r="F21" s="5">
        <f t="shared" si="1"/>
        <v>0.40811764705882353</v>
      </c>
    </row>
    <row r="22" spans="2:17" x14ac:dyDescent="0.2">
      <c r="B22" s="2">
        <v>45160</v>
      </c>
      <c r="C22" s="27">
        <f t="shared" si="2"/>
        <v>580</v>
      </c>
      <c r="D22" s="21">
        <v>7518</v>
      </c>
      <c r="E22" s="22">
        <f t="shared" si="0"/>
        <v>22.111764705882354</v>
      </c>
      <c r="F22" s="5">
        <f t="shared" si="1"/>
        <v>0.44223529411764706</v>
      </c>
    </row>
    <row r="23" spans="2:17" x14ac:dyDescent="0.2">
      <c r="B23" s="2">
        <v>45161</v>
      </c>
      <c r="C23" s="27">
        <f t="shared" si="2"/>
        <v>349</v>
      </c>
      <c r="D23" s="21">
        <v>7867</v>
      </c>
      <c r="E23" s="22">
        <f t="shared" si="0"/>
        <v>23.138235294117646</v>
      </c>
      <c r="F23" s="5">
        <f t="shared" si="1"/>
        <v>0.46276470588235297</v>
      </c>
    </row>
    <row r="24" spans="2:17" x14ac:dyDescent="0.2">
      <c r="B24" s="2">
        <v>45162</v>
      </c>
      <c r="C24" s="27">
        <f t="shared" si="2"/>
        <v>154</v>
      </c>
      <c r="D24" s="21">
        <v>8021</v>
      </c>
      <c r="E24" s="22">
        <f t="shared" si="0"/>
        <v>23.591176470588234</v>
      </c>
      <c r="F24" s="5">
        <f t="shared" si="1"/>
        <v>0.4718235294117647</v>
      </c>
    </row>
    <row r="25" spans="2:17" x14ac:dyDescent="0.2">
      <c r="B25" s="2">
        <v>45163</v>
      </c>
      <c r="C25" s="27">
        <f t="shared" si="2"/>
        <v>611</v>
      </c>
      <c r="D25" s="21">
        <v>8632</v>
      </c>
      <c r="E25" s="22">
        <f t="shared" si="0"/>
        <v>25.388235294117646</v>
      </c>
      <c r="F25" s="5">
        <f t="shared" si="1"/>
        <v>0.5077647058823529</v>
      </c>
    </row>
    <row r="26" spans="2:17" x14ac:dyDescent="0.2">
      <c r="B26" s="2">
        <v>45164</v>
      </c>
      <c r="C26" s="27">
        <f t="shared" si="2"/>
        <v>95</v>
      </c>
      <c r="D26" s="21">
        <v>8727</v>
      </c>
      <c r="E26" s="22">
        <f t="shared" si="0"/>
        <v>25.66764705882353</v>
      </c>
      <c r="F26" s="5">
        <f t="shared" si="1"/>
        <v>0.51335294117647057</v>
      </c>
    </row>
    <row r="27" spans="2:17" x14ac:dyDescent="0.2">
      <c r="B27" s="2">
        <v>45168</v>
      </c>
      <c r="C27" s="27">
        <f t="shared" si="2"/>
        <v>119</v>
      </c>
      <c r="D27" s="21">
        <v>8846</v>
      </c>
      <c r="E27" s="22">
        <f t="shared" si="0"/>
        <v>26.017647058823531</v>
      </c>
      <c r="F27" s="5">
        <f t="shared" si="1"/>
        <v>0.52035294117647057</v>
      </c>
    </row>
    <row r="28" spans="2:17" ht="17" customHeight="1" x14ac:dyDescent="0.2">
      <c r="B28" s="2">
        <v>45173</v>
      </c>
      <c r="C28" s="27">
        <f t="shared" si="2"/>
        <v>217</v>
      </c>
      <c r="D28" s="21">
        <v>9063</v>
      </c>
      <c r="E28" s="22">
        <f t="shared" si="0"/>
        <v>26.655882352941177</v>
      </c>
      <c r="F28" s="5">
        <f t="shared" si="1"/>
        <v>0.53311764705882347</v>
      </c>
      <c r="M28" t="s">
        <v>14</v>
      </c>
      <c r="N28" t="s">
        <v>15</v>
      </c>
      <c r="O28" t="s">
        <v>21</v>
      </c>
      <c r="P28" t="s">
        <v>22</v>
      </c>
      <c r="Q28" t="s">
        <v>23</v>
      </c>
    </row>
    <row r="29" spans="2:17" x14ac:dyDescent="0.2">
      <c r="B29" s="2">
        <v>45174</v>
      </c>
      <c r="C29" s="27">
        <f t="shared" si="2"/>
        <v>473</v>
      </c>
      <c r="D29" s="21">
        <v>9536</v>
      </c>
      <c r="E29" s="22">
        <f t="shared" si="0"/>
        <v>28.047058823529412</v>
      </c>
      <c r="F29" s="5">
        <f t="shared" si="1"/>
        <v>0.56094117647058828</v>
      </c>
      <c r="H29" s="17"/>
      <c r="I29" s="17"/>
      <c r="J29" s="17"/>
      <c r="L29" t="s">
        <v>16</v>
      </c>
      <c r="M29" cm="1">
        <f t="array" ref="M29:M60">_xlfn.SORTBY(C6:C37, C6:C37, -1)</f>
        <v>1279</v>
      </c>
      <c r="N29" s="16" cm="1">
        <f t="array" ref="N29:N60">_xlfn.SORTBY(B6:B37,C6:C37, -1)</f>
        <v>45148</v>
      </c>
      <c r="O29" t="str">
        <f ca="1">IF(N29=TODAY(), "Green", "Blue")</f>
        <v>Blue</v>
      </c>
      <c r="P29">
        <f ca="1">IF(NOT(N29=TODAY()), M29, "")</f>
        <v>1279</v>
      </c>
      <c r="Q29" t="str">
        <f ca="1">IF(N29=TODAY(), M29, "")</f>
        <v/>
      </c>
    </row>
    <row r="30" spans="2:17" x14ac:dyDescent="0.2">
      <c r="B30" s="2">
        <v>45175</v>
      </c>
      <c r="C30" s="27">
        <f t="shared" si="2"/>
        <v>220</v>
      </c>
      <c r="D30" s="21">
        <v>9756</v>
      </c>
      <c r="E30" s="22">
        <f t="shared" si="0"/>
        <v>28.694117647058825</v>
      </c>
      <c r="F30" s="5">
        <f t="shared" si="1"/>
        <v>0.57388235294117651</v>
      </c>
      <c r="H30" s="17"/>
      <c r="I30" s="17"/>
      <c r="J30" s="17"/>
      <c r="L30" t="s">
        <v>17</v>
      </c>
      <c r="M30">
        <v>859</v>
      </c>
      <c r="N30" s="16">
        <v>45146</v>
      </c>
      <c r="O30" t="str">
        <f t="shared" ref="O30:O43" ca="1" si="3">IF(N30=TODAY(), "Green", "Blue")</f>
        <v>Blue</v>
      </c>
      <c r="P30">
        <f t="shared" ref="P30:P43" ca="1" si="4">IF(NOT(N30=TODAY()), M30, "")</f>
        <v>859</v>
      </c>
      <c r="Q30" t="str">
        <f t="shared" ref="Q30:Q43" ca="1" si="5">IF(N30=TODAY(), M30, "")</f>
        <v/>
      </c>
    </row>
    <row r="31" spans="2:17" x14ac:dyDescent="0.2">
      <c r="B31" s="2">
        <v>45181</v>
      </c>
      <c r="C31" s="27">
        <f t="shared" si="2"/>
        <v>300</v>
      </c>
      <c r="D31" s="21">
        <v>10056</v>
      </c>
      <c r="E31" s="22">
        <f t="shared" si="0"/>
        <v>29.576470588235296</v>
      </c>
      <c r="F31" s="5">
        <f t="shared" si="1"/>
        <v>0.59152941176470586</v>
      </c>
      <c r="H31" s="17"/>
      <c r="I31" s="17"/>
      <c r="J31" s="17"/>
      <c r="L31" t="s">
        <v>18</v>
      </c>
      <c r="M31">
        <v>729</v>
      </c>
      <c r="N31" s="16">
        <v>45145</v>
      </c>
      <c r="O31" t="str">
        <f t="shared" ca="1" si="3"/>
        <v>Blue</v>
      </c>
      <c r="P31">
        <f t="shared" ca="1" si="4"/>
        <v>729</v>
      </c>
      <c r="Q31" t="str">
        <f t="shared" ca="1" si="5"/>
        <v/>
      </c>
    </row>
    <row r="32" spans="2:17" x14ac:dyDescent="0.2">
      <c r="B32" s="2">
        <v>45182</v>
      </c>
      <c r="C32" s="27">
        <f t="shared" si="2"/>
        <v>159</v>
      </c>
      <c r="D32" s="21">
        <v>10215</v>
      </c>
      <c r="E32" s="22">
        <f t="shared" si="0"/>
        <v>30.044117647058822</v>
      </c>
      <c r="F32" s="5">
        <f t="shared" si="1"/>
        <v>0.60088235294117642</v>
      </c>
      <c r="H32" s="17"/>
      <c r="I32" s="17"/>
      <c r="J32" s="17"/>
      <c r="L32" t="s">
        <v>19</v>
      </c>
      <c r="M32">
        <v>661</v>
      </c>
      <c r="N32" s="16">
        <v>45159</v>
      </c>
      <c r="O32" t="str">
        <f t="shared" ca="1" si="3"/>
        <v>Blue</v>
      </c>
      <c r="P32">
        <f t="shared" ca="1" si="4"/>
        <v>661</v>
      </c>
      <c r="Q32" t="str">
        <f t="shared" ca="1" si="5"/>
        <v/>
      </c>
    </row>
    <row r="33" spans="2:17" x14ac:dyDescent="0.2">
      <c r="B33" s="2">
        <v>45183</v>
      </c>
      <c r="C33" s="27">
        <f t="shared" si="2"/>
        <v>97</v>
      </c>
      <c r="D33" s="21">
        <v>10312</v>
      </c>
      <c r="E33" s="22">
        <f t="shared" si="0"/>
        <v>30.329411764705881</v>
      </c>
      <c r="F33" s="5">
        <f t="shared" si="1"/>
        <v>0.60658823529411765</v>
      </c>
      <c r="H33" s="17"/>
      <c r="I33" s="17"/>
      <c r="J33" s="17"/>
      <c r="L33" t="s">
        <v>20</v>
      </c>
      <c r="M33">
        <v>657</v>
      </c>
      <c r="N33" s="16">
        <v>45149</v>
      </c>
      <c r="O33" t="str">
        <f t="shared" ca="1" si="3"/>
        <v>Blue</v>
      </c>
      <c r="P33">
        <f t="shared" ca="1" si="4"/>
        <v>657</v>
      </c>
      <c r="Q33" t="str">
        <f t="shared" ca="1" si="5"/>
        <v/>
      </c>
    </row>
    <row r="34" spans="2:17" x14ac:dyDescent="0.2">
      <c r="B34" s="2">
        <v>45187</v>
      </c>
      <c r="C34" s="27">
        <f t="shared" si="2"/>
        <v>125</v>
      </c>
      <c r="D34" s="21">
        <v>10437</v>
      </c>
      <c r="E34" s="22">
        <f t="shared" si="0"/>
        <v>30.69705882352941</v>
      </c>
      <c r="F34" s="5">
        <f t="shared" si="1"/>
        <v>0.61394117647058821</v>
      </c>
      <c r="H34" s="17"/>
      <c r="I34" s="17"/>
      <c r="J34" s="17"/>
      <c r="L34" t="s">
        <v>25</v>
      </c>
      <c r="M34">
        <v>611</v>
      </c>
      <c r="N34" s="16">
        <v>45163</v>
      </c>
      <c r="O34" t="str">
        <f t="shared" ca="1" si="3"/>
        <v>Blue</v>
      </c>
      <c r="P34">
        <f t="shared" ca="1" si="4"/>
        <v>611</v>
      </c>
      <c r="Q34" t="str">
        <f t="shared" ca="1" si="5"/>
        <v/>
      </c>
    </row>
    <row r="35" spans="2:17" x14ac:dyDescent="0.2">
      <c r="B35" s="2">
        <v>45188</v>
      </c>
      <c r="C35" s="27">
        <f t="shared" si="2"/>
        <v>272</v>
      </c>
      <c r="D35" s="21">
        <v>10709</v>
      </c>
      <c r="E35" s="22">
        <f t="shared" si="0"/>
        <v>31.497058823529411</v>
      </c>
      <c r="F35" s="5">
        <f t="shared" si="1"/>
        <v>0.62994117647058823</v>
      </c>
      <c r="H35" s="17"/>
      <c r="I35" s="17"/>
      <c r="J35" s="17"/>
      <c r="L35" t="s">
        <v>26</v>
      </c>
      <c r="M35">
        <v>603</v>
      </c>
      <c r="N35" s="16">
        <v>45193</v>
      </c>
      <c r="O35" t="str">
        <f t="shared" ca="1" si="3"/>
        <v>Blue</v>
      </c>
      <c r="P35">
        <f t="shared" ca="1" si="4"/>
        <v>603</v>
      </c>
      <c r="Q35" t="str">
        <f t="shared" ca="1" si="5"/>
        <v/>
      </c>
    </row>
    <row r="36" spans="2:17" x14ac:dyDescent="0.2">
      <c r="B36" s="2">
        <v>45191</v>
      </c>
      <c r="C36" s="27">
        <f t="shared" si="2"/>
        <v>515</v>
      </c>
      <c r="D36" s="21">
        <v>11224</v>
      </c>
      <c r="E36" s="22">
        <f t="shared" si="0"/>
        <v>33.011764705882356</v>
      </c>
      <c r="F36" s="5">
        <f t="shared" si="1"/>
        <v>0.66023529411764703</v>
      </c>
      <c r="H36" s="17"/>
      <c r="I36" s="17"/>
      <c r="J36" s="17"/>
      <c r="L36" t="s">
        <v>27</v>
      </c>
      <c r="M36">
        <v>580</v>
      </c>
      <c r="N36" s="16">
        <v>45160</v>
      </c>
      <c r="O36" t="str">
        <f t="shared" ca="1" si="3"/>
        <v>Blue</v>
      </c>
      <c r="P36">
        <f t="shared" ca="1" si="4"/>
        <v>580</v>
      </c>
      <c r="Q36" t="str">
        <f t="shared" ca="1" si="5"/>
        <v/>
      </c>
    </row>
    <row r="37" spans="2:17" x14ac:dyDescent="0.2">
      <c r="B37" s="2">
        <v>45193</v>
      </c>
      <c r="C37" s="27">
        <f t="shared" si="2"/>
        <v>603</v>
      </c>
      <c r="D37" s="21">
        <v>11827</v>
      </c>
      <c r="E37" s="22">
        <f t="shared" si="0"/>
        <v>34.785294117647062</v>
      </c>
      <c r="F37" s="5">
        <f t="shared" si="1"/>
        <v>0.69570588235294117</v>
      </c>
      <c r="H37" s="17"/>
      <c r="I37" s="17"/>
      <c r="J37" s="17"/>
      <c r="L37" t="s">
        <v>28</v>
      </c>
      <c r="M37">
        <v>515</v>
      </c>
      <c r="N37" s="16">
        <v>45191</v>
      </c>
      <c r="O37" t="str">
        <f t="shared" ca="1" si="3"/>
        <v>Blue</v>
      </c>
      <c r="P37">
        <f t="shared" ca="1" si="4"/>
        <v>515</v>
      </c>
      <c r="Q37" t="str">
        <f t="shared" ca="1" si="5"/>
        <v/>
      </c>
    </row>
    <row r="38" spans="2:17" ht="16" customHeight="1" x14ac:dyDescent="0.2">
      <c r="B38" s="3"/>
      <c r="C38" s="27"/>
      <c r="D38" s="21"/>
      <c r="E38" s="22">
        <f t="shared" ref="E38:E44" si="6">D38/$J$6</f>
        <v>0</v>
      </c>
      <c r="F38" s="5">
        <f t="shared" ref="F38:F44" si="7">D38/$J$8</f>
        <v>0</v>
      </c>
      <c r="L38" t="s">
        <v>29</v>
      </c>
      <c r="M38">
        <v>486</v>
      </c>
      <c r="N38" s="16">
        <v>45141</v>
      </c>
      <c r="O38" t="str">
        <f t="shared" ca="1" si="3"/>
        <v>Blue</v>
      </c>
      <c r="P38">
        <f t="shared" ca="1" si="4"/>
        <v>486</v>
      </c>
      <c r="Q38" t="str">
        <f t="shared" ca="1" si="5"/>
        <v/>
      </c>
    </row>
    <row r="39" spans="2:17" x14ac:dyDescent="0.2">
      <c r="B39" s="3"/>
      <c r="C39" s="27"/>
      <c r="D39" s="21"/>
      <c r="E39" s="22">
        <f t="shared" si="6"/>
        <v>0</v>
      </c>
      <c r="F39" s="5">
        <f t="shared" si="7"/>
        <v>0</v>
      </c>
      <c r="L39" t="s">
        <v>30</v>
      </c>
      <c r="M39">
        <v>473</v>
      </c>
      <c r="N39" s="16">
        <v>45174</v>
      </c>
      <c r="O39" t="str">
        <f t="shared" ca="1" si="3"/>
        <v>Blue</v>
      </c>
      <c r="P39">
        <f t="shared" ca="1" si="4"/>
        <v>473</v>
      </c>
      <c r="Q39" t="str">
        <f t="shared" ca="1" si="5"/>
        <v/>
      </c>
    </row>
    <row r="40" spans="2:17" x14ac:dyDescent="0.2">
      <c r="B40" s="3"/>
      <c r="C40" s="27"/>
      <c r="D40" s="21"/>
      <c r="E40" s="22">
        <f t="shared" si="6"/>
        <v>0</v>
      </c>
      <c r="F40" s="5">
        <f t="shared" si="7"/>
        <v>0</v>
      </c>
      <c r="L40" t="s">
        <v>31</v>
      </c>
      <c r="M40">
        <v>467</v>
      </c>
      <c r="N40" s="16">
        <v>45154</v>
      </c>
      <c r="O40" t="str">
        <f t="shared" ca="1" si="3"/>
        <v>Blue</v>
      </c>
      <c r="P40">
        <f t="shared" ca="1" si="4"/>
        <v>467</v>
      </c>
      <c r="Q40" t="str">
        <f t="shared" ca="1" si="5"/>
        <v/>
      </c>
    </row>
    <row r="41" spans="2:17" x14ac:dyDescent="0.2">
      <c r="B41" s="3"/>
      <c r="C41" s="27"/>
      <c r="D41" s="21"/>
      <c r="E41" s="22">
        <f t="shared" si="6"/>
        <v>0</v>
      </c>
      <c r="F41" s="5">
        <f t="shared" si="7"/>
        <v>0</v>
      </c>
      <c r="L41" t="s">
        <v>32</v>
      </c>
      <c r="M41">
        <v>448</v>
      </c>
      <c r="N41" s="16">
        <v>45155</v>
      </c>
      <c r="O41" t="str">
        <f t="shared" ca="1" si="3"/>
        <v>Blue</v>
      </c>
      <c r="P41">
        <f t="shared" ca="1" si="4"/>
        <v>448</v>
      </c>
      <c r="Q41" t="str">
        <f t="shared" ca="1" si="5"/>
        <v/>
      </c>
    </row>
    <row r="42" spans="2:17" x14ac:dyDescent="0.2">
      <c r="B42" s="3"/>
      <c r="C42" s="27"/>
      <c r="D42" s="21"/>
      <c r="E42" s="22">
        <f t="shared" si="6"/>
        <v>0</v>
      </c>
      <c r="F42" s="5">
        <f t="shared" si="7"/>
        <v>0</v>
      </c>
      <c r="L42" t="s">
        <v>33</v>
      </c>
      <c r="M42">
        <v>419</v>
      </c>
      <c r="N42" s="16">
        <v>45156</v>
      </c>
      <c r="O42" t="str">
        <f t="shared" ca="1" si="3"/>
        <v>Blue</v>
      </c>
      <c r="P42">
        <f t="shared" ca="1" si="4"/>
        <v>419</v>
      </c>
      <c r="Q42" t="str">
        <f t="shared" ca="1" si="5"/>
        <v/>
      </c>
    </row>
    <row r="43" spans="2:17" x14ac:dyDescent="0.2">
      <c r="B43" s="3"/>
      <c r="C43" s="27"/>
      <c r="D43" s="21"/>
      <c r="E43" s="22">
        <f t="shared" si="6"/>
        <v>0</v>
      </c>
      <c r="F43" s="5">
        <f t="shared" si="7"/>
        <v>0</v>
      </c>
      <c r="L43" t="s">
        <v>34</v>
      </c>
      <c r="M43">
        <v>349</v>
      </c>
      <c r="N43" s="16">
        <v>45161</v>
      </c>
      <c r="O43" t="str">
        <f t="shared" ca="1" si="3"/>
        <v>Blue</v>
      </c>
      <c r="P43">
        <f t="shared" ca="1" si="4"/>
        <v>349</v>
      </c>
      <c r="Q43" t="str">
        <f t="shared" ca="1" si="5"/>
        <v/>
      </c>
    </row>
    <row r="44" spans="2:17" ht="17" thickBot="1" x14ac:dyDescent="0.25">
      <c r="B44" s="4"/>
      <c r="C44" s="28"/>
      <c r="D44" s="1"/>
      <c r="E44" s="6">
        <f t="shared" si="6"/>
        <v>0</v>
      </c>
      <c r="F44" s="7">
        <f t="shared" si="7"/>
        <v>0</v>
      </c>
      <c r="M44">
        <v>346</v>
      </c>
      <c r="N44" s="16">
        <v>45142</v>
      </c>
    </row>
    <row r="45" spans="2:17" x14ac:dyDescent="0.2">
      <c r="M45">
        <v>300</v>
      </c>
      <c r="N45" s="16">
        <v>45181</v>
      </c>
    </row>
    <row r="46" spans="2:17" x14ac:dyDescent="0.2">
      <c r="M46">
        <v>272</v>
      </c>
      <c r="N46" s="16">
        <v>45188</v>
      </c>
    </row>
    <row r="47" spans="2:17" x14ac:dyDescent="0.2">
      <c r="M47">
        <v>220</v>
      </c>
      <c r="N47" s="16">
        <v>45175</v>
      </c>
    </row>
    <row r="48" spans="2:17" x14ac:dyDescent="0.2">
      <c r="M48">
        <v>217</v>
      </c>
      <c r="N48" s="16">
        <v>45173</v>
      </c>
    </row>
    <row r="49" spans="13:14" x14ac:dyDescent="0.2">
      <c r="M49">
        <v>159</v>
      </c>
      <c r="N49" s="16">
        <v>45182</v>
      </c>
    </row>
    <row r="50" spans="13:14" x14ac:dyDescent="0.2">
      <c r="M50">
        <v>156</v>
      </c>
      <c r="N50" s="16">
        <v>45139</v>
      </c>
    </row>
    <row r="51" spans="13:14" x14ac:dyDescent="0.2">
      <c r="M51">
        <v>154</v>
      </c>
      <c r="N51">
        <v>45162</v>
      </c>
    </row>
    <row r="52" spans="13:14" x14ac:dyDescent="0.2">
      <c r="M52">
        <v>146</v>
      </c>
      <c r="N52">
        <v>45152</v>
      </c>
    </row>
    <row r="53" spans="13:14" x14ac:dyDescent="0.2">
      <c r="M53">
        <v>140</v>
      </c>
      <c r="N53">
        <v>45153</v>
      </c>
    </row>
    <row r="54" spans="13:14" x14ac:dyDescent="0.2">
      <c r="M54">
        <v>125</v>
      </c>
      <c r="N54">
        <v>45187</v>
      </c>
    </row>
    <row r="55" spans="13:14" x14ac:dyDescent="0.2">
      <c r="M55">
        <v>119</v>
      </c>
      <c r="N55">
        <v>45168</v>
      </c>
    </row>
    <row r="56" spans="13:14" x14ac:dyDescent="0.2">
      <c r="M56">
        <v>107</v>
      </c>
      <c r="N56">
        <v>45147</v>
      </c>
    </row>
    <row r="57" spans="13:14" x14ac:dyDescent="0.2">
      <c r="M57">
        <v>97</v>
      </c>
      <c r="N57">
        <v>45183</v>
      </c>
    </row>
    <row r="58" spans="13:14" x14ac:dyDescent="0.2">
      <c r="M58">
        <v>95</v>
      </c>
      <c r="N58">
        <v>45164</v>
      </c>
    </row>
    <row r="59" spans="13:14" x14ac:dyDescent="0.2">
      <c r="M59">
        <v>38</v>
      </c>
      <c r="N59">
        <v>45140</v>
      </c>
    </row>
    <row r="60" spans="13:14" x14ac:dyDescent="0.2">
      <c r="M60">
        <v>0</v>
      </c>
      <c r="N60">
        <v>45138</v>
      </c>
    </row>
  </sheetData>
  <sortState xmlns:xlrd2="http://schemas.microsoft.com/office/spreadsheetml/2017/richdata2" ref="M29:M50">
    <sortCondition descending="1" ref="M29:M50"/>
  </sortState>
  <mergeCells count="9">
    <mergeCell ref="H12:I12"/>
    <mergeCell ref="H13:I13"/>
    <mergeCell ref="H14:I14"/>
    <mergeCell ref="A1:K3"/>
    <mergeCell ref="H5:J5"/>
    <mergeCell ref="H6:I6"/>
    <mergeCell ref="H7:I7"/>
    <mergeCell ref="H8:I8"/>
    <mergeCell ref="H10:J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Marcus Nørgaard Weng</cp:lastModifiedBy>
  <dcterms:created xsi:type="dcterms:W3CDTF">2023-08-01T18:14:29Z</dcterms:created>
  <dcterms:modified xsi:type="dcterms:W3CDTF">2023-09-25T01:05:30Z</dcterms:modified>
</cp:coreProperties>
</file>