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usnorgaardweng/Documents/Kurser/Speciale/CatalysisThesis/Writing/"/>
    </mc:Choice>
  </mc:AlternateContent>
  <xr:revisionPtr revIDLastSave="0" documentId="13_ncr:1_{3849B405-295C-534F-9C27-2D02E3624E18}" xr6:coauthVersionLast="47" xr6:coauthVersionMax="47" xr10:uidLastSave="{00000000-0000-0000-0000-000000000000}"/>
  <bookViews>
    <workbookView xWindow="0" yWindow="500" windowWidth="14420" windowHeight="17900" xr2:uid="{D9A0D74E-C532-634B-A410-F0487A6735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" i="1" l="1"/>
  <c r="C17" i="1"/>
  <c r="J13" i="1" s="1"/>
  <c r="C16" i="1"/>
  <c r="C15" i="1"/>
  <c r="E28" i="1"/>
  <c r="E29" i="1"/>
  <c r="E30" i="1"/>
  <c r="E31" i="1"/>
  <c r="E32" i="1"/>
  <c r="E33" i="1"/>
  <c r="E34" i="1"/>
  <c r="E35" i="1"/>
  <c r="E36" i="1"/>
  <c r="E37" i="1"/>
  <c r="C14" i="1"/>
  <c r="C13" i="1"/>
  <c r="J8" i="1"/>
  <c r="F10" i="1" s="1"/>
  <c r="C12" i="1"/>
  <c r="C11" i="1"/>
  <c r="C10" i="1"/>
  <c r="C9" i="1"/>
  <c r="C8" i="1"/>
  <c r="E7" i="1"/>
  <c r="E8" i="1"/>
  <c r="E9" i="1"/>
  <c r="E10" i="1"/>
  <c r="E11" i="1"/>
  <c r="E12" i="1"/>
  <c r="E13" i="1"/>
  <c r="E14" i="1"/>
  <c r="E15" i="1"/>
  <c r="E16" i="1"/>
  <c r="E18" i="1"/>
  <c r="E19" i="1"/>
  <c r="E20" i="1"/>
  <c r="E21" i="1"/>
  <c r="E22" i="1"/>
  <c r="E23" i="1"/>
  <c r="E24" i="1"/>
  <c r="E25" i="1"/>
  <c r="E26" i="1"/>
  <c r="E27" i="1"/>
  <c r="E6" i="1"/>
  <c r="F6" i="1" l="1"/>
  <c r="F22" i="1"/>
  <c r="F20" i="1"/>
  <c r="F19" i="1"/>
  <c r="F36" i="1"/>
  <c r="F34" i="1"/>
  <c r="F33" i="1"/>
  <c r="F31" i="1"/>
  <c r="F27" i="1"/>
  <c r="F26" i="1"/>
  <c r="F30" i="1"/>
  <c r="F18" i="1"/>
  <c r="F29" i="1"/>
  <c r="F16" i="1"/>
  <c r="F37" i="1"/>
  <c r="F32" i="1"/>
  <c r="F28" i="1"/>
  <c r="F23" i="1"/>
  <c r="F35" i="1"/>
  <c r="F25" i="1"/>
  <c r="F15" i="1"/>
  <c r="F24" i="1"/>
  <c r="F9" i="1"/>
  <c r="J12" i="1"/>
  <c r="J14" i="1" s="1"/>
  <c r="N29" i="1" a="1"/>
  <c r="F17" i="1"/>
  <c r="F21" i="1"/>
  <c r="M29" i="1" a="1"/>
  <c r="M29" i="1" s="1"/>
  <c r="F8" i="1"/>
  <c r="F7" i="1"/>
  <c r="F14" i="1"/>
  <c r="F13" i="1"/>
  <c r="F12" i="1"/>
  <c r="F11" i="1"/>
  <c r="N29" i="1" l="1"/>
  <c r="O32" i="1"/>
  <c r="P30" i="1"/>
  <c r="P32" i="1"/>
  <c r="Q31" i="1"/>
  <c r="O30" i="1"/>
  <c r="O31" i="1"/>
  <c r="O33" i="1"/>
  <c r="P31" i="1"/>
  <c r="Q30" i="1"/>
  <c r="P33" i="1"/>
  <c r="Q32" i="1"/>
  <c r="Q33" i="1"/>
  <c r="Q29" i="1" l="1"/>
  <c r="P29" i="1"/>
  <c r="O2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<sst xmlns="http://schemas.openxmlformats.org/spreadsheetml/2006/main" count="25" uniqueCount="25">
  <si>
    <t>Keeping up with the thesis</t>
  </si>
  <si>
    <t>Date</t>
  </si>
  <si>
    <t>Percentage finished</t>
  </si>
  <si>
    <t>Numbers</t>
  </si>
  <si>
    <t>Words per page:</t>
  </si>
  <si>
    <t>Pages per thesis:</t>
  </si>
  <si>
    <t>Words per thesis:</t>
  </si>
  <si>
    <t>Words written today</t>
  </si>
  <si>
    <t>Words written total</t>
  </si>
  <si>
    <t>Pages written total</t>
  </si>
  <si>
    <t>Statistics</t>
  </si>
  <si>
    <t>Remaining words:</t>
  </si>
  <si>
    <t>Average pace:</t>
  </si>
  <si>
    <t>Remaining days:</t>
  </si>
  <si>
    <t>Sorted wordcount</t>
  </si>
  <si>
    <t>Sorted dates</t>
  </si>
  <si>
    <t>Best day</t>
  </si>
  <si>
    <t>Second best</t>
  </si>
  <si>
    <t>Third best</t>
  </si>
  <si>
    <t>Fourth best</t>
  </si>
  <si>
    <t>Fifth best</t>
  </si>
  <si>
    <t>Color</t>
  </si>
  <si>
    <t>Sorted words not current</t>
  </si>
  <si>
    <t>Sorted words current</t>
  </si>
  <si>
    <t>100w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</si>
</sst>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0.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3">
    <xf numFmtId="0" fontId="0" fillId="0" borderId="0" xfId="0"/>
    <xf numFmtId="0" fontId="0" fillId="4" borderId="0" xfId="0" applyFill="1"/>
    <xf numFmtId="0" fontId="0" fillId="4" borderId="7" xfId="0" applyFill="1" applyBorder="1"/>
    <xf numFmtId="14" fontId="0" fillId="5" borderId="12" xfId="0" applyNumberFormat="1" applyFill="1" applyBorder="1"/>
    <xf numFmtId="0" fontId="0" fillId="5" borderId="12" xfId="0" applyFill="1" applyBorder="1"/>
    <xf numFmtId="0" fontId="0" fillId="5" borderId="13" xfId="0" applyFill="1" applyBorder="1"/>
    <xf numFmtId="164" fontId="0" fillId="4" borderId="0" xfId="0" applyNumberFormat="1" applyFill="1"/>
    <xf numFmtId="165" fontId="0" fillId="4" borderId="5" xfId="2" applyNumberFormat="1" applyFont="1" applyFill="1" applyBorder="1"/>
    <xf numFmtId="164" fontId="0" fillId="4" borderId="7" xfId="0" applyNumberFormat="1" applyFill="1" applyBorder="1"/>
    <xf numFmtId="165" fontId="0" fillId="4" borderId="8" xfId="2" applyNumberFormat="1" applyFont="1" applyFill="1" applyBorder="1"/>
    <xf numFmtId="0" fontId="0" fillId="3" borderId="10" xfId="0" applyFill="1" applyBorder="1" applyAlignment="1">
      <alignment vertical="center" wrapText="1"/>
    </xf>
    <xf numFmtId="0" fontId="0" fillId="3" borderId="9" xfId="0" applyFill="1" applyBorder="1" applyAlignment="1">
      <alignment vertical="center"/>
    </xf>
    <xf numFmtId="0" fontId="0" fillId="3" borderId="11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7" borderId="5" xfId="0" applyFill="1" applyBorder="1" applyAlignment="1">
      <alignment horizontal="left"/>
    </xf>
    <xf numFmtId="0" fontId="0" fillId="7" borderId="8" xfId="0" applyFill="1" applyBorder="1" applyAlignment="1">
      <alignment horizontal="left"/>
    </xf>
    <xf numFmtId="1" fontId="0" fillId="9" borderId="5" xfId="0" applyNumberFormat="1" applyFill="1" applyBorder="1" applyAlignment="1">
      <alignment horizontal="left"/>
    </xf>
    <xf numFmtId="2" fontId="0" fillId="9" borderId="8" xfId="0" applyNumberFormat="1" applyFill="1" applyBorder="1" applyAlignment="1">
      <alignment horizontal="left"/>
    </xf>
    <xf numFmtId="14" fontId="0" fillId="0" borderId="0" xfId="0" applyNumberFormat="1"/>
    <xf numFmtId="0" fontId="0" fillId="0" borderId="0" xfId="0" applyAlignment="1">
      <alignment vertical="center" wrapText="1"/>
    </xf>
    <xf numFmtId="14" fontId="0" fillId="5" borderId="14" xfId="0" applyNumberFormat="1" applyFill="1" applyBorder="1"/>
    <xf numFmtId="2" fontId="0" fillId="0" borderId="0" xfId="0" applyNumberFormat="1" applyAlignment="1">
      <alignment vertical="center"/>
    </xf>
    <xf numFmtId="49" fontId="0" fillId="0" borderId="0" xfId="1" applyNumberFormat="1" applyFont="1"/>
    <xf numFmtId="0" fontId="0" fillId="9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2" fillId="8" borderId="1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 words written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Sheet1!$B$6:$B$27</c:f>
              <c:numCache>
                <c:formatCode>m/d/yy</c:formatCode>
                <c:ptCount val="22"/>
                <c:pt idx="0">
                  <c:v>45138</c:v>
                </c:pt>
                <c:pt idx="1">
                  <c:v>45139</c:v>
                </c:pt>
                <c:pt idx="2">
                  <c:v>45140</c:v>
                </c:pt>
                <c:pt idx="3">
                  <c:v>45141</c:v>
                </c:pt>
                <c:pt idx="4">
                  <c:v>45142</c:v>
                </c:pt>
                <c:pt idx="5">
                  <c:v>45145</c:v>
                </c:pt>
                <c:pt idx="6">
                  <c:v>45146</c:v>
                </c:pt>
                <c:pt idx="7">
                  <c:v>45147</c:v>
                </c:pt>
                <c:pt idx="8">
                  <c:v>45148</c:v>
                </c:pt>
                <c:pt idx="9">
                  <c:v>45149</c:v>
                </c:pt>
                <c:pt idx="10">
                  <c:v>45152</c:v>
                </c:pt>
                <c:pt idx="11">
                  <c:v>45153</c:v>
                </c:pt>
              </c:numCache>
            </c:numRef>
          </c:cat>
          <c:val>
            <c:numRef>
              <c:f>Sheet1!$D$6:$D$27</c:f>
              <c:numCache>
                <c:formatCode>General</c:formatCode>
                <c:ptCount val="22"/>
                <c:pt idx="0">
                  <c:v>0</c:v>
                </c:pt>
                <c:pt idx="1">
                  <c:v>156</c:v>
                </c:pt>
                <c:pt idx="2">
                  <c:v>194</c:v>
                </c:pt>
                <c:pt idx="3">
                  <c:v>680</c:v>
                </c:pt>
                <c:pt idx="4">
                  <c:v>1026</c:v>
                </c:pt>
                <c:pt idx="5">
                  <c:v>1755</c:v>
                </c:pt>
                <c:pt idx="6">
                  <c:v>2614</c:v>
                </c:pt>
                <c:pt idx="7">
                  <c:v>2721</c:v>
                </c:pt>
                <c:pt idx="8">
                  <c:v>4000</c:v>
                </c:pt>
                <c:pt idx="9">
                  <c:v>4657</c:v>
                </c:pt>
                <c:pt idx="10">
                  <c:v>4803</c:v>
                </c:pt>
                <c:pt idx="11">
                  <c:v>4943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21-8F4D-8065-FED201971D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4074880"/>
        <c:axId val="656428208"/>
      </c:lineChart>
      <c:dateAx>
        <c:axId val="29407488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12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56428208"/>
        <c:crosses val="autoZero"/>
        <c:auto val="1"/>
        <c:lblOffset val="100"/>
        <c:baseTimeUnit val="days"/>
      </c:dateAx>
      <c:valAx>
        <c:axId val="656428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294074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40000"/>
        <a:lumOff val="60000"/>
      </a:schemeClr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050"/>
              <a:t>Most productive days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Not today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Sheet1!$L$29:$L$33</c:f>
              <c:strCache>
                <c:ptCount val="5"/>
                <c:pt idx="0">
                  <c:v>Best day</c:v>
                </c:pt>
                <c:pt idx="1">
                  <c:v>Second best</c:v>
                </c:pt>
                <c:pt idx="2">
                  <c:v>Third best</c:v>
                </c:pt>
                <c:pt idx="3">
                  <c:v>Fourth best</c:v>
                </c:pt>
                <c:pt idx="4">
                  <c:v>Fifth best</c:v>
                </c:pt>
              </c:strCache>
            </c:strRef>
          </c:cat>
          <c:val>
            <c:numRef>
              <c:f>Sheet1!$P$29:$P$33</c:f>
              <c:numCache>
                <c:formatCode>General</c:formatCode>
                <c:ptCount val="5"/>
                <c:pt idx="0">
                  <c:v>1279</c:v>
                </c:pt>
                <c:pt idx="1">
                  <c:v>859</c:v>
                </c:pt>
                <c:pt idx="2">
                  <c:v>729</c:v>
                </c:pt>
                <c:pt idx="3">
                  <c:v>657</c:v>
                </c:pt>
                <c:pt idx="4">
                  <c:v>486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9653-1C40-B598-CD7F7B9C621B}"/>
            </c:ext>
          </c:extLst>
        </c:ser>
        <c:ser>
          <c:idx val="1"/>
          <c:order val="1"/>
          <c:tx>
            <c:v>Today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Sheet1!$L$29:$L$33</c:f>
              <c:strCache>
                <c:ptCount val="5"/>
                <c:pt idx="0">
                  <c:v>Best day</c:v>
                </c:pt>
                <c:pt idx="1">
                  <c:v>Second best</c:v>
                </c:pt>
                <c:pt idx="2">
                  <c:v>Third best</c:v>
                </c:pt>
                <c:pt idx="3">
                  <c:v>Fourth best</c:v>
                </c:pt>
                <c:pt idx="4">
                  <c:v>Fifth best</c:v>
                </c:pt>
              </c:strCache>
            </c:strRef>
          </c:cat>
          <c:val>
            <c:numRef>
              <c:f>Sheet1!$Q$29:$Q$33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9653-1C40-B598-CD7F7B9C6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2"/>
        <c:overlap val="96"/>
        <c:axId val="813497808"/>
        <c:axId val="813359696"/>
      </c:barChart>
      <c:catAx>
        <c:axId val="81349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13359696"/>
        <c:crosses val="autoZero"/>
        <c:auto val="1"/>
        <c:lblAlgn val="ctr"/>
        <c:lblOffset val="100"/>
        <c:noMultiLvlLbl val="0"/>
      </c:catAx>
      <c:valAx>
        <c:axId val="81335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/>
              </a:solidFill>
              <a:prstDash val="solid"/>
              <a:miter lim="800000"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13497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>
        <a:lumMod val="40000"/>
        <a:lumOff val="60000"/>
      </a:schemeClr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8466</xdr:colOff>
      <xdr:row>15</xdr:row>
      <xdr:rowOff>8465</xdr:rowOff>
    </xdr:from>
    <xdr:to>
      <xdr:col>10</xdr:col>
      <xdr:colOff>8467</xdr:colOff>
      <xdr:row>26</xdr:row>
      <xdr:rowOff>220132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800AF5-326E-7E52-C2A1-7BBCADECF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28</xdr:row>
      <xdr:rowOff>9525</xdr:rowOff>
    </xdr:from>
    <xdr:to>
      <xdr:col>9</xdr:col>
      <xdr:colOff>825499</xdr:colOff>
      <xdr:row>36</xdr:row>
      <xdr:rowOff>206374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4FB04AB-DBDF-7691-65FA-9151E3CFD3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31750</xdr:colOff>
      <xdr:row>27</xdr:row>
      <xdr:rowOff>7936</xdr:rowOff>
    </xdr:from>
    <xdr:to>
      <xdr:col>17</xdr:col>
      <xdr:colOff>531812</xdr:colOff>
      <xdr:row>50</xdr:row>
      <xdr:rowOff>7936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8279344-2A5F-EAFE-463C-CECAD37EC517}"/>
            </a:ext>
          </a:extLst>
        </xdr:cNvPr>
        <xdr:cNvSpPr/>
      </xdr:nvSpPr>
      <xdr:spPr>
        <a:xfrm>
          <a:off x="7310438" y="5667374"/>
          <a:ext cx="5453062" cy="4627562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BD91-B5D1-3B47-8D3F-04331482504C}">
  <dimension ref="A1:Q50"/>
  <sheetViews>
    <sheetView tabSelected="1" topLeftCell="A4" zoomScale="120" zoomScaleNormal="120" workbookViewId="0">
      <selection activeCell="D17" sqref="D17"/>
    </sheetView>
  </sheetViews>
  <sheetFormatPr baseColWidth="10" defaultRowHeight="16" x14ac:dyDescent="0.2"/>
  <cols>
    <col min="1" max="1" width="0.6640625" customWidth="1"/>
    <col min="3" max="3" width="13" customWidth="1"/>
    <col min="4" max="4" width="12.33203125" customWidth="1"/>
    <col min="5" max="6" width="12.1640625" customWidth="1"/>
    <col min="7" max="7" width="1" customWidth="1"/>
    <col min="11" max="11" width="0.83203125" customWidth="1"/>
  </cols>
  <sheetData>
    <row r="1" spans="1:11" ht="16" customHeight="1" x14ac:dyDescent="0.2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1"/>
    </row>
    <row r="2" spans="1:11" ht="16" customHeight="1" x14ac:dyDescent="0.2">
      <c r="A2" s="32"/>
      <c r="B2" s="33"/>
      <c r="C2" s="33"/>
      <c r="D2" s="33"/>
      <c r="E2" s="33"/>
      <c r="F2" s="33"/>
      <c r="G2" s="33"/>
      <c r="H2" s="33"/>
      <c r="I2" s="33"/>
      <c r="J2" s="33"/>
      <c r="K2" s="34"/>
    </row>
    <row r="3" spans="1:11" ht="16" customHeight="1" thickBot="1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7"/>
    </row>
    <row r="4" spans="1:11" ht="5" customHeight="1" thickBot="1" x14ac:dyDescent="0.25"/>
    <row r="5" spans="1:11" ht="31" customHeight="1" thickBot="1" x14ac:dyDescent="0.25">
      <c r="B5" s="11" t="s">
        <v>1</v>
      </c>
      <c r="C5" s="10" t="s">
        <v>7</v>
      </c>
      <c r="D5" s="10" t="s">
        <v>8</v>
      </c>
      <c r="E5" s="10" t="s">
        <v>9</v>
      </c>
      <c r="F5" s="12" t="s">
        <v>2</v>
      </c>
      <c r="H5" s="38" t="s">
        <v>3</v>
      </c>
      <c r="I5" s="39"/>
      <c r="J5" s="40"/>
    </row>
    <row r="6" spans="1:11" x14ac:dyDescent="0.2">
      <c r="B6" s="20">
        <v>45138</v>
      </c>
      <c r="C6" s="1">
        <v>0</v>
      </c>
      <c r="D6" s="1">
        <v>0</v>
      </c>
      <c r="E6" s="6">
        <f>D6/$J$6</f>
        <v>0</v>
      </c>
      <c r="F6" s="7">
        <f>D6/$J$8</f>
        <v>0</v>
      </c>
      <c r="H6" s="41" t="s">
        <v>4</v>
      </c>
      <c r="I6" s="42"/>
      <c r="J6" s="14">
        <v>342</v>
      </c>
    </row>
    <row r="7" spans="1:11" x14ac:dyDescent="0.2">
      <c r="B7" s="3">
        <v>45139</v>
      </c>
      <c r="C7" s="1">
        <v>156</v>
      </c>
      <c r="D7" s="1">
        <v>156</v>
      </c>
      <c r="E7" s="6">
        <f t="shared" ref="E7:E37" si="0">D7/$J$6</f>
        <v>0.45614035087719296</v>
      </c>
      <c r="F7" s="7">
        <f t="shared" ref="F7:F37" si="1">D7/$J$8</f>
        <v>9.1228070175438589E-3</v>
      </c>
      <c r="H7" s="43" t="s">
        <v>5</v>
      </c>
      <c r="I7" s="44"/>
      <c r="J7" s="14">
        <v>50</v>
      </c>
    </row>
    <row r="8" spans="1:11" ht="17" thickBot="1" x14ac:dyDescent="0.25">
      <c r="B8" s="3">
        <v>45140</v>
      </c>
      <c r="C8" s="1">
        <f t="shared" ref="C8:C17" si="2">D8-D7</f>
        <v>38</v>
      </c>
      <c r="D8" s="1">
        <v>194</v>
      </c>
      <c r="E8" s="6">
        <f t="shared" si="0"/>
        <v>0.56725146198830412</v>
      </c>
      <c r="F8" s="7">
        <f t="shared" si="1"/>
        <v>1.1345029239766082E-2</v>
      </c>
      <c r="H8" s="45" t="s">
        <v>6</v>
      </c>
      <c r="I8" s="46"/>
      <c r="J8" s="15">
        <f>J6*J7</f>
        <v>17100</v>
      </c>
    </row>
    <row r="9" spans="1:11" ht="17" thickBot="1" x14ac:dyDescent="0.25">
      <c r="B9" s="3">
        <v>45141</v>
      </c>
      <c r="C9" s="1">
        <f t="shared" si="2"/>
        <v>486</v>
      </c>
      <c r="D9" s="1">
        <v>680</v>
      </c>
      <c r="E9" s="6">
        <f t="shared" si="0"/>
        <v>1.9883040935672514</v>
      </c>
      <c r="F9" s="7">
        <f t="shared" si="1"/>
        <v>3.9766081871345033E-2</v>
      </c>
    </row>
    <row r="10" spans="1:11" x14ac:dyDescent="0.2">
      <c r="B10" s="3">
        <v>45142</v>
      </c>
      <c r="C10" s="1">
        <f t="shared" si="2"/>
        <v>346</v>
      </c>
      <c r="D10" s="1">
        <v>1026</v>
      </c>
      <c r="E10" s="6">
        <f t="shared" si="0"/>
        <v>3</v>
      </c>
      <c r="F10" s="7">
        <f t="shared" si="1"/>
        <v>0.06</v>
      </c>
      <c r="H10" s="47" t="s">
        <v>10</v>
      </c>
      <c r="I10" s="48"/>
      <c r="J10" s="49"/>
    </row>
    <row r="11" spans="1:11" ht="17" thickBot="1" x14ac:dyDescent="0.25">
      <c r="B11" s="3">
        <v>45145</v>
      </c>
      <c r="C11" s="1">
        <f t="shared" si="2"/>
        <v>729</v>
      </c>
      <c r="D11" s="1">
        <v>1755</v>
      </c>
      <c r="E11" s="6">
        <f t="shared" si="0"/>
        <v>5.1315789473684212</v>
      </c>
      <c r="F11" s="7">
        <f t="shared" si="1"/>
        <v>0.10263157894736842</v>
      </c>
      <c r="H11" s="50"/>
      <c r="I11" s="51"/>
      <c r="J11" s="52"/>
    </row>
    <row r="12" spans="1:11" x14ac:dyDescent="0.2">
      <c r="B12" s="3">
        <v>45146</v>
      </c>
      <c r="C12" s="1">
        <f t="shared" si="2"/>
        <v>859</v>
      </c>
      <c r="D12" s="1">
        <v>2614</v>
      </c>
      <c r="E12" s="6">
        <f t="shared" si="0"/>
        <v>7.6432748538011692</v>
      </c>
      <c r="F12" s="7">
        <f t="shared" si="1"/>
        <v>0.1528654970760234</v>
      </c>
      <c r="H12" s="23" t="s">
        <v>11</v>
      </c>
      <c r="I12" s="24"/>
      <c r="J12" s="16">
        <f>J8-MAX(D6:D27)</f>
        <v>12157</v>
      </c>
    </row>
    <row r="13" spans="1:11" x14ac:dyDescent="0.2">
      <c r="B13" s="3">
        <v>45147</v>
      </c>
      <c r="C13" s="1">
        <f t="shared" si="2"/>
        <v>107</v>
      </c>
      <c r="D13" s="1">
        <v>2721</v>
      </c>
      <c r="E13" s="6">
        <f t="shared" si="0"/>
        <v>7.9561403508771926</v>
      </c>
      <c r="F13" s="7">
        <f t="shared" si="1"/>
        <v>0.15912280701754386</v>
      </c>
      <c r="H13" s="25" t="s">
        <v>12</v>
      </c>
      <c r="I13" s="26"/>
      <c r="J13" s="16">
        <f>AVERAGE(C9:C17)</f>
        <v>527.66666666666663</v>
      </c>
    </row>
    <row r="14" spans="1:11" ht="17" thickBot="1" x14ac:dyDescent="0.25">
      <c r="B14" s="3">
        <v>45148</v>
      </c>
      <c r="C14" s="1">
        <f t="shared" si="2"/>
        <v>1279</v>
      </c>
      <c r="D14" s="1">
        <v>4000</v>
      </c>
      <c r="E14" s="6">
        <f t="shared" si="0"/>
        <v>11.695906432748538</v>
      </c>
      <c r="F14" s="7">
        <f t="shared" si="1"/>
        <v>0.23391812865497075</v>
      </c>
      <c r="H14" s="27" t="s">
        <v>13</v>
      </c>
      <c r="I14" s="28"/>
      <c r="J14" s="17">
        <f>J12/J13</f>
        <v>23.039166140240052</v>
      </c>
    </row>
    <row r="15" spans="1:11" x14ac:dyDescent="0.2">
      <c r="B15" s="3">
        <v>45149</v>
      </c>
      <c r="C15" s="1">
        <f t="shared" si="2"/>
        <v>657</v>
      </c>
      <c r="D15" s="1">
        <v>4657</v>
      </c>
      <c r="E15" s="6">
        <f t="shared" si="0"/>
        <v>13.616959064327485</v>
      </c>
      <c r="F15" s="7">
        <f t="shared" si="1"/>
        <v>0.27233918128654971</v>
      </c>
      <c r="H15" s="13" t="s">
        <v>24</v>
      </c>
      <c r="I15" s="13">
        <v>24.68</v>
      </c>
      <c r="J15" s="21">
        <v>23.78</v>
      </c>
    </row>
    <row r="16" spans="1:11" x14ac:dyDescent="0.2">
      <c r="B16" s="3">
        <v>45152</v>
      </c>
      <c r="C16" s="1">
        <f t="shared" si="2"/>
        <v>146</v>
      </c>
      <c r="D16" s="1">
        <v>4803</v>
      </c>
      <c r="E16" s="6">
        <f t="shared" si="0"/>
        <v>14.043859649122806</v>
      </c>
      <c r="F16" s="7">
        <f t="shared" si="1"/>
        <v>0.28087719298245611</v>
      </c>
      <c r="J16" s="22"/>
    </row>
    <row r="17" spans="2:17" x14ac:dyDescent="0.2">
      <c r="B17" s="3">
        <v>45153</v>
      </c>
      <c r="C17" s="1">
        <f t="shared" si="2"/>
        <v>140</v>
      </c>
      <c r="D17" s="1">
        <v>4943</v>
      </c>
      <c r="E17" s="6">
        <f t="shared" si="0"/>
        <v>14.453216374269006</v>
      </c>
      <c r="F17" s="7">
        <f t="shared" si="1"/>
        <v>0.28906432748538013</v>
      </c>
    </row>
    <row r="18" spans="2:17" x14ac:dyDescent="0.2">
      <c r="B18" s="3"/>
      <c r="C18" s="1"/>
      <c r="D18" s="1"/>
      <c r="E18" s="6">
        <f t="shared" si="0"/>
        <v>0</v>
      </c>
      <c r="F18" s="7">
        <f t="shared" si="1"/>
        <v>0</v>
      </c>
    </row>
    <row r="19" spans="2:17" x14ac:dyDescent="0.2">
      <c r="B19" s="3"/>
      <c r="C19" s="1"/>
      <c r="D19" s="1"/>
      <c r="E19" s="6">
        <f t="shared" si="0"/>
        <v>0</v>
      </c>
      <c r="F19" s="7">
        <f t="shared" si="1"/>
        <v>0</v>
      </c>
    </row>
    <row r="20" spans="2:17" x14ac:dyDescent="0.2">
      <c r="B20" s="3"/>
      <c r="C20" s="1"/>
      <c r="D20" s="1"/>
      <c r="E20" s="6">
        <f t="shared" si="0"/>
        <v>0</v>
      </c>
      <c r="F20" s="7">
        <f t="shared" si="1"/>
        <v>0</v>
      </c>
    </row>
    <row r="21" spans="2:17" x14ac:dyDescent="0.2">
      <c r="B21" s="3"/>
      <c r="C21" s="1"/>
      <c r="D21" s="1"/>
      <c r="E21" s="6">
        <f t="shared" si="0"/>
        <v>0</v>
      </c>
      <c r="F21" s="7">
        <f t="shared" si="1"/>
        <v>0</v>
      </c>
    </row>
    <row r="22" spans="2:17" x14ac:dyDescent="0.2">
      <c r="B22" s="3"/>
      <c r="C22" s="1"/>
      <c r="D22" s="1"/>
      <c r="E22" s="6">
        <f t="shared" si="0"/>
        <v>0</v>
      </c>
      <c r="F22" s="7">
        <f t="shared" si="1"/>
        <v>0</v>
      </c>
    </row>
    <row r="23" spans="2:17" x14ac:dyDescent="0.2">
      <c r="B23" s="3"/>
      <c r="C23" s="1"/>
      <c r="D23" s="1"/>
      <c r="E23" s="6">
        <f t="shared" si="0"/>
        <v>0</v>
      </c>
      <c r="F23" s="7">
        <f t="shared" si="1"/>
        <v>0</v>
      </c>
    </row>
    <row r="24" spans="2:17" x14ac:dyDescent="0.2">
      <c r="B24" s="3"/>
      <c r="C24" s="1"/>
      <c r="D24" s="1"/>
      <c r="E24" s="6">
        <f t="shared" si="0"/>
        <v>0</v>
      </c>
      <c r="F24" s="7">
        <f t="shared" si="1"/>
        <v>0</v>
      </c>
    </row>
    <row r="25" spans="2:17" x14ac:dyDescent="0.2">
      <c r="B25" s="3"/>
      <c r="C25" s="1"/>
      <c r="D25" s="1"/>
      <c r="E25" s="6">
        <f t="shared" si="0"/>
        <v>0</v>
      </c>
      <c r="F25" s="7">
        <f t="shared" si="1"/>
        <v>0</v>
      </c>
    </row>
    <row r="26" spans="2:17" x14ac:dyDescent="0.2">
      <c r="B26" s="3"/>
      <c r="C26" s="1"/>
      <c r="D26" s="1"/>
      <c r="E26" s="6">
        <f t="shared" si="0"/>
        <v>0</v>
      </c>
      <c r="F26" s="7">
        <f t="shared" si="1"/>
        <v>0</v>
      </c>
    </row>
    <row r="27" spans="2:17" x14ac:dyDescent="0.2">
      <c r="B27" s="3"/>
      <c r="C27" s="1"/>
      <c r="D27" s="1"/>
      <c r="E27" s="6">
        <f t="shared" si="0"/>
        <v>0</v>
      </c>
      <c r="F27" s="7">
        <f t="shared" si="1"/>
        <v>0</v>
      </c>
    </row>
    <row r="28" spans="2:17" ht="17" customHeight="1" x14ac:dyDescent="0.2">
      <c r="B28" s="4"/>
      <c r="C28" s="1"/>
      <c r="D28" s="1"/>
      <c r="E28" s="6">
        <f t="shared" si="0"/>
        <v>0</v>
      </c>
      <c r="F28" s="7">
        <f t="shared" si="1"/>
        <v>0</v>
      </c>
      <c r="M28" t="s">
        <v>14</v>
      </c>
      <c r="N28" t="s">
        <v>15</v>
      </c>
      <c r="O28" t="s">
        <v>21</v>
      </c>
      <c r="P28" t="s">
        <v>22</v>
      </c>
      <c r="Q28" t="s">
        <v>23</v>
      </c>
    </row>
    <row r="29" spans="2:17" x14ac:dyDescent="0.2">
      <c r="B29" s="4"/>
      <c r="C29" s="1"/>
      <c r="D29" s="1"/>
      <c r="E29" s="6">
        <f t="shared" si="0"/>
        <v>0</v>
      </c>
      <c r="F29" s="7">
        <f t="shared" si="1"/>
        <v>0</v>
      </c>
      <c r="H29" s="19"/>
      <c r="I29" s="19"/>
      <c r="J29" s="19"/>
      <c r="L29" t="s">
        <v>16</v>
      </c>
      <c r="M29" cm="1">
        <f t="array" ref="M29:M50">_xlfn.SORTBY(C6:C27, C6:C27, -1)</f>
        <v>1279</v>
      </c>
      <c r="N29" s="18" cm="1">
        <f t="array" ref="N29:N50">_xlfn.SORTBY(B6:B27,C6:C27, -1)</f>
        <v>45148</v>
      </c>
      <c r="O29" t="str">
        <f ca="1">IF(N29=TODAY(), "Green", "Blue")</f>
        <v>Blue</v>
      </c>
      <c r="P29">
        <f ca="1">IF(NOT(N29=TODAY()), M29, "")</f>
        <v>1279</v>
      </c>
      <c r="Q29" t="str">
        <f ca="1">IF(N29=TODAY(), M29, "")</f>
        <v/>
      </c>
    </row>
    <row r="30" spans="2:17" x14ac:dyDescent="0.2">
      <c r="B30" s="4"/>
      <c r="C30" s="1"/>
      <c r="D30" s="1"/>
      <c r="E30" s="6">
        <f t="shared" si="0"/>
        <v>0</v>
      </c>
      <c r="F30" s="7">
        <f t="shared" si="1"/>
        <v>0</v>
      </c>
      <c r="H30" s="19"/>
      <c r="I30" s="19"/>
      <c r="J30" s="19"/>
      <c r="L30" t="s">
        <v>17</v>
      </c>
      <c r="M30">
        <v>859</v>
      </c>
      <c r="N30" s="18">
        <v>45146</v>
      </c>
      <c r="O30" t="str">
        <f t="shared" ref="O30:O33" ca="1" si="3">IF(N30=TODAY(), "Green", "Blue")</f>
        <v>Blue</v>
      </c>
      <c r="P30">
        <f t="shared" ref="P30:P33" ca="1" si="4">IF(NOT(N30=TODAY()), M30, "")</f>
        <v>859</v>
      </c>
      <c r="Q30" t="str">
        <f t="shared" ref="Q30:Q33" ca="1" si="5">IF(N30=TODAY(), M30, "")</f>
        <v/>
      </c>
    </row>
    <row r="31" spans="2:17" x14ac:dyDescent="0.2">
      <c r="B31" s="4"/>
      <c r="C31" s="1"/>
      <c r="D31" s="1"/>
      <c r="E31" s="6">
        <f t="shared" si="0"/>
        <v>0</v>
      </c>
      <c r="F31" s="7">
        <f t="shared" si="1"/>
        <v>0</v>
      </c>
      <c r="H31" s="19"/>
      <c r="I31" s="19"/>
      <c r="J31" s="19"/>
      <c r="L31" t="s">
        <v>18</v>
      </c>
      <c r="M31">
        <v>729</v>
      </c>
      <c r="N31" s="18">
        <v>45145</v>
      </c>
      <c r="O31" t="str">
        <f t="shared" ca="1" si="3"/>
        <v>Blue</v>
      </c>
      <c r="P31">
        <f t="shared" ca="1" si="4"/>
        <v>729</v>
      </c>
      <c r="Q31" t="str">
        <f t="shared" ca="1" si="5"/>
        <v/>
      </c>
    </row>
    <row r="32" spans="2:17" x14ac:dyDescent="0.2">
      <c r="B32" s="4"/>
      <c r="C32" s="1"/>
      <c r="D32" s="1"/>
      <c r="E32" s="6">
        <f t="shared" si="0"/>
        <v>0</v>
      </c>
      <c r="F32" s="7">
        <f t="shared" si="1"/>
        <v>0</v>
      </c>
      <c r="H32" s="19"/>
      <c r="I32" s="19"/>
      <c r="J32" s="19"/>
      <c r="L32" t="s">
        <v>19</v>
      </c>
      <c r="M32">
        <v>657</v>
      </c>
      <c r="N32" s="18">
        <v>45149</v>
      </c>
      <c r="O32" t="str">
        <f t="shared" ca="1" si="3"/>
        <v>Blue</v>
      </c>
      <c r="P32">
        <f t="shared" ca="1" si="4"/>
        <v>657</v>
      </c>
      <c r="Q32" t="str">
        <f t="shared" ca="1" si="5"/>
        <v/>
      </c>
    </row>
    <row r="33" spans="2:17" x14ac:dyDescent="0.2">
      <c r="B33" s="4"/>
      <c r="C33" s="1"/>
      <c r="D33" s="1"/>
      <c r="E33" s="6">
        <f t="shared" si="0"/>
        <v>0</v>
      </c>
      <c r="F33" s="7">
        <f t="shared" si="1"/>
        <v>0</v>
      </c>
      <c r="H33" s="19"/>
      <c r="I33" s="19"/>
      <c r="J33" s="19"/>
      <c r="L33" t="s">
        <v>20</v>
      </c>
      <c r="M33">
        <v>486</v>
      </c>
      <c r="N33" s="18">
        <v>45141</v>
      </c>
      <c r="O33" t="str">
        <f t="shared" ca="1" si="3"/>
        <v>Blue</v>
      </c>
      <c r="P33">
        <f t="shared" ca="1" si="4"/>
        <v>486</v>
      </c>
      <c r="Q33" t="str">
        <f t="shared" ca="1" si="5"/>
        <v/>
      </c>
    </row>
    <row r="34" spans="2:17" x14ac:dyDescent="0.2">
      <c r="B34" s="4"/>
      <c r="C34" s="1"/>
      <c r="D34" s="1"/>
      <c r="E34" s="6">
        <f t="shared" si="0"/>
        <v>0</v>
      </c>
      <c r="F34" s="7">
        <f t="shared" si="1"/>
        <v>0</v>
      </c>
      <c r="H34" s="19"/>
      <c r="I34" s="19"/>
      <c r="J34" s="19"/>
      <c r="M34">
        <v>346</v>
      </c>
      <c r="N34" s="18">
        <v>45142</v>
      </c>
    </row>
    <row r="35" spans="2:17" x14ac:dyDescent="0.2">
      <c r="B35" s="4"/>
      <c r="C35" s="1"/>
      <c r="D35" s="1"/>
      <c r="E35" s="6">
        <f t="shared" si="0"/>
        <v>0</v>
      </c>
      <c r="F35" s="7">
        <f t="shared" si="1"/>
        <v>0</v>
      </c>
      <c r="H35" s="19"/>
      <c r="I35" s="19"/>
      <c r="J35" s="19"/>
      <c r="M35">
        <v>156</v>
      </c>
      <c r="N35" s="18">
        <v>45139</v>
      </c>
    </row>
    <row r="36" spans="2:17" x14ac:dyDescent="0.2">
      <c r="B36" s="4"/>
      <c r="C36" s="1"/>
      <c r="D36" s="1"/>
      <c r="E36" s="6">
        <f t="shared" si="0"/>
        <v>0</v>
      </c>
      <c r="F36" s="7">
        <f t="shared" si="1"/>
        <v>0</v>
      </c>
      <c r="H36" s="19"/>
      <c r="I36" s="19"/>
      <c r="J36" s="19"/>
      <c r="M36">
        <v>146</v>
      </c>
      <c r="N36" s="18">
        <v>45152</v>
      </c>
    </row>
    <row r="37" spans="2:17" ht="17" thickBot="1" x14ac:dyDescent="0.25">
      <c r="B37" s="5"/>
      <c r="C37" s="2"/>
      <c r="D37" s="2"/>
      <c r="E37" s="8">
        <f t="shared" si="0"/>
        <v>0</v>
      </c>
      <c r="F37" s="9">
        <f t="shared" si="1"/>
        <v>0</v>
      </c>
      <c r="H37" s="19"/>
      <c r="I37" s="19"/>
      <c r="J37" s="19"/>
      <c r="M37">
        <v>140</v>
      </c>
      <c r="N37" s="18">
        <v>45153</v>
      </c>
    </row>
    <row r="38" spans="2:17" ht="5" customHeight="1" x14ac:dyDescent="0.2">
      <c r="M38">
        <v>107</v>
      </c>
      <c r="N38" s="18">
        <v>45147</v>
      </c>
    </row>
    <row r="39" spans="2:17" x14ac:dyDescent="0.2">
      <c r="M39">
        <v>38</v>
      </c>
      <c r="N39" s="18">
        <v>45140</v>
      </c>
    </row>
    <row r="40" spans="2:17" x14ac:dyDescent="0.2">
      <c r="M40">
        <v>0</v>
      </c>
      <c r="N40" s="18">
        <v>45138</v>
      </c>
    </row>
    <row r="41" spans="2:17" x14ac:dyDescent="0.2">
      <c r="M41">
        <v>0</v>
      </c>
      <c r="N41" s="18">
        <v>0</v>
      </c>
    </row>
    <row r="42" spans="2:17" x14ac:dyDescent="0.2">
      <c r="M42">
        <v>0</v>
      </c>
      <c r="N42" s="18">
        <v>0</v>
      </c>
    </row>
    <row r="43" spans="2:17" x14ac:dyDescent="0.2">
      <c r="M43">
        <v>0</v>
      </c>
      <c r="N43" s="18">
        <v>0</v>
      </c>
    </row>
    <row r="44" spans="2:17" x14ac:dyDescent="0.2">
      <c r="M44">
        <v>0</v>
      </c>
      <c r="N44" s="18">
        <v>0</v>
      </c>
    </row>
    <row r="45" spans="2:17" x14ac:dyDescent="0.2">
      <c r="M45">
        <v>0</v>
      </c>
      <c r="N45" s="18">
        <v>0</v>
      </c>
    </row>
    <row r="46" spans="2:17" x14ac:dyDescent="0.2">
      <c r="M46">
        <v>0</v>
      </c>
      <c r="N46" s="18">
        <v>0</v>
      </c>
    </row>
    <row r="47" spans="2:17" x14ac:dyDescent="0.2">
      <c r="M47">
        <v>0</v>
      </c>
      <c r="N47" s="18">
        <v>0</v>
      </c>
    </row>
    <row r="48" spans="2:17" x14ac:dyDescent="0.2">
      <c r="M48">
        <v>0</v>
      </c>
      <c r="N48" s="18">
        <v>0</v>
      </c>
    </row>
    <row r="49" spans="13:14" x14ac:dyDescent="0.2">
      <c r="M49">
        <v>0</v>
      </c>
      <c r="N49" s="18">
        <v>0</v>
      </c>
    </row>
    <row r="50" spans="13:14" x14ac:dyDescent="0.2">
      <c r="M50">
        <v>0</v>
      </c>
      <c r="N50" s="18">
        <v>0</v>
      </c>
    </row>
  </sheetData>
  <sortState xmlns:xlrd2="http://schemas.microsoft.com/office/spreadsheetml/2017/richdata2" ref="M29:M50">
    <sortCondition descending="1" ref="M29:M50"/>
  </sortState>
  <mergeCells count="9">
    <mergeCell ref="H12:I12"/>
    <mergeCell ref="H13:I13"/>
    <mergeCell ref="H14:I14"/>
    <mergeCell ref="A1:K3"/>
    <mergeCell ref="H5:J5"/>
    <mergeCell ref="H6:I6"/>
    <mergeCell ref="H7:I7"/>
    <mergeCell ref="H8:I8"/>
    <mergeCell ref="H10:J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2023-08-01T18:14:29Z</dcterms:created>
  <dcterms:modified xsi:type="dcterms:W3CDTF">2023-08-15T15:44:48Z</dcterms:modified>
</cp:coreProperties>
</file>