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93" documentId="13_ncr:1_{E5D9766F-BDE4-E249-935A-22685DA6F76E}" xr6:coauthVersionLast="45" xr6:coauthVersionMax="45" xr10:uidLastSave="{7E65DF35-3EF0-4745-B2A5-1CCBA868D303}"/>
  <bookViews>
    <workbookView xWindow="2000" yWindow="460" windowWidth="34260" windowHeight="23540" activeTab="3" xr2:uid="{00000000-000D-0000-FFFF-FFFF00000000}"/>
  </bookViews>
  <sheets>
    <sheet name="Sources" sheetId="11" r:id="rId1"/>
    <sheet name="Changelog" sheetId="12" r:id="rId2"/>
    <sheet name="Daily" sheetId="1" r:id="rId3"/>
    <sheet name="Cumulative" sheetId="2" r:id="rId4"/>
    <sheet name="International" sheetId="14" r:id="rId5"/>
    <sheet name="National Infections" sheetId="4" r:id="rId6"/>
    <sheet name="National Infections Log" sheetId="21" r:id="rId7"/>
    <sheet name="Daily Infections" sheetId="15" r:id="rId8"/>
    <sheet name="Infections by State" sheetId="9" r:id="rId9"/>
    <sheet name="Infections by State Log" sheetId="22" r:id="rId10"/>
    <sheet name="Normalised Growth" sheetId="18" r:id="rId11"/>
    <sheet name="Normalised Growth Log" sheetId="20" r:id="rId12"/>
    <sheet name="Days since 100 infections" sheetId="16" r:id="rId13"/>
    <sheet name="Days since 100 infections Log" sheetId="19" r:id="rId14"/>
    <sheet name="Days to double" sheetId="10" r:id="rId15"/>
    <sheet name="Growth Factor" sheetId="17" r:id="rId16"/>
    <sheet name="Active Cases" sheetId="6" r:id="rId17"/>
    <sheet name="National Infections Without NSW" sheetId="7" r:id="rId18"/>
    <sheet name="Configuration" sheetId="13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R3" i="2" l="1"/>
  <c r="BR4" i="2"/>
  <c r="BR5" i="2"/>
  <c r="BR6" i="2"/>
  <c r="BR7" i="2"/>
  <c r="BR8" i="2"/>
  <c r="BR9" i="2"/>
  <c r="BR10" i="2"/>
  <c r="BR11" i="2"/>
  <c r="BR12" i="2"/>
  <c r="BR13" i="2"/>
  <c r="BR14" i="2"/>
  <c r="BR15" i="2"/>
  <c r="BR16" i="2"/>
  <c r="BR17" i="2"/>
  <c r="BR18" i="2"/>
  <c r="BR19" i="2"/>
  <c r="BR20" i="2"/>
  <c r="BR21" i="2"/>
  <c r="BR22" i="2"/>
  <c r="BR23" i="2"/>
  <c r="BR24" i="2"/>
  <c r="BR25" i="2"/>
  <c r="BR26" i="2"/>
  <c r="BR27" i="2"/>
  <c r="BR28" i="2"/>
  <c r="BR29" i="2"/>
  <c r="BR30" i="2"/>
  <c r="BR31" i="2"/>
  <c r="BR32" i="2"/>
  <c r="BR33" i="2"/>
  <c r="BR34" i="2"/>
  <c r="BR35" i="2"/>
  <c r="BR36" i="2"/>
  <c r="BR37" i="2"/>
  <c r="BR38" i="2"/>
  <c r="BR39" i="2"/>
  <c r="BR40" i="2"/>
  <c r="BR41" i="2"/>
  <c r="BR42" i="2"/>
  <c r="BR43" i="2"/>
  <c r="BR44" i="2"/>
  <c r="BR45" i="2"/>
  <c r="BR46" i="2"/>
  <c r="BR47" i="2"/>
  <c r="BR48" i="2"/>
  <c r="A69" i="2"/>
  <c r="Z69" i="2"/>
  <c r="Z68" i="2"/>
  <c r="Z67" i="2"/>
  <c r="AC67" i="2"/>
  <c r="AC68" i="2"/>
  <c r="AC69" i="2"/>
  <c r="A70" i="2"/>
  <c r="Z70" i="2"/>
  <c r="AC70" i="2"/>
  <c r="AC71" i="2"/>
  <c r="AC72" i="2"/>
  <c r="AC73" i="2"/>
  <c r="AC74" i="2"/>
  <c r="AC75" i="2"/>
  <c r="AC76" i="2"/>
  <c r="AC77" i="2"/>
  <c r="AC78" i="2"/>
  <c r="AC79" i="2"/>
  <c r="AC80" i="2"/>
  <c r="AC81" i="2"/>
  <c r="AC82" i="2"/>
  <c r="AC83" i="2"/>
  <c r="AC84" i="2"/>
  <c r="AC85" i="2"/>
  <c r="AC86" i="2"/>
  <c r="AC87" i="2"/>
  <c r="AC88" i="2"/>
  <c r="AC89" i="2"/>
  <c r="AC90" i="2"/>
  <c r="AC91" i="2"/>
  <c r="AC92" i="2"/>
  <c r="AC93" i="2"/>
  <c r="AC94" i="2"/>
  <c r="AC95" i="2"/>
  <c r="AC96" i="2"/>
  <c r="AC97" i="2"/>
  <c r="AC98" i="2"/>
  <c r="AC99" i="2"/>
  <c r="AC100" i="2"/>
  <c r="BR49" i="2"/>
  <c r="BR50" i="2"/>
  <c r="BR51" i="2"/>
  <c r="BR52" i="2"/>
  <c r="BR53" i="2"/>
  <c r="BR54" i="2"/>
  <c r="BR55" i="2"/>
  <c r="BR56" i="2"/>
  <c r="BR57" i="2"/>
  <c r="BR58" i="2"/>
  <c r="BR59" i="2"/>
  <c r="BR60" i="2"/>
  <c r="BR61" i="2"/>
  <c r="BR62" i="2"/>
  <c r="BR63" i="2"/>
  <c r="BR64" i="2"/>
  <c r="BR65" i="2"/>
  <c r="BR66" i="2"/>
  <c r="BR67" i="2"/>
  <c r="BR68" i="2"/>
  <c r="BR69" i="2"/>
  <c r="BR70" i="2"/>
  <c r="BR71" i="2"/>
  <c r="BR72" i="2"/>
  <c r="BR73" i="2"/>
  <c r="BR74" i="2"/>
  <c r="BR75" i="2"/>
  <c r="BR76" i="2"/>
  <c r="BR77" i="2"/>
  <c r="BR78" i="2"/>
  <c r="BR79" i="2"/>
  <c r="BR80" i="2"/>
  <c r="BR81" i="2"/>
  <c r="BR82" i="2"/>
  <c r="BR83" i="2"/>
  <c r="BR84" i="2"/>
  <c r="BR85" i="2"/>
  <c r="BR86" i="2"/>
  <c r="BR87" i="2"/>
  <c r="BR88" i="2"/>
  <c r="BR89" i="2"/>
  <c r="BR90" i="2"/>
  <c r="BR91" i="2"/>
  <c r="BR92" i="2"/>
  <c r="BR93" i="2"/>
  <c r="BR94" i="2"/>
  <c r="BR95" i="2"/>
  <c r="BR96" i="2"/>
  <c r="BR97" i="2"/>
  <c r="BR98" i="2"/>
  <c r="BR99" i="2"/>
  <c r="BR100" i="2"/>
  <c r="BZ69" i="2"/>
  <c r="BZ70" i="2"/>
  <c r="BZ71" i="2"/>
  <c r="BZ72" i="2"/>
  <c r="BZ73" i="2"/>
  <c r="BZ74" i="2"/>
  <c r="BZ75" i="2"/>
  <c r="BZ76" i="2"/>
  <c r="BZ77" i="2"/>
  <c r="BZ78" i="2"/>
  <c r="BZ79" i="2"/>
  <c r="BZ80" i="2"/>
  <c r="BZ81" i="2"/>
  <c r="BZ82" i="2"/>
  <c r="BZ83" i="2"/>
  <c r="BZ84" i="2"/>
  <c r="BZ85" i="2"/>
  <c r="BZ86" i="2"/>
  <c r="BZ87" i="2"/>
  <c r="BZ88" i="2"/>
  <c r="BZ89" i="2"/>
  <c r="BZ90" i="2"/>
  <c r="BZ91" i="2"/>
  <c r="BZ92" i="2"/>
  <c r="BZ93" i="2"/>
  <c r="BZ94" i="2"/>
  <c r="BZ95" i="2"/>
  <c r="BZ96" i="2"/>
  <c r="BZ97" i="2"/>
  <c r="BZ98" i="2"/>
  <c r="BZ99" i="2"/>
  <c r="BZ100" i="2"/>
  <c r="BY2" i="2"/>
  <c r="BY68" i="2"/>
  <c r="BA76" i="2"/>
  <c r="V71" i="14"/>
  <c r="V72" i="14"/>
  <c r="BO76" i="2"/>
  <c r="CZ100" i="2"/>
  <c r="CZ99" i="2"/>
  <c r="CZ98" i="2"/>
  <c r="CZ97" i="2"/>
  <c r="CZ96" i="2"/>
  <c r="CZ95" i="2"/>
  <c r="CZ94" i="2"/>
  <c r="CZ93" i="2"/>
  <c r="CZ92" i="2"/>
  <c r="CZ91" i="2"/>
  <c r="CZ90" i="2"/>
  <c r="CZ89" i="2"/>
  <c r="CZ88" i="2"/>
  <c r="CZ87" i="2"/>
  <c r="CZ86" i="2"/>
  <c r="CZ85" i="2"/>
  <c r="CZ84" i="2"/>
  <c r="CZ83" i="2"/>
  <c r="CZ82" i="2"/>
  <c r="CZ81" i="2"/>
  <c r="CZ80" i="2"/>
  <c r="CZ79" i="2"/>
  <c r="CZ78" i="2"/>
  <c r="CZ77" i="2"/>
  <c r="CZ76" i="2"/>
  <c r="CZ75" i="2"/>
  <c r="CZ74" i="2"/>
  <c r="CZ73" i="2"/>
  <c r="CZ72" i="2"/>
  <c r="CZ71" i="2"/>
  <c r="CX70" i="2" a="1"/>
  <c r="CX70" i="2"/>
  <c r="CX49" i="2" a="1"/>
  <c r="CX49" i="2"/>
  <c r="CZ70" i="2"/>
  <c r="CX69" i="2" a="1"/>
  <c r="CX69" i="2"/>
  <c r="CZ69" i="2"/>
  <c r="A68" i="2"/>
  <c r="CX3" i="2" a="1"/>
  <c r="CX4" i="2" a="1"/>
  <c r="CX5" i="2" a="1"/>
  <c r="CX6" i="2" a="1"/>
  <c r="CX7" i="2" a="1"/>
  <c r="CX8" i="2" a="1"/>
  <c r="CX9" i="2" a="1"/>
  <c r="CX10" i="2" a="1"/>
  <c r="CX11" i="2" a="1"/>
  <c r="CX12" i="2" a="1"/>
  <c r="CX13" i="2" a="1"/>
  <c r="CX14" i="2" a="1"/>
  <c r="CX15" i="2" a="1"/>
  <c r="CX16" i="2" a="1"/>
  <c r="CX17" i="2" a="1"/>
  <c r="CX18" i="2" a="1"/>
  <c r="CX19" i="2" a="1"/>
  <c r="CX20" i="2" a="1"/>
  <c r="CX21" i="2" a="1"/>
  <c r="CX22" i="2" a="1"/>
  <c r="CX23" i="2" a="1"/>
  <c r="CX24" i="2" a="1"/>
  <c r="CX25" i="2" a="1"/>
  <c r="CX26" i="2" a="1"/>
  <c r="CX27" i="2" a="1"/>
  <c r="CX28" i="2" a="1"/>
  <c r="CX29" i="2" a="1"/>
  <c r="CX30" i="2" a="1"/>
  <c r="CX31" i="2" a="1"/>
  <c r="CX32" i="2" a="1"/>
  <c r="CX33" i="2" a="1"/>
  <c r="CX34" i="2" a="1"/>
  <c r="CX35" i="2" a="1"/>
  <c r="CX36" i="2" a="1"/>
  <c r="CX37" i="2" a="1"/>
  <c r="CX38" i="2" a="1"/>
  <c r="CX39" i="2" a="1"/>
  <c r="CX40" i="2" a="1"/>
  <c r="CX41" i="2" a="1"/>
  <c r="CX42" i="2" a="1"/>
  <c r="CX43" i="2" a="1"/>
  <c r="CX44" i="2" a="1"/>
  <c r="CX45" i="2" a="1"/>
  <c r="CX46" i="2" a="1"/>
  <c r="CX47" i="2" a="1"/>
  <c r="CX48" i="2" a="1"/>
  <c r="CX71" i="2" a="1"/>
  <c r="CX72" i="2" a="1"/>
  <c r="CX73" i="2" a="1"/>
  <c r="CX74" i="2" a="1"/>
  <c r="CX75" i="2" a="1"/>
  <c r="CX76" i="2" a="1"/>
  <c r="CX77" i="2" a="1"/>
  <c r="CX78" i="2" a="1"/>
  <c r="CX79" i="2" a="1"/>
  <c r="CX80" i="2" a="1"/>
  <c r="CX81" i="2" a="1"/>
  <c r="CX82" i="2" a="1"/>
  <c r="CX82" i="2"/>
  <c r="CX83" i="2" a="1"/>
  <c r="CX84" i="2" a="1"/>
  <c r="CX85" i="2" a="1"/>
  <c r="CX86" i="2" a="1"/>
  <c r="CX87" i="2" a="1"/>
  <c r="CX88" i="2" a="1"/>
  <c r="CX89" i="2" a="1"/>
  <c r="CX89" i="2"/>
  <c r="CX90" i="2" a="1"/>
  <c r="CX90" i="2"/>
  <c r="CX91" i="2" a="1"/>
  <c r="CX92" i="2" a="1"/>
  <c r="CX92" i="2"/>
  <c r="CX93" i="2" a="1"/>
  <c r="CX93" i="2"/>
  <c r="CX94" i="2" a="1"/>
  <c r="CX94" i="2"/>
  <c r="CX95" i="2" a="1"/>
  <c r="CX95" i="2"/>
  <c r="CX96" i="2" a="1"/>
  <c r="CX96" i="2"/>
  <c r="CX97" i="2" a="1"/>
  <c r="CX97" i="2"/>
  <c r="CX98" i="2" a="1"/>
  <c r="CX98" i="2"/>
  <c r="CX99" i="2" a="1"/>
  <c r="CX99" i="2"/>
  <c r="CX100" i="2" a="1"/>
  <c r="CX100" i="2"/>
  <c r="CX3" i="2"/>
  <c r="CX4" i="2"/>
  <c r="CX5" i="2"/>
  <c r="CX6" i="2"/>
  <c r="CX7" i="2"/>
  <c r="CX8" i="2"/>
  <c r="CX9" i="2"/>
  <c r="CX10" i="2"/>
  <c r="CX11" i="2"/>
  <c r="CX12" i="2"/>
  <c r="CX13" i="2"/>
  <c r="CX14" i="2"/>
  <c r="CX15" i="2"/>
  <c r="CX16" i="2"/>
  <c r="CX17" i="2"/>
  <c r="CX18" i="2"/>
  <c r="CX19" i="2"/>
  <c r="CX20" i="2"/>
  <c r="CX21" i="2"/>
  <c r="CX22" i="2"/>
  <c r="CX23" i="2"/>
  <c r="CX24" i="2"/>
  <c r="CX25" i="2"/>
  <c r="CX26" i="2"/>
  <c r="CX27" i="2"/>
  <c r="CX28" i="2"/>
  <c r="CX29" i="2"/>
  <c r="CX30" i="2"/>
  <c r="CX31" i="2"/>
  <c r="CX32" i="2"/>
  <c r="CX33" i="2"/>
  <c r="CX34" i="2"/>
  <c r="CX35" i="2"/>
  <c r="CX36" i="2"/>
  <c r="CX37" i="2"/>
  <c r="CX38" i="2"/>
  <c r="CX39" i="2"/>
  <c r="CX40" i="2"/>
  <c r="CX41" i="2"/>
  <c r="CX42" i="2"/>
  <c r="CX43" i="2"/>
  <c r="CX44" i="2"/>
  <c r="CX45" i="2"/>
  <c r="CX46" i="2"/>
  <c r="CX47" i="2"/>
  <c r="CX48" i="2"/>
  <c r="CX71" i="2"/>
  <c r="CX72" i="2"/>
  <c r="CX73" i="2"/>
  <c r="CX74" i="2"/>
  <c r="CX75" i="2"/>
  <c r="CX76" i="2"/>
  <c r="CX77" i="2"/>
  <c r="CX78" i="2"/>
  <c r="CX79" i="2"/>
  <c r="CX80" i="2"/>
  <c r="CX81" i="2"/>
  <c r="CX83" i="2"/>
  <c r="CX84" i="2"/>
  <c r="CX85" i="2"/>
  <c r="CX86" i="2"/>
  <c r="CX87" i="2"/>
  <c r="CX88" i="2"/>
  <c r="CX91" i="2"/>
  <c r="CZ48" i="2"/>
  <c r="CZ47" i="2"/>
  <c r="CZ46" i="2"/>
  <c r="CZ45" i="2"/>
  <c r="CZ44" i="2"/>
  <c r="CZ43" i="2"/>
  <c r="CZ42" i="2"/>
  <c r="CZ41" i="2"/>
  <c r="CZ40" i="2"/>
  <c r="CZ39" i="2"/>
  <c r="CZ38" i="2"/>
  <c r="CZ37" i="2"/>
  <c r="CZ36" i="2"/>
  <c r="CZ35" i="2"/>
  <c r="CZ34" i="2"/>
  <c r="CZ33" i="2"/>
  <c r="CZ32" i="2"/>
  <c r="CZ31" i="2"/>
  <c r="CZ30" i="2"/>
  <c r="CZ29" i="2"/>
  <c r="CZ28" i="2"/>
  <c r="CZ27" i="2"/>
  <c r="CZ26" i="2"/>
  <c r="CZ25" i="2"/>
  <c r="CZ24" i="2"/>
  <c r="CZ23" i="2"/>
  <c r="CZ22" i="2"/>
  <c r="CZ21" i="2"/>
  <c r="CZ20" i="2"/>
  <c r="CZ19" i="2"/>
  <c r="CZ18" i="2"/>
  <c r="CZ17" i="2"/>
  <c r="CZ16" i="2"/>
  <c r="CZ15" i="2"/>
  <c r="CZ14" i="2"/>
  <c r="CZ13" i="2"/>
  <c r="CZ12" i="2"/>
  <c r="CZ11" i="2"/>
  <c r="CZ10" i="2"/>
  <c r="CZ9" i="2"/>
  <c r="CZ8" i="2"/>
  <c r="CZ7" i="2"/>
  <c r="CZ6" i="2"/>
  <c r="CZ5" i="2"/>
  <c r="CZ4" i="2"/>
  <c r="CZ3" i="2"/>
  <c r="A67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100" i="2"/>
  <c r="A99" i="2"/>
  <c r="A98" i="2"/>
  <c r="A97" i="2"/>
  <c r="A96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B68" i="2"/>
  <c r="B69" i="2"/>
  <c r="B70" i="2"/>
  <c r="B71" i="2"/>
  <c r="B72" i="2"/>
  <c r="B75" i="2"/>
  <c r="B76" i="2"/>
  <c r="B77" i="2"/>
  <c r="B78" i="2"/>
  <c r="B79" i="2"/>
  <c r="B80" i="2"/>
  <c r="B83" i="2"/>
  <c r="B84" i="2"/>
  <c r="B85" i="2"/>
  <c r="B86" i="2"/>
  <c r="B91" i="2"/>
  <c r="B92" i="2"/>
  <c r="B93" i="2"/>
  <c r="B94" i="2"/>
  <c r="B96" i="2"/>
  <c r="E68" i="2"/>
  <c r="E70" i="2"/>
  <c r="E71" i="2"/>
  <c r="E72" i="2"/>
  <c r="E73" i="2"/>
  <c r="E74" i="2"/>
  <c r="E75" i="2"/>
  <c r="E76" i="2"/>
  <c r="E78" i="2"/>
  <c r="E79" i="2"/>
  <c r="E83" i="2"/>
  <c r="E84" i="2"/>
  <c r="E86" i="2"/>
  <c r="E91" i="2"/>
  <c r="E94" i="2"/>
  <c r="H68" i="2"/>
  <c r="H69" i="2"/>
  <c r="H70" i="2"/>
  <c r="H71" i="2"/>
  <c r="H74" i="2"/>
  <c r="H75" i="2"/>
  <c r="H76" i="2"/>
  <c r="H77" i="2"/>
  <c r="H78" i="2"/>
  <c r="H82" i="2"/>
  <c r="H83" i="2"/>
  <c r="H84" i="2"/>
  <c r="H85" i="2"/>
  <c r="H86" i="2"/>
  <c r="H87" i="2"/>
  <c r="H91" i="2"/>
  <c r="H92" i="2"/>
  <c r="H93" i="2"/>
  <c r="H94" i="2"/>
  <c r="H95" i="2"/>
  <c r="H100" i="2"/>
  <c r="K68" i="2"/>
  <c r="K69" i="2"/>
  <c r="K70" i="2"/>
  <c r="K71" i="2"/>
  <c r="K72" i="2"/>
  <c r="K73" i="2"/>
  <c r="K75" i="2"/>
  <c r="K76" i="2"/>
  <c r="K77" i="2"/>
  <c r="K78" i="2"/>
  <c r="K79" i="2"/>
  <c r="K80" i="2"/>
  <c r="K81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7" i="2"/>
  <c r="K100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9" i="2"/>
  <c r="N100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7" i="2"/>
  <c r="Q100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100" i="2"/>
  <c r="W67" i="2"/>
  <c r="W68" i="2"/>
  <c r="W69" i="2"/>
  <c r="W70" i="2"/>
  <c r="W71" i="2"/>
  <c r="W72" i="2"/>
  <c r="W73" i="2"/>
  <c r="W74" i="2"/>
  <c r="W75" i="2"/>
  <c r="W76" i="2"/>
  <c r="W77" i="2"/>
  <c r="W78" i="2"/>
  <c r="W79" i="2"/>
  <c r="W80" i="2"/>
  <c r="W81" i="2"/>
  <c r="W82" i="2"/>
  <c r="W83" i="2"/>
  <c r="W84" i="2"/>
  <c r="W85" i="2"/>
  <c r="W86" i="2"/>
  <c r="W87" i="2"/>
  <c r="W88" i="2"/>
  <c r="W89" i="2"/>
  <c r="W90" i="2"/>
  <c r="W91" i="2"/>
  <c r="W92" i="2"/>
  <c r="W93" i="2"/>
  <c r="W94" i="2"/>
  <c r="W95" i="2"/>
  <c r="W96" i="2"/>
  <c r="E3" i="2"/>
  <c r="N3" i="2"/>
  <c r="Q3" i="2"/>
  <c r="W3" i="2"/>
  <c r="B73" i="2"/>
  <c r="B74" i="2"/>
  <c r="B81" i="2"/>
  <c r="B82" i="2"/>
  <c r="B87" i="2"/>
  <c r="B88" i="2"/>
  <c r="B89" i="2"/>
  <c r="B90" i="2"/>
  <c r="B95" i="2"/>
  <c r="B97" i="2"/>
  <c r="B98" i="2"/>
  <c r="B99" i="2"/>
  <c r="B100" i="2"/>
  <c r="E69" i="2"/>
  <c r="E77" i="2"/>
  <c r="E80" i="2"/>
  <c r="E81" i="2"/>
  <c r="E82" i="2"/>
  <c r="E85" i="2"/>
  <c r="E87" i="2"/>
  <c r="E88" i="2"/>
  <c r="E89" i="2"/>
  <c r="E90" i="2"/>
  <c r="E92" i="2"/>
  <c r="E93" i="2"/>
  <c r="E95" i="2"/>
  <c r="E96" i="2"/>
  <c r="E97" i="2"/>
  <c r="E98" i="2"/>
  <c r="E99" i="2"/>
  <c r="E100" i="2"/>
  <c r="H72" i="2"/>
  <c r="H73" i="2"/>
  <c r="H79" i="2"/>
  <c r="H80" i="2"/>
  <c r="H81" i="2"/>
  <c r="H88" i="2"/>
  <c r="H89" i="2"/>
  <c r="H90" i="2"/>
  <c r="H96" i="2"/>
  <c r="H97" i="2"/>
  <c r="H98" i="2"/>
  <c r="H99" i="2"/>
  <c r="K74" i="2"/>
  <c r="K82" i="2"/>
  <c r="K96" i="2"/>
  <c r="K98" i="2"/>
  <c r="K99" i="2"/>
  <c r="N96" i="2"/>
  <c r="N97" i="2"/>
  <c r="N98" i="2"/>
  <c r="Q96" i="2"/>
  <c r="Q98" i="2"/>
  <c r="Q99" i="2"/>
  <c r="T97" i="2"/>
  <c r="T98" i="2"/>
  <c r="T99" i="2"/>
  <c r="W97" i="2"/>
  <c r="W98" i="2"/>
  <c r="W99" i="2"/>
  <c r="W100" i="2"/>
  <c r="DA3" i="2"/>
  <c r="DA4" i="2"/>
  <c r="DA5" i="2"/>
  <c r="DA6" i="2"/>
  <c r="DA7" i="2"/>
  <c r="DA8" i="2"/>
  <c r="DA9" i="2"/>
  <c r="DA10" i="2"/>
  <c r="DA11" i="2"/>
  <c r="DA12" i="2"/>
  <c r="DA13" i="2"/>
  <c r="DA14" i="2"/>
  <c r="DA15" i="2"/>
  <c r="DA16" i="2"/>
  <c r="DA17" i="2"/>
  <c r="DA18" i="2"/>
  <c r="DA19" i="2"/>
  <c r="DA20" i="2"/>
  <c r="DA21" i="2"/>
  <c r="DA22" i="2"/>
  <c r="DA23" i="2"/>
  <c r="DA24" i="2"/>
  <c r="DA25" i="2"/>
  <c r="DA26" i="2"/>
  <c r="DA27" i="2"/>
  <c r="DA28" i="2"/>
  <c r="DA29" i="2"/>
  <c r="DA30" i="2"/>
  <c r="DA31" i="2"/>
  <c r="DA32" i="2"/>
  <c r="DA33" i="2"/>
  <c r="DA34" i="2"/>
  <c r="DA35" i="2"/>
  <c r="DA36" i="2"/>
  <c r="DA37" i="2"/>
  <c r="DA38" i="2"/>
  <c r="DA39" i="2"/>
  <c r="DA40" i="2"/>
  <c r="DA41" i="2"/>
  <c r="DA42" i="2"/>
  <c r="DA43" i="2"/>
  <c r="DA44" i="2"/>
  <c r="DA45" i="2"/>
  <c r="DA46" i="2"/>
  <c r="DA47" i="2"/>
  <c r="DA48" i="2"/>
  <c r="DA49" i="2"/>
  <c r="DA50" i="2"/>
  <c r="DA51" i="2"/>
  <c r="DA52" i="2"/>
  <c r="DA53" i="2"/>
  <c r="DA54" i="2"/>
  <c r="DA55" i="2"/>
  <c r="DA56" i="2"/>
  <c r="DA57" i="2"/>
  <c r="DA58" i="2"/>
  <c r="DA59" i="2"/>
  <c r="DA60" i="2"/>
  <c r="DA61" i="2"/>
  <c r="DA62" i="2"/>
  <c r="DA63" i="2"/>
  <c r="DA64" i="2"/>
  <c r="DA65" i="2"/>
  <c r="DA66" i="2"/>
  <c r="DA67" i="2"/>
  <c r="DA68" i="2"/>
  <c r="DA69" i="2"/>
  <c r="DB69" i="2" a="1"/>
  <c r="DB69" i="2"/>
  <c r="DC69" i="2" a="1"/>
  <c r="DC69" i="2"/>
  <c r="DD69" i="2" a="1"/>
  <c r="DD69" i="2"/>
  <c r="DE69" i="2" a="1"/>
  <c r="DE69" i="2"/>
  <c r="DF69" i="2" a="1"/>
  <c r="DF69" i="2"/>
  <c r="DG69" i="2" a="1"/>
  <c r="DG69" i="2"/>
  <c r="DH69" i="2" a="1"/>
  <c r="DH69" i="2"/>
  <c r="DI69" i="2" a="1"/>
  <c r="DI69" i="2"/>
  <c r="DA70" i="2"/>
  <c r="DB70" i="2" a="1"/>
  <c r="DB70" i="2"/>
  <c r="DC70" i="2" a="1"/>
  <c r="DC70" i="2"/>
  <c r="DD70" i="2" a="1"/>
  <c r="DD70" i="2"/>
  <c r="DE70" i="2" a="1"/>
  <c r="DE70" i="2"/>
  <c r="DF70" i="2" a="1"/>
  <c r="DF70" i="2"/>
  <c r="DG70" i="2" a="1"/>
  <c r="DG70" i="2"/>
  <c r="DH70" i="2" a="1"/>
  <c r="DH70" i="2"/>
  <c r="DI70" i="2" a="1"/>
  <c r="DI70" i="2"/>
  <c r="DA71" i="2"/>
  <c r="DB71" i="2" a="1"/>
  <c r="DB71" i="2"/>
  <c r="DC71" i="2" a="1"/>
  <c r="DC71" i="2"/>
  <c r="DD71" i="2" a="1"/>
  <c r="DD71" i="2"/>
  <c r="DE71" i="2" a="1"/>
  <c r="DE71" i="2"/>
  <c r="DF71" i="2" a="1"/>
  <c r="DF71" i="2"/>
  <c r="DG71" i="2" a="1"/>
  <c r="DG71" i="2"/>
  <c r="DH71" i="2" a="1"/>
  <c r="DH71" i="2"/>
  <c r="DI71" i="2" a="1"/>
  <c r="DI71" i="2"/>
  <c r="DA72" i="2"/>
  <c r="DB72" i="2" a="1"/>
  <c r="DB72" i="2"/>
  <c r="DC72" i="2" a="1"/>
  <c r="DC72" i="2"/>
  <c r="DD72" i="2" a="1"/>
  <c r="DD72" i="2"/>
  <c r="DE72" i="2" a="1"/>
  <c r="DE72" i="2"/>
  <c r="DF72" i="2" a="1"/>
  <c r="DF72" i="2"/>
  <c r="DG72" i="2" a="1"/>
  <c r="DG72" i="2"/>
  <c r="DH72" i="2" a="1"/>
  <c r="DH72" i="2"/>
  <c r="DI72" i="2" a="1"/>
  <c r="DI72" i="2"/>
  <c r="DA73" i="2"/>
  <c r="DB73" i="2" a="1"/>
  <c r="DB73" i="2"/>
  <c r="DC73" i="2" a="1"/>
  <c r="DC73" i="2"/>
  <c r="DD73" i="2" a="1"/>
  <c r="DD73" i="2"/>
  <c r="DE73" i="2" a="1"/>
  <c r="DE73" i="2"/>
  <c r="DF73" i="2" a="1"/>
  <c r="DF73" i="2"/>
  <c r="DG73" i="2" a="1"/>
  <c r="DG73" i="2"/>
  <c r="DH73" i="2" a="1"/>
  <c r="DH73" i="2"/>
  <c r="DI73" i="2" a="1"/>
  <c r="DI73" i="2"/>
  <c r="DA74" i="2"/>
  <c r="DB74" i="2" a="1"/>
  <c r="DB74" i="2"/>
  <c r="DC74" i="2" a="1"/>
  <c r="DC74" i="2"/>
  <c r="DD74" i="2" a="1"/>
  <c r="DD74" i="2"/>
  <c r="DE74" i="2" a="1"/>
  <c r="DE74" i="2"/>
  <c r="DF74" i="2" a="1"/>
  <c r="DF74" i="2"/>
  <c r="DG74" i="2" a="1"/>
  <c r="DG74" i="2"/>
  <c r="DH74" i="2" a="1"/>
  <c r="DH74" i="2"/>
  <c r="DI74" i="2" a="1"/>
  <c r="DI74" i="2"/>
  <c r="DA75" i="2"/>
  <c r="DB75" i="2" a="1"/>
  <c r="DB75" i="2"/>
  <c r="DC75" i="2" a="1"/>
  <c r="DC75" i="2"/>
  <c r="DD75" i="2" a="1"/>
  <c r="DD75" i="2"/>
  <c r="DE75" i="2" a="1"/>
  <c r="DE75" i="2"/>
  <c r="DF75" i="2" a="1"/>
  <c r="DF75" i="2"/>
  <c r="DG75" i="2" a="1"/>
  <c r="DG75" i="2"/>
  <c r="DH75" i="2" a="1"/>
  <c r="DH75" i="2"/>
  <c r="DI75" i="2" a="1"/>
  <c r="DI75" i="2"/>
  <c r="DA76" i="2"/>
  <c r="DB76" i="2" a="1"/>
  <c r="DB76" i="2"/>
  <c r="DC76" i="2" a="1"/>
  <c r="DC76" i="2"/>
  <c r="DD76" i="2" a="1"/>
  <c r="DD76" i="2"/>
  <c r="DE76" i="2" a="1"/>
  <c r="DE76" i="2"/>
  <c r="DF76" i="2" a="1"/>
  <c r="DF76" i="2"/>
  <c r="DG76" i="2" a="1"/>
  <c r="DG76" i="2"/>
  <c r="DH76" i="2" a="1"/>
  <c r="DH76" i="2"/>
  <c r="DI76" i="2" a="1"/>
  <c r="DI76" i="2"/>
  <c r="DA77" i="2"/>
  <c r="DB77" i="2" a="1"/>
  <c r="DB77" i="2"/>
  <c r="DC77" i="2" a="1"/>
  <c r="DC77" i="2"/>
  <c r="DD77" i="2" a="1"/>
  <c r="DD77" i="2"/>
  <c r="DE77" i="2" a="1"/>
  <c r="DE77" i="2"/>
  <c r="DF77" i="2" a="1"/>
  <c r="DF77" i="2"/>
  <c r="DG77" i="2" a="1"/>
  <c r="DG77" i="2"/>
  <c r="DH77" i="2" a="1"/>
  <c r="DH77" i="2"/>
  <c r="DI77" i="2" a="1"/>
  <c r="DI77" i="2"/>
  <c r="DA78" i="2"/>
  <c r="DB78" i="2" a="1"/>
  <c r="DB78" i="2"/>
  <c r="DC78" i="2" a="1"/>
  <c r="DC78" i="2"/>
  <c r="DD78" i="2" a="1"/>
  <c r="DD78" i="2"/>
  <c r="DE78" i="2" a="1"/>
  <c r="DE78" i="2"/>
  <c r="DF78" i="2" a="1"/>
  <c r="DF78" i="2"/>
  <c r="DG78" i="2" a="1"/>
  <c r="DG78" i="2"/>
  <c r="DH78" i="2" a="1"/>
  <c r="DH78" i="2"/>
  <c r="DI78" i="2" a="1"/>
  <c r="DI78" i="2"/>
  <c r="DA79" i="2"/>
  <c r="DB79" i="2" a="1"/>
  <c r="DB79" i="2"/>
  <c r="DC79" i="2" a="1"/>
  <c r="DC79" i="2"/>
  <c r="DD79" i="2" a="1"/>
  <c r="DD79" i="2"/>
  <c r="DE79" i="2" a="1"/>
  <c r="DE79" i="2"/>
  <c r="DF79" i="2" a="1"/>
  <c r="DF79" i="2"/>
  <c r="DG79" i="2" a="1"/>
  <c r="DG79" i="2"/>
  <c r="DH79" i="2" a="1"/>
  <c r="DH79" i="2"/>
  <c r="DI79" i="2" a="1"/>
  <c r="DI79" i="2"/>
  <c r="DA80" i="2"/>
  <c r="DB80" i="2" a="1"/>
  <c r="DB80" i="2"/>
  <c r="DC80" i="2" a="1"/>
  <c r="DC80" i="2"/>
  <c r="DD80" i="2" a="1"/>
  <c r="DD80" i="2"/>
  <c r="DE80" i="2" a="1"/>
  <c r="DE80" i="2"/>
  <c r="DF80" i="2" a="1"/>
  <c r="DF80" i="2"/>
  <c r="DG80" i="2" a="1"/>
  <c r="DG80" i="2"/>
  <c r="DH80" i="2" a="1"/>
  <c r="DH80" i="2"/>
  <c r="DI80" i="2" a="1"/>
  <c r="DI80" i="2"/>
  <c r="DA81" i="2"/>
  <c r="DB81" i="2" a="1"/>
  <c r="DB81" i="2"/>
  <c r="DC81" i="2" a="1"/>
  <c r="DC81" i="2"/>
  <c r="DD81" i="2" a="1"/>
  <c r="DD81" i="2"/>
  <c r="DE81" i="2" a="1"/>
  <c r="DE81" i="2"/>
  <c r="DF81" i="2" a="1"/>
  <c r="DF81" i="2"/>
  <c r="DG81" i="2" a="1"/>
  <c r="DG81" i="2"/>
  <c r="DH81" i="2" a="1"/>
  <c r="DH81" i="2"/>
  <c r="DI81" i="2" a="1"/>
  <c r="DI81" i="2"/>
  <c r="DA82" i="2"/>
  <c r="DB82" i="2" a="1"/>
  <c r="DB82" i="2"/>
  <c r="DC82" i="2" a="1"/>
  <c r="DC82" i="2"/>
  <c r="DD82" i="2" a="1"/>
  <c r="DD82" i="2"/>
  <c r="DE82" i="2" a="1"/>
  <c r="DE82" i="2"/>
  <c r="DF82" i="2" a="1"/>
  <c r="DF82" i="2"/>
  <c r="DG82" i="2" a="1"/>
  <c r="DG82" i="2"/>
  <c r="DH82" i="2" a="1"/>
  <c r="DH82" i="2"/>
  <c r="DI82" i="2" a="1"/>
  <c r="DI82" i="2"/>
  <c r="DA83" i="2"/>
  <c r="DB83" i="2" a="1"/>
  <c r="DB83" i="2"/>
  <c r="DC83" i="2" a="1"/>
  <c r="DC83" i="2"/>
  <c r="DD83" i="2" a="1"/>
  <c r="DD83" i="2"/>
  <c r="DE83" i="2" a="1"/>
  <c r="DE83" i="2"/>
  <c r="DF83" i="2" a="1"/>
  <c r="DF83" i="2"/>
  <c r="DG83" i="2" a="1"/>
  <c r="DG83" i="2"/>
  <c r="DH83" i="2" a="1"/>
  <c r="DH83" i="2"/>
  <c r="DI83" i="2" a="1"/>
  <c r="DI83" i="2"/>
  <c r="DA84" i="2"/>
  <c r="DB84" i="2" a="1"/>
  <c r="DB84" i="2"/>
  <c r="DC84" i="2" a="1"/>
  <c r="DC84" i="2"/>
  <c r="DD84" i="2" a="1"/>
  <c r="DD84" i="2"/>
  <c r="DE84" i="2" a="1"/>
  <c r="DE84" i="2"/>
  <c r="DF84" i="2" a="1"/>
  <c r="DF84" i="2"/>
  <c r="DG84" i="2" a="1"/>
  <c r="DG84" i="2"/>
  <c r="DH84" i="2" a="1"/>
  <c r="DH84" i="2"/>
  <c r="DI84" i="2" a="1"/>
  <c r="DI84" i="2"/>
  <c r="DA85" i="2"/>
  <c r="DB85" i="2" a="1"/>
  <c r="DB85" i="2"/>
  <c r="DC85" i="2" a="1"/>
  <c r="DC85" i="2"/>
  <c r="DD85" i="2" a="1"/>
  <c r="DD85" i="2"/>
  <c r="DE85" i="2" a="1"/>
  <c r="DE85" i="2"/>
  <c r="DF85" i="2" a="1"/>
  <c r="DF85" i="2"/>
  <c r="DG85" i="2" a="1"/>
  <c r="DG85" i="2"/>
  <c r="DH85" i="2" a="1"/>
  <c r="DH85" i="2"/>
  <c r="DI85" i="2" a="1"/>
  <c r="DI85" i="2"/>
  <c r="DA86" i="2"/>
  <c r="DB86" i="2" a="1"/>
  <c r="DB86" i="2"/>
  <c r="DC86" i="2" a="1"/>
  <c r="DC86" i="2"/>
  <c r="DD86" i="2" a="1"/>
  <c r="DD86" i="2"/>
  <c r="DE86" i="2" a="1"/>
  <c r="DE86" i="2"/>
  <c r="DF86" i="2" a="1"/>
  <c r="DF86" i="2"/>
  <c r="DG86" i="2" a="1"/>
  <c r="DG86" i="2"/>
  <c r="DH86" i="2" a="1"/>
  <c r="DH86" i="2"/>
  <c r="DI86" i="2" a="1"/>
  <c r="DI86" i="2"/>
  <c r="DA87" i="2"/>
  <c r="DB87" i="2" a="1"/>
  <c r="DB87" i="2"/>
  <c r="DC87" i="2" a="1"/>
  <c r="DC87" i="2"/>
  <c r="DD87" i="2" a="1"/>
  <c r="DD87" i="2"/>
  <c r="DE87" i="2" a="1"/>
  <c r="DE87" i="2"/>
  <c r="DF87" i="2" a="1"/>
  <c r="DF87" i="2"/>
  <c r="DG87" i="2" a="1"/>
  <c r="DG87" i="2"/>
  <c r="DH87" i="2" a="1"/>
  <c r="DH87" i="2"/>
  <c r="DI87" i="2" a="1"/>
  <c r="DI87" i="2"/>
  <c r="DA88" i="2"/>
  <c r="DB88" i="2" a="1"/>
  <c r="DB88" i="2"/>
  <c r="DC88" i="2" a="1"/>
  <c r="DC88" i="2"/>
  <c r="DD88" i="2" a="1"/>
  <c r="DD88" i="2"/>
  <c r="DE88" i="2" a="1"/>
  <c r="DE88" i="2"/>
  <c r="DF88" i="2" a="1"/>
  <c r="DF88" i="2"/>
  <c r="DG88" i="2" a="1"/>
  <c r="DG88" i="2"/>
  <c r="DH88" i="2" a="1"/>
  <c r="DH88" i="2"/>
  <c r="DI88" i="2" a="1"/>
  <c r="DI88" i="2"/>
  <c r="DA89" i="2"/>
  <c r="DB89" i="2" a="1"/>
  <c r="DB89" i="2"/>
  <c r="DC89" i="2" a="1"/>
  <c r="DC89" i="2"/>
  <c r="DD89" i="2" a="1"/>
  <c r="DD89" i="2"/>
  <c r="DE89" i="2" a="1"/>
  <c r="DE89" i="2"/>
  <c r="DF89" i="2" a="1"/>
  <c r="DF89" i="2"/>
  <c r="DG89" i="2" a="1"/>
  <c r="DG89" i="2"/>
  <c r="DH89" i="2" a="1"/>
  <c r="DH89" i="2"/>
  <c r="DI89" i="2" a="1"/>
  <c r="DI89" i="2"/>
  <c r="DA90" i="2"/>
  <c r="DB90" i="2" a="1"/>
  <c r="DB90" i="2"/>
  <c r="DC90" i="2" a="1"/>
  <c r="DC90" i="2"/>
  <c r="DD90" i="2" a="1"/>
  <c r="DD90" i="2"/>
  <c r="DE90" i="2" a="1"/>
  <c r="DE90" i="2"/>
  <c r="DF90" i="2" a="1"/>
  <c r="DF90" i="2"/>
  <c r="DG90" i="2" a="1"/>
  <c r="DG90" i="2"/>
  <c r="DH90" i="2" a="1"/>
  <c r="DH90" i="2"/>
  <c r="DI90" i="2" a="1"/>
  <c r="DI90" i="2"/>
  <c r="DA91" i="2"/>
  <c r="DB91" i="2" a="1"/>
  <c r="DB91" i="2"/>
  <c r="DC91" i="2" a="1"/>
  <c r="DC91" i="2"/>
  <c r="DD91" i="2" a="1"/>
  <c r="DD91" i="2"/>
  <c r="DE91" i="2" a="1"/>
  <c r="DE91" i="2"/>
  <c r="DF91" i="2" a="1"/>
  <c r="DF91" i="2"/>
  <c r="DG91" i="2" a="1"/>
  <c r="DG91" i="2"/>
  <c r="DH91" i="2" a="1"/>
  <c r="DH91" i="2"/>
  <c r="DI91" i="2" a="1"/>
  <c r="DI91" i="2"/>
  <c r="DA92" i="2"/>
  <c r="DB92" i="2" a="1"/>
  <c r="DB92" i="2"/>
  <c r="DC92" i="2" a="1"/>
  <c r="DC92" i="2"/>
  <c r="DD92" i="2" a="1"/>
  <c r="DD92" i="2"/>
  <c r="DE92" i="2" a="1"/>
  <c r="DE92" i="2"/>
  <c r="DF92" i="2" a="1"/>
  <c r="DF92" i="2"/>
  <c r="DG92" i="2" a="1"/>
  <c r="DG92" i="2"/>
  <c r="DH92" i="2" a="1"/>
  <c r="DH92" i="2"/>
  <c r="DI92" i="2" a="1"/>
  <c r="DI92" i="2"/>
  <c r="DA93" i="2"/>
  <c r="DB93" i="2" a="1"/>
  <c r="DB93" i="2"/>
  <c r="DC93" i="2" a="1"/>
  <c r="DC93" i="2"/>
  <c r="DD93" i="2" a="1"/>
  <c r="DD93" i="2"/>
  <c r="DE93" i="2" a="1"/>
  <c r="DE93" i="2"/>
  <c r="DF93" i="2" a="1"/>
  <c r="DF93" i="2"/>
  <c r="DG93" i="2" a="1"/>
  <c r="DG93" i="2"/>
  <c r="DH93" i="2" a="1"/>
  <c r="DH93" i="2"/>
  <c r="DI93" i="2" a="1"/>
  <c r="DI93" i="2"/>
  <c r="DA94" i="2"/>
  <c r="DB94" i="2" a="1"/>
  <c r="DB94" i="2"/>
  <c r="DC94" i="2" a="1"/>
  <c r="DC94" i="2"/>
  <c r="DD94" i="2" a="1"/>
  <c r="DD94" i="2"/>
  <c r="DE94" i="2" a="1"/>
  <c r="DE94" i="2"/>
  <c r="DF94" i="2" a="1"/>
  <c r="DF94" i="2"/>
  <c r="DG94" i="2" a="1"/>
  <c r="DG94" i="2"/>
  <c r="DH94" i="2" a="1"/>
  <c r="DH94" i="2"/>
  <c r="DI94" i="2" a="1"/>
  <c r="DI94" i="2"/>
  <c r="DA95" i="2"/>
  <c r="DC95" i="2" a="1"/>
  <c r="DC95" i="2"/>
  <c r="DD95" i="2" a="1"/>
  <c r="DD95" i="2"/>
  <c r="DE95" i="2" a="1"/>
  <c r="DE95" i="2"/>
  <c r="DF95" i="2" a="1"/>
  <c r="DF95" i="2"/>
  <c r="DB96" i="2" a="1"/>
  <c r="DB96" i="2"/>
  <c r="DD96" i="2" a="1"/>
  <c r="DD96" i="2"/>
  <c r="DE96" i="2" a="1"/>
  <c r="DE96" i="2"/>
  <c r="DF96" i="2" a="1"/>
  <c r="DF96" i="2"/>
  <c r="DG96" i="2" a="1"/>
  <c r="DG96" i="2"/>
  <c r="DI97" i="2" a="1"/>
  <c r="DI97" i="2"/>
  <c r="DI99" i="2" a="1"/>
  <c r="DI99" i="2"/>
  <c r="DB100" i="2" a="1"/>
  <c r="DB100" i="2"/>
  <c r="DC100" i="2" a="1"/>
  <c r="DC100" i="2"/>
  <c r="DD100" i="2" a="1"/>
  <c r="DD100" i="2"/>
  <c r="DE100" i="2" a="1"/>
  <c r="DE100" i="2"/>
  <c r="DF100" i="2" a="1"/>
  <c r="DF100" i="2"/>
  <c r="DG100" i="2" a="1"/>
  <c r="DG100" i="2"/>
  <c r="DI100" i="2" a="1"/>
  <c r="DI100" i="2"/>
  <c r="C54" i="14"/>
  <c r="F54" i="14"/>
  <c r="O54" i="14"/>
  <c r="X54" i="14"/>
  <c r="X57" i="14"/>
  <c r="V4" i="14"/>
  <c r="W4" i="14"/>
  <c r="Y4" i="14"/>
  <c r="V5" i="14"/>
  <c r="W5" i="14"/>
  <c r="Y5" i="14"/>
  <c r="V6" i="14"/>
  <c r="W6" i="14"/>
  <c r="Y6" i="14"/>
  <c r="V7" i="14"/>
  <c r="W7" i="14"/>
  <c r="Y7" i="14"/>
  <c r="V8" i="14"/>
  <c r="W8" i="14"/>
  <c r="Y8" i="14"/>
  <c r="V9" i="14"/>
  <c r="W9" i="14"/>
  <c r="Y9" i="14"/>
  <c r="V10" i="14"/>
  <c r="W10" i="14"/>
  <c r="Y10" i="14"/>
  <c r="V11" i="14"/>
  <c r="W11" i="14"/>
  <c r="Y11" i="14"/>
  <c r="V12" i="14"/>
  <c r="W12" i="14"/>
  <c r="Y12" i="14"/>
  <c r="V13" i="14"/>
  <c r="W13" i="14"/>
  <c r="Y13" i="14"/>
  <c r="V14" i="14"/>
  <c r="W14" i="14"/>
  <c r="Y14" i="14"/>
  <c r="V15" i="14"/>
  <c r="W15" i="14"/>
  <c r="Y15" i="14"/>
  <c r="V16" i="14"/>
  <c r="W16" i="14"/>
  <c r="Y16" i="14"/>
  <c r="V17" i="14"/>
  <c r="W17" i="14"/>
  <c r="Y17" i="14"/>
  <c r="V18" i="14"/>
  <c r="W18" i="14"/>
  <c r="Y18" i="14"/>
  <c r="V19" i="14"/>
  <c r="W19" i="14"/>
  <c r="Y19" i="14"/>
  <c r="V20" i="14"/>
  <c r="W20" i="14"/>
  <c r="Y20" i="14"/>
  <c r="V21" i="14"/>
  <c r="W21" i="14"/>
  <c r="Y21" i="14"/>
  <c r="V22" i="14"/>
  <c r="W22" i="14"/>
  <c r="Y22" i="14"/>
  <c r="V23" i="14"/>
  <c r="W23" i="14"/>
  <c r="Y23" i="14"/>
  <c r="V24" i="14"/>
  <c r="W24" i="14"/>
  <c r="Y24" i="14"/>
  <c r="V25" i="14"/>
  <c r="W25" i="14"/>
  <c r="Y25" i="14"/>
  <c r="V26" i="14"/>
  <c r="W26" i="14"/>
  <c r="Y26" i="14"/>
  <c r="V27" i="14"/>
  <c r="W27" i="14"/>
  <c r="Y27" i="14"/>
  <c r="V28" i="14"/>
  <c r="W28" i="14"/>
  <c r="Y28" i="14"/>
  <c r="V29" i="14"/>
  <c r="W29" i="14"/>
  <c r="Y29" i="14"/>
  <c r="V30" i="14"/>
  <c r="W30" i="14"/>
  <c r="Y30" i="14"/>
  <c r="V31" i="14"/>
  <c r="W31" i="14"/>
  <c r="Y31" i="14"/>
  <c r="V32" i="14"/>
  <c r="W32" i="14"/>
  <c r="Y32" i="14"/>
  <c r="V33" i="14"/>
  <c r="W33" i="14"/>
  <c r="Y33" i="14"/>
  <c r="V34" i="14"/>
  <c r="W34" i="14"/>
  <c r="Y34" i="14"/>
  <c r="V35" i="14"/>
  <c r="W35" i="14"/>
  <c r="Y35" i="14"/>
  <c r="V36" i="14"/>
  <c r="W36" i="14"/>
  <c r="Y36" i="14"/>
  <c r="V37" i="14"/>
  <c r="W37" i="14"/>
  <c r="Y37" i="14"/>
  <c r="V38" i="14"/>
  <c r="W38" i="14"/>
  <c r="Y38" i="14"/>
  <c r="V39" i="14"/>
  <c r="W39" i="14"/>
  <c r="Y39" i="14"/>
  <c r="V40" i="14"/>
  <c r="W40" i="14"/>
  <c r="Y40" i="14"/>
  <c r="V41" i="14"/>
  <c r="W41" i="14"/>
  <c r="Y41" i="14"/>
  <c r="V42" i="14"/>
  <c r="W42" i="14"/>
  <c r="Y42" i="14"/>
  <c r="V43" i="14"/>
  <c r="W43" i="14"/>
  <c r="Y43" i="14"/>
  <c r="V44" i="14"/>
  <c r="W44" i="14"/>
  <c r="Y44" i="14"/>
  <c r="V45" i="14"/>
  <c r="W45" i="14"/>
  <c r="Y45" i="14"/>
  <c r="V46" i="14"/>
  <c r="W46" i="14"/>
  <c r="Y46" i="14"/>
  <c r="V47" i="14"/>
  <c r="W47" i="14"/>
  <c r="Y47" i="14"/>
  <c r="V48" i="14"/>
  <c r="W48" i="14"/>
  <c r="Y48" i="14"/>
  <c r="V49" i="14"/>
  <c r="W49" i="14"/>
  <c r="Y49" i="14"/>
  <c r="V50" i="14"/>
  <c r="W50" i="14"/>
  <c r="Y50" i="14"/>
  <c r="V51" i="14"/>
  <c r="W51" i="14"/>
  <c r="Y51" i="14"/>
  <c r="V52" i="14"/>
  <c r="W52" i="14"/>
  <c r="Y52" i="14"/>
  <c r="V53" i="14"/>
  <c r="W53" i="14"/>
  <c r="Y53" i="14"/>
  <c r="V54" i="14"/>
  <c r="W54" i="14"/>
  <c r="Y54" i="14"/>
  <c r="V55" i="14"/>
  <c r="W55" i="14"/>
  <c r="Y55" i="14"/>
  <c r="V56" i="14"/>
  <c r="W56" i="14"/>
  <c r="Y56" i="14"/>
  <c r="V57" i="14"/>
  <c r="W57" i="14"/>
  <c r="V58" i="14"/>
  <c r="Y58" i="14"/>
  <c r="V59" i="14"/>
  <c r="W59" i="14"/>
  <c r="Y59" i="14"/>
  <c r="V60" i="14"/>
  <c r="W60" i="14"/>
  <c r="Y60" i="14"/>
  <c r="V61" i="14"/>
  <c r="W61" i="14"/>
  <c r="Y61" i="14"/>
  <c r="V62" i="14"/>
  <c r="W62" i="14"/>
  <c r="Y62" i="14"/>
  <c r="V63" i="14"/>
  <c r="W63" i="14"/>
  <c r="Y63" i="14"/>
  <c r="V64" i="14"/>
  <c r="W64" i="14"/>
  <c r="Y64" i="14"/>
  <c r="V65" i="14"/>
  <c r="W65" i="14"/>
  <c r="Y65" i="14"/>
  <c r="V66" i="14"/>
  <c r="W66" i="14"/>
  <c r="Y66" i="14"/>
  <c r="V67" i="14"/>
  <c r="W67" i="14"/>
  <c r="Y67" i="14"/>
  <c r="V68" i="14"/>
  <c r="W68" i="14"/>
  <c r="Y68" i="14"/>
  <c r="V69" i="14"/>
  <c r="W69" i="14"/>
  <c r="Y69" i="14"/>
  <c r="V70" i="14"/>
  <c r="W70" i="14"/>
  <c r="Y70" i="14"/>
  <c r="W71" i="14"/>
  <c r="Y71" i="14"/>
  <c r="W72" i="14"/>
  <c r="Y72" i="14"/>
  <c r="V73" i="14"/>
  <c r="W73" i="14"/>
  <c r="Y73" i="14"/>
  <c r="V74" i="14"/>
  <c r="W74" i="14"/>
  <c r="Y74" i="14"/>
  <c r="V75" i="14"/>
  <c r="W75" i="14"/>
  <c r="Y75" i="14"/>
  <c r="V76" i="14"/>
  <c r="W76" i="14"/>
  <c r="Y76" i="14"/>
  <c r="V77" i="14"/>
  <c r="W77" i="14"/>
  <c r="Y77" i="14"/>
  <c r="V78" i="14"/>
  <c r="W78" i="14"/>
  <c r="Y78" i="14"/>
  <c r="V79" i="14"/>
  <c r="W79" i="14"/>
  <c r="Y79" i="14"/>
  <c r="V80" i="14"/>
  <c r="W80" i="14"/>
  <c r="Y80" i="14"/>
  <c r="V81" i="14"/>
  <c r="W81" i="14"/>
  <c r="Y81" i="14"/>
  <c r="V82" i="14"/>
  <c r="W82" i="14"/>
  <c r="Y82" i="14"/>
  <c r="V83" i="14"/>
  <c r="W83" i="14"/>
  <c r="Y83" i="14"/>
  <c r="V84" i="14"/>
  <c r="W84" i="14"/>
  <c r="Y84" i="14"/>
  <c r="V85" i="14"/>
  <c r="W85" i="14"/>
  <c r="Y85" i="14"/>
  <c r="V86" i="14"/>
  <c r="W86" i="14"/>
  <c r="Y86" i="14"/>
  <c r="V87" i="14"/>
  <c r="W87" i="14"/>
  <c r="Y87" i="14"/>
  <c r="V88" i="14"/>
  <c r="W88" i="14"/>
  <c r="Y88" i="14"/>
  <c r="V89" i="14"/>
  <c r="W89" i="14"/>
  <c r="Y89" i="14"/>
  <c r="V90" i="14"/>
  <c r="W90" i="14"/>
  <c r="Y90" i="14"/>
  <c r="V91" i="14"/>
  <c r="W91" i="14"/>
  <c r="Y91" i="14"/>
  <c r="V92" i="14"/>
  <c r="W92" i="14"/>
  <c r="Y92" i="14"/>
  <c r="V93" i="14"/>
  <c r="W93" i="14"/>
  <c r="Y93" i="14"/>
  <c r="V94" i="14"/>
  <c r="W94" i="14"/>
  <c r="Y94" i="14"/>
  <c r="V95" i="14"/>
  <c r="W95" i="14"/>
  <c r="Y95" i="14"/>
  <c r="V96" i="14"/>
  <c r="W96" i="14"/>
  <c r="Y96" i="14"/>
  <c r="V97" i="14"/>
  <c r="W97" i="14"/>
  <c r="Y97" i="14"/>
  <c r="V98" i="14"/>
  <c r="W98" i="14"/>
  <c r="Y98" i="14"/>
  <c r="V99" i="14"/>
  <c r="W99" i="14"/>
  <c r="Y99" i="14"/>
  <c r="V100" i="14"/>
  <c r="W100" i="14"/>
  <c r="Y100" i="14"/>
  <c r="Y3" i="14"/>
  <c r="S4" i="14"/>
  <c r="T4" i="14"/>
  <c r="S5" i="14"/>
  <c r="T5" i="14"/>
  <c r="S6" i="14"/>
  <c r="T6" i="14"/>
  <c r="S7" i="14"/>
  <c r="T7" i="14"/>
  <c r="S8" i="14"/>
  <c r="T8" i="14"/>
  <c r="S9" i="14"/>
  <c r="T9" i="14"/>
  <c r="S10" i="14"/>
  <c r="T10" i="14"/>
  <c r="S11" i="14"/>
  <c r="T11" i="14"/>
  <c r="S12" i="14"/>
  <c r="T12" i="14"/>
  <c r="S13" i="14"/>
  <c r="T13" i="14"/>
  <c r="S14" i="14"/>
  <c r="T14" i="14"/>
  <c r="S15" i="14"/>
  <c r="T15" i="14"/>
  <c r="S16" i="14"/>
  <c r="T16" i="14"/>
  <c r="S17" i="14"/>
  <c r="T17" i="14"/>
  <c r="S18" i="14"/>
  <c r="T18" i="14"/>
  <c r="S19" i="14"/>
  <c r="T19" i="14"/>
  <c r="S20" i="14"/>
  <c r="T20" i="14"/>
  <c r="S21" i="14"/>
  <c r="T21" i="14"/>
  <c r="S22" i="14"/>
  <c r="T22" i="14"/>
  <c r="S23" i="14"/>
  <c r="T23" i="14"/>
  <c r="S24" i="14"/>
  <c r="T24" i="14"/>
  <c r="S25" i="14"/>
  <c r="T25" i="14"/>
  <c r="S26" i="14"/>
  <c r="T26" i="14"/>
  <c r="S27" i="14"/>
  <c r="T27" i="14"/>
  <c r="S28" i="14"/>
  <c r="T28" i="14"/>
  <c r="S29" i="14"/>
  <c r="T29" i="14"/>
  <c r="S30" i="14"/>
  <c r="T30" i="14"/>
  <c r="S31" i="14"/>
  <c r="T31" i="14"/>
  <c r="S32" i="14"/>
  <c r="T32" i="14"/>
  <c r="S33" i="14"/>
  <c r="T33" i="14"/>
  <c r="S34" i="14"/>
  <c r="T34" i="14"/>
  <c r="S35" i="14"/>
  <c r="T35" i="14"/>
  <c r="S36" i="14"/>
  <c r="T36" i="14"/>
  <c r="S37" i="14"/>
  <c r="T37" i="14"/>
  <c r="S38" i="14"/>
  <c r="T38" i="14"/>
  <c r="S39" i="14"/>
  <c r="T39" i="14"/>
  <c r="S40" i="14"/>
  <c r="T40" i="14"/>
  <c r="S41" i="14"/>
  <c r="T41" i="14"/>
  <c r="S42" i="14"/>
  <c r="T42" i="14"/>
  <c r="S43" i="14"/>
  <c r="T43" i="14"/>
  <c r="S44" i="14"/>
  <c r="T44" i="14"/>
  <c r="S45" i="14"/>
  <c r="T45" i="14"/>
  <c r="S46" i="14"/>
  <c r="T46" i="14"/>
  <c r="S47" i="14"/>
  <c r="T47" i="14"/>
  <c r="S48" i="14"/>
  <c r="T48" i="14"/>
  <c r="S49" i="14"/>
  <c r="T49" i="14"/>
  <c r="S50" i="14"/>
  <c r="T50" i="14"/>
  <c r="S51" i="14"/>
  <c r="T51" i="14"/>
  <c r="S52" i="14"/>
  <c r="T52" i="14"/>
  <c r="S53" i="14"/>
  <c r="T53" i="14"/>
  <c r="S54" i="14"/>
  <c r="T54" i="14"/>
  <c r="S55" i="14"/>
  <c r="T55" i="14"/>
  <c r="S56" i="14"/>
  <c r="T56" i="14"/>
  <c r="S57" i="14"/>
  <c r="T57" i="14"/>
  <c r="S58" i="14"/>
  <c r="T58" i="14"/>
  <c r="S59" i="14"/>
  <c r="T59" i="14"/>
  <c r="S60" i="14"/>
  <c r="T60" i="14"/>
  <c r="S61" i="14"/>
  <c r="T61" i="14"/>
  <c r="S62" i="14"/>
  <c r="T62" i="14"/>
  <c r="S63" i="14"/>
  <c r="T63" i="14"/>
  <c r="S64" i="14"/>
  <c r="T64" i="14"/>
  <c r="S65" i="14"/>
  <c r="T65" i="14"/>
  <c r="S66" i="14"/>
  <c r="T66" i="14"/>
  <c r="S67" i="14"/>
  <c r="T67" i="14"/>
  <c r="S68" i="14"/>
  <c r="T68" i="14"/>
  <c r="S69" i="14"/>
  <c r="T69" i="14"/>
  <c r="S70" i="14"/>
  <c r="T70" i="14"/>
  <c r="S71" i="14"/>
  <c r="T71" i="14"/>
  <c r="S72" i="14"/>
  <c r="T72" i="14"/>
  <c r="S73" i="14"/>
  <c r="T73" i="14"/>
  <c r="S74" i="14"/>
  <c r="T74" i="14"/>
  <c r="S75" i="14"/>
  <c r="T75" i="14"/>
  <c r="S76" i="14"/>
  <c r="T76" i="14"/>
  <c r="S77" i="14"/>
  <c r="T77" i="14"/>
  <c r="S78" i="14"/>
  <c r="T78" i="14"/>
  <c r="S79" i="14"/>
  <c r="T79" i="14"/>
  <c r="S80" i="14"/>
  <c r="T80" i="14"/>
  <c r="S81" i="14"/>
  <c r="T81" i="14"/>
  <c r="S82" i="14"/>
  <c r="T82" i="14"/>
  <c r="S83" i="14"/>
  <c r="T83" i="14"/>
  <c r="S84" i="14"/>
  <c r="T84" i="14"/>
  <c r="S85" i="14"/>
  <c r="T85" i="14"/>
  <c r="S86" i="14"/>
  <c r="T86" i="14"/>
  <c r="S87" i="14"/>
  <c r="T87" i="14"/>
  <c r="S88" i="14"/>
  <c r="T88" i="14"/>
  <c r="S89" i="14"/>
  <c r="T89" i="14"/>
  <c r="S90" i="14"/>
  <c r="T90" i="14"/>
  <c r="S91" i="14"/>
  <c r="T91" i="14"/>
  <c r="S92" i="14"/>
  <c r="T92" i="14"/>
  <c r="S93" i="14"/>
  <c r="T93" i="14"/>
  <c r="S94" i="14"/>
  <c r="T94" i="14"/>
  <c r="S95" i="14"/>
  <c r="T95" i="14"/>
  <c r="S96" i="14"/>
  <c r="T96" i="14"/>
  <c r="S97" i="14"/>
  <c r="T97" i="14"/>
  <c r="S98" i="14"/>
  <c r="T98" i="14"/>
  <c r="S99" i="14"/>
  <c r="T99" i="14"/>
  <c r="S100" i="14"/>
  <c r="T100" i="14"/>
  <c r="V3" i="14"/>
  <c r="W3" i="14"/>
  <c r="P4" i="14"/>
  <c r="P5" i="14"/>
  <c r="P6" i="14"/>
  <c r="P7" i="14"/>
  <c r="Q7" i="14"/>
  <c r="P8" i="14"/>
  <c r="Q8" i="14"/>
  <c r="P9" i="14"/>
  <c r="Q9" i="14"/>
  <c r="P10" i="14"/>
  <c r="Q10" i="14"/>
  <c r="P11" i="14"/>
  <c r="P12" i="14"/>
  <c r="Q12" i="14"/>
  <c r="P13" i="14"/>
  <c r="P14" i="14"/>
  <c r="Q14" i="14"/>
  <c r="P15" i="14"/>
  <c r="Q15" i="14"/>
  <c r="P16" i="14"/>
  <c r="Q16" i="14"/>
  <c r="P17" i="14"/>
  <c r="Q17" i="14"/>
  <c r="P18" i="14"/>
  <c r="Q18" i="14"/>
  <c r="P19" i="14"/>
  <c r="P20" i="14"/>
  <c r="Q20" i="14"/>
  <c r="P21" i="14"/>
  <c r="P22" i="14"/>
  <c r="Q22" i="14"/>
  <c r="P23" i="14"/>
  <c r="Q23" i="14"/>
  <c r="P24" i="14"/>
  <c r="Q24" i="14"/>
  <c r="P25" i="14"/>
  <c r="Q25" i="14"/>
  <c r="P26" i="14"/>
  <c r="Q26" i="14"/>
  <c r="P27" i="14"/>
  <c r="P28" i="14"/>
  <c r="Q28" i="14"/>
  <c r="P29" i="14"/>
  <c r="P30" i="14"/>
  <c r="Q30" i="14"/>
  <c r="P31" i="14"/>
  <c r="Q31" i="14"/>
  <c r="P32" i="14"/>
  <c r="Q32" i="14"/>
  <c r="P33" i="14"/>
  <c r="Q33" i="14"/>
  <c r="P34" i="14"/>
  <c r="Q34" i="14"/>
  <c r="P35" i="14"/>
  <c r="P36" i="14"/>
  <c r="Q36" i="14"/>
  <c r="P37" i="14"/>
  <c r="P38" i="14"/>
  <c r="P39" i="14"/>
  <c r="Q39" i="14"/>
  <c r="P40" i="14"/>
  <c r="Q40" i="14"/>
  <c r="P41" i="14"/>
  <c r="Q41" i="14"/>
  <c r="P42" i="14"/>
  <c r="Q42" i="14"/>
  <c r="P43" i="14"/>
  <c r="P44" i="14"/>
  <c r="P45" i="14"/>
  <c r="P46" i="14"/>
  <c r="Q46" i="14"/>
  <c r="P47" i="14"/>
  <c r="Q47" i="14"/>
  <c r="P48" i="14"/>
  <c r="Q48" i="14"/>
  <c r="P49" i="14"/>
  <c r="P50" i="14"/>
  <c r="Q50" i="14"/>
  <c r="P51" i="14"/>
  <c r="P52" i="14"/>
  <c r="P53" i="14"/>
  <c r="P54" i="14"/>
  <c r="Q54" i="14"/>
  <c r="P55" i="14"/>
  <c r="Q55" i="14"/>
  <c r="P56" i="14"/>
  <c r="Q56" i="14"/>
  <c r="P57" i="14"/>
  <c r="Q57" i="14"/>
  <c r="P58" i="14"/>
  <c r="Q58" i="14"/>
  <c r="P59" i="14"/>
  <c r="P60" i="14"/>
  <c r="P61" i="14"/>
  <c r="P62" i="14"/>
  <c r="Q62" i="14"/>
  <c r="P63" i="14"/>
  <c r="Q63" i="14"/>
  <c r="P64" i="14"/>
  <c r="Q64" i="14"/>
  <c r="P65" i="14"/>
  <c r="P66" i="14"/>
  <c r="Q66" i="14"/>
  <c r="P67" i="14"/>
  <c r="P68" i="14"/>
  <c r="P69" i="14"/>
  <c r="Q69" i="14"/>
  <c r="P70" i="14"/>
  <c r="P71" i="14"/>
  <c r="Q71" i="14"/>
  <c r="P72" i="14"/>
  <c r="Q72" i="14"/>
  <c r="P73" i="14"/>
  <c r="Q73" i="14"/>
  <c r="P74" i="14"/>
  <c r="Q74" i="14"/>
  <c r="P75" i="14"/>
  <c r="P76" i="14"/>
  <c r="P77" i="14"/>
  <c r="P78" i="14"/>
  <c r="Q78" i="14"/>
  <c r="P79" i="14"/>
  <c r="Q79" i="14"/>
  <c r="P80" i="14"/>
  <c r="Q80" i="14"/>
  <c r="P81" i="14"/>
  <c r="Q81" i="14"/>
  <c r="P82" i="14"/>
  <c r="P83" i="14"/>
  <c r="P84" i="14"/>
  <c r="Q84" i="14"/>
  <c r="P85" i="14"/>
  <c r="P86" i="14"/>
  <c r="Q86" i="14"/>
  <c r="P87" i="14"/>
  <c r="Q87" i="14"/>
  <c r="P88" i="14"/>
  <c r="Q88" i="14"/>
  <c r="P89" i="14"/>
  <c r="Q89" i="14"/>
  <c r="P90" i="14"/>
  <c r="Q90" i="14"/>
  <c r="P91" i="14"/>
  <c r="P92" i="14"/>
  <c r="P93" i="14"/>
  <c r="P94" i="14"/>
  <c r="Q94" i="14"/>
  <c r="P95" i="14"/>
  <c r="Q95" i="14"/>
  <c r="P96" i="14"/>
  <c r="Q96" i="14"/>
  <c r="P97" i="14"/>
  <c r="Q97" i="14"/>
  <c r="P98" i="14"/>
  <c r="Q98" i="14"/>
  <c r="P99" i="14"/>
  <c r="P100" i="14"/>
  <c r="Q100" i="14"/>
  <c r="P101" i="14"/>
  <c r="P102" i="14"/>
  <c r="P3" i="14"/>
  <c r="S3" i="14"/>
  <c r="T3" i="14"/>
  <c r="Q4" i="14"/>
  <c r="Q5" i="14"/>
  <c r="Q6" i="14"/>
  <c r="Q11" i="14"/>
  <c r="Q13" i="14"/>
  <c r="Q19" i="14"/>
  <c r="Q21" i="14"/>
  <c r="Q27" i="14"/>
  <c r="Q29" i="14"/>
  <c r="Q35" i="14"/>
  <c r="Q37" i="14"/>
  <c r="Q38" i="14"/>
  <c r="Q43" i="14"/>
  <c r="Q44" i="14"/>
  <c r="Q45" i="14"/>
  <c r="Q49" i="14"/>
  <c r="Q51" i="14"/>
  <c r="Q52" i="14"/>
  <c r="Q53" i="14"/>
  <c r="Q59" i="14"/>
  <c r="Q60" i="14"/>
  <c r="Q61" i="14"/>
  <c r="Q65" i="14"/>
  <c r="Q67" i="14"/>
  <c r="Q68" i="14"/>
  <c r="Q70" i="14"/>
  <c r="Q75" i="14"/>
  <c r="Q76" i="14"/>
  <c r="Q77" i="14"/>
  <c r="Q82" i="14"/>
  <c r="Q83" i="14"/>
  <c r="Q85" i="14"/>
  <c r="Q91" i="14"/>
  <c r="Q92" i="14"/>
  <c r="Q93" i="14"/>
  <c r="Q99" i="14"/>
  <c r="Q101" i="14"/>
  <c r="Q102" i="14"/>
  <c r="W58" i="14"/>
  <c r="Y57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B53" i="14"/>
  <c r="B54" i="14"/>
  <c r="B55" i="14"/>
  <c r="B56" i="14"/>
  <c r="B57" i="14"/>
  <c r="B58" i="14"/>
  <c r="B59" i="14"/>
  <c r="B60" i="14"/>
  <c r="B61" i="14"/>
  <c r="B62" i="14"/>
  <c r="B64" i="14"/>
  <c r="B65" i="14"/>
  <c r="B66" i="14"/>
  <c r="B67" i="14"/>
  <c r="B68" i="14"/>
  <c r="B69" i="14"/>
  <c r="B70" i="14"/>
  <c r="B71" i="14"/>
  <c r="B72" i="14"/>
  <c r="B73" i="14"/>
  <c r="B74" i="14"/>
  <c r="B75" i="14"/>
  <c r="B76" i="14"/>
  <c r="B77" i="14"/>
  <c r="B78" i="14"/>
  <c r="B79" i="14"/>
  <c r="B80" i="14"/>
  <c r="B81" i="14"/>
  <c r="B82" i="14"/>
  <c r="B83" i="14"/>
  <c r="B84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98" i="14"/>
  <c r="B99" i="14"/>
  <c r="B100" i="14"/>
  <c r="B3" i="14"/>
  <c r="DA1" i="2"/>
  <c r="M64" i="14"/>
  <c r="N64" i="14"/>
  <c r="M65" i="14"/>
  <c r="N65" i="14"/>
  <c r="M66" i="14"/>
  <c r="N66" i="14"/>
  <c r="M67" i="14"/>
  <c r="N67" i="14"/>
  <c r="M68" i="14"/>
  <c r="N68" i="14"/>
  <c r="M69" i="14"/>
  <c r="N69" i="14"/>
  <c r="M70" i="14"/>
  <c r="N70" i="14"/>
  <c r="M71" i="14"/>
  <c r="N71" i="14"/>
  <c r="M72" i="14"/>
  <c r="N72" i="14"/>
  <c r="M73" i="14"/>
  <c r="N73" i="14"/>
  <c r="M74" i="14"/>
  <c r="N74" i="14"/>
  <c r="M75" i="14"/>
  <c r="N75" i="14"/>
  <c r="M76" i="14"/>
  <c r="N76" i="14"/>
  <c r="M77" i="14"/>
  <c r="N77" i="14"/>
  <c r="M78" i="14"/>
  <c r="N78" i="14"/>
  <c r="M79" i="14"/>
  <c r="N79" i="14"/>
  <c r="M80" i="14"/>
  <c r="N80" i="14"/>
  <c r="M81" i="14"/>
  <c r="N81" i="14"/>
  <c r="M82" i="14"/>
  <c r="N82" i="14"/>
  <c r="M83" i="14"/>
  <c r="N83" i="14"/>
  <c r="M84" i="14"/>
  <c r="N84" i="14"/>
  <c r="M85" i="14"/>
  <c r="N85" i="14"/>
  <c r="M86" i="14"/>
  <c r="N86" i="14"/>
  <c r="M87" i="14"/>
  <c r="N87" i="14"/>
  <c r="M88" i="14"/>
  <c r="N88" i="14"/>
  <c r="M89" i="14"/>
  <c r="N89" i="14"/>
  <c r="M90" i="14"/>
  <c r="N90" i="14"/>
  <c r="M91" i="14"/>
  <c r="N91" i="14"/>
  <c r="M92" i="14"/>
  <c r="N92" i="14"/>
  <c r="M93" i="14"/>
  <c r="N93" i="14"/>
  <c r="M94" i="14"/>
  <c r="N94" i="14"/>
  <c r="M95" i="14"/>
  <c r="N95" i="14"/>
  <c r="M96" i="14"/>
  <c r="N96" i="14"/>
  <c r="M97" i="14"/>
  <c r="N97" i="14"/>
  <c r="M98" i="14"/>
  <c r="N98" i="14"/>
  <c r="M99" i="14"/>
  <c r="N99" i="14"/>
  <c r="M100" i="14"/>
  <c r="N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G4" i="14"/>
  <c r="H4" i="14"/>
  <c r="J64" i="14"/>
  <c r="K64" i="14"/>
  <c r="J65" i="14"/>
  <c r="K65" i="14"/>
  <c r="J66" i="14"/>
  <c r="K66" i="14"/>
  <c r="J67" i="14"/>
  <c r="K67" i="14"/>
  <c r="J68" i="14"/>
  <c r="K68" i="14"/>
  <c r="J69" i="14"/>
  <c r="K69" i="14"/>
  <c r="J70" i="14"/>
  <c r="K70" i="14"/>
  <c r="J71" i="14"/>
  <c r="K71" i="14"/>
  <c r="J72" i="14"/>
  <c r="K72" i="14"/>
  <c r="J73" i="14"/>
  <c r="K73" i="14"/>
  <c r="J74" i="14"/>
  <c r="K74" i="14"/>
  <c r="J75" i="14"/>
  <c r="K75" i="14"/>
  <c r="J76" i="14"/>
  <c r="K76" i="14"/>
  <c r="J77" i="14"/>
  <c r="K77" i="14"/>
  <c r="J78" i="14"/>
  <c r="K78" i="14"/>
  <c r="J79" i="14"/>
  <c r="K79" i="14"/>
  <c r="J80" i="14"/>
  <c r="K80" i="14"/>
  <c r="J81" i="14"/>
  <c r="K81" i="14"/>
  <c r="J82" i="14"/>
  <c r="K82" i="14"/>
  <c r="J83" i="14"/>
  <c r="K83" i="14"/>
  <c r="J84" i="14"/>
  <c r="K84" i="14"/>
  <c r="J85" i="14"/>
  <c r="K85" i="14"/>
  <c r="J86" i="14"/>
  <c r="K86" i="14"/>
  <c r="J87" i="14"/>
  <c r="K87" i="14"/>
  <c r="J88" i="14"/>
  <c r="K88" i="14"/>
  <c r="J89" i="14"/>
  <c r="K89" i="14"/>
  <c r="J90" i="14"/>
  <c r="K90" i="14"/>
  <c r="J91" i="14"/>
  <c r="K91" i="14"/>
  <c r="J92" i="14"/>
  <c r="K92" i="14"/>
  <c r="J93" i="14"/>
  <c r="K93" i="14"/>
  <c r="J94" i="14"/>
  <c r="K94" i="14"/>
  <c r="J95" i="14"/>
  <c r="K95" i="14"/>
  <c r="J96" i="14"/>
  <c r="K96" i="14"/>
  <c r="J97" i="14"/>
  <c r="K97" i="14"/>
  <c r="J98" i="14"/>
  <c r="K98" i="14"/>
  <c r="J99" i="14"/>
  <c r="K99" i="14"/>
  <c r="J100" i="14"/>
  <c r="K100" i="14"/>
  <c r="J101" i="14"/>
  <c r="J102" i="14"/>
  <c r="G64" i="14"/>
  <c r="H64" i="14"/>
  <c r="G65" i="14"/>
  <c r="H65" i="14"/>
  <c r="G66" i="14"/>
  <c r="H66" i="14"/>
  <c r="G67" i="14"/>
  <c r="H67" i="14"/>
  <c r="G68" i="14"/>
  <c r="H68" i="14"/>
  <c r="G69" i="14"/>
  <c r="H69" i="14"/>
  <c r="G70" i="14"/>
  <c r="H70" i="14"/>
  <c r="G71" i="14"/>
  <c r="H71" i="14"/>
  <c r="G72" i="14"/>
  <c r="H72" i="14"/>
  <c r="G73" i="14"/>
  <c r="H73" i="14"/>
  <c r="G74" i="14"/>
  <c r="H74" i="14"/>
  <c r="G75" i="14"/>
  <c r="H75" i="14"/>
  <c r="G76" i="14"/>
  <c r="H76" i="14"/>
  <c r="G77" i="14"/>
  <c r="H77" i="14"/>
  <c r="G78" i="14"/>
  <c r="H78" i="14"/>
  <c r="G79" i="14"/>
  <c r="H79" i="14"/>
  <c r="G80" i="14"/>
  <c r="H80" i="14"/>
  <c r="G81" i="14"/>
  <c r="H81" i="14"/>
  <c r="G82" i="14"/>
  <c r="H82" i="14"/>
  <c r="G83" i="14"/>
  <c r="H83" i="14"/>
  <c r="G84" i="14"/>
  <c r="H84" i="14"/>
  <c r="G85" i="14"/>
  <c r="H85" i="14"/>
  <c r="G86" i="14"/>
  <c r="H86" i="14"/>
  <c r="G87" i="14"/>
  <c r="H87" i="14"/>
  <c r="G88" i="14"/>
  <c r="H88" i="14"/>
  <c r="G89" i="14"/>
  <c r="H89" i="14"/>
  <c r="G90" i="14"/>
  <c r="H90" i="14"/>
  <c r="G91" i="14"/>
  <c r="H91" i="14"/>
  <c r="G92" i="14"/>
  <c r="H92" i="14"/>
  <c r="G93" i="14"/>
  <c r="H93" i="14"/>
  <c r="G94" i="14"/>
  <c r="H94" i="14"/>
  <c r="G95" i="14"/>
  <c r="H95" i="14"/>
  <c r="G96" i="14"/>
  <c r="H96" i="14"/>
  <c r="G97" i="14"/>
  <c r="H97" i="14"/>
  <c r="G98" i="14"/>
  <c r="H98" i="14"/>
  <c r="G99" i="14"/>
  <c r="H99" i="14"/>
  <c r="G100" i="14"/>
  <c r="H100" i="14"/>
  <c r="G101" i="14"/>
  <c r="G102" i="14"/>
  <c r="D60" i="14"/>
  <c r="E60" i="14"/>
  <c r="D61" i="14"/>
  <c r="E61" i="14"/>
  <c r="D62" i="14"/>
  <c r="E62" i="14"/>
  <c r="D64" i="14"/>
  <c r="E64" i="14"/>
  <c r="D65" i="14"/>
  <c r="E65" i="14"/>
  <c r="D66" i="14"/>
  <c r="E66" i="14"/>
  <c r="D67" i="14"/>
  <c r="E67" i="14"/>
  <c r="D68" i="14"/>
  <c r="E68" i="14"/>
  <c r="D69" i="14"/>
  <c r="E69" i="14"/>
  <c r="D70" i="14"/>
  <c r="E70" i="14"/>
  <c r="D71" i="14"/>
  <c r="E71" i="14"/>
  <c r="D72" i="14"/>
  <c r="E72" i="14"/>
  <c r="D73" i="14"/>
  <c r="E73" i="14"/>
  <c r="D74" i="14"/>
  <c r="E74" i="14"/>
  <c r="D75" i="14"/>
  <c r="E75" i="14"/>
  <c r="D76" i="14"/>
  <c r="E76" i="14"/>
  <c r="D77" i="14"/>
  <c r="E77" i="14"/>
  <c r="D78" i="14"/>
  <c r="E78" i="14"/>
  <c r="D79" i="14"/>
  <c r="E79" i="14"/>
  <c r="D80" i="14"/>
  <c r="E80" i="14"/>
  <c r="D81" i="14"/>
  <c r="E81" i="14"/>
  <c r="D82" i="14"/>
  <c r="E82" i="14"/>
  <c r="D83" i="14"/>
  <c r="E83" i="14"/>
  <c r="D84" i="14"/>
  <c r="E84" i="14"/>
  <c r="D85" i="14"/>
  <c r="E85" i="14"/>
  <c r="D86" i="14"/>
  <c r="E86" i="14"/>
  <c r="D87" i="14"/>
  <c r="E87" i="14"/>
  <c r="D88" i="14"/>
  <c r="E88" i="14"/>
  <c r="D89" i="14"/>
  <c r="E89" i="14"/>
  <c r="D90" i="14"/>
  <c r="E90" i="14"/>
  <c r="D91" i="14"/>
  <c r="E91" i="14"/>
  <c r="D92" i="14"/>
  <c r="E92" i="14"/>
  <c r="D93" i="14"/>
  <c r="E93" i="14"/>
  <c r="D94" i="14"/>
  <c r="E94" i="14"/>
  <c r="D95" i="14"/>
  <c r="E95" i="14"/>
  <c r="D96" i="14"/>
  <c r="E96" i="14"/>
  <c r="D97" i="14"/>
  <c r="E97" i="14"/>
  <c r="D98" i="14"/>
  <c r="E98" i="14"/>
  <c r="D99" i="14"/>
  <c r="E99" i="14"/>
  <c r="D100" i="14"/>
  <c r="E100" i="14"/>
  <c r="D101" i="14"/>
  <c r="D102" i="14"/>
  <c r="G3" i="14"/>
  <c r="J4" i="14"/>
  <c r="K4" i="14"/>
  <c r="J3" i="14"/>
  <c r="M3" i="14"/>
  <c r="AQ2" i="2"/>
  <c r="AP2" i="2"/>
  <c r="AO2" i="2"/>
  <c r="AN2" i="2"/>
  <c r="DA98" i="2"/>
  <c r="I3" i="2"/>
  <c r="C3" i="2"/>
  <c r="AB3" i="2"/>
  <c r="AA3" i="2"/>
  <c r="AD3" i="2"/>
  <c r="L3" i="2"/>
  <c r="V3" i="2"/>
  <c r="J3" i="2"/>
  <c r="AW3" i="2"/>
  <c r="AH100" i="2"/>
  <c r="O3" i="2"/>
  <c r="G3" i="2"/>
  <c r="AF97" i="2"/>
  <c r="I97" i="2"/>
  <c r="BA89" i="2"/>
  <c r="BC89" i="2"/>
  <c r="AA89" i="2"/>
  <c r="AA88" i="2"/>
  <c r="AA87" i="2"/>
  <c r="AA86" i="2"/>
  <c r="AA85" i="2"/>
  <c r="AA84" i="2"/>
  <c r="AA83" i="2"/>
  <c r="AA82" i="2"/>
  <c r="AA81" i="2"/>
  <c r="AA80" i="2"/>
  <c r="AA79" i="2"/>
  <c r="AA78" i="2"/>
  <c r="AA77" i="2"/>
  <c r="AA76" i="2"/>
  <c r="AA75" i="2"/>
  <c r="AA74" i="2"/>
  <c r="AA73" i="2"/>
  <c r="AA72" i="2"/>
  <c r="AA71" i="2"/>
  <c r="AA70" i="2"/>
  <c r="AA69" i="2"/>
  <c r="AA68" i="2"/>
  <c r="AD68" i="2"/>
  <c r="AA67" i="2"/>
  <c r="AD69" i="2"/>
  <c r="AD70" i="2"/>
  <c r="AD71" i="2"/>
  <c r="AD72" i="2"/>
  <c r="AD73" i="2"/>
  <c r="AD74" i="2"/>
  <c r="AD75" i="2"/>
  <c r="AD76" i="2"/>
  <c r="AD77" i="2"/>
  <c r="AD78" i="2"/>
  <c r="AD79" i="2"/>
  <c r="AD80" i="2"/>
  <c r="AD81" i="2"/>
  <c r="AD82" i="2"/>
  <c r="AD83" i="2"/>
  <c r="AD84" i="2"/>
  <c r="AD85" i="2"/>
  <c r="AD86" i="2"/>
  <c r="AD87" i="2"/>
  <c r="AD88" i="2"/>
  <c r="AD89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L89" i="2"/>
  <c r="AF89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AI89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AH81" i="2"/>
  <c r="AI81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AJ81" i="2"/>
  <c r="AK81" i="2"/>
  <c r="V67" i="2"/>
  <c r="V68" i="2"/>
  <c r="V69" i="2"/>
  <c r="V70" i="2"/>
  <c r="V71" i="2"/>
  <c r="V72" i="2"/>
  <c r="V73" i="2"/>
  <c r="V74" i="2"/>
  <c r="V75" i="2"/>
  <c r="V76" i="2"/>
  <c r="V77" i="2"/>
  <c r="V78" i="2"/>
  <c r="V79" i="2"/>
  <c r="V80" i="2"/>
  <c r="V81" i="2"/>
  <c r="AV81" i="2"/>
  <c r="AQ73" i="2"/>
  <c r="L68" i="2"/>
  <c r="L69" i="2"/>
  <c r="L70" i="2"/>
  <c r="L71" i="2"/>
  <c r="L72" i="2"/>
  <c r="L73" i="2"/>
  <c r="AU73" i="2"/>
  <c r="AG73" i="2"/>
  <c r="U67" i="2"/>
  <c r="U68" i="2"/>
  <c r="U69" i="2"/>
  <c r="U70" i="2"/>
  <c r="U71" i="2"/>
  <c r="U72" i="2"/>
  <c r="U73" i="2"/>
  <c r="AA64" i="2"/>
  <c r="AA62" i="2"/>
  <c r="AA58" i="2"/>
  <c r="AA57" i="2"/>
  <c r="AA53" i="2"/>
  <c r="AA50" i="2"/>
  <c r="AA49" i="2"/>
  <c r="AA48" i="2"/>
  <c r="AA44" i="2"/>
  <c r="AA42" i="2"/>
  <c r="AA41" i="2"/>
  <c r="AA39" i="2"/>
  <c r="AA37" i="2"/>
  <c r="AA36" i="2"/>
  <c r="AA33" i="2"/>
  <c r="AA32" i="2"/>
  <c r="AA31" i="2"/>
  <c r="AA30" i="2"/>
  <c r="AA26" i="2"/>
  <c r="AA25" i="2"/>
  <c r="AA24" i="2"/>
  <c r="AA23" i="2"/>
  <c r="AA22" i="2"/>
  <c r="AA21" i="2"/>
  <c r="AA14" i="2"/>
  <c r="AA13" i="2"/>
  <c r="AA12" i="2"/>
  <c r="AA11" i="2"/>
  <c r="AA10" i="2"/>
  <c r="AA9" i="2"/>
  <c r="AA6" i="2"/>
  <c r="AA5" i="2"/>
  <c r="AA4" i="2"/>
  <c r="AD4" i="2"/>
  <c r="F4" i="2"/>
  <c r="F5" i="2"/>
  <c r="F6" i="2"/>
  <c r="F7" i="2"/>
  <c r="AB65" i="2"/>
  <c r="AB64" i="2"/>
  <c r="AB62" i="2"/>
  <c r="AB58" i="2"/>
  <c r="AB57" i="2"/>
  <c r="AB53" i="2"/>
  <c r="AB50" i="2"/>
  <c r="AB48" i="2"/>
  <c r="AB47" i="2"/>
  <c r="AB44" i="2"/>
  <c r="AB42" i="2"/>
  <c r="AB41" i="2"/>
  <c r="AB39" i="2"/>
  <c r="AB37" i="2"/>
  <c r="AB36" i="2"/>
  <c r="AB32" i="2"/>
  <c r="AB31" i="2"/>
  <c r="AB30" i="2"/>
  <c r="AB26" i="2"/>
  <c r="AB25" i="2"/>
  <c r="AB23" i="2"/>
  <c r="AB21" i="2"/>
  <c r="AB16" i="2"/>
  <c r="AB15" i="2"/>
  <c r="AB13" i="2"/>
  <c r="AB12" i="2"/>
  <c r="AB11" i="2"/>
  <c r="AB10" i="2"/>
  <c r="AB9" i="2"/>
  <c r="AB6" i="2"/>
  <c r="AB5" i="2"/>
  <c r="AB4" i="2"/>
  <c r="AE4" i="2"/>
  <c r="AM4" i="2"/>
  <c r="O4" i="2"/>
  <c r="O5" i="2"/>
  <c r="O6" i="2"/>
  <c r="O7" i="2"/>
  <c r="AT100" i="2"/>
  <c r="U100" i="2"/>
  <c r="R96" i="2"/>
  <c r="Z96" i="2"/>
  <c r="AH96" i="2"/>
  <c r="AP96" i="2"/>
  <c r="S96" i="2"/>
  <c r="AQ96" i="2"/>
  <c r="BA96" i="2"/>
  <c r="BE96" i="2"/>
  <c r="D96" i="2"/>
  <c r="L96" i="2"/>
  <c r="M96" i="2"/>
  <c r="AK96" i="2"/>
  <c r="AS96" i="2"/>
  <c r="F96" i="2"/>
  <c r="V96" i="2"/>
  <c r="G96" i="2"/>
  <c r="AE96" i="2"/>
  <c r="AM96" i="2"/>
  <c r="AU96" i="2"/>
  <c r="P96" i="2"/>
  <c r="AV96" i="2"/>
  <c r="Y96" i="2"/>
  <c r="AG96" i="2"/>
  <c r="AO9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AG88" i="2"/>
  <c r="AO88" i="2"/>
  <c r="AW88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AH88" i="2"/>
  <c r="AP88" i="2"/>
  <c r="AX88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S82" i="2"/>
  <c r="S83" i="2"/>
  <c r="S84" i="2"/>
  <c r="S85" i="2"/>
  <c r="S86" i="2"/>
  <c r="S87" i="2"/>
  <c r="S88" i="2"/>
  <c r="AI88" i="2"/>
  <c r="AQ88" i="2"/>
  <c r="BA88" i="2"/>
  <c r="BE88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G82" i="2"/>
  <c r="G83" i="2"/>
  <c r="G84" i="2"/>
  <c r="G85" i="2"/>
  <c r="G86" i="2"/>
  <c r="G87" i="2"/>
  <c r="G88" i="2"/>
  <c r="AJ88" i="2"/>
  <c r="AK88" i="2"/>
  <c r="AS88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V82" i="2"/>
  <c r="V83" i="2"/>
  <c r="V84" i="2"/>
  <c r="V85" i="2"/>
  <c r="V86" i="2"/>
  <c r="V87" i="2"/>
  <c r="V88" i="2"/>
  <c r="AL88" i="2"/>
  <c r="AM88" i="2"/>
  <c r="X67" i="2"/>
  <c r="X68" i="2"/>
  <c r="X69" i="2"/>
  <c r="X70" i="2"/>
  <c r="X71" i="2"/>
  <c r="X72" i="2"/>
  <c r="X73" i="2"/>
  <c r="X74" i="2"/>
  <c r="X75" i="2"/>
  <c r="X76" i="2"/>
  <c r="X77" i="2"/>
  <c r="X78" i="2"/>
  <c r="X79" i="2"/>
  <c r="X80" i="2"/>
  <c r="X81" i="2"/>
  <c r="X82" i="2"/>
  <c r="X83" i="2"/>
  <c r="X84" i="2"/>
  <c r="X85" i="2"/>
  <c r="X86" i="2"/>
  <c r="X87" i="2"/>
  <c r="X88" i="2"/>
  <c r="AN88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AR88" i="2"/>
  <c r="AT88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AU88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AF88" i="2"/>
  <c r="AV88" i="2"/>
  <c r="AF80" i="2"/>
  <c r="AN80" i="2"/>
  <c r="AV80" i="2"/>
  <c r="AG80" i="2"/>
  <c r="AO80" i="2"/>
  <c r="AW80" i="2"/>
  <c r="AH80" i="2"/>
  <c r="AP80" i="2"/>
  <c r="AX80" i="2"/>
  <c r="AI80" i="2"/>
  <c r="AQ80" i="2"/>
  <c r="BA80" i="2"/>
  <c r="BO80" i="2"/>
  <c r="AJ80" i="2"/>
  <c r="AR80" i="2"/>
  <c r="AK80" i="2"/>
  <c r="AS80" i="2"/>
  <c r="AL80" i="2"/>
  <c r="AT80" i="2"/>
  <c r="AM80" i="2"/>
  <c r="AU80" i="2"/>
  <c r="AF72" i="2"/>
  <c r="AN72" i="2"/>
  <c r="AV72" i="2"/>
  <c r="AG72" i="2"/>
  <c r="AO72" i="2"/>
  <c r="AW72" i="2"/>
  <c r="AH72" i="2"/>
  <c r="AP72" i="2"/>
  <c r="AX72" i="2"/>
  <c r="AJ72" i="2"/>
  <c r="AR72" i="2"/>
  <c r="AI72" i="2"/>
  <c r="AK72" i="2"/>
  <c r="AS72" i="2"/>
  <c r="AL72" i="2"/>
  <c r="AT72" i="2"/>
  <c r="AM72" i="2"/>
  <c r="AU72" i="2"/>
  <c r="AQ72" i="2"/>
  <c r="BA72" i="2"/>
  <c r="BG72" i="2"/>
  <c r="X4" i="2"/>
  <c r="I4" i="2"/>
  <c r="I5" i="2"/>
  <c r="I6" i="2"/>
  <c r="I7" i="2"/>
  <c r="I8" i="2"/>
  <c r="I9" i="2"/>
  <c r="I10" i="2"/>
  <c r="I11" i="2"/>
  <c r="I12" i="2"/>
  <c r="I13" i="2"/>
  <c r="I14" i="2"/>
  <c r="Y4" i="2"/>
  <c r="Y5" i="2"/>
  <c r="Y6" i="2"/>
  <c r="Y7" i="2"/>
  <c r="J4" i="2"/>
  <c r="J5" i="2"/>
  <c r="J6" i="2"/>
  <c r="J7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G4" i="2"/>
  <c r="G5" i="2"/>
  <c r="G6" i="2"/>
  <c r="G7" i="2"/>
  <c r="U4" i="2"/>
  <c r="U5" i="2"/>
  <c r="U6" i="2"/>
  <c r="U7" i="2"/>
  <c r="V4" i="2"/>
  <c r="V5" i="2"/>
  <c r="V6" i="2"/>
  <c r="V7" i="2"/>
  <c r="M4" i="2"/>
  <c r="M5" i="2"/>
  <c r="M6" i="2"/>
  <c r="AP100" i="2"/>
  <c r="P100" i="2"/>
  <c r="P89" i="2"/>
  <c r="P90" i="2"/>
  <c r="P91" i="2"/>
  <c r="P92" i="2"/>
  <c r="P93" i="2"/>
  <c r="P94" i="2"/>
  <c r="P95" i="2"/>
  <c r="X89" i="2"/>
  <c r="X90" i="2"/>
  <c r="X91" i="2"/>
  <c r="X92" i="2"/>
  <c r="X93" i="2"/>
  <c r="X94" i="2"/>
  <c r="AA95" i="2"/>
  <c r="AA94" i="2"/>
  <c r="AA93" i="2"/>
  <c r="AA92" i="2"/>
  <c r="AA91" i="2"/>
  <c r="AA90" i="2"/>
  <c r="AD90" i="2"/>
  <c r="AD91" i="2"/>
  <c r="AD92" i="2"/>
  <c r="AD93" i="2"/>
  <c r="AD94" i="2"/>
  <c r="AB95" i="2"/>
  <c r="AB94" i="2"/>
  <c r="AB93" i="2"/>
  <c r="AB92" i="2"/>
  <c r="AB91" i="2"/>
  <c r="AB90" i="2"/>
  <c r="AE90" i="2"/>
  <c r="AE91" i="2"/>
  <c r="AE92" i="2"/>
  <c r="AE93" i="2"/>
  <c r="AE94" i="2"/>
  <c r="AE95" i="2"/>
  <c r="AO95" i="2"/>
  <c r="AW95" i="2"/>
  <c r="I90" i="2"/>
  <c r="I91" i="2"/>
  <c r="I92" i="2"/>
  <c r="I93" i="2"/>
  <c r="I94" i="2"/>
  <c r="Y89" i="2"/>
  <c r="Y90" i="2"/>
  <c r="Y91" i="2"/>
  <c r="Y92" i="2"/>
  <c r="Y93" i="2"/>
  <c r="Y94" i="2"/>
  <c r="Y95" i="2"/>
  <c r="AP95" i="2"/>
  <c r="AX95" i="2"/>
  <c r="J89" i="2"/>
  <c r="J90" i="2"/>
  <c r="J91" i="2"/>
  <c r="J92" i="2"/>
  <c r="J93" i="2"/>
  <c r="J94" i="2"/>
  <c r="J95" i="2"/>
  <c r="R89" i="2"/>
  <c r="R90" i="2"/>
  <c r="R91" i="2"/>
  <c r="R92" i="2"/>
  <c r="R93" i="2"/>
  <c r="R94" i="2"/>
  <c r="F90" i="2"/>
  <c r="F91" i="2"/>
  <c r="F92" i="2"/>
  <c r="F93" i="2"/>
  <c r="F94" i="2"/>
  <c r="AI95" i="2"/>
  <c r="C89" i="2"/>
  <c r="C90" i="2"/>
  <c r="C91" i="2"/>
  <c r="C92" i="2"/>
  <c r="C93" i="2"/>
  <c r="C94" i="2"/>
  <c r="C95" i="2"/>
  <c r="S89" i="2"/>
  <c r="S90" i="2"/>
  <c r="S91" i="2"/>
  <c r="S92" i="2"/>
  <c r="S93" i="2"/>
  <c r="S94" i="2"/>
  <c r="G89" i="2"/>
  <c r="G90" i="2"/>
  <c r="G91" i="2"/>
  <c r="G92" i="2"/>
  <c r="G93" i="2"/>
  <c r="G94" i="2"/>
  <c r="AR95" i="2"/>
  <c r="D89" i="2"/>
  <c r="D90" i="2"/>
  <c r="D91" i="2"/>
  <c r="D92" i="2"/>
  <c r="D93" i="2"/>
  <c r="D94" i="2"/>
  <c r="D95" i="2"/>
  <c r="L89" i="2"/>
  <c r="L90" i="2"/>
  <c r="L91" i="2"/>
  <c r="L92" i="2"/>
  <c r="L93" i="2"/>
  <c r="L94" i="2"/>
  <c r="AK95" i="2"/>
  <c r="M89" i="2"/>
  <c r="M90" i="2"/>
  <c r="M91" i="2"/>
  <c r="M92" i="2"/>
  <c r="M93" i="2"/>
  <c r="M94" i="2"/>
  <c r="M95" i="2"/>
  <c r="U89" i="2"/>
  <c r="U90" i="2"/>
  <c r="U91" i="2"/>
  <c r="U92" i="2"/>
  <c r="U93" i="2"/>
  <c r="U94" i="2"/>
  <c r="AL95" i="2"/>
  <c r="V89" i="2"/>
  <c r="V90" i="2"/>
  <c r="V91" i="2"/>
  <c r="V92" i="2"/>
  <c r="V93" i="2"/>
  <c r="V94" i="2"/>
  <c r="V95" i="2"/>
  <c r="AU95" i="2"/>
  <c r="O89" i="2"/>
  <c r="O90" i="2"/>
  <c r="O91" i="2"/>
  <c r="O92" i="2"/>
  <c r="O93" i="2"/>
  <c r="O94" i="2"/>
  <c r="AF95" i="2"/>
  <c r="AN95" i="2"/>
  <c r="AF87" i="2"/>
  <c r="AN87" i="2"/>
  <c r="AV87" i="2"/>
  <c r="AG87" i="2"/>
  <c r="AO87" i="2"/>
  <c r="AW87" i="2"/>
  <c r="AH87" i="2"/>
  <c r="AP87" i="2"/>
  <c r="AX87" i="2"/>
  <c r="AJ87" i="2"/>
  <c r="AR87" i="2"/>
  <c r="BA87" i="2"/>
  <c r="BC87" i="2"/>
  <c r="AI87" i="2"/>
  <c r="AK87" i="2"/>
  <c r="AS87" i="2"/>
  <c r="AM87" i="2"/>
  <c r="AQ87" i="2"/>
  <c r="AT87" i="2"/>
  <c r="AU87" i="2"/>
  <c r="AL87" i="2"/>
  <c r="AM79" i="2"/>
  <c r="AU79" i="2"/>
  <c r="AF79" i="2"/>
  <c r="AN79" i="2"/>
  <c r="AV79" i="2"/>
  <c r="AG79" i="2"/>
  <c r="AO79" i="2"/>
  <c r="AW79" i="2"/>
  <c r="AH79" i="2"/>
  <c r="AP79" i="2"/>
  <c r="AX79" i="2"/>
  <c r="AI79" i="2"/>
  <c r="AQ79" i="2"/>
  <c r="AJ79" i="2"/>
  <c r="AR79" i="2"/>
  <c r="BA79" i="2"/>
  <c r="BI79" i="2"/>
  <c r="AK79" i="2"/>
  <c r="AS79" i="2"/>
  <c r="AL79" i="2"/>
  <c r="AT79" i="2"/>
  <c r="AM71" i="2"/>
  <c r="AU71" i="2"/>
  <c r="AF71" i="2"/>
  <c r="AN71" i="2"/>
  <c r="AV71" i="2"/>
  <c r="AG71" i="2"/>
  <c r="AO71" i="2"/>
  <c r="AW71" i="2"/>
  <c r="AH71" i="2"/>
  <c r="AP71" i="2"/>
  <c r="AX71" i="2"/>
  <c r="AI71" i="2"/>
  <c r="AQ71" i="2"/>
  <c r="AJ71" i="2"/>
  <c r="AR71" i="2"/>
  <c r="BA71" i="2"/>
  <c r="BM71" i="2"/>
  <c r="AK71" i="2"/>
  <c r="AS71" i="2"/>
  <c r="AL71" i="2"/>
  <c r="AT71" i="2"/>
  <c r="M100" i="2"/>
  <c r="AL94" i="2"/>
  <c r="AT94" i="2"/>
  <c r="AM94" i="2"/>
  <c r="AU94" i="2"/>
  <c r="AF94" i="2"/>
  <c r="AN94" i="2"/>
  <c r="AV94" i="2"/>
  <c r="AG94" i="2"/>
  <c r="AO94" i="2"/>
  <c r="AW94" i="2"/>
  <c r="AH94" i="2"/>
  <c r="AP94" i="2"/>
  <c r="AX94" i="2"/>
  <c r="AI94" i="2"/>
  <c r="AQ94" i="2"/>
  <c r="BA94" i="2"/>
  <c r="BG94" i="2"/>
  <c r="BK94" i="2"/>
  <c r="AJ94" i="2"/>
  <c r="AR94" i="2"/>
  <c r="AK94" i="2"/>
  <c r="AS94" i="2"/>
  <c r="AH86" i="2"/>
  <c r="AI86" i="2"/>
  <c r="AJ86" i="2"/>
  <c r="AK86" i="2"/>
  <c r="AS86" i="2"/>
  <c r="AL86" i="2"/>
  <c r="AT86" i="2"/>
  <c r="AM86" i="2"/>
  <c r="AU86" i="2"/>
  <c r="AG86" i="2"/>
  <c r="AO86" i="2"/>
  <c r="AW86" i="2"/>
  <c r="AP86" i="2"/>
  <c r="AX86" i="2"/>
  <c r="BA86" i="2"/>
  <c r="BM86" i="2"/>
  <c r="AF86" i="2"/>
  <c r="AN86" i="2"/>
  <c r="AQ86" i="2"/>
  <c r="AR86" i="2"/>
  <c r="AV86" i="2"/>
  <c r="AJ78" i="2"/>
  <c r="AR78" i="2"/>
  <c r="AH78" i="2"/>
  <c r="AI78" i="2"/>
  <c r="AK78" i="2"/>
  <c r="AS78" i="2"/>
  <c r="AL78" i="2"/>
  <c r="AT78" i="2"/>
  <c r="AM78" i="2"/>
  <c r="AU78" i="2"/>
  <c r="AF78" i="2"/>
  <c r="AN78" i="2"/>
  <c r="AV78" i="2"/>
  <c r="AG78" i="2"/>
  <c r="AO78" i="2"/>
  <c r="AW78" i="2"/>
  <c r="AP78" i="2"/>
  <c r="AX78" i="2"/>
  <c r="AQ78" i="2"/>
  <c r="BA78" i="2"/>
  <c r="BK78" i="2"/>
  <c r="AJ70" i="2"/>
  <c r="AR70" i="2"/>
  <c r="AH70" i="2"/>
  <c r="AI70" i="2"/>
  <c r="AK70" i="2"/>
  <c r="AS70" i="2"/>
  <c r="AL70" i="2"/>
  <c r="AT70" i="2"/>
  <c r="AM70" i="2"/>
  <c r="AU70" i="2"/>
  <c r="AF70" i="2"/>
  <c r="AN70" i="2"/>
  <c r="AV70" i="2"/>
  <c r="AG70" i="2"/>
  <c r="AO70" i="2"/>
  <c r="AW70" i="2"/>
  <c r="AP70" i="2"/>
  <c r="AX70" i="2"/>
  <c r="AQ70" i="2"/>
  <c r="BA70" i="2"/>
  <c r="BE70" i="2"/>
  <c r="AL100" i="2"/>
  <c r="AI93" i="2"/>
  <c r="AQ93" i="2"/>
  <c r="BA93" i="2"/>
  <c r="AJ93" i="2"/>
  <c r="AR93" i="2"/>
  <c r="AH93" i="2"/>
  <c r="AK93" i="2"/>
  <c r="AS93" i="2"/>
  <c r="AL93" i="2"/>
  <c r="AT93" i="2"/>
  <c r="AM93" i="2"/>
  <c r="AU93" i="2"/>
  <c r="AF93" i="2"/>
  <c r="AN93" i="2"/>
  <c r="AV93" i="2"/>
  <c r="AG93" i="2"/>
  <c r="AO93" i="2"/>
  <c r="AW93" i="2"/>
  <c r="AP93" i="2"/>
  <c r="AX93" i="2"/>
  <c r="AH85" i="2"/>
  <c r="AP85" i="2"/>
  <c r="AX85" i="2"/>
  <c r="AI85" i="2"/>
  <c r="AQ85" i="2"/>
  <c r="BA85" i="2"/>
  <c r="BO85" i="2"/>
  <c r="AJ85" i="2"/>
  <c r="AR85" i="2"/>
  <c r="AK85" i="2"/>
  <c r="AS85" i="2"/>
  <c r="AL85" i="2"/>
  <c r="AT85" i="2"/>
  <c r="AM85" i="2"/>
  <c r="AU85" i="2"/>
  <c r="AF85" i="2"/>
  <c r="AN85" i="2"/>
  <c r="AV85" i="2"/>
  <c r="AG85" i="2"/>
  <c r="AO85" i="2"/>
  <c r="AW85" i="2"/>
  <c r="AG77" i="2"/>
  <c r="AO77" i="2"/>
  <c r="AW77" i="2"/>
  <c r="AH77" i="2"/>
  <c r="AP77" i="2"/>
  <c r="AX77" i="2"/>
  <c r="AI77" i="2"/>
  <c r="AQ77" i="2"/>
  <c r="BA77" i="2"/>
  <c r="AJ77" i="2"/>
  <c r="AR77" i="2"/>
  <c r="AK77" i="2"/>
  <c r="AS77" i="2"/>
  <c r="AL77" i="2"/>
  <c r="AT77" i="2"/>
  <c r="AM77" i="2"/>
  <c r="AU77" i="2"/>
  <c r="AF77" i="2"/>
  <c r="AN77" i="2"/>
  <c r="AV77" i="2"/>
  <c r="AG69" i="2"/>
  <c r="AO69" i="2"/>
  <c r="AW69" i="2"/>
  <c r="AH69" i="2"/>
  <c r="AP69" i="2"/>
  <c r="AX69" i="2"/>
  <c r="AI69" i="2"/>
  <c r="AQ69" i="2"/>
  <c r="BA69" i="2"/>
  <c r="BO69" i="2"/>
  <c r="AJ69" i="2"/>
  <c r="AR69" i="2"/>
  <c r="AK69" i="2"/>
  <c r="AS69" i="2"/>
  <c r="AL69" i="2"/>
  <c r="AT69" i="2"/>
  <c r="AM69" i="2"/>
  <c r="AU69" i="2"/>
  <c r="AF69" i="2"/>
  <c r="AN69" i="2"/>
  <c r="AV69" i="2"/>
  <c r="R100" i="2"/>
  <c r="Z100" i="2"/>
  <c r="AI100" i="2"/>
  <c r="AQ100" i="2"/>
  <c r="C100" i="2"/>
  <c r="S100" i="2"/>
  <c r="AA100" i="2"/>
  <c r="AR100" i="2"/>
  <c r="BA100" i="2"/>
  <c r="D100" i="2"/>
  <c r="L100" i="2"/>
  <c r="AB100" i="2"/>
  <c r="AK100" i="2"/>
  <c r="AS100" i="2"/>
  <c r="V100" i="2"/>
  <c r="AE100" i="2"/>
  <c r="AM100" i="2"/>
  <c r="AU100" i="2"/>
  <c r="G100" i="2"/>
  <c r="O100" i="2"/>
  <c r="AF100" i="2"/>
  <c r="AV100" i="2"/>
  <c r="I100" i="2"/>
  <c r="Y100" i="2"/>
  <c r="AH92" i="2"/>
  <c r="AP92" i="2"/>
  <c r="AX92" i="2"/>
  <c r="AI92" i="2"/>
  <c r="AQ92" i="2"/>
  <c r="AJ92" i="2"/>
  <c r="AR92" i="2"/>
  <c r="BA92" i="2"/>
  <c r="BE92" i="2"/>
  <c r="AK92" i="2"/>
  <c r="AS92" i="2"/>
  <c r="AL92" i="2"/>
  <c r="AT92" i="2"/>
  <c r="AM92" i="2"/>
  <c r="AU92" i="2"/>
  <c r="AF92" i="2"/>
  <c r="AN92" i="2"/>
  <c r="AV92" i="2"/>
  <c r="AG92" i="2"/>
  <c r="AO92" i="2"/>
  <c r="AW92" i="2"/>
  <c r="AF84" i="2"/>
  <c r="AN84" i="2"/>
  <c r="AV84" i="2"/>
  <c r="AG84" i="2"/>
  <c r="AO84" i="2"/>
  <c r="AW84" i="2"/>
  <c r="AH84" i="2"/>
  <c r="AP84" i="2"/>
  <c r="AX84" i="2"/>
  <c r="AI84" i="2"/>
  <c r="AQ84" i="2"/>
  <c r="BA84" i="2"/>
  <c r="BK84" i="2"/>
  <c r="AJ84" i="2"/>
  <c r="AR84" i="2"/>
  <c r="AK84" i="2"/>
  <c r="AS84" i="2"/>
  <c r="AL84" i="2"/>
  <c r="AT84" i="2"/>
  <c r="AM84" i="2"/>
  <c r="AU84" i="2"/>
  <c r="AF76" i="2"/>
  <c r="AN76" i="2"/>
  <c r="AV76" i="2"/>
  <c r="AG76" i="2"/>
  <c r="AO76" i="2"/>
  <c r="AW76" i="2"/>
  <c r="AH76" i="2"/>
  <c r="AP76" i="2"/>
  <c r="AX76" i="2"/>
  <c r="AJ76" i="2"/>
  <c r="AR76" i="2"/>
  <c r="AQ76" i="2"/>
  <c r="AS76" i="2"/>
  <c r="AT76" i="2"/>
  <c r="AU76" i="2"/>
  <c r="AI76" i="2"/>
  <c r="BC76" i="2"/>
  <c r="AK76" i="2"/>
  <c r="AL76" i="2"/>
  <c r="AM76" i="2"/>
  <c r="AF68" i="2"/>
  <c r="AW68" i="2"/>
  <c r="AX68" i="2"/>
  <c r="AJ68" i="2"/>
  <c r="AG100" i="2"/>
  <c r="P99" i="2"/>
  <c r="X99" i="2"/>
  <c r="AF99" i="2"/>
  <c r="AN99" i="2"/>
  <c r="AV99" i="2"/>
  <c r="I99" i="2"/>
  <c r="Y99" i="2"/>
  <c r="AG99" i="2"/>
  <c r="AO99" i="2"/>
  <c r="AW99" i="2"/>
  <c r="J99" i="2"/>
  <c r="R99" i="2"/>
  <c r="Z99" i="2"/>
  <c r="AH99" i="2"/>
  <c r="AP99" i="2"/>
  <c r="AX99" i="2"/>
  <c r="C99" i="2"/>
  <c r="S99" i="2"/>
  <c r="AA99" i="2"/>
  <c r="AI99" i="2"/>
  <c r="AQ99" i="2"/>
  <c r="BA99" i="2"/>
  <c r="BQ99" i="2"/>
  <c r="D99" i="2"/>
  <c r="L99" i="2"/>
  <c r="AB99" i="2"/>
  <c r="AJ99" i="2"/>
  <c r="AR99" i="2"/>
  <c r="M99" i="2"/>
  <c r="U99" i="2"/>
  <c r="AK99" i="2"/>
  <c r="AS99" i="2"/>
  <c r="F99" i="2"/>
  <c r="V99" i="2"/>
  <c r="AD99" i="2"/>
  <c r="AL99" i="2"/>
  <c r="AT99" i="2"/>
  <c r="G99" i="2"/>
  <c r="O99" i="2"/>
  <c r="AE99" i="2"/>
  <c r="AM99" i="2"/>
  <c r="AU99" i="2"/>
  <c r="AM91" i="2"/>
  <c r="AU91" i="2"/>
  <c r="AF91" i="2"/>
  <c r="AN91" i="2"/>
  <c r="AV91" i="2"/>
  <c r="AG91" i="2"/>
  <c r="AO91" i="2"/>
  <c r="AW91" i="2"/>
  <c r="AH91" i="2"/>
  <c r="AP91" i="2"/>
  <c r="AX91" i="2"/>
  <c r="AI91" i="2"/>
  <c r="AQ91" i="2"/>
  <c r="BA91" i="2"/>
  <c r="BI91" i="2"/>
  <c r="AJ91" i="2"/>
  <c r="AR91" i="2"/>
  <c r="AK91" i="2"/>
  <c r="AS91" i="2"/>
  <c r="AL91" i="2"/>
  <c r="AT91" i="2"/>
  <c r="AL83" i="2"/>
  <c r="AT83" i="2"/>
  <c r="AM83" i="2"/>
  <c r="AU83" i="2"/>
  <c r="AF83" i="2"/>
  <c r="AN83" i="2"/>
  <c r="AV83" i="2"/>
  <c r="AG83" i="2"/>
  <c r="AO83" i="2"/>
  <c r="AW83" i="2"/>
  <c r="AH83" i="2"/>
  <c r="AP83" i="2"/>
  <c r="AX83" i="2"/>
  <c r="AI83" i="2"/>
  <c r="AQ83" i="2"/>
  <c r="BA83" i="2"/>
  <c r="BG83" i="2"/>
  <c r="AJ83" i="2"/>
  <c r="AR83" i="2"/>
  <c r="AK83" i="2"/>
  <c r="AS83" i="2"/>
  <c r="AL75" i="2"/>
  <c r="AT75" i="2"/>
  <c r="AM75" i="2"/>
  <c r="AU75" i="2"/>
  <c r="AF75" i="2"/>
  <c r="AN75" i="2"/>
  <c r="AV75" i="2"/>
  <c r="AH75" i="2"/>
  <c r="AP75" i="2"/>
  <c r="AX75" i="2"/>
  <c r="AG75" i="2"/>
  <c r="AW75" i="2"/>
  <c r="AI75" i="2"/>
  <c r="BA75" i="2"/>
  <c r="BI75" i="2"/>
  <c r="AJ75" i="2"/>
  <c r="AK75" i="2"/>
  <c r="AO75" i="2"/>
  <c r="AQ75" i="2"/>
  <c r="AR75" i="2"/>
  <c r="AS75" i="2"/>
  <c r="AD100" i="2"/>
  <c r="O98" i="2"/>
  <c r="I98" i="2"/>
  <c r="AI98" i="2"/>
  <c r="AQ98" i="2"/>
  <c r="L98" i="2"/>
  <c r="AL90" i="2"/>
  <c r="AT90" i="2"/>
  <c r="AM90" i="2"/>
  <c r="AU90" i="2"/>
  <c r="AF90" i="2"/>
  <c r="AN90" i="2"/>
  <c r="AV90" i="2"/>
  <c r="AG90" i="2"/>
  <c r="AO90" i="2"/>
  <c r="AW90" i="2"/>
  <c r="AH90" i="2"/>
  <c r="AP90" i="2"/>
  <c r="AX90" i="2"/>
  <c r="AI90" i="2"/>
  <c r="AQ90" i="2"/>
  <c r="AJ90" i="2"/>
  <c r="AR90" i="2"/>
  <c r="BA90" i="2"/>
  <c r="BC90" i="2"/>
  <c r="AK90" i="2"/>
  <c r="AS90" i="2"/>
  <c r="AH82" i="2"/>
  <c r="AI82" i="2"/>
  <c r="AJ82" i="2"/>
  <c r="AK82" i="2"/>
  <c r="AS82" i="2"/>
  <c r="AL82" i="2"/>
  <c r="AT82" i="2"/>
  <c r="AM82" i="2"/>
  <c r="AU82" i="2"/>
  <c r="AF82" i="2"/>
  <c r="AN82" i="2"/>
  <c r="AV82" i="2"/>
  <c r="AG82" i="2"/>
  <c r="AO82" i="2"/>
  <c r="AW82" i="2"/>
  <c r="AP82" i="2"/>
  <c r="AX82" i="2"/>
  <c r="AQ82" i="2"/>
  <c r="AR82" i="2"/>
  <c r="BA82" i="2"/>
  <c r="BO82" i="2"/>
  <c r="AH74" i="2"/>
  <c r="AI74" i="2"/>
  <c r="AJ74" i="2"/>
  <c r="AK74" i="2"/>
  <c r="AS74" i="2"/>
  <c r="AL74" i="2"/>
  <c r="AT74" i="2"/>
  <c r="AM74" i="2"/>
  <c r="AU74" i="2"/>
  <c r="AG74" i="2"/>
  <c r="AO74" i="2"/>
  <c r="AW74" i="2"/>
  <c r="AP74" i="2"/>
  <c r="AX74" i="2"/>
  <c r="AR74" i="2"/>
  <c r="AV74" i="2"/>
  <c r="AF74" i="2"/>
  <c r="BA74" i="2"/>
  <c r="BE74" i="2"/>
  <c r="AN74" i="2"/>
  <c r="AQ74" i="2"/>
  <c r="X100" i="2"/>
  <c r="D3" i="14"/>
  <c r="D51" i="14"/>
  <c r="E51" i="14"/>
  <c r="D40" i="14"/>
  <c r="E40" i="14"/>
  <c r="D20" i="14"/>
  <c r="E20" i="14"/>
  <c r="D54" i="14"/>
  <c r="E54" i="14"/>
  <c r="D42" i="14"/>
  <c r="E42" i="14"/>
  <c r="D59" i="14"/>
  <c r="E59" i="14"/>
  <c r="D16" i="14"/>
  <c r="E16" i="14"/>
  <c r="D52" i="14"/>
  <c r="E52" i="14"/>
  <c r="D22" i="14"/>
  <c r="E22" i="14"/>
  <c r="D28" i="14"/>
  <c r="E28" i="14"/>
  <c r="D7" i="14"/>
  <c r="E7" i="14"/>
  <c r="D57" i="14"/>
  <c r="E57" i="14"/>
  <c r="D37" i="14"/>
  <c r="E37" i="14"/>
  <c r="D49" i="14"/>
  <c r="E49" i="14"/>
  <c r="D30" i="14"/>
  <c r="E30" i="14"/>
  <c r="D4" i="14"/>
  <c r="E4" i="14"/>
  <c r="D36" i="14"/>
  <c r="E36" i="14"/>
  <c r="D53" i="14"/>
  <c r="E53" i="14"/>
  <c r="D34" i="14"/>
  <c r="E34" i="14"/>
  <c r="D8" i="14"/>
  <c r="E8" i="14"/>
  <c r="D13" i="14"/>
  <c r="E13" i="14"/>
  <c r="D39" i="14"/>
  <c r="E39" i="14"/>
  <c r="D18" i="14"/>
  <c r="E18" i="14"/>
  <c r="D35" i="14"/>
  <c r="E35" i="14"/>
  <c r="D38" i="14"/>
  <c r="E38" i="14"/>
  <c r="D24" i="14"/>
  <c r="E24" i="14"/>
  <c r="D19" i="14"/>
  <c r="E19" i="14"/>
  <c r="D31" i="14"/>
  <c r="E31" i="14"/>
  <c r="D10" i="14"/>
  <c r="E10" i="14"/>
  <c r="D27" i="14"/>
  <c r="E27" i="14"/>
  <c r="D48" i="14"/>
  <c r="E48" i="14"/>
  <c r="D21" i="14"/>
  <c r="E21" i="14"/>
  <c r="D6" i="14"/>
  <c r="E6" i="14"/>
  <c r="D15" i="14"/>
  <c r="E15" i="14"/>
  <c r="D47" i="14"/>
  <c r="E47" i="14"/>
  <c r="D56" i="14"/>
  <c r="E56" i="14"/>
  <c r="D33" i="14"/>
  <c r="E33" i="14"/>
  <c r="D44" i="14"/>
  <c r="E44" i="14"/>
  <c r="D26" i="14"/>
  <c r="E26" i="14"/>
  <c r="D29" i="14"/>
  <c r="E29" i="14"/>
  <c r="D43" i="14"/>
  <c r="E43" i="14"/>
  <c r="D14" i="14"/>
  <c r="E14" i="14"/>
  <c r="D46" i="14"/>
  <c r="E46" i="14"/>
  <c r="D55" i="14"/>
  <c r="E55" i="14"/>
  <c r="D32" i="14"/>
  <c r="E32" i="14"/>
  <c r="D9" i="14"/>
  <c r="E9" i="14"/>
  <c r="D41" i="14"/>
  <c r="E41" i="14"/>
  <c r="D5" i="14"/>
  <c r="E5" i="14"/>
  <c r="D17" i="14"/>
  <c r="E17" i="14"/>
  <c r="D45" i="14"/>
  <c r="E45" i="14"/>
  <c r="D25" i="14"/>
  <c r="E25" i="14"/>
  <c r="D50" i="14"/>
  <c r="E50" i="14"/>
  <c r="D12" i="14"/>
  <c r="E12" i="14"/>
  <c r="D58" i="14"/>
  <c r="E58" i="14"/>
  <c r="D11" i="14"/>
  <c r="E11" i="14"/>
  <c r="D23" i="14"/>
  <c r="E23" i="14"/>
  <c r="DA100" i="2"/>
  <c r="AI4" i="2"/>
  <c r="DA99" i="2"/>
  <c r="AB97" i="2"/>
  <c r="F97" i="2"/>
  <c r="AN97" i="2"/>
  <c r="Y97" i="2"/>
  <c r="AH97" i="2"/>
  <c r="C97" i="2"/>
  <c r="AS97" i="2"/>
  <c r="AE97" i="2"/>
  <c r="X97" i="2"/>
  <c r="AX97" i="2"/>
  <c r="AA97" i="2"/>
  <c r="U97" i="2"/>
  <c r="G97" i="2"/>
  <c r="AO97" i="2"/>
  <c r="R97" i="2"/>
  <c r="AR97" i="2"/>
  <c r="BA97" i="2"/>
  <c r="BI97" i="2"/>
  <c r="AT89" i="2"/>
  <c r="AN89" i="2"/>
  <c r="AQ89" i="2"/>
  <c r="AV89" i="2"/>
  <c r="AH89" i="2"/>
  <c r="AJ89" i="2"/>
  <c r="AK89" i="2"/>
  <c r="AP89" i="2"/>
  <c r="AS89" i="2"/>
  <c r="AM89" i="2"/>
  <c r="AX89" i="2"/>
  <c r="AU89" i="2"/>
  <c r="AG89" i="2"/>
  <c r="AO89" i="2"/>
  <c r="AR89" i="2"/>
  <c r="AW89" i="2"/>
  <c r="AS81" i="2"/>
  <c r="AP81" i="2"/>
  <c r="AM81" i="2"/>
  <c r="AX81" i="2"/>
  <c r="AR81" i="2"/>
  <c r="AU81" i="2"/>
  <c r="AG81" i="2"/>
  <c r="BA81" i="2"/>
  <c r="BQ81" i="2"/>
  <c r="AO81" i="2"/>
  <c r="AL81" i="2"/>
  <c r="AW81" i="2"/>
  <c r="AQ81" i="2"/>
  <c r="AT81" i="2"/>
  <c r="AF81" i="2"/>
  <c r="AN81" i="2"/>
  <c r="AW73" i="2"/>
  <c r="AH73" i="2"/>
  <c r="AI73" i="2"/>
  <c r="AJ73" i="2"/>
  <c r="AK73" i="2"/>
  <c r="AS73" i="2"/>
  <c r="AF73" i="2"/>
  <c r="AL73" i="2"/>
  <c r="AX73" i="2"/>
  <c r="AN73" i="2"/>
  <c r="AO73" i="2"/>
  <c r="AR73" i="2"/>
  <c r="AV73" i="2"/>
  <c r="BA73" i="2"/>
  <c r="BC73" i="2"/>
  <c r="AP73" i="2"/>
  <c r="AM73" i="2"/>
  <c r="AT73" i="2"/>
  <c r="AF3" i="2"/>
  <c r="Q3" i="14"/>
  <c r="E3" i="14"/>
  <c r="N3" i="14"/>
  <c r="K3" i="14"/>
  <c r="H3" i="14"/>
  <c r="M5" i="14"/>
  <c r="N5" i="14"/>
  <c r="M4" i="14"/>
  <c r="J5" i="14"/>
  <c r="K5" i="14"/>
  <c r="N4" i="14"/>
  <c r="M6" i="14"/>
  <c r="J6" i="14"/>
  <c r="G5" i="14"/>
  <c r="H5" i="14"/>
  <c r="K6" i="14"/>
  <c r="M7" i="14"/>
  <c r="N6" i="14"/>
  <c r="J7" i="14"/>
  <c r="G6" i="14"/>
  <c r="H6" i="14"/>
  <c r="K7" i="14"/>
  <c r="N7" i="14"/>
  <c r="M8" i="14"/>
  <c r="J8" i="14"/>
  <c r="G7" i="14"/>
  <c r="H7" i="14"/>
  <c r="K8" i="14"/>
  <c r="M9" i="14"/>
  <c r="N8" i="14"/>
  <c r="J9" i="14"/>
  <c r="G8" i="14"/>
  <c r="K9" i="14"/>
  <c r="H8" i="14"/>
  <c r="M10" i="14"/>
  <c r="N9" i="14"/>
  <c r="J10" i="14"/>
  <c r="G9" i="14"/>
  <c r="H9" i="14"/>
  <c r="K10" i="14"/>
  <c r="M11" i="14"/>
  <c r="N10" i="14"/>
  <c r="J11" i="14"/>
  <c r="G10" i="14"/>
  <c r="K11" i="14"/>
  <c r="H10" i="14"/>
  <c r="N11" i="14"/>
  <c r="M12" i="14"/>
  <c r="J12" i="14"/>
  <c r="K12" i="14"/>
  <c r="G11" i="14"/>
  <c r="H11" i="14"/>
  <c r="M13" i="14"/>
  <c r="N13" i="14"/>
  <c r="N12" i="14"/>
  <c r="J13" i="14"/>
  <c r="K13" i="14"/>
  <c r="G12" i="14"/>
  <c r="H12" i="14"/>
  <c r="M14" i="14"/>
  <c r="J14" i="14"/>
  <c r="K14" i="14"/>
  <c r="G13" i="14"/>
  <c r="H13" i="14"/>
  <c r="M15" i="14"/>
  <c r="N14" i="14"/>
  <c r="J15" i="14"/>
  <c r="G14" i="14"/>
  <c r="H14" i="14"/>
  <c r="K15" i="14"/>
  <c r="N15" i="14"/>
  <c r="M16" i="14"/>
  <c r="J16" i="14"/>
  <c r="G15" i="14"/>
  <c r="H15" i="14"/>
  <c r="K16" i="14"/>
  <c r="M17" i="14"/>
  <c r="N17" i="14"/>
  <c r="N16" i="14"/>
  <c r="J17" i="14"/>
  <c r="K17" i="14"/>
  <c r="G16" i="14"/>
  <c r="H16" i="14"/>
  <c r="M18" i="14"/>
  <c r="J18" i="14"/>
  <c r="G17" i="14"/>
  <c r="H17" i="14"/>
  <c r="K18" i="14"/>
  <c r="N18" i="14"/>
  <c r="M19" i="14"/>
  <c r="J19" i="14"/>
  <c r="K19" i="14"/>
  <c r="G18" i="14"/>
  <c r="H18" i="14"/>
  <c r="N19" i="14"/>
  <c r="M20" i="14"/>
  <c r="N20" i="14"/>
  <c r="J20" i="14"/>
  <c r="K20" i="14"/>
  <c r="G19" i="14"/>
  <c r="H19" i="14"/>
  <c r="M21" i="14"/>
  <c r="J21" i="14"/>
  <c r="G20" i="14"/>
  <c r="N21" i="14"/>
  <c r="H20" i="14"/>
  <c r="K21" i="14"/>
  <c r="M22" i="14"/>
  <c r="N22" i="14"/>
  <c r="J22" i="14"/>
  <c r="K22" i="14"/>
  <c r="G21" i="14"/>
  <c r="H21" i="14"/>
  <c r="M23" i="14"/>
  <c r="J23" i="14"/>
  <c r="K23" i="14"/>
  <c r="G22" i="14"/>
  <c r="H22" i="14"/>
  <c r="N23" i="14"/>
  <c r="M24" i="14"/>
  <c r="J24" i="14"/>
  <c r="K24" i="14"/>
  <c r="G23" i="14"/>
  <c r="H23" i="14"/>
  <c r="N24" i="14"/>
  <c r="M25" i="14"/>
  <c r="N25" i="14"/>
  <c r="J25" i="14"/>
  <c r="K25" i="14"/>
  <c r="G24" i="14"/>
  <c r="H24" i="14"/>
  <c r="M26" i="14"/>
  <c r="N26" i="14"/>
  <c r="J26" i="14"/>
  <c r="K26" i="14"/>
  <c r="G25" i="14"/>
  <c r="H25" i="14"/>
  <c r="M27" i="14"/>
  <c r="J27" i="14"/>
  <c r="K27" i="14"/>
  <c r="G26" i="14"/>
  <c r="H26" i="14"/>
  <c r="N27" i="14"/>
  <c r="M28" i="14"/>
  <c r="N28" i="14"/>
  <c r="J28" i="14"/>
  <c r="G27" i="14"/>
  <c r="H27" i="14"/>
  <c r="K28" i="14"/>
  <c r="M29" i="14"/>
  <c r="J29" i="14"/>
  <c r="K29" i="14"/>
  <c r="G28" i="14"/>
  <c r="H28" i="14"/>
  <c r="N29" i="14"/>
  <c r="M30" i="14"/>
  <c r="J30" i="14"/>
  <c r="K30" i="14"/>
  <c r="G29" i="14"/>
  <c r="H29" i="14"/>
  <c r="N30" i="14"/>
  <c r="M31" i="14"/>
  <c r="J31" i="14"/>
  <c r="K31" i="14"/>
  <c r="G30" i="14"/>
  <c r="H30" i="14"/>
  <c r="N31" i="14"/>
  <c r="M32" i="14"/>
  <c r="J32" i="14"/>
  <c r="K32" i="14"/>
  <c r="G31" i="14"/>
  <c r="H31" i="14"/>
  <c r="N32" i="14"/>
  <c r="M33" i="14"/>
  <c r="J33" i="14"/>
  <c r="K33" i="14"/>
  <c r="G32" i="14"/>
  <c r="H32" i="14"/>
  <c r="N33" i="14"/>
  <c r="M34" i="14"/>
  <c r="N34" i="14"/>
  <c r="J34" i="14"/>
  <c r="K34" i="14"/>
  <c r="G33" i="14"/>
  <c r="H33" i="14"/>
  <c r="M35" i="14"/>
  <c r="J35" i="14"/>
  <c r="K35" i="14"/>
  <c r="G34" i="14"/>
  <c r="H34" i="14"/>
  <c r="N35" i="14"/>
  <c r="M36" i="14"/>
  <c r="J36" i="14"/>
  <c r="K36" i="14"/>
  <c r="G35" i="14"/>
  <c r="H35" i="14"/>
  <c r="N36" i="14"/>
  <c r="M37" i="14"/>
  <c r="N37" i="14"/>
  <c r="J37" i="14"/>
  <c r="K37" i="14"/>
  <c r="G36" i="14"/>
  <c r="H36" i="14"/>
  <c r="M38" i="14"/>
  <c r="J38" i="14"/>
  <c r="G37" i="14"/>
  <c r="H37" i="14"/>
  <c r="K38" i="14"/>
  <c r="N38" i="14"/>
  <c r="M39" i="14"/>
  <c r="J39" i="14"/>
  <c r="G38" i="14"/>
  <c r="H38" i="14"/>
  <c r="K39" i="14"/>
  <c r="N39" i="14"/>
  <c r="M40" i="14"/>
  <c r="N40" i="14"/>
  <c r="J40" i="14"/>
  <c r="K40" i="14"/>
  <c r="G39" i="14"/>
  <c r="H39" i="14"/>
  <c r="M41" i="14"/>
  <c r="J41" i="14"/>
  <c r="K41" i="14"/>
  <c r="G40" i="14"/>
  <c r="N41" i="14"/>
  <c r="H40" i="14"/>
  <c r="M42" i="14"/>
  <c r="N42" i="14"/>
  <c r="J42" i="14"/>
  <c r="G41" i="14"/>
  <c r="H41" i="14"/>
  <c r="K42" i="14"/>
  <c r="M43" i="14"/>
  <c r="J43" i="14"/>
  <c r="G42" i="14"/>
  <c r="H42" i="14"/>
  <c r="K43" i="14"/>
  <c r="N43" i="14"/>
  <c r="M44" i="14"/>
  <c r="N44" i="14"/>
  <c r="J44" i="14"/>
  <c r="G43" i="14"/>
  <c r="H43" i="14"/>
  <c r="K44" i="14"/>
  <c r="M45" i="14"/>
  <c r="J45" i="14"/>
  <c r="K45" i="14"/>
  <c r="G44" i="14"/>
  <c r="H44" i="14"/>
  <c r="N45" i="14"/>
  <c r="M46" i="14"/>
  <c r="N46" i="14"/>
  <c r="J46" i="14"/>
  <c r="K46" i="14"/>
  <c r="G45" i="14"/>
  <c r="H45" i="14"/>
  <c r="M47" i="14"/>
  <c r="J47" i="14"/>
  <c r="G46" i="14"/>
  <c r="N47" i="14"/>
  <c r="K47" i="14"/>
  <c r="H46" i="14"/>
  <c r="M48" i="14"/>
  <c r="N48" i="14"/>
  <c r="J48" i="14"/>
  <c r="G47" i="14"/>
  <c r="H47" i="14"/>
  <c r="K48" i="14"/>
  <c r="M49" i="14"/>
  <c r="N49" i="14"/>
  <c r="J49" i="14"/>
  <c r="K49" i="14"/>
  <c r="G48" i="14"/>
  <c r="H48" i="14"/>
  <c r="M50" i="14"/>
  <c r="N50" i="14"/>
  <c r="J50" i="14"/>
  <c r="G49" i="14"/>
  <c r="H49" i="14"/>
  <c r="K50" i="14"/>
  <c r="M51" i="14"/>
  <c r="J51" i="14"/>
  <c r="G50" i="14"/>
  <c r="H50" i="14"/>
  <c r="K51" i="14"/>
  <c r="N51" i="14"/>
  <c r="M52" i="14"/>
  <c r="J52" i="14"/>
  <c r="G51" i="14"/>
  <c r="N52" i="14"/>
  <c r="K52" i="14"/>
  <c r="H51" i="14"/>
  <c r="M53" i="14"/>
  <c r="N53" i="14"/>
  <c r="J53" i="14"/>
  <c r="K53" i="14"/>
  <c r="G52" i="14"/>
  <c r="H52" i="14"/>
  <c r="M54" i="14"/>
  <c r="N54" i="14"/>
  <c r="J54" i="14"/>
  <c r="K54" i="14"/>
  <c r="G53" i="14"/>
  <c r="H53" i="14"/>
  <c r="M55" i="14"/>
  <c r="J55" i="14"/>
  <c r="K55" i="14"/>
  <c r="G54" i="14"/>
  <c r="N55" i="14"/>
  <c r="H54" i="14"/>
  <c r="M56" i="14"/>
  <c r="N56" i="14"/>
  <c r="J56" i="14"/>
  <c r="K56" i="14"/>
  <c r="G55" i="14"/>
  <c r="H55" i="14"/>
  <c r="M57" i="14"/>
  <c r="J57" i="14"/>
  <c r="K57" i="14"/>
  <c r="G56" i="14"/>
  <c r="H56" i="14"/>
  <c r="N57" i="14"/>
  <c r="M58" i="14"/>
  <c r="J58" i="14"/>
  <c r="K58" i="14"/>
  <c r="G57" i="14"/>
  <c r="H57" i="14"/>
  <c r="N58" i="14"/>
  <c r="M59" i="14"/>
  <c r="N59" i="14"/>
  <c r="J59" i="14"/>
  <c r="G58" i="14"/>
  <c r="H58" i="14"/>
  <c r="K59" i="14"/>
  <c r="M60" i="14"/>
  <c r="N60" i="14"/>
  <c r="J60" i="14"/>
  <c r="K60" i="14"/>
  <c r="G59" i="14"/>
  <c r="H59" i="14"/>
  <c r="M61" i="14"/>
  <c r="J61" i="14"/>
  <c r="G60" i="14"/>
  <c r="H60" i="14"/>
  <c r="D63" i="14"/>
  <c r="B63" i="14"/>
  <c r="K61" i="14"/>
  <c r="N61" i="14"/>
  <c r="E63" i="14"/>
  <c r="M62" i="14"/>
  <c r="J62" i="14"/>
  <c r="G61" i="14"/>
  <c r="H61" i="14"/>
  <c r="N62" i="14"/>
  <c r="K62" i="14"/>
  <c r="M63" i="14"/>
  <c r="J63" i="14"/>
  <c r="G62" i="14"/>
  <c r="H62" i="14"/>
  <c r="K63" i="14"/>
  <c r="N63" i="14"/>
  <c r="G63" i="14"/>
  <c r="H63" i="14"/>
  <c r="Z30" i="2"/>
  <c r="Z62" i="2"/>
  <c r="BU88" i="2"/>
  <c r="BJ88" i="2"/>
  <c r="AY88" i="2"/>
  <c r="AZ88" i="2"/>
  <c r="T4" i="2"/>
  <c r="T5" i="2"/>
  <c r="T6" i="2"/>
  <c r="T7" i="2"/>
  <c r="Z3" i="2"/>
  <c r="Z52" i="2"/>
  <c r="Z7" i="2"/>
  <c r="AX8" i="2"/>
  <c r="Z88" i="2"/>
  <c r="CB88" i="2"/>
  <c r="Z80" i="2"/>
  <c r="Z39" i="2"/>
  <c r="AF40" i="2"/>
  <c r="Z10" i="2"/>
  <c r="Z18" i="2"/>
  <c r="AX19" i="2"/>
  <c r="Z26" i="2"/>
  <c r="AX27" i="2"/>
  <c r="AA40" i="2"/>
  <c r="BY69" i="2"/>
  <c r="Z20" i="2"/>
  <c r="AF21" i="2"/>
  <c r="Z35" i="2"/>
  <c r="Z42" i="2"/>
  <c r="Z50" i="2"/>
  <c r="Z58" i="2"/>
  <c r="CE90" i="2"/>
  <c r="CI69" i="2" a="1"/>
  <c r="CI69" i="2"/>
  <c r="CJ69" i="2"/>
  <c r="CA69" i="2"/>
  <c r="CA3" i="2"/>
  <c r="CB3" i="2"/>
  <c r="CC3" i="2" a="1"/>
  <c r="CC3" i="2"/>
  <c r="CD3" i="2"/>
  <c r="CE3" i="2"/>
  <c r="CF3" i="2" a="1"/>
  <c r="CG3" i="2"/>
  <c r="CH3" i="2"/>
  <c r="CI3" i="2" a="1"/>
  <c r="CJ3" i="2"/>
  <c r="CK3" i="2"/>
  <c r="CL3" i="2" a="1"/>
  <c r="CM3" i="2"/>
  <c r="CN3" i="2"/>
  <c r="CO3" i="2" a="1"/>
  <c r="CP3" i="2"/>
  <c r="CQ3" i="2"/>
  <c r="CR3" i="2" a="1"/>
  <c r="CS3" i="2"/>
  <c r="CT3" i="2"/>
  <c r="CU3" i="2" a="1"/>
  <c r="CV3" i="2"/>
  <c r="CW3" i="2"/>
  <c r="CA4" i="2"/>
  <c r="CB4" i="2"/>
  <c r="CC4" i="2" a="1"/>
  <c r="CD4" i="2"/>
  <c r="CE4" i="2"/>
  <c r="CF4" i="2" a="1"/>
  <c r="CG4" i="2"/>
  <c r="CH4" i="2"/>
  <c r="CI4" i="2" a="1"/>
  <c r="CJ4" i="2"/>
  <c r="CK4" i="2"/>
  <c r="CL4" i="2" a="1"/>
  <c r="CM4" i="2"/>
  <c r="CN4" i="2"/>
  <c r="CO4" i="2" a="1"/>
  <c r="CP4" i="2"/>
  <c r="CQ4" i="2"/>
  <c r="CR4" i="2" a="1"/>
  <c r="CS4" i="2"/>
  <c r="CT4" i="2"/>
  <c r="CU4" i="2" a="1"/>
  <c r="CV4" i="2"/>
  <c r="CW4" i="2"/>
  <c r="CA5" i="2"/>
  <c r="CB5" i="2"/>
  <c r="CC5" i="2" a="1"/>
  <c r="CD5" i="2"/>
  <c r="CE5" i="2"/>
  <c r="CF5" i="2" a="1"/>
  <c r="CG5" i="2"/>
  <c r="CH5" i="2"/>
  <c r="CI5" i="2" a="1"/>
  <c r="CJ5" i="2"/>
  <c r="CK5" i="2"/>
  <c r="CL5" i="2" a="1"/>
  <c r="CM5" i="2"/>
  <c r="CN5" i="2"/>
  <c r="CO5" i="2" a="1"/>
  <c r="CP5" i="2"/>
  <c r="CQ5" i="2"/>
  <c r="CR5" i="2" a="1"/>
  <c r="CS5" i="2"/>
  <c r="CT5" i="2"/>
  <c r="CU5" i="2" a="1"/>
  <c r="CV5" i="2"/>
  <c r="CW5" i="2"/>
  <c r="CA6" i="2"/>
  <c r="CB6" i="2"/>
  <c r="CC6" i="2" a="1"/>
  <c r="CD6" i="2"/>
  <c r="CE6" i="2"/>
  <c r="CF6" i="2" a="1"/>
  <c r="CG6" i="2"/>
  <c r="CH6" i="2"/>
  <c r="CI6" i="2" a="1"/>
  <c r="CJ6" i="2"/>
  <c r="CK6" i="2"/>
  <c r="CL6" i="2" a="1"/>
  <c r="CM6" i="2"/>
  <c r="CN6" i="2"/>
  <c r="CO6" i="2" a="1"/>
  <c r="CP6" i="2"/>
  <c r="CQ6" i="2"/>
  <c r="CR6" i="2" a="1"/>
  <c r="CS6" i="2"/>
  <c r="CT6" i="2"/>
  <c r="CU6" i="2" a="1"/>
  <c r="CV6" i="2"/>
  <c r="CW6" i="2"/>
  <c r="CA7" i="2"/>
  <c r="CB7" i="2"/>
  <c r="CC7" i="2" a="1"/>
  <c r="CD7" i="2"/>
  <c r="CE7" i="2"/>
  <c r="CF7" i="2" a="1"/>
  <c r="CG7" i="2"/>
  <c r="CH7" i="2"/>
  <c r="CI7" i="2" a="1"/>
  <c r="CJ7" i="2"/>
  <c r="CK7" i="2"/>
  <c r="CL7" i="2" a="1"/>
  <c r="CM7" i="2"/>
  <c r="CN7" i="2"/>
  <c r="CO7" i="2" a="1"/>
  <c r="CP7" i="2"/>
  <c r="CQ7" i="2"/>
  <c r="CR7" i="2" a="1"/>
  <c r="CS7" i="2"/>
  <c r="CT7" i="2"/>
  <c r="CU7" i="2" a="1"/>
  <c r="CV7" i="2"/>
  <c r="CW7" i="2"/>
  <c r="CA8" i="2"/>
  <c r="CB8" i="2"/>
  <c r="CC8" i="2" a="1"/>
  <c r="CD8" i="2"/>
  <c r="CE8" i="2"/>
  <c r="CF8" i="2" a="1"/>
  <c r="CG8" i="2"/>
  <c r="CH8" i="2"/>
  <c r="CI8" i="2" a="1"/>
  <c r="CJ8" i="2"/>
  <c r="CK8" i="2"/>
  <c r="CL8" i="2" a="1"/>
  <c r="CM8" i="2"/>
  <c r="CN8" i="2"/>
  <c r="CO8" i="2" a="1"/>
  <c r="CP8" i="2"/>
  <c r="CQ8" i="2"/>
  <c r="CR8" i="2" a="1"/>
  <c r="CS8" i="2"/>
  <c r="CT8" i="2"/>
  <c r="CU8" i="2" a="1"/>
  <c r="CV8" i="2"/>
  <c r="CW8" i="2"/>
  <c r="CA9" i="2"/>
  <c r="CB9" i="2"/>
  <c r="CC9" i="2" a="1"/>
  <c r="CD9" i="2"/>
  <c r="CE9" i="2"/>
  <c r="CF9" i="2" a="1"/>
  <c r="CG9" i="2"/>
  <c r="CH9" i="2"/>
  <c r="CI9" i="2" a="1"/>
  <c r="CJ9" i="2"/>
  <c r="CK9" i="2"/>
  <c r="CL9" i="2" a="1"/>
  <c r="CM9" i="2"/>
  <c r="CN9" i="2"/>
  <c r="CO9" i="2" a="1"/>
  <c r="CP9" i="2"/>
  <c r="CQ9" i="2"/>
  <c r="CR9" i="2" a="1"/>
  <c r="CS9" i="2"/>
  <c r="CT9" i="2"/>
  <c r="CU9" i="2" a="1"/>
  <c r="CV9" i="2"/>
  <c r="CW9" i="2"/>
  <c r="CA10" i="2"/>
  <c r="CB10" i="2"/>
  <c r="CC10" i="2" a="1"/>
  <c r="CD10" i="2"/>
  <c r="CE10" i="2"/>
  <c r="CF10" i="2" a="1"/>
  <c r="CG10" i="2"/>
  <c r="CH10" i="2"/>
  <c r="CI10" i="2" a="1"/>
  <c r="CJ10" i="2"/>
  <c r="CK10" i="2"/>
  <c r="CL10" i="2" a="1"/>
  <c r="CM10" i="2"/>
  <c r="CN10" i="2"/>
  <c r="CO10" i="2" a="1"/>
  <c r="CP10" i="2"/>
  <c r="CQ10" i="2"/>
  <c r="CR10" i="2" a="1"/>
  <c r="CS10" i="2"/>
  <c r="CT10" i="2"/>
  <c r="CU10" i="2" a="1"/>
  <c r="CV10" i="2"/>
  <c r="CW10" i="2"/>
  <c r="CA11" i="2"/>
  <c r="CB11" i="2"/>
  <c r="CC11" i="2" a="1"/>
  <c r="CD11" i="2"/>
  <c r="CE11" i="2"/>
  <c r="CF11" i="2" a="1"/>
  <c r="CG11" i="2"/>
  <c r="CH11" i="2"/>
  <c r="CI11" i="2" a="1"/>
  <c r="CJ11" i="2"/>
  <c r="CK11" i="2"/>
  <c r="CL11" i="2" a="1"/>
  <c r="CM11" i="2"/>
  <c r="CN11" i="2"/>
  <c r="CO11" i="2" a="1"/>
  <c r="CP11" i="2"/>
  <c r="CQ11" i="2"/>
  <c r="CR11" i="2" a="1"/>
  <c r="CS11" i="2"/>
  <c r="CT11" i="2"/>
  <c r="CU11" i="2" a="1"/>
  <c r="CV11" i="2"/>
  <c r="CW11" i="2"/>
  <c r="CA12" i="2"/>
  <c r="CB12" i="2"/>
  <c r="CC12" i="2" a="1"/>
  <c r="CD12" i="2"/>
  <c r="CE12" i="2"/>
  <c r="CF12" i="2" a="1"/>
  <c r="CG12" i="2"/>
  <c r="CH12" i="2"/>
  <c r="CI12" i="2" a="1"/>
  <c r="CJ12" i="2"/>
  <c r="CK12" i="2"/>
  <c r="CL12" i="2" a="1"/>
  <c r="CM12" i="2"/>
  <c r="CN12" i="2"/>
  <c r="CO12" i="2" a="1"/>
  <c r="CP12" i="2"/>
  <c r="CQ12" i="2"/>
  <c r="CR12" i="2" a="1"/>
  <c r="CS12" i="2"/>
  <c r="CT12" i="2"/>
  <c r="CU12" i="2" a="1"/>
  <c r="CV12" i="2"/>
  <c r="CW12" i="2"/>
  <c r="CA13" i="2"/>
  <c r="CB13" i="2"/>
  <c r="CC13" i="2" a="1"/>
  <c r="CD13" i="2"/>
  <c r="CE13" i="2"/>
  <c r="CF13" i="2" a="1"/>
  <c r="CG13" i="2"/>
  <c r="CH13" i="2"/>
  <c r="CI13" i="2" a="1"/>
  <c r="CJ13" i="2"/>
  <c r="CK13" i="2"/>
  <c r="CL13" i="2" a="1"/>
  <c r="CM13" i="2"/>
  <c r="CN13" i="2"/>
  <c r="CO13" i="2" a="1"/>
  <c r="CP13" i="2"/>
  <c r="CQ13" i="2"/>
  <c r="CR13" i="2" a="1"/>
  <c r="CS13" i="2"/>
  <c r="CT13" i="2"/>
  <c r="CU13" i="2" a="1"/>
  <c r="CV13" i="2"/>
  <c r="CW13" i="2"/>
  <c r="CA14" i="2"/>
  <c r="CB14" i="2"/>
  <c r="CC14" i="2" a="1"/>
  <c r="CD14" i="2"/>
  <c r="CE14" i="2"/>
  <c r="CF14" i="2" a="1"/>
  <c r="CG14" i="2"/>
  <c r="CH14" i="2"/>
  <c r="CI14" i="2" a="1"/>
  <c r="CJ14" i="2"/>
  <c r="CK14" i="2"/>
  <c r="CL14" i="2" a="1"/>
  <c r="CM14" i="2"/>
  <c r="CN14" i="2"/>
  <c r="CO14" i="2" a="1"/>
  <c r="CP14" i="2"/>
  <c r="CQ14" i="2"/>
  <c r="CR14" i="2" a="1"/>
  <c r="CS14" i="2"/>
  <c r="CT14" i="2"/>
  <c r="CU14" i="2" a="1"/>
  <c r="CV14" i="2"/>
  <c r="CW14" i="2"/>
  <c r="CA15" i="2"/>
  <c r="CB15" i="2"/>
  <c r="CC15" i="2" a="1"/>
  <c r="CD15" i="2"/>
  <c r="CE15" i="2"/>
  <c r="CF15" i="2" a="1"/>
  <c r="CG15" i="2"/>
  <c r="CH15" i="2"/>
  <c r="CI15" i="2" a="1"/>
  <c r="CJ15" i="2"/>
  <c r="CK15" i="2"/>
  <c r="CL15" i="2" a="1"/>
  <c r="CM15" i="2"/>
  <c r="CN15" i="2"/>
  <c r="CO15" i="2" a="1"/>
  <c r="CP15" i="2"/>
  <c r="CQ15" i="2"/>
  <c r="CR15" i="2" a="1"/>
  <c r="CS15" i="2"/>
  <c r="CT15" i="2"/>
  <c r="CU15" i="2" a="1"/>
  <c r="CV15" i="2"/>
  <c r="CW15" i="2"/>
  <c r="CA16" i="2"/>
  <c r="CB16" i="2"/>
  <c r="CC16" i="2" a="1"/>
  <c r="CD16" i="2"/>
  <c r="CE16" i="2"/>
  <c r="CF16" i="2" a="1"/>
  <c r="CG16" i="2"/>
  <c r="CH16" i="2"/>
  <c r="CI16" i="2" a="1"/>
  <c r="CJ16" i="2"/>
  <c r="CK16" i="2"/>
  <c r="CL16" i="2" a="1"/>
  <c r="CM16" i="2"/>
  <c r="CN16" i="2"/>
  <c r="CO16" i="2" a="1"/>
  <c r="CP16" i="2"/>
  <c r="CQ16" i="2"/>
  <c r="CR16" i="2" a="1"/>
  <c r="CS16" i="2"/>
  <c r="CT16" i="2"/>
  <c r="CU16" i="2" a="1"/>
  <c r="CV16" i="2"/>
  <c r="CW16" i="2"/>
  <c r="CA17" i="2"/>
  <c r="CB17" i="2"/>
  <c r="CC17" i="2" a="1"/>
  <c r="CD17" i="2"/>
  <c r="CE17" i="2"/>
  <c r="CF17" i="2" a="1"/>
  <c r="CG17" i="2"/>
  <c r="CH17" i="2"/>
  <c r="CI17" i="2" a="1"/>
  <c r="CJ17" i="2"/>
  <c r="CK17" i="2"/>
  <c r="CL17" i="2" a="1"/>
  <c r="CM17" i="2"/>
  <c r="CN17" i="2"/>
  <c r="CO17" i="2" a="1"/>
  <c r="CP17" i="2"/>
  <c r="CQ17" i="2"/>
  <c r="CR17" i="2" a="1"/>
  <c r="CS17" i="2"/>
  <c r="CT17" i="2"/>
  <c r="CU17" i="2" a="1"/>
  <c r="CV17" i="2"/>
  <c r="CW17" i="2"/>
  <c r="CA18" i="2"/>
  <c r="CB18" i="2"/>
  <c r="CC18" i="2" a="1"/>
  <c r="CD18" i="2"/>
  <c r="CE18" i="2"/>
  <c r="CF18" i="2" a="1"/>
  <c r="CG18" i="2"/>
  <c r="CH18" i="2"/>
  <c r="CI18" i="2" a="1"/>
  <c r="CJ18" i="2"/>
  <c r="CK18" i="2"/>
  <c r="CL18" i="2" a="1"/>
  <c r="CM18" i="2"/>
  <c r="CN18" i="2"/>
  <c r="CO18" i="2" a="1"/>
  <c r="CP18" i="2"/>
  <c r="CQ18" i="2"/>
  <c r="CR18" i="2" a="1"/>
  <c r="CS18" i="2"/>
  <c r="CT18" i="2"/>
  <c r="CU18" i="2" a="1"/>
  <c r="CV18" i="2"/>
  <c r="CW18" i="2"/>
  <c r="CA19" i="2"/>
  <c r="CB19" i="2"/>
  <c r="CC19" i="2" a="1"/>
  <c r="CD19" i="2"/>
  <c r="CE19" i="2"/>
  <c r="CF19" i="2" a="1"/>
  <c r="CG19" i="2"/>
  <c r="CH19" i="2"/>
  <c r="CI19" i="2" a="1"/>
  <c r="CJ19" i="2"/>
  <c r="CK19" i="2"/>
  <c r="CL19" i="2" a="1"/>
  <c r="CM19" i="2"/>
  <c r="CN19" i="2"/>
  <c r="CO19" i="2" a="1"/>
  <c r="CP19" i="2"/>
  <c r="CQ19" i="2"/>
  <c r="CR19" i="2" a="1"/>
  <c r="CS19" i="2"/>
  <c r="CT19" i="2"/>
  <c r="CU19" i="2" a="1"/>
  <c r="CV19" i="2"/>
  <c r="CW19" i="2"/>
  <c r="CA20" i="2"/>
  <c r="CB20" i="2"/>
  <c r="CC20" i="2" a="1"/>
  <c r="CD20" i="2"/>
  <c r="CE20" i="2"/>
  <c r="CF20" i="2" a="1"/>
  <c r="CG20" i="2"/>
  <c r="CH20" i="2"/>
  <c r="CI20" i="2" a="1"/>
  <c r="CJ20" i="2"/>
  <c r="CK20" i="2"/>
  <c r="CL20" i="2" a="1"/>
  <c r="CM20" i="2"/>
  <c r="CN20" i="2"/>
  <c r="CO20" i="2" a="1"/>
  <c r="CP20" i="2"/>
  <c r="CQ20" i="2"/>
  <c r="CR20" i="2" a="1"/>
  <c r="CS20" i="2"/>
  <c r="CT20" i="2"/>
  <c r="CU20" i="2" a="1"/>
  <c r="CV20" i="2"/>
  <c r="CW20" i="2"/>
  <c r="CA21" i="2"/>
  <c r="CB21" i="2"/>
  <c r="CC21" i="2" a="1"/>
  <c r="CD21" i="2"/>
  <c r="CE21" i="2"/>
  <c r="CF21" i="2" a="1"/>
  <c r="CG21" i="2"/>
  <c r="CH21" i="2"/>
  <c r="CI21" i="2" a="1"/>
  <c r="CJ21" i="2"/>
  <c r="CK21" i="2"/>
  <c r="CL21" i="2" a="1"/>
  <c r="CM21" i="2"/>
  <c r="CN21" i="2"/>
  <c r="CO21" i="2" a="1"/>
  <c r="CP21" i="2"/>
  <c r="CQ21" i="2"/>
  <c r="CR21" i="2" a="1"/>
  <c r="CS21" i="2"/>
  <c r="CT21" i="2"/>
  <c r="CU21" i="2" a="1"/>
  <c r="CV21" i="2"/>
  <c r="CW21" i="2"/>
  <c r="CA22" i="2"/>
  <c r="CB22" i="2"/>
  <c r="CC22" i="2" a="1"/>
  <c r="CD22" i="2"/>
  <c r="CE22" i="2"/>
  <c r="CF22" i="2" a="1"/>
  <c r="CG22" i="2"/>
  <c r="CH22" i="2"/>
  <c r="CI22" i="2" a="1"/>
  <c r="CJ22" i="2"/>
  <c r="CK22" i="2"/>
  <c r="CL22" i="2" a="1"/>
  <c r="CM22" i="2"/>
  <c r="CN22" i="2"/>
  <c r="CO22" i="2" a="1"/>
  <c r="CP22" i="2"/>
  <c r="CQ22" i="2"/>
  <c r="CR22" i="2" a="1"/>
  <c r="CS22" i="2"/>
  <c r="CT22" i="2"/>
  <c r="CU22" i="2" a="1"/>
  <c r="CV22" i="2"/>
  <c r="CW22" i="2"/>
  <c r="CA23" i="2"/>
  <c r="CB23" i="2"/>
  <c r="CC23" i="2" a="1"/>
  <c r="CD23" i="2"/>
  <c r="CE23" i="2"/>
  <c r="CF23" i="2" a="1"/>
  <c r="CG23" i="2"/>
  <c r="CH23" i="2"/>
  <c r="CI23" i="2" a="1"/>
  <c r="CJ23" i="2"/>
  <c r="CK23" i="2"/>
  <c r="CL23" i="2" a="1"/>
  <c r="CM23" i="2"/>
  <c r="CN23" i="2"/>
  <c r="CO23" i="2" a="1"/>
  <c r="CP23" i="2"/>
  <c r="CQ23" i="2"/>
  <c r="CR23" i="2" a="1"/>
  <c r="CS23" i="2"/>
  <c r="CT23" i="2"/>
  <c r="CU23" i="2" a="1"/>
  <c r="CV23" i="2"/>
  <c r="CW23" i="2"/>
  <c r="CA24" i="2"/>
  <c r="CB24" i="2"/>
  <c r="CC24" i="2" a="1"/>
  <c r="CD24" i="2"/>
  <c r="CE24" i="2"/>
  <c r="CF24" i="2" a="1"/>
  <c r="CG24" i="2"/>
  <c r="CH24" i="2"/>
  <c r="CI24" i="2" a="1"/>
  <c r="CJ24" i="2"/>
  <c r="CK24" i="2"/>
  <c r="CL24" i="2" a="1"/>
  <c r="CM24" i="2"/>
  <c r="CN24" i="2"/>
  <c r="CO24" i="2" a="1"/>
  <c r="CP24" i="2"/>
  <c r="CQ24" i="2"/>
  <c r="CR24" i="2" a="1"/>
  <c r="CS24" i="2"/>
  <c r="CT24" i="2"/>
  <c r="CU24" i="2" a="1"/>
  <c r="CV24" i="2"/>
  <c r="CW24" i="2"/>
  <c r="CA25" i="2"/>
  <c r="CB25" i="2"/>
  <c r="CC25" i="2" a="1"/>
  <c r="CD25" i="2"/>
  <c r="CE25" i="2"/>
  <c r="CF25" i="2" a="1"/>
  <c r="CG25" i="2"/>
  <c r="CH25" i="2"/>
  <c r="CI25" i="2" a="1"/>
  <c r="CJ25" i="2"/>
  <c r="CK25" i="2"/>
  <c r="CL25" i="2" a="1"/>
  <c r="CM25" i="2"/>
  <c r="CN25" i="2"/>
  <c r="CO25" i="2" a="1"/>
  <c r="CP25" i="2"/>
  <c r="CQ25" i="2"/>
  <c r="CR25" i="2" a="1"/>
  <c r="CS25" i="2"/>
  <c r="CT25" i="2"/>
  <c r="CU25" i="2" a="1"/>
  <c r="CV25" i="2"/>
  <c r="CW25" i="2"/>
  <c r="CA26" i="2"/>
  <c r="CB26" i="2"/>
  <c r="CC26" i="2" a="1"/>
  <c r="CD26" i="2"/>
  <c r="CE26" i="2"/>
  <c r="CF26" i="2" a="1"/>
  <c r="CG26" i="2"/>
  <c r="CH26" i="2"/>
  <c r="CI26" i="2" a="1"/>
  <c r="CJ26" i="2"/>
  <c r="CK26" i="2"/>
  <c r="CL26" i="2" a="1"/>
  <c r="CM26" i="2"/>
  <c r="CN26" i="2"/>
  <c r="CO26" i="2" a="1"/>
  <c r="CP26" i="2"/>
  <c r="CQ26" i="2"/>
  <c r="CR26" i="2" a="1"/>
  <c r="CS26" i="2"/>
  <c r="CT26" i="2"/>
  <c r="CU26" i="2" a="1"/>
  <c r="CV26" i="2"/>
  <c r="CW26" i="2"/>
  <c r="CA27" i="2"/>
  <c r="CB27" i="2"/>
  <c r="CC27" i="2" a="1"/>
  <c r="CD27" i="2"/>
  <c r="CE27" i="2"/>
  <c r="CF27" i="2" a="1"/>
  <c r="CG27" i="2"/>
  <c r="CH27" i="2"/>
  <c r="CI27" i="2" a="1"/>
  <c r="CJ27" i="2"/>
  <c r="CK27" i="2"/>
  <c r="CL27" i="2" a="1"/>
  <c r="CM27" i="2"/>
  <c r="CN27" i="2"/>
  <c r="CO27" i="2" a="1"/>
  <c r="CP27" i="2"/>
  <c r="CQ27" i="2"/>
  <c r="CR27" i="2" a="1"/>
  <c r="CS27" i="2"/>
  <c r="CT27" i="2"/>
  <c r="CU27" i="2" a="1"/>
  <c r="CV27" i="2"/>
  <c r="CW27" i="2"/>
  <c r="CA28" i="2"/>
  <c r="CB28" i="2"/>
  <c r="CC28" i="2" a="1"/>
  <c r="CD28" i="2"/>
  <c r="CE28" i="2"/>
  <c r="CF28" i="2" a="1"/>
  <c r="CG28" i="2"/>
  <c r="CH28" i="2"/>
  <c r="CI28" i="2" a="1"/>
  <c r="CJ28" i="2"/>
  <c r="CK28" i="2"/>
  <c r="CL28" i="2" a="1"/>
  <c r="CM28" i="2"/>
  <c r="CN28" i="2"/>
  <c r="CO28" i="2" a="1"/>
  <c r="CP28" i="2"/>
  <c r="CQ28" i="2"/>
  <c r="CR28" i="2" a="1"/>
  <c r="CS28" i="2"/>
  <c r="CT28" i="2"/>
  <c r="CU28" i="2" a="1"/>
  <c r="CV28" i="2"/>
  <c r="CW28" i="2"/>
  <c r="CA29" i="2"/>
  <c r="CB29" i="2"/>
  <c r="CC29" i="2" a="1"/>
  <c r="CD29" i="2"/>
  <c r="CE29" i="2"/>
  <c r="CF29" i="2" a="1"/>
  <c r="CG29" i="2"/>
  <c r="CH29" i="2"/>
  <c r="CI29" i="2" a="1"/>
  <c r="CJ29" i="2"/>
  <c r="CK29" i="2"/>
  <c r="CL29" i="2" a="1"/>
  <c r="CM29" i="2"/>
  <c r="CN29" i="2"/>
  <c r="CO29" i="2" a="1"/>
  <c r="CP29" i="2"/>
  <c r="CQ29" i="2"/>
  <c r="CR29" i="2" a="1"/>
  <c r="CS29" i="2"/>
  <c r="CT29" i="2"/>
  <c r="CU29" i="2" a="1"/>
  <c r="CV29" i="2"/>
  <c r="CW29" i="2"/>
  <c r="CA30" i="2"/>
  <c r="CB30" i="2"/>
  <c r="CC30" i="2" a="1"/>
  <c r="CD30" i="2"/>
  <c r="CE30" i="2"/>
  <c r="CF30" i="2" a="1"/>
  <c r="CG30" i="2"/>
  <c r="CH30" i="2"/>
  <c r="CI30" i="2" a="1"/>
  <c r="CJ30" i="2"/>
  <c r="CK30" i="2"/>
  <c r="CL30" i="2" a="1"/>
  <c r="CM30" i="2"/>
  <c r="CN30" i="2"/>
  <c r="CO30" i="2" a="1"/>
  <c r="CP30" i="2"/>
  <c r="CQ30" i="2"/>
  <c r="CR30" i="2" a="1"/>
  <c r="CS30" i="2"/>
  <c r="CT30" i="2"/>
  <c r="CU30" i="2" a="1"/>
  <c r="CV30" i="2"/>
  <c r="CW30" i="2"/>
  <c r="CA31" i="2"/>
  <c r="CB31" i="2"/>
  <c r="CC31" i="2" a="1"/>
  <c r="CD31" i="2"/>
  <c r="CE31" i="2"/>
  <c r="CF31" i="2" a="1"/>
  <c r="CG31" i="2"/>
  <c r="CH31" i="2"/>
  <c r="CI31" i="2" a="1"/>
  <c r="CJ31" i="2"/>
  <c r="CK31" i="2"/>
  <c r="CL31" i="2" a="1"/>
  <c r="CM31" i="2"/>
  <c r="CN31" i="2"/>
  <c r="CO31" i="2" a="1"/>
  <c r="CP31" i="2"/>
  <c r="CQ31" i="2"/>
  <c r="CR31" i="2" a="1"/>
  <c r="CS31" i="2"/>
  <c r="CT31" i="2"/>
  <c r="CU31" i="2" a="1"/>
  <c r="CV31" i="2"/>
  <c r="CW31" i="2"/>
  <c r="CA32" i="2"/>
  <c r="CB32" i="2"/>
  <c r="CC32" i="2" a="1"/>
  <c r="CD32" i="2"/>
  <c r="CE32" i="2"/>
  <c r="CF32" i="2" a="1"/>
  <c r="CG32" i="2"/>
  <c r="CH32" i="2"/>
  <c r="CI32" i="2" a="1"/>
  <c r="CJ32" i="2"/>
  <c r="CK32" i="2"/>
  <c r="CL32" i="2" a="1"/>
  <c r="CM32" i="2"/>
  <c r="CN32" i="2"/>
  <c r="CO32" i="2" a="1"/>
  <c r="CP32" i="2"/>
  <c r="CQ32" i="2"/>
  <c r="CR32" i="2" a="1"/>
  <c r="CS32" i="2"/>
  <c r="CT32" i="2"/>
  <c r="CU32" i="2" a="1"/>
  <c r="CV32" i="2"/>
  <c r="CW32" i="2"/>
  <c r="CA33" i="2"/>
  <c r="CB33" i="2"/>
  <c r="CC33" i="2" a="1"/>
  <c r="CD33" i="2"/>
  <c r="CE33" i="2"/>
  <c r="CF33" i="2" a="1"/>
  <c r="CG33" i="2"/>
  <c r="CH33" i="2"/>
  <c r="CI33" i="2" a="1"/>
  <c r="CJ33" i="2"/>
  <c r="CK33" i="2"/>
  <c r="CL33" i="2" a="1"/>
  <c r="CM33" i="2"/>
  <c r="CN33" i="2"/>
  <c r="CO33" i="2" a="1"/>
  <c r="CP33" i="2"/>
  <c r="CQ33" i="2"/>
  <c r="CR33" i="2" a="1"/>
  <c r="CS33" i="2"/>
  <c r="CT33" i="2"/>
  <c r="CU33" i="2" a="1"/>
  <c r="CV33" i="2"/>
  <c r="CW33" i="2"/>
  <c r="CA34" i="2"/>
  <c r="CB34" i="2"/>
  <c r="CC34" i="2" a="1"/>
  <c r="CD34" i="2"/>
  <c r="CE34" i="2"/>
  <c r="CF34" i="2" a="1"/>
  <c r="CG34" i="2"/>
  <c r="CH34" i="2"/>
  <c r="CI34" i="2" a="1"/>
  <c r="CJ34" i="2"/>
  <c r="CK34" i="2"/>
  <c r="CL34" i="2" a="1"/>
  <c r="CM34" i="2"/>
  <c r="CN34" i="2"/>
  <c r="CO34" i="2" a="1"/>
  <c r="CP34" i="2"/>
  <c r="CQ34" i="2"/>
  <c r="CR34" i="2" a="1"/>
  <c r="CS34" i="2"/>
  <c r="CT34" i="2"/>
  <c r="CU34" i="2" a="1"/>
  <c r="CV34" i="2"/>
  <c r="CW34" i="2"/>
  <c r="CA35" i="2"/>
  <c r="CB35" i="2"/>
  <c r="CC35" i="2" a="1"/>
  <c r="CD35" i="2"/>
  <c r="CE35" i="2"/>
  <c r="CF35" i="2" a="1"/>
  <c r="CG35" i="2"/>
  <c r="CH35" i="2"/>
  <c r="CI35" i="2" a="1"/>
  <c r="CJ35" i="2"/>
  <c r="CK35" i="2"/>
  <c r="CL35" i="2" a="1"/>
  <c r="CM35" i="2"/>
  <c r="CN35" i="2"/>
  <c r="CO35" i="2" a="1"/>
  <c r="CP35" i="2"/>
  <c r="CQ35" i="2"/>
  <c r="CR35" i="2" a="1"/>
  <c r="CS35" i="2"/>
  <c r="CT35" i="2"/>
  <c r="CU35" i="2" a="1"/>
  <c r="CV35" i="2"/>
  <c r="CW35" i="2"/>
  <c r="CA36" i="2"/>
  <c r="CB36" i="2"/>
  <c r="CC36" i="2" a="1"/>
  <c r="CD36" i="2"/>
  <c r="CE36" i="2"/>
  <c r="CF36" i="2" a="1"/>
  <c r="CG36" i="2"/>
  <c r="CH36" i="2"/>
  <c r="CI36" i="2" a="1"/>
  <c r="CJ36" i="2"/>
  <c r="CK36" i="2"/>
  <c r="CL36" i="2" a="1"/>
  <c r="CM36" i="2"/>
  <c r="CN36" i="2"/>
  <c r="CO36" i="2" a="1"/>
  <c r="CP36" i="2"/>
  <c r="CQ36" i="2"/>
  <c r="CR36" i="2" a="1"/>
  <c r="CS36" i="2"/>
  <c r="CT36" i="2"/>
  <c r="CU36" i="2" a="1"/>
  <c r="CV36" i="2"/>
  <c r="CW36" i="2"/>
  <c r="CA37" i="2"/>
  <c r="CB37" i="2"/>
  <c r="CC37" i="2" a="1"/>
  <c r="CD37" i="2"/>
  <c r="CE37" i="2"/>
  <c r="CF37" i="2" a="1"/>
  <c r="CG37" i="2"/>
  <c r="CH37" i="2"/>
  <c r="CI37" i="2" a="1"/>
  <c r="CJ37" i="2"/>
  <c r="CK37" i="2"/>
  <c r="CL37" i="2" a="1"/>
  <c r="CM37" i="2"/>
  <c r="CN37" i="2"/>
  <c r="CO37" i="2" a="1"/>
  <c r="CP37" i="2"/>
  <c r="CQ37" i="2"/>
  <c r="CR37" i="2" a="1"/>
  <c r="CS37" i="2"/>
  <c r="CT37" i="2"/>
  <c r="CU37" i="2" a="1"/>
  <c r="CV37" i="2"/>
  <c r="CW37" i="2"/>
  <c r="CA38" i="2"/>
  <c r="CB38" i="2"/>
  <c r="CC38" i="2" a="1"/>
  <c r="CD38" i="2"/>
  <c r="CE38" i="2"/>
  <c r="CF38" i="2" a="1"/>
  <c r="CG38" i="2"/>
  <c r="CH38" i="2"/>
  <c r="CI38" i="2" a="1"/>
  <c r="CJ38" i="2"/>
  <c r="CK38" i="2"/>
  <c r="CL38" i="2" a="1"/>
  <c r="CM38" i="2"/>
  <c r="CN38" i="2"/>
  <c r="CO38" i="2" a="1"/>
  <c r="CP38" i="2"/>
  <c r="CQ38" i="2"/>
  <c r="CR38" i="2" a="1"/>
  <c r="CS38" i="2"/>
  <c r="CT38" i="2"/>
  <c r="CU38" i="2" a="1"/>
  <c r="CV38" i="2"/>
  <c r="CW38" i="2"/>
  <c r="CA39" i="2"/>
  <c r="CB39" i="2"/>
  <c r="CC39" i="2" a="1"/>
  <c r="CD39" i="2"/>
  <c r="CE39" i="2"/>
  <c r="CF39" i="2" a="1"/>
  <c r="CG39" i="2"/>
  <c r="CH39" i="2"/>
  <c r="CI39" i="2" a="1"/>
  <c r="CJ39" i="2"/>
  <c r="CK39" i="2"/>
  <c r="CL39" i="2" a="1"/>
  <c r="CM39" i="2"/>
  <c r="CN39" i="2"/>
  <c r="CO39" i="2" a="1"/>
  <c r="CP39" i="2"/>
  <c r="CQ39" i="2"/>
  <c r="CR39" i="2" a="1"/>
  <c r="CS39" i="2"/>
  <c r="CT39" i="2"/>
  <c r="CU39" i="2" a="1"/>
  <c r="CV39" i="2"/>
  <c r="CW39" i="2"/>
  <c r="CA40" i="2"/>
  <c r="CB40" i="2"/>
  <c r="CC40" i="2" a="1"/>
  <c r="CD40" i="2"/>
  <c r="CE40" i="2"/>
  <c r="CF40" i="2" a="1"/>
  <c r="CG40" i="2"/>
  <c r="CH40" i="2"/>
  <c r="CI40" i="2" a="1"/>
  <c r="CJ40" i="2"/>
  <c r="CK40" i="2"/>
  <c r="CL40" i="2" a="1"/>
  <c r="CM40" i="2"/>
  <c r="CN40" i="2"/>
  <c r="CO40" i="2" a="1"/>
  <c r="CP40" i="2"/>
  <c r="CQ40" i="2"/>
  <c r="CR40" i="2" a="1"/>
  <c r="CS40" i="2"/>
  <c r="CT40" i="2"/>
  <c r="CU40" i="2" a="1"/>
  <c r="CV40" i="2"/>
  <c r="CW40" i="2"/>
  <c r="CA41" i="2"/>
  <c r="CB41" i="2"/>
  <c r="CC41" i="2" a="1"/>
  <c r="CD41" i="2"/>
  <c r="CE41" i="2"/>
  <c r="CF41" i="2" a="1"/>
  <c r="CG41" i="2"/>
  <c r="CH41" i="2"/>
  <c r="CI41" i="2" a="1"/>
  <c r="CJ41" i="2"/>
  <c r="CK41" i="2"/>
  <c r="CL41" i="2" a="1"/>
  <c r="CM41" i="2"/>
  <c r="CN41" i="2"/>
  <c r="CO41" i="2" a="1"/>
  <c r="CP41" i="2"/>
  <c r="CQ41" i="2"/>
  <c r="CR41" i="2" a="1"/>
  <c r="CS41" i="2"/>
  <c r="CT41" i="2"/>
  <c r="CU41" i="2" a="1"/>
  <c r="CV41" i="2"/>
  <c r="CW41" i="2"/>
  <c r="CA42" i="2"/>
  <c r="CB42" i="2"/>
  <c r="CC42" i="2" a="1"/>
  <c r="CD42" i="2"/>
  <c r="CE42" i="2"/>
  <c r="CF42" i="2" a="1"/>
  <c r="CG42" i="2"/>
  <c r="CH42" i="2"/>
  <c r="CI42" i="2" a="1"/>
  <c r="CJ42" i="2"/>
  <c r="CK42" i="2"/>
  <c r="CL42" i="2" a="1"/>
  <c r="CM42" i="2"/>
  <c r="CN42" i="2"/>
  <c r="CO42" i="2" a="1"/>
  <c r="CP42" i="2"/>
  <c r="CQ42" i="2"/>
  <c r="CR42" i="2" a="1"/>
  <c r="CS42" i="2"/>
  <c r="CT42" i="2"/>
  <c r="CU42" i="2" a="1"/>
  <c r="CV42" i="2"/>
  <c r="CW42" i="2"/>
  <c r="CA43" i="2"/>
  <c r="CB43" i="2"/>
  <c r="CC43" i="2" a="1"/>
  <c r="CD43" i="2"/>
  <c r="CE43" i="2"/>
  <c r="CF43" i="2" a="1"/>
  <c r="CG43" i="2"/>
  <c r="CH43" i="2"/>
  <c r="CI43" i="2" a="1"/>
  <c r="CJ43" i="2"/>
  <c r="CK43" i="2"/>
  <c r="CL43" i="2" a="1"/>
  <c r="CM43" i="2"/>
  <c r="CN43" i="2"/>
  <c r="CO43" i="2" a="1"/>
  <c r="CP43" i="2"/>
  <c r="CQ43" i="2"/>
  <c r="CR43" i="2" a="1"/>
  <c r="CS43" i="2"/>
  <c r="CT43" i="2"/>
  <c r="CU43" i="2" a="1"/>
  <c r="CV43" i="2"/>
  <c r="CW43" i="2"/>
  <c r="CA44" i="2"/>
  <c r="CB44" i="2"/>
  <c r="CC44" i="2" a="1"/>
  <c r="CD44" i="2"/>
  <c r="CE44" i="2"/>
  <c r="CF44" i="2" a="1"/>
  <c r="CG44" i="2"/>
  <c r="CH44" i="2"/>
  <c r="CI44" i="2" a="1"/>
  <c r="CJ44" i="2"/>
  <c r="CK44" i="2"/>
  <c r="CL44" i="2" a="1"/>
  <c r="CM44" i="2"/>
  <c r="CN44" i="2"/>
  <c r="CO44" i="2" a="1"/>
  <c r="CP44" i="2"/>
  <c r="CQ44" i="2"/>
  <c r="CR44" i="2" a="1"/>
  <c r="CS44" i="2"/>
  <c r="CT44" i="2"/>
  <c r="CU44" i="2" a="1"/>
  <c r="CV44" i="2"/>
  <c r="CW44" i="2"/>
  <c r="CA45" i="2"/>
  <c r="CB45" i="2"/>
  <c r="CC45" i="2" a="1"/>
  <c r="CD45" i="2"/>
  <c r="CE45" i="2"/>
  <c r="CF45" i="2" a="1"/>
  <c r="CG45" i="2"/>
  <c r="CH45" i="2"/>
  <c r="CI45" i="2" a="1"/>
  <c r="CJ45" i="2"/>
  <c r="CK45" i="2"/>
  <c r="CL45" i="2" a="1"/>
  <c r="CM45" i="2"/>
  <c r="CN45" i="2"/>
  <c r="CO45" i="2" a="1"/>
  <c r="CP45" i="2"/>
  <c r="CQ45" i="2"/>
  <c r="CR45" i="2" a="1"/>
  <c r="CS45" i="2"/>
  <c r="CT45" i="2"/>
  <c r="CU45" i="2" a="1"/>
  <c r="CV45" i="2"/>
  <c r="CW45" i="2"/>
  <c r="CA46" i="2"/>
  <c r="CB46" i="2"/>
  <c r="CC46" i="2" a="1"/>
  <c r="CD46" i="2"/>
  <c r="CE46" i="2"/>
  <c r="CF46" i="2" a="1"/>
  <c r="CG46" i="2"/>
  <c r="CH46" i="2"/>
  <c r="CI46" i="2" a="1"/>
  <c r="CJ46" i="2"/>
  <c r="CK46" i="2"/>
  <c r="CL46" i="2" a="1"/>
  <c r="CM46" i="2"/>
  <c r="CN46" i="2"/>
  <c r="CO46" i="2" a="1"/>
  <c r="CP46" i="2"/>
  <c r="CQ46" i="2"/>
  <c r="CR46" i="2" a="1"/>
  <c r="CS46" i="2"/>
  <c r="CT46" i="2"/>
  <c r="CU46" i="2" a="1"/>
  <c r="CV46" i="2"/>
  <c r="CW46" i="2"/>
  <c r="CA47" i="2"/>
  <c r="CB47" i="2"/>
  <c r="CC47" i="2" a="1"/>
  <c r="CD47" i="2"/>
  <c r="CE47" i="2"/>
  <c r="CF47" i="2" a="1"/>
  <c r="CG47" i="2"/>
  <c r="CH47" i="2"/>
  <c r="CI47" i="2" a="1"/>
  <c r="CJ47" i="2"/>
  <c r="CK47" i="2"/>
  <c r="CL47" i="2" a="1"/>
  <c r="CM47" i="2"/>
  <c r="CN47" i="2"/>
  <c r="CO47" i="2" a="1"/>
  <c r="CP47" i="2"/>
  <c r="CQ47" i="2"/>
  <c r="CR47" i="2" a="1"/>
  <c r="CS47" i="2"/>
  <c r="CT47" i="2"/>
  <c r="CU47" i="2" a="1"/>
  <c r="CV47" i="2"/>
  <c r="CW47" i="2"/>
  <c r="CA48" i="2"/>
  <c r="CB48" i="2"/>
  <c r="CC48" i="2" a="1"/>
  <c r="CD48" i="2"/>
  <c r="CE48" i="2"/>
  <c r="CF48" i="2" a="1"/>
  <c r="CG48" i="2"/>
  <c r="CH48" i="2"/>
  <c r="CI48" i="2" a="1"/>
  <c r="CJ48" i="2"/>
  <c r="CK48" i="2"/>
  <c r="CL48" i="2" a="1"/>
  <c r="CM48" i="2"/>
  <c r="CN48" i="2"/>
  <c r="CO48" i="2" a="1"/>
  <c r="CP48" i="2"/>
  <c r="CQ48" i="2"/>
  <c r="CR48" i="2" a="1"/>
  <c r="CS48" i="2"/>
  <c r="CT48" i="2"/>
  <c r="CU48" i="2" a="1"/>
  <c r="CV48" i="2"/>
  <c r="CW48" i="2"/>
  <c r="CA49" i="2"/>
  <c r="CB49" i="2"/>
  <c r="CC49" i="2" a="1"/>
  <c r="CC49" i="2"/>
  <c r="CD49" i="2"/>
  <c r="CE49" i="2"/>
  <c r="CF49" i="2" a="1"/>
  <c r="CF49" i="2"/>
  <c r="CG49" i="2"/>
  <c r="CH49" i="2"/>
  <c r="CI49" i="2" a="1"/>
  <c r="CI49" i="2"/>
  <c r="CJ49" i="2"/>
  <c r="CK49" i="2"/>
  <c r="CL49" i="2" a="1"/>
  <c r="CL49" i="2"/>
  <c r="CM49" i="2"/>
  <c r="CN49" i="2"/>
  <c r="CO49" i="2" a="1"/>
  <c r="CO49" i="2"/>
  <c r="CP49" i="2"/>
  <c r="CQ49" i="2"/>
  <c r="CR49" i="2" a="1"/>
  <c r="CR49" i="2"/>
  <c r="CS49" i="2"/>
  <c r="CT49" i="2"/>
  <c r="CU49" i="2" a="1"/>
  <c r="CU49" i="2"/>
  <c r="CV49" i="2"/>
  <c r="CW49" i="2"/>
  <c r="CA50" i="2"/>
  <c r="CB50" i="2"/>
  <c r="CC50" i="2" a="1"/>
  <c r="CC50" i="2"/>
  <c r="CD50" i="2"/>
  <c r="CE50" i="2"/>
  <c r="CF50" i="2" a="1"/>
  <c r="CF50" i="2"/>
  <c r="CG50" i="2"/>
  <c r="CH50" i="2"/>
  <c r="CI50" i="2" a="1"/>
  <c r="CI50" i="2"/>
  <c r="CJ50" i="2"/>
  <c r="CK50" i="2"/>
  <c r="CL50" i="2" a="1"/>
  <c r="CL50" i="2"/>
  <c r="CM50" i="2"/>
  <c r="CN50" i="2"/>
  <c r="CO50" i="2" a="1"/>
  <c r="CO50" i="2"/>
  <c r="CP50" i="2"/>
  <c r="CQ50" i="2"/>
  <c r="CR50" i="2" a="1"/>
  <c r="CR50" i="2"/>
  <c r="CS50" i="2"/>
  <c r="CT50" i="2"/>
  <c r="CU50" i="2" a="1"/>
  <c r="CU50" i="2"/>
  <c r="CV50" i="2"/>
  <c r="CW50" i="2"/>
  <c r="CX50" i="2" a="1"/>
  <c r="CA51" i="2"/>
  <c r="CB51" i="2"/>
  <c r="CC51" i="2" a="1"/>
  <c r="CC51" i="2"/>
  <c r="CD51" i="2"/>
  <c r="CE51" i="2"/>
  <c r="CF51" i="2" a="1"/>
  <c r="CF51" i="2"/>
  <c r="CG51" i="2"/>
  <c r="CH51" i="2"/>
  <c r="CI51" i="2" a="1"/>
  <c r="CI51" i="2"/>
  <c r="CJ51" i="2"/>
  <c r="CK51" i="2"/>
  <c r="CL51" i="2" a="1"/>
  <c r="CL51" i="2"/>
  <c r="CM51" i="2"/>
  <c r="CN51" i="2"/>
  <c r="CO51" i="2" a="1"/>
  <c r="CO51" i="2"/>
  <c r="CP51" i="2"/>
  <c r="CQ51" i="2"/>
  <c r="CR51" i="2" a="1"/>
  <c r="CR51" i="2"/>
  <c r="CS51" i="2"/>
  <c r="CT51" i="2"/>
  <c r="CU51" i="2" a="1"/>
  <c r="CU51" i="2"/>
  <c r="CV51" i="2"/>
  <c r="CW51" i="2"/>
  <c r="CX51" i="2" a="1"/>
  <c r="CA52" i="2"/>
  <c r="CB52" i="2"/>
  <c r="CC52" i="2" a="1"/>
  <c r="CC52" i="2"/>
  <c r="CD52" i="2"/>
  <c r="CE52" i="2"/>
  <c r="CF52" i="2" a="1"/>
  <c r="CF52" i="2"/>
  <c r="CG52" i="2"/>
  <c r="CH52" i="2"/>
  <c r="CI52" i="2" a="1"/>
  <c r="CI52" i="2"/>
  <c r="CJ52" i="2"/>
  <c r="CK52" i="2"/>
  <c r="CL52" i="2" a="1"/>
  <c r="CL52" i="2"/>
  <c r="CM52" i="2"/>
  <c r="CN52" i="2"/>
  <c r="CO52" i="2" a="1"/>
  <c r="CO52" i="2"/>
  <c r="CP52" i="2"/>
  <c r="CQ52" i="2"/>
  <c r="CR52" i="2" a="1"/>
  <c r="CR52" i="2"/>
  <c r="CS52" i="2"/>
  <c r="CT52" i="2"/>
  <c r="CU52" i="2" a="1"/>
  <c r="CU52" i="2"/>
  <c r="CV52" i="2"/>
  <c r="CW52" i="2"/>
  <c r="CX52" i="2" a="1"/>
  <c r="CA53" i="2"/>
  <c r="CB53" i="2"/>
  <c r="CC53" i="2" a="1"/>
  <c r="CC53" i="2"/>
  <c r="CD53" i="2"/>
  <c r="CE53" i="2"/>
  <c r="CF53" i="2" a="1"/>
  <c r="CF53" i="2"/>
  <c r="CG53" i="2"/>
  <c r="CH53" i="2"/>
  <c r="CI53" i="2" a="1"/>
  <c r="CI53" i="2"/>
  <c r="CJ53" i="2"/>
  <c r="CK53" i="2"/>
  <c r="CL53" i="2" a="1"/>
  <c r="CL53" i="2"/>
  <c r="CM53" i="2"/>
  <c r="CN53" i="2"/>
  <c r="CO53" i="2" a="1"/>
  <c r="CO53" i="2"/>
  <c r="CP53" i="2"/>
  <c r="CQ53" i="2"/>
  <c r="CR53" i="2" a="1"/>
  <c r="CR53" i="2"/>
  <c r="CS53" i="2"/>
  <c r="CT53" i="2"/>
  <c r="CU53" i="2" a="1"/>
  <c r="CU53" i="2"/>
  <c r="CV53" i="2"/>
  <c r="CW53" i="2"/>
  <c r="CX53" i="2" a="1"/>
  <c r="CA54" i="2"/>
  <c r="CB54" i="2"/>
  <c r="CC54" i="2" a="1"/>
  <c r="CC54" i="2"/>
  <c r="CD54" i="2"/>
  <c r="CE54" i="2"/>
  <c r="CF54" i="2" a="1"/>
  <c r="CF54" i="2"/>
  <c r="CG54" i="2"/>
  <c r="CH54" i="2"/>
  <c r="CI54" i="2" a="1"/>
  <c r="CI54" i="2"/>
  <c r="CJ54" i="2"/>
  <c r="CK54" i="2"/>
  <c r="CL54" i="2" a="1"/>
  <c r="CL54" i="2"/>
  <c r="CM54" i="2"/>
  <c r="CN54" i="2"/>
  <c r="CO54" i="2" a="1"/>
  <c r="CO54" i="2"/>
  <c r="CP54" i="2"/>
  <c r="CQ54" i="2"/>
  <c r="CR54" i="2" a="1"/>
  <c r="CR54" i="2"/>
  <c r="CS54" i="2"/>
  <c r="CT54" i="2"/>
  <c r="CU54" i="2" a="1"/>
  <c r="CU54" i="2"/>
  <c r="CV54" i="2"/>
  <c r="CW54" i="2"/>
  <c r="CX54" i="2" a="1"/>
  <c r="CA55" i="2"/>
  <c r="CB55" i="2"/>
  <c r="CC55" i="2" a="1"/>
  <c r="CC55" i="2"/>
  <c r="CD55" i="2"/>
  <c r="CE55" i="2"/>
  <c r="CF55" i="2" a="1"/>
  <c r="CF55" i="2"/>
  <c r="CG55" i="2"/>
  <c r="CH55" i="2"/>
  <c r="CI55" i="2" a="1"/>
  <c r="CI55" i="2"/>
  <c r="CJ55" i="2"/>
  <c r="CK55" i="2"/>
  <c r="CL55" i="2" a="1"/>
  <c r="CL55" i="2"/>
  <c r="CM55" i="2"/>
  <c r="CN55" i="2"/>
  <c r="CO55" i="2" a="1"/>
  <c r="CO55" i="2"/>
  <c r="CP55" i="2"/>
  <c r="CQ55" i="2"/>
  <c r="CR55" i="2" a="1"/>
  <c r="CR55" i="2"/>
  <c r="CS55" i="2"/>
  <c r="CT55" i="2"/>
  <c r="CU55" i="2" a="1"/>
  <c r="CU55" i="2"/>
  <c r="CV55" i="2"/>
  <c r="CW55" i="2"/>
  <c r="CX55" i="2" a="1"/>
  <c r="CA56" i="2"/>
  <c r="CB56" i="2"/>
  <c r="CC56" i="2" a="1"/>
  <c r="CC56" i="2"/>
  <c r="CD56" i="2"/>
  <c r="CE56" i="2"/>
  <c r="CF56" i="2" a="1"/>
  <c r="CF56" i="2"/>
  <c r="CG56" i="2"/>
  <c r="CH56" i="2"/>
  <c r="CI56" i="2" a="1"/>
  <c r="CI56" i="2"/>
  <c r="CJ56" i="2"/>
  <c r="CK56" i="2"/>
  <c r="CL56" i="2" a="1"/>
  <c r="CL56" i="2"/>
  <c r="CM56" i="2"/>
  <c r="CN56" i="2"/>
  <c r="CO56" i="2" a="1"/>
  <c r="CO56" i="2"/>
  <c r="CP56" i="2"/>
  <c r="CQ56" i="2"/>
  <c r="CR56" i="2" a="1"/>
  <c r="CR56" i="2"/>
  <c r="CS56" i="2"/>
  <c r="CT56" i="2"/>
  <c r="CU56" i="2" a="1"/>
  <c r="CU56" i="2"/>
  <c r="CV56" i="2"/>
  <c r="CW56" i="2"/>
  <c r="CX56" i="2" a="1"/>
  <c r="CA57" i="2"/>
  <c r="CB57" i="2"/>
  <c r="CC57" i="2" a="1"/>
  <c r="CC57" i="2"/>
  <c r="CD57" i="2"/>
  <c r="CE57" i="2"/>
  <c r="CF57" i="2" a="1"/>
  <c r="CF57" i="2"/>
  <c r="CG57" i="2"/>
  <c r="CH57" i="2"/>
  <c r="CI57" i="2" a="1"/>
  <c r="CI57" i="2"/>
  <c r="CJ57" i="2"/>
  <c r="CK57" i="2"/>
  <c r="CL57" i="2" a="1"/>
  <c r="CL57" i="2"/>
  <c r="CM57" i="2"/>
  <c r="CN57" i="2"/>
  <c r="CO57" i="2" a="1"/>
  <c r="CO57" i="2"/>
  <c r="CP57" i="2"/>
  <c r="CQ57" i="2"/>
  <c r="CR57" i="2" a="1"/>
  <c r="CR57" i="2"/>
  <c r="CS57" i="2"/>
  <c r="CT57" i="2"/>
  <c r="CU57" i="2" a="1"/>
  <c r="CU57" i="2"/>
  <c r="CV57" i="2"/>
  <c r="CW57" i="2"/>
  <c r="CX57" i="2" a="1"/>
  <c r="CA58" i="2"/>
  <c r="CB58" i="2"/>
  <c r="CC58" i="2" a="1"/>
  <c r="CC58" i="2"/>
  <c r="CD58" i="2"/>
  <c r="CE58" i="2"/>
  <c r="CF58" i="2" a="1"/>
  <c r="CF58" i="2"/>
  <c r="CG58" i="2"/>
  <c r="CH58" i="2"/>
  <c r="CI58" i="2" a="1"/>
  <c r="CI58" i="2"/>
  <c r="CJ58" i="2"/>
  <c r="CK58" i="2"/>
  <c r="CL58" i="2" a="1"/>
  <c r="CL58" i="2"/>
  <c r="CM58" i="2"/>
  <c r="CN58" i="2"/>
  <c r="CO58" i="2" a="1"/>
  <c r="CO58" i="2"/>
  <c r="CP58" i="2"/>
  <c r="CQ58" i="2"/>
  <c r="CR58" i="2" a="1"/>
  <c r="CR58" i="2"/>
  <c r="CS58" i="2"/>
  <c r="CT58" i="2"/>
  <c r="CU58" i="2" a="1"/>
  <c r="CU58" i="2"/>
  <c r="CV58" i="2"/>
  <c r="CW58" i="2"/>
  <c r="CX58" i="2" a="1"/>
  <c r="CA59" i="2"/>
  <c r="CB59" i="2"/>
  <c r="CC59" i="2" a="1"/>
  <c r="CC59" i="2"/>
  <c r="CD59" i="2"/>
  <c r="CE59" i="2"/>
  <c r="CF59" i="2" a="1"/>
  <c r="CF59" i="2"/>
  <c r="CG59" i="2"/>
  <c r="CH59" i="2"/>
  <c r="CI59" i="2" a="1"/>
  <c r="CI59" i="2"/>
  <c r="CJ59" i="2"/>
  <c r="CK59" i="2"/>
  <c r="CL59" i="2" a="1"/>
  <c r="CL59" i="2"/>
  <c r="CM59" i="2"/>
  <c r="CN59" i="2"/>
  <c r="CO59" i="2" a="1"/>
  <c r="CO59" i="2"/>
  <c r="CP59" i="2"/>
  <c r="CQ59" i="2"/>
  <c r="CR59" i="2" a="1"/>
  <c r="CR59" i="2"/>
  <c r="CS59" i="2"/>
  <c r="CT59" i="2"/>
  <c r="CU59" i="2" a="1"/>
  <c r="CU59" i="2"/>
  <c r="CV59" i="2"/>
  <c r="CW59" i="2"/>
  <c r="CX59" i="2" a="1"/>
  <c r="CA60" i="2"/>
  <c r="CB60" i="2"/>
  <c r="CC60" i="2" a="1"/>
  <c r="CC60" i="2"/>
  <c r="CD60" i="2"/>
  <c r="CE60" i="2"/>
  <c r="CF60" i="2" a="1"/>
  <c r="CF60" i="2"/>
  <c r="CG60" i="2"/>
  <c r="CH60" i="2"/>
  <c r="CI60" i="2" a="1"/>
  <c r="CI60" i="2"/>
  <c r="CJ60" i="2"/>
  <c r="CK60" i="2"/>
  <c r="CL60" i="2" a="1"/>
  <c r="CL60" i="2"/>
  <c r="CM60" i="2"/>
  <c r="CN60" i="2"/>
  <c r="CO60" i="2" a="1"/>
  <c r="CO60" i="2"/>
  <c r="CP60" i="2"/>
  <c r="CQ60" i="2"/>
  <c r="CR60" i="2" a="1"/>
  <c r="CR60" i="2"/>
  <c r="CS60" i="2"/>
  <c r="CT60" i="2"/>
  <c r="CU60" i="2" a="1"/>
  <c r="CU60" i="2"/>
  <c r="CV60" i="2"/>
  <c r="CW60" i="2"/>
  <c r="CX60" i="2" a="1"/>
  <c r="CA61" i="2"/>
  <c r="CB61" i="2"/>
  <c r="CC61" i="2" a="1"/>
  <c r="CC61" i="2"/>
  <c r="CD61" i="2"/>
  <c r="CE61" i="2"/>
  <c r="CF61" i="2" a="1"/>
  <c r="CF61" i="2"/>
  <c r="CG61" i="2"/>
  <c r="CH61" i="2"/>
  <c r="CI61" i="2" a="1"/>
  <c r="CI61" i="2"/>
  <c r="CJ61" i="2"/>
  <c r="CK61" i="2"/>
  <c r="CL61" i="2" a="1"/>
  <c r="CL61" i="2"/>
  <c r="CM61" i="2"/>
  <c r="CN61" i="2"/>
  <c r="CO61" i="2" a="1"/>
  <c r="CO61" i="2"/>
  <c r="CP61" i="2"/>
  <c r="CQ61" i="2"/>
  <c r="CR61" i="2" a="1"/>
  <c r="CR61" i="2"/>
  <c r="CS61" i="2"/>
  <c r="CT61" i="2"/>
  <c r="CU61" i="2" a="1"/>
  <c r="CU61" i="2"/>
  <c r="CV61" i="2"/>
  <c r="CW61" i="2"/>
  <c r="CX61" i="2" a="1"/>
  <c r="CA62" i="2"/>
  <c r="CB62" i="2"/>
  <c r="CC62" i="2" a="1"/>
  <c r="CC62" i="2"/>
  <c r="CD62" i="2"/>
  <c r="CE62" i="2"/>
  <c r="CF62" i="2" a="1"/>
  <c r="CF62" i="2"/>
  <c r="CG62" i="2"/>
  <c r="CH62" i="2"/>
  <c r="CI62" i="2" a="1"/>
  <c r="CI62" i="2"/>
  <c r="CJ62" i="2"/>
  <c r="CK62" i="2"/>
  <c r="CL62" i="2" a="1"/>
  <c r="CL62" i="2"/>
  <c r="CM62" i="2"/>
  <c r="CN62" i="2"/>
  <c r="CO62" i="2" a="1"/>
  <c r="CO62" i="2"/>
  <c r="CP62" i="2"/>
  <c r="CQ62" i="2"/>
  <c r="CR62" i="2" a="1"/>
  <c r="CR62" i="2"/>
  <c r="CS62" i="2"/>
  <c r="CT62" i="2"/>
  <c r="CU62" i="2" a="1"/>
  <c r="CU62" i="2"/>
  <c r="CV62" i="2"/>
  <c r="CW62" i="2"/>
  <c r="CX62" i="2" a="1"/>
  <c r="CA63" i="2"/>
  <c r="CB63" i="2"/>
  <c r="CC63" i="2" a="1"/>
  <c r="CC63" i="2"/>
  <c r="CD63" i="2"/>
  <c r="CE63" i="2"/>
  <c r="CF63" i="2" a="1"/>
  <c r="CF63" i="2"/>
  <c r="CG63" i="2"/>
  <c r="CH63" i="2"/>
  <c r="CI63" i="2" a="1"/>
  <c r="CI63" i="2"/>
  <c r="CJ63" i="2"/>
  <c r="CK63" i="2"/>
  <c r="CL63" i="2" a="1"/>
  <c r="CL63" i="2"/>
  <c r="CM63" i="2"/>
  <c r="CN63" i="2"/>
  <c r="CO63" i="2" a="1"/>
  <c r="CO63" i="2"/>
  <c r="CP63" i="2"/>
  <c r="CQ63" i="2"/>
  <c r="CR63" i="2" a="1"/>
  <c r="CR63" i="2"/>
  <c r="CS63" i="2"/>
  <c r="CT63" i="2"/>
  <c r="CU63" i="2" a="1"/>
  <c r="CU63" i="2"/>
  <c r="CV63" i="2"/>
  <c r="CW63" i="2"/>
  <c r="CX63" i="2" a="1"/>
  <c r="CA64" i="2"/>
  <c r="CB64" i="2"/>
  <c r="CC64" i="2" a="1"/>
  <c r="CC64" i="2"/>
  <c r="CD64" i="2"/>
  <c r="CE64" i="2"/>
  <c r="CF64" i="2" a="1"/>
  <c r="CF64" i="2"/>
  <c r="CG64" i="2"/>
  <c r="CH64" i="2"/>
  <c r="CI64" i="2" a="1"/>
  <c r="CI64" i="2"/>
  <c r="CJ64" i="2"/>
  <c r="CK64" i="2"/>
  <c r="CL64" i="2" a="1"/>
  <c r="CL64" i="2"/>
  <c r="CM64" i="2"/>
  <c r="CN64" i="2"/>
  <c r="CO64" i="2" a="1"/>
  <c r="CO64" i="2"/>
  <c r="CP64" i="2"/>
  <c r="CQ64" i="2"/>
  <c r="CR64" i="2" a="1"/>
  <c r="CR64" i="2"/>
  <c r="CS64" i="2"/>
  <c r="CT64" i="2"/>
  <c r="CU64" i="2" a="1"/>
  <c r="CU64" i="2"/>
  <c r="CV64" i="2"/>
  <c r="CW64" i="2"/>
  <c r="CX64" i="2" a="1"/>
  <c r="CA65" i="2"/>
  <c r="CB65" i="2"/>
  <c r="CC65" i="2" a="1"/>
  <c r="CC65" i="2"/>
  <c r="CD65" i="2"/>
  <c r="CE65" i="2"/>
  <c r="CF65" i="2" a="1"/>
  <c r="CF65" i="2"/>
  <c r="CG65" i="2"/>
  <c r="CH65" i="2"/>
  <c r="CI65" i="2" a="1"/>
  <c r="CI65" i="2"/>
  <c r="CJ65" i="2"/>
  <c r="CK65" i="2"/>
  <c r="CL65" i="2" a="1"/>
  <c r="CL65" i="2"/>
  <c r="CM65" i="2"/>
  <c r="CN65" i="2"/>
  <c r="CO65" i="2" a="1"/>
  <c r="CO65" i="2"/>
  <c r="CP65" i="2"/>
  <c r="CQ65" i="2"/>
  <c r="CR65" i="2" a="1"/>
  <c r="CR65" i="2"/>
  <c r="CS65" i="2"/>
  <c r="CT65" i="2"/>
  <c r="CU65" i="2" a="1"/>
  <c r="CU65" i="2"/>
  <c r="CV65" i="2"/>
  <c r="CW65" i="2"/>
  <c r="CX65" i="2" a="1"/>
  <c r="CA66" i="2"/>
  <c r="CB66" i="2"/>
  <c r="CC66" i="2" a="1"/>
  <c r="CC66" i="2"/>
  <c r="CD66" i="2"/>
  <c r="CE66" i="2"/>
  <c r="CF66" i="2" a="1"/>
  <c r="CF66" i="2"/>
  <c r="CG66" i="2"/>
  <c r="CH66" i="2"/>
  <c r="CI66" i="2" a="1"/>
  <c r="CI66" i="2"/>
  <c r="CJ66" i="2"/>
  <c r="CK66" i="2"/>
  <c r="CL66" i="2" a="1"/>
  <c r="CL66" i="2"/>
  <c r="CM66" i="2"/>
  <c r="CN66" i="2"/>
  <c r="CO66" i="2" a="1"/>
  <c r="CO66" i="2"/>
  <c r="CP66" i="2"/>
  <c r="CQ66" i="2"/>
  <c r="CR66" i="2" a="1"/>
  <c r="CR66" i="2"/>
  <c r="CS66" i="2"/>
  <c r="CT66" i="2"/>
  <c r="CU66" i="2" a="1"/>
  <c r="CU66" i="2"/>
  <c r="CV66" i="2"/>
  <c r="CW66" i="2"/>
  <c r="CX66" i="2" a="1"/>
  <c r="BZ67" i="2"/>
  <c r="CA67" i="2"/>
  <c r="CB67" i="2"/>
  <c r="CC67" i="2" a="1"/>
  <c r="CC67" i="2"/>
  <c r="CD67" i="2"/>
  <c r="CE67" i="2"/>
  <c r="CF67" i="2" a="1"/>
  <c r="CF67" i="2"/>
  <c r="CG67" i="2"/>
  <c r="CH67" i="2"/>
  <c r="CI67" i="2" a="1"/>
  <c r="CI67" i="2"/>
  <c r="CJ67" i="2"/>
  <c r="CK67" i="2"/>
  <c r="CL67" i="2" a="1"/>
  <c r="CL67" i="2"/>
  <c r="CM67" i="2"/>
  <c r="CN67" i="2"/>
  <c r="CO67" i="2" a="1"/>
  <c r="CO67" i="2"/>
  <c r="CP67" i="2"/>
  <c r="CQ67" i="2"/>
  <c r="CR67" i="2" a="1"/>
  <c r="CR67" i="2"/>
  <c r="CS67" i="2"/>
  <c r="CT67" i="2"/>
  <c r="CU67" i="2" a="1"/>
  <c r="CU67" i="2"/>
  <c r="CV67" i="2"/>
  <c r="CW67" i="2"/>
  <c r="CX67" i="2" a="1"/>
  <c r="BZ68" i="2"/>
  <c r="CA68" i="2"/>
  <c r="CB68" i="2"/>
  <c r="CC68" i="2" a="1"/>
  <c r="CC68" i="2"/>
  <c r="CD68" i="2"/>
  <c r="CE68" i="2"/>
  <c r="CF68" i="2" a="1"/>
  <c r="CF68" i="2"/>
  <c r="CG68" i="2"/>
  <c r="CH68" i="2"/>
  <c r="CI68" i="2" a="1"/>
  <c r="CI68" i="2"/>
  <c r="CJ68" i="2"/>
  <c r="CK68" i="2"/>
  <c r="CL68" i="2" a="1"/>
  <c r="CL68" i="2"/>
  <c r="CM68" i="2"/>
  <c r="CN68" i="2"/>
  <c r="CO68" i="2" a="1"/>
  <c r="CO68" i="2"/>
  <c r="CP68" i="2"/>
  <c r="CQ68" i="2"/>
  <c r="CR68" i="2" a="1"/>
  <c r="CR68" i="2"/>
  <c r="CS68" i="2"/>
  <c r="CT68" i="2"/>
  <c r="CU68" i="2" a="1"/>
  <c r="CU68" i="2"/>
  <c r="CV68" i="2"/>
  <c r="CW68" i="2"/>
  <c r="CX68" i="2" a="1"/>
  <c r="CB69" i="2"/>
  <c r="CC69" i="2" a="1"/>
  <c r="CC69" i="2"/>
  <c r="CD69" i="2"/>
  <c r="CE69" i="2"/>
  <c r="CF69" i="2" a="1"/>
  <c r="CF69" i="2"/>
  <c r="CG69" i="2"/>
  <c r="CH69" i="2"/>
  <c r="CK69" i="2"/>
  <c r="CL69" i="2" a="1"/>
  <c r="CL69" i="2"/>
  <c r="CM69" i="2"/>
  <c r="CN69" i="2"/>
  <c r="CO69" i="2" a="1"/>
  <c r="CO69" i="2"/>
  <c r="CP69" i="2"/>
  <c r="CQ69" i="2"/>
  <c r="CR69" i="2" a="1"/>
  <c r="CR69" i="2"/>
  <c r="CS69" i="2"/>
  <c r="CT69" i="2"/>
  <c r="CU69" i="2" a="1"/>
  <c r="CU69" i="2"/>
  <c r="CV69" i="2"/>
  <c r="CW69" i="2"/>
  <c r="CA70" i="2"/>
  <c r="CB70" i="2"/>
  <c r="CC70" i="2" a="1"/>
  <c r="CC70" i="2"/>
  <c r="CD70" i="2"/>
  <c r="CE70" i="2"/>
  <c r="CF70" i="2" a="1"/>
  <c r="CF70" i="2"/>
  <c r="CG70" i="2"/>
  <c r="CH70" i="2"/>
  <c r="CI70" i="2" a="1"/>
  <c r="CI70" i="2"/>
  <c r="CJ70" i="2"/>
  <c r="CK70" i="2"/>
  <c r="CL70" i="2" a="1"/>
  <c r="CL70" i="2"/>
  <c r="CM70" i="2"/>
  <c r="CN70" i="2"/>
  <c r="CO70" i="2" a="1"/>
  <c r="CO70" i="2"/>
  <c r="CP70" i="2"/>
  <c r="CQ70" i="2"/>
  <c r="CR70" i="2" a="1"/>
  <c r="CR70" i="2"/>
  <c r="CS70" i="2"/>
  <c r="CT70" i="2"/>
  <c r="CU70" i="2" a="1"/>
  <c r="CU70" i="2"/>
  <c r="CV70" i="2"/>
  <c r="CW70" i="2"/>
  <c r="CA71" i="2"/>
  <c r="CB71" i="2"/>
  <c r="CC71" i="2" a="1"/>
  <c r="CD71" i="2"/>
  <c r="CE71" i="2"/>
  <c r="CF71" i="2" a="1"/>
  <c r="CG71" i="2"/>
  <c r="CH71" i="2"/>
  <c r="CI71" i="2" a="1"/>
  <c r="CJ71" i="2"/>
  <c r="CK71" i="2"/>
  <c r="CL71" i="2" a="1"/>
  <c r="CM71" i="2"/>
  <c r="CN71" i="2"/>
  <c r="CO71" i="2" a="1"/>
  <c r="CP71" i="2"/>
  <c r="CQ71" i="2"/>
  <c r="CR71" i="2" a="1"/>
  <c r="CS71" i="2"/>
  <c r="CT71" i="2"/>
  <c r="CU71" i="2" a="1"/>
  <c r="CV71" i="2"/>
  <c r="CW71" i="2"/>
  <c r="CA72" i="2"/>
  <c r="CB72" i="2"/>
  <c r="CC72" i="2" a="1"/>
  <c r="CD72" i="2"/>
  <c r="CE72" i="2"/>
  <c r="CF72" i="2" a="1"/>
  <c r="CG72" i="2"/>
  <c r="CH72" i="2"/>
  <c r="CI72" i="2" a="1"/>
  <c r="CJ72" i="2"/>
  <c r="CK72" i="2"/>
  <c r="CL72" i="2" a="1"/>
  <c r="CM72" i="2"/>
  <c r="CN72" i="2"/>
  <c r="CO72" i="2" a="1"/>
  <c r="CP72" i="2"/>
  <c r="CQ72" i="2"/>
  <c r="CR72" i="2" a="1"/>
  <c r="CS72" i="2"/>
  <c r="CT72" i="2"/>
  <c r="CU72" i="2" a="1"/>
  <c r="CV72" i="2"/>
  <c r="CW72" i="2"/>
  <c r="CA73" i="2"/>
  <c r="CB73" i="2"/>
  <c r="CC73" i="2" a="1"/>
  <c r="CD73" i="2"/>
  <c r="CE73" i="2"/>
  <c r="CF73" i="2" a="1"/>
  <c r="CG73" i="2"/>
  <c r="CH73" i="2"/>
  <c r="CI73" i="2" a="1"/>
  <c r="CJ73" i="2"/>
  <c r="CK73" i="2"/>
  <c r="CL73" i="2" a="1"/>
  <c r="CM73" i="2"/>
  <c r="CN73" i="2"/>
  <c r="CO73" i="2" a="1"/>
  <c r="CP73" i="2"/>
  <c r="CQ73" i="2"/>
  <c r="CR73" i="2" a="1"/>
  <c r="CS73" i="2"/>
  <c r="CT73" i="2"/>
  <c r="CU73" i="2" a="1"/>
  <c r="CV73" i="2"/>
  <c r="CW73" i="2"/>
  <c r="CA74" i="2"/>
  <c r="CB74" i="2"/>
  <c r="CC74" i="2" a="1"/>
  <c r="CD74" i="2"/>
  <c r="CE74" i="2"/>
  <c r="CF74" i="2" a="1"/>
  <c r="CG74" i="2"/>
  <c r="CH74" i="2"/>
  <c r="CI74" i="2" a="1"/>
  <c r="CJ74" i="2"/>
  <c r="CK74" i="2"/>
  <c r="CL74" i="2" a="1"/>
  <c r="CM74" i="2"/>
  <c r="CN74" i="2"/>
  <c r="CO74" i="2" a="1"/>
  <c r="CP74" i="2"/>
  <c r="CQ74" i="2"/>
  <c r="CR74" i="2" a="1"/>
  <c r="CS74" i="2"/>
  <c r="CT74" i="2"/>
  <c r="CU74" i="2" a="1"/>
  <c r="CV74" i="2"/>
  <c r="CW74" i="2"/>
  <c r="CA75" i="2"/>
  <c r="CB75" i="2"/>
  <c r="CC75" i="2" a="1"/>
  <c r="CD75" i="2"/>
  <c r="CE75" i="2"/>
  <c r="CF75" i="2" a="1"/>
  <c r="CG75" i="2"/>
  <c r="CH75" i="2"/>
  <c r="CI75" i="2" a="1"/>
  <c r="CJ75" i="2"/>
  <c r="CK75" i="2"/>
  <c r="CL75" i="2" a="1"/>
  <c r="CM75" i="2"/>
  <c r="CN75" i="2"/>
  <c r="CO75" i="2" a="1"/>
  <c r="CP75" i="2"/>
  <c r="CQ75" i="2"/>
  <c r="CR75" i="2" a="1"/>
  <c r="CS75" i="2"/>
  <c r="CT75" i="2"/>
  <c r="CU75" i="2" a="1"/>
  <c r="CV75" i="2"/>
  <c r="CW75" i="2"/>
  <c r="CA76" i="2"/>
  <c r="CB76" i="2"/>
  <c r="CC76" i="2" a="1"/>
  <c r="CD76" i="2"/>
  <c r="CE76" i="2"/>
  <c r="CF76" i="2" a="1"/>
  <c r="CG76" i="2"/>
  <c r="CH76" i="2"/>
  <c r="CI76" i="2" a="1"/>
  <c r="CJ76" i="2"/>
  <c r="CK76" i="2"/>
  <c r="CL76" i="2" a="1"/>
  <c r="CM76" i="2"/>
  <c r="CN76" i="2"/>
  <c r="CO76" i="2" a="1"/>
  <c r="CP76" i="2"/>
  <c r="CQ76" i="2"/>
  <c r="CR76" i="2" a="1"/>
  <c r="CS76" i="2"/>
  <c r="CT76" i="2"/>
  <c r="CU76" i="2" a="1"/>
  <c r="CV76" i="2"/>
  <c r="CW76" i="2"/>
  <c r="CA77" i="2"/>
  <c r="CB77" i="2"/>
  <c r="CC77" i="2" a="1"/>
  <c r="CD77" i="2"/>
  <c r="CE77" i="2"/>
  <c r="CF77" i="2" a="1"/>
  <c r="CG77" i="2"/>
  <c r="CH77" i="2"/>
  <c r="CI77" i="2" a="1"/>
  <c r="CJ77" i="2"/>
  <c r="CK77" i="2"/>
  <c r="CL77" i="2" a="1"/>
  <c r="CM77" i="2"/>
  <c r="CN77" i="2"/>
  <c r="CO77" i="2" a="1"/>
  <c r="CP77" i="2"/>
  <c r="CQ77" i="2"/>
  <c r="CR77" i="2" a="1"/>
  <c r="CS77" i="2"/>
  <c r="CT77" i="2"/>
  <c r="CU77" i="2" a="1"/>
  <c r="CV77" i="2"/>
  <c r="CW77" i="2"/>
  <c r="CA78" i="2"/>
  <c r="CB78" i="2"/>
  <c r="CC78" i="2" a="1"/>
  <c r="CD78" i="2"/>
  <c r="CE78" i="2"/>
  <c r="CF78" i="2" a="1"/>
  <c r="CG78" i="2"/>
  <c r="CH78" i="2"/>
  <c r="CI78" i="2" a="1"/>
  <c r="CJ78" i="2"/>
  <c r="CK78" i="2"/>
  <c r="CL78" i="2" a="1"/>
  <c r="CM78" i="2"/>
  <c r="CN78" i="2"/>
  <c r="CO78" i="2" a="1"/>
  <c r="CP78" i="2"/>
  <c r="CQ78" i="2"/>
  <c r="CR78" i="2" a="1"/>
  <c r="CS78" i="2"/>
  <c r="CT78" i="2"/>
  <c r="CU78" i="2" a="1"/>
  <c r="CV78" i="2"/>
  <c r="CW78" i="2"/>
  <c r="CA79" i="2"/>
  <c r="CB79" i="2"/>
  <c r="CC79" i="2" a="1"/>
  <c r="CD79" i="2"/>
  <c r="CE79" i="2"/>
  <c r="CF79" i="2" a="1"/>
  <c r="CG79" i="2"/>
  <c r="CH79" i="2"/>
  <c r="CI79" i="2" a="1"/>
  <c r="CJ79" i="2"/>
  <c r="CK79" i="2"/>
  <c r="CL79" i="2" a="1"/>
  <c r="CM79" i="2"/>
  <c r="CN79" i="2"/>
  <c r="CO79" i="2" a="1"/>
  <c r="CP79" i="2"/>
  <c r="CQ79" i="2"/>
  <c r="CR79" i="2" a="1"/>
  <c r="CS79" i="2"/>
  <c r="CT79" i="2"/>
  <c r="CU79" i="2" a="1"/>
  <c r="CV79" i="2"/>
  <c r="CW79" i="2"/>
  <c r="CA80" i="2"/>
  <c r="CB80" i="2"/>
  <c r="CC80" i="2" a="1"/>
  <c r="CD80" i="2"/>
  <c r="CE80" i="2"/>
  <c r="CF80" i="2" a="1"/>
  <c r="CG80" i="2"/>
  <c r="CH80" i="2"/>
  <c r="CI80" i="2" a="1"/>
  <c r="CJ80" i="2"/>
  <c r="CK80" i="2"/>
  <c r="CL80" i="2" a="1"/>
  <c r="CM80" i="2"/>
  <c r="CN80" i="2"/>
  <c r="CO80" i="2" a="1"/>
  <c r="CP80" i="2"/>
  <c r="CQ80" i="2"/>
  <c r="CR80" i="2" a="1"/>
  <c r="CS80" i="2"/>
  <c r="CT80" i="2"/>
  <c r="CU80" i="2" a="1"/>
  <c r="CV80" i="2"/>
  <c r="CW80" i="2"/>
  <c r="CA81" i="2"/>
  <c r="CB81" i="2"/>
  <c r="CC81" i="2" a="1"/>
  <c r="CD81" i="2"/>
  <c r="CE81" i="2"/>
  <c r="CF81" i="2" a="1"/>
  <c r="CG81" i="2"/>
  <c r="CH81" i="2"/>
  <c r="CI81" i="2" a="1"/>
  <c r="CJ81" i="2"/>
  <c r="CK81" i="2"/>
  <c r="CL81" i="2" a="1"/>
  <c r="CM81" i="2"/>
  <c r="CN81" i="2"/>
  <c r="CO81" i="2" a="1"/>
  <c r="CP81" i="2"/>
  <c r="CQ81" i="2"/>
  <c r="CR81" i="2" a="1"/>
  <c r="CS81" i="2"/>
  <c r="CT81" i="2"/>
  <c r="CU81" i="2" a="1"/>
  <c r="CV81" i="2"/>
  <c r="CW81" i="2"/>
  <c r="CA82" i="2"/>
  <c r="CB82" i="2"/>
  <c r="CC82" i="2" a="1"/>
  <c r="CD82" i="2"/>
  <c r="CE82" i="2"/>
  <c r="CF82" i="2" a="1"/>
  <c r="CG82" i="2"/>
  <c r="CH82" i="2"/>
  <c r="CI82" i="2" a="1"/>
  <c r="CJ82" i="2"/>
  <c r="CK82" i="2"/>
  <c r="CL82" i="2" a="1"/>
  <c r="CM82" i="2"/>
  <c r="CN82" i="2"/>
  <c r="CO82" i="2" a="1"/>
  <c r="CP82" i="2"/>
  <c r="CQ82" i="2"/>
  <c r="CR82" i="2" a="1"/>
  <c r="CS82" i="2"/>
  <c r="CT82" i="2"/>
  <c r="CU82" i="2" a="1"/>
  <c r="CV82" i="2"/>
  <c r="CW82" i="2"/>
  <c r="CA83" i="2"/>
  <c r="CB83" i="2"/>
  <c r="CC83" i="2" a="1"/>
  <c r="CD83" i="2"/>
  <c r="CE83" i="2"/>
  <c r="CF83" i="2" a="1"/>
  <c r="CG83" i="2"/>
  <c r="CH83" i="2"/>
  <c r="CI83" i="2" a="1"/>
  <c r="CJ83" i="2"/>
  <c r="CK83" i="2"/>
  <c r="CL83" i="2" a="1"/>
  <c r="CM83" i="2"/>
  <c r="CN83" i="2"/>
  <c r="CO83" i="2" a="1"/>
  <c r="CP83" i="2"/>
  <c r="CQ83" i="2"/>
  <c r="CR83" i="2" a="1"/>
  <c r="CS83" i="2"/>
  <c r="CT83" i="2"/>
  <c r="CU83" i="2" a="1"/>
  <c r="CV83" i="2"/>
  <c r="CW83" i="2"/>
  <c r="CA84" i="2"/>
  <c r="CB84" i="2"/>
  <c r="CC84" i="2" a="1"/>
  <c r="CD84" i="2"/>
  <c r="CE84" i="2"/>
  <c r="CF84" i="2" a="1"/>
  <c r="CG84" i="2"/>
  <c r="CH84" i="2"/>
  <c r="CI84" i="2" a="1"/>
  <c r="CJ84" i="2"/>
  <c r="CK84" i="2"/>
  <c r="CL84" i="2" a="1"/>
  <c r="CM84" i="2"/>
  <c r="CN84" i="2"/>
  <c r="CO84" i="2" a="1"/>
  <c r="CP84" i="2"/>
  <c r="CQ84" i="2"/>
  <c r="CR84" i="2" a="1"/>
  <c r="CS84" i="2"/>
  <c r="CT84" i="2"/>
  <c r="CU84" i="2" a="1"/>
  <c r="CV84" i="2"/>
  <c r="CW84" i="2"/>
  <c r="CA85" i="2"/>
  <c r="CB85" i="2"/>
  <c r="CC85" i="2" a="1"/>
  <c r="CD85" i="2"/>
  <c r="CE85" i="2"/>
  <c r="CF85" i="2" a="1"/>
  <c r="CG85" i="2"/>
  <c r="CH85" i="2"/>
  <c r="CI85" i="2" a="1"/>
  <c r="CJ85" i="2"/>
  <c r="CK85" i="2"/>
  <c r="CL85" i="2" a="1"/>
  <c r="CM85" i="2"/>
  <c r="CN85" i="2"/>
  <c r="CO85" i="2" a="1"/>
  <c r="CP85" i="2"/>
  <c r="CQ85" i="2"/>
  <c r="CR85" i="2" a="1"/>
  <c r="CS85" i="2"/>
  <c r="CT85" i="2"/>
  <c r="CU85" i="2" a="1"/>
  <c r="CV85" i="2"/>
  <c r="CW85" i="2"/>
  <c r="CA86" i="2"/>
  <c r="CB86" i="2"/>
  <c r="CC86" i="2" a="1"/>
  <c r="CD86" i="2"/>
  <c r="CE86" i="2"/>
  <c r="CF86" i="2" a="1"/>
  <c r="CG86" i="2"/>
  <c r="CH86" i="2"/>
  <c r="CI86" i="2" a="1"/>
  <c r="CJ86" i="2"/>
  <c r="CK86" i="2"/>
  <c r="CL86" i="2" a="1"/>
  <c r="CM86" i="2"/>
  <c r="CN86" i="2"/>
  <c r="CO86" i="2" a="1"/>
  <c r="CP86" i="2"/>
  <c r="CQ86" i="2"/>
  <c r="CR86" i="2" a="1"/>
  <c r="CS86" i="2"/>
  <c r="CT86" i="2"/>
  <c r="CU86" i="2" a="1"/>
  <c r="CV86" i="2"/>
  <c r="CW86" i="2"/>
  <c r="CA87" i="2"/>
  <c r="CB87" i="2"/>
  <c r="CC87" i="2" a="1"/>
  <c r="CD87" i="2"/>
  <c r="CE87" i="2"/>
  <c r="CF87" i="2" a="1"/>
  <c r="CG87" i="2"/>
  <c r="CH87" i="2"/>
  <c r="CI87" i="2" a="1"/>
  <c r="CJ87" i="2"/>
  <c r="CK87" i="2"/>
  <c r="CL87" i="2" a="1"/>
  <c r="CM87" i="2"/>
  <c r="CN87" i="2"/>
  <c r="CO87" i="2" a="1"/>
  <c r="CP87" i="2"/>
  <c r="CQ87" i="2"/>
  <c r="CR87" i="2" a="1"/>
  <c r="CS87" i="2"/>
  <c r="CT87" i="2"/>
  <c r="CU87" i="2" a="1"/>
  <c r="CV87" i="2"/>
  <c r="CW87" i="2"/>
  <c r="CA88" i="2"/>
  <c r="CC88" i="2" a="1"/>
  <c r="CD88" i="2"/>
  <c r="CE88" i="2"/>
  <c r="CF88" i="2" a="1"/>
  <c r="CG88" i="2"/>
  <c r="CH88" i="2"/>
  <c r="CI88" i="2" a="1"/>
  <c r="CJ88" i="2"/>
  <c r="CK88" i="2"/>
  <c r="CL88" i="2" a="1"/>
  <c r="CM88" i="2"/>
  <c r="CN88" i="2"/>
  <c r="CO88" i="2" a="1"/>
  <c r="CP88" i="2"/>
  <c r="CQ88" i="2"/>
  <c r="CR88" i="2" a="1"/>
  <c r="CS88" i="2"/>
  <c r="CT88" i="2"/>
  <c r="CU88" i="2" a="1"/>
  <c r="CV88" i="2"/>
  <c r="CW88" i="2"/>
  <c r="CA89" i="2"/>
  <c r="CB89" i="2"/>
  <c r="CC89" i="2" a="1"/>
  <c r="CD89" i="2"/>
  <c r="CE89" i="2"/>
  <c r="CF89" i="2" a="1"/>
  <c r="CG89" i="2"/>
  <c r="CH89" i="2"/>
  <c r="CI89" i="2" a="1"/>
  <c r="CJ89" i="2"/>
  <c r="CK89" i="2"/>
  <c r="CL89" i="2" a="1"/>
  <c r="CM89" i="2"/>
  <c r="CN89" i="2"/>
  <c r="CO89" i="2" a="1"/>
  <c r="CP89" i="2"/>
  <c r="CQ89" i="2"/>
  <c r="CR89" i="2" a="1"/>
  <c r="CS89" i="2"/>
  <c r="CT89" i="2"/>
  <c r="CU89" i="2" a="1"/>
  <c r="CV89" i="2"/>
  <c r="CW89" i="2"/>
  <c r="CA90" i="2"/>
  <c r="CB90" i="2"/>
  <c r="CC90" i="2" a="1"/>
  <c r="CD90" i="2"/>
  <c r="CF90" i="2" a="1"/>
  <c r="CG90" i="2"/>
  <c r="CH90" i="2"/>
  <c r="CI90" i="2" a="1"/>
  <c r="CJ90" i="2"/>
  <c r="CK90" i="2"/>
  <c r="CL90" i="2" a="1"/>
  <c r="CM90" i="2"/>
  <c r="CN90" i="2"/>
  <c r="CO90" i="2" a="1"/>
  <c r="CP90" i="2"/>
  <c r="CQ90" i="2"/>
  <c r="CR90" i="2" a="1"/>
  <c r="CS90" i="2"/>
  <c r="CT90" i="2"/>
  <c r="CU90" i="2" a="1"/>
  <c r="CV90" i="2"/>
  <c r="CW90" i="2"/>
  <c r="CA91" i="2"/>
  <c r="CB91" i="2"/>
  <c r="CC91" i="2" a="1"/>
  <c r="CD91" i="2"/>
  <c r="CE91" i="2"/>
  <c r="CF91" i="2" a="1"/>
  <c r="CG91" i="2"/>
  <c r="CH91" i="2"/>
  <c r="CI91" i="2" a="1"/>
  <c r="CJ91" i="2"/>
  <c r="CK91" i="2"/>
  <c r="CL91" i="2" a="1"/>
  <c r="CM91" i="2"/>
  <c r="CN91" i="2"/>
  <c r="CO91" i="2" a="1"/>
  <c r="CP91" i="2"/>
  <c r="CQ91" i="2"/>
  <c r="CR91" i="2" a="1"/>
  <c r="CS91" i="2"/>
  <c r="CT91" i="2"/>
  <c r="CU91" i="2" a="1"/>
  <c r="CV91" i="2"/>
  <c r="CW91" i="2"/>
  <c r="CA92" i="2"/>
  <c r="CB92" i="2"/>
  <c r="CC92" i="2" a="1"/>
  <c r="CD92" i="2"/>
  <c r="CE92" i="2"/>
  <c r="CF92" i="2" a="1"/>
  <c r="CG92" i="2"/>
  <c r="CH92" i="2"/>
  <c r="CI92" i="2" a="1"/>
  <c r="CJ92" i="2"/>
  <c r="CK92" i="2"/>
  <c r="CL92" i="2" a="1"/>
  <c r="CM92" i="2"/>
  <c r="CN92" i="2"/>
  <c r="CO92" i="2" a="1"/>
  <c r="CP92" i="2"/>
  <c r="CQ92" i="2"/>
  <c r="CR92" i="2" a="1"/>
  <c r="CS92" i="2"/>
  <c r="CT92" i="2"/>
  <c r="CU92" i="2" a="1"/>
  <c r="CV92" i="2"/>
  <c r="CW92" i="2"/>
  <c r="CA93" i="2"/>
  <c r="CB93" i="2"/>
  <c r="CC93" i="2" a="1"/>
  <c r="CD93" i="2"/>
  <c r="CE93" i="2"/>
  <c r="CF93" i="2" a="1"/>
  <c r="CG93" i="2"/>
  <c r="CH93" i="2"/>
  <c r="CI93" i="2" a="1"/>
  <c r="CJ93" i="2"/>
  <c r="CK93" i="2"/>
  <c r="CL93" i="2" a="1"/>
  <c r="CM93" i="2"/>
  <c r="CN93" i="2"/>
  <c r="CO93" i="2" a="1"/>
  <c r="CP93" i="2"/>
  <c r="CQ93" i="2"/>
  <c r="CR93" i="2" a="1"/>
  <c r="CS93" i="2"/>
  <c r="CT93" i="2"/>
  <c r="CU93" i="2" a="1"/>
  <c r="CV93" i="2"/>
  <c r="CW93" i="2"/>
  <c r="CA94" i="2"/>
  <c r="CB94" i="2"/>
  <c r="CC94" i="2" a="1"/>
  <c r="CD94" i="2"/>
  <c r="CE94" i="2"/>
  <c r="CF94" i="2" a="1"/>
  <c r="CG94" i="2"/>
  <c r="CH94" i="2"/>
  <c r="CI94" i="2" a="1"/>
  <c r="CJ94" i="2"/>
  <c r="CK94" i="2"/>
  <c r="CL94" i="2" a="1"/>
  <c r="CM94" i="2"/>
  <c r="CN94" i="2"/>
  <c r="CO94" i="2" a="1"/>
  <c r="CP94" i="2"/>
  <c r="CQ94" i="2"/>
  <c r="CR94" i="2" a="1"/>
  <c r="CS94" i="2"/>
  <c r="CT94" i="2"/>
  <c r="CU94" i="2" a="1"/>
  <c r="CV94" i="2"/>
  <c r="CW94" i="2"/>
  <c r="CA95" i="2"/>
  <c r="CB95" i="2"/>
  <c r="CC95" i="2" a="1"/>
  <c r="CD95" i="2"/>
  <c r="CE95" i="2"/>
  <c r="CF95" i="2" a="1"/>
  <c r="CG95" i="2"/>
  <c r="CH95" i="2"/>
  <c r="CI95" i="2" a="1"/>
  <c r="CJ95" i="2"/>
  <c r="CK95" i="2"/>
  <c r="CL95" i="2" a="1"/>
  <c r="CM95" i="2"/>
  <c r="CN95" i="2"/>
  <c r="CO95" i="2" a="1"/>
  <c r="CP95" i="2"/>
  <c r="CQ95" i="2"/>
  <c r="CR95" i="2" a="1"/>
  <c r="CS95" i="2"/>
  <c r="CT95" i="2"/>
  <c r="CU95" i="2" a="1"/>
  <c r="CV95" i="2"/>
  <c r="CW95" i="2"/>
  <c r="CA96" i="2"/>
  <c r="CB96" i="2"/>
  <c r="CC96" i="2" a="1"/>
  <c r="CD96" i="2"/>
  <c r="CE96" i="2"/>
  <c r="CF96" i="2" a="1"/>
  <c r="CG96" i="2"/>
  <c r="CH96" i="2"/>
  <c r="CI96" i="2" a="1"/>
  <c r="CJ96" i="2"/>
  <c r="CK96" i="2"/>
  <c r="CL96" i="2" a="1"/>
  <c r="CM96" i="2"/>
  <c r="CN96" i="2"/>
  <c r="CO96" i="2" a="1"/>
  <c r="CP96" i="2"/>
  <c r="CQ96" i="2"/>
  <c r="CR96" i="2" a="1"/>
  <c r="CS96" i="2"/>
  <c r="CT96" i="2"/>
  <c r="CU96" i="2" a="1"/>
  <c r="CV96" i="2"/>
  <c r="CW96" i="2"/>
  <c r="CA97" i="2"/>
  <c r="CB97" i="2"/>
  <c r="CC97" i="2" a="1"/>
  <c r="CD97" i="2"/>
  <c r="CE97" i="2"/>
  <c r="CF97" i="2" a="1"/>
  <c r="CG97" i="2"/>
  <c r="CH97" i="2"/>
  <c r="CI97" i="2" a="1"/>
  <c r="CJ97" i="2"/>
  <c r="CK97" i="2"/>
  <c r="CL97" i="2" a="1"/>
  <c r="CM97" i="2"/>
  <c r="CN97" i="2"/>
  <c r="CO97" i="2" a="1"/>
  <c r="CP97" i="2"/>
  <c r="CQ97" i="2"/>
  <c r="CR97" i="2" a="1"/>
  <c r="CS97" i="2"/>
  <c r="CT97" i="2"/>
  <c r="CU97" i="2" a="1"/>
  <c r="CV97" i="2"/>
  <c r="CW97" i="2"/>
  <c r="CA98" i="2"/>
  <c r="CB98" i="2"/>
  <c r="CC98" i="2" a="1"/>
  <c r="CD98" i="2"/>
  <c r="CE98" i="2"/>
  <c r="CF98" i="2" a="1"/>
  <c r="CG98" i="2"/>
  <c r="CH98" i="2"/>
  <c r="CI98" i="2" a="1"/>
  <c r="CJ98" i="2"/>
  <c r="CK98" i="2"/>
  <c r="CL98" i="2" a="1"/>
  <c r="CM98" i="2"/>
  <c r="CN98" i="2"/>
  <c r="CO98" i="2" a="1"/>
  <c r="CP98" i="2"/>
  <c r="CQ98" i="2"/>
  <c r="CR98" i="2" a="1"/>
  <c r="CS98" i="2"/>
  <c r="CT98" i="2"/>
  <c r="CU98" i="2" a="1"/>
  <c r="CV98" i="2"/>
  <c r="CW98" i="2"/>
  <c r="CA99" i="2"/>
  <c r="CB99" i="2"/>
  <c r="CC99" i="2" a="1"/>
  <c r="CD99" i="2"/>
  <c r="CE99" i="2"/>
  <c r="CF99" i="2" a="1"/>
  <c r="CG99" i="2"/>
  <c r="CH99" i="2"/>
  <c r="CI99" i="2" a="1"/>
  <c r="CJ99" i="2"/>
  <c r="CK99" i="2"/>
  <c r="CL99" i="2" a="1"/>
  <c r="CM99" i="2"/>
  <c r="CN99" i="2"/>
  <c r="CO99" i="2" a="1"/>
  <c r="CP99" i="2"/>
  <c r="CQ99" i="2"/>
  <c r="CR99" i="2" a="1"/>
  <c r="CS99" i="2"/>
  <c r="CT99" i="2"/>
  <c r="CU99" i="2" a="1"/>
  <c r="CV99" i="2"/>
  <c r="CW99" i="2"/>
  <c r="CA100" i="2"/>
  <c r="CB100" i="2"/>
  <c r="CC100" i="2" a="1"/>
  <c r="CD100" i="2"/>
  <c r="CE100" i="2"/>
  <c r="CF100" i="2" a="1"/>
  <c r="CG100" i="2"/>
  <c r="CH100" i="2"/>
  <c r="CI100" i="2" a="1"/>
  <c r="CJ100" i="2"/>
  <c r="CK100" i="2"/>
  <c r="CL100" i="2" a="1"/>
  <c r="CM100" i="2"/>
  <c r="CN100" i="2"/>
  <c r="CO100" i="2" a="1"/>
  <c r="CP100" i="2"/>
  <c r="CQ100" i="2"/>
  <c r="CR100" i="2" a="1"/>
  <c r="CS100" i="2"/>
  <c r="CT100" i="2"/>
  <c r="CU100" i="2" a="1"/>
  <c r="CV100" i="2"/>
  <c r="CW100" i="2"/>
  <c r="CF3" i="2"/>
  <c r="CI3" i="2"/>
  <c r="CL3" i="2"/>
  <c r="CO3" i="2"/>
  <c r="CR3" i="2"/>
  <c r="CU3" i="2"/>
  <c r="CC4" i="2"/>
  <c r="CF4" i="2"/>
  <c r="CI4" i="2"/>
  <c r="CL4" i="2"/>
  <c r="CO4" i="2"/>
  <c r="CR4" i="2"/>
  <c r="CU4" i="2"/>
  <c r="CC5" i="2"/>
  <c r="CF5" i="2"/>
  <c r="CI5" i="2"/>
  <c r="CL5" i="2"/>
  <c r="CO5" i="2"/>
  <c r="CR5" i="2"/>
  <c r="CU5" i="2"/>
  <c r="CC6" i="2"/>
  <c r="CF6" i="2"/>
  <c r="CI6" i="2"/>
  <c r="CL6" i="2"/>
  <c r="CO6" i="2"/>
  <c r="CR6" i="2"/>
  <c r="CU6" i="2"/>
  <c r="CC7" i="2"/>
  <c r="CF7" i="2"/>
  <c r="CI7" i="2"/>
  <c r="CL7" i="2"/>
  <c r="CO7" i="2"/>
  <c r="CR7" i="2"/>
  <c r="CU7" i="2"/>
  <c r="CC8" i="2"/>
  <c r="CF8" i="2"/>
  <c r="CI8" i="2"/>
  <c r="CL8" i="2"/>
  <c r="CO8" i="2"/>
  <c r="CR8" i="2"/>
  <c r="CU8" i="2"/>
  <c r="CC9" i="2"/>
  <c r="CF9" i="2"/>
  <c r="CI9" i="2"/>
  <c r="CL9" i="2"/>
  <c r="CO9" i="2"/>
  <c r="CR9" i="2"/>
  <c r="CU9" i="2"/>
  <c r="CC10" i="2"/>
  <c r="CF10" i="2"/>
  <c r="CI10" i="2"/>
  <c r="CL10" i="2"/>
  <c r="CO10" i="2"/>
  <c r="CR10" i="2"/>
  <c r="CU10" i="2"/>
  <c r="CC11" i="2"/>
  <c r="CF11" i="2"/>
  <c r="CI11" i="2"/>
  <c r="CL11" i="2"/>
  <c r="CO11" i="2"/>
  <c r="CR11" i="2"/>
  <c r="CU11" i="2"/>
  <c r="CC12" i="2"/>
  <c r="CF12" i="2"/>
  <c r="CI12" i="2"/>
  <c r="CL12" i="2"/>
  <c r="CO12" i="2"/>
  <c r="CR12" i="2"/>
  <c r="CU12" i="2"/>
  <c r="CC13" i="2"/>
  <c r="CF13" i="2"/>
  <c r="CI13" i="2"/>
  <c r="CL13" i="2"/>
  <c r="CO13" i="2"/>
  <c r="CR13" i="2"/>
  <c r="CU13" i="2"/>
  <c r="CC14" i="2"/>
  <c r="CF14" i="2"/>
  <c r="CI14" i="2"/>
  <c r="CL14" i="2"/>
  <c r="CO14" i="2"/>
  <c r="CR14" i="2"/>
  <c r="CU14" i="2"/>
  <c r="CC15" i="2"/>
  <c r="CF15" i="2"/>
  <c r="CI15" i="2"/>
  <c r="CL15" i="2"/>
  <c r="CO15" i="2"/>
  <c r="CR15" i="2"/>
  <c r="CU15" i="2"/>
  <c r="CC16" i="2"/>
  <c r="CF16" i="2"/>
  <c r="CI16" i="2"/>
  <c r="CL16" i="2"/>
  <c r="CO16" i="2"/>
  <c r="CR16" i="2"/>
  <c r="CU16" i="2"/>
  <c r="CC17" i="2"/>
  <c r="CF17" i="2"/>
  <c r="CI17" i="2"/>
  <c r="CL17" i="2"/>
  <c r="CO17" i="2"/>
  <c r="CR17" i="2"/>
  <c r="CU17" i="2"/>
  <c r="CC18" i="2"/>
  <c r="CF18" i="2"/>
  <c r="CI18" i="2"/>
  <c r="CL18" i="2"/>
  <c r="CO18" i="2"/>
  <c r="CR18" i="2"/>
  <c r="CU18" i="2"/>
  <c r="CC19" i="2"/>
  <c r="CF19" i="2"/>
  <c r="CI19" i="2"/>
  <c r="CL19" i="2"/>
  <c r="CO19" i="2"/>
  <c r="CR19" i="2"/>
  <c r="CU19" i="2"/>
  <c r="CC20" i="2"/>
  <c r="CF20" i="2"/>
  <c r="CI20" i="2"/>
  <c r="CL20" i="2"/>
  <c r="CO20" i="2"/>
  <c r="CR20" i="2"/>
  <c r="CU20" i="2"/>
  <c r="CC21" i="2"/>
  <c r="CF21" i="2"/>
  <c r="CI21" i="2"/>
  <c r="CL21" i="2"/>
  <c r="CO21" i="2"/>
  <c r="CR21" i="2"/>
  <c r="CU21" i="2"/>
  <c r="CC22" i="2"/>
  <c r="CF22" i="2"/>
  <c r="CI22" i="2"/>
  <c r="CL22" i="2"/>
  <c r="CO22" i="2"/>
  <c r="CR22" i="2"/>
  <c r="CU22" i="2"/>
  <c r="CC23" i="2"/>
  <c r="CF23" i="2"/>
  <c r="CI23" i="2"/>
  <c r="CL23" i="2"/>
  <c r="CO23" i="2"/>
  <c r="CR23" i="2"/>
  <c r="CU23" i="2"/>
  <c r="CC24" i="2"/>
  <c r="CF24" i="2"/>
  <c r="CI24" i="2"/>
  <c r="CL24" i="2"/>
  <c r="CO24" i="2"/>
  <c r="CR24" i="2"/>
  <c r="CU24" i="2"/>
  <c r="CC25" i="2"/>
  <c r="CF25" i="2"/>
  <c r="CI25" i="2"/>
  <c r="CL25" i="2"/>
  <c r="CO25" i="2"/>
  <c r="CR25" i="2"/>
  <c r="CU25" i="2"/>
  <c r="CC26" i="2"/>
  <c r="CF26" i="2"/>
  <c r="CI26" i="2"/>
  <c r="CL26" i="2"/>
  <c r="CO26" i="2"/>
  <c r="CR26" i="2"/>
  <c r="CU26" i="2"/>
  <c r="CC27" i="2"/>
  <c r="CF27" i="2"/>
  <c r="CI27" i="2"/>
  <c r="CL27" i="2"/>
  <c r="CO27" i="2"/>
  <c r="CR27" i="2"/>
  <c r="CU27" i="2"/>
  <c r="CC28" i="2"/>
  <c r="CF28" i="2"/>
  <c r="CI28" i="2"/>
  <c r="CL28" i="2"/>
  <c r="CO28" i="2"/>
  <c r="CR28" i="2"/>
  <c r="CU28" i="2"/>
  <c r="CC29" i="2"/>
  <c r="CF29" i="2"/>
  <c r="CI29" i="2"/>
  <c r="CL29" i="2"/>
  <c r="CO29" i="2"/>
  <c r="CR29" i="2"/>
  <c r="CU29" i="2"/>
  <c r="CC30" i="2"/>
  <c r="CF30" i="2"/>
  <c r="CI30" i="2"/>
  <c r="CL30" i="2"/>
  <c r="CO30" i="2"/>
  <c r="CR30" i="2"/>
  <c r="CU30" i="2"/>
  <c r="CC31" i="2"/>
  <c r="CF31" i="2"/>
  <c r="CI31" i="2"/>
  <c r="CL31" i="2"/>
  <c r="CO31" i="2"/>
  <c r="CR31" i="2"/>
  <c r="CU31" i="2"/>
  <c r="CC32" i="2"/>
  <c r="CF32" i="2"/>
  <c r="CI32" i="2"/>
  <c r="CL32" i="2"/>
  <c r="CO32" i="2"/>
  <c r="CR32" i="2"/>
  <c r="CU32" i="2"/>
  <c r="CC33" i="2"/>
  <c r="CF33" i="2"/>
  <c r="CI33" i="2"/>
  <c r="CL33" i="2"/>
  <c r="CO33" i="2"/>
  <c r="CR33" i="2"/>
  <c r="CU33" i="2"/>
  <c r="CC34" i="2"/>
  <c r="CF34" i="2"/>
  <c r="CI34" i="2"/>
  <c r="CL34" i="2"/>
  <c r="CO34" i="2"/>
  <c r="CR34" i="2"/>
  <c r="CU34" i="2"/>
  <c r="CC35" i="2"/>
  <c r="CF35" i="2"/>
  <c r="CI35" i="2"/>
  <c r="CL35" i="2"/>
  <c r="CO35" i="2"/>
  <c r="CR35" i="2"/>
  <c r="CU35" i="2"/>
  <c r="CC36" i="2"/>
  <c r="CF36" i="2"/>
  <c r="CI36" i="2"/>
  <c r="CL36" i="2"/>
  <c r="CO36" i="2"/>
  <c r="CR36" i="2"/>
  <c r="CU36" i="2"/>
  <c r="CC37" i="2"/>
  <c r="CF37" i="2"/>
  <c r="CI37" i="2"/>
  <c r="CL37" i="2"/>
  <c r="CO37" i="2"/>
  <c r="CR37" i="2"/>
  <c r="CU37" i="2"/>
  <c r="CC38" i="2"/>
  <c r="CF38" i="2"/>
  <c r="CI38" i="2"/>
  <c r="CL38" i="2"/>
  <c r="CO38" i="2"/>
  <c r="CR38" i="2"/>
  <c r="CU38" i="2"/>
  <c r="CC39" i="2"/>
  <c r="CF39" i="2"/>
  <c r="CI39" i="2"/>
  <c r="CL39" i="2"/>
  <c r="CO39" i="2"/>
  <c r="CR39" i="2"/>
  <c r="CU39" i="2"/>
  <c r="CC40" i="2"/>
  <c r="CF40" i="2"/>
  <c r="CI40" i="2"/>
  <c r="CL40" i="2"/>
  <c r="CO40" i="2"/>
  <c r="CR40" i="2"/>
  <c r="CU40" i="2"/>
  <c r="CC41" i="2"/>
  <c r="CF41" i="2"/>
  <c r="CI41" i="2"/>
  <c r="CL41" i="2"/>
  <c r="CO41" i="2"/>
  <c r="CR41" i="2"/>
  <c r="CU41" i="2"/>
  <c r="CC42" i="2"/>
  <c r="CF42" i="2"/>
  <c r="CI42" i="2"/>
  <c r="CL42" i="2"/>
  <c r="CO42" i="2"/>
  <c r="CR42" i="2"/>
  <c r="CU42" i="2"/>
  <c r="CC43" i="2"/>
  <c r="CF43" i="2"/>
  <c r="CI43" i="2"/>
  <c r="CL43" i="2"/>
  <c r="CO43" i="2"/>
  <c r="CR43" i="2"/>
  <c r="CU43" i="2"/>
  <c r="CC44" i="2"/>
  <c r="CF44" i="2"/>
  <c r="CI44" i="2"/>
  <c r="CL44" i="2"/>
  <c r="CO44" i="2"/>
  <c r="CR44" i="2"/>
  <c r="CU44" i="2"/>
  <c r="CC45" i="2"/>
  <c r="CF45" i="2"/>
  <c r="CI45" i="2"/>
  <c r="CL45" i="2"/>
  <c r="CO45" i="2"/>
  <c r="CR45" i="2"/>
  <c r="CU45" i="2"/>
  <c r="CC46" i="2"/>
  <c r="CF46" i="2"/>
  <c r="CI46" i="2"/>
  <c r="CL46" i="2"/>
  <c r="CO46" i="2"/>
  <c r="CR46" i="2"/>
  <c r="CU46" i="2"/>
  <c r="CC47" i="2"/>
  <c r="CF47" i="2"/>
  <c r="CI47" i="2"/>
  <c r="CL47" i="2"/>
  <c r="CO47" i="2"/>
  <c r="CR47" i="2"/>
  <c r="CU47" i="2"/>
  <c r="CC48" i="2"/>
  <c r="CF48" i="2"/>
  <c r="CI48" i="2"/>
  <c r="CL48" i="2"/>
  <c r="CO48" i="2"/>
  <c r="CR48" i="2"/>
  <c r="CU48" i="2"/>
  <c r="CX50" i="2"/>
  <c r="CX51" i="2"/>
  <c r="CX52" i="2"/>
  <c r="CX53" i="2"/>
  <c r="CX54" i="2"/>
  <c r="CX55" i="2"/>
  <c r="CX56" i="2"/>
  <c r="CX57" i="2"/>
  <c r="CX58" i="2"/>
  <c r="CX59" i="2"/>
  <c r="CX60" i="2"/>
  <c r="CX61" i="2"/>
  <c r="CX62" i="2"/>
  <c r="CX63" i="2"/>
  <c r="CX64" i="2"/>
  <c r="CX65" i="2"/>
  <c r="CX66" i="2"/>
  <c r="CX67" i="2"/>
  <c r="CX68" i="2"/>
  <c r="CC71" i="2"/>
  <c r="CF71" i="2"/>
  <c r="CI71" i="2"/>
  <c r="CL71" i="2"/>
  <c r="CO71" i="2"/>
  <c r="CR71" i="2"/>
  <c r="CU71" i="2"/>
  <c r="CC72" i="2"/>
  <c r="CF72" i="2"/>
  <c r="CI72" i="2"/>
  <c r="CL72" i="2"/>
  <c r="CO72" i="2"/>
  <c r="CR72" i="2"/>
  <c r="CU72" i="2"/>
  <c r="CC73" i="2"/>
  <c r="CF73" i="2"/>
  <c r="CI73" i="2"/>
  <c r="CL73" i="2"/>
  <c r="CO73" i="2"/>
  <c r="CR73" i="2"/>
  <c r="CU73" i="2"/>
  <c r="CC74" i="2"/>
  <c r="CF74" i="2"/>
  <c r="CI74" i="2"/>
  <c r="CL74" i="2"/>
  <c r="CO74" i="2"/>
  <c r="CR74" i="2"/>
  <c r="CU74" i="2"/>
  <c r="CC75" i="2"/>
  <c r="CF75" i="2"/>
  <c r="CI75" i="2"/>
  <c r="CL75" i="2"/>
  <c r="CO75" i="2"/>
  <c r="CR75" i="2"/>
  <c r="CU75" i="2"/>
  <c r="CC76" i="2"/>
  <c r="CF76" i="2"/>
  <c r="CI76" i="2"/>
  <c r="CL76" i="2"/>
  <c r="CO76" i="2"/>
  <c r="CR76" i="2"/>
  <c r="CU76" i="2"/>
  <c r="CC77" i="2"/>
  <c r="CF77" i="2"/>
  <c r="CI77" i="2"/>
  <c r="CL77" i="2"/>
  <c r="CO77" i="2"/>
  <c r="CR77" i="2"/>
  <c r="CU77" i="2"/>
  <c r="CC78" i="2"/>
  <c r="CF78" i="2"/>
  <c r="CI78" i="2"/>
  <c r="CL78" i="2"/>
  <c r="CO78" i="2"/>
  <c r="CR78" i="2"/>
  <c r="CU78" i="2"/>
  <c r="CC79" i="2"/>
  <c r="CF79" i="2"/>
  <c r="CI79" i="2"/>
  <c r="CL79" i="2"/>
  <c r="CO79" i="2"/>
  <c r="CR79" i="2"/>
  <c r="CU79" i="2"/>
  <c r="CC80" i="2"/>
  <c r="CF80" i="2"/>
  <c r="CI80" i="2"/>
  <c r="CL80" i="2"/>
  <c r="CO80" i="2"/>
  <c r="CR80" i="2"/>
  <c r="CU80" i="2"/>
  <c r="CC81" i="2"/>
  <c r="CF81" i="2"/>
  <c r="CI81" i="2"/>
  <c r="CL81" i="2"/>
  <c r="CO81" i="2"/>
  <c r="CR81" i="2"/>
  <c r="CU81" i="2"/>
  <c r="CC82" i="2"/>
  <c r="CF82" i="2"/>
  <c r="CI82" i="2"/>
  <c r="CL82" i="2"/>
  <c r="CO82" i="2"/>
  <c r="CR82" i="2"/>
  <c r="CU82" i="2"/>
  <c r="CC83" i="2"/>
  <c r="CF83" i="2"/>
  <c r="CI83" i="2"/>
  <c r="CL83" i="2"/>
  <c r="CO83" i="2"/>
  <c r="CR83" i="2"/>
  <c r="CU83" i="2"/>
  <c r="CC84" i="2"/>
  <c r="CF84" i="2"/>
  <c r="CI84" i="2"/>
  <c r="CL84" i="2"/>
  <c r="CO84" i="2"/>
  <c r="CR84" i="2"/>
  <c r="CU84" i="2"/>
  <c r="CC85" i="2"/>
  <c r="CF85" i="2"/>
  <c r="CI85" i="2"/>
  <c r="CL85" i="2"/>
  <c r="CO85" i="2"/>
  <c r="CR85" i="2"/>
  <c r="CU85" i="2"/>
  <c r="CC86" i="2"/>
  <c r="CF86" i="2"/>
  <c r="CI86" i="2"/>
  <c r="CL86" i="2"/>
  <c r="CO86" i="2"/>
  <c r="CR86" i="2"/>
  <c r="CU86" i="2"/>
  <c r="CC87" i="2"/>
  <c r="CF87" i="2"/>
  <c r="CI87" i="2"/>
  <c r="CL87" i="2"/>
  <c r="CO87" i="2"/>
  <c r="CR87" i="2"/>
  <c r="CU87" i="2"/>
  <c r="CC88" i="2"/>
  <c r="CF88" i="2"/>
  <c r="CI88" i="2"/>
  <c r="CL88" i="2"/>
  <c r="CO88" i="2"/>
  <c r="CR88" i="2"/>
  <c r="CU88" i="2"/>
  <c r="CC89" i="2"/>
  <c r="CF89" i="2"/>
  <c r="CI89" i="2"/>
  <c r="CL89" i="2"/>
  <c r="CO89" i="2"/>
  <c r="CR89" i="2"/>
  <c r="CU89" i="2"/>
  <c r="CC90" i="2"/>
  <c r="CF90" i="2"/>
  <c r="CI90" i="2"/>
  <c r="CL90" i="2"/>
  <c r="CO90" i="2"/>
  <c r="CR90" i="2"/>
  <c r="CU90" i="2"/>
  <c r="CC91" i="2"/>
  <c r="CF91" i="2"/>
  <c r="CI91" i="2"/>
  <c r="CL91" i="2"/>
  <c r="CO91" i="2"/>
  <c r="CR91" i="2"/>
  <c r="CU91" i="2"/>
  <c r="CC92" i="2"/>
  <c r="CF92" i="2"/>
  <c r="CI92" i="2"/>
  <c r="CL92" i="2"/>
  <c r="CO92" i="2"/>
  <c r="CR92" i="2"/>
  <c r="CU92" i="2"/>
  <c r="CC93" i="2"/>
  <c r="CF93" i="2"/>
  <c r="CI93" i="2"/>
  <c r="CL93" i="2"/>
  <c r="CO93" i="2"/>
  <c r="CR93" i="2"/>
  <c r="CU93" i="2"/>
  <c r="CC94" i="2"/>
  <c r="CF94" i="2"/>
  <c r="CI94" i="2"/>
  <c r="CL94" i="2"/>
  <c r="CO94" i="2"/>
  <c r="CR94" i="2"/>
  <c r="CU94" i="2"/>
  <c r="CC95" i="2"/>
  <c r="CF95" i="2"/>
  <c r="CI95" i="2"/>
  <c r="CL95" i="2"/>
  <c r="CO95" i="2"/>
  <c r="CR95" i="2"/>
  <c r="CU95" i="2"/>
  <c r="CC96" i="2"/>
  <c r="CF96" i="2"/>
  <c r="CI96" i="2"/>
  <c r="CL96" i="2"/>
  <c r="CO96" i="2"/>
  <c r="CR96" i="2"/>
  <c r="CU96" i="2"/>
  <c r="CC97" i="2"/>
  <c r="CF97" i="2"/>
  <c r="CI97" i="2"/>
  <c r="CL97" i="2"/>
  <c r="CO97" i="2"/>
  <c r="CR97" i="2"/>
  <c r="CU97" i="2"/>
  <c r="CC98" i="2"/>
  <c r="CF98" i="2"/>
  <c r="CI98" i="2"/>
  <c r="CL98" i="2"/>
  <c r="CO98" i="2"/>
  <c r="CR98" i="2"/>
  <c r="CU98" i="2"/>
  <c r="CC99" i="2"/>
  <c r="CF99" i="2"/>
  <c r="CI99" i="2"/>
  <c r="CL99" i="2"/>
  <c r="CO99" i="2"/>
  <c r="CR99" i="2"/>
  <c r="CU99" i="2"/>
  <c r="CC100" i="2"/>
  <c r="CF100" i="2"/>
  <c r="CI100" i="2"/>
  <c r="CL100" i="2"/>
  <c r="CO100" i="2"/>
  <c r="CR100" i="2"/>
  <c r="CU100" i="2"/>
  <c r="BX69" i="2"/>
  <c r="BP69" i="2"/>
  <c r="BN69" i="2"/>
  <c r="AZ69" i="2"/>
  <c r="BH90" i="2"/>
  <c r="J8" i="2"/>
  <c r="J9" i="2"/>
  <c r="J10" i="2"/>
  <c r="J11" i="2"/>
  <c r="J12" i="2"/>
  <c r="J13" i="2"/>
  <c r="J14" i="2"/>
  <c r="J15" i="2"/>
  <c r="J16" i="2"/>
  <c r="AB52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AA52" i="2"/>
  <c r="DC99" i="2" a="1"/>
  <c r="DC99" i="2"/>
  <c r="AB19" i="2"/>
  <c r="Z32" i="2"/>
  <c r="AB51" i="2"/>
  <c r="Z64" i="2"/>
  <c r="DB97" i="2" a="1"/>
  <c r="DB97" i="2"/>
  <c r="Z92" i="2"/>
  <c r="Z73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AB40" i="2"/>
  <c r="DB99" i="2" a="1"/>
  <c r="DB99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Z13" i="2"/>
  <c r="AF14" i="2"/>
  <c r="Z33" i="2"/>
  <c r="AF34" i="2"/>
  <c r="Z45" i="2"/>
  <c r="Z65" i="2"/>
  <c r="AF65" i="2"/>
  <c r="Z72" i="2"/>
  <c r="AF8" i="2"/>
  <c r="Z14" i="2"/>
  <c r="Z27" i="2"/>
  <c r="AF28" i="2"/>
  <c r="Z34" i="2"/>
  <c r="AX35" i="2"/>
  <c r="Z40" i="2"/>
  <c r="AA46" i="2"/>
  <c r="Z59" i="2"/>
  <c r="AX59" i="2"/>
  <c r="Z85" i="2"/>
  <c r="Z79" i="2"/>
  <c r="Z71" i="2"/>
  <c r="AB14" i="2"/>
  <c r="AA20" i="2"/>
  <c r="DH99" i="2" a="1"/>
  <c r="DH99" i="2"/>
  <c r="Z9" i="2"/>
  <c r="Z15" i="2"/>
  <c r="Z21" i="2"/>
  <c r="AF22" i="2"/>
  <c r="AA28" i="2"/>
  <c r="Z53" i="2"/>
  <c r="AX53" i="2"/>
  <c r="AB60" i="2"/>
  <c r="Z84" i="2"/>
  <c r="BY78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V50" i="2"/>
  <c r="V51" i="2"/>
  <c r="V52" i="2"/>
  <c r="V53" i="2"/>
  <c r="V54" i="2"/>
  <c r="V55" i="2"/>
  <c r="V56" i="2"/>
  <c r="V57" i="2"/>
  <c r="V58" i="2"/>
  <c r="V59" i="2"/>
  <c r="V60" i="2"/>
  <c r="V61" i="2"/>
  <c r="V62" i="2"/>
  <c r="V63" i="2"/>
  <c r="V64" i="2"/>
  <c r="V65" i="2"/>
  <c r="V66" i="2"/>
  <c r="AB59" i="2"/>
  <c r="AA8" i="2"/>
  <c r="DG99" i="2" a="1"/>
  <c r="DG99" i="2"/>
  <c r="Z16" i="2"/>
  <c r="Z22" i="2"/>
  <c r="AF23" i="2"/>
  <c r="Z29" i="2"/>
  <c r="AF30" i="2"/>
  <c r="AA35" i="2"/>
  <c r="Z48" i="2"/>
  <c r="Z54" i="2"/>
  <c r="Z61" i="2"/>
  <c r="AF62" i="2"/>
  <c r="Z89" i="2"/>
  <c r="BY83" i="2"/>
  <c r="Z7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AB8" i="2"/>
  <c r="DF99" i="2" a="1"/>
  <c r="DF99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Z17" i="2"/>
  <c r="AF18" i="2"/>
  <c r="Z23" i="2"/>
  <c r="AF24" i="2"/>
  <c r="Z36" i="2"/>
  <c r="AF37" i="2"/>
  <c r="Z49" i="2"/>
  <c r="AF50" i="2"/>
  <c r="AA55" i="2"/>
  <c r="Z95" i="2"/>
  <c r="Z76" i="2"/>
  <c r="AB20" i="2"/>
  <c r="DE99" i="2" a="1"/>
  <c r="DE99" i="2"/>
  <c r="Z11" i="2"/>
  <c r="AX12" i="2"/>
  <c r="AB24" i="2"/>
  <c r="Z37" i="2"/>
  <c r="AX38" i="2"/>
  <c r="Z43" i="2"/>
  <c r="AF43" i="2"/>
  <c r="AB56" i="2"/>
  <c r="BX90" i="2"/>
  <c r="Z81" i="2"/>
  <c r="DD99" i="2" a="1"/>
  <c r="DD99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Z6" i="2"/>
  <c r="AF7" i="2"/>
  <c r="Z12" i="2"/>
  <c r="AF13" i="2"/>
  <c r="AB18" i="2"/>
  <c r="Z25" i="2"/>
  <c r="Z31" i="2"/>
  <c r="AF31" i="2"/>
  <c r="Z38" i="2"/>
  <c r="AX39" i="2"/>
  <c r="Z44" i="2"/>
  <c r="BX88" i="2"/>
  <c r="Z93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AB22" i="2"/>
  <c r="AB49" i="2"/>
  <c r="BY77" i="2"/>
  <c r="AB34" i="2"/>
  <c r="AA34" i="2"/>
  <c r="Z91" i="2"/>
  <c r="Z87" i="2"/>
  <c r="AW98" i="2"/>
  <c r="O95" i="2"/>
  <c r="AM95" i="2"/>
  <c r="AT95" i="2"/>
  <c r="AS95" i="2"/>
  <c r="BA95" i="2"/>
  <c r="BG95" i="2"/>
  <c r="AQ95" i="2"/>
  <c r="R95" i="2"/>
  <c r="AH95" i="2"/>
  <c r="I95" i="2"/>
  <c r="AG95" i="2"/>
  <c r="X95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I96" i="2"/>
  <c r="O96" i="2"/>
  <c r="U96" i="2"/>
  <c r="AI96" i="2"/>
  <c r="AB7" i="2"/>
  <c r="AB35" i="2"/>
  <c r="AB43" i="2"/>
  <c r="AA7" i="2"/>
  <c r="AA16" i="2"/>
  <c r="AA43" i="2"/>
  <c r="P3" i="2"/>
  <c r="F3" i="2"/>
  <c r="AI3" i="2"/>
  <c r="R3" i="2"/>
  <c r="DC96" i="2" a="1"/>
  <c r="DC96" i="2"/>
  <c r="DB95" i="2" a="1"/>
  <c r="DB95" i="2"/>
  <c r="H3" i="2"/>
  <c r="N4" i="2"/>
  <c r="N5" i="2"/>
  <c r="N6" i="2"/>
  <c r="N7" i="2"/>
  <c r="N8" i="2"/>
  <c r="N9" i="2"/>
  <c r="N10" i="2"/>
  <c r="N11" i="2"/>
  <c r="N12" i="2"/>
  <c r="N13" i="2"/>
  <c r="N14" i="2"/>
  <c r="N15" i="2"/>
  <c r="Z4" i="2"/>
  <c r="Z46" i="2"/>
  <c r="AA17" i="2"/>
  <c r="AF4" i="2"/>
  <c r="G98" i="2"/>
  <c r="U95" i="2"/>
  <c r="L95" i="2"/>
  <c r="AJ95" i="2"/>
  <c r="S95" i="2"/>
  <c r="F95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AN96" i="2"/>
  <c r="AT96" i="2"/>
  <c r="AJ96" i="2"/>
  <c r="C96" i="2"/>
  <c r="AB17" i="2"/>
  <c r="AB45" i="2"/>
  <c r="AB54" i="2"/>
  <c r="AA18" i="2"/>
  <c r="AA27" i="2"/>
  <c r="AA45" i="2"/>
  <c r="Y3" i="2"/>
  <c r="U3" i="2"/>
  <c r="D3" i="2"/>
  <c r="DI95" i="2" a="1"/>
  <c r="DI95" i="2"/>
  <c r="B3" i="2"/>
  <c r="AA54" i="2"/>
  <c r="AL4" i="2"/>
  <c r="AX40" i="2"/>
  <c r="AB98" i="2"/>
  <c r="G95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AF96" i="2"/>
  <c r="AD96" i="2"/>
  <c r="AB96" i="2"/>
  <c r="AX96" i="2"/>
  <c r="AB27" i="2"/>
  <c r="AB38" i="2"/>
  <c r="AB46" i="2"/>
  <c r="AA38" i="2"/>
  <c r="AA59" i="2"/>
  <c r="AX3" i="2"/>
  <c r="S3" i="2"/>
  <c r="AB55" i="2"/>
  <c r="DI96" i="2" a="1"/>
  <c r="DI96" i="2"/>
  <c r="DG95" i="2" a="1"/>
  <c r="DG95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BY72" i="2"/>
  <c r="AX31" i="2"/>
  <c r="O97" i="2"/>
  <c r="J97" i="2"/>
  <c r="AP97" i="2"/>
  <c r="DA97" i="2"/>
  <c r="U98" i="2"/>
  <c r="AA98" i="2"/>
  <c r="AP98" i="2"/>
  <c r="AV98" i="2"/>
  <c r="F98" i="2"/>
  <c r="AB28" i="2"/>
  <c r="AB61" i="2"/>
  <c r="AA29" i="2"/>
  <c r="DE98" i="2" a="1"/>
  <c r="DE98" i="2"/>
  <c r="DD97" i="2" a="1"/>
  <c r="DD9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AA63" i="2"/>
  <c r="AB63" i="2"/>
  <c r="AL97" i="2"/>
  <c r="AU97" i="2"/>
  <c r="P97" i="2"/>
  <c r="AQ97" i="2"/>
  <c r="AX11" i="2"/>
  <c r="AS98" i="2"/>
  <c r="S98" i="2"/>
  <c r="AH98" i="2"/>
  <c r="AN98" i="2"/>
  <c r="AB29" i="2"/>
  <c r="AA56" i="2"/>
  <c r="AA65" i="2"/>
  <c r="DD98" i="2" a="1"/>
  <c r="DD98" i="2"/>
  <c r="DC97" i="2" a="1"/>
  <c r="DC97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W4" i="2"/>
  <c r="W5" i="2"/>
  <c r="W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5" i="2"/>
  <c r="W66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AF10" i="2"/>
  <c r="Z41" i="2"/>
  <c r="AX41" i="2"/>
  <c r="Z55" i="2"/>
  <c r="AK98" i="2"/>
  <c r="C98" i="2"/>
  <c r="Y98" i="2"/>
  <c r="AF98" i="2"/>
  <c r="AA15" i="2"/>
  <c r="AA47" i="2"/>
  <c r="AI97" i="2"/>
  <c r="DC98" i="2" a="1"/>
  <c r="DC98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X35" i="2"/>
  <c r="X36" i="2"/>
  <c r="X37" i="2"/>
  <c r="X38" i="2"/>
  <c r="X39" i="2"/>
  <c r="X40" i="2"/>
  <c r="X41" i="2"/>
  <c r="X42" i="2"/>
  <c r="X43" i="2"/>
  <c r="X44" i="2"/>
  <c r="X45" i="2"/>
  <c r="X46" i="2"/>
  <c r="X47" i="2"/>
  <c r="X48" i="2"/>
  <c r="X49" i="2"/>
  <c r="X50" i="2"/>
  <c r="X51" i="2"/>
  <c r="X52" i="2"/>
  <c r="X53" i="2"/>
  <c r="X54" i="2"/>
  <c r="X55" i="2"/>
  <c r="X56" i="2"/>
  <c r="X57" i="2"/>
  <c r="X58" i="2"/>
  <c r="X59" i="2"/>
  <c r="X60" i="2"/>
  <c r="X61" i="2"/>
  <c r="X62" i="2"/>
  <c r="X63" i="2"/>
  <c r="X64" i="2"/>
  <c r="X65" i="2"/>
  <c r="X66" i="2"/>
  <c r="Z5" i="2"/>
  <c r="Z19" i="2"/>
  <c r="Z28" i="2"/>
  <c r="AF29" i="2"/>
  <c r="AX32" i="2"/>
  <c r="Z51" i="2"/>
  <c r="AX51" i="2"/>
  <c r="Z60" i="2"/>
  <c r="DB98" i="2" a="1"/>
  <c r="DB98" i="2"/>
  <c r="Z24" i="2"/>
  <c r="Z47" i="2"/>
  <c r="Z56" i="2"/>
  <c r="DH97" i="2" a="1"/>
  <c r="DH97" i="2"/>
  <c r="V97" i="2"/>
  <c r="S97" i="2"/>
  <c r="AG97" i="2"/>
  <c r="D97" i="2"/>
  <c r="BX87" i="2"/>
  <c r="AX21" i="2"/>
  <c r="AF19" i="2"/>
  <c r="AT98" i="2"/>
  <c r="D98" i="2"/>
  <c r="Z98" i="2"/>
  <c r="AO98" i="2"/>
  <c r="AM98" i="2"/>
  <c r="AB33" i="2"/>
  <c r="AA60" i="2"/>
  <c r="AT97" i="2"/>
  <c r="DI98" i="2" a="1"/>
  <c r="DI98" i="2"/>
  <c r="DG97" i="2" a="1"/>
  <c r="DG97" i="2"/>
  <c r="Z57" i="2"/>
  <c r="Z66" i="2"/>
  <c r="Z97" i="2"/>
  <c r="AD97" i="2"/>
  <c r="AM97" i="2"/>
  <c r="AV97" i="2"/>
  <c r="AJ4" i="2"/>
  <c r="AA66" i="2"/>
  <c r="AL98" i="2"/>
  <c r="BA98" i="2"/>
  <c r="BQ98" i="2"/>
  <c r="R98" i="2"/>
  <c r="X98" i="2"/>
  <c r="AE98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AA19" i="2"/>
  <c r="AA51" i="2"/>
  <c r="AA61" i="2"/>
  <c r="L97" i="2"/>
  <c r="DG98" i="2" a="1"/>
  <c r="DG98" i="2"/>
  <c r="DF97" i="2" a="1"/>
  <c r="DF97" i="2"/>
  <c r="DH100" i="2" a="1"/>
  <c r="DH100" i="2"/>
  <c r="AO100" i="2"/>
  <c r="J100" i="2"/>
  <c r="AJ100" i="2"/>
  <c r="F100" i="2"/>
  <c r="AN100" i="2"/>
  <c r="AX100" i="2"/>
  <c r="AW100" i="2"/>
  <c r="DH98" i="2" a="1"/>
  <c r="DH98" i="2"/>
  <c r="AU98" i="2"/>
  <c r="AG98" i="2"/>
  <c r="J98" i="2"/>
  <c r="AJ98" i="2"/>
  <c r="M98" i="2"/>
  <c r="AW97" i="2"/>
  <c r="AJ97" i="2"/>
  <c r="M97" i="2"/>
  <c r="AK97" i="2"/>
  <c r="AB66" i="2"/>
  <c r="AD98" i="2"/>
  <c r="AR98" i="2"/>
  <c r="AX98" i="2"/>
  <c r="P98" i="2"/>
  <c r="V98" i="2"/>
  <c r="DF98" i="2" a="1"/>
  <c r="DF98" i="2"/>
  <c r="DE97" i="2" a="1"/>
  <c r="DE97" i="2"/>
  <c r="K3" i="2"/>
  <c r="AE3" i="2"/>
  <c r="AJ3" i="2"/>
  <c r="M3" i="2"/>
  <c r="X3" i="2"/>
  <c r="T3" i="2"/>
  <c r="Z8" i="2"/>
  <c r="AX50" i="2"/>
  <c r="Z63" i="2"/>
  <c r="Z90" i="2"/>
  <c r="Z82" i="2"/>
  <c r="Z74" i="2"/>
  <c r="AV95" i="2"/>
  <c r="AD95" i="2"/>
  <c r="AW96" i="2"/>
  <c r="X96" i="2"/>
  <c r="AL96" i="2"/>
  <c r="AR96" i="2"/>
  <c r="AA96" i="2"/>
  <c r="J96" i="2"/>
  <c r="DA96" i="2"/>
  <c r="DH96" i="2" a="1"/>
  <c r="DH96" i="2"/>
  <c r="DH95" i="2" a="1"/>
  <c r="DH95" i="2"/>
  <c r="Z83" i="2"/>
  <c r="Z75" i="2"/>
  <c r="BO97" i="2"/>
  <c r="AE5" i="2"/>
  <c r="AD5" i="2"/>
  <c r="AC3" i="2"/>
  <c r="CY99" i="2"/>
  <c r="CY100" i="2"/>
  <c r="BX97" i="2"/>
  <c r="AC4" i="2"/>
  <c r="Z94" i="2"/>
  <c r="Z86" i="2"/>
  <c r="Z78" i="2"/>
  <c r="BY81" i="2"/>
  <c r="BQ76" i="2"/>
  <c r="BQ100" i="2"/>
  <c r="BQ93" i="2"/>
  <c r="BO95" i="2"/>
  <c r="BM85" i="2"/>
  <c r="BI77" i="2"/>
  <c r="BI71" i="2"/>
  <c r="BI96" i="2"/>
  <c r="BG91" i="2"/>
  <c r="BC74" i="2"/>
  <c r="BE76" i="2"/>
  <c r="BI78" i="2"/>
  <c r="BG78" i="2"/>
  <c r="BO74" i="2"/>
  <c r="BI76" i="2"/>
  <c r="BG97" i="2"/>
  <c r="BC75" i="2"/>
  <c r="BM97" i="2"/>
  <c r="BO98" i="2"/>
  <c r="BC81" i="2"/>
  <c r="BK93" i="2"/>
  <c r="BQ95" i="2"/>
  <c r="BK85" i="2"/>
  <c r="BI100" i="2"/>
  <c r="BC72" i="2"/>
  <c r="BC95" i="2"/>
  <c r="BE100" i="2"/>
  <c r="BC97" i="2"/>
  <c r="BM78" i="2"/>
  <c r="BM72" i="2"/>
  <c r="BO78" i="2"/>
  <c r="BO100" i="2"/>
  <c r="BE95" i="2"/>
  <c r="BC96" i="2"/>
  <c r="BC69" i="2"/>
  <c r="BQ97" i="2"/>
  <c r="BK86" i="2"/>
  <c r="BM80" i="2"/>
  <c r="BM76" i="2"/>
  <c r="BQ85" i="2"/>
  <c r="BQ94" i="2"/>
  <c r="BQ75" i="2"/>
  <c r="BG75" i="2"/>
  <c r="BO75" i="2"/>
  <c r="BC91" i="2"/>
  <c r="BK77" i="2"/>
  <c r="BC77" i="2"/>
  <c r="BE77" i="2"/>
  <c r="BG77" i="2"/>
  <c r="BG71" i="2"/>
  <c r="BQ88" i="2"/>
  <c r="BC88" i="2"/>
  <c r="BI93" i="2"/>
  <c r="BG85" i="2"/>
  <c r="BG80" i="2"/>
  <c r="BQ74" i="2"/>
  <c r="BG74" i="2"/>
  <c r="BM93" i="2"/>
  <c r="BC93" i="2"/>
  <c r="BE93" i="2"/>
  <c r="BO93" i="2"/>
  <c r="BG93" i="2"/>
  <c r="BQ70" i="2"/>
  <c r="BO94" i="2"/>
  <c r="BM94" i="2"/>
  <c r="BC94" i="2"/>
  <c r="BE94" i="2"/>
  <c r="BO89" i="2"/>
  <c r="BI89" i="2"/>
  <c r="BE89" i="2"/>
  <c r="BG89" i="2"/>
  <c r="BG81" i="2"/>
  <c r="BI85" i="2"/>
  <c r="BE85" i="2"/>
  <c r="BC85" i="2"/>
  <c r="BE80" i="2"/>
  <c r="BE79" i="2"/>
  <c r="BC100" i="2"/>
  <c r="BG100" i="2"/>
  <c r="BM77" i="2"/>
  <c r="BO91" i="2"/>
  <c r="BM87" i="2"/>
  <c r="BM75" i="2"/>
  <c r="BK100" i="2"/>
  <c r="BQ89" i="2"/>
  <c r="BM89" i="2"/>
  <c r="BM100" i="2"/>
  <c r="BM73" i="2"/>
  <c r="BQ77" i="2"/>
  <c r="BQ96" i="2"/>
  <c r="BM96" i="2"/>
  <c r="BK89" i="2"/>
  <c r="BO77" i="2"/>
  <c r="BK91" i="2"/>
  <c r="CY88" i="2"/>
  <c r="BB88" i="2"/>
  <c r="BF88" i="2"/>
  <c r="AY69" i="2"/>
  <c r="BS69" i="2"/>
  <c r="BW87" i="2"/>
  <c r="BY88" i="2"/>
  <c r="BV88" i="2"/>
  <c r="BS88" i="2"/>
  <c r="BL88" i="2"/>
  <c r="BT88" i="2"/>
  <c r="AX14" i="2"/>
  <c r="BD88" i="2"/>
  <c r="BN88" i="2"/>
  <c r="AY90" i="2"/>
  <c r="AX66" i="2"/>
  <c r="BU90" i="2"/>
  <c r="AF53" i="2"/>
  <c r="CY90" i="2"/>
  <c r="BN90" i="2"/>
  <c r="BL69" i="2"/>
  <c r="BW88" i="2"/>
  <c r="BH88" i="2"/>
  <c r="AF32" i="2"/>
  <c r="BF69" i="2"/>
  <c r="BU69" i="2"/>
  <c r="BD69" i="2"/>
  <c r="DG3" i="2" a="1"/>
  <c r="DG3" i="2"/>
  <c r="BB69" i="2"/>
  <c r="CY69" i="2"/>
  <c r="BT69" i="2"/>
  <c r="AF11" i="2"/>
  <c r="BV69" i="2"/>
  <c r="BW69" i="2"/>
  <c r="BH69" i="2"/>
  <c r="BJ69" i="2"/>
  <c r="BP88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AX34" i="2"/>
  <c r="BP90" i="2"/>
  <c r="BI98" i="2"/>
  <c r="AX49" i="2"/>
  <c r="AX23" i="2"/>
  <c r="BF90" i="2"/>
  <c r="BV90" i="2"/>
  <c r="BY90" i="2"/>
  <c r="BW90" i="2"/>
  <c r="BL90" i="2"/>
  <c r="AF27" i="2"/>
  <c r="AZ90" i="2"/>
  <c r="BD90" i="2"/>
  <c r="AF16" i="2"/>
  <c r="BJ90" i="2"/>
  <c r="BT90" i="2"/>
  <c r="AF49" i="2"/>
  <c r="AF45" i="2"/>
  <c r="AX46" i="2"/>
  <c r="AX4" i="2"/>
  <c r="AF17" i="2"/>
  <c r="AX16" i="2"/>
  <c r="AF15" i="2"/>
  <c r="AX33" i="2"/>
  <c r="AF61" i="2"/>
  <c r="AF57" i="2"/>
  <c r="BX70" i="2"/>
  <c r="BB90" i="2"/>
  <c r="AF39" i="2"/>
  <c r="AX43" i="2"/>
  <c r="AX22" i="2"/>
  <c r="AX18" i="2"/>
  <c r="BS90" i="2"/>
  <c r="BY100" i="2"/>
  <c r="BY71" i="2"/>
  <c r="BY97" i="2"/>
  <c r="AX24" i="2"/>
  <c r="CY80" i="2"/>
  <c r="BY86" i="2"/>
  <c r="BY95" i="2"/>
  <c r="BY74" i="2"/>
  <c r="AX15" i="2"/>
  <c r="BY75" i="2"/>
  <c r="BY76" i="2"/>
  <c r="BY3" i="2"/>
  <c r="BY85" i="2"/>
  <c r="BY79" i="2"/>
  <c r="BY80" i="2"/>
  <c r="BY96" i="2"/>
  <c r="BC98" i="2"/>
  <c r="BX83" i="2"/>
  <c r="AX54" i="2"/>
  <c r="AX62" i="2"/>
  <c r="AX45" i="2"/>
  <c r="BY93" i="2"/>
  <c r="BY82" i="2"/>
  <c r="AX36" i="2"/>
  <c r="AF36" i="2"/>
  <c r="BY4" i="2"/>
  <c r="BY84" i="2"/>
  <c r="BY92" i="2"/>
  <c r="BY87" i="2"/>
  <c r="AX37" i="2"/>
  <c r="BY70" i="2"/>
  <c r="BY89" i="2"/>
  <c r="CY78" i="2"/>
  <c r="BY91" i="2"/>
  <c r="BY98" i="2"/>
  <c r="BY94" i="2"/>
  <c r="BY73" i="2"/>
  <c r="BY99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AF59" i="2"/>
  <c r="BF75" i="2"/>
  <c r="BN75" i="2"/>
  <c r="AY75" i="2"/>
  <c r="CY75" i="2"/>
  <c r="BV75" i="2"/>
  <c r="BT75" i="2"/>
  <c r="BH75" i="2"/>
  <c r="BL75" i="2"/>
  <c r="BP75" i="2"/>
  <c r="BB75" i="2"/>
  <c r="BX75" i="2"/>
  <c r="BD75" i="2"/>
  <c r="AZ75" i="2"/>
  <c r="BU75" i="2"/>
  <c r="BS75" i="2"/>
  <c r="BJ75" i="2"/>
  <c r="BW75" i="2"/>
  <c r="AF12" i="2"/>
  <c r="BU83" i="2"/>
  <c r="BS83" i="2"/>
  <c r="BJ83" i="2"/>
  <c r="BF83" i="2"/>
  <c r="BW83" i="2"/>
  <c r="BP83" i="2"/>
  <c r="BL83" i="2"/>
  <c r="AY83" i="2"/>
  <c r="AZ83" i="2"/>
  <c r="BB83" i="2"/>
  <c r="BV83" i="2"/>
  <c r="BT83" i="2"/>
  <c r="BN83" i="2"/>
  <c r="BD83" i="2"/>
  <c r="CY83" i="2"/>
  <c r="BH83" i="2"/>
  <c r="AX30" i="2"/>
  <c r="BH91" i="2"/>
  <c r="BP91" i="2"/>
  <c r="BD91" i="2"/>
  <c r="BX91" i="2"/>
  <c r="CY91" i="2"/>
  <c r="BV91" i="2"/>
  <c r="BT91" i="2"/>
  <c r="BJ91" i="2"/>
  <c r="AZ91" i="2"/>
  <c r="AY91" i="2"/>
  <c r="BF91" i="2"/>
  <c r="BL91" i="2"/>
  <c r="BW91" i="2"/>
  <c r="BU91" i="2"/>
  <c r="BS91" i="2"/>
  <c r="BN91" i="2"/>
  <c r="BB91" i="2"/>
  <c r="BF87" i="2"/>
  <c r="BB87" i="2"/>
  <c r="BN87" i="2"/>
  <c r="BU87" i="2"/>
  <c r="BS87" i="2"/>
  <c r="BL87" i="2"/>
  <c r="AZ87" i="2"/>
  <c r="CY87" i="2"/>
  <c r="BP87" i="2"/>
  <c r="AY87" i="2"/>
  <c r="BV87" i="2"/>
  <c r="BT87" i="2"/>
  <c r="BD87" i="2"/>
  <c r="BH87" i="2"/>
  <c r="BJ87" i="2"/>
  <c r="AX28" i="2"/>
  <c r="AX17" i="2"/>
  <c r="AF46" i="2"/>
  <c r="AF35" i="2"/>
  <c r="AF33" i="2"/>
  <c r="AF47" i="2"/>
  <c r="AF38" i="2"/>
  <c r="AX26" i="2"/>
  <c r="AF26" i="2"/>
  <c r="CY94" i="2"/>
  <c r="BN94" i="2"/>
  <c r="BX94" i="2"/>
  <c r="BV94" i="2"/>
  <c r="BT94" i="2"/>
  <c r="BL94" i="2"/>
  <c r="BJ94" i="2"/>
  <c r="BD94" i="2"/>
  <c r="BB94" i="2"/>
  <c r="AY94" i="2"/>
  <c r="BW94" i="2"/>
  <c r="BU94" i="2"/>
  <c r="BS94" i="2"/>
  <c r="BP94" i="2"/>
  <c r="BH94" i="2"/>
  <c r="BF94" i="2"/>
  <c r="AZ94" i="2"/>
  <c r="AX44" i="2"/>
  <c r="AF54" i="2"/>
  <c r="BU80" i="2"/>
  <c r="BS80" i="2"/>
  <c r="BW80" i="2"/>
  <c r="BP80" i="2"/>
  <c r="BH80" i="2"/>
  <c r="BD80" i="2"/>
  <c r="BN80" i="2"/>
  <c r="BJ80" i="2"/>
  <c r="BV80" i="2"/>
  <c r="BT80" i="2"/>
  <c r="BX80" i="2"/>
  <c r="AY80" i="2"/>
  <c r="BB80" i="2"/>
  <c r="BF80" i="2"/>
  <c r="AZ80" i="2"/>
  <c r="BL80" i="2"/>
  <c r="BV70" i="2"/>
  <c r="BT70" i="2"/>
  <c r="BD70" i="2"/>
  <c r="BP70" i="2"/>
  <c r="BN70" i="2"/>
  <c r="AY70" i="2"/>
  <c r="BJ70" i="2"/>
  <c r="CY70" i="2"/>
  <c r="AZ70" i="2"/>
  <c r="BH70" i="2"/>
  <c r="BF70" i="2"/>
  <c r="BB70" i="2"/>
  <c r="BL70" i="2"/>
  <c r="BU70" i="2"/>
  <c r="BS70" i="2"/>
  <c r="BW70" i="2"/>
  <c r="AF44" i="2"/>
  <c r="BP86" i="2"/>
  <c r="AY86" i="2"/>
  <c r="AZ86" i="2"/>
  <c r="BU86" i="2"/>
  <c r="BS86" i="2"/>
  <c r="BW86" i="2"/>
  <c r="BJ86" i="2"/>
  <c r="BN86" i="2"/>
  <c r="BF86" i="2"/>
  <c r="BB86" i="2"/>
  <c r="CY86" i="2"/>
  <c r="BV86" i="2"/>
  <c r="BT86" i="2"/>
  <c r="BL86" i="2"/>
  <c r="BH86" i="2"/>
  <c r="BX86" i="2"/>
  <c r="BD86" i="2"/>
  <c r="AX65" i="2"/>
  <c r="AX10" i="2"/>
  <c r="AX7" i="2"/>
  <c r="AX13" i="2"/>
  <c r="BW78" i="2"/>
  <c r="BJ78" i="2"/>
  <c r="BP78" i="2"/>
  <c r="AZ78" i="2"/>
  <c r="BV78" i="2"/>
  <c r="BT78" i="2"/>
  <c r="BD78" i="2"/>
  <c r="BF78" i="2"/>
  <c r="BX78" i="2"/>
  <c r="BB78" i="2"/>
  <c r="BU78" i="2"/>
  <c r="BS78" i="2"/>
  <c r="BL78" i="2"/>
  <c r="BH78" i="2"/>
  <c r="AY78" i="2"/>
  <c r="BN78" i="2"/>
  <c r="DE3" i="2" a="1"/>
  <c r="DE3" i="2"/>
  <c r="BB71" i="2"/>
  <c r="BJ71" i="2"/>
  <c r="BT71" i="2"/>
  <c r="BD71" i="2"/>
  <c r="BS71" i="2"/>
  <c r="BN71" i="2"/>
  <c r="BX71" i="2"/>
  <c r="AY71" i="2"/>
  <c r="BF71" i="2"/>
  <c r="BL71" i="2"/>
  <c r="BW71" i="2"/>
  <c r="BH71" i="2"/>
  <c r="BV71" i="2"/>
  <c r="BU71" i="2"/>
  <c r="CY71" i="2"/>
  <c r="BP71" i="2"/>
  <c r="AZ71" i="2"/>
  <c r="CY79" i="2"/>
  <c r="BS79" i="2"/>
  <c r="BL79" i="2"/>
  <c r="AZ79" i="2"/>
  <c r="BW79" i="2"/>
  <c r="BP79" i="2"/>
  <c r="AY79" i="2"/>
  <c r="BV79" i="2"/>
  <c r="BN79" i="2"/>
  <c r="BH79" i="2"/>
  <c r="BU79" i="2"/>
  <c r="BD79" i="2"/>
  <c r="BB79" i="2"/>
  <c r="BF79" i="2"/>
  <c r="BJ79" i="2"/>
  <c r="BX79" i="2"/>
  <c r="BT79" i="2"/>
  <c r="BP85" i="2"/>
  <c r="BN85" i="2"/>
  <c r="BT85" i="2"/>
  <c r="BL85" i="2"/>
  <c r="BU85" i="2"/>
  <c r="BX85" i="2"/>
  <c r="BF85" i="2"/>
  <c r="AY85" i="2"/>
  <c r="BD85" i="2"/>
  <c r="BS85" i="2"/>
  <c r="AZ85" i="2"/>
  <c r="BJ85" i="2"/>
  <c r="BW85" i="2"/>
  <c r="BH85" i="2"/>
  <c r="BV85" i="2"/>
  <c r="BB85" i="2"/>
  <c r="CY85" i="2"/>
  <c r="BV77" i="2"/>
  <c r="BH77" i="2"/>
  <c r="BW77" i="2"/>
  <c r="CY77" i="2"/>
  <c r="BU77" i="2"/>
  <c r="BJ77" i="2"/>
  <c r="BB77" i="2"/>
  <c r="BN77" i="2"/>
  <c r="AY77" i="2"/>
  <c r="AZ77" i="2"/>
  <c r="BP77" i="2"/>
  <c r="BL77" i="2"/>
  <c r="BF77" i="2"/>
  <c r="BT77" i="2"/>
  <c r="BD77" i="2"/>
  <c r="BX77" i="2"/>
  <c r="BS77" i="2"/>
  <c r="BJ93" i="2"/>
  <c r="BB93" i="2"/>
  <c r="BW93" i="2"/>
  <c r="BS93" i="2"/>
  <c r="BP93" i="2"/>
  <c r="BL93" i="2"/>
  <c r="BV93" i="2"/>
  <c r="BT93" i="2"/>
  <c r="AZ93" i="2"/>
  <c r="BX93" i="2"/>
  <c r="BD93" i="2"/>
  <c r="BH93" i="2"/>
  <c r="AY93" i="2"/>
  <c r="BN93" i="2"/>
  <c r="BU93" i="2"/>
  <c r="BF93" i="2"/>
  <c r="CY93" i="2"/>
  <c r="AF66" i="2"/>
  <c r="BU72" i="2"/>
  <c r="BF72" i="2"/>
  <c r="AZ72" i="2"/>
  <c r="BN72" i="2"/>
  <c r="BH72" i="2"/>
  <c r="BT72" i="2"/>
  <c r="BL72" i="2"/>
  <c r="BJ72" i="2"/>
  <c r="BB72" i="2"/>
  <c r="BX72" i="2"/>
  <c r="BP72" i="2"/>
  <c r="CY72" i="2"/>
  <c r="BS72" i="2"/>
  <c r="BW72" i="2"/>
  <c r="BD72" i="2"/>
  <c r="BV72" i="2"/>
  <c r="AY72" i="2"/>
  <c r="AF64" i="2"/>
  <c r="AX64" i="2"/>
  <c r="AF63" i="2"/>
  <c r="AX63" i="2"/>
  <c r="AX57" i="2"/>
  <c r="AF51" i="2"/>
  <c r="AX48" i="2"/>
  <c r="AF48" i="2"/>
  <c r="AX47" i="2"/>
  <c r="AF25" i="2"/>
  <c r="AX25" i="2"/>
  <c r="AF20" i="2"/>
  <c r="AX20" i="2"/>
  <c r="AM3" i="2"/>
  <c r="AX9" i="2"/>
  <c r="AF9" i="2"/>
  <c r="AF6" i="2"/>
  <c r="AX6" i="2"/>
  <c r="AX5" i="2"/>
  <c r="AF5" i="2"/>
  <c r="AF55" i="2"/>
  <c r="AF56" i="2"/>
  <c r="AX55" i="2"/>
  <c r="BX96" i="2"/>
  <c r="BX95" i="2"/>
  <c r="BF95" i="2"/>
  <c r="BB95" i="2"/>
  <c r="BD95" i="2"/>
  <c r="BH95" i="2"/>
  <c r="BJ95" i="2"/>
  <c r="BV95" i="2"/>
  <c r="BT95" i="2"/>
  <c r="BN95" i="2"/>
  <c r="BW95" i="2"/>
  <c r="BP95" i="2"/>
  <c r="AZ95" i="2"/>
  <c r="AY95" i="2"/>
  <c r="CY95" i="2"/>
  <c r="BS95" i="2"/>
  <c r="BL95" i="2"/>
  <c r="BU74" i="2"/>
  <c r="BP74" i="2"/>
  <c r="BN74" i="2"/>
  <c r="AZ74" i="2"/>
  <c r="BD74" i="2"/>
  <c r="AY74" i="2"/>
  <c r="BX74" i="2"/>
  <c r="BV74" i="2"/>
  <c r="BT74" i="2"/>
  <c r="BB74" i="2"/>
  <c r="BL74" i="2"/>
  <c r="BF74" i="2"/>
  <c r="CY74" i="2"/>
  <c r="BW74" i="2"/>
  <c r="BH74" i="2"/>
  <c r="BS74" i="2"/>
  <c r="BJ74" i="2"/>
  <c r="AX67" i="2"/>
  <c r="AF67" i="2"/>
  <c r="AF42" i="2"/>
  <c r="AX42" i="2"/>
  <c r="AX29" i="2"/>
  <c r="BS82" i="2"/>
  <c r="CY82" i="2"/>
  <c r="BV82" i="2"/>
  <c r="BT82" i="2"/>
  <c r="BJ82" i="2"/>
  <c r="BN82" i="2"/>
  <c r="AZ82" i="2"/>
  <c r="BL82" i="2"/>
  <c r="BW82" i="2"/>
  <c r="BU82" i="2"/>
  <c r="BF82" i="2"/>
  <c r="BB82" i="2"/>
  <c r="BD82" i="2"/>
  <c r="BX82" i="2"/>
  <c r="BP82" i="2"/>
  <c r="BH82" i="2"/>
  <c r="AY82" i="2"/>
  <c r="AX56" i="2"/>
  <c r="BU95" i="2"/>
  <c r="AF58" i="2"/>
  <c r="AX58" i="2"/>
  <c r="AX60" i="2"/>
  <c r="AX61" i="2"/>
  <c r="AF60" i="2"/>
  <c r="AF41" i="2"/>
  <c r="AF52" i="2"/>
  <c r="AX52" i="2"/>
  <c r="AL3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X4" i="2"/>
  <c r="BW3" i="2"/>
  <c r="BX73" i="2"/>
  <c r="CY73" i="2"/>
  <c r="BV73" i="2"/>
  <c r="BW73" i="2"/>
  <c r="BU73" i="2"/>
  <c r="BT73" i="2"/>
  <c r="BS73" i="2"/>
  <c r="BP73" i="2"/>
  <c r="BD73" i="2"/>
  <c r="AY73" i="2"/>
  <c r="BF73" i="2"/>
  <c r="BH73" i="2"/>
  <c r="BL73" i="2"/>
  <c r="BB73" i="2"/>
  <c r="BN73" i="2"/>
  <c r="BJ73" i="2"/>
  <c r="AZ73" i="2"/>
  <c r="CY76" i="2"/>
  <c r="BX76" i="2"/>
  <c r="BW76" i="2"/>
  <c r="BU76" i="2"/>
  <c r="BS76" i="2"/>
  <c r="BV76" i="2"/>
  <c r="BT76" i="2"/>
  <c r="BL76" i="2"/>
  <c r="BP76" i="2"/>
  <c r="BN76" i="2"/>
  <c r="BB76" i="2"/>
  <c r="BH76" i="2"/>
  <c r="AY76" i="2"/>
  <c r="BJ76" i="2"/>
  <c r="AZ76" i="2"/>
  <c r="BD76" i="2"/>
  <c r="BF76" i="2"/>
  <c r="BW100" i="2"/>
  <c r="BU100" i="2"/>
  <c r="BS100" i="2"/>
  <c r="BV100" i="2"/>
  <c r="BT100" i="2"/>
  <c r="BD100" i="2"/>
  <c r="BF100" i="2"/>
  <c r="BB100" i="2"/>
  <c r="BN100" i="2"/>
  <c r="AZ100" i="2"/>
  <c r="BJ100" i="2"/>
  <c r="BL100" i="2"/>
  <c r="BP100" i="2"/>
  <c r="BH100" i="2"/>
  <c r="AY100" i="2"/>
  <c r="BU3" i="2"/>
  <c r="BU96" i="2"/>
  <c r="BW96" i="2"/>
  <c r="BT96" i="2"/>
  <c r="BS96" i="2"/>
  <c r="BV96" i="2"/>
  <c r="BN96" i="2"/>
  <c r="BP96" i="2"/>
  <c r="BB96" i="2"/>
  <c r="BD96" i="2"/>
  <c r="BL96" i="2"/>
  <c r="BF96" i="2"/>
  <c r="BH96" i="2"/>
  <c r="BJ96" i="2"/>
  <c r="AZ96" i="2"/>
  <c r="AY96" i="2"/>
  <c r="AE6" i="2"/>
  <c r="AJ5" i="2"/>
  <c r="BX81" i="2"/>
  <c r="CY81" i="2"/>
  <c r="BV81" i="2"/>
  <c r="BW81" i="2"/>
  <c r="BU81" i="2"/>
  <c r="BT81" i="2"/>
  <c r="BS81" i="2"/>
  <c r="BN81" i="2"/>
  <c r="BJ81" i="2"/>
  <c r="BP81" i="2"/>
  <c r="BD81" i="2"/>
  <c r="BF81" i="2"/>
  <c r="BH81" i="2"/>
  <c r="BL81" i="2"/>
  <c r="AZ81" i="2"/>
  <c r="BB81" i="2"/>
  <c r="AY81" i="2"/>
  <c r="CY84" i="2"/>
  <c r="BX84" i="2"/>
  <c r="BW84" i="2"/>
  <c r="BU84" i="2"/>
  <c r="BS84" i="2"/>
  <c r="BV84" i="2"/>
  <c r="BT84" i="2"/>
  <c r="BP84" i="2"/>
  <c r="BB84" i="2"/>
  <c r="AZ84" i="2"/>
  <c r="BH84" i="2"/>
  <c r="AY84" i="2"/>
  <c r="BJ84" i="2"/>
  <c r="BL84" i="2"/>
  <c r="BF84" i="2"/>
  <c r="BD84" i="2"/>
  <c r="BN84" i="2"/>
  <c r="BV3" i="2"/>
  <c r="BT3" i="2"/>
  <c r="BS3" i="2"/>
  <c r="BZ3" i="2"/>
  <c r="AS3" i="2"/>
  <c r="BJ3" i="2"/>
  <c r="AT3" i="2"/>
  <c r="AG3" i="2"/>
  <c r="AH3" i="2"/>
  <c r="AK3" i="2"/>
  <c r="BP3" i="2"/>
  <c r="BB3" i="2"/>
  <c r="AN3" i="2"/>
  <c r="BH3" i="2"/>
  <c r="AO3" i="2"/>
  <c r="BL3" i="2"/>
  <c r="AQ3" i="2"/>
  <c r="BD3" i="2"/>
  <c r="AY3" i="2"/>
  <c r="BN3" i="2"/>
  <c r="BA3" i="2"/>
  <c r="AW4" i="2"/>
  <c r="AZ3" i="2"/>
  <c r="BF3" i="2"/>
  <c r="AP3" i="2"/>
  <c r="AU3" i="2"/>
  <c r="AR3" i="2"/>
  <c r="AD6" i="2"/>
  <c r="AI5" i="2"/>
  <c r="AL5" i="2"/>
  <c r="AM5" i="2"/>
  <c r="BX89" i="2"/>
  <c r="CY89" i="2"/>
  <c r="BV89" i="2"/>
  <c r="BW89" i="2"/>
  <c r="BU89" i="2"/>
  <c r="BT89" i="2"/>
  <c r="BS89" i="2"/>
  <c r="BF89" i="2"/>
  <c r="AZ89" i="2"/>
  <c r="BP89" i="2"/>
  <c r="BB89" i="2"/>
  <c r="BJ89" i="2"/>
  <c r="BH89" i="2"/>
  <c r="BL89" i="2"/>
  <c r="BD89" i="2"/>
  <c r="BN89" i="2"/>
  <c r="AY89" i="2"/>
  <c r="CY92" i="2"/>
  <c r="BX92" i="2"/>
  <c r="BW92" i="2"/>
  <c r="BU92" i="2"/>
  <c r="BS92" i="2"/>
  <c r="BV92" i="2"/>
  <c r="BT92" i="2"/>
  <c r="BD92" i="2"/>
  <c r="AY92" i="2"/>
  <c r="BB92" i="2"/>
  <c r="BF92" i="2"/>
  <c r="BH92" i="2"/>
  <c r="BL92" i="2"/>
  <c r="BN92" i="2"/>
  <c r="BP92" i="2"/>
  <c r="BJ92" i="2"/>
  <c r="AZ92" i="2"/>
  <c r="AC5" i="2"/>
  <c r="BV4" i="2"/>
  <c r="BZ4" i="2"/>
  <c r="BS4" i="2"/>
  <c r="CY4" i="2"/>
  <c r="BW4" i="2"/>
  <c r="BT4" i="2"/>
  <c r="BU4" i="2"/>
  <c r="BH4" i="2"/>
  <c r="AN4" i="2"/>
  <c r="AP4" i="2"/>
  <c r="AU4" i="2"/>
  <c r="BB4" i="2"/>
  <c r="AT4" i="2"/>
  <c r="BJ4" i="2"/>
  <c r="AQ4" i="2"/>
  <c r="AR4" i="2"/>
  <c r="BA4" i="2"/>
  <c r="BD4" i="2"/>
  <c r="AO4" i="2"/>
  <c r="BP4" i="2"/>
  <c r="BL4" i="2"/>
  <c r="AG4" i="2"/>
  <c r="AS4" i="2"/>
  <c r="BF4" i="2"/>
  <c r="AH4" i="2"/>
  <c r="AK4" i="2"/>
  <c r="AW5" i="2"/>
  <c r="BN4" i="2"/>
  <c r="BX100" i="2"/>
  <c r="BU99" i="2"/>
  <c r="BV99" i="2"/>
  <c r="BW99" i="2"/>
  <c r="BT99" i="2"/>
  <c r="BS99" i="2"/>
  <c r="BB99" i="2"/>
  <c r="AY99" i="2"/>
  <c r="BD99" i="2"/>
  <c r="AZ99" i="2"/>
  <c r="BH99" i="2"/>
  <c r="BL99" i="2"/>
  <c r="BP99" i="2"/>
  <c r="BJ99" i="2"/>
  <c r="BF99" i="2"/>
  <c r="BN99" i="2"/>
  <c r="BT98" i="2"/>
  <c r="BV98" i="2"/>
  <c r="BW98" i="2"/>
  <c r="BX98" i="2"/>
  <c r="BS98" i="2"/>
  <c r="BU98" i="2"/>
  <c r="BP98" i="2"/>
  <c r="BL98" i="2"/>
  <c r="AZ98" i="2"/>
  <c r="BB98" i="2"/>
  <c r="BJ98" i="2"/>
  <c r="BF98" i="2"/>
  <c r="BN98" i="2"/>
  <c r="BH98" i="2"/>
  <c r="BD98" i="2"/>
  <c r="AY98" i="2"/>
  <c r="CY97" i="2"/>
  <c r="BV97" i="2"/>
  <c r="BW97" i="2"/>
  <c r="BT97" i="2"/>
  <c r="BS97" i="2"/>
  <c r="BU97" i="2"/>
  <c r="BN97" i="2"/>
  <c r="BD97" i="2"/>
  <c r="BL97" i="2"/>
  <c r="BB97" i="2"/>
  <c r="AY97" i="2"/>
  <c r="BJ97" i="2"/>
  <c r="BP97" i="2"/>
  <c r="BH97" i="2"/>
  <c r="BF97" i="2"/>
  <c r="AZ97" i="2"/>
  <c r="BX3" i="2"/>
  <c r="BX99" i="2"/>
  <c r="CY96" i="2"/>
  <c r="CY98" i="2"/>
  <c r="CY3" i="2"/>
  <c r="DD3" i="2" a="1"/>
  <c r="DD3" i="2"/>
  <c r="BY5" i="2"/>
  <c r="DF3" i="2" a="1"/>
  <c r="DF3" i="2"/>
  <c r="DC3" i="2" a="1"/>
  <c r="DC3" i="2"/>
  <c r="DB3" i="2" a="1"/>
  <c r="DB3" i="2"/>
  <c r="AE7" i="2"/>
  <c r="AJ6" i="2"/>
  <c r="AD7" i="2"/>
  <c r="AL6" i="2"/>
  <c r="AM6" i="2"/>
  <c r="AI6" i="2"/>
  <c r="BQ4" i="2"/>
  <c r="BM4" i="2"/>
  <c r="BK4" i="2"/>
  <c r="BG4" i="2"/>
  <c r="BE4" i="2"/>
  <c r="BC4" i="2"/>
  <c r="BI4" i="2"/>
  <c r="BO4" i="2"/>
  <c r="BK3" i="2"/>
  <c r="BM3" i="2"/>
  <c r="BI3" i="2"/>
  <c r="BC3" i="2"/>
  <c r="BG3" i="2"/>
  <c r="BE3" i="2"/>
  <c r="BO3" i="2"/>
  <c r="BQ3" i="2"/>
  <c r="CY5" i="2"/>
  <c r="BU5" i="2"/>
  <c r="BZ5" i="2"/>
  <c r="BS5" i="2"/>
  <c r="BT5" i="2"/>
  <c r="BW5" i="2"/>
  <c r="BV5" i="2"/>
  <c r="AT5" i="2"/>
  <c r="BD5" i="2"/>
  <c r="AU5" i="2"/>
  <c r="AR5" i="2"/>
  <c r="BH5" i="2"/>
  <c r="AG5" i="2"/>
  <c r="BL5" i="2"/>
  <c r="AO5" i="2"/>
  <c r="AP5" i="2"/>
  <c r="BA5" i="2"/>
  <c r="BB5" i="2"/>
  <c r="AS5" i="2"/>
  <c r="BJ5" i="2"/>
  <c r="AW6" i="2"/>
  <c r="AH5" i="2"/>
  <c r="AK5" i="2"/>
  <c r="AQ5" i="2"/>
  <c r="BF5" i="2"/>
  <c r="BP5" i="2"/>
  <c r="BN5" i="2"/>
  <c r="AN5" i="2"/>
  <c r="AC6" i="2"/>
  <c r="BX5" i="2"/>
  <c r="BY6" i="2"/>
  <c r="BV6" i="2"/>
  <c r="CY6" i="2"/>
  <c r="BZ6" i="2"/>
  <c r="BS6" i="2"/>
  <c r="BU6" i="2"/>
  <c r="BT6" i="2"/>
  <c r="BW6" i="2"/>
  <c r="BF6" i="2"/>
  <c r="AT6" i="2"/>
  <c r="BH6" i="2"/>
  <c r="AR6" i="2"/>
  <c r="AP6" i="2"/>
  <c r="BA6" i="2"/>
  <c r="AH6" i="2"/>
  <c r="AK6" i="2"/>
  <c r="BN6" i="2"/>
  <c r="AS6" i="2"/>
  <c r="BJ6" i="2"/>
  <c r="BB6" i="2"/>
  <c r="BP6" i="2"/>
  <c r="BL6" i="2"/>
  <c r="AW7" i="2"/>
  <c r="AQ6" i="2"/>
  <c r="AN6" i="2"/>
  <c r="AU6" i="2"/>
  <c r="AG6" i="2"/>
  <c r="BD6" i="2"/>
  <c r="AO6" i="2"/>
  <c r="AC7" i="2"/>
  <c r="BX6" i="2"/>
  <c r="AJ7" i="2"/>
  <c r="AE8" i="2"/>
  <c r="BM5" i="2"/>
  <c r="BK5" i="2"/>
  <c r="BQ5" i="2"/>
  <c r="BG5" i="2"/>
  <c r="BC5" i="2"/>
  <c r="BI5" i="2"/>
  <c r="BE5" i="2"/>
  <c r="BO5" i="2"/>
  <c r="AD8" i="2"/>
  <c r="AM7" i="2"/>
  <c r="AL7" i="2"/>
  <c r="AI7" i="2"/>
  <c r="DF4" i="2" a="1"/>
  <c r="DF4" i="2"/>
  <c r="DD4" i="2" a="1"/>
  <c r="DD4" i="2"/>
  <c r="DC4" i="2" a="1"/>
  <c r="DC4" i="2"/>
  <c r="DG4" i="2" a="1"/>
  <c r="DG4" i="2"/>
  <c r="DH4" i="2" a="1"/>
  <c r="DH4" i="2"/>
  <c r="DI4" i="2" a="1"/>
  <c r="DI4" i="2"/>
  <c r="DE4" i="2" a="1"/>
  <c r="DE4" i="2"/>
  <c r="DB4" i="2" a="1"/>
  <c r="DB4" i="2"/>
  <c r="BY7" i="2"/>
  <c r="DF5" i="2" a="1"/>
  <c r="DF5" i="2"/>
  <c r="DG5" i="2" a="1"/>
  <c r="DG5" i="2"/>
  <c r="DE5" i="2" a="1"/>
  <c r="DE5" i="2"/>
  <c r="DI5" i="2" a="1"/>
  <c r="DI5" i="2"/>
  <c r="DB5" i="2" a="1"/>
  <c r="DB5" i="2"/>
  <c r="DH5" i="2" a="1"/>
  <c r="DH5" i="2"/>
  <c r="DC5" i="2" a="1"/>
  <c r="DC5" i="2"/>
  <c r="DD5" i="2" a="1"/>
  <c r="DD5" i="2"/>
  <c r="BO6" i="2"/>
  <c r="BK6" i="2"/>
  <c r="BE6" i="2"/>
  <c r="BC6" i="2"/>
  <c r="BI6" i="2"/>
  <c r="BG6" i="2"/>
  <c r="BM6" i="2"/>
  <c r="BQ6" i="2"/>
  <c r="AI8" i="2"/>
  <c r="AL8" i="2"/>
  <c r="AM8" i="2"/>
  <c r="AD9" i="2"/>
  <c r="AJ8" i="2"/>
  <c r="AE9" i="2"/>
  <c r="CY7" i="2"/>
  <c r="BW7" i="2"/>
  <c r="BT7" i="2"/>
  <c r="BV7" i="2"/>
  <c r="BU7" i="2"/>
  <c r="BZ7" i="2"/>
  <c r="BS7" i="2"/>
  <c r="BF7" i="2"/>
  <c r="AP7" i="2"/>
  <c r="AO7" i="2"/>
  <c r="AU7" i="2"/>
  <c r="BP7" i="2"/>
  <c r="BD7" i="2"/>
  <c r="AG7" i="2"/>
  <c r="AS7" i="2"/>
  <c r="BL7" i="2"/>
  <c r="AH7" i="2"/>
  <c r="AK7" i="2"/>
  <c r="BB7" i="2"/>
  <c r="AR7" i="2"/>
  <c r="BJ7" i="2"/>
  <c r="BA7" i="2"/>
  <c r="AN7" i="2"/>
  <c r="AT7" i="2"/>
  <c r="BH7" i="2"/>
  <c r="AQ7" i="2"/>
  <c r="BN7" i="2"/>
  <c r="AW8" i="2"/>
  <c r="AC8" i="2"/>
  <c r="BX7" i="2"/>
  <c r="BY8" i="2"/>
  <c r="BE7" i="2"/>
  <c r="BG7" i="2"/>
  <c r="BI7" i="2"/>
  <c r="BC7" i="2"/>
  <c r="BQ7" i="2"/>
  <c r="BM7" i="2"/>
  <c r="BK7" i="2"/>
  <c r="BO7" i="2"/>
  <c r="AD10" i="2"/>
  <c r="AM9" i="2"/>
  <c r="AL9" i="2"/>
  <c r="AI9" i="2"/>
  <c r="CY8" i="2"/>
  <c r="AC9" i="2"/>
  <c r="BW8" i="2"/>
  <c r="BU8" i="2"/>
  <c r="BV8" i="2"/>
  <c r="BS8" i="2"/>
  <c r="BT8" i="2"/>
  <c r="BZ8" i="2"/>
  <c r="AW9" i="2"/>
  <c r="BL8" i="2"/>
  <c r="AP8" i="2"/>
  <c r="BP8" i="2"/>
  <c r="AG8" i="2"/>
  <c r="BJ8" i="2"/>
  <c r="AT8" i="2"/>
  <c r="BN8" i="2"/>
  <c r="BA8" i="2"/>
  <c r="BD8" i="2"/>
  <c r="AH8" i="2"/>
  <c r="AK8" i="2"/>
  <c r="BB8" i="2"/>
  <c r="AO8" i="2"/>
  <c r="BH8" i="2"/>
  <c r="AN8" i="2"/>
  <c r="AQ8" i="2"/>
  <c r="AU8" i="2"/>
  <c r="AS8" i="2"/>
  <c r="AR8" i="2"/>
  <c r="BF8" i="2"/>
  <c r="BX8" i="2"/>
  <c r="DD6" i="2" a="1"/>
  <c r="DD6" i="2"/>
  <c r="DC6" i="2" a="1"/>
  <c r="DC6" i="2"/>
  <c r="DG6" i="2" a="1"/>
  <c r="DG6" i="2"/>
  <c r="DH6" i="2" a="1"/>
  <c r="DH6" i="2"/>
  <c r="DI6" i="2" a="1"/>
  <c r="DI6" i="2"/>
  <c r="DE6" i="2" a="1"/>
  <c r="DE6" i="2"/>
  <c r="DB6" i="2" a="1"/>
  <c r="DB6" i="2"/>
  <c r="DF6" i="2" a="1"/>
  <c r="DF6" i="2"/>
  <c r="AE10" i="2"/>
  <c r="AJ9" i="2"/>
  <c r="BY9" i="2"/>
  <c r="AE11" i="2"/>
  <c r="AJ10" i="2"/>
  <c r="BZ9" i="2"/>
  <c r="BS9" i="2"/>
  <c r="BU9" i="2"/>
  <c r="BT9" i="2"/>
  <c r="BW9" i="2"/>
  <c r="BV9" i="2"/>
  <c r="AH9" i="2"/>
  <c r="AK9" i="2"/>
  <c r="BB9" i="2"/>
  <c r="AU9" i="2"/>
  <c r="AP9" i="2"/>
  <c r="AG9" i="2"/>
  <c r="AN9" i="2"/>
  <c r="BA9" i="2"/>
  <c r="AT9" i="2"/>
  <c r="BD9" i="2"/>
  <c r="BP9" i="2"/>
  <c r="AW10" i="2"/>
  <c r="AS9" i="2"/>
  <c r="AQ9" i="2"/>
  <c r="BL9" i="2"/>
  <c r="BN9" i="2"/>
  <c r="BJ9" i="2"/>
  <c r="BH9" i="2"/>
  <c r="AO9" i="2"/>
  <c r="BF9" i="2"/>
  <c r="AR9" i="2"/>
  <c r="AC10" i="2"/>
  <c r="BX9" i="2"/>
  <c r="CY9" i="2"/>
  <c r="AD11" i="2"/>
  <c r="AM10" i="2"/>
  <c r="AL10" i="2"/>
  <c r="AI10" i="2"/>
  <c r="BK8" i="2"/>
  <c r="BQ8" i="2"/>
  <c r="BM8" i="2"/>
  <c r="BC8" i="2"/>
  <c r="BG8" i="2"/>
  <c r="BE8" i="2"/>
  <c r="BI8" i="2"/>
  <c r="BO8" i="2"/>
  <c r="DB7" i="2" a="1"/>
  <c r="DB7" i="2"/>
  <c r="DE7" i="2" a="1"/>
  <c r="DE7" i="2"/>
  <c r="DH7" i="2" a="1"/>
  <c r="DH7" i="2"/>
  <c r="DI7" i="2" a="1"/>
  <c r="DI7" i="2"/>
  <c r="DG7" i="2" a="1"/>
  <c r="DG7" i="2"/>
  <c r="DD7" i="2" a="1"/>
  <c r="DD7" i="2"/>
  <c r="DC7" i="2" a="1"/>
  <c r="DC7" i="2"/>
  <c r="DF7" i="2" a="1"/>
  <c r="DF7" i="2"/>
  <c r="BY10" i="2"/>
  <c r="AC11" i="2"/>
  <c r="BZ10" i="2"/>
  <c r="CY10" i="2"/>
  <c r="BW10" i="2"/>
  <c r="BT10" i="2"/>
  <c r="BU10" i="2"/>
  <c r="BS10" i="2"/>
  <c r="BV10" i="2"/>
  <c r="BD10" i="2"/>
  <c r="AS10" i="2"/>
  <c r="AO10" i="2"/>
  <c r="AN10" i="2"/>
  <c r="BP10" i="2"/>
  <c r="BB10" i="2"/>
  <c r="BA10" i="2"/>
  <c r="BJ10" i="2"/>
  <c r="AU10" i="2"/>
  <c r="BF10" i="2"/>
  <c r="AW11" i="2"/>
  <c r="BL10" i="2"/>
  <c r="AP10" i="2"/>
  <c r="BH10" i="2"/>
  <c r="AR10" i="2"/>
  <c r="AT10" i="2"/>
  <c r="AG10" i="2"/>
  <c r="AH10" i="2"/>
  <c r="AK10" i="2"/>
  <c r="BN10" i="2"/>
  <c r="AQ10" i="2"/>
  <c r="BX10" i="2"/>
  <c r="AY7" i="2"/>
  <c r="AY6" i="2"/>
  <c r="AD12" i="2"/>
  <c r="AM11" i="2"/>
  <c r="AI11" i="2"/>
  <c r="AL11" i="2"/>
  <c r="AE12" i="2"/>
  <c r="AJ11" i="2"/>
  <c r="BM9" i="2"/>
  <c r="BK9" i="2"/>
  <c r="BG9" i="2"/>
  <c r="BI9" i="2"/>
  <c r="BC9" i="2"/>
  <c r="BE9" i="2"/>
  <c r="BO9" i="2"/>
  <c r="BQ9" i="2"/>
  <c r="BY11" i="2"/>
  <c r="BQ10" i="2"/>
  <c r="BK10" i="2"/>
  <c r="BM10" i="2"/>
  <c r="BE10" i="2"/>
  <c r="BI10" i="2"/>
  <c r="BC10" i="2"/>
  <c r="BG10" i="2"/>
  <c r="BO10" i="2"/>
  <c r="AI12" i="2"/>
  <c r="AL12" i="2"/>
  <c r="AM12" i="2"/>
  <c r="AD13" i="2"/>
  <c r="AJ12" i="2"/>
  <c r="AE13" i="2"/>
  <c r="CY11" i="2"/>
  <c r="BV11" i="2"/>
  <c r="BW11" i="2"/>
  <c r="BT11" i="2"/>
  <c r="BU11" i="2"/>
  <c r="BS11" i="2"/>
  <c r="BZ11" i="2"/>
  <c r="BD11" i="2"/>
  <c r="AH11" i="2"/>
  <c r="AK11" i="2"/>
  <c r="AN11" i="2"/>
  <c r="BH11" i="2"/>
  <c r="AQ11" i="2"/>
  <c r="AO11" i="2"/>
  <c r="AG11" i="2"/>
  <c r="BF11" i="2"/>
  <c r="BA11" i="2"/>
  <c r="BN11" i="2"/>
  <c r="AU11" i="2"/>
  <c r="AT11" i="2"/>
  <c r="AW12" i="2"/>
  <c r="BB11" i="2"/>
  <c r="AP11" i="2"/>
  <c r="BJ11" i="2"/>
  <c r="AS11" i="2"/>
  <c r="BL11" i="2"/>
  <c r="AR11" i="2"/>
  <c r="BP11" i="2"/>
  <c r="BX11" i="2"/>
  <c r="AC12" i="2"/>
  <c r="BY12" i="2"/>
  <c r="AE14" i="2"/>
  <c r="AJ13" i="2"/>
  <c r="BO11" i="2"/>
  <c r="BK11" i="2"/>
  <c r="BQ11" i="2"/>
  <c r="BI11" i="2"/>
  <c r="BC11" i="2"/>
  <c r="BE11" i="2"/>
  <c r="BG11" i="2"/>
  <c r="BM11" i="2"/>
  <c r="CY12" i="2"/>
  <c r="BV12" i="2"/>
  <c r="BZ12" i="2"/>
  <c r="BS12" i="2"/>
  <c r="BW12" i="2"/>
  <c r="BT12" i="2"/>
  <c r="BU12" i="2"/>
  <c r="BL12" i="2"/>
  <c r="AP12" i="2"/>
  <c r="BJ12" i="2"/>
  <c r="AH12" i="2"/>
  <c r="AK12" i="2"/>
  <c r="BN12" i="2"/>
  <c r="AQ12" i="2"/>
  <c r="AU12" i="2"/>
  <c r="AR12" i="2"/>
  <c r="AN12" i="2"/>
  <c r="BD12" i="2"/>
  <c r="AG12" i="2"/>
  <c r="BB12" i="2"/>
  <c r="AT12" i="2"/>
  <c r="BF12" i="2"/>
  <c r="AO12" i="2"/>
  <c r="AS12" i="2"/>
  <c r="BP12" i="2"/>
  <c r="BA12" i="2"/>
  <c r="BH12" i="2"/>
  <c r="AW13" i="2"/>
  <c r="BX12" i="2"/>
  <c r="AC13" i="2"/>
  <c r="AD14" i="2"/>
  <c r="AI13" i="2"/>
  <c r="AM13" i="2"/>
  <c r="AL13" i="2"/>
  <c r="BY13" i="2"/>
  <c r="CY13" i="2"/>
  <c r="BU13" i="2"/>
  <c r="BZ13" i="2"/>
  <c r="BS13" i="2"/>
  <c r="BT13" i="2"/>
  <c r="BW13" i="2"/>
  <c r="BV13" i="2"/>
  <c r="BF13" i="2"/>
  <c r="AT13" i="2"/>
  <c r="BH13" i="2"/>
  <c r="AP13" i="2"/>
  <c r="AN13" i="2"/>
  <c r="BL13" i="2"/>
  <c r="AG13" i="2"/>
  <c r="AW14" i="2"/>
  <c r="BP13" i="2"/>
  <c r="BB13" i="2"/>
  <c r="AU13" i="2"/>
  <c r="BJ13" i="2"/>
  <c r="AH13" i="2"/>
  <c r="AK13" i="2"/>
  <c r="AQ13" i="2"/>
  <c r="AR13" i="2"/>
  <c r="AS13" i="2"/>
  <c r="BN13" i="2"/>
  <c r="BA13" i="2"/>
  <c r="BD13" i="2"/>
  <c r="AO13" i="2"/>
  <c r="AC14" i="2"/>
  <c r="BX13" i="2"/>
  <c r="BK12" i="2"/>
  <c r="BM12" i="2"/>
  <c r="BG12" i="2"/>
  <c r="BE12" i="2"/>
  <c r="BC12" i="2"/>
  <c r="BI12" i="2"/>
  <c r="BO12" i="2"/>
  <c r="BQ12" i="2"/>
  <c r="AE15" i="2"/>
  <c r="AJ14" i="2"/>
  <c r="AD15" i="2"/>
  <c r="AM14" i="2"/>
  <c r="AI14" i="2"/>
  <c r="AL14" i="2"/>
  <c r="BY14" i="2"/>
  <c r="AD16" i="2"/>
  <c r="AM15" i="2"/>
  <c r="AL15" i="2"/>
  <c r="AI15" i="2"/>
  <c r="AE16" i="2"/>
  <c r="AJ15" i="2"/>
  <c r="BV14" i="2"/>
  <c r="BZ14" i="2"/>
  <c r="BS14" i="2"/>
  <c r="BU14" i="2"/>
  <c r="BT14" i="2"/>
  <c r="CY14" i="2"/>
  <c r="BW14" i="2"/>
  <c r="BL14" i="2"/>
  <c r="AT14" i="2"/>
  <c r="BB14" i="2"/>
  <c r="AS14" i="2"/>
  <c r="BF14" i="2"/>
  <c r="AP14" i="2"/>
  <c r="BP14" i="2"/>
  <c r="AG14" i="2"/>
  <c r="AU14" i="2"/>
  <c r="BA14" i="2"/>
  <c r="BJ14" i="2"/>
  <c r="AW15" i="2"/>
  <c r="BN14" i="2"/>
  <c r="AQ14" i="2"/>
  <c r="BD14" i="2"/>
  <c r="AO14" i="2"/>
  <c r="AH14" i="2"/>
  <c r="AK14" i="2"/>
  <c r="AN14" i="2"/>
  <c r="AR14" i="2"/>
  <c r="BH14" i="2"/>
  <c r="BX14" i="2"/>
  <c r="AC15" i="2"/>
  <c r="BQ13" i="2"/>
  <c r="BO13" i="2"/>
  <c r="BK13" i="2"/>
  <c r="BC13" i="2"/>
  <c r="BG13" i="2"/>
  <c r="BE13" i="2"/>
  <c r="BI13" i="2"/>
  <c r="BM13" i="2"/>
  <c r="BY15" i="2"/>
  <c r="AM16" i="2"/>
  <c r="AL16" i="2"/>
  <c r="AI16" i="2"/>
  <c r="AD17" i="2"/>
  <c r="BO14" i="2"/>
  <c r="BK14" i="2"/>
  <c r="BQ14" i="2"/>
  <c r="BM14" i="2"/>
  <c r="BI14" i="2"/>
  <c r="BC14" i="2"/>
  <c r="BG14" i="2"/>
  <c r="BE14" i="2"/>
  <c r="CY15" i="2"/>
  <c r="BW15" i="2"/>
  <c r="BT15" i="2"/>
  <c r="BV15" i="2"/>
  <c r="BS15" i="2"/>
  <c r="BU15" i="2"/>
  <c r="BZ15" i="2"/>
  <c r="BB15" i="2"/>
  <c r="AH15" i="2"/>
  <c r="AK15" i="2"/>
  <c r="BN15" i="2"/>
  <c r="AQ15" i="2"/>
  <c r="BA15" i="2"/>
  <c r="BD15" i="2"/>
  <c r="AT15" i="2"/>
  <c r="BP15" i="2"/>
  <c r="AU15" i="2"/>
  <c r="AN15" i="2"/>
  <c r="AR15" i="2"/>
  <c r="AG15" i="2"/>
  <c r="BL15" i="2"/>
  <c r="BH15" i="2"/>
  <c r="AP15" i="2"/>
  <c r="BF15" i="2"/>
  <c r="AO15" i="2"/>
  <c r="BJ15" i="2"/>
  <c r="AW16" i="2"/>
  <c r="AS15" i="2"/>
  <c r="AC16" i="2"/>
  <c r="BX15" i="2"/>
  <c r="AJ16" i="2"/>
  <c r="AE17" i="2"/>
  <c r="BY16" i="2"/>
  <c r="AD18" i="2"/>
  <c r="AI17" i="2"/>
  <c r="AL17" i="2"/>
  <c r="AM17" i="2"/>
  <c r="AE18" i="2"/>
  <c r="AJ17" i="2"/>
  <c r="CY16" i="2"/>
  <c r="BW16" i="2"/>
  <c r="BU16" i="2"/>
  <c r="BV16" i="2"/>
  <c r="BZ16" i="2"/>
  <c r="BS16" i="2"/>
  <c r="AC17" i="2"/>
  <c r="BT16" i="2"/>
  <c r="BB16" i="2"/>
  <c r="AW17" i="2"/>
  <c r="BN16" i="2"/>
  <c r="BA16" i="2"/>
  <c r="BD16" i="2"/>
  <c r="AU16" i="2"/>
  <c r="AH16" i="2"/>
  <c r="AK16" i="2"/>
  <c r="BH16" i="2"/>
  <c r="BF16" i="2"/>
  <c r="AO16" i="2"/>
  <c r="BJ16" i="2"/>
  <c r="AQ16" i="2"/>
  <c r="AS16" i="2"/>
  <c r="AN16" i="2"/>
  <c r="BP16" i="2"/>
  <c r="AT16" i="2"/>
  <c r="AG16" i="2"/>
  <c r="AP16" i="2"/>
  <c r="BL16" i="2"/>
  <c r="AR16" i="2"/>
  <c r="BX16" i="2"/>
  <c r="BK15" i="2"/>
  <c r="BG15" i="2"/>
  <c r="BE15" i="2"/>
  <c r="BI15" i="2"/>
  <c r="BC15" i="2"/>
  <c r="BM15" i="2"/>
  <c r="BQ15" i="2"/>
  <c r="BO15" i="2"/>
  <c r="BY17" i="2"/>
  <c r="AC18" i="2"/>
  <c r="BZ17" i="2"/>
  <c r="BS17" i="2"/>
  <c r="BU17" i="2"/>
  <c r="BV17" i="2"/>
  <c r="BW17" i="2"/>
  <c r="BT17" i="2"/>
  <c r="BP17" i="2"/>
  <c r="BA17" i="2"/>
  <c r="AH17" i="2"/>
  <c r="AK17" i="2"/>
  <c r="BD17" i="2"/>
  <c r="AQ17" i="2"/>
  <c r="BL17" i="2"/>
  <c r="AP17" i="2"/>
  <c r="BB17" i="2"/>
  <c r="AT17" i="2"/>
  <c r="BJ17" i="2"/>
  <c r="AU17" i="2"/>
  <c r="AG17" i="2"/>
  <c r="AN17" i="2"/>
  <c r="BF17" i="2"/>
  <c r="AR17" i="2"/>
  <c r="BN17" i="2"/>
  <c r="AW18" i="2"/>
  <c r="AO17" i="2"/>
  <c r="BH17" i="2"/>
  <c r="AS17" i="2"/>
  <c r="BX17" i="2"/>
  <c r="CY17" i="2"/>
  <c r="AE19" i="2"/>
  <c r="AJ18" i="2"/>
  <c r="BK16" i="2"/>
  <c r="BM16" i="2"/>
  <c r="BO16" i="2"/>
  <c r="BC16" i="2"/>
  <c r="BE16" i="2"/>
  <c r="BI16" i="2"/>
  <c r="BG16" i="2"/>
  <c r="BQ16" i="2"/>
  <c r="AD19" i="2"/>
  <c r="AI18" i="2"/>
  <c r="AM18" i="2"/>
  <c r="AL18" i="2"/>
  <c r="BY18" i="2"/>
  <c r="AD20" i="2"/>
  <c r="AL19" i="2"/>
  <c r="AI19" i="2"/>
  <c r="AM19" i="2"/>
  <c r="AE20" i="2"/>
  <c r="AJ19" i="2"/>
  <c r="BQ17" i="2"/>
  <c r="BK17" i="2"/>
  <c r="BO17" i="2"/>
  <c r="BC17" i="2"/>
  <c r="BG17" i="2"/>
  <c r="BE17" i="2"/>
  <c r="BI17" i="2"/>
  <c r="BM17" i="2"/>
  <c r="CY18" i="2"/>
  <c r="BZ18" i="2"/>
  <c r="BW18" i="2"/>
  <c r="BT18" i="2"/>
  <c r="BU18" i="2"/>
  <c r="BV18" i="2"/>
  <c r="BS18" i="2"/>
  <c r="BB18" i="2"/>
  <c r="AP18" i="2"/>
  <c r="AN18" i="2"/>
  <c r="BJ18" i="2"/>
  <c r="AW19" i="2"/>
  <c r="AS18" i="2"/>
  <c r="BF18" i="2"/>
  <c r="AR18" i="2"/>
  <c r="BN18" i="2"/>
  <c r="AT18" i="2"/>
  <c r="BD18" i="2"/>
  <c r="AO18" i="2"/>
  <c r="AG18" i="2"/>
  <c r="BP18" i="2"/>
  <c r="BL18" i="2"/>
  <c r="AQ18" i="2"/>
  <c r="BH18" i="2"/>
  <c r="BA18" i="2"/>
  <c r="AU18" i="2"/>
  <c r="AH18" i="2"/>
  <c r="AK18" i="2"/>
  <c r="AC19" i="2"/>
  <c r="BX18" i="2"/>
  <c r="BY19" i="2"/>
  <c r="AJ20" i="2"/>
  <c r="AE21" i="2"/>
  <c r="CY19" i="2"/>
  <c r="BV19" i="2"/>
  <c r="BW19" i="2"/>
  <c r="BT19" i="2"/>
  <c r="BZ19" i="2"/>
  <c r="BU19" i="2"/>
  <c r="BS19" i="2"/>
  <c r="BL19" i="2"/>
  <c r="AQ19" i="2"/>
  <c r="BP19" i="2"/>
  <c r="BH19" i="2"/>
  <c r="BA19" i="2"/>
  <c r="BB19" i="2"/>
  <c r="AH19" i="2"/>
  <c r="AK19" i="2"/>
  <c r="AO19" i="2"/>
  <c r="AN19" i="2"/>
  <c r="BF19" i="2"/>
  <c r="AP19" i="2"/>
  <c r="AU19" i="2"/>
  <c r="BJ19" i="2"/>
  <c r="AT19" i="2"/>
  <c r="BN19" i="2"/>
  <c r="AR19" i="2"/>
  <c r="BD19" i="2"/>
  <c r="AW20" i="2"/>
  <c r="AG19" i="2"/>
  <c r="AS19" i="2"/>
  <c r="AC20" i="2"/>
  <c r="BX19" i="2"/>
  <c r="BK18" i="2"/>
  <c r="BM18" i="2"/>
  <c r="BI18" i="2"/>
  <c r="BE18" i="2"/>
  <c r="BC18" i="2"/>
  <c r="BG18" i="2"/>
  <c r="BQ18" i="2"/>
  <c r="BO18" i="2"/>
  <c r="AL20" i="2"/>
  <c r="AM20" i="2"/>
  <c r="AI20" i="2"/>
  <c r="AD21" i="2"/>
  <c r="BY20" i="2"/>
  <c r="BK19" i="2"/>
  <c r="BO19" i="2"/>
  <c r="BQ19" i="2"/>
  <c r="BM19" i="2"/>
  <c r="BG19" i="2"/>
  <c r="BE19" i="2"/>
  <c r="BI19" i="2"/>
  <c r="BC19" i="2"/>
  <c r="CY20" i="2"/>
  <c r="BV20" i="2"/>
  <c r="AC21" i="2"/>
  <c r="BZ20" i="2"/>
  <c r="BS20" i="2"/>
  <c r="BW20" i="2"/>
  <c r="BT20" i="2"/>
  <c r="BU20" i="2"/>
  <c r="AP20" i="2"/>
  <c r="BD20" i="2"/>
  <c r="AO20" i="2"/>
  <c r="BL20" i="2"/>
  <c r="AS20" i="2"/>
  <c r="BB20" i="2"/>
  <c r="AR20" i="2"/>
  <c r="BF20" i="2"/>
  <c r="AT20" i="2"/>
  <c r="BJ20" i="2"/>
  <c r="AU20" i="2"/>
  <c r="AW21" i="2"/>
  <c r="BN20" i="2"/>
  <c r="AQ20" i="2"/>
  <c r="BA20" i="2"/>
  <c r="AG20" i="2"/>
  <c r="AN20" i="2"/>
  <c r="BH20" i="2"/>
  <c r="AH20" i="2"/>
  <c r="AK20" i="2"/>
  <c r="BP20" i="2"/>
  <c r="BX20" i="2"/>
  <c r="AE22" i="2"/>
  <c r="AJ21" i="2"/>
  <c r="AD22" i="2"/>
  <c r="AM21" i="2"/>
  <c r="AL21" i="2"/>
  <c r="AI21" i="2"/>
  <c r="BY21" i="2"/>
  <c r="AC22" i="2"/>
  <c r="BU21" i="2"/>
  <c r="BZ21" i="2"/>
  <c r="BS21" i="2"/>
  <c r="BW21" i="2"/>
  <c r="BT21" i="2"/>
  <c r="BV21" i="2"/>
  <c r="BB21" i="2"/>
  <c r="AW22" i="2"/>
  <c r="AG21" i="2"/>
  <c r="BJ21" i="2"/>
  <c r="AP21" i="2"/>
  <c r="BN21" i="2"/>
  <c r="AO21" i="2"/>
  <c r="BD21" i="2"/>
  <c r="AH21" i="2"/>
  <c r="AK21" i="2"/>
  <c r="BP21" i="2"/>
  <c r="BH21" i="2"/>
  <c r="AQ21" i="2"/>
  <c r="BL21" i="2"/>
  <c r="BA21" i="2"/>
  <c r="AS21" i="2"/>
  <c r="AT21" i="2"/>
  <c r="AR21" i="2"/>
  <c r="AN21" i="2"/>
  <c r="BF21" i="2"/>
  <c r="AU21" i="2"/>
  <c r="BX21" i="2"/>
  <c r="CY21" i="2"/>
  <c r="AD23" i="2"/>
  <c r="AM22" i="2"/>
  <c r="AL22" i="2"/>
  <c r="AI22" i="2"/>
  <c r="BK20" i="2"/>
  <c r="BQ20" i="2"/>
  <c r="BE20" i="2"/>
  <c r="BG20" i="2"/>
  <c r="BI20" i="2"/>
  <c r="BC20" i="2"/>
  <c r="BO20" i="2"/>
  <c r="BM20" i="2"/>
  <c r="AE23" i="2"/>
  <c r="AJ22" i="2"/>
  <c r="BY22" i="2"/>
  <c r="AE24" i="2"/>
  <c r="AJ23" i="2"/>
  <c r="BQ21" i="2"/>
  <c r="BM21" i="2"/>
  <c r="BG21" i="2"/>
  <c r="BE21" i="2"/>
  <c r="BI21" i="2"/>
  <c r="BK21" i="2"/>
  <c r="BC21" i="2"/>
  <c r="BO21" i="2"/>
  <c r="AD24" i="2"/>
  <c r="AL23" i="2"/>
  <c r="AM23" i="2"/>
  <c r="AI23" i="2"/>
  <c r="CY22" i="2"/>
  <c r="BV22" i="2"/>
  <c r="BZ22" i="2"/>
  <c r="BS22" i="2"/>
  <c r="BU22" i="2"/>
  <c r="BW22" i="2"/>
  <c r="BT22" i="2"/>
  <c r="BN22" i="2"/>
  <c r="AT22" i="2"/>
  <c r="AQ22" i="2"/>
  <c r="BA22" i="2"/>
  <c r="AN22" i="2"/>
  <c r="BL22" i="2"/>
  <c r="AU22" i="2"/>
  <c r="BH22" i="2"/>
  <c r="AH22" i="2"/>
  <c r="AK22" i="2"/>
  <c r="BB22" i="2"/>
  <c r="AS22" i="2"/>
  <c r="BJ22" i="2"/>
  <c r="AW23" i="2"/>
  <c r="BP22" i="2"/>
  <c r="BF22" i="2"/>
  <c r="AG22" i="2"/>
  <c r="AO22" i="2"/>
  <c r="BD22" i="2"/>
  <c r="AP22" i="2"/>
  <c r="AR22" i="2"/>
  <c r="AC23" i="2"/>
  <c r="BX22" i="2"/>
  <c r="BY23" i="2"/>
  <c r="BO22" i="2"/>
  <c r="BM22" i="2"/>
  <c r="BK22" i="2"/>
  <c r="BI22" i="2"/>
  <c r="BQ22" i="2"/>
  <c r="BG22" i="2"/>
  <c r="BE22" i="2"/>
  <c r="BC22" i="2"/>
  <c r="CY23" i="2"/>
  <c r="BW23" i="2"/>
  <c r="BT23" i="2"/>
  <c r="BV23" i="2"/>
  <c r="BU23" i="2"/>
  <c r="BZ23" i="2"/>
  <c r="BS23" i="2"/>
  <c r="BB23" i="2"/>
  <c r="AG23" i="2"/>
  <c r="AU23" i="2"/>
  <c r="BF23" i="2"/>
  <c r="AW24" i="2"/>
  <c r="BN23" i="2"/>
  <c r="AH23" i="2"/>
  <c r="AK23" i="2"/>
  <c r="BD23" i="2"/>
  <c r="AT23" i="2"/>
  <c r="AN23" i="2"/>
  <c r="BL23" i="2"/>
  <c r="BA23" i="2"/>
  <c r="AQ23" i="2"/>
  <c r="BH23" i="2"/>
  <c r="AS23" i="2"/>
  <c r="AO23" i="2"/>
  <c r="BP23" i="2"/>
  <c r="AR23" i="2"/>
  <c r="AP23" i="2"/>
  <c r="BJ23" i="2"/>
  <c r="AC24" i="2"/>
  <c r="BX23" i="2"/>
  <c r="AJ24" i="2"/>
  <c r="AE25" i="2"/>
  <c r="AM24" i="2"/>
  <c r="AI24" i="2"/>
  <c r="AL24" i="2"/>
  <c r="AD25" i="2"/>
  <c r="BY24" i="2"/>
  <c r="BM23" i="2"/>
  <c r="BQ23" i="2"/>
  <c r="BK23" i="2"/>
  <c r="BI23" i="2"/>
  <c r="BC23" i="2"/>
  <c r="BE23" i="2"/>
  <c r="BG23" i="2"/>
  <c r="BO23" i="2"/>
  <c r="AE26" i="2"/>
  <c r="AJ25" i="2"/>
  <c r="CY24" i="2"/>
  <c r="BW24" i="2"/>
  <c r="BU24" i="2"/>
  <c r="BV24" i="2"/>
  <c r="BS24" i="2"/>
  <c r="BT24" i="2"/>
  <c r="BZ24" i="2"/>
  <c r="BJ24" i="2"/>
  <c r="BA24" i="2"/>
  <c r="BN24" i="2"/>
  <c r="AW25" i="2"/>
  <c r="BH24" i="2"/>
  <c r="AH24" i="2"/>
  <c r="AK24" i="2"/>
  <c r="BL24" i="2"/>
  <c r="AT24" i="2"/>
  <c r="BP24" i="2"/>
  <c r="BB24" i="2"/>
  <c r="AS24" i="2"/>
  <c r="AQ24" i="2"/>
  <c r="AN24" i="2"/>
  <c r="BF24" i="2"/>
  <c r="AP24" i="2"/>
  <c r="AR24" i="2"/>
  <c r="AG24" i="2"/>
  <c r="AU24" i="2"/>
  <c r="BD24" i="2"/>
  <c r="AO24" i="2"/>
  <c r="AC25" i="2"/>
  <c r="BX24" i="2"/>
  <c r="AD26" i="2"/>
  <c r="AL25" i="2"/>
  <c r="AI25" i="2"/>
  <c r="AM25" i="2"/>
  <c r="BY25" i="2"/>
  <c r="AC26" i="2"/>
  <c r="BZ25" i="2"/>
  <c r="BS25" i="2"/>
  <c r="BU25" i="2"/>
  <c r="BW25" i="2"/>
  <c r="BV25" i="2"/>
  <c r="BT25" i="2"/>
  <c r="BJ25" i="2"/>
  <c r="AH25" i="2"/>
  <c r="AK25" i="2"/>
  <c r="AT25" i="2"/>
  <c r="BF25" i="2"/>
  <c r="AP25" i="2"/>
  <c r="AG25" i="2"/>
  <c r="BN25" i="2"/>
  <c r="AR25" i="2"/>
  <c r="BP25" i="2"/>
  <c r="BD25" i="2"/>
  <c r="BA25" i="2"/>
  <c r="BH25" i="2"/>
  <c r="AO25" i="2"/>
  <c r="BL25" i="2"/>
  <c r="AW26" i="2"/>
  <c r="BB25" i="2"/>
  <c r="AQ25" i="2"/>
  <c r="AS25" i="2"/>
  <c r="AU25" i="2"/>
  <c r="AN25" i="2"/>
  <c r="CY25" i="2"/>
  <c r="BX25" i="2"/>
  <c r="BK24" i="2"/>
  <c r="BQ24" i="2"/>
  <c r="BC24" i="2"/>
  <c r="BI24" i="2"/>
  <c r="BM24" i="2"/>
  <c r="BE24" i="2"/>
  <c r="BG24" i="2"/>
  <c r="BO24" i="2"/>
  <c r="AE27" i="2"/>
  <c r="AJ26" i="2"/>
  <c r="AD27" i="2"/>
  <c r="AL26" i="2"/>
  <c r="AM26" i="2"/>
  <c r="AI26" i="2"/>
  <c r="BY26" i="2"/>
  <c r="AD28" i="2"/>
  <c r="AI27" i="2"/>
  <c r="AM27" i="2"/>
  <c r="AL27" i="2"/>
  <c r="AE28" i="2"/>
  <c r="AJ27" i="2"/>
  <c r="BQ25" i="2"/>
  <c r="BO25" i="2"/>
  <c r="BK25" i="2"/>
  <c r="BM25" i="2"/>
  <c r="BC25" i="2"/>
  <c r="BI25" i="2"/>
  <c r="BE25" i="2"/>
  <c r="BG25" i="2"/>
  <c r="BZ26" i="2"/>
  <c r="BW26" i="2"/>
  <c r="BT26" i="2"/>
  <c r="BU26" i="2"/>
  <c r="CY26" i="2"/>
  <c r="BS26" i="2"/>
  <c r="BV26" i="2"/>
  <c r="BN26" i="2"/>
  <c r="AU26" i="2"/>
  <c r="BD26" i="2"/>
  <c r="AQ26" i="2"/>
  <c r="BH26" i="2"/>
  <c r="AW27" i="2"/>
  <c r="BA26" i="2"/>
  <c r="AN26" i="2"/>
  <c r="AP26" i="2"/>
  <c r="BB26" i="2"/>
  <c r="AO26" i="2"/>
  <c r="BJ26" i="2"/>
  <c r="AS26" i="2"/>
  <c r="BP26" i="2"/>
  <c r="BF26" i="2"/>
  <c r="AH26" i="2"/>
  <c r="AK26" i="2"/>
  <c r="BL26" i="2"/>
  <c r="AT26" i="2"/>
  <c r="AR26" i="2"/>
  <c r="AG26" i="2"/>
  <c r="BX26" i="2"/>
  <c r="AC27" i="2"/>
  <c r="BY27" i="2"/>
  <c r="BQ26" i="2"/>
  <c r="BK26" i="2"/>
  <c r="BM26" i="2"/>
  <c r="BI26" i="2"/>
  <c r="BC26" i="2"/>
  <c r="BE26" i="2"/>
  <c r="BG26" i="2"/>
  <c r="BO26" i="2"/>
  <c r="AJ28" i="2"/>
  <c r="AE29" i="2"/>
  <c r="CY27" i="2"/>
  <c r="BV27" i="2"/>
  <c r="BW27" i="2"/>
  <c r="BT27" i="2"/>
  <c r="BU27" i="2"/>
  <c r="BS27" i="2"/>
  <c r="BZ27" i="2"/>
  <c r="BL27" i="2"/>
  <c r="AT27" i="2"/>
  <c r="BB27" i="2"/>
  <c r="AR27" i="2"/>
  <c r="BP27" i="2"/>
  <c r="BD27" i="2"/>
  <c r="AW28" i="2"/>
  <c r="AG27" i="2"/>
  <c r="AN27" i="2"/>
  <c r="BF27" i="2"/>
  <c r="AH27" i="2"/>
  <c r="AK27" i="2"/>
  <c r="BN27" i="2"/>
  <c r="AS27" i="2"/>
  <c r="AQ27" i="2"/>
  <c r="AP27" i="2"/>
  <c r="BA27" i="2"/>
  <c r="AU27" i="2"/>
  <c r="BH27" i="2"/>
  <c r="BJ27" i="2"/>
  <c r="AO27" i="2"/>
  <c r="BX27" i="2"/>
  <c r="AC28" i="2"/>
  <c r="AI28" i="2"/>
  <c r="AM28" i="2"/>
  <c r="AL28" i="2"/>
  <c r="AD29" i="2"/>
  <c r="BY28" i="2"/>
  <c r="AD30" i="2"/>
  <c r="AI29" i="2"/>
  <c r="AL29" i="2"/>
  <c r="AM29" i="2"/>
  <c r="AE30" i="2"/>
  <c r="AJ29" i="2"/>
  <c r="BV28" i="2"/>
  <c r="BZ28" i="2"/>
  <c r="BS28" i="2"/>
  <c r="BW28" i="2"/>
  <c r="BT28" i="2"/>
  <c r="BU28" i="2"/>
  <c r="CY28" i="2"/>
  <c r="BD28" i="2"/>
  <c r="AT28" i="2"/>
  <c r="AH28" i="2"/>
  <c r="AK28" i="2"/>
  <c r="BH28" i="2"/>
  <c r="AU28" i="2"/>
  <c r="AP28" i="2"/>
  <c r="AG28" i="2"/>
  <c r="AN28" i="2"/>
  <c r="AQ28" i="2"/>
  <c r="BB28" i="2"/>
  <c r="AR28" i="2"/>
  <c r="BP28" i="2"/>
  <c r="BF28" i="2"/>
  <c r="BA28" i="2"/>
  <c r="AO28" i="2"/>
  <c r="AW29" i="2"/>
  <c r="AS28" i="2"/>
  <c r="BJ28" i="2"/>
  <c r="BN28" i="2"/>
  <c r="BL28" i="2"/>
  <c r="BX28" i="2"/>
  <c r="AC29" i="2"/>
  <c r="BM27" i="2"/>
  <c r="BQ27" i="2"/>
  <c r="BG27" i="2"/>
  <c r="BI27" i="2"/>
  <c r="BE27" i="2"/>
  <c r="BK27" i="2"/>
  <c r="BC27" i="2"/>
  <c r="BO27" i="2"/>
  <c r="BY29" i="2"/>
  <c r="BO28" i="2"/>
  <c r="BK28" i="2"/>
  <c r="BM28" i="2"/>
  <c r="BG28" i="2"/>
  <c r="BE28" i="2"/>
  <c r="BC28" i="2"/>
  <c r="BI28" i="2"/>
  <c r="BQ28" i="2"/>
  <c r="AC30" i="2"/>
  <c r="CY29" i="2"/>
  <c r="BU29" i="2"/>
  <c r="BZ29" i="2"/>
  <c r="BS29" i="2"/>
  <c r="BW29" i="2"/>
  <c r="BT29" i="2"/>
  <c r="BV29" i="2"/>
  <c r="BF29" i="2"/>
  <c r="AU29" i="2"/>
  <c r="BN29" i="2"/>
  <c r="BA29" i="2"/>
  <c r="AT29" i="2"/>
  <c r="BD29" i="2"/>
  <c r="AW30" i="2"/>
  <c r="BH29" i="2"/>
  <c r="AO29" i="2"/>
  <c r="BL29" i="2"/>
  <c r="AH29" i="2"/>
  <c r="AK29" i="2"/>
  <c r="AG29" i="2"/>
  <c r="BP29" i="2"/>
  <c r="AS29" i="2"/>
  <c r="AP29" i="2"/>
  <c r="BB29" i="2"/>
  <c r="AR29" i="2"/>
  <c r="BJ29" i="2"/>
  <c r="AQ29" i="2"/>
  <c r="AN29" i="2"/>
  <c r="BX29" i="2"/>
  <c r="AD31" i="2"/>
  <c r="AM30" i="2"/>
  <c r="AL30" i="2"/>
  <c r="AI30" i="2"/>
  <c r="AE31" i="2"/>
  <c r="AJ30" i="2"/>
  <c r="BY30" i="2"/>
  <c r="AD32" i="2"/>
  <c r="AM31" i="2"/>
  <c r="AL31" i="2"/>
  <c r="AI31" i="2"/>
  <c r="BM29" i="2"/>
  <c r="BK29" i="2"/>
  <c r="BI29" i="2"/>
  <c r="BC29" i="2"/>
  <c r="BG29" i="2"/>
  <c r="BE29" i="2"/>
  <c r="BQ29" i="2"/>
  <c r="BO29" i="2"/>
  <c r="AE32" i="2"/>
  <c r="AJ31" i="2"/>
  <c r="BV30" i="2"/>
  <c r="AC31" i="2"/>
  <c r="CY30" i="2"/>
  <c r="BZ30" i="2"/>
  <c r="BS30" i="2"/>
  <c r="BW30" i="2"/>
  <c r="BU30" i="2"/>
  <c r="BT30" i="2"/>
  <c r="BH30" i="2"/>
  <c r="AH30" i="2"/>
  <c r="AK30" i="2"/>
  <c r="BP30" i="2"/>
  <c r="BB30" i="2"/>
  <c r="AT30" i="2"/>
  <c r="AP30" i="2"/>
  <c r="AG30" i="2"/>
  <c r="BF30" i="2"/>
  <c r="AW31" i="2"/>
  <c r="AO30" i="2"/>
  <c r="BN30" i="2"/>
  <c r="BA30" i="2"/>
  <c r="AQ30" i="2"/>
  <c r="AS30" i="2"/>
  <c r="AN30" i="2"/>
  <c r="AR30" i="2"/>
  <c r="BD30" i="2"/>
  <c r="AU30" i="2"/>
  <c r="BL30" i="2"/>
  <c r="BJ30" i="2"/>
  <c r="BX30" i="2"/>
  <c r="BY31" i="2"/>
  <c r="CY31" i="2"/>
  <c r="BW31" i="2"/>
  <c r="BT31" i="2"/>
  <c r="BV31" i="2"/>
  <c r="BS31" i="2"/>
  <c r="BZ31" i="2"/>
  <c r="BU31" i="2"/>
  <c r="BH31" i="2"/>
  <c r="AR31" i="2"/>
  <c r="AW32" i="2"/>
  <c r="AN31" i="2"/>
  <c r="BB31" i="2"/>
  <c r="BA31" i="2"/>
  <c r="BJ31" i="2"/>
  <c r="AO31" i="2"/>
  <c r="BN31" i="2"/>
  <c r="AU31" i="2"/>
  <c r="BD31" i="2"/>
  <c r="AQ31" i="2"/>
  <c r="AS31" i="2"/>
  <c r="AP31" i="2"/>
  <c r="BF31" i="2"/>
  <c r="AG31" i="2"/>
  <c r="BL31" i="2"/>
  <c r="AT31" i="2"/>
  <c r="BP31" i="2"/>
  <c r="AH31" i="2"/>
  <c r="AK31" i="2"/>
  <c r="BX31" i="2"/>
  <c r="AC32" i="2"/>
  <c r="AJ32" i="2"/>
  <c r="AE33" i="2"/>
  <c r="AI32" i="2"/>
  <c r="AM32" i="2"/>
  <c r="AL32" i="2"/>
  <c r="AD33" i="2"/>
  <c r="BM30" i="2"/>
  <c r="BQ30" i="2"/>
  <c r="BO30" i="2"/>
  <c r="BI30" i="2"/>
  <c r="BG30" i="2"/>
  <c r="BE30" i="2"/>
  <c r="BC30" i="2"/>
  <c r="BK30" i="2"/>
  <c r="BY32" i="2"/>
  <c r="CY32" i="2"/>
  <c r="BW32" i="2"/>
  <c r="BU32" i="2"/>
  <c r="BV32" i="2"/>
  <c r="BS32" i="2"/>
  <c r="BZ32" i="2"/>
  <c r="BT32" i="2"/>
  <c r="AC33" i="2"/>
  <c r="BL32" i="2"/>
  <c r="AH32" i="2"/>
  <c r="AK32" i="2"/>
  <c r="AU32" i="2"/>
  <c r="AG32" i="2"/>
  <c r="BA32" i="2"/>
  <c r="AQ32" i="2"/>
  <c r="AN32" i="2"/>
  <c r="BF32" i="2"/>
  <c r="AS32" i="2"/>
  <c r="BJ32" i="2"/>
  <c r="AW33" i="2"/>
  <c r="BN32" i="2"/>
  <c r="AO32" i="2"/>
  <c r="BP32" i="2"/>
  <c r="AR32" i="2"/>
  <c r="AP32" i="2"/>
  <c r="BB32" i="2"/>
  <c r="AT32" i="2"/>
  <c r="BD32" i="2"/>
  <c r="BH32" i="2"/>
  <c r="BX32" i="2"/>
  <c r="BQ31" i="2"/>
  <c r="BM31" i="2"/>
  <c r="BI31" i="2"/>
  <c r="BG31" i="2"/>
  <c r="BC31" i="2"/>
  <c r="BE31" i="2"/>
  <c r="BK31" i="2"/>
  <c r="BO31" i="2"/>
  <c r="AE34" i="2"/>
  <c r="AJ33" i="2"/>
  <c r="AD34" i="2"/>
  <c r="AM33" i="2"/>
  <c r="AI33" i="2"/>
  <c r="AL33" i="2"/>
  <c r="BY33" i="2"/>
  <c r="AC34" i="2"/>
  <c r="BZ33" i="2"/>
  <c r="BS33" i="2"/>
  <c r="BU33" i="2"/>
  <c r="BW33" i="2"/>
  <c r="BV33" i="2"/>
  <c r="BT33" i="2"/>
  <c r="BD33" i="2"/>
  <c r="AP33" i="2"/>
  <c r="BH33" i="2"/>
  <c r="AU33" i="2"/>
  <c r="AN33" i="2"/>
  <c r="BB33" i="2"/>
  <c r="AW34" i="2"/>
  <c r="AR33" i="2"/>
  <c r="AT33" i="2"/>
  <c r="BA33" i="2"/>
  <c r="BJ33" i="2"/>
  <c r="AH33" i="2"/>
  <c r="AK33" i="2"/>
  <c r="AG33" i="2"/>
  <c r="BP33" i="2"/>
  <c r="AQ33" i="2"/>
  <c r="AO33" i="2"/>
  <c r="BF33" i="2"/>
  <c r="AS33" i="2"/>
  <c r="BN33" i="2"/>
  <c r="BL33" i="2"/>
  <c r="CY33" i="2"/>
  <c r="BX33" i="2"/>
  <c r="AD35" i="2"/>
  <c r="AL34" i="2"/>
  <c r="AM34" i="2"/>
  <c r="AI34" i="2"/>
  <c r="AE35" i="2"/>
  <c r="AJ34" i="2"/>
  <c r="BO32" i="2"/>
  <c r="BM32" i="2"/>
  <c r="BK32" i="2"/>
  <c r="BC32" i="2"/>
  <c r="BI32" i="2"/>
  <c r="BG32" i="2"/>
  <c r="BQ32" i="2"/>
  <c r="BE32" i="2"/>
  <c r="BY34" i="2"/>
  <c r="AD36" i="2"/>
  <c r="AM35" i="2"/>
  <c r="AL35" i="2"/>
  <c r="AI35" i="2"/>
  <c r="AE36" i="2"/>
  <c r="AJ35" i="2"/>
  <c r="BQ33" i="2"/>
  <c r="BO33" i="2"/>
  <c r="BG33" i="2"/>
  <c r="BE33" i="2"/>
  <c r="BC33" i="2"/>
  <c r="BI33" i="2"/>
  <c r="BM33" i="2"/>
  <c r="BK33" i="2"/>
  <c r="CY34" i="2"/>
  <c r="BZ34" i="2"/>
  <c r="BW34" i="2"/>
  <c r="BT34" i="2"/>
  <c r="BU34" i="2"/>
  <c r="BS34" i="2"/>
  <c r="BV34" i="2"/>
  <c r="BB34" i="2"/>
  <c r="BA34" i="2"/>
  <c r="BJ34" i="2"/>
  <c r="AS34" i="2"/>
  <c r="BN34" i="2"/>
  <c r="AU34" i="2"/>
  <c r="BD34" i="2"/>
  <c r="AP34" i="2"/>
  <c r="BL34" i="2"/>
  <c r="AW35" i="2"/>
  <c r="AN34" i="2"/>
  <c r="AH34" i="2"/>
  <c r="AK34" i="2"/>
  <c r="BP34" i="2"/>
  <c r="AO34" i="2"/>
  <c r="AQ34" i="2"/>
  <c r="BH34" i="2"/>
  <c r="AR34" i="2"/>
  <c r="BF34" i="2"/>
  <c r="AT34" i="2"/>
  <c r="AG34" i="2"/>
  <c r="AC35" i="2"/>
  <c r="BX34" i="2"/>
  <c r="BY35" i="2"/>
  <c r="BM34" i="2"/>
  <c r="BK34" i="2"/>
  <c r="BC34" i="2"/>
  <c r="BQ34" i="2"/>
  <c r="BG34" i="2"/>
  <c r="BI34" i="2"/>
  <c r="BE34" i="2"/>
  <c r="BO34" i="2"/>
  <c r="AJ36" i="2"/>
  <c r="AE37" i="2"/>
  <c r="CY35" i="2"/>
  <c r="BV35" i="2"/>
  <c r="BW35" i="2"/>
  <c r="BT35" i="2"/>
  <c r="BU35" i="2"/>
  <c r="BS35" i="2"/>
  <c r="BZ35" i="2"/>
  <c r="AO35" i="2"/>
  <c r="AP35" i="2"/>
  <c r="AG35" i="2"/>
  <c r="BD35" i="2"/>
  <c r="AR35" i="2"/>
  <c r="BB35" i="2"/>
  <c r="AW36" i="2"/>
  <c r="BF35" i="2"/>
  <c r="AT35" i="2"/>
  <c r="BJ35" i="2"/>
  <c r="AU35" i="2"/>
  <c r="AN35" i="2"/>
  <c r="BP35" i="2"/>
  <c r="AQ35" i="2"/>
  <c r="AH35" i="2"/>
  <c r="AK35" i="2"/>
  <c r="BA35" i="2"/>
  <c r="BL35" i="2"/>
  <c r="AS35" i="2"/>
  <c r="BN35" i="2"/>
  <c r="BH35" i="2"/>
  <c r="AC36" i="2"/>
  <c r="BX35" i="2"/>
  <c r="AM36" i="2"/>
  <c r="AL36" i="2"/>
  <c r="AI36" i="2"/>
  <c r="AD37" i="2"/>
  <c r="BY36" i="2"/>
  <c r="BV36" i="2"/>
  <c r="BZ36" i="2"/>
  <c r="BS36" i="2"/>
  <c r="CY36" i="2"/>
  <c r="BW36" i="2"/>
  <c r="BT36" i="2"/>
  <c r="AC37" i="2"/>
  <c r="BU36" i="2"/>
  <c r="BP36" i="2"/>
  <c r="BH36" i="2"/>
  <c r="AS36" i="2"/>
  <c r="BL36" i="2"/>
  <c r="AW37" i="2"/>
  <c r="BB36" i="2"/>
  <c r="AQ36" i="2"/>
  <c r="AH36" i="2"/>
  <c r="AK36" i="2"/>
  <c r="AN36" i="2"/>
  <c r="BF36" i="2"/>
  <c r="BA36" i="2"/>
  <c r="BJ36" i="2"/>
  <c r="AU36" i="2"/>
  <c r="AP36" i="2"/>
  <c r="AG36" i="2"/>
  <c r="AO36" i="2"/>
  <c r="AR36" i="2"/>
  <c r="BN36" i="2"/>
  <c r="AT36" i="2"/>
  <c r="BD36" i="2"/>
  <c r="BX36" i="2"/>
  <c r="AE38" i="2"/>
  <c r="AJ37" i="2"/>
  <c r="AD38" i="2"/>
  <c r="AL37" i="2"/>
  <c r="AM37" i="2"/>
  <c r="AI37" i="2"/>
  <c r="BO35" i="2"/>
  <c r="BM35" i="2"/>
  <c r="BG35" i="2"/>
  <c r="BE35" i="2"/>
  <c r="BC35" i="2"/>
  <c r="BI35" i="2"/>
  <c r="BK35" i="2"/>
  <c r="BQ35" i="2"/>
  <c r="BY37" i="2"/>
  <c r="AE39" i="2"/>
  <c r="AJ38" i="2"/>
  <c r="AC38" i="2"/>
  <c r="CY37" i="2"/>
  <c r="BU37" i="2"/>
  <c r="BZ37" i="2"/>
  <c r="BV37" i="2"/>
  <c r="BT37" i="2"/>
  <c r="BW37" i="2"/>
  <c r="BS37" i="2"/>
  <c r="BH37" i="2"/>
  <c r="AH37" i="2"/>
  <c r="AK37" i="2"/>
  <c r="BP37" i="2"/>
  <c r="BL37" i="2"/>
  <c r="AU37" i="2"/>
  <c r="BF37" i="2"/>
  <c r="AW38" i="2"/>
  <c r="BA37" i="2"/>
  <c r="BJ37" i="2"/>
  <c r="AQ37" i="2"/>
  <c r="AT37" i="2"/>
  <c r="BN37" i="2"/>
  <c r="AR37" i="2"/>
  <c r="AG37" i="2"/>
  <c r="AN37" i="2"/>
  <c r="AS37" i="2"/>
  <c r="AO37" i="2"/>
  <c r="AP37" i="2"/>
  <c r="BD37" i="2"/>
  <c r="BB37" i="2"/>
  <c r="BX37" i="2"/>
  <c r="AD39" i="2"/>
  <c r="AI38" i="2"/>
  <c r="AL38" i="2"/>
  <c r="AM38" i="2"/>
  <c r="BQ36" i="2"/>
  <c r="BG36" i="2"/>
  <c r="BI36" i="2"/>
  <c r="BE36" i="2"/>
  <c r="BO36" i="2"/>
  <c r="BC36" i="2"/>
  <c r="BK36" i="2"/>
  <c r="BM36" i="2"/>
  <c r="BY38" i="2"/>
  <c r="AD40" i="2"/>
  <c r="AI39" i="2"/>
  <c r="AL39" i="2"/>
  <c r="AM39" i="2"/>
  <c r="CY38" i="2"/>
  <c r="BV38" i="2"/>
  <c r="BZ38" i="2"/>
  <c r="BU38" i="2"/>
  <c r="BS38" i="2"/>
  <c r="BT38" i="2"/>
  <c r="BW38" i="2"/>
  <c r="BB38" i="2"/>
  <c r="AO38" i="2"/>
  <c r="AQ38" i="2"/>
  <c r="AG38" i="2"/>
  <c r="BJ38" i="2"/>
  <c r="AH38" i="2"/>
  <c r="AK38" i="2"/>
  <c r="BP38" i="2"/>
  <c r="BN38" i="2"/>
  <c r="AS38" i="2"/>
  <c r="BL38" i="2"/>
  <c r="AR38" i="2"/>
  <c r="BH38" i="2"/>
  <c r="AT38" i="2"/>
  <c r="AU38" i="2"/>
  <c r="BA38" i="2"/>
  <c r="AW39" i="2"/>
  <c r="BF38" i="2"/>
  <c r="AP38" i="2"/>
  <c r="BD38" i="2"/>
  <c r="AN38" i="2"/>
  <c r="AC39" i="2"/>
  <c r="BX38" i="2"/>
  <c r="BK37" i="2"/>
  <c r="BO37" i="2"/>
  <c r="BQ37" i="2"/>
  <c r="BE37" i="2"/>
  <c r="BC37" i="2"/>
  <c r="BI37" i="2"/>
  <c r="BG37" i="2"/>
  <c r="BM37" i="2"/>
  <c r="AE40" i="2"/>
  <c r="AJ39" i="2"/>
  <c r="BY39" i="2"/>
  <c r="CY39" i="2"/>
  <c r="BW39" i="2"/>
  <c r="BT39" i="2"/>
  <c r="BV39" i="2"/>
  <c r="BZ39" i="2"/>
  <c r="BU39" i="2"/>
  <c r="BS39" i="2"/>
  <c r="BF39" i="2"/>
  <c r="AQ39" i="2"/>
  <c r="BJ39" i="2"/>
  <c r="AO39" i="2"/>
  <c r="AW40" i="2"/>
  <c r="AT39" i="2"/>
  <c r="BD39" i="2"/>
  <c r="AP39" i="2"/>
  <c r="BL39" i="2"/>
  <c r="AH39" i="2"/>
  <c r="AK39" i="2"/>
  <c r="BB39" i="2"/>
  <c r="BN39" i="2"/>
  <c r="BP39" i="2"/>
  <c r="AG39" i="2"/>
  <c r="AN39" i="2"/>
  <c r="AR39" i="2"/>
  <c r="BA39" i="2"/>
  <c r="AU39" i="2"/>
  <c r="BH39" i="2"/>
  <c r="AS39" i="2"/>
  <c r="AC40" i="2"/>
  <c r="BX39" i="2"/>
  <c r="BO38" i="2"/>
  <c r="BM38" i="2"/>
  <c r="BI38" i="2"/>
  <c r="BC38" i="2"/>
  <c r="BG38" i="2"/>
  <c r="BE38" i="2"/>
  <c r="BQ38" i="2"/>
  <c r="BK38" i="2"/>
  <c r="AJ40" i="2"/>
  <c r="AE41" i="2"/>
  <c r="AL40" i="2"/>
  <c r="AM40" i="2"/>
  <c r="AI40" i="2"/>
  <c r="AD41" i="2"/>
  <c r="BY40" i="2"/>
  <c r="AD42" i="2"/>
  <c r="AM41" i="2"/>
  <c r="AI41" i="2"/>
  <c r="AL41" i="2"/>
  <c r="CY40" i="2"/>
  <c r="BW40" i="2"/>
  <c r="BU40" i="2"/>
  <c r="BV40" i="2"/>
  <c r="BZ40" i="2"/>
  <c r="BT40" i="2"/>
  <c r="BS40" i="2"/>
  <c r="BF40" i="2"/>
  <c r="AU40" i="2"/>
  <c r="AN40" i="2"/>
  <c r="BP40" i="2"/>
  <c r="BJ40" i="2"/>
  <c r="AR40" i="2"/>
  <c r="BD40" i="2"/>
  <c r="AT40" i="2"/>
  <c r="BH40" i="2"/>
  <c r="AO40" i="2"/>
  <c r="AH40" i="2"/>
  <c r="AK40" i="2"/>
  <c r="AP40" i="2"/>
  <c r="BA40" i="2"/>
  <c r="AG40" i="2"/>
  <c r="BB40" i="2"/>
  <c r="BN40" i="2"/>
  <c r="AW41" i="2"/>
  <c r="AS40" i="2"/>
  <c r="BL40" i="2"/>
  <c r="AQ40" i="2"/>
  <c r="BX40" i="2"/>
  <c r="AC41" i="2"/>
  <c r="AE42" i="2"/>
  <c r="AJ41" i="2"/>
  <c r="BQ39" i="2"/>
  <c r="BM39" i="2"/>
  <c r="BG39" i="2"/>
  <c r="BK39" i="2"/>
  <c r="BI39" i="2"/>
  <c r="BE39" i="2"/>
  <c r="BC39" i="2"/>
  <c r="BO39" i="2"/>
  <c r="BY41" i="2"/>
  <c r="AE43" i="2"/>
  <c r="AJ42" i="2"/>
  <c r="AC42" i="2"/>
  <c r="BZ41" i="2"/>
  <c r="BS41" i="2"/>
  <c r="BU41" i="2"/>
  <c r="BW41" i="2"/>
  <c r="BV41" i="2"/>
  <c r="BT41" i="2"/>
  <c r="BN41" i="2"/>
  <c r="AP41" i="2"/>
  <c r="AQ41" i="2"/>
  <c r="AN41" i="2"/>
  <c r="BD41" i="2"/>
  <c r="AT41" i="2"/>
  <c r="AW42" i="2"/>
  <c r="BP41" i="2"/>
  <c r="AO41" i="2"/>
  <c r="AG41" i="2"/>
  <c r="BL41" i="2"/>
  <c r="AH41" i="2"/>
  <c r="AK41" i="2"/>
  <c r="BB41" i="2"/>
  <c r="AU41" i="2"/>
  <c r="AR41" i="2"/>
  <c r="AS41" i="2"/>
  <c r="BF41" i="2"/>
  <c r="BJ41" i="2"/>
  <c r="BH41" i="2"/>
  <c r="BA41" i="2"/>
  <c r="BX41" i="2"/>
  <c r="CY41" i="2"/>
  <c r="BK40" i="2"/>
  <c r="BC40" i="2"/>
  <c r="BM40" i="2"/>
  <c r="BG40" i="2"/>
  <c r="BE40" i="2"/>
  <c r="BI40" i="2"/>
  <c r="BQ40" i="2"/>
  <c r="BO40" i="2"/>
  <c r="AD43" i="2"/>
  <c r="AM42" i="2"/>
  <c r="AL42" i="2"/>
  <c r="AI42" i="2"/>
  <c r="BY42" i="2"/>
  <c r="BO41" i="2"/>
  <c r="BQ41" i="2"/>
  <c r="BM41" i="2"/>
  <c r="BG41" i="2"/>
  <c r="BI41" i="2"/>
  <c r="BC41" i="2"/>
  <c r="BK41" i="2"/>
  <c r="BE41" i="2"/>
  <c r="AD44" i="2"/>
  <c r="AI43" i="2"/>
  <c r="AL43" i="2"/>
  <c r="AM43" i="2"/>
  <c r="BZ42" i="2"/>
  <c r="BW42" i="2"/>
  <c r="BT42" i="2"/>
  <c r="BU42" i="2"/>
  <c r="BV42" i="2"/>
  <c r="BS42" i="2"/>
  <c r="CY42" i="2"/>
  <c r="BH42" i="2"/>
  <c r="AQ42" i="2"/>
  <c r="BL42" i="2"/>
  <c r="BA42" i="2"/>
  <c r="BJ42" i="2"/>
  <c r="AS42" i="2"/>
  <c r="BF42" i="2"/>
  <c r="AW43" i="2"/>
  <c r="AR42" i="2"/>
  <c r="AN42" i="2"/>
  <c r="BN42" i="2"/>
  <c r="AH42" i="2"/>
  <c r="AK42" i="2"/>
  <c r="AT42" i="2"/>
  <c r="AU42" i="2"/>
  <c r="AP42" i="2"/>
  <c r="AO42" i="2"/>
  <c r="BD42" i="2"/>
  <c r="BB42" i="2"/>
  <c r="AG42" i="2"/>
  <c r="BP42" i="2"/>
  <c r="BX42" i="2"/>
  <c r="AC43" i="2"/>
  <c r="AE44" i="2"/>
  <c r="AJ43" i="2"/>
  <c r="BY43" i="2"/>
  <c r="AY38" i="2"/>
  <c r="AJ44" i="2"/>
  <c r="AE45" i="2"/>
  <c r="CY43" i="2"/>
  <c r="BV43" i="2"/>
  <c r="BW43" i="2"/>
  <c r="BT43" i="2"/>
  <c r="BZ43" i="2"/>
  <c r="BU43" i="2"/>
  <c r="BS43" i="2"/>
  <c r="BB43" i="2"/>
  <c r="AR43" i="2"/>
  <c r="BD43" i="2"/>
  <c r="BA43" i="2"/>
  <c r="BN43" i="2"/>
  <c r="AW44" i="2"/>
  <c r="BP43" i="2"/>
  <c r="BH43" i="2"/>
  <c r="AP43" i="2"/>
  <c r="BJ43" i="2"/>
  <c r="AS43" i="2"/>
  <c r="AG43" i="2"/>
  <c r="AT43" i="2"/>
  <c r="AU43" i="2"/>
  <c r="AO43" i="2"/>
  <c r="AH43" i="2"/>
  <c r="AK43" i="2"/>
  <c r="BL43" i="2"/>
  <c r="BF43" i="2"/>
  <c r="AN43" i="2"/>
  <c r="AQ43" i="2"/>
  <c r="BX43" i="2"/>
  <c r="AC44" i="2"/>
  <c r="AY39" i="2"/>
  <c r="BM42" i="2"/>
  <c r="BQ42" i="2"/>
  <c r="BE42" i="2"/>
  <c r="BC42" i="2"/>
  <c r="BI42" i="2"/>
  <c r="BK42" i="2"/>
  <c r="BG42" i="2"/>
  <c r="BO42" i="2"/>
  <c r="AY40" i="2"/>
  <c r="AM44" i="2"/>
  <c r="AI44" i="2"/>
  <c r="AL44" i="2"/>
  <c r="AD45" i="2"/>
  <c r="BY44" i="2"/>
  <c r="AD46" i="2"/>
  <c r="AM45" i="2"/>
  <c r="AL45" i="2"/>
  <c r="AI45" i="2"/>
  <c r="CY44" i="2"/>
  <c r="AC45" i="2"/>
  <c r="BV44" i="2"/>
  <c r="BZ44" i="2"/>
  <c r="BS44" i="2"/>
  <c r="BW44" i="2"/>
  <c r="BT44" i="2"/>
  <c r="BU44" i="2"/>
  <c r="BF44" i="2"/>
  <c r="AT44" i="2"/>
  <c r="BJ44" i="2"/>
  <c r="AQ44" i="2"/>
  <c r="AP44" i="2"/>
  <c r="AR44" i="2"/>
  <c r="AG44" i="2"/>
  <c r="BD44" i="2"/>
  <c r="AO44" i="2"/>
  <c r="BH44" i="2"/>
  <c r="AS44" i="2"/>
  <c r="BP44" i="2"/>
  <c r="AW45" i="2"/>
  <c r="BA44" i="2"/>
  <c r="AH44" i="2"/>
  <c r="AK44" i="2"/>
  <c r="AN44" i="2"/>
  <c r="BL44" i="2"/>
  <c r="AU44" i="2"/>
  <c r="BB44" i="2"/>
  <c r="BN44" i="2"/>
  <c r="BX44" i="2"/>
  <c r="BM43" i="2"/>
  <c r="BO43" i="2"/>
  <c r="BE43" i="2"/>
  <c r="BG43" i="2"/>
  <c r="BC43" i="2"/>
  <c r="BI43" i="2"/>
  <c r="BK43" i="2"/>
  <c r="BQ43" i="2"/>
  <c r="AE46" i="2"/>
  <c r="AJ45" i="2"/>
  <c r="BY45" i="2"/>
  <c r="AE47" i="2"/>
  <c r="AJ46" i="2"/>
  <c r="AC46" i="2"/>
  <c r="CY45" i="2"/>
  <c r="BU45" i="2"/>
  <c r="BZ45" i="2"/>
  <c r="BW45" i="2"/>
  <c r="BV45" i="2"/>
  <c r="BT45" i="2"/>
  <c r="BS45" i="2"/>
  <c r="BF45" i="2"/>
  <c r="AW46" i="2"/>
  <c r="BB45" i="2"/>
  <c r="AO45" i="2"/>
  <c r="BD45" i="2"/>
  <c r="AP45" i="2"/>
  <c r="BH45" i="2"/>
  <c r="AT45" i="2"/>
  <c r="AN45" i="2"/>
  <c r="BL45" i="2"/>
  <c r="AR45" i="2"/>
  <c r="AH45" i="2"/>
  <c r="AK45" i="2"/>
  <c r="BN45" i="2"/>
  <c r="BP45" i="2"/>
  <c r="BJ45" i="2"/>
  <c r="AQ45" i="2"/>
  <c r="BA45" i="2"/>
  <c r="AS45" i="2"/>
  <c r="AU45" i="2"/>
  <c r="AG45" i="2"/>
  <c r="BX45" i="2"/>
  <c r="BQ44" i="2"/>
  <c r="BG44" i="2"/>
  <c r="BI44" i="2"/>
  <c r="BC44" i="2"/>
  <c r="BE44" i="2"/>
  <c r="BO44" i="2"/>
  <c r="BM44" i="2"/>
  <c r="BK44" i="2"/>
  <c r="AD47" i="2"/>
  <c r="AI46" i="2"/>
  <c r="AM46" i="2"/>
  <c r="AL46" i="2"/>
  <c r="BY46" i="2"/>
  <c r="AD48" i="2"/>
  <c r="AM47" i="2"/>
  <c r="AI47" i="2"/>
  <c r="AL47" i="2"/>
  <c r="BM45" i="2"/>
  <c r="BI45" i="2"/>
  <c r="BG45" i="2"/>
  <c r="BE45" i="2"/>
  <c r="BC45" i="2"/>
  <c r="BO45" i="2"/>
  <c r="BK45" i="2"/>
  <c r="BQ45" i="2"/>
  <c r="AC47" i="2"/>
  <c r="CY46" i="2"/>
  <c r="BV46" i="2"/>
  <c r="BZ46" i="2"/>
  <c r="BW46" i="2"/>
  <c r="BU46" i="2"/>
  <c r="BT46" i="2"/>
  <c r="BS46" i="2"/>
  <c r="BD46" i="2"/>
  <c r="AT46" i="2"/>
  <c r="AO46" i="2"/>
  <c r="AN46" i="2"/>
  <c r="AU46" i="2"/>
  <c r="AH46" i="2"/>
  <c r="AK46" i="2"/>
  <c r="BJ46" i="2"/>
  <c r="BA46" i="2"/>
  <c r="BP46" i="2"/>
  <c r="BL46" i="2"/>
  <c r="AP46" i="2"/>
  <c r="BH46" i="2"/>
  <c r="AR46" i="2"/>
  <c r="BF46" i="2"/>
  <c r="AW47" i="2"/>
  <c r="BB46" i="2"/>
  <c r="AS46" i="2"/>
  <c r="BN46" i="2"/>
  <c r="AQ46" i="2"/>
  <c r="AG46" i="2"/>
  <c r="BX46" i="2"/>
  <c r="AE48" i="2"/>
  <c r="AJ47" i="2"/>
  <c r="BY47" i="2"/>
  <c r="AJ48" i="2"/>
  <c r="AE49" i="2"/>
  <c r="AM48" i="2"/>
  <c r="AL48" i="2"/>
  <c r="AI48" i="2"/>
  <c r="AD49" i="2"/>
  <c r="CY47" i="2"/>
  <c r="BW47" i="2"/>
  <c r="BT47" i="2"/>
  <c r="BV47" i="2"/>
  <c r="BZ47" i="2"/>
  <c r="BU47" i="2"/>
  <c r="BS47" i="2"/>
  <c r="BD47" i="2"/>
  <c r="BA47" i="2"/>
  <c r="BP47" i="2"/>
  <c r="BB47" i="2"/>
  <c r="AT47" i="2"/>
  <c r="BJ47" i="2"/>
  <c r="AP47" i="2"/>
  <c r="AU47" i="2"/>
  <c r="AG47" i="2"/>
  <c r="AQ47" i="2"/>
  <c r="AW48" i="2"/>
  <c r="AN47" i="2"/>
  <c r="BF47" i="2"/>
  <c r="AO47" i="2"/>
  <c r="BL47" i="2"/>
  <c r="AR47" i="2"/>
  <c r="BN47" i="2"/>
  <c r="AS47" i="2"/>
  <c r="BH47" i="2"/>
  <c r="AH47" i="2"/>
  <c r="AK47" i="2"/>
  <c r="BX47" i="2"/>
  <c r="AC48" i="2"/>
  <c r="BO46" i="2"/>
  <c r="BK46" i="2"/>
  <c r="BE46" i="2"/>
  <c r="BM46" i="2"/>
  <c r="BQ46" i="2"/>
  <c r="BG46" i="2"/>
  <c r="BI46" i="2"/>
  <c r="BC46" i="2"/>
  <c r="BY48" i="2"/>
  <c r="CY48" i="2"/>
  <c r="BW48" i="2"/>
  <c r="BU48" i="2"/>
  <c r="BV48" i="2"/>
  <c r="AC49" i="2"/>
  <c r="BS48" i="2"/>
  <c r="BZ48" i="2"/>
  <c r="BT48" i="2"/>
  <c r="BN48" i="2"/>
  <c r="AU48" i="2"/>
  <c r="BL48" i="2"/>
  <c r="BA48" i="2"/>
  <c r="BP48" i="2"/>
  <c r="BF48" i="2"/>
  <c r="AT48" i="2"/>
  <c r="BJ48" i="2"/>
  <c r="AW49" i="2"/>
  <c r="AG48" i="2"/>
  <c r="AO48" i="2"/>
  <c r="BD48" i="2"/>
  <c r="AQ48" i="2"/>
  <c r="AN48" i="2"/>
  <c r="BB48" i="2"/>
  <c r="AH48" i="2"/>
  <c r="AK48" i="2"/>
  <c r="BH48" i="2"/>
  <c r="AP48" i="2"/>
  <c r="AS48" i="2"/>
  <c r="AR48" i="2"/>
  <c r="BX48" i="2"/>
  <c r="BQ47" i="2"/>
  <c r="BM47" i="2"/>
  <c r="BC47" i="2"/>
  <c r="BG47" i="2"/>
  <c r="BE47" i="2"/>
  <c r="BK47" i="2"/>
  <c r="BI47" i="2"/>
  <c r="BO47" i="2"/>
  <c r="AD50" i="2"/>
  <c r="AI49" i="2"/>
  <c r="AM49" i="2"/>
  <c r="AL49" i="2"/>
  <c r="AE50" i="2"/>
  <c r="AJ49" i="2"/>
  <c r="AC50" i="2"/>
  <c r="BZ49" i="2"/>
  <c r="BD49" i="2"/>
  <c r="AR49" i="2"/>
  <c r="BL49" i="2"/>
  <c r="AW50" i="2"/>
  <c r="BJ49" i="2"/>
  <c r="AQ49" i="2"/>
  <c r="BF49" i="2"/>
  <c r="AS49" i="2"/>
  <c r="BP49" i="2"/>
  <c r="BA49" i="2"/>
  <c r="AT49" i="2"/>
  <c r="BH49" i="2"/>
  <c r="AO49" i="2"/>
  <c r="AG49" i="2"/>
  <c r="AN49" i="2"/>
  <c r="BB49" i="2"/>
  <c r="AP49" i="2"/>
  <c r="BN49" i="2"/>
  <c r="AU49" i="2"/>
  <c r="AH49" i="2"/>
  <c r="AK49" i="2"/>
  <c r="AD51" i="2"/>
  <c r="AM50" i="2"/>
  <c r="AI50" i="2"/>
  <c r="AL50" i="2"/>
  <c r="BM48" i="2"/>
  <c r="BQ48" i="2"/>
  <c r="BC48" i="2"/>
  <c r="BG48" i="2"/>
  <c r="BI48" i="2"/>
  <c r="BE48" i="2"/>
  <c r="BK48" i="2"/>
  <c r="BO48" i="2"/>
  <c r="AE51" i="2"/>
  <c r="AJ50" i="2"/>
  <c r="AE52" i="2"/>
  <c r="AJ51" i="2"/>
  <c r="BO49" i="2"/>
  <c r="BI49" i="2"/>
  <c r="BC49" i="2"/>
  <c r="BG49" i="2"/>
  <c r="BM49" i="2"/>
  <c r="BK49" i="2"/>
  <c r="BQ49" i="2"/>
  <c r="BE49" i="2"/>
  <c r="AD52" i="2"/>
  <c r="AL51" i="2"/>
  <c r="AM51" i="2"/>
  <c r="AI51" i="2"/>
  <c r="BB50" i="2"/>
  <c r="AH50" i="2"/>
  <c r="AK50" i="2"/>
  <c r="BL50" i="2"/>
  <c r="AT50" i="2"/>
  <c r="AR50" i="2"/>
  <c r="BF50" i="2"/>
  <c r="BD50" i="2"/>
  <c r="AU50" i="2"/>
  <c r="AN50" i="2"/>
  <c r="BN50" i="2"/>
  <c r="BA50" i="2"/>
  <c r="BH50" i="2"/>
  <c r="AW51" i="2"/>
  <c r="BJ50" i="2"/>
  <c r="AQ50" i="2"/>
  <c r="AO50" i="2"/>
  <c r="BP50" i="2"/>
  <c r="AS50" i="2"/>
  <c r="AP50" i="2"/>
  <c r="AG50" i="2"/>
  <c r="AC51" i="2"/>
  <c r="BZ50" i="2"/>
  <c r="AY45" i="2"/>
  <c r="BZ51" i="2"/>
  <c r="BL51" i="2"/>
  <c r="AR51" i="2"/>
  <c r="AN51" i="2"/>
  <c r="BD51" i="2"/>
  <c r="AO51" i="2"/>
  <c r="AG51" i="2"/>
  <c r="BF51" i="2"/>
  <c r="BN51" i="2"/>
  <c r="AW52" i="2"/>
  <c r="BJ51" i="2"/>
  <c r="AT51" i="2"/>
  <c r="BH51" i="2"/>
  <c r="AP51" i="2"/>
  <c r="BB51" i="2"/>
  <c r="AH51" i="2"/>
  <c r="AK51" i="2"/>
  <c r="AS51" i="2"/>
  <c r="AQ51" i="2"/>
  <c r="BP51" i="2"/>
  <c r="BA51" i="2"/>
  <c r="AU51" i="2"/>
  <c r="AC52" i="2"/>
  <c r="AI52" i="2"/>
  <c r="AM52" i="2"/>
  <c r="AL52" i="2"/>
  <c r="AD53" i="2"/>
  <c r="BQ50" i="2"/>
  <c r="BI50" i="2"/>
  <c r="BC50" i="2"/>
  <c r="BM50" i="2"/>
  <c r="BK50" i="2"/>
  <c r="BE50" i="2"/>
  <c r="BO50" i="2"/>
  <c r="BG50" i="2"/>
  <c r="AJ52" i="2"/>
  <c r="AE53" i="2"/>
  <c r="AE54" i="2"/>
  <c r="AJ53" i="2"/>
  <c r="BZ52" i="2"/>
  <c r="BB52" i="2"/>
  <c r="AQ52" i="2"/>
  <c r="AT52" i="2"/>
  <c r="BH52" i="2"/>
  <c r="AW53" i="2"/>
  <c r="AU52" i="2"/>
  <c r="AN52" i="2"/>
  <c r="AH52" i="2"/>
  <c r="AK52" i="2"/>
  <c r="BA52" i="2"/>
  <c r="AS52" i="2"/>
  <c r="BJ52" i="2"/>
  <c r="AO52" i="2"/>
  <c r="BD52" i="2"/>
  <c r="BF52" i="2"/>
  <c r="BN52" i="2"/>
  <c r="AR52" i="2"/>
  <c r="BP52" i="2"/>
  <c r="BL52" i="2"/>
  <c r="AP52" i="2"/>
  <c r="AG52" i="2"/>
  <c r="AC53" i="2"/>
  <c r="AD54" i="2"/>
  <c r="AL53" i="2"/>
  <c r="AM53" i="2"/>
  <c r="AI53" i="2"/>
  <c r="BO51" i="2"/>
  <c r="BK51" i="2"/>
  <c r="BE51" i="2"/>
  <c r="BQ51" i="2"/>
  <c r="BM51" i="2"/>
  <c r="BG51" i="2"/>
  <c r="BI51" i="2"/>
  <c r="BC51" i="2"/>
  <c r="AC54" i="2"/>
  <c r="BZ53" i="2"/>
  <c r="BF53" i="2"/>
  <c r="AS53" i="2"/>
  <c r="BB53" i="2"/>
  <c r="AU53" i="2"/>
  <c r="BN53" i="2"/>
  <c r="AR53" i="2"/>
  <c r="BP53" i="2"/>
  <c r="BJ53" i="2"/>
  <c r="AT53" i="2"/>
  <c r="AN53" i="2"/>
  <c r="BD53" i="2"/>
  <c r="AH53" i="2"/>
  <c r="AK53" i="2"/>
  <c r="BL53" i="2"/>
  <c r="AW54" i="2"/>
  <c r="BA53" i="2"/>
  <c r="AG53" i="2"/>
  <c r="AQ53" i="2"/>
  <c r="AP53" i="2"/>
  <c r="BH53" i="2"/>
  <c r="AO53" i="2"/>
  <c r="BO52" i="2"/>
  <c r="BQ52" i="2"/>
  <c r="BG52" i="2"/>
  <c r="BE52" i="2"/>
  <c r="BI52" i="2"/>
  <c r="BC52" i="2"/>
  <c r="BM52" i="2"/>
  <c r="BK52" i="2"/>
  <c r="AD55" i="2"/>
  <c r="AI54" i="2"/>
  <c r="AL54" i="2"/>
  <c r="AM54" i="2"/>
  <c r="AE55" i="2"/>
  <c r="AJ54" i="2"/>
  <c r="AD56" i="2"/>
  <c r="AM55" i="2"/>
  <c r="AL55" i="2"/>
  <c r="AI55" i="2"/>
  <c r="AE56" i="2"/>
  <c r="AJ55" i="2"/>
  <c r="BM53" i="2"/>
  <c r="BG53" i="2"/>
  <c r="BE53" i="2"/>
  <c r="BI53" i="2"/>
  <c r="BK53" i="2"/>
  <c r="BC53" i="2"/>
  <c r="BQ53" i="2"/>
  <c r="BO53" i="2"/>
  <c r="BZ54" i="2"/>
  <c r="AC55" i="2"/>
  <c r="BJ54" i="2"/>
  <c r="AQ54" i="2"/>
  <c r="BF54" i="2"/>
  <c r="AO54" i="2"/>
  <c r="AN54" i="2"/>
  <c r="BB54" i="2"/>
  <c r="AR54" i="2"/>
  <c r="BA54" i="2"/>
  <c r="AU54" i="2"/>
  <c r="AT54" i="2"/>
  <c r="BP54" i="2"/>
  <c r="BH54" i="2"/>
  <c r="AH54" i="2"/>
  <c r="AK54" i="2"/>
  <c r="BD54" i="2"/>
  <c r="AW55" i="2"/>
  <c r="AG54" i="2"/>
  <c r="BL54" i="2"/>
  <c r="AP54" i="2"/>
  <c r="BN54" i="2"/>
  <c r="AS54" i="2"/>
  <c r="AE57" i="2"/>
  <c r="AJ56" i="2"/>
  <c r="BQ54" i="2"/>
  <c r="BO54" i="2"/>
  <c r="BC54" i="2"/>
  <c r="BE54" i="2"/>
  <c r="BG54" i="2"/>
  <c r="BK54" i="2"/>
  <c r="BI54" i="2"/>
  <c r="BM54" i="2"/>
  <c r="BZ55" i="2"/>
  <c r="BN55" i="2"/>
  <c r="BA55" i="2"/>
  <c r="BB55" i="2"/>
  <c r="AO55" i="2"/>
  <c r="BJ55" i="2"/>
  <c r="AP55" i="2"/>
  <c r="BF55" i="2"/>
  <c r="AT55" i="2"/>
  <c r="AN55" i="2"/>
  <c r="BD55" i="2"/>
  <c r="AH55" i="2"/>
  <c r="AK55" i="2"/>
  <c r="BP55" i="2"/>
  <c r="BH55" i="2"/>
  <c r="AU55" i="2"/>
  <c r="AG55" i="2"/>
  <c r="BL55" i="2"/>
  <c r="AR55" i="2"/>
  <c r="AQ55" i="2"/>
  <c r="AS55" i="2"/>
  <c r="AW56" i="2"/>
  <c r="AC56" i="2"/>
  <c r="AD57" i="2"/>
  <c r="AI56" i="2"/>
  <c r="AL56" i="2"/>
  <c r="AM56" i="2"/>
  <c r="AD58" i="2"/>
  <c r="AL57" i="2"/>
  <c r="AM57" i="2"/>
  <c r="AI57" i="2"/>
  <c r="BO55" i="2"/>
  <c r="BK55" i="2"/>
  <c r="BE55" i="2"/>
  <c r="BG55" i="2"/>
  <c r="BI55" i="2"/>
  <c r="BC55" i="2"/>
  <c r="BQ55" i="2"/>
  <c r="BM55" i="2"/>
  <c r="BZ56" i="2"/>
  <c r="AC57" i="2"/>
  <c r="BF56" i="2"/>
  <c r="AO56" i="2"/>
  <c r="BD56" i="2"/>
  <c r="BA56" i="2"/>
  <c r="AR56" i="2"/>
  <c r="AW57" i="2"/>
  <c r="BH56" i="2"/>
  <c r="AU56" i="2"/>
  <c r="AN56" i="2"/>
  <c r="BJ56" i="2"/>
  <c r="BB56" i="2"/>
  <c r="AH56" i="2"/>
  <c r="AK56" i="2"/>
  <c r="AT56" i="2"/>
  <c r="BL56" i="2"/>
  <c r="AP56" i="2"/>
  <c r="AG56" i="2"/>
  <c r="BP56" i="2"/>
  <c r="BN56" i="2"/>
  <c r="AS56" i="2"/>
  <c r="AQ56" i="2"/>
  <c r="AE58" i="2"/>
  <c r="AJ57" i="2"/>
  <c r="AC58" i="2"/>
  <c r="BZ57" i="2"/>
  <c r="AR57" i="2"/>
  <c r="BA57" i="2"/>
  <c r="BH57" i="2"/>
  <c r="AS57" i="2"/>
  <c r="BB57" i="2"/>
  <c r="AO57" i="2"/>
  <c r="BP57" i="2"/>
  <c r="BN57" i="2"/>
  <c r="BJ57" i="2"/>
  <c r="AW58" i="2"/>
  <c r="BF57" i="2"/>
  <c r="BD57" i="2"/>
  <c r="AH57" i="2"/>
  <c r="AK57" i="2"/>
  <c r="AQ57" i="2"/>
  <c r="AT57" i="2"/>
  <c r="AU57" i="2"/>
  <c r="AG57" i="2"/>
  <c r="BL57" i="2"/>
  <c r="AP57" i="2"/>
  <c r="AN57" i="2"/>
  <c r="AD59" i="2"/>
  <c r="AM58" i="2"/>
  <c r="AL58" i="2"/>
  <c r="AI58" i="2"/>
  <c r="AE59" i="2"/>
  <c r="AJ58" i="2"/>
  <c r="BK56" i="2"/>
  <c r="BM56" i="2"/>
  <c r="BC56" i="2"/>
  <c r="BI56" i="2"/>
  <c r="BE56" i="2"/>
  <c r="BO56" i="2"/>
  <c r="BG56" i="2"/>
  <c r="BQ56" i="2"/>
  <c r="AD60" i="2"/>
  <c r="AL59" i="2"/>
  <c r="AI59" i="2"/>
  <c r="AM59" i="2"/>
  <c r="BQ57" i="2"/>
  <c r="BO57" i="2"/>
  <c r="BM57" i="2"/>
  <c r="BG57" i="2"/>
  <c r="BK57" i="2"/>
  <c r="BC57" i="2"/>
  <c r="BI57" i="2"/>
  <c r="BE57" i="2"/>
  <c r="AE60" i="2"/>
  <c r="AJ59" i="2"/>
  <c r="BZ58" i="2"/>
  <c r="AC59" i="2"/>
  <c r="BH58" i="2"/>
  <c r="AT58" i="2"/>
  <c r="AQ58" i="2"/>
  <c r="AR58" i="2"/>
  <c r="AN58" i="2"/>
  <c r="BJ58" i="2"/>
  <c r="AU58" i="2"/>
  <c r="BD58" i="2"/>
  <c r="BN58" i="2"/>
  <c r="AH58" i="2"/>
  <c r="AK58" i="2"/>
  <c r="AO58" i="2"/>
  <c r="BL58" i="2"/>
  <c r="AP58" i="2"/>
  <c r="AG58" i="2"/>
  <c r="BP58" i="2"/>
  <c r="BF58" i="2"/>
  <c r="AS58" i="2"/>
  <c r="BB58" i="2"/>
  <c r="AW59" i="2"/>
  <c r="BA58" i="2"/>
  <c r="BZ59" i="2"/>
  <c r="BL59" i="2"/>
  <c r="AU59" i="2"/>
  <c r="BB59" i="2"/>
  <c r="AQ59" i="2"/>
  <c r="AN59" i="2"/>
  <c r="AG59" i="2"/>
  <c r="BF59" i="2"/>
  <c r="AP59" i="2"/>
  <c r="BN59" i="2"/>
  <c r="BA59" i="2"/>
  <c r="AH59" i="2"/>
  <c r="AK59" i="2"/>
  <c r="AW60" i="2"/>
  <c r="AS59" i="2"/>
  <c r="BH59" i="2"/>
  <c r="AO59" i="2"/>
  <c r="BP59" i="2"/>
  <c r="BD59" i="2"/>
  <c r="AT59" i="2"/>
  <c r="BJ59" i="2"/>
  <c r="AR59" i="2"/>
  <c r="AC60" i="2"/>
  <c r="AE61" i="2"/>
  <c r="AJ60" i="2"/>
  <c r="BO58" i="2"/>
  <c r="BE58" i="2"/>
  <c r="BK58" i="2"/>
  <c r="BC58" i="2"/>
  <c r="BM58" i="2"/>
  <c r="BG58" i="2"/>
  <c r="BI58" i="2"/>
  <c r="BQ58" i="2"/>
  <c r="AD61" i="2"/>
  <c r="AL60" i="2"/>
  <c r="AI60" i="2"/>
  <c r="AM60" i="2"/>
  <c r="AE62" i="2"/>
  <c r="AJ61" i="2"/>
  <c r="BZ60" i="2"/>
  <c r="AC61" i="2"/>
  <c r="AQ60" i="2"/>
  <c r="AG60" i="2"/>
  <c r="AN60" i="2"/>
  <c r="BN60" i="2"/>
  <c r="BP60" i="2"/>
  <c r="BH60" i="2"/>
  <c r="AO60" i="2"/>
  <c r="BF60" i="2"/>
  <c r="BJ60" i="2"/>
  <c r="BA60" i="2"/>
  <c r="AS60" i="2"/>
  <c r="AH60" i="2"/>
  <c r="AK60" i="2"/>
  <c r="BL60" i="2"/>
  <c r="AR60" i="2"/>
  <c r="BB60" i="2"/>
  <c r="AT60" i="2"/>
  <c r="AU60" i="2"/>
  <c r="AW61" i="2"/>
  <c r="BD60" i="2"/>
  <c r="AP60" i="2"/>
  <c r="AD62" i="2"/>
  <c r="AL61" i="2"/>
  <c r="AM61" i="2"/>
  <c r="AI61" i="2"/>
  <c r="BM59" i="2"/>
  <c r="BI59" i="2"/>
  <c r="BQ59" i="2"/>
  <c r="BG59" i="2"/>
  <c r="BO59" i="2"/>
  <c r="BC59" i="2"/>
  <c r="BK59" i="2"/>
  <c r="BE59" i="2"/>
  <c r="BK60" i="2"/>
  <c r="BM60" i="2"/>
  <c r="BI60" i="2"/>
  <c r="BQ60" i="2"/>
  <c r="BE60" i="2"/>
  <c r="BG60" i="2"/>
  <c r="BC60" i="2"/>
  <c r="BO60" i="2"/>
  <c r="AC62" i="2"/>
  <c r="BZ61" i="2"/>
  <c r="AW62" i="2"/>
  <c r="AP61" i="2"/>
  <c r="BJ61" i="2"/>
  <c r="BH61" i="2"/>
  <c r="AS61" i="2"/>
  <c r="AQ61" i="2"/>
  <c r="AR61" i="2"/>
  <c r="BD61" i="2"/>
  <c r="AH61" i="2"/>
  <c r="AK61" i="2"/>
  <c r="AG61" i="2"/>
  <c r="AN61" i="2"/>
  <c r="BB61" i="2"/>
  <c r="BA61" i="2"/>
  <c r="BF61" i="2"/>
  <c r="BP61" i="2"/>
  <c r="AO61" i="2"/>
  <c r="AU61" i="2"/>
  <c r="BL61" i="2"/>
  <c r="BN61" i="2"/>
  <c r="AT61" i="2"/>
  <c r="AD63" i="2"/>
  <c r="AM62" i="2"/>
  <c r="AI62" i="2"/>
  <c r="AL62" i="2"/>
  <c r="AE63" i="2"/>
  <c r="AJ62" i="2"/>
  <c r="AE64" i="2"/>
  <c r="AJ63" i="2"/>
  <c r="BO61" i="2"/>
  <c r="BE61" i="2"/>
  <c r="BQ61" i="2"/>
  <c r="BG61" i="2"/>
  <c r="BK61" i="2"/>
  <c r="BM61" i="2"/>
  <c r="BC61" i="2"/>
  <c r="BI61" i="2"/>
  <c r="AD64" i="2"/>
  <c r="AM63" i="2"/>
  <c r="AL63" i="2"/>
  <c r="AI63" i="2"/>
  <c r="BZ62" i="2"/>
  <c r="AW63" i="2"/>
  <c r="AR62" i="2"/>
  <c r="AU62" i="2"/>
  <c r="AG62" i="2"/>
  <c r="AH62" i="2"/>
  <c r="AK62" i="2"/>
  <c r="BA62" i="2"/>
  <c r="BP62" i="2"/>
  <c r="AN62" i="2"/>
  <c r="BD62" i="2"/>
  <c r="BH62" i="2"/>
  <c r="BF62" i="2"/>
  <c r="BL62" i="2"/>
  <c r="AO62" i="2"/>
  <c r="BJ62" i="2"/>
  <c r="AS62" i="2"/>
  <c r="AP62" i="2"/>
  <c r="BB62" i="2"/>
  <c r="BN62" i="2"/>
  <c r="AQ62" i="2"/>
  <c r="AT62" i="2"/>
  <c r="AC63" i="2"/>
  <c r="BK62" i="2"/>
  <c r="BM62" i="2"/>
  <c r="BC62" i="2"/>
  <c r="BI62" i="2"/>
  <c r="BG62" i="2"/>
  <c r="BE62" i="2"/>
  <c r="BO62" i="2"/>
  <c r="BQ62" i="2"/>
  <c r="BZ63" i="2"/>
  <c r="AP63" i="2"/>
  <c r="AW64" i="2"/>
  <c r="AT63" i="2"/>
  <c r="AN63" i="2"/>
  <c r="BA63" i="2"/>
  <c r="BF63" i="2"/>
  <c r="AG63" i="2"/>
  <c r="AO63" i="2"/>
  <c r="AR63" i="2"/>
  <c r="BN63" i="2"/>
  <c r="AH63" i="2"/>
  <c r="AK63" i="2"/>
  <c r="AS63" i="2"/>
  <c r="BP63" i="2"/>
  <c r="BB63" i="2"/>
  <c r="BH63" i="2"/>
  <c r="BJ63" i="2"/>
  <c r="AU63" i="2"/>
  <c r="AQ63" i="2"/>
  <c r="BD63" i="2"/>
  <c r="BL63" i="2"/>
  <c r="AC64" i="2"/>
  <c r="AD65" i="2"/>
  <c r="AM64" i="2"/>
  <c r="AL64" i="2"/>
  <c r="AI64" i="2"/>
  <c r="AE65" i="2"/>
  <c r="AJ64" i="2"/>
  <c r="AI65" i="2"/>
  <c r="AL65" i="2"/>
  <c r="AM65" i="2"/>
  <c r="AD66" i="2"/>
  <c r="BZ64" i="2"/>
  <c r="AC65" i="2"/>
  <c r="AT64" i="2"/>
  <c r="AG64" i="2"/>
  <c r="AR64" i="2"/>
  <c r="AU64" i="2"/>
  <c r="AO64" i="2"/>
  <c r="AQ64" i="2"/>
  <c r="BA64" i="2"/>
  <c r="AN64" i="2"/>
  <c r="AH64" i="2"/>
  <c r="AK64" i="2"/>
  <c r="AP64" i="2"/>
  <c r="BJ64" i="2"/>
  <c r="BN64" i="2"/>
  <c r="BD64" i="2"/>
  <c r="BH64" i="2"/>
  <c r="BL64" i="2"/>
  <c r="BB64" i="2"/>
  <c r="BF64" i="2"/>
  <c r="AW65" i="2"/>
  <c r="BP64" i="2"/>
  <c r="AS64" i="2"/>
  <c r="BQ63" i="2"/>
  <c r="BK63" i="2"/>
  <c r="BM63" i="2"/>
  <c r="BO63" i="2"/>
  <c r="BC63" i="2"/>
  <c r="BG63" i="2"/>
  <c r="BI63" i="2"/>
  <c r="BE63" i="2"/>
  <c r="AJ65" i="2"/>
  <c r="AE66" i="2"/>
  <c r="AJ66" i="2"/>
  <c r="AJ67" i="2"/>
  <c r="AC66" i="2"/>
  <c r="BJ65" i="2"/>
  <c r="BD65" i="2"/>
  <c r="AQ65" i="2"/>
  <c r="AR65" i="2"/>
  <c r="BP65" i="2"/>
  <c r="AU65" i="2"/>
  <c r="BF65" i="2"/>
  <c r="AW66" i="2"/>
  <c r="BA65" i="2"/>
  <c r="BH65" i="2"/>
  <c r="AG65" i="2"/>
  <c r="BL65" i="2"/>
  <c r="AN65" i="2"/>
  <c r="BB65" i="2"/>
  <c r="AS65" i="2"/>
  <c r="BN65" i="2"/>
  <c r="AH65" i="2"/>
  <c r="AK65" i="2"/>
  <c r="AP65" i="2"/>
  <c r="AT65" i="2"/>
  <c r="AO65" i="2"/>
  <c r="BZ65" i="2"/>
  <c r="BM64" i="2"/>
  <c r="BK64" i="2"/>
  <c r="BQ64" i="2"/>
  <c r="BE64" i="2"/>
  <c r="BC64" i="2"/>
  <c r="BG64" i="2"/>
  <c r="BI64" i="2"/>
  <c r="BO64" i="2"/>
  <c r="AL66" i="2"/>
  <c r="AI66" i="2"/>
  <c r="AM66" i="2"/>
  <c r="AD67" i="2"/>
  <c r="AM67" i="2"/>
  <c r="AL67" i="2"/>
  <c r="AI67" i="2"/>
  <c r="BQ65" i="2"/>
  <c r="BO65" i="2"/>
  <c r="BK65" i="2"/>
  <c r="BE65" i="2"/>
  <c r="BI65" i="2"/>
  <c r="BM65" i="2"/>
  <c r="BG65" i="2"/>
  <c r="BC65" i="2"/>
  <c r="AS66" i="2"/>
  <c r="AQ66" i="2"/>
  <c r="BB66" i="2"/>
  <c r="AT66" i="2"/>
  <c r="BL66" i="2"/>
  <c r="AW67" i="2"/>
  <c r="BJ66" i="2"/>
  <c r="AN66" i="2"/>
  <c r="BA66" i="2"/>
  <c r="AP66" i="2"/>
  <c r="BP66" i="2"/>
  <c r="BH66" i="2"/>
  <c r="BD66" i="2"/>
  <c r="AG66" i="2"/>
  <c r="AU66" i="2"/>
  <c r="BF66" i="2"/>
  <c r="BZ66" i="2"/>
  <c r="AR66" i="2"/>
  <c r="BN66" i="2"/>
  <c r="AH66" i="2"/>
  <c r="AK66" i="2"/>
  <c r="AO66" i="2"/>
  <c r="BL67" i="2"/>
  <c r="AQ67" i="2"/>
  <c r="AG67" i="2"/>
  <c r="AO67" i="2"/>
  <c r="AH67" i="2"/>
  <c r="AK67" i="2"/>
  <c r="BA67" i="2"/>
  <c r="AS67" i="2"/>
  <c r="BJ67" i="2"/>
  <c r="BD67" i="2"/>
  <c r="AU67" i="2"/>
  <c r="BB67" i="2"/>
  <c r="BN67" i="2"/>
  <c r="AT67" i="2"/>
  <c r="AR67" i="2"/>
  <c r="AN67" i="2"/>
  <c r="BH67" i="2"/>
  <c r="BF67" i="2"/>
  <c r="BP67" i="2"/>
  <c r="AP67" i="2"/>
  <c r="AY9" i="2"/>
  <c r="AY13" i="2"/>
  <c r="AY12" i="2"/>
  <c r="AY15" i="2"/>
  <c r="AY14" i="2"/>
  <c r="AY30" i="2"/>
  <c r="BO66" i="2"/>
  <c r="BK66" i="2"/>
  <c r="BM66" i="2"/>
  <c r="BQ66" i="2"/>
  <c r="BI66" i="2"/>
  <c r="BG66" i="2"/>
  <c r="BE66" i="2"/>
  <c r="BC66" i="2"/>
  <c r="BK67" i="2"/>
  <c r="BI67" i="2"/>
  <c r="BQ67" i="2"/>
  <c r="BM67" i="2"/>
  <c r="BC67" i="2"/>
  <c r="BO67" i="2"/>
  <c r="BE67" i="2"/>
  <c r="BG67" i="2"/>
  <c r="AV22" i="2"/>
  <c r="AV67" i="2"/>
  <c r="AV55" i="2"/>
  <c r="AV16" i="2"/>
  <c r="AV66" i="2"/>
  <c r="AV58" i="2"/>
  <c r="AV13" i="2"/>
  <c r="AV20" i="2"/>
  <c r="AV19" i="2"/>
  <c r="AV50" i="2"/>
  <c r="AV27" i="2"/>
  <c r="AV52" i="2"/>
  <c r="AV35" i="2"/>
  <c r="AV17" i="2"/>
  <c r="AV59" i="2"/>
  <c r="AV41" i="2"/>
  <c r="AV9" i="2"/>
  <c r="AV51" i="2"/>
  <c r="AV38" i="2"/>
  <c r="AV48" i="2"/>
  <c r="AV15" i="2"/>
  <c r="AV4" i="2"/>
  <c r="AV8" i="2"/>
  <c r="AV21" i="2"/>
  <c r="AV60" i="2"/>
  <c r="AV62" i="2"/>
  <c r="AV53" i="2"/>
  <c r="AV49" i="2"/>
  <c r="AV63" i="2"/>
  <c r="AV39" i="2"/>
  <c r="AV12" i="2"/>
  <c r="AV24" i="2"/>
  <c r="AV32" i="2"/>
  <c r="AV7" i="2"/>
  <c r="AV34" i="2"/>
  <c r="AV40" i="2"/>
  <c r="AV18" i="2"/>
  <c r="AV45" i="2"/>
  <c r="AV61" i="2"/>
  <c r="AV14" i="2"/>
  <c r="AV6" i="2"/>
  <c r="AV31" i="2"/>
  <c r="AV26" i="2"/>
  <c r="AV37" i="2"/>
  <c r="AV68" i="2"/>
  <c r="AV44" i="2"/>
  <c r="AV11" i="2"/>
  <c r="AV5" i="2"/>
  <c r="AV10" i="2"/>
  <c r="AV33" i="2"/>
  <c r="AV29" i="2"/>
  <c r="AV36" i="2"/>
  <c r="AV57" i="2"/>
  <c r="AV46" i="2"/>
  <c r="AV43" i="2"/>
  <c r="AV47" i="2"/>
  <c r="AV56" i="2"/>
  <c r="AV30" i="2"/>
  <c r="AV28" i="2"/>
  <c r="AV3" i="2"/>
  <c r="AV54" i="2"/>
  <c r="AV64" i="2"/>
  <c r="AV65" i="2"/>
  <c r="AV42" i="2"/>
  <c r="AV23" i="2"/>
  <c r="AV25" i="2"/>
  <c r="AI68" i="2"/>
  <c r="AL68" i="2"/>
  <c r="AM68" i="2"/>
  <c r="AY18" i="2"/>
  <c r="AZ31" i="2"/>
  <c r="AY35" i="2"/>
  <c r="AY41" i="2"/>
  <c r="AZ57" i="2"/>
  <c r="AY65" i="2"/>
  <c r="AT68" i="2"/>
  <c r="BH68" i="2"/>
  <c r="AZ11" i="2"/>
  <c r="AZ20" i="2"/>
  <c r="AY16" i="2"/>
  <c r="AY20" i="2"/>
  <c r="AY25" i="2"/>
  <c r="AY29" i="2"/>
  <c r="AZ40" i="2"/>
  <c r="AZ44" i="2"/>
  <c r="AZ49" i="2"/>
  <c r="AZ54" i="2"/>
  <c r="AY50" i="2"/>
  <c r="AZ62" i="2"/>
  <c r="AY57" i="2"/>
  <c r="AZ32" i="2"/>
  <c r="AZ63" i="2"/>
  <c r="AZ6" i="2"/>
  <c r="AY19" i="2"/>
  <c r="AY27" i="2"/>
  <c r="AZ36" i="2"/>
  <c r="AY48" i="2"/>
  <c r="AZ59" i="2"/>
  <c r="AZ60" i="2"/>
  <c r="AN68" i="2"/>
  <c r="AQ68" i="2"/>
  <c r="AZ68" i="2"/>
  <c r="AY51" i="2"/>
  <c r="AZ12" i="2"/>
  <c r="AZ16" i="2"/>
  <c r="AZ24" i="2"/>
  <c r="AZ28" i="2"/>
  <c r="AY33" i="2"/>
  <c r="AY37" i="2"/>
  <c r="AY43" i="2"/>
  <c r="AY46" i="2"/>
  <c r="AZ58" i="2"/>
  <c r="AY59" i="2"/>
  <c r="AY10" i="2"/>
  <c r="AZ22" i="2"/>
  <c r="AZ41" i="2"/>
  <c r="AY34" i="2"/>
  <c r="AZ52" i="2"/>
  <c r="AG68" i="2"/>
  <c r="BJ68" i="2"/>
  <c r="AY66" i="2"/>
  <c r="AZ4" i="2"/>
  <c r="AZ67" i="2"/>
  <c r="AY4" i="2"/>
  <c r="AZ17" i="2"/>
  <c r="AZ21" i="2"/>
  <c r="AY17" i="2"/>
  <c r="AY22" i="2"/>
  <c r="AZ33" i="2"/>
  <c r="AY32" i="2"/>
  <c r="AY36" i="2"/>
  <c r="AZ45" i="2"/>
  <c r="AZ50" i="2"/>
  <c r="AZ55" i="2"/>
  <c r="AY52" i="2"/>
  <c r="AZ64" i="2"/>
  <c r="AY62" i="2"/>
  <c r="AZ13" i="2"/>
  <c r="AZ29" i="2"/>
  <c r="AY42" i="2"/>
  <c r="AZ51" i="2"/>
  <c r="AZ56" i="2"/>
  <c r="AO68" i="2"/>
  <c r="AR68" i="2"/>
  <c r="BB68" i="2"/>
  <c r="BL68" i="2"/>
  <c r="AY56" i="2"/>
  <c r="AZ37" i="2"/>
  <c r="BA68" i="2"/>
  <c r="BN68" i="2"/>
  <c r="BF68" i="2"/>
  <c r="AY64" i="2"/>
  <c r="AZ5" i="2"/>
  <c r="AZ7" i="2"/>
  <c r="AY5" i="2"/>
  <c r="AZ18" i="2"/>
  <c r="AZ25" i="2"/>
  <c r="AY23" i="2"/>
  <c r="AZ34" i="2"/>
  <c r="AH68" i="2"/>
  <c r="AK68" i="2"/>
  <c r="BP68" i="2"/>
  <c r="AY60" i="2"/>
  <c r="AY67" i="2"/>
  <c r="AZ8" i="2"/>
  <c r="AZ14" i="2"/>
  <c r="AZ19" i="2"/>
  <c r="AZ26" i="2"/>
  <c r="AZ30" i="2"/>
  <c r="AY26" i="2"/>
  <c r="AZ38" i="2"/>
  <c r="AZ42" i="2"/>
  <c r="AZ47" i="2"/>
  <c r="AY44" i="2"/>
  <c r="AY53" i="2"/>
  <c r="AY55" i="2"/>
  <c r="AY63" i="2"/>
  <c r="AY68" i="2"/>
  <c r="AZ10" i="2"/>
  <c r="AY21" i="2"/>
  <c r="AZ35" i="2"/>
  <c r="AY47" i="2"/>
  <c r="AY54" i="2"/>
  <c r="AZ65" i="2"/>
  <c r="AP68" i="2"/>
  <c r="AS68" i="2"/>
  <c r="BD68" i="2"/>
  <c r="AY58" i="2"/>
  <c r="AZ9" i="2"/>
  <c r="AY8" i="2"/>
  <c r="AY11" i="2"/>
  <c r="AZ23" i="2"/>
  <c r="AZ27" i="2"/>
  <c r="AY24" i="2"/>
  <c r="AY28" i="2"/>
  <c r="AY31" i="2"/>
  <c r="AZ43" i="2"/>
  <c r="AZ48" i="2"/>
  <c r="AZ53" i="2"/>
  <c r="AY49" i="2"/>
  <c r="AZ61" i="2"/>
  <c r="AY61" i="2"/>
  <c r="AZ66" i="2"/>
  <c r="AZ15" i="2"/>
  <c r="AZ39" i="2"/>
  <c r="AZ46" i="2"/>
  <c r="BQ84" i="2"/>
  <c r="BE97" i="2"/>
  <c r="AU68" i="2"/>
  <c r="DH3" i="2" a="1"/>
  <c r="DH3" i="2"/>
  <c r="BG92" i="2"/>
  <c r="BK97" i="2"/>
  <c r="DI3" i="2" a="1"/>
  <c r="DI3" i="2"/>
  <c r="BG99" i="2"/>
  <c r="BI80" i="2"/>
  <c r="BG70" i="2"/>
  <c r="BM74" i="2"/>
  <c r="BQ91" i="2"/>
  <c r="BC80" i="2"/>
  <c r="BC70" i="2"/>
  <c r="BI94" i="2"/>
  <c r="BG87" i="2"/>
  <c r="BI74" i="2"/>
  <c r="BQ79" i="2"/>
  <c r="BI72" i="2"/>
  <c r="BE69" i="2"/>
  <c r="BO81" i="2"/>
  <c r="BQ80" i="2"/>
  <c r="BK74" i="2"/>
  <c r="BI69" i="2"/>
  <c r="BQ72" i="2"/>
  <c r="BE72" i="2"/>
  <c r="BQ83" i="2"/>
  <c r="BK80" i="2"/>
  <c r="BQ82" i="2"/>
  <c r="BO83" i="2"/>
  <c r="BC83" i="2"/>
  <c r="BK79" i="2"/>
  <c r="BI82" i="2"/>
  <c r="BO72" i="2"/>
  <c r="BK83" i="2"/>
  <c r="BC82" i="2"/>
  <c r="BK72" i="2"/>
  <c r="BM91" i="2"/>
  <c r="BO87" i="2"/>
  <c r="BI70" i="2"/>
  <c r="BE91" i="2"/>
  <c r="BO96" i="2"/>
  <c r="CY68" i="2"/>
  <c r="BE99" i="2"/>
  <c r="BM88" i="2"/>
  <c r="BM92" i="2"/>
  <c r="BI86" i="2"/>
  <c r="BK98" i="2"/>
  <c r="BC99" i="2"/>
  <c r="BO92" i="2"/>
  <c r="BG98" i="2"/>
  <c r="BG82" i="2"/>
  <c r="BQ86" i="2"/>
  <c r="BK90" i="2"/>
  <c r="BQ73" i="2"/>
  <c r="BM99" i="2"/>
  <c r="BE90" i="2"/>
  <c r="BC84" i="2"/>
  <c r="BQ92" i="2"/>
  <c r="BO99" i="2"/>
  <c r="BO73" i="2"/>
  <c r="BM90" i="2"/>
  <c r="BO90" i="2"/>
  <c r="BG90" i="2"/>
  <c r="BE86" i="2"/>
  <c r="BC86" i="2"/>
  <c r="BK92" i="2"/>
  <c r="BE73" i="2"/>
  <c r="BI90" i="2"/>
  <c r="BM98" i="2"/>
  <c r="BK70" i="2"/>
  <c r="BK96" i="2"/>
  <c r="BK75" i="2"/>
  <c r="BQ90" i="2"/>
  <c r="BO71" i="2"/>
  <c r="BC79" i="2"/>
  <c r="BE87" i="2"/>
  <c r="BK81" i="2"/>
  <c r="BO70" i="2"/>
  <c r="BE71" i="2"/>
  <c r="BE82" i="2"/>
  <c r="BM84" i="2"/>
  <c r="BG84" i="2"/>
  <c r="BK76" i="2"/>
  <c r="BC92" i="2"/>
  <c r="BE84" i="2"/>
  <c r="BG96" i="2"/>
  <c r="BG73" i="2"/>
  <c r="BE78" i="2"/>
  <c r="BI99" i="2"/>
  <c r="BE81" i="2"/>
  <c r="BI68" i="2"/>
  <c r="BQ87" i="2"/>
  <c r="BM69" i="2"/>
  <c r="BK95" i="2"/>
  <c r="BM82" i="2"/>
  <c r="BO79" i="2"/>
  <c r="BK71" i="2"/>
  <c r="BC78" i="2"/>
  <c r="BI81" i="2"/>
  <c r="BO88" i="2"/>
  <c r="BC71" i="2"/>
  <c r="BK82" i="2"/>
  <c r="BQ78" i="2"/>
  <c r="BG86" i="2"/>
  <c r="BE83" i="2"/>
  <c r="BI87" i="2"/>
  <c r="BI84" i="2"/>
  <c r="BI95" i="2"/>
  <c r="BG76" i="2"/>
  <c r="BI83" i="2"/>
  <c r="BG79" i="2"/>
  <c r="BE75" i="2"/>
  <c r="BK99" i="2"/>
  <c r="BM95" i="2"/>
  <c r="BM81" i="2"/>
  <c r="BG68" i="2"/>
  <c r="BM79" i="2"/>
  <c r="BM70" i="2"/>
  <c r="BK88" i="2"/>
  <c r="BO86" i="2"/>
  <c r="BI88" i="2"/>
  <c r="BQ71" i="2"/>
  <c r="BI92" i="2"/>
  <c r="BE98" i="2"/>
  <c r="BI73" i="2"/>
  <c r="BM83" i="2"/>
  <c r="BK73" i="2"/>
  <c r="BK69" i="2"/>
  <c r="BK87" i="2"/>
  <c r="BQ69" i="2"/>
  <c r="BG88" i="2"/>
  <c r="BO84" i="2"/>
  <c r="BG69" i="2"/>
  <c r="BY51" i="2"/>
  <c r="BY59" i="2"/>
  <c r="BY67" i="2"/>
  <c r="BY60" i="2"/>
  <c r="CY49" i="2"/>
  <c r="BY52" i="2"/>
  <c r="BY54" i="2"/>
  <c r="BY62" i="2"/>
  <c r="BY53" i="2"/>
  <c r="BY61" i="2"/>
  <c r="CZ49" i="2"/>
  <c r="BY56" i="2"/>
  <c r="BY64" i="2"/>
  <c r="BY55" i="2"/>
  <c r="BY63" i="2"/>
  <c r="BY49" i="2"/>
  <c r="BY57" i="2"/>
  <c r="BY65" i="2"/>
  <c r="BY50" i="2"/>
  <c r="BY58" i="2"/>
  <c r="BY66" i="2"/>
  <c r="BE68" i="2"/>
  <c r="BC68" i="2"/>
  <c r="BO68" i="2"/>
  <c r="BM68" i="2"/>
  <c r="BK68" i="2"/>
  <c r="BQ68" i="2"/>
  <c r="DE11" i="2" a="1"/>
  <c r="DE11" i="2"/>
  <c r="DF11" i="2" a="1"/>
  <c r="DF11" i="2"/>
  <c r="DI11" i="2" a="1"/>
  <c r="DI11" i="2"/>
  <c r="DH11" i="2" a="1"/>
  <c r="DH11" i="2"/>
  <c r="DB11" i="2" a="1"/>
  <c r="DB11" i="2"/>
  <c r="DC11" i="2" a="1"/>
  <c r="DC11" i="2"/>
  <c r="DD11" i="2" a="1"/>
  <c r="DD11" i="2"/>
  <c r="DG11" i="2" a="1"/>
  <c r="DG11" i="2"/>
  <c r="BX2" i="2"/>
  <c r="DE9" i="2" a="1"/>
  <c r="DE9" i="2"/>
  <c r="DI9" i="2" a="1"/>
  <c r="DI9" i="2"/>
  <c r="DC9" i="2" a="1"/>
  <c r="DC9" i="2"/>
  <c r="DD9" i="2" a="1"/>
  <c r="DD9" i="2"/>
  <c r="DG9" i="2" a="1"/>
  <c r="DG9" i="2"/>
  <c r="DF9" i="2" a="1"/>
  <c r="DF9" i="2"/>
  <c r="DB9" i="2" a="1"/>
  <c r="DB9" i="2"/>
  <c r="DH9" i="2" a="1"/>
  <c r="DH9" i="2"/>
  <c r="DF8" i="2" a="1"/>
  <c r="DF8" i="2"/>
  <c r="DG8" i="2" a="1"/>
  <c r="DG8" i="2"/>
  <c r="DH8" i="2" a="1"/>
  <c r="DH8" i="2"/>
  <c r="DD8" i="2" a="1"/>
  <c r="DD8" i="2"/>
  <c r="DI8" i="2" a="1"/>
  <c r="DI8" i="2"/>
  <c r="DB8" i="2" a="1"/>
  <c r="DB8" i="2"/>
  <c r="DE8" i="2" a="1"/>
  <c r="DE8" i="2"/>
  <c r="DC8" i="2" a="1"/>
  <c r="DC8" i="2"/>
  <c r="DG10" i="2" a="1"/>
  <c r="DG10" i="2"/>
  <c r="DE10" i="2" a="1"/>
  <c r="DE10" i="2"/>
  <c r="DI10" i="2" a="1"/>
  <c r="DI10" i="2"/>
  <c r="DH10" i="2" a="1"/>
  <c r="DH10" i="2"/>
  <c r="DC10" i="2" a="1"/>
  <c r="DC10" i="2"/>
  <c r="DF10" i="2" a="1"/>
  <c r="DF10" i="2"/>
  <c r="DD10" i="2" a="1"/>
  <c r="DD10" i="2"/>
  <c r="DB10" i="2" a="1"/>
  <c r="DB10" i="2"/>
  <c r="CZ68" i="2"/>
  <c r="CY64" i="2"/>
  <c r="CZ64" i="2"/>
  <c r="CY60" i="2"/>
  <c r="CZ60" i="2"/>
  <c r="BX63" i="2"/>
  <c r="CY50" i="2"/>
  <c r="CZ50" i="2"/>
  <c r="CY62" i="2"/>
  <c r="CZ62" i="2"/>
  <c r="CY58" i="2"/>
  <c r="CZ58" i="2"/>
  <c r="CY57" i="2"/>
  <c r="CZ57" i="2"/>
  <c r="CY55" i="2"/>
  <c r="CZ55" i="2"/>
  <c r="CY66" i="2"/>
  <c r="CZ66" i="2"/>
  <c r="CY52" i="2"/>
  <c r="CZ52" i="2"/>
  <c r="CY63" i="2"/>
  <c r="CZ63" i="2"/>
  <c r="CY56" i="2"/>
  <c r="CZ56" i="2"/>
  <c r="CY65" i="2"/>
  <c r="CZ65" i="2"/>
  <c r="CY51" i="2"/>
  <c r="CZ51" i="2"/>
  <c r="CY54" i="2"/>
  <c r="CZ54" i="2"/>
  <c r="CY59" i="2"/>
  <c r="CZ59" i="2"/>
  <c r="BW49" i="2"/>
  <c r="CY53" i="2"/>
  <c r="CZ53" i="2"/>
  <c r="BU51" i="2"/>
  <c r="CY67" i="2"/>
  <c r="CZ67" i="2"/>
  <c r="BW62" i="2"/>
  <c r="CY61" i="2"/>
  <c r="CZ61" i="2"/>
  <c r="BS59" i="2"/>
  <c r="BX57" i="2"/>
  <c r="BV50" i="2"/>
  <c r="BX50" i="2"/>
  <c r="BT67" i="2"/>
  <c r="BX65" i="2"/>
  <c r="BV63" i="2"/>
  <c r="BX67" i="2"/>
  <c r="BV53" i="2"/>
  <c r="BV68" i="2"/>
  <c r="BS49" i="2"/>
  <c r="BS65" i="2"/>
  <c r="BU54" i="2"/>
  <c r="BS54" i="2"/>
  <c r="BX55" i="2"/>
  <c r="DE12" i="2" a="1"/>
  <c r="DE12" i="2"/>
  <c r="DD12" i="2" a="1"/>
  <c r="DD12" i="2"/>
  <c r="DB12" i="2" a="1"/>
  <c r="DB12" i="2"/>
  <c r="DI12" i="2" a="1"/>
  <c r="DI12" i="2"/>
  <c r="DG12" i="2" a="1"/>
  <c r="DG12" i="2"/>
  <c r="DH12" i="2" a="1"/>
  <c r="DH12" i="2"/>
  <c r="DF12" i="2" a="1"/>
  <c r="DF12" i="2"/>
  <c r="DC12" i="2" a="1"/>
  <c r="DC12" i="2"/>
  <c r="BU61" i="2"/>
  <c r="BX68" i="2"/>
  <c r="BX58" i="2"/>
  <c r="BU57" i="2"/>
  <c r="BW64" i="2"/>
  <c r="BX52" i="2"/>
  <c r="BS58" i="2"/>
  <c r="BX61" i="2"/>
  <c r="BT65" i="2"/>
  <c r="BV49" i="2"/>
  <c r="BU63" i="2"/>
  <c r="BW68" i="2"/>
  <c r="BS68" i="2"/>
  <c r="BU68" i="2"/>
  <c r="BV66" i="2"/>
  <c r="BW54" i="2"/>
  <c r="BW55" i="2"/>
  <c r="BS61" i="2"/>
  <c r="BS57" i="2"/>
  <c r="BV65" i="2"/>
  <c r="BX60" i="2"/>
  <c r="BV59" i="2"/>
  <c r="BS63" i="2"/>
  <c r="BW60" i="2"/>
  <c r="BT56" i="2"/>
  <c r="BT52" i="2"/>
  <c r="BT57" i="2"/>
  <c r="BV58" i="2"/>
  <c r="BV57" i="2"/>
  <c r="BW66" i="2"/>
  <c r="BS56" i="2"/>
  <c r="BU59" i="2"/>
  <c r="BU62" i="2"/>
  <c r="BU67" i="2"/>
  <c r="BX54" i="2"/>
  <c r="BU53" i="2"/>
  <c r="BX56" i="2"/>
  <c r="BW50" i="2"/>
  <c r="BV51" i="2"/>
  <c r="BW51" i="2"/>
  <c r="BX64" i="2"/>
  <c r="BW63" i="2"/>
  <c r="BW65" i="2"/>
  <c r="BV54" i="2"/>
  <c r="BW57" i="2"/>
  <c r="BS51" i="2"/>
  <c r="BV52" i="2"/>
  <c r="BT62" i="2"/>
  <c r="BS50" i="2"/>
  <c r="BS62" i="2"/>
  <c r="BT53" i="2"/>
  <c r="BX51" i="2"/>
  <c r="BT64" i="2"/>
  <c r="BT58" i="2"/>
  <c r="BW58" i="2"/>
  <c r="BS64" i="2"/>
  <c r="BT59" i="2"/>
  <c r="BV56" i="2"/>
  <c r="BU56" i="2"/>
  <c r="BW59" i="2"/>
  <c r="BT55" i="2"/>
  <c r="BU64" i="2"/>
  <c r="BX66" i="2"/>
  <c r="BS60" i="2"/>
  <c r="BT60" i="2"/>
  <c r="BT49" i="2"/>
  <c r="BU66" i="2"/>
  <c r="BS67" i="2"/>
  <c r="BX53" i="2"/>
  <c r="BU55" i="2"/>
  <c r="BU60" i="2"/>
  <c r="BV64" i="2"/>
  <c r="BS55" i="2"/>
  <c r="BW52" i="2"/>
  <c r="BT54" i="2"/>
  <c r="BT61" i="2"/>
  <c r="BV55" i="2"/>
  <c r="BU49" i="2"/>
  <c r="BS53" i="2"/>
  <c r="BT50" i="2"/>
  <c r="BW67" i="2"/>
  <c r="BT66" i="2"/>
  <c r="BS52" i="2"/>
  <c r="BX62" i="2"/>
  <c r="BS66" i="2"/>
  <c r="BT63" i="2"/>
  <c r="BW53" i="2"/>
  <c r="BT68" i="2"/>
  <c r="BW56" i="2"/>
  <c r="BU50" i="2"/>
  <c r="BV62" i="2"/>
  <c r="BU58" i="2"/>
  <c r="BT51" i="2"/>
  <c r="BU52" i="2"/>
  <c r="BV61" i="2"/>
  <c r="BW61" i="2"/>
  <c r="BX49" i="2"/>
  <c r="BV67" i="2"/>
  <c r="BX59" i="2"/>
  <c r="BU65" i="2"/>
  <c r="BV60" i="2"/>
  <c r="DB13" i="2" a="1"/>
  <c r="DB13" i="2"/>
  <c r="DH13" i="2" a="1"/>
  <c r="DH13" i="2"/>
  <c r="DI13" i="2" a="1"/>
  <c r="DI13" i="2"/>
  <c r="DF13" i="2" a="1"/>
  <c r="DF13" i="2"/>
  <c r="DD13" i="2" a="1"/>
  <c r="DD13" i="2"/>
  <c r="DG13" i="2" a="1"/>
  <c r="DG13" i="2"/>
  <c r="DE13" i="2" a="1"/>
  <c r="DE13" i="2"/>
  <c r="DC13" i="2" a="1"/>
  <c r="DC13" i="2"/>
  <c r="DF14" i="2" a="1"/>
  <c r="DF14" i="2"/>
  <c r="DH14" i="2" a="1"/>
  <c r="DH14" i="2"/>
  <c r="DD14" i="2" a="1"/>
  <c r="DD14" i="2"/>
  <c r="DG14" i="2" a="1"/>
  <c r="DG14" i="2"/>
  <c r="DE14" i="2" a="1"/>
  <c r="DE14" i="2"/>
  <c r="DI14" i="2" a="1"/>
  <c r="DI14" i="2"/>
  <c r="DB14" i="2" a="1"/>
  <c r="DB14" i="2"/>
  <c r="DC14" i="2" a="1"/>
  <c r="DC14" i="2"/>
  <c r="DC15" i="2" a="1"/>
  <c r="DC15" i="2"/>
  <c r="DF15" i="2" a="1"/>
  <c r="DF15" i="2"/>
  <c r="DG15" i="2" a="1"/>
  <c r="DG15" i="2"/>
  <c r="DD15" i="2" a="1"/>
  <c r="DD15" i="2"/>
  <c r="DE15" i="2" a="1"/>
  <c r="DE15" i="2"/>
  <c r="DB15" i="2" a="1"/>
  <c r="DB15" i="2"/>
  <c r="DH15" i="2" a="1"/>
  <c r="DH15" i="2"/>
  <c r="DI15" i="2" a="1"/>
  <c r="DI15" i="2"/>
  <c r="DC16" i="2" a="1"/>
  <c r="DC16" i="2"/>
  <c r="DH16" i="2" a="1"/>
  <c r="DH16" i="2"/>
  <c r="DG16" i="2" a="1"/>
  <c r="DG16" i="2"/>
  <c r="DE16" i="2" a="1"/>
  <c r="DE16" i="2"/>
  <c r="DF16" i="2" a="1"/>
  <c r="DF16" i="2"/>
  <c r="DI16" i="2" a="1"/>
  <c r="DI16" i="2"/>
  <c r="DB16" i="2" a="1"/>
  <c r="DB16" i="2"/>
  <c r="DD16" i="2" a="1"/>
  <c r="DD16" i="2"/>
  <c r="DH17" i="2" a="1"/>
  <c r="DH17" i="2"/>
  <c r="DE17" i="2" a="1"/>
  <c r="DE17" i="2"/>
  <c r="DI17" i="2" a="1"/>
  <c r="DI17" i="2"/>
  <c r="DF17" i="2" a="1"/>
  <c r="DF17" i="2"/>
  <c r="DG17" i="2" a="1"/>
  <c r="DG17" i="2"/>
  <c r="DC17" i="2" a="1"/>
  <c r="DC17" i="2"/>
  <c r="DB17" i="2" a="1"/>
  <c r="DB17" i="2"/>
  <c r="DD17" i="2" a="1"/>
  <c r="DD17" i="2"/>
  <c r="DD18" i="2" a="1"/>
  <c r="DD18" i="2"/>
  <c r="DB18" i="2" a="1"/>
  <c r="DB18" i="2"/>
  <c r="DE18" i="2" a="1"/>
  <c r="DE18" i="2"/>
  <c r="DG18" i="2" a="1"/>
  <c r="DG18" i="2"/>
  <c r="DI18" i="2" a="1"/>
  <c r="DI18" i="2"/>
  <c r="DC18" i="2" a="1"/>
  <c r="DC18" i="2"/>
  <c r="DF18" i="2" a="1"/>
  <c r="DF18" i="2"/>
  <c r="DH18" i="2" a="1"/>
  <c r="DH18" i="2"/>
  <c r="DI19" i="2" a="1"/>
  <c r="DI19" i="2"/>
  <c r="DH19" i="2" a="1"/>
  <c r="DH19" i="2"/>
  <c r="DE19" i="2" a="1"/>
  <c r="DE19" i="2"/>
  <c r="DC19" i="2" a="1"/>
  <c r="DC19" i="2"/>
  <c r="DB19" i="2" a="1"/>
  <c r="DB19" i="2"/>
  <c r="DF19" i="2" a="1"/>
  <c r="DF19" i="2"/>
  <c r="DG19" i="2" a="1"/>
  <c r="DG19" i="2"/>
  <c r="DD19" i="2" a="1"/>
  <c r="DD19" i="2"/>
  <c r="DF20" i="2" a="1"/>
  <c r="DF20" i="2"/>
  <c r="DH20" i="2" a="1"/>
  <c r="DH20" i="2"/>
  <c r="DB20" i="2" a="1"/>
  <c r="DB20" i="2"/>
  <c r="DD20" i="2" a="1"/>
  <c r="DD20" i="2"/>
  <c r="DI20" i="2" a="1"/>
  <c r="DI20" i="2"/>
  <c r="DG20" i="2" a="1"/>
  <c r="DG20" i="2"/>
  <c r="DE20" i="2" a="1"/>
  <c r="DE20" i="2"/>
  <c r="DC20" i="2" a="1"/>
  <c r="DC20" i="2"/>
  <c r="DH21" i="2" a="1"/>
  <c r="DH21" i="2"/>
  <c r="DI21" i="2" a="1"/>
  <c r="DI21" i="2"/>
  <c r="DE21" i="2" a="1"/>
  <c r="DE21" i="2"/>
  <c r="DB21" i="2" a="1"/>
  <c r="DB21" i="2"/>
  <c r="DG21" i="2" a="1"/>
  <c r="DG21" i="2"/>
  <c r="DD21" i="2" a="1"/>
  <c r="DD21" i="2"/>
  <c r="DF21" i="2" a="1"/>
  <c r="DF21" i="2"/>
  <c r="DC21" i="2" a="1"/>
  <c r="DC21" i="2"/>
  <c r="DG22" i="2" a="1"/>
  <c r="DG22" i="2"/>
  <c r="DE22" i="2" a="1"/>
  <c r="DE22" i="2"/>
  <c r="DD22" i="2" a="1"/>
  <c r="DD22" i="2"/>
  <c r="DF22" i="2" a="1"/>
  <c r="DF22" i="2"/>
  <c r="DC22" i="2" a="1"/>
  <c r="DC22" i="2"/>
  <c r="DI22" i="2" a="1"/>
  <c r="DI22" i="2"/>
  <c r="DH22" i="2" a="1"/>
  <c r="DH22" i="2"/>
  <c r="DB22" i="2" a="1"/>
  <c r="DB22" i="2"/>
  <c r="DH23" i="2" a="1"/>
  <c r="DH23" i="2"/>
  <c r="DF23" i="2" a="1"/>
  <c r="DF23" i="2"/>
  <c r="DI23" i="2" a="1"/>
  <c r="DI23" i="2"/>
  <c r="DB23" i="2" a="1"/>
  <c r="DB23" i="2"/>
  <c r="DE23" i="2" a="1"/>
  <c r="DE23" i="2"/>
  <c r="DG23" i="2" a="1"/>
  <c r="DG23" i="2"/>
  <c r="DD23" i="2" a="1"/>
  <c r="DD23" i="2"/>
  <c r="DC23" i="2" a="1"/>
  <c r="DC23" i="2"/>
  <c r="DE24" i="2" a="1"/>
  <c r="DE24" i="2"/>
  <c r="DB24" i="2" a="1"/>
  <c r="DB24" i="2"/>
  <c r="DC24" i="2" a="1"/>
  <c r="DC24" i="2"/>
  <c r="DH24" i="2" a="1"/>
  <c r="DH24" i="2"/>
  <c r="DD24" i="2" a="1"/>
  <c r="DD24" i="2"/>
  <c r="DI24" i="2" a="1"/>
  <c r="DI24" i="2"/>
  <c r="DF24" i="2" a="1"/>
  <c r="DF24" i="2"/>
  <c r="DG24" i="2" a="1"/>
  <c r="DG24" i="2"/>
  <c r="DB25" i="2" a="1"/>
  <c r="DB25" i="2"/>
  <c r="DH25" i="2" a="1"/>
  <c r="DH25" i="2"/>
  <c r="DG25" i="2" a="1"/>
  <c r="DG25" i="2"/>
  <c r="DE25" i="2" a="1"/>
  <c r="DE25" i="2"/>
  <c r="DF25" i="2" a="1"/>
  <c r="DF25" i="2"/>
  <c r="DI25" i="2" a="1"/>
  <c r="DI25" i="2"/>
  <c r="DD25" i="2" a="1"/>
  <c r="DD25" i="2"/>
  <c r="DC25" i="2" a="1"/>
  <c r="DC25" i="2"/>
  <c r="DG26" i="2" a="1"/>
  <c r="DG26" i="2"/>
  <c r="DF26" i="2" a="1"/>
  <c r="DF26" i="2"/>
  <c r="DH26" i="2" a="1"/>
  <c r="DH26" i="2"/>
  <c r="DI26" i="2" a="1"/>
  <c r="DI26" i="2"/>
  <c r="DB26" i="2" a="1"/>
  <c r="DB26" i="2"/>
  <c r="DC26" i="2" a="1"/>
  <c r="DC26" i="2"/>
  <c r="DD26" i="2" a="1"/>
  <c r="DD26" i="2"/>
  <c r="DE26" i="2" a="1"/>
  <c r="DE26" i="2"/>
  <c r="DH27" i="2" a="1"/>
  <c r="DH27" i="2"/>
  <c r="DG27" i="2" a="1"/>
  <c r="DG27" i="2"/>
  <c r="DD27" i="2" a="1"/>
  <c r="DD27" i="2"/>
  <c r="DE27" i="2" a="1"/>
  <c r="DE27" i="2"/>
  <c r="DF27" i="2" a="1"/>
  <c r="DF27" i="2"/>
  <c r="DC27" i="2" a="1"/>
  <c r="DC27" i="2"/>
  <c r="DI27" i="2" a="1"/>
  <c r="DI27" i="2"/>
  <c r="DB27" i="2" a="1"/>
  <c r="DB27" i="2"/>
  <c r="DI28" i="2" a="1"/>
  <c r="DI28" i="2"/>
  <c r="DH28" i="2" a="1"/>
  <c r="DH28" i="2"/>
  <c r="DG28" i="2" a="1"/>
  <c r="DG28" i="2"/>
  <c r="DE28" i="2" a="1"/>
  <c r="DE28" i="2"/>
  <c r="DB28" i="2" a="1"/>
  <c r="DB28" i="2"/>
  <c r="DF28" i="2" a="1"/>
  <c r="DF28" i="2"/>
  <c r="DC28" i="2" a="1"/>
  <c r="DC28" i="2"/>
  <c r="DD28" i="2" a="1"/>
  <c r="DD28" i="2"/>
  <c r="DB29" i="2" a="1"/>
  <c r="DB29" i="2"/>
  <c r="DC29" i="2" a="1"/>
  <c r="DC29" i="2"/>
  <c r="DF29" i="2" a="1"/>
  <c r="DF29" i="2"/>
  <c r="DD29" i="2" a="1"/>
  <c r="DD29" i="2"/>
  <c r="DG29" i="2" a="1"/>
  <c r="DG29" i="2"/>
  <c r="DH29" i="2" a="1"/>
  <c r="DH29" i="2"/>
  <c r="DE29" i="2" a="1"/>
  <c r="DE29" i="2"/>
  <c r="DI29" i="2" a="1"/>
  <c r="DI29" i="2"/>
  <c r="DE30" i="2" a="1"/>
  <c r="DE30" i="2"/>
  <c r="DD30" i="2" a="1"/>
  <c r="DD30" i="2"/>
  <c r="DI30" i="2" a="1"/>
  <c r="DI30" i="2"/>
  <c r="DB30" i="2" a="1"/>
  <c r="DB30" i="2"/>
  <c r="DF30" i="2" a="1"/>
  <c r="DF30" i="2"/>
  <c r="DG30" i="2" a="1"/>
  <c r="DG30" i="2"/>
  <c r="DC30" i="2" a="1"/>
  <c r="DC30" i="2"/>
  <c r="DH30" i="2" a="1"/>
  <c r="DH30" i="2"/>
  <c r="DE31" i="2" a="1"/>
  <c r="DE31" i="2"/>
  <c r="DI31" i="2" a="1"/>
  <c r="DI31" i="2"/>
  <c r="DB31" i="2" a="1"/>
  <c r="DB31" i="2"/>
  <c r="DF31" i="2" a="1"/>
  <c r="DF31" i="2"/>
  <c r="DC31" i="2" a="1"/>
  <c r="DC31" i="2"/>
  <c r="DD31" i="2" a="1"/>
  <c r="DD31" i="2"/>
  <c r="DG31" i="2" a="1"/>
  <c r="DG31" i="2"/>
  <c r="DH31" i="2" a="1"/>
  <c r="DH31" i="2"/>
  <c r="DI32" i="2" a="1"/>
  <c r="DI32" i="2"/>
  <c r="DG32" i="2" a="1"/>
  <c r="DG32" i="2"/>
  <c r="DH32" i="2" a="1"/>
  <c r="DH32" i="2"/>
  <c r="DE32" i="2" a="1"/>
  <c r="DE32" i="2"/>
  <c r="DC32" i="2" a="1"/>
  <c r="DC32" i="2"/>
  <c r="DB32" i="2" a="1"/>
  <c r="DB32" i="2"/>
  <c r="DF32" i="2" a="1"/>
  <c r="DF32" i="2"/>
  <c r="DD32" i="2" a="1"/>
  <c r="DD32" i="2"/>
  <c r="DE33" i="2" a="1"/>
  <c r="DE33" i="2"/>
  <c r="DF33" i="2" a="1"/>
  <c r="DF33" i="2"/>
  <c r="DB33" i="2" a="1"/>
  <c r="DB33" i="2"/>
  <c r="DI33" i="2" a="1"/>
  <c r="DI33" i="2"/>
  <c r="DC33" i="2" a="1"/>
  <c r="DC33" i="2"/>
  <c r="DD33" i="2" a="1"/>
  <c r="DD33" i="2"/>
  <c r="DH33" i="2" a="1"/>
  <c r="DH33" i="2"/>
  <c r="DG33" i="2" a="1"/>
  <c r="DG33" i="2"/>
  <c r="DG34" i="2" a="1"/>
  <c r="DG34" i="2"/>
  <c r="DB34" i="2" a="1"/>
  <c r="DB34" i="2"/>
  <c r="DF34" i="2" a="1"/>
  <c r="DF34" i="2"/>
  <c r="DC34" i="2" a="1"/>
  <c r="DC34" i="2"/>
  <c r="DE34" i="2" a="1"/>
  <c r="DE34" i="2"/>
  <c r="DI34" i="2" a="1"/>
  <c r="DI34" i="2"/>
  <c r="DD34" i="2" a="1"/>
  <c r="DD34" i="2"/>
  <c r="DH34" i="2" a="1"/>
  <c r="DH34" i="2"/>
  <c r="DC35" i="2" a="1"/>
  <c r="DC35" i="2"/>
  <c r="DI35" i="2" a="1"/>
  <c r="DI35" i="2"/>
  <c r="DG35" i="2" a="1"/>
  <c r="DG35" i="2"/>
  <c r="DH35" i="2" a="1"/>
  <c r="DH35" i="2"/>
  <c r="DE35" i="2" a="1"/>
  <c r="DE35" i="2"/>
  <c r="DB35" i="2" a="1"/>
  <c r="DB35" i="2"/>
  <c r="DF35" i="2" a="1"/>
  <c r="DF35" i="2"/>
  <c r="DD35" i="2" a="1"/>
  <c r="DD35" i="2"/>
  <c r="DI36" i="2" a="1"/>
  <c r="DI36" i="2"/>
  <c r="DH36" i="2" a="1"/>
  <c r="DH36" i="2"/>
  <c r="DD36" i="2" a="1"/>
  <c r="DD36" i="2"/>
  <c r="DE36" i="2" a="1"/>
  <c r="DE36" i="2"/>
  <c r="DB36" i="2" a="1"/>
  <c r="DB36" i="2"/>
  <c r="DC36" i="2" a="1"/>
  <c r="DC36" i="2"/>
  <c r="DG36" i="2" a="1"/>
  <c r="DG36" i="2"/>
  <c r="DF36" i="2" a="1"/>
  <c r="DF36" i="2"/>
  <c r="DI37" i="2" a="1"/>
  <c r="DI37" i="2"/>
  <c r="DE37" i="2" a="1"/>
  <c r="DE37" i="2"/>
  <c r="DC37" i="2" a="1"/>
  <c r="DC37" i="2"/>
  <c r="DF37" i="2" a="1"/>
  <c r="DF37" i="2"/>
  <c r="DG37" i="2" a="1"/>
  <c r="DG37" i="2"/>
  <c r="DD37" i="2" a="1"/>
  <c r="DD37" i="2"/>
  <c r="DH37" i="2" a="1"/>
  <c r="DH37" i="2"/>
  <c r="DB37" i="2" a="1"/>
  <c r="DB37" i="2"/>
  <c r="DD38" i="2" a="1"/>
  <c r="DD38" i="2"/>
  <c r="DG38" i="2" a="1"/>
  <c r="DG38" i="2"/>
  <c r="DE38" i="2" a="1"/>
  <c r="DE38" i="2"/>
  <c r="DB38" i="2" a="1"/>
  <c r="DB38" i="2"/>
  <c r="DH38" i="2" a="1"/>
  <c r="DH38" i="2"/>
  <c r="DC38" i="2" a="1"/>
  <c r="DC38" i="2"/>
  <c r="DF38" i="2" a="1"/>
  <c r="DF38" i="2"/>
  <c r="DI38" i="2" a="1"/>
  <c r="DI38" i="2"/>
  <c r="DH39" i="2" a="1"/>
  <c r="DH39" i="2"/>
  <c r="DE39" i="2" a="1"/>
  <c r="DE39" i="2"/>
  <c r="DI39" i="2" a="1"/>
  <c r="DI39" i="2"/>
  <c r="DB39" i="2" a="1"/>
  <c r="DB39" i="2"/>
  <c r="DD39" i="2" a="1"/>
  <c r="DD39" i="2"/>
  <c r="DG39" i="2" a="1"/>
  <c r="DG39" i="2"/>
  <c r="DF39" i="2" a="1"/>
  <c r="DF39" i="2"/>
  <c r="DC39" i="2" a="1"/>
  <c r="DC39" i="2"/>
  <c r="DC40" i="2" a="1"/>
  <c r="DC40" i="2"/>
  <c r="DD40" i="2" a="1"/>
  <c r="DD40" i="2"/>
  <c r="DB40" i="2" a="1"/>
  <c r="DB40" i="2"/>
  <c r="DF40" i="2" a="1"/>
  <c r="DF40" i="2"/>
  <c r="DE40" i="2" a="1"/>
  <c r="DE40" i="2"/>
  <c r="DI40" i="2" a="1"/>
  <c r="DI40" i="2"/>
  <c r="DG40" i="2" a="1"/>
  <c r="DG40" i="2"/>
  <c r="DH40" i="2" a="1"/>
  <c r="DH40" i="2"/>
  <c r="DB41" i="2" a="1"/>
  <c r="DB41" i="2"/>
  <c r="DE41" i="2" a="1"/>
  <c r="DE41" i="2"/>
  <c r="DD41" i="2" a="1"/>
  <c r="DD41" i="2"/>
  <c r="DF41" i="2" a="1"/>
  <c r="DF41" i="2"/>
  <c r="DC41" i="2" a="1"/>
  <c r="DC41" i="2"/>
  <c r="DI41" i="2" a="1"/>
  <c r="DI41" i="2"/>
  <c r="DG41" i="2" a="1"/>
  <c r="DG41" i="2"/>
  <c r="DH41" i="2" a="1"/>
  <c r="DH41" i="2"/>
  <c r="DD42" i="2" a="1"/>
  <c r="DD42" i="2"/>
  <c r="DB42" i="2" a="1"/>
  <c r="DB42" i="2"/>
  <c r="DH42" i="2" a="1"/>
  <c r="DH42" i="2"/>
  <c r="DC42" i="2" a="1"/>
  <c r="DC42" i="2"/>
  <c r="DE42" i="2" a="1"/>
  <c r="DE42" i="2"/>
  <c r="DF42" i="2" a="1"/>
  <c r="DF42" i="2"/>
  <c r="DG42" i="2" a="1"/>
  <c r="DG42" i="2"/>
  <c r="DI42" i="2" a="1"/>
  <c r="DI42" i="2"/>
  <c r="DE43" i="2" a="1"/>
  <c r="DE43" i="2"/>
  <c r="DF43" i="2" a="1"/>
  <c r="DF43" i="2"/>
  <c r="DD43" i="2" a="1"/>
  <c r="DD43" i="2"/>
  <c r="DG43" i="2" a="1"/>
  <c r="DG43" i="2"/>
  <c r="DH43" i="2" a="1"/>
  <c r="DH43" i="2"/>
  <c r="DC43" i="2" a="1"/>
  <c r="DC43" i="2"/>
  <c r="DI43" i="2" a="1"/>
  <c r="DI43" i="2"/>
  <c r="DB43" i="2" a="1"/>
  <c r="DB43" i="2"/>
  <c r="DI44" i="2" a="1"/>
  <c r="DI44" i="2"/>
  <c r="DF44" i="2" a="1"/>
  <c r="DF44" i="2"/>
  <c r="DE44" i="2" a="1"/>
  <c r="DE44" i="2"/>
  <c r="DB44" i="2" a="1"/>
  <c r="DB44" i="2"/>
  <c r="DD44" i="2" a="1"/>
  <c r="DD44" i="2"/>
  <c r="DG44" i="2" a="1"/>
  <c r="DG44" i="2"/>
  <c r="DC44" i="2" a="1"/>
  <c r="DC44" i="2"/>
  <c r="DH44" i="2" a="1"/>
  <c r="DH44" i="2"/>
  <c r="DI45" i="2" a="1"/>
  <c r="DI45" i="2"/>
  <c r="DB45" i="2" a="1"/>
  <c r="DB45" i="2"/>
  <c r="DG45" i="2" a="1"/>
  <c r="DG45" i="2"/>
  <c r="DE45" i="2" a="1"/>
  <c r="DE45" i="2"/>
  <c r="DH45" i="2" a="1"/>
  <c r="DH45" i="2"/>
  <c r="DD45" i="2" a="1"/>
  <c r="DD45" i="2"/>
  <c r="DC45" i="2" a="1"/>
  <c r="DC45" i="2"/>
  <c r="DF45" i="2" a="1"/>
  <c r="DF45" i="2"/>
  <c r="DE46" i="2" a="1"/>
  <c r="DE46" i="2"/>
  <c r="DG46" i="2" a="1"/>
  <c r="DG46" i="2"/>
  <c r="DB46" i="2" a="1"/>
  <c r="DB46" i="2"/>
  <c r="DH46" i="2" a="1"/>
  <c r="DH46" i="2"/>
  <c r="DD46" i="2" a="1"/>
  <c r="DD46" i="2"/>
  <c r="DF46" i="2" a="1"/>
  <c r="DF46" i="2"/>
  <c r="DI46" i="2" a="1"/>
  <c r="DI46" i="2"/>
  <c r="DC46" i="2" a="1"/>
  <c r="DC46" i="2"/>
  <c r="DC47" i="2" a="1"/>
  <c r="DC47" i="2"/>
  <c r="DE47" i="2" a="1"/>
  <c r="DE47" i="2"/>
  <c r="DB47" i="2" a="1"/>
  <c r="DB47" i="2"/>
  <c r="DH47" i="2" a="1"/>
  <c r="DH47" i="2"/>
  <c r="DF47" i="2" a="1"/>
  <c r="DF47" i="2"/>
  <c r="DD47" i="2" a="1"/>
  <c r="DD47" i="2"/>
  <c r="DI47" i="2" a="1"/>
  <c r="DI47" i="2"/>
  <c r="DG47" i="2" a="1"/>
  <c r="DG47" i="2"/>
  <c r="DH48" i="2" a="1"/>
  <c r="DH48" i="2"/>
  <c r="DG48" i="2" a="1"/>
  <c r="DG48" i="2"/>
  <c r="DD48" i="2" a="1"/>
  <c r="DD48" i="2"/>
  <c r="DF48" i="2" a="1"/>
  <c r="DF48" i="2"/>
  <c r="DI48" i="2" a="1"/>
  <c r="DI48" i="2"/>
  <c r="DE48" i="2" a="1"/>
  <c r="DE48" i="2"/>
  <c r="DC48" i="2" a="1"/>
  <c r="DC48" i="2"/>
  <c r="DB48" i="2" a="1"/>
  <c r="DB48" i="2"/>
  <c r="DE49" i="2" a="1"/>
  <c r="DE49" i="2"/>
  <c r="DG49" i="2" a="1"/>
  <c r="DG49" i="2"/>
  <c r="DI49" i="2" a="1"/>
  <c r="DI49" i="2"/>
  <c r="DH49" i="2" a="1"/>
  <c r="DH49" i="2"/>
  <c r="DC49" i="2" a="1"/>
  <c r="DC49" i="2"/>
  <c r="DD49" i="2" a="1"/>
  <c r="DD49" i="2"/>
  <c r="DF49" i="2" a="1"/>
  <c r="DF49" i="2"/>
  <c r="DB49" i="2" a="1"/>
  <c r="DB49" i="2"/>
  <c r="DD50" i="2" a="1"/>
  <c r="DD50" i="2"/>
  <c r="DH50" i="2" a="1"/>
  <c r="DH50" i="2"/>
  <c r="DG50" i="2" a="1"/>
  <c r="DG50" i="2"/>
  <c r="DE50" i="2" a="1"/>
  <c r="DE50" i="2"/>
  <c r="DI50" i="2" a="1"/>
  <c r="DI50" i="2"/>
  <c r="DB50" i="2" a="1"/>
  <c r="DB50" i="2"/>
  <c r="DC50" i="2" a="1"/>
  <c r="DC50" i="2"/>
  <c r="DF50" i="2" a="1"/>
  <c r="DF50" i="2"/>
  <c r="DD51" i="2" a="1"/>
  <c r="DD51" i="2"/>
  <c r="DB51" i="2" a="1"/>
  <c r="DB51" i="2"/>
  <c r="DH51" i="2" a="1"/>
  <c r="DH51" i="2"/>
  <c r="DF51" i="2" a="1"/>
  <c r="DF51" i="2"/>
  <c r="DI51" i="2" a="1"/>
  <c r="DI51" i="2"/>
  <c r="DG51" i="2" a="1"/>
  <c r="DG51" i="2"/>
  <c r="DC51" i="2" a="1"/>
  <c r="DC51" i="2"/>
  <c r="DE51" i="2" a="1"/>
  <c r="DE51" i="2"/>
  <c r="DF52" i="2" a="1"/>
  <c r="DF52" i="2"/>
  <c r="DB52" i="2" a="1"/>
  <c r="DB52" i="2"/>
  <c r="DC52" i="2" a="1"/>
  <c r="DC52" i="2"/>
  <c r="DH52" i="2" a="1"/>
  <c r="DH52" i="2"/>
  <c r="DI52" i="2" a="1"/>
  <c r="DI52" i="2"/>
  <c r="DG52" i="2" a="1"/>
  <c r="DG52" i="2"/>
  <c r="DE52" i="2" a="1"/>
  <c r="DE52" i="2"/>
  <c r="DD52" i="2" a="1"/>
  <c r="DD52" i="2"/>
  <c r="DC53" i="2" a="1"/>
  <c r="DC53" i="2"/>
  <c r="DB53" i="2" a="1"/>
  <c r="DB53" i="2"/>
  <c r="DI53" i="2" a="1"/>
  <c r="DI53" i="2"/>
  <c r="DG53" i="2" a="1"/>
  <c r="DG53" i="2"/>
  <c r="DD53" i="2" a="1"/>
  <c r="DD53" i="2"/>
  <c r="DE53" i="2" a="1"/>
  <c r="DE53" i="2"/>
  <c r="DF53" i="2" a="1"/>
  <c r="DF53" i="2"/>
  <c r="DH53" i="2" a="1"/>
  <c r="DH53" i="2"/>
  <c r="DH54" i="2" a="1"/>
  <c r="DH54" i="2"/>
  <c r="DF54" i="2" a="1"/>
  <c r="DF54" i="2"/>
  <c r="DE54" i="2" a="1"/>
  <c r="DE54" i="2"/>
  <c r="DI54" i="2" a="1"/>
  <c r="DI54" i="2"/>
  <c r="DB54" i="2" a="1"/>
  <c r="DB54" i="2"/>
  <c r="DC54" i="2" a="1"/>
  <c r="DC54" i="2"/>
  <c r="DD54" i="2" a="1"/>
  <c r="DD54" i="2"/>
  <c r="DG54" i="2" a="1"/>
  <c r="DG54" i="2"/>
  <c r="DD55" i="2" a="1"/>
  <c r="DD55" i="2"/>
  <c r="DC55" i="2" a="1"/>
  <c r="DC55" i="2"/>
  <c r="DF55" i="2" a="1"/>
  <c r="DF55" i="2"/>
  <c r="DG55" i="2" a="1"/>
  <c r="DG55" i="2"/>
  <c r="DH55" i="2" a="1"/>
  <c r="DH55" i="2"/>
  <c r="DI55" i="2" a="1"/>
  <c r="DI55" i="2"/>
  <c r="DE55" i="2" a="1"/>
  <c r="DE55" i="2"/>
  <c r="DB55" i="2" a="1"/>
  <c r="DB55" i="2"/>
  <c r="DC56" i="2" a="1"/>
  <c r="DC56" i="2"/>
  <c r="DB56" i="2" a="1"/>
  <c r="DB56" i="2"/>
  <c r="DD56" i="2" a="1"/>
  <c r="DD56" i="2"/>
  <c r="DG56" i="2" a="1"/>
  <c r="DG56" i="2"/>
  <c r="DF56" i="2" a="1"/>
  <c r="DF56" i="2"/>
  <c r="DH56" i="2" a="1"/>
  <c r="DH56" i="2"/>
  <c r="DI56" i="2" a="1"/>
  <c r="DI56" i="2"/>
  <c r="DE56" i="2" a="1"/>
  <c r="DE56" i="2"/>
  <c r="DF57" i="2" a="1"/>
  <c r="DF57" i="2"/>
  <c r="DG57" i="2" a="1"/>
  <c r="DG57" i="2"/>
  <c r="DI57" i="2" a="1"/>
  <c r="DI57" i="2"/>
  <c r="DD57" i="2" a="1"/>
  <c r="DD57" i="2"/>
  <c r="DB57" i="2" a="1"/>
  <c r="DB57" i="2"/>
  <c r="DH57" i="2" a="1"/>
  <c r="DH57" i="2"/>
  <c r="DC57" i="2" a="1"/>
  <c r="DC57" i="2"/>
  <c r="DE57" i="2" a="1"/>
  <c r="DE57" i="2"/>
  <c r="DE58" i="2" a="1"/>
  <c r="DE58" i="2"/>
  <c r="DF58" i="2" a="1"/>
  <c r="DF58" i="2"/>
  <c r="DI58" i="2" a="1"/>
  <c r="DI58" i="2"/>
  <c r="DC58" i="2" a="1"/>
  <c r="DC58" i="2"/>
  <c r="DD58" i="2" a="1"/>
  <c r="DD58" i="2"/>
  <c r="DG58" i="2" a="1"/>
  <c r="DG58" i="2"/>
  <c r="DH58" i="2" a="1"/>
  <c r="DH58" i="2"/>
  <c r="DB58" i="2" a="1"/>
  <c r="DB58" i="2"/>
  <c r="DH59" i="2" a="1"/>
  <c r="DH59" i="2"/>
  <c r="DC59" i="2" a="1"/>
  <c r="DC59" i="2"/>
  <c r="DE59" i="2" a="1"/>
  <c r="DE59" i="2"/>
  <c r="DF59" i="2" a="1"/>
  <c r="DF59" i="2"/>
  <c r="DG59" i="2" a="1"/>
  <c r="DG59" i="2"/>
  <c r="DB59" i="2" a="1"/>
  <c r="DB59" i="2"/>
  <c r="DD59" i="2" a="1"/>
  <c r="DD59" i="2"/>
  <c r="DI59" i="2" a="1"/>
  <c r="DI59" i="2"/>
  <c r="DD60" i="2" a="1"/>
  <c r="DD60" i="2"/>
  <c r="DF60" i="2" a="1"/>
  <c r="DF60" i="2"/>
  <c r="DH60" i="2" a="1"/>
  <c r="DH60" i="2"/>
  <c r="DB60" i="2" a="1"/>
  <c r="DB60" i="2"/>
  <c r="DI60" i="2" a="1"/>
  <c r="DI60" i="2"/>
  <c r="DC60" i="2" a="1"/>
  <c r="DC60" i="2"/>
  <c r="DG60" i="2" a="1"/>
  <c r="DG60" i="2"/>
  <c r="DE60" i="2" a="1"/>
  <c r="DE60" i="2"/>
  <c r="DD61" i="2" a="1"/>
  <c r="DD61" i="2"/>
  <c r="DI61" i="2" a="1"/>
  <c r="DI61" i="2"/>
  <c r="DE61" i="2" a="1"/>
  <c r="DE61" i="2"/>
  <c r="DF61" i="2" a="1"/>
  <c r="DF61" i="2"/>
  <c r="DH61" i="2" a="1"/>
  <c r="DH61" i="2"/>
  <c r="DB61" i="2" a="1"/>
  <c r="DB61" i="2"/>
  <c r="DC61" i="2" a="1"/>
  <c r="DC61" i="2"/>
  <c r="DG61" i="2" a="1"/>
  <c r="DG61" i="2"/>
  <c r="DC62" i="2" a="1"/>
  <c r="DC62" i="2"/>
  <c r="DI62" i="2" a="1"/>
  <c r="DI62" i="2"/>
  <c r="DD62" i="2" a="1"/>
  <c r="DD62" i="2"/>
  <c r="DB62" i="2" a="1"/>
  <c r="DB62" i="2"/>
  <c r="DE62" i="2" a="1"/>
  <c r="DE62" i="2"/>
  <c r="DF62" i="2" a="1"/>
  <c r="DF62" i="2"/>
  <c r="DH62" i="2" a="1"/>
  <c r="DH62" i="2"/>
  <c r="DG62" i="2" a="1"/>
  <c r="DG62" i="2"/>
  <c r="DE63" i="2" a="1"/>
  <c r="DE63" i="2"/>
  <c r="DF63" i="2" a="1"/>
  <c r="DF63" i="2"/>
  <c r="DI63" i="2" a="1"/>
  <c r="DI63" i="2"/>
  <c r="DD63" i="2" a="1"/>
  <c r="DD63" i="2"/>
  <c r="DG63" i="2" a="1"/>
  <c r="DG63" i="2"/>
  <c r="DC63" i="2" a="1"/>
  <c r="DC63" i="2"/>
  <c r="DB63" i="2" a="1"/>
  <c r="DB63" i="2"/>
  <c r="DH63" i="2" a="1"/>
  <c r="DH63" i="2"/>
  <c r="DE64" i="2" a="1"/>
  <c r="DE64" i="2"/>
  <c r="DB64" i="2" a="1"/>
  <c r="DB64" i="2"/>
  <c r="DI64" i="2" a="1"/>
  <c r="DI64" i="2"/>
  <c r="DF64" i="2" a="1"/>
  <c r="DF64" i="2"/>
  <c r="DC64" i="2" a="1"/>
  <c r="DC64" i="2"/>
  <c r="DD64" i="2" a="1"/>
  <c r="DD64" i="2"/>
  <c r="DG64" i="2" a="1"/>
  <c r="DG64" i="2"/>
  <c r="DH64" i="2" a="1"/>
  <c r="DH64" i="2"/>
  <c r="DE65" i="2" a="1"/>
  <c r="DE65" i="2"/>
  <c r="DB65" i="2" a="1"/>
  <c r="DB65" i="2"/>
  <c r="DD65" i="2" a="1"/>
  <c r="DD65" i="2"/>
  <c r="DH65" i="2" a="1"/>
  <c r="DH65" i="2"/>
  <c r="DF65" i="2" a="1"/>
  <c r="DF65" i="2"/>
  <c r="DG65" i="2" a="1"/>
  <c r="DG65" i="2"/>
  <c r="DC65" i="2" a="1"/>
  <c r="DC65" i="2"/>
  <c r="DI65" i="2" a="1"/>
  <c r="DI65" i="2"/>
  <c r="DB66" i="2" a="1"/>
  <c r="DB66" i="2"/>
  <c r="DD66" i="2" a="1"/>
  <c r="DD66" i="2"/>
  <c r="DF66" i="2" a="1"/>
  <c r="DF66" i="2"/>
  <c r="DH66" i="2" a="1"/>
  <c r="DH66" i="2"/>
  <c r="DG66" i="2" a="1"/>
  <c r="DG66" i="2"/>
  <c r="DE66" i="2" a="1"/>
  <c r="DE66" i="2"/>
  <c r="DI66" i="2" a="1"/>
  <c r="DI66" i="2"/>
  <c r="DC66" i="2" a="1"/>
  <c r="DC66" i="2"/>
  <c r="DE67" i="2" a="1"/>
  <c r="DE67" i="2"/>
  <c r="DF67" i="2" a="1"/>
  <c r="DF67" i="2"/>
  <c r="DG67" i="2" a="1"/>
  <c r="DG67" i="2"/>
  <c r="DD67" i="2" a="1"/>
  <c r="DD67" i="2"/>
  <c r="DC67" i="2" a="1"/>
  <c r="DC67" i="2"/>
  <c r="DH67" i="2" a="1"/>
  <c r="DH67" i="2"/>
  <c r="DB67" i="2" a="1"/>
  <c r="DB67" i="2"/>
  <c r="DI67" i="2" a="1"/>
  <c r="DI67" i="2"/>
  <c r="DD68" i="2" a="1"/>
  <c r="DD68" i="2"/>
  <c r="DH68" i="2" a="1"/>
  <c r="DH68" i="2"/>
  <c r="DE68" i="2" a="1"/>
  <c r="DE68" i="2"/>
  <c r="DI68" i="2" a="1"/>
  <c r="DI68" i="2"/>
  <c r="DB68" i="2" a="1"/>
  <c r="DB68" i="2"/>
  <c r="DF68" i="2" a="1"/>
  <c r="DF68" i="2"/>
  <c r="DC68" i="2" a="1"/>
  <c r="DC68" i="2"/>
  <c r="DG68" i="2" a="1"/>
  <c r="DG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<sst xmlns="http://schemas.openxmlformats.org/spreadsheetml/2006/main" count="367" uniqueCount="202">
  <si>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</si>
  <si>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</si>
  <si>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</si>
  <si>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</si>
  <si>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</si>
  <si>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</si>
  <si>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</si>
  <si>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</si>
  <si>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</si>
  <si>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</si>
  <si>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</si>
  <si>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</si>
  <si>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</si>
  <si>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</si>
  <si>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</si>
  <si>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</si>
  <si>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</si>
  <si>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</si>
  <si>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</si>
  <si>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</si>
  <si>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</si>
  <si>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</si>
  <si>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</si>
  <si>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</si>
  <si>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</si>
  <si>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</si>
  <si>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</si>
  <si>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</si>
  <si>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</si>
  <si>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</si>
  <si>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</si>
  <si>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</si>
  <si>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</si>
  <si>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</si>
  <si>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</si>
  <si>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</si>
  <si>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</si>
  <si>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</si>
  <si>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</si>
  <si>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</si>
  <si>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</si>
  <si>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</si>
  <si>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</si>
  <si>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</si>
  <si>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</si>
  <si>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</si>
  <si>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</si>
  <si>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</si>
  <si>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</si>
  <si>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</si>
  <si>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</si>
  <si>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</si>
  <si>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</si>
  <si>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</si>
  <si>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</si>
  <si>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</si>
  <si>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</si>
  <si>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</si>
  <si>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</si>
  <si>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</si>
  <si>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</si>
  <si>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</si>
  <si>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</si>
  <si>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</si>
  <si>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</si>
  <si>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</si>
  <si>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</si>
  <si>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</si>
  <si>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</si>
  <si>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</si>
  <si>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</si>
  <si>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</si>
  <si>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</si>
  <si>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</si>
  <si>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</si>
  <si>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</si>
  <si>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</si>
  <si>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</si>
  <si>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</si>
  <si>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</si>
  <si>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</si>
  <si>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</si>
  <si>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</si>
  <si>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</si>
  <si>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</si>
  <si>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</si>
  <si>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</si>
  <si>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</si>
  <si>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</si>
  <si>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</si>
  <si>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</si>
  <si>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</si>
  <si>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</si>
  <si>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</si>
  <si>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</si>
  <si>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</si>
  <si>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</si>
  <si>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</si>
  <si>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</si>
  <si>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</si>
  <si>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</si>
  <si>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</si>
  <si>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</si>
  <si>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</si>
  <si>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</si>
  <si>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</si>
  <si>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</si>
  <si>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</si>
  <si>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</si>
  <si>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</si>
  <si>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</si>
  <si>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</si>
  <si>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</si>
  <si>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</si>
  <si>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</si>
  <si>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</si>
  <si>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</si>
  <si>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</si>
  <si>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</si>
  <si>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</si>
  <si>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</si>
  <si>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</si>
  <si>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</si>
  <si>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</si>
  <si>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</si>
  <si>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</si>
  <si>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</si>
  <si>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</si>
  <si>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</si>
  <si>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</si>
  <si>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</si>
  <si>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</si>
  <si>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</si>
  <si>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</si>
  <si>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</si>
  <si>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</si>
  <si>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</si>
  <si>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</si>
  <si>
    <t>Update for today</t>
  </si>
  <si>
    <t>Update Australian statistics only</t>
  </si>
  <si>
    <t>Update Australian and International statistics</t>
  </si>
  <si>
    <t>Convert International sheet to Calculat Daily data from Cumulative data, rather than the other way around</t>
  </si>
  <si>
    <t>Fix Days ahead/behind cases per million for several countries</t>
  </si>
  <si>
    <t>Fix Days ahead/behind absolute formula where Australia has more cases</t>
  </si>
  <si>
    <t>Singapore</t>
  </si>
  <si>
    <t>Singaprioe population</t>
  </si>
  <si>
    <t>https://www.singstat.gov.sg/find-data/search-by-theme/population/population-and-population-structure/latest-data</t>
  </si>
  <si>
    <t>Days behind Singapore</t>
  </si>
  <si>
    <t>South Korea population</t>
  </si>
  <si>
    <t>http://kosis.kr/nsportalStats/nsportalStats_0102Body.jsp?menuId=10</t>
  </si>
  <si>
    <t>South Korea</t>
  </si>
  <si>
    <t>Days behind South Korea</t>
  </si>
  <si>
    <t>UK Population</t>
  </si>
  <si>
    <t>https://www.ons.gov.uk/census/2011census/2011ukcensuses</t>
  </si>
  <si>
    <t>UK</t>
  </si>
  <si>
    <t>Days behind UK</t>
  </si>
  <si>
    <t>Add Singapore</t>
  </si>
  <si>
    <t>Add South Korea</t>
  </si>
  <si>
    <t>Add UK</t>
  </si>
  <si>
    <t>Remove a few International "0" values as presumably those are reporting artifacts</t>
  </si>
  <si>
    <t>Fix a couple of international formulas in the Cumulative sheet</t>
  </si>
  <si>
    <t>Double every 4 days</t>
  </si>
  <si>
    <t>Double every day</t>
  </si>
  <si>
    <t>Double every 2 days</t>
  </si>
  <si>
    <t>Double every 3 days</t>
  </si>
  <si>
    <t>Double every 5 days</t>
  </si>
  <si>
    <t>Add trend lines for doubling every 1, 2, 3, 4, and 5 days on the after 100 cases graph</t>
  </si>
  <si>
    <t>Update data for 23/3</t>
  </si>
  <si>
    <t>Update data for 24/3</t>
  </si>
  <si>
    <t>Fix date for international stats for 24/3</t>
  </si>
  <si>
    <t>Cases since 100 no longer subtracts 100 from the case numbers</t>
  </si>
  <si>
    <t>Improve formulas for calculating doubling rates for cases since 100</t>
  </si>
  <si>
    <t>Change trigger point of Normalised States to 100 infections, rather than 20</t>
  </si>
  <si>
    <t xml:space="preserve">Don't normalise state cases since 100 to 0 </t>
  </si>
  <si>
    <t>Add Log graphs</t>
  </si>
  <si>
    <t>Add NSW for 27/3, fix Victoria for 26/3</t>
  </si>
  <si>
    <t>Avg new cases over last week</t>
  </si>
  <si>
    <t>Add all data for 27/3 apart from Tasmania</t>
  </si>
  <si>
    <t>Days to doube since 100</t>
  </si>
  <si>
    <t>Add Tasmania data for 27/3</t>
  </si>
  <si>
    <t>Add days to double since 100 cases</t>
  </si>
  <si>
    <t xml:space="preserve">Add a doule every X days since 100 cases to match Australia </t>
  </si>
  <si>
    <t>add calculated doubling rate to country graphs</t>
  </si>
  <si>
    <t>Add NSW, Tas &amp; Vic for 28/3</t>
  </si>
  <si>
    <t>Add  NT and Qld</t>
  </si>
  <si>
    <t>Fix NT for 26/3 and 27/3</t>
  </si>
  <si>
    <t>Add ACT, WA and SA</t>
  </si>
  <si>
    <t>AverageDailyIncrease since 100</t>
  </si>
  <si>
    <t>Add everage Daily Cases since 100 for international comparison</t>
  </si>
  <si>
    <t>Add trendline of constant case growth since 100 to today for Australia</t>
  </si>
  <si>
    <t>Update International</t>
  </si>
  <si>
    <t>Update Vic, QLD, NSW</t>
  </si>
  <si>
    <t>Updated ACT</t>
  </si>
  <si>
    <t>Update SA, WA, Vic Recovered</t>
  </si>
  <si>
    <t>Add Log graph for states</t>
  </si>
  <si>
    <t>Fix heading for average</t>
  </si>
  <si>
    <t>Update International data</t>
  </si>
  <si>
    <t>Fix Tas for 28/3 and 29/3</t>
  </si>
  <si>
    <t>Fix WA and NT for 30/3</t>
  </si>
  <si>
    <t>Update data for today. Queensland's numbers don't match up - adding 55 to yesterday's cases gives an incorrect total.</t>
  </si>
  <si>
    <t xml:space="preserve">This list is out of date. Update coming soon.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</si>
</sst>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3.xml"/><Relationship Id="rId13" Type="http://schemas.openxmlformats.org/officeDocument/2006/relationships/chartsheet" Target="chartsheets/sheet8.xml"/><Relationship Id="rId18" Type="http://schemas.openxmlformats.org/officeDocument/2006/relationships/chartsheet" Target="chart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chartsheet" Target="chartsheets/sheet2.xml"/><Relationship Id="rId12" Type="http://schemas.openxmlformats.org/officeDocument/2006/relationships/chartsheet" Target="chartsheets/sheet7.xml"/><Relationship Id="rId17" Type="http://schemas.openxmlformats.org/officeDocument/2006/relationships/chartsheet" Target="chartsheets/sheet12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11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chartsheet" Target="chartsheets/sheet6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0.xml"/><Relationship Id="rId23" Type="http://schemas.openxmlformats.org/officeDocument/2006/relationships/sheetMetadata" Target="metadata.xml"/><Relationship Id="rId10" Type="http://schemas.openxmlformats.org/officeDocument/2006/relationships/chartsheet" Target="chartsheets/sheet5.xml"/><Relationship Id="rId19" Type="http://schemas.openxmlformats.org/officeDocument/2006/relationships/worksheet" Target="worksheets/sheet6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4.xml"/><Relationship Id="rId14" Type="http://schemas.openxmlformats.org/officeDocument/2006/relationships/chartsheet" Target="chartsheets/sheet9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Cumulative!$A$4:$A$2000</c:f>
              <c:numCache>
                <c:formatCode>m/d/yy</c:formatCode>
                <c:ptCount val="1997"/>
                <c:pt idx="0">
                  <c:v>43855</c:v>
                </c:pt>
                <c:pt idx="1">
                  <c:v>43856</c:v>
                </c:pt>
                <c:pt idx="2">
                  <c:v>43857</c:v>
                </c:pt>
                <c:pt idx="3">
                  <c:v>43858</c:v>
                </c:pt>
                <c:pt idx="4">
                  <c:v>43859</c:v>
                </c:pt>
                <c:pt idx="5">
                  <c:v>43860</c:v>
                </c:pt>
                <c:pt idx="6">
                  <c:v>43861</c:v>
                </c:pt>
                <c:pt idx="7">
                  <c:v>43862</c:v>
                </c:pt>
                <c:pt idx="8">
                  <c:v>43863</c:v>
                </c:pt>
                <c:pt idx="9">
                  <c:v>43864</c:v>
                </c:pt>
                <c:pt idx="10">
                  <c:v>43865</c:v>
                </c:pt>
                <c:pt idx="11">
                  <c:v>43866</c:v>
                </c:pt>
                <c:pt idx="12">
                  <c:v>43867</c:v>
                </c:pt>
                <c:pt idx="13">
                  <c:v>43868</c:v>
                </c:pt>
                <c:pt idx="14">
                  <c:v>43869</c:v>
                </c:pt>
                <c:pt idx="15">
                  <c:v>43870</c:v>
                </c:pt>
                <c:pt idx="16">
                  <c:v>43871</c:v>
                </c:pt>
                <c:pt idx="17">
                  <c:v>43872</c:v>
                </c:pt>
                <c:pt idx="18">
                  <c:v>43873</c:v>
                </c:pt>
                <c:pt idx="19">
                  <c:v>43874</c:v>
                </c:pt>
                <c:pt idx="20">
                  <c:v>43875</c:v>
                </c:pt>
                <c:pt idx="21">
                  <c:v>43876</c:v>
                </c:pt>
                <c:pt idx="22">
                  <c:v>43877</c:v>
                </c:pt>
                <c:pt idx="23">
                  <c:v>43878</c:v>
                </c:pt>
                <c:pt idx="24">
                  <c:v>43879</c:v>
                </c:pt>
                <c:pt idx="25">
                  <c:v>43880</c:v>
                </c:pt>
                <c:pt idx="26">
                  <c:v>43881</c:v>
                </c:pt>
                <c:pt idx="27">
                  <c:v>43882</c:v>
                </c:pt>
                <c:pt idx="28">
                  <c:v>43883</c:v>
                </c:pt>
                <c:pt idx="29">
                  <c:v>43884</c:v>
                </c:pt>
                <c:pt idx="30">
                  <c:v>43885</c:v>
                </c:pt>
                <c:pt idx="31">
                  <c:v>43886</c:v>
                </c:pt>
                <c:pt idx="32">
                  <c:v>43887</c:v>
                </c:pt>
                <c:pt idx="33">
                  <c:v>43888</c:v>
                </c:pt>
                <c:pt idx="34">
                  <c:v>43889</c:v>
                </c:pt>
                <c:pt idx="35">
                  <c:v>43890</c:v>
                </c:pt>
                <c:pt idx="36">
                  <c:v>43891</c:v>
                </c:pt>
                <c:pt idx="37">
                  <c:v>43892</c:v>
                </c:pt>
                <c:pt idx="38">
                  <c:v>43893</c:v>
                </c:pt>
                <c:pt idx="39">
                  <c:v>43894</c:v>
                </c:pt>
                <c:pt idx="40">
                  <c:v>43895</c:v>
                </c:pt>
                <c:pt idx="41">
                  <c:v>43896</c:v>
                </c:pt>
                <c:pt idx="42">
                  <c:v>43897</c:v>
                </c:pt>
                <c:pt idx="43">
                  <c:v>43898</c:v>
                </c:pt>
                <c:pt idx="44">
                  <c:v>43899</c:v>
                </c:pt>
                <c:pt idx="45">
                  <c:v>43900</c:v>
                </c:pt>
                <c:pt idx="46">
                  <c:v>43901</c:v>
                </c:pt>
                <c:pt idx="47">
                  <c:v>43902</c:v>
                </c:pt>
                <c:pt idx="48">
                  <c:v>43903</c:v>
                </c:pt>
                <c:pt idx="49">
                  <c:v>43904</c:v>
                </c:pt>
                <c:pt idx="50">
                  <c:v>43905</c:v>
                </c:pt>
                <c:pt idx="51">
                  <c:v>43906</c:v>
                </c:pt>
                <c:pt idx="52">
                  <c:v>43907</c:v>
                </c:pt>
                <c:pt idx="53">
                  <c:v>43908</c:v>
                </c:pt>
                <c:pt idx="54">
                  <c:v>43909</c:v>
                </c:pt>
                <c:pt idx="55">
                  <c:v>43910</c:v>
                </c:pt>
                <c:pt idx="56">
                  <c:v>43911</c:v>
                </c:pt>
                <c:pt idx="57">
                  <c:v>43912</c:v>
                </c:pt>
                <c:pt idx="58">
                  <c:v>43913</c:v>
                </c:pt>
                <c:pt idx="59">
                  <c:v>43914</c:v>
                </c:pt>
                <c:pt idx="60">
                  <c:v>43915</c:v>
                </c:pt>
                <c:pt idx="61">
                  <c:v>43916</c:v>
                </c:pt>
                <c:pt idx="62">
                  <c:v>43917</c:v>
                </c:pt>
                <c:pt idx="63">
                  <c:v>43918</c:v>
                </c:pt>
                <c:pt idx="64">
                  <c:v>43919</c:v>
                </c:pt>
                <c:pt idx="65">
                  <c:v>43920</c:v>
                </c:pt>
                <c:pt idx="66">
                  <c:v>43921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</c:numCache>
            </c:numRef>
          </c:cat>
          <c:val>
            <c:numRef>
              <c:f>Cumulative!$AC$4:$AC$2000</c:f>
              <c:numCache>
                <c:formatCode>General</c:formatCode>
                <c:ptCount val="1997"/>
                <c:pt idx="0">
                  <c:v>4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10</c:v>
                </c:pt>
                <c:pt idx="7">
                  <c:v>10</c:v>
                </c:pt>
                <c:pt idx="8">
                  <c:v>12</c:v>
                </c:pt>
                <c:pt idx="9">
                  <c:v>12</c:v>
                </c:pt>
                <c:pt idx="10">
                  <c:v>13</c:v>
                </c:pt>
                <c:pt idx="11">
                  <c:v>15</c:v>
                </c:pt>
                <c:pt idx="12">
                  <c:v>16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17</c:v>
                </c:pt>
                <c:pt idx="27">
                  <c:v>18</c:v>
                </c:pt>
                <c:pt idx="28">
                  <c:v>24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26</c:v>
                </c:pt>
                <c:pt idx="35">
                  <c:v>26</c:v>
                </c:pt>
                <c:pt idx="36">
                  <c:v>30</c:v>
                </c:pt>
                <c:pt idx="37">
                  <c:v>34</c:v>
                </c:pt>
                <c:pt idx="38">
                  <c:v>42</c:v>
                </c:pt>
                <c:pt idx="39">
                  <c:v>52</c:v>
                </c:pt>
                <c:pt idx="40">
                  <c:v>60</c:v>
                </c:pt>
                <c:pt idx="41">
                  <c:v>64</c:v>
                </c:pt>
                <c:pt idx="42">
                  <c:v>73</c:v>
                </c:pt>
                <c:pt idx="43">
                  <c:v>81</c:v>
                </c:pt>
                <c:pt idx="44">
                  <c:v>93</c:v>
                </c:pt>
                <c:pt idx="45">
                  <c:v>113</c:v>
                </c:pt>
                <c:pt idx="46">
                  <c:v>128</c:v>
                </c:pt>
                <c:pt idx="47">
                  <c:v>158</c:v>
                </c:pt>
                <c:pt idx="48">
                  <c:v>199</c:v>
                </c:pt>
                <c:pt idx="49">
                  <c:v>250</c:v>
                </c:pt>
                <c:pt idx="50">
                  <c:v>299</c:v>
                </c:pt>
                <c:pt idx="51">
                  <c:v>377</c:v>
                </c:pt>
                <c:pt idx="52">
                  <c:v>455</c:v>
                </c:pt>
                <c:pt idx="53">
                  <c:v>568</c:v>
                </c:pt>
                <c:pt idx="54">
                  <c:v>710</c:v>
                </c:pt>
                <c:pt idx="55">
                  <c:v>850</c:v>
                </c:pt>
                <c:pt idx="56">
                  <c:v>1072</c:v>
                </c:pt>
                <c:pt idx="57">
                  <c:v>1354</c:v>
                </c:pt>
                <c:pt idx="58">
                  <c:v>1682</c:v>
                </c:pt>
                <c:pt idx="59">
                  <c:v>2059</c:v>
                </c:pt>
                <c:pt idx="60">
                  <c:v>2439</c:v>
                </c:pt>
                <c:pt idx="61">
                  <c:v>2810</c:v>
                </c:pt>
                <c:pt idx="62">
                  <c:v>3180</c:v>
                </c:pt>
                <c:pt idx="63">
                  <c:v>3640</c:v>
                </c:pt>
                <c:pt idx="64">
                  <c:v>3984</c:v>
                </c:pt>
                <c:pt idx="65">
                  <c:v>4252</c:v>
                </c:pt>
                <c:pt idx="66">
                  <c:v>4561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8-B749-B77C-E7C79CD3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140</c:v>
                </c:pt>
                <c:pt idx="57">
                  <c:v>222</c:v>
                </c:pt>
                <c:pt idx="58">
                  <c:v>282</c:v>
                </c:pt>
                <c:pt idx="59">
                  <c:v>328</c:v>
                </c:pt>
                <c:pt idx="60">
                  <c:v>377</c:v>
                </c:pt>
                <c:pt idx="61">
                  <c:v>380</c:v>
                </c:pt>
                <c:pt idx="62">
                  <c:v>371</c:v>
                </c:pt>
                <c:pt idx="63">
                  <c:v>370</c:v>
                </c:pt>
                <c:pt idx="64">
                  <c:v>460</c:v>
                </c:pt>
                <c:pt idx="65">
                  <c:v>344</c:v>
                </c:pt>
                <c:pt idx="66">
                  <c:v>268</c:v>
                </c:pt>
                <c:pt idx="67">
                  <c:v>309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6</c:v>
                </c:pt>
                <c:pt idx="57">
                  <c:v>9</c:v>
                </c:pt>
                <c:pt idx="58">
                  <c:v>19</c:v>
                </c:pt>
                <c:pt idx="59">
                  <c:v>32</c:v>
                </c:pt>
                <c:pt idx="60">
                  <c:v>39</c:v>
                </c:pt>
                <c:pt idx="61">
                  <c:v>44</c:v>
                </c:pt>
                <c:pt idx="62">
                  <c:v>53</c:v>
                </c:pt>
                <c:pt idx="63">
                  <c:v>62</c:v>
                </c:pt>
                <c:pt idx="64">
                  <c:v>71</c:v>
                </c:pt>
                <c:pt idx="65">
                  <c:v>77</c:v>
                </c:pt>
                <c:pt idx="66">
                  <c:v>78</c:v>
                </c:pt>
                <c:pt idx="67">
                  <c:v>80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64-D948-8EE4-7C73F87C1B71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353</c:v>
                </c:pt>
                <c:pt idx="57">
                  <c:v>436</c:v>
                </c:pt>
                <c:pt idx="58">
                  <c:v>533</c:v>
                </c:pt>
                <c:pt idx="59">
                  <c:v>669</c:v>
                </c:pt>
                <c:pt idx="60">
                  <c:v>818</c:v>
                </c:pt>
                <c:pt idx="61">
                  <c:v>1029</c:v>
                </c:pt>
                <c:pt idx="62">
                  <c:v>1219</c:v>
                </c:pt>
                <c:pt idx="63">
                  <c:v>1405</c:v>
                </c:pt>
                <c:pt idx="64">
                  <c:v>1617</c:v>
                </c:pt>
                <c:pt idx="65">
                  <c:v>1791</c:v>
                </c:pt>
                <c:pt idx="66">
                  <c:v>1918</c:v>
                </c:pt>
                <c:pt idx="67">
                  <c:v>2032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C64-D948-8EE4-7C73F87C1B71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3</c:v>
                </c:pt>
                <c:pt idx="57">
                  <c:v>3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12</c:v>
                </c:pt>
                <c:pt idx="63">
                  <c:v>14</c:v>
                </c:pt>
                <c:pt idx="64">
                  <c:v>15</c:v>
                </c:pt>
                <c:pt idx="65">
                  <c:v>15</c:v>
                </c:pt>
                <c:pt idx="66">
                  <c:v>17</c:v>
                </c:pt>
                <c:pt idx="67">
                  <c:v>19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C64-D948-8EE4-7C73F87C1B71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50</c:v>
                </c:pt>
                <c:pt idx="57">
                  <c:v>67</c:v>
                </c:pt>
                <c:pt idx="58">
                  <c:v>100</c:v>
                </c:pt>
                <c:pt idx="59">
                  <c:v>134</c:v>
                </c:pt>
                <c:pt idx="60">
                  <c:v>170</c:v>
                </c:pt>
                <c:pt idx="61">
                  <c:v>197</c:v>
                </c:pt>
                <c:pt idx="62">
                  <c:v>235</c:v>
                </c:pt>
                <c:pt idx="63">
                  <c:v>257</c:v>
                </c:pt>
                <c:pt idx="64">
                  <c:v>287</c:v>
                </c:pt>
                <c:pt idx="65">
                  <c:v>299</c:v>
                </c:pt>
                <c:pt idx="66">
                  <c:v>305</c:v>
                </c:pt>
                <c:pt idx="67">
                  <c:v>337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C64-D948-8EE4-7C73F87C1B71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184</c:v>
                </c:pt>
                <c:pt idx="57">
                  <c:v>221</c:v>
                </c:pt>
                <c:pt idx="58">
                  <c:v>259</c:v>
                </c:pt>
                <c:pt idx="59">
                  <c:v>319</c:v>
                </c:pt>
                <c:pt idx="60">
                  <c:v>397</c:v>
                </c:pt>
                <c:pt idx="61">
                  <c:v>443</c:v>
                </c:pt>
                <c:pt idx="62">
                  <c:v>493</c:v>
                </c:pt>
                <c:pt idx="63">
                  <c:v>555</c:v>
                </c:pt>
                <c:pt idx="64">
                  <c:v>625</c:v>
                </c:pt>
                <c:pt idx="65">
                  <c:v>656</c:v>
                </c:pt>
                <c:pt idx="66">
                  <c:v>689</c:v>
                </c:pt>
                <c:pt idx="67">
                  <c:v>743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C64-D948-8EE4-7C73F87C1B71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12</c:v>
                </c:pt>
                <c:pt idx="57">
                  <c:v>17</c:v>
                </c:pt>
                <c:pt idx="58">
                  <c:v>22</c:v>
                </c:pt>
                <c:pt idx="59">
                  <c:v>28</c:v>
                </c:pt>
                <c:pt idx="60">
                  <c:v>36</c:v>
                </c:pt>
                <c:pt idx="61">
                  <c:v>42</c:v>
                </c:pt>
                <c:pt idx="62">
                  <c:v>47</c:v>
                </c:pt>
                <c:pt idx="63">
                  <c:v>58</c:v>
                </c:pt>
                <c:pt idx="64">
                  <c:v>62</c:v>
                </c:pt>
                <c:pt idx="65">
                  <c:v>66</c:v>
                </c:pt>
                <c:pt idx="66">
                  <c:v>69</c:v>
                </c:pt>
                <c:pt idx="67">
                  <c:v>69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C64-D948-8EE4-7C73F87C1B71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64</c:v>
                </c:pt>
                <c:pt idx="57">
                  <c:v>90</c:v>
                </c:pt>
                <c:pt idx="58">
                  <c:v>120</c:v>
                </c:pt>
                <c:pt idx="59">
                  <c:v>140</c:v>
                </c:pt>
                <c:pt idx="60">
                  <c:v>175</c:v>
                </c:pt>
                <c:pt idx="61">
                  <c:v>205</c:v>
                </c:pt>
                <c:pt idx="62">
                  <c:v>231</c:v>
                </c:pt>
                <c:pt idx="63">
                  <c:v>255</c:v>
                </c:pt>
                <c:pt idx="64">
                  <c:v>278</c:v>
                </c:pt>
                <c:pt idx="65">
                  <c:v>311</c:v>
                </c:pt>
                <c:pt idx="66">
                  <c:v>355</c:v>
                </c:pt>
                <c:pt idx="67">
                  <c:v>364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C64-D948-8EE4-7C73F87C1B71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178</c:v>
                </c:pt>
                <c:pt idx="57">
                  <c:v>229</c:v>
                </c:pt>
                <c:pt idx="58">
                  <c:v>296</c:v>
                </c:pt>
                <c:pt idx="59">
                  <c:v>355</c:v>
                </c:pt>
                <c:pt idx="60">
                  <c:v>419</c:v>
                </c:pt>
                <c:pt idx="61">
                  <c:v>474</c:v>
                </c:pt>
                <c:pt idx="62">
                  <c:v>520</c:v>
                </c:pt>
                <c:pt idx="63">
                  <c:v>574</c:v>
                </c:pt>
                <c:pt idx="64">
                  <c:v>685</c:v>
                </c:pt>
                <c:pt idx="65">
                  <c:v>769</c:v>
                </c:pt>
                <c:pt idx="66">
                  <c:v>821</c:v>
                </c:pt>
                <c:pt idx="67">
                  <c:v>917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C64-D948-8EE4-7C73F87C1B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logBase val="2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Cumulative!$DA$1</c:f>
          <c:strCache>
            <c:ptCount val="1"/>
            <c:pt idx="0">
              <c:v>State daily cases after reaching 100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Cumulative!$DB$2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Cumulative!$DB$3:$DB$100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73-3942-8285-DDABF7818393}"/>
            </c:ext>
          </c:extLst>
        </c:ser>
        <c:ser>
          <c:idx val="2"/>
          <c:order val="1"/>
          <c:tx>
            <c:strRef>
              <c:f>Cumulative!$DC$2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Cumulative!$DC$3:$DC$100</c:f>
              <c:numCache>
                <c:formatCode>General</c:formatCode>
                <c:ptCount val="98"/>
                <c:pt idx="0">
                  <c:v>112</c:v>
                </c:pt>
                <c:pt idx="1">
                  <c:v>134</c:v>
                </c:pt>
                <c:pt idx="2">
                  <c:v>171</c:v>
                </c:pt>
                <c:pt idx="3">
                  <c:v>210</c:v>
                </c:pt>
                <c:pt idx="4">
                  <c:v>267</c:v>
                </c:pt>
                <c:pt idx="5">
                  <c:v>307</c:v>
                </c:pt>
                <c:pt idx="6">
                  <c:v>353</c:v>
                </c:pt>
                <c:pt idx="7">
                  <c:v>436</c:v>
                </c:pt>
                <c:pt idx="8">
                  <c:v>533</c:v>
                </c:pt>
                <c:pt idx="9">
                  <c:v>669</c:v>
                </c:pt>
                <c:pt idx="10">
                  <c:v>818</c:v>
                </c:pt>
                <c:pt idx="11">
                  <c:v>1029</c:v>
                </c:pt>
                <c:pt idx="12">
                  <c:v>1219</c:v>
                </c:pt>
                <c:pt idx="13">
                  <c:v>1405</c:v>
                </c:pt>
                <c:pt idx="14">
                  <c:v>1617</c:v>
                </c:pt>
                <c:pt idx="15">
                  <c:v>1791</c:v>
                </c:pt>
                <c:pt idx="16">
                  <c:v>1918</c:v>
                </c:pt>
                <c:pt idx="17">
                  <c:v>2032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C73-3942-8285-DDABF7818393}"/>
            </c:ext>
          </c:extLst>
        </c:ser>
        <c:ser>
          <c:idx val="3"/>
          <c:order val="2"/>
          <c:tx>
            <c:strRef>
              <c:f>Cumulative!$DD$2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Cumulative!$DD$3:$DD$100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C73-3942-8285-DDABF7818393}"/>
            </c:ext>
          </c:extLst>
        </c:ser>
        <c:ser>
          <c:idx val="4"/>
          <c:order val="3"/>
          <c:tx>
            <c:strRef>
              <c:f>Cumulative!$DE$2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Cumulative!$DE$3:$DE$100</c:f>
              <c:numCache>
                <c:formatCode>General</c:formatCode>
                <c:ptCount val="98"/>
                <c:pt idx="0">
                  <c:v>100</c:v>
                </c:pt>
                <c:pt idx="1">
                  <c:v>134</c:v>
                </c:pt>
                <c:pt idx="2">
                  <c:v>170</c:v>
                </c:pt>
                <c:pt idx="3">
                  <c:v>197</c:v>
                </c:pt>
                <c:pt idx="4">
                  <c:v>235</c:v>
                </c:pt>
                <c:pt idx="5">
                  <c:v>257</c:v>
                </c:pt>
                <c:pt idx="6">
                  <c:v>287</c:v>
                </c:pt>
                <c:pt idx="7">
                  <c:v>299</c:v>
                </c:pt>
                <c:pt idx="8">
                  <c:v>305</c:v>
                </c:pt>
                <c:pt idx="9">
                  <c:v>337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C73-3942-8285-DDABF7818393}"/>
            </c:ext>
          </c:extLst>
        </c:ser>
        <c:ser>
          <c:idx val="5"/>
          <c:order val="4"/>
          <c:tx>
            <c:strRef>
              <c:f>Cumulative!$DF$2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Cumulative!$DF$3:$DF$100</c:f>
              <c:numCache>
                <c:formatCode>General</c:formatCode>
                <c:ptCount val="98"/>
                <c:pt idx="0">
                  <c:v>144</c:v>
                </c:pt>
                <c:pt idx="1">
                  <c:v>184</c:v>
                </c:pt>
                <c:pt idx="2">
                  <c:v>221</c:v>
                </c:pt>
                <c:pt idx="3">
                  <c:v>259</c:v>
                </c:pt>
                <c:pt idx="4">
                  <c:v>319</c:v>
                </c:pt>
                <c:pt idx="5">
                  <c:v>397</c:v>
                </c:pt>
                <c:pt idx="6">
                  <c:v>443</c:v>
                </c:pt>
                <c:pt idx="7">
                  <c:v>493</c:v>
                </c:pt>
                <c:pt idx="8">
                  <c:v>555</c:v>
                </c:pt>
                <c:pt idx="9">
                  <c:v>625</c:v>
                </c:pt>
                <c:pt idx="10">
                  <c:v>656</c:v>
                </c:pt>
                <c:pt idx="11">
                  <c:v>689</c:v>
                </c:pt>
                <c:pt idx="12">
                  <c:v>743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C73-3942-8285-DDABF7818393}"/>
            </c:ext>
          </c:extLst>
        </c:ser>
        <c:ser>
          <c:idx val="6"/>
          <c:order val="5"/>
          <c:tx>
            <c:strRef>
              <c:f>Cumulative!$DG$2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Cumulative!$DG$3:$DG$100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C73-3942-8285-DDABF7818393}"/>
            </c:ext>
          </c:extLst>
        </c:ser>
        <c:ser>
          <c:idx val="7"/>
          <c:order val="6"/>
          <c:tx>
            <c:strRef>
              <c:f>Cumulative!$DH$2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Cumulative!$DH$3:$DH$100</c:f>
              <c:numCache>
                <c:formatCode>General</c:formatCode>
                <c:ptCount val="98"/>
                <c:pt idx="0">
                  <c:v>120</c:v>
                </c:pt>
                <c:pt idx="1">
                  <c:v>140</c:v>
                </c:pt>
                <c:pt idx="2">
                  <c:v>175</c:v>
                </c:pt>
                <c:pt idx="3">
                  <c:v>205</c:v>
                </c:pt>
                <c:pt idx="4">
                  <c:v>231</c:v>
                </c:pt>
                <c:pt idx="5">
                  <c:v>255</c:v>
                </c:pt>
                <c:pt idx="6">
                  <c:v>278</c:v>
                </c:pt>
                <c:pt idx="7">
                  <c:v>311</c:v>
                </c:pt>
                <c:pt idx="8">
                  <c:v>355</c:v>
                </c:pt>
                <c:pt idx="9">
                  <c:v>364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C73-3942-8285-DDABF7818393}"/>
            </c:ext>
          </c:extLst>
        </c:ser>
        <c:ser>
          <c:idx val="8"/>
          <c:order val="7"/>
          <c:tx>
            <c:strRef>
              <c:f>Cumulative!$DI$2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Cumulative!$DA$3:$DA$100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Cumulative!$DI$3:$DI$100</c:f>
              <c:numCache>
                <c:formatCode>General</c:formatCode>
                <c:ptCount val="98"/>
                <c:pt idx="0">
                  <c:v>121</c:v>
                </c:pt>
                <c:pt idx="1">
                  <c:v>150</c:v>
                </c:pt>
                <c:pt idx="2">
                  <c:v>178</c:v>
                </c:pt>
                <c:pt idx="3">
                  <c:v>229</c:v>
                </c:pt>
                <c:pt idx="4">
                  <c:v>296</c:v>
                </c:pt>
                <c:pt idx="5">
                  <c:v>355</c:v>
                </c:pt>
                <c:pt idx="6">
                  <c:v>419</c:v>
                </c:pt>
                <c:pt idx="7">
                  <c:v>474</c:v>
                </c:pt>
                <c:pt idx="8">
                  <c:v>520</c:v>
                </c:pt>
                <c:pt idx="9">
                  <c:v>574</c:v>
                </c:pt>
                <c:pt idx="10">
                  <c:v>685</c:v>
                </c:pt>
                <c:pt idx="11">
                  <c:v>769</c:v>
                </c:pt>
                <c:pt idx="12">
                  <c:v>821</c:v>
                </c:pt>
                <c:pt idx="13">
                  <c:v>917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C73-3942-8285-DDABF78183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5137-C04C-885C-7CC5B727D7E4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137-C04C-885C-7CC5B727D7E4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137-C04C-885C-7CC5B727D7E4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137-C04C-885C-7CC5B727D7E4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137-C04C-885C-7CC5B727D7E4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142</c:v>
                </c:pt>
                <c:pt idx="49">
                  <c:v>172</c:v>
                </c:pt>
                <c:pt idx="50">
                  <c:v>206</c:v>
                </c:pt>
                <c:pt idx="51">
                  <c:v>248</c:v>
                </c:pt>
                <c:pt idx="52">
                  <c:v>296</c:v>
                </c:pt>
                <c:pt idx="53">
                  <c:v>356</c:v>
                </c:pt>
                <c:pt idx="54">
                  <c:v>428</c:v>
                </c:pt>
                <c:pt idx="55">
                  <c:v>514</c:v>
                </c:pt>
                <c:pt idx="56">
                  <c:v>616</c:v>
                </c:pt>
                <c:pt idx="57">
                  <c:v>738</c:v>
                </c:pt>
                <c:pt idx="58">
                  <c:v>886</c:v>
                </c:pt>
                <c:pt idx="59">
                  <c:v>1064</c:v>
                </c:pt>
                <c:pt idx="60">
                  <c:v>1276</c:v>
                </c:pt>
                <c:pt idx="61">
                  <c:v>1530</c:v>
                </c:pt>
                <c:pt idx="62">
                  <c:v>1836</c:v>
                </c:pt>
                <c:pt idx="63">
                  <c:v>2202</c:v>
                </c:pt>
                <c:pt idx="64">
                  <c:v>2642</c:v>
                </c:pt>
                <c:pt idx="65">
                  <c:v>3168</c:v>
                </c:pt>
                <c:pt idx="66">
                  <c:v>3802</c:v>
                </c:pt>
                <c:pt idx="67">
                  <c:v>4560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94-2E43-9F8B-87EA307E7AC5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324</c:v>
                </c:pt>
                <c:pt idx="48">
                  <c:v>536</c:v>
                </c:pt>
                <c:pt idx="49">
                  <c:v>748</c:v>
                </c:pt>
                <c:pt idx="50">
                  <c:v>960</c:v>
                </c:pt>
                <c:pt idx="51">
                  <c:v>1172</c:v>
                </c:pt>
                <c:pt idx="52">
                  <c:v>1383</c:v>
                </c:pt>
                <c:pt idx="53">
                  <c:v>1595</c:v>
                </c:pt>
                <c:pt idx="54">
                  <c:v>1807</c:v>
                </c:pt>
                <c:pt idx="55">
                  <c:v>2019</c:v>
                </c:pt>
                <c:pt idx="56">
                  <c:v>2231</c:v>
                </c:pt>
                <c:pt idx="57">
                  <c:v>2442</c:v>
                </c:pt>
                <c:pt idx="58">
                  <c:v>2654</c:v>
                </c:pt>
                <c:pt idx="59">
                  <c:v>2866</c:v>
                </c:pt>
                <c:pt idx="60">
                  <c:v>3078</c:v>
                </c:pt>
                <c:pt idx="61">
                  <c:v>3290</c:v>
                </c:pt>
                <c:pt idx="62">
                  <c:v>3501</c:v>
                </c:pt>
                <c:pt idx="63">
                  <c:v>3713</c:v>
                </c:pt>
                <c:pt idx="64">
                  <c:v>3925</c:v>
                </c:pt>
                <c:pt idx="65">
                  <c:v>4137</c:v>
                </c:pt>
                <c:pt idx="66">
                  <c:v>4349</c:v>
                </c:pt>
                <c:pt idx="67">
                  <c:v>4561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1F-C64E-BB1A-D2F441952733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F0-2A47-A2D6-C23F101DD403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3F0-2A47-A2D6-C23F101DD403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3F0-2A47-A2D6-C23F101DD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3"/>
          <c:order val="0"/>
          <c:tx>
            <c:strRef>
              <c:f>Cumulative!$BS$2</c:f>
              <c:strCache>
                <c:ptCount val="1"/>
                <c:pt idx="0">
                  <c:v>Double every day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Cumulative!$BS$3:$BS$2000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200</c:v>
                </c:pt>
                <c:pt idx="48">
                  <c:v>400</c:v>
                </c:pt>
                <c:pt idx="49">
                  <c:v>800</c:v>
                </c:pt>
                <c:pt idx="50">
                  <c:v>1598</c:v>
                </c:pt>
                <c:pt idx="51">
                  <c:v>3200</c:v>
                </c:pt>
                <c:pt idx="52">
                  <c:v>6400</c:v>
                </c:pt>
                <c:pt idx="53">
                  <c:v>12800</c:v>
                </c:pt>
                <c:pt idx="54">
                  <c:v>25600</c:v>
                </c:pt>
                <c:pt idx="55">
                  <c:v>51200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5D-E043-B160-6F061FABDA50}"/>
            </c:ext>
          </c:extLst>
        </c:ser>
        <c:ser>
          <c:idx val="9"/>
          <c:order val="1"/>
          <c:tx>
            <c:strRef>
              <c:f>Cumulative!$BT$2</c:f>
              <c:strCache>
                <c:ptCount val="1"/>
                <c:pt idx="0">
                  <c:v>Double every 2 days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140</c:v>
                </c:pt>
                <c:pt idx="48">
                  <c:v>200</c:v>
                </c:pt>
                <c:pt idx="49">
                  <c:v>282</c:v>
                </c:pt>
                <c:pt idx="50">
                  <c:v>400</c:v>
                </c:pt>
                <c:pt idx="51">
                  <c:v>564</c:v>
                </c:pt>
                <c:pt idx="52">
                  <c:v>800</c:v>
                </c:pt>
                <c:pt idx="53">
                  <c:v>1130</c:v>
                </c:pt>
                <c:pt idx="54">
                  <c:v>1598</c:v>
                </c:pt>
                <c:pt idx="55">
                  <c:v>2262</c:v>
                </c:pt>
                <c:pt idx="56">
                  <c:v>3200</c:v>
                </c:pt>
                <c:pt idx="57">
                  <c:v>4524</c:v>
                </c:pt>
                <c:pt idx="58">
                  <c:v>6400</c:v>
                </c:pt>
                <c:pt idx="59">
                  <c:v>9050</c:v>
                </c:pt>
                <c:pt idx="60">
                  <c:v>12800</c:v>
                </c:pt>
                <c:pt idx="61">
                  <c:v>18100</c:v>
                </c:pt>
                <c:pt idx="62">
                  <c:v>25600</c:v>
                </c:pt>
                <c:pt idx="63">
                  <c:v>36202</c:v>
                </c:pt>
                <c:pt idx="64">
                  <c:v>51200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5D-E043-B160-6F061FABDA50}"/>
            </c:ext>
          </c:extLst>
        </c:ser>
        <c:ser>
          <c:idx val="10"/>
          <c:order val="2"/>
          <c:tx>
            <c:strRef>
              <c:f>Cumulative!$BU$2</c:f>
              <c:strCache>
                <c:ptCount val="1"/>
                <c:pt idx="0">
                  <c:v>Double every 3 days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124</c:v>
                </c:pt>
                <c:pt idx="48">
                  <c:v>158</c:v>
                </c:pt>
                <c:pt idx="49">
                  <c:v>200</c:v>
                </c:pt>
                <c:pt idx="50">
                  <c:v>250</c:v>
                </c:pt>
                <c:pt idx="51">
                  <c:v>316</c:v>
                </c:pt>
                <c:pt idx="52">
                  <c:v>400</c:v>
                </c:pt>
                <c:pt idx="53">
                  <c:v>502</c:v>
                </c:pt>
                <c:pt idx="54">
                  <c:v>634</c:v>
                </c:pt>
                <c:pt idx="55">
                  <c:v>800</c:v>
                </c:pt>
                <c:pt idx="56">
                  <c:v>1006</c:v>
                </c:pt>
                <c:pt idx="57">
                  <c:v>1268</c:v>
                </c:pt>
                <c:pt idx="58">
                  <c:v>1600</c:v>
                </c:pt>
                <c:pt idx="59">
                  <c:v>2014</c:v>
                </c:pt>
                <c:pt idx="60">
                  <c:v>2538</c:v>
                </c:pt>
                <c:pt idx="61">
                  <c:v>3200</c:v>
                </c:pt>
                <c:pt idx="62">
                  <c:v>4030</c:v>
                </c:pt>
                <c:pt idx="63">
                  <c:v>5078</c:v>
                </c:pt>
                <c:pt idx="64">
                  <c:v>6400</c:v>
                </c:pt>
                <c:pt idx="65">
                  <c:v>8062</c:v>
                </c:pt>
                <c:pt idx="66">
                  <c:v>10158</c:v>
                </c:pt>
                <c:pt idx="67">
                  <c:v>12800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5D-E043-B160-6F061FABDA50}"/>
            </c:ext>
          </c:extLst>
        </c:ser>
        <c:ser>
          <c:idx val="11"/>
          <c:order val="3"/>
          <c:tx>
            <c:strRef>
              <c:f>Cumulative!$BV$2</c:f>
              <c:strCache>
                <c:ptCount val="1"/>
                <c:pt idx="0">
                  <c:v>Double every 4 days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140</c:v>
                </c:pt>
                <c:pt idx="49">
                  <c:v>168</c:v>
                </c:pt>
                <c:pt idx="50">
                  <c:v>200</c:v>
                </c:pt>
                <c:pt idx="51">
                  <c:v>236</c:v>
                </c:pt>
                <c:pt idx="52">
                  <c:v>282</c:v>
                </c:pt>
                <c:pt idx="53">
                  <c:v>336</c:v>
                </c:pt>
                <c:pt idx="54">
                  <c:v>400</c:v>
                </c:pt>
                <c:pt idx="55">
                  <c:v>474</c:v>
                </c:pt>
                <c:pt idx="56">
                  <c:v>564</c:v>
                </c:pt>
                <c:pt idx="57">
                  <c:v>672</c:v>
                </c:pt>
                <c:pt idx="58">
                  <c:v>800</c:v>
                </c:pt>
                <c:pt idx="59">
                  <c:v>950</c:v>
                </c:pt>
                <c:pt idx="60">
                  <c:v>1130</c:v>
                </c:pt>
                <c:pt idx="61">
                  <c:v>1344</c:v>
                </c:pt>
                <c:pt idx="62">
                  <c:v>1598</c:v>
                </c:pt>
                <c:pt idx="63">
                  <c:v>1902</c:v>
                </c:pt>
                <c:pt idx="64">
                  <c:v>2262</c:v>
                </c:pt>
                <c:pt idx="65">
                  <c:v>2690</c:v>
                </c:pt>
                <c:pt idx="66">
                  <c:v>3200</c:v>
                </c:pt>
                <c:pt idx="67">
                  <c:v>3804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75D-E043-B160-6F061FABDA50}"/>
            </c:ext>
          </c:extLst>
        </c:ser>
        <c:ser>
          <c:idx val="12"/>
          <c:order val="4"/>
          <c:tx>
            <c:strRef>
              <c:f>Cumulative!$BW$2</c:f>
              <c:strCache>
                <c:ptCount val="1"/>
                <c:pt idx="0">
                  <c:v>Double every 5 days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114</c:v>
                </c:pt>
                <c:pt idx="48">
                  <c:v>130</c:v>
                </c:pt>
                <c:pt idx="49">
                  <c:v>150</c:v>
                </c:pt>
                <c:pt idx="50">
                  <c:v>174</c:v>
                </c:pt>
                <c:pt idx="51">
                  <c:v>200</c:v>
                </c:pt>
                <c:pt idx="52">
                  <c:v>228</c:v>
                </c:pt>
                <c:pt idx="53">
                  <c:v>262</c:v>
                </c:pt>
                <c:pt idx="54">
                  <c:v>302</c:v>
                </c:pt>
                <c:pt idx="55">
                  <c:v>348</c:v>
                </c:pt>
                <c:pt idx="56">
                  <c:v>400</c:v>
                </c:pt>
                <c:pt idx="57">
                  <c:v>458</c:v>
                </c:pt>
                <c:pt idx="58">
                  <c:v>526</c:v>
                </c:pt>
                <c:pt idx="59">
                  <c:v>606</c:v>
                </c:pt>
                <c:pt idx="60">
                  <c:v>696</c:v>
                </c:pt>
                <c:pt idx="61">
                  <c:v>800</c:v>
                </c:pt>
                <c:pt idx="62">
                  <c:v>918</c:v>
                </c:pt>
                <c:pt idx="63">
                  <c:v>1054</c:v>
                </c:pt>
                <c:pt idx="64">
                  <c:v>1212</c:v>
                </c:pt>
                <c:pt idx="65">
                  <c:v>1392</c:v>
                </c:pt>
                <c:pt idx="66">
                  <c:v>1600</c:v>
                </c:pt>
                <c:pt idx="67">
                  <c:v>1836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75D-E043-B160-6F061FABDA50}"/>
            </c:ext>
          </c:extLst>
        </c:ser>
        <c:ser>
          <c:idx val="14"/>
          <c:order val="5"/>
          <c:tx>
            <c:strRef>
              <c:f>Cumulative!$BX$2</c:f>
              <c:strCache>
                <c:ptCount val="1"/>
                <c:pt idx="0">
                  <c:v>Double every 3.81 days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118</c:v>
                </c:pt>
                <c:pt idx="48">
                  <c:v>142</c:v>
                </c:pt>
                <c:pt idx="49">
                  <c:v>172</c:v>
                </c:pt>
                <c:pt idx="50">
                  <c:v>206</c:v>
                </c:pt>
                <c:pt idx="51">
                  <c:v>248</c:v>
                </c:pt>
                <c:pt idx="52">
                  <c:v>296</c:v>
                </c:pt>
                <c:pt idx="53">
                  <c:v>356</c:v>
                </c:pt>
                <c:pt idx="54">
                  <c:v>428</c:v>
                </c:pt>
                <c:pt idx="55">
                  <c:v>514</c:v>
                </c:pt>
                <c:pt idx="56">
                  <c:v>616</c:v>
                </c:pt>
                <c:pt idx="57">
                  <c:v>738</c:v>
                </c:pt>
                <c:pt idx="58">
                  <c:v>886</c:v>
                </c:pt>
                <c:pt idx="59">
                  <c:v>1064</c:v>
                </c:pt>
                <c:pt idx="60">
                  <c:v>1276</c:v>
                </c:pt>
                <c:pt idx="61">
                  <c:v>1530</c:v>
                </c:pt>
                <c:pt idx="62">
                  <c:v>1836</c:v>
                </c:pt>
                <c:pt idx="63">
                  <c:v>2202</c:v>
                </c:pt>
                <c:pt idx="64">
                  <c:v>2642</c:v>
                </c:pt>
                <c:pt idx="65">
                  <c:v>3168</c:v>
                </c:pt>
                <c:pt idx="66">
                  <c:v>3802</c:v>
                </c:pt>
                <c:pt idx="67">
                  <c:v>4560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63-3848-A1FA-B318B6F73551}"/>
            </c:ext>
          </c:extLst>
        </c:ser>
        <c:ser>
          <c:idx val="15"/>
          <c:order val="6"/>
          <c:tx>
            <c:strRef>
              <c:f>Cumulative!$BY$2</c:f>
              <c:strCache>
                <c:ptCount val="1"/>
                <c:pt idx="0">
                  <c:v>211 new cases per day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324</c:v>
                </c:pt>
                <c:pt idx="48">
                  <c:v>536</c:v>
                </c:pt>
                <c:pt idx="49">
                  <c:v>748</c:v>
                </c:pt>
                <c:pt idx="50">
                  <c:v>960</c:v>
                </c:pt>
                <c:pt idx="51">
                  <c:v>1172</c:v>
                </c:pt>
                <c:pt idx="52">
                  <c:v>1383</c:v>
                </c:pt>
                <c:pt idx="53">
                  <c:v>1595</c:v>
                </c:pt>
                <c:pt idx="54">
                  <c:v>1807</c:v>
                </c:pt>
                <c:pt idx="55">
                  <c:v>2019</c:v>
                </c:pt>
                <c:pt idx="56">
                  <c:v>2231</c:v>
                </c:pt>
                <c:pt idx="57">
                  <c:v>2442</c:v>
                </c:pt>
                <c:pt idx="58">
                  <c:v>2654</c:v>
                </c:pt>
                <c:pt idx="59">
                  <c:v>2866</c:v>
                </c:pt>
                <c:pt idx="60">
                  <c:v>3078</c:v>
                </c:pt>
                <c:pt idx="61">
                  <c:v>3290</c:v>
                </c:pt>
                <c:pt idx="62">
                  <c:v>3501</c:v>
                </c:pt>
                <c:pt idx="63">
                  <c:v>3713</c:v>
                </c:pt>
                <c:pt idx="64">
                  <c:v>3925</c:v>
                </c:pt>
                <c:pt idx="65">
                  <c:v>4137</c:v>
                </c:pt>
                <c:pt idx="66">
                  <c:v>4349</c:v>
                </c:pt>
                <c:pt idx="67">
                  <c:v>4561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20-534C-B93B-7D9AFD067E0A}"/>
            </c:ext>
          </c:extLst>
        </c:ser>
        <c:ser>
          <c:idx val="0"/>
          <c:order val="7"/>
          <c:tx>
            <c:strRef>
              <c:f>Cumulative!$BZ$2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850</c:v>
                </c:pt>
                <c:pt idx="57">
                  <c:v>1072</c:v>
                </c:pt>
                <c:pt idx="58">
                  <c:v>1354</c:v>
                </c:pt>
                <c:pt idx="59">
                  <c:v>1682</c:v>
                </c:pt>
                <c:pt idx="60">
                  <c:v>2059</c:v>
                </c:pt>
                <c:pt idx="61">
                  <c:v>2439</c:v>
                </c:pt>
                <c:pt idx="62">
                  <c:v>2810</c:v>
                </c:pt>
                <c:pt idx="63">
                  <c:v>3180</c:v>
                </c:pt>
                <c:pt idx="64">
                  <c:v>3640</c:v>
                </c:pt>
                <c:pt idx="65">
                  <c:v>3984</c:v>
                </c:pt>
                <c:pt idx="66">
                  <c:v>4252</c:v>
                </c:pt>
                <c:pt idx="67">
                  <c:v>4561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C75D-E043-B160-6F061FABDA50}"/>
            </c:ext>
          </c:extLst>
        </c:ser>
        <c:ser>
          <c:idx val="1"/>
          <c:order val="8"/>
          <c:tx>
            <c:strRef>
              <c:f>Cumulative!$CC$2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Cumulative!$CC$3:$CC$2000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155</c:v>
                </c:pt>
                <c:pt idx="47">
                  <c:v>229</c:v>
                </c:pt>
                <c:pt idx="48">
                  <c:v>322</c:v>
                </c:pt>
                <c:pt idx="49">
                  <c:v>453</c:v>
                </c:pt>
                <c:pt idx="50">
                  <c:v>655</c:v>
                </c:pt>
                <c:pt idx="51">
                  <c:v>888</c:v>
                </c:pt>
                <c:pt idx="52">
                  <c:v>1128</c:v>
                </c:pt>
                <c:pt idx="53">
                  <c:v>1694</c:v>
                </c:pt>
                <c:pt idx="54">
                  <c:v>2036</c:v>
                </c:pt>
                <c:pt idx="55">
                  <c:v>2502</c:v>
                </c:pt>
                <c:pt idx="56">
                  <c:v>3089</c:v>
                </c:pt>
                <c:pt idx="57">
                  <c:v>3858</c:v>
                </c:pt>
                <c:pt idx="58">
                  <c:v>4636</c:v>
                </c:pt>
                <c:pt idx="59">
                  <c:v>5883</c:v>
                </c:pt>
                <c:pt idx="60">
                  <c:v>7375</c:v>
                </c:pt>
                <c:pt idx="61">
                  <c:v>9172</c:v>
                </c:pt>
                <c:pt idx="62">
                  <c:v>10149</c:v>
                </c:pt>
                <c:pt idx="63">
                  <c:v>12462</c:v>
                </c:pt>
                <c:pt idx="64">
                  <c:v>15061</c:v>
                </c:pt>
                <c:pt idx="65">
                  <c:v>17660</c:v>
                </c:pt>
                <c:pt idx="66">
                  <c:v>21157</c:v>
                </c:pt>
                <c:pt idx="67">
                  <c:v>24747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C75D-E043-B160-6F061FABDA50}"/>
            </c:ext>
          </c:extLst>
        </c:ser>
        <c:ser>
          <c:idx val="2"/>
          <c:order val="9"/>
          <c:tx>
            <c:strRef>
              <c:f>Cumulative!$CF$2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Cumulative!$CF$3:$CF$2000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100</c:v>
                </c:pt>
                <c:pt idx="47">
                  <c:v>130</c:v>
                </c:pt>
                <c:pt idx="48">
                  <c:v>191</c:v>
                </c:pt>
                <c:pt idx="49">
                  <c:v>204</c:v>
                </c:pt>
                <c:pt idx="50">
                  <c:v>285</c:v>
                </c:pt>
                <c:pt idx="51">
                  <c:v>377</c:v>
                </c:pt>
                <c:pt idx="52">
                  <c:v>653</c:v>
                </c:pt>
                <c:pt idx="53">
                  <c:v>949</c:v>
                </c:pt>
                <c:pt idx="54">
                  <c:v>1126</c:v>
                </c:pt>
                <c:pt idx="55">
                  <c:v>1209</c:v>
                </c:pt>
                <c:pt idx="56">
                  <c:v>1784</c:v>
                </c:pt>
                <c:pt idx="57">
                  <c:v>2281</c:v>
                </c:pt>
                <c:pt idx="58">
                  <c:v>2971</c:v>
                </c:pt>
                <c:pt idx="59">
                  <c:v>3661</c:v>
                </c:pt>
                <c:pt idx="60">
                  <c:v>4469</c:v>
                </c:pt>
                <c:pt idx="61">
                  <c:v>4499</c:v>
                </c:pt>
                <c:pt idx="62">
                  <c:v>6633</c:v>
                </c:pt>
                <c:pt idx="63">
                  <c:v>7652</c:v>
                </c:pt>
                <c:pt idx="64">
                  <c:v>9043</c:v>
                </c:pt>
                <c:pt idx="65">
                  <c:v>10871</c:v>
                </c:pt>
                <c:pt idx="66">
                  <c:v>12612</c:v>
                </c:pt>
                <c:pt idx="67">
                  <c:v>14282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C75D-E043-B160-6F061FABDA50}"/>
            </c:ext>
          </c:extLst>
        </c:ser>
        <c:ser>
          <c:idx val="3"/>
          <c:order val="10"/>
          <c:tx>
            <c:strRef>
              <c:f>Cumulative!$CI$2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Cumulative!$CI$3:$CI$2000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262</c:v>
                </c:pt>
                <c:pt idx="47">
                  <c:v>442</c:v>
                </c:pt>
                <c:pt idx="48">
                  <c:v>615</c:v>
                </c:pt>
                <c:pt idx="49">
                  <c:v>801</c:v>
                </c:pt>
                <c:pt idx="50">
                  <c:v>827</c:v>
                </c:pt>
                <c:pt idx="51">
                  <c:v>864</c:v>
                </c:pt>
                <c:pt idx="52">
                  <c:v>914</c:v>
                </c:pt>
                <c:pt idx="53">
                  <c:v>977</c:v>
                </c:pt>
                <c:pt idx="54">
                  <c:v>1057</c:v>
                </c:pt>
                <c:pt idx="55">
                  <c:v>1151</c:v>
                </c:pt>
                <c:pt idx="56">
                  <c:v>1255</c:v>
                </c:pt>
                <c:pt idx="57">
                  <c:v>1326</c:v>
                </c:pt>
                <c:pt idx="58">
                  <c:v>1395</c:v>
                </c:pt>
                <c:pt idx="59">
                  <c:v>1450</c:v>
                </c:pt>
                <c:pt idx="60">
                  <c:v>1591</c:v>
                </c:pt>
                <c:pt idx="61">
                  <c:v>1724</c:v>
                </c:pt>
                <c:pt idx="62">
                  <c:v>1877</c:v>
                </c:pt>
                <c:pt idx="63">
                  <c:v>2046</c:v>
                </c:pt>
                <c:pt idx="64">
                  <c:v>2201</c:v>
                </c:pt>
                <c:pt idx="65">
                  <c:v>2395</c:v>
                </c:pt>
                <c:pt idx="66">
                  <c:v>2577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C75D-E043-B160-6F061FABDA50}"/>
            </c:ext>
          </c:extLst>
        </c:ser>
        <c:ser>
          <c:idx val="4"/>
          <c:order val="11"/>
          <c:tx>
            <c:strRef>
              <c:f>Cumulative!$CL$2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Cumulative!$CL$3:$CL$2000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118</c:v>
                </c:pt>
                <c:pt idx="47">
                  <c:v>149</c:v>
                </c:pt>
                <c:pt idx="48">
                  <c:v>217</c:v>
                </c:pt>
                <c:pt idx="49">
                  <c:v>262</c:v>
                </c:pt>
                <c:pt idx="50">
                  <c:v>402</c:v>
                </c:pt>
                <c:pt idx="51">
                  <c:v>518</c:v>
                </c:pt>
                <c:pt idx="52">
                  <c:v>583</c:v>
                </c:pt>
                <c:pt idx="53">
                  <c:v>959</c:v>
                </c:pt>
                <c:pt idx="54">
                  <c:v>1281</c:v>
                </c:pt>
                <c:pt idx="55">
                  <c:v>1663</c:v>
                </c:pt>
                <c:pt idx="56">
                  <c:v>2179</c:v>
                </c:pt>
                <c:pt idx="57">
                  <c:v>2727</c:v>
                </c:pt>
                <c:pt idx="58">
                  <c:v>3499</c:v>
                </c:pt>
                <c:pt idx="59">
                  <c:v>4632</c:v>
                </c:pt>
                <c:pt idx="60">
                  <c:v>6421</c:v>
                </c:pt>
                <c:pt idx="61">
                  <c:v>7783</c:v>
                </c:pt>
                <c:pt idx="62">
                  <c:v>13677</c:v>
                </c:pt>
                <c:pt idx="63">
                  <c:v>19100</c:v>
                </c:pt>
                <c:pt idx="64">
                  <c:v>25489</c:v>
                </c:pt>
                <c:pt idx="65">
                  <c:v>33276</c:v>
                </c:pt>
                <c:pt idx="66">
                  <c:v>43847</c:v>
                </c:pt>
                <c:pt idx="67">
                  <c:v>53740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C75D-E043-B160-6F061FABDA50}"/>
            </c:ext>
          </c:extLst>
        </c:ser>
        <c:ser>
          <c:idx val="5"/>
          <c:order val="12"/>
          <c:tx>
            <c:strRef>
              <c:f>Cumulative!$CO$2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Cumulative!$CO$3:$CO$2000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109</c:v>
                </c:pt>
                <c:pt idx="47">
                  <c:v>169</c:v>
                </c:pt>
                <c:pt idx="48">
                  <c:v>200</c:v>
                </c:pt>
                <c:pt idx="49">
                  <c:v>239</c:v>
                </c:pt>
                <c:pt idx="50">
                  <c:v>267</c:v>
                </c:pt>
                <c:pt idx="51">
                  <c:v>314</c:v>
                </c:pt>
                <c:pt idx="52">
                  <c:v>436</c:v>
                </c:pt>
                <c:pt idx="53">
                  <c:v>559</c:v>
                </c:pt>
                <c:pt idx="54">
                  <c:v>689</c:v>
                </c:pt>
                <c:pt idx="55">
                  <c:v>886</c:v>
                </c:pt>
                <c:pt idx="56">
                  <c:v>1058</c:v>
                </c:pt>
                <c:pt idx="57">
                  <c:v>1243</c:v>
                </c:pt>
                <c:pt idx="58">
                  <c:v>1486</c:v>
                </c:pt>
                <c:pt idx="59">
                  <c:v>1795</c:v>
                </c:pt>
                <c:pt idx="60">
                  <c:v>2257</c:v>
                </c:pt>
                <c:pt idx="61">
                  <c:v>2815</c:v>
                </c:pt>
                <c:pt idx="62">
                  <c:v>3401</c:v>
                </c:pt>
                <c:pt idx="63">
                  <c:v>3743</c:v>
                </c:pt>
                <c:pt idx="64">
                  <c:v>4269</c:v>
                </c:pt>
                <c:pt idx="65">
                  <c:v>4937</c:v>
                </c:pt>
                <c:pt idx="66">
                  <c:v>6325</c:v>
                </c:pt>
                <c:pt idx="67">
                  <c:v>7284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C75D-E043-B160-6F061FABDA50}"/>
            </c:ext>
          </c:extLst>
        </c:ser>
        <c:ser>
          <c:idx val="6"/>
          <c:order val="13"/>
          <c:tx>
            <c:strRef>
              <c:f>Cumulative!$CR$2</c:f>
              <c:strCache>
                <c:ptCount val="1"/>
                <c:pt idx="0">
                  <c:v>Singapore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Cumulative!$CR$3:$CR$2000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102</c:v>
                </c:pt>
                <c:pt idx="47">
                  <c:v>106</c:v>
                </c:pt>
                <c:pt idx="48">
                  <c:v>108</c:v>
                </c:pt>
                <c:pt idx="49">
                  <c:v>110</c:v>
                </c:pt>
                <c:pt idx="50">
                  <c:v>110</c:v>
                </c:pt>
                <c:pt idx="51">
                  <c:v>117</c:v>
                </c:pt>
                <c:pt idx="52">
                  <c:v>130</c:v>
                </c:pt>
                <c:pt idx="53">
                  <c:v>138</c:v>
                </c:pt>
                <c:pt idx="54">
                  <c:v>150</c:v>
                </c:pt>
                <c:pt idx="55">
                  <c:v>150</c:v>
                </c:pt>
                <c:pt idx="56">
                  <c:v>160</c:v>
                </c:pt>
                <c:pt idx="57">
                  <c:v>178</c:v>
                </c:pt>
                <c:pt idx="58">
                  <c:v>178</c:v>
                </c:pt>
                <c:pt idx="59">
                  <c:v>200</c:v>
                </c:pt>
                <c:pt idx="60">
                  <c:v>212</c:v>
                </c:pt>
                <c:pt idx="61">
                  <c:v>226</c:v>
                </c:pt>
                <c:pt idx="62">
                  <c:v>243</c:v>
                </c:pt>
                <c:pt idx="63">
                  <c:v>266</c:v>
                </c:pt>
                <c:pt idx="64">
                  <c:v>313</c:v>
                </c:pt>
                <c:pt idx="65">
                  <c:v>345</c:v>
                </c:pt>
                <c:pt idx="66">
                  <c:v>385</c:v>
                </c:pt>
                <c:pt idx="67">
                  <c:v>432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C75D-E043-B160-6F061FABDA50}"/>
            </c:ext>
          </c:extLst>
        </c:ser>
        <c:ser>
          <c:idx val="7"/>
          <c:order val="14"/>
          <c:tx>
            <c:strRef>
              <c:f>Cumulative!$CU$2</c:f>
              <c:strCache>
                <c:ptCount val="1"/>
                <c:pt idx="0">
                  <c:v>South Korea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Cumulative!$CU$3:$CU$2000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104</c:v>
                </c:pt>
                <c:pt idx="47">
                  <c:v>204</c:v>
                </c:pt>
                <c:pt idx="48">
                  <c:v>433</c:v>
                </c:pt>
                <c:pt idx="49">
                  <c:v>602</c:v>
                </c:pt>
                <c:pt idx="50">
                  <c:v>833</c:v>
                </c:pt>
                <c:pt idx="51">
                  <c:v>977</c:v>
                </c:pt>
                <c:pt idx="52">
                  <c:v>1261</c:v>
                </c:pt>
                <c:pt idx="53">
                  <c:v>1766</c:v>
                </c:pt>
                <c:pt idx="54">
                  <c:v>2337</c:v>
                </c:pt>
                <c:pt idx="55">
                  <c:v>3150</c:v>
                </c:pt>
                <c:pt idx="56">
                  <c:v>3736</c:v>
                </c:pt>
                <c:pt idx="57">
                  <c:v>4335</c:v>
                </c:pt>
                <c:pt idx="58">
                  <c:v>5186</c:v>
                </c:pt>
                <c:pt idx="59">
                  <c:v>5621</c:v>
                </c:pt>
                <c:pt idx="60">
                  <c:v>6088</c:v>
                </c:pt>
                <c:pt idx="61">
                  <c:v>6593</c:v>
                </c:pt>
                <c:pt idx="62">
                  <c:v>7041</c:v>
                </c:pt>
                <c:pt idx="63">
                  <c:v>7314</c:v>
                </c:pt>
                <c:pt idx="64">
                  <c:v>7478</c:v>
                </c:pt>
                <c:pt idx="65">
                  <c:v>7513</c:v>
                </c:pt>
                <c:pt idx="66">
                  <c:v>7755</c:v>
                </c:pt>
                <c:pt idx="67">
                  <c:v>7869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C75D-E043-B160-6F061FABDA50}"/>
            </c:ext>
          </c:extLst>
        </c:ser>
        <c:ser>
          <c:idx val="8"/>
          <c:order val="15"/>
          <c:tx>
            <c:strRef>
              <c:f>Cumulative!$CX$2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10</c:v>
                </c:pt>
                <c:pt idx="57">
                  <c:v>11</c:v>
                </c:pt>
                <c:pt idx="58">
                  <c:v>12</c:v>
                </c:pt>
                <c:pt idx="59">
                  <c:v>13</c:v>
                </c:pt>
                <c:pt idx="60">
                  <c:v>14</c:v>
                </c:pt>
                <c:pt idx="61">
                  <c:v>15</c:v>
                </c:pt>
                <c:pt idx="62">
                  <c:v>16</c:v>
                </c:pt>
                <c:pt idx="63">
                  <c:v>17</c:v>
                </c:pt>
                <c:pt idx="64">
                  <c:v>18</c:v>
                </c:pt>
                <c:pt idx="65">
                  <c:v>19</c:v>
                </c:pt>
                <c:pt idx="66">
                  <c:v>20</c:v>
                </c:pt>
                <c:pt idx="67">
                  <c:v>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Cumulative!$CX$3:$CX$2000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115</c:v>
                </c:pt>
                <c:pt idx="47">
                  <c:v>163</c:v>
                </c:pt>
                <c:pt idx="48">
                  <c:v>206</c:v>
                </c:pt>
                <c:pt idx="49">
                  <c:v>273</c:v>
                </c:pt>
                <c:pt idx="50">
                  <c:v>321</c:v>
                </c:pt>
                <c:pt idx="51">
                  <c:v>382</c:v>
                </c:pt>
                <c:pt idx="52">
                  <c:v>456</c:v>
                </c:pt>
                <c:pt idx="53">
                  <c:v>627</c:v>
                </c:pt>
                <c:pt idx="54">
                  <c:v>798</c:v>
                </c:pt>
                <c:pt idx="55">
                  <c:v>1140</c:v>
                </c:pt>
                <c:pt idx="56">
                  <c:v>1341</c:v>
                </c:pt>
                <c:pt idx="57">
                  <c:v>1543</c:v>
                </c:pt>
                <c:pt idx="58">
                  <c:v>1950</c:v>
                </c:pt>
                <c:pt idx="59">
                  <c:v>2626</c:v>
                </c:pt>
                <c:pt idx="60">
                  <c:v>2689</c:v>
                </c:pt>
                <c:pt idx="61">
                  <c:v>3983</c:v>
                </c:pt>
                <c:pt idx="62">
                  <c:v>5018</c:v>
                </c:pt>
                <c:pt idx="63">
                  <c:v>5683</c:v>
                </c:pt>
                <c:pt idx="64">
                  <c:v>6650</c:v>
                </c:pt>
                <c:pt idx="65">
                  <c:v>8077</c:v>
                </c:pt>
                <c:pt idx="66">
                  <c:v>9529</c:v>
                </c:pt>
                <c:pt idx="67">
                  <c:v>11658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C75D-E043-B160-6F061FABDA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logBase val="10"/>
          <c:orientation val="minMax"/>
          <c:min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4</c:v>
                </c:pt>
                <c:pt idx="59">
                  <c:v>4</c:v>
                </c:pt>
                <c:pt idx="60">
                  <c:v>4</c:v>
                </c:pt>
                <c:pt idx="61">
                  <c:v>4</c:v>
                </c:pt>
                <c:pt idx="62">
                  <c:v>4</c:v>
                </c:pt>
                <c:pt idx="63">
                  <c:v>5</c:v>
                </c:pt>
                <c:pt idx="64">
                  <c:v>5</c:v>
                </c:pt>
                <c:pt idx="65">
                  <c:v>6</c:v>
                </c:pt>
                <c:pt idx="66">
                  <c:v>6</c:v>
                </c:pt>
                <c:pt idx="67">
                  <c:v>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0.9859154929577465</c:v>
                </c:pt>
                <c:pt idx="57">
                  <c:v>1.5857142857142856</c:v>
                </c:pt>
                <c:pt idx="58">
                  <c:v>1.2702702702702702</c:v>
                </c:pt>
                <c:pt idx="59">
                  <c:v>1.1631205673758864</c:v>
                </c:pt>
                <c:pt idx="60">
                  <c:v>1.149390243902439</c:v>
                </c:pt>
                <c:pt idx="61">
                  <c:v>1.0079575596816976</c:v>
                </c:pt>
                <c:pt idx="62">
                  <c:v>0.97631578947368425</c:v>
                </c:pt>
                <c:pt idx="63">
                  <c:v>0.99730458221024254</c:v>
                </c:pt>
                <c:pt idx="64">
                  <c:v>1.2432432432432432</c:v>
                </c:pt>
                <c:pt idx="65">
                  <c:v>0.74782608695652175</c:v>
                </c:pt>
                <c:pt idx="66">
                  <c:v>0.77906976744186052</c:v>
                </c:pt>
                <c:pt idx="67">
                  <c:v>1.1529850746268657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43910</c:v>
                </c:pt>
                <c:pt idx="58">
                  <c:v>43911</c:v>
                </c:pt>
                <c:pt idx="59">
                  <c:v>43912</c:v>
                </c:pt>
                <c:pt idx="60">
                  <c:v>43913</c:v>
                </c:pt>
                <c:pt idx="61">
                  <c:v>43914</c:v>
                </c:pt>
                <c:pt idx="62">
                  <c:v>43915</c:v>
                </c:pt>
                <c:pt idx="63">
                  <c:v>43916</c:v>
                </c:pt>
                <c:pt idx="64">
                  <c:v>43917</c:v>
                </c:pt>
                <c:pt idx="65">
                  <c:v>43918</c:v>
                </c:pt>
                <c:pt idx="66">
                  <c:v>43919</c:v>
                </c:pt>
                <c:pt idx="67">
                  <c:v>43920</c:v>
                </c:pt>
                <c:pt idx="68">
                  <c:v>43921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659</c:v>
                </c:pt>
                <c:pt idx="57">
                  <c:v>798</c:v>
                </c:pt>
                <c:pt idx="58">
                  <c:v>1020</c:v>
                </c:pt>
                <c:pt idx="59">
                  <c:v>1239</c:v>
                </c:pt>
                <c:pt idx="60">
                  <c:v>1540</c:v>
                </c:pt>
                <c:pt idx="61">
                  <c:v>1900</c:v>
                </c:pt>
                <c:pt idx="62">
                  <c:v>2264</c:v>
                </c:pt>
                <c:pt idx="63">
                  <c:v>2604</c:v>
                </c:pt>
                <c:pt idx="64">
                  <c:v>2947</c:v>
                </c:pt>
                <c:pt idx="65">
                  <c:v>3387</c:v>
                </c:pt>
                <c:pt idx="66">
                  <c:v>3727</c:v>
                </c:pt>
                <c:pt idx="67">
                  <c:v>3938</c:v>
                </c:pt>
                <c:pt idx="68">
                  <c:v>4203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43910</c:v>
                </c:pt>
                <c:pt idx="57">
                  <c:v>43911</c:v>
                </c:pt>
                <c:pt idx="58">
                  <c:v>43912</c:v>
                </c:pt>
                <c:pt idx="59">
                  <c:v>43913</c:v>
                </c:pt>
                <c:pt idx="60">
                  <c:v>43914</c:v>
                </c:pt>
                <c:pt idx="61">
                  <c:v>43915</c:v>
                </c:pt>
                <c:pt idx="62">
                  <c:v>43916</c:v>
                </c:pt>
                <c:pt idx="63">
                  <c:v>43917</c:v>
                </c:pt>
                <c:pt idx="64">
                  <c:v>43918</c:v>
                </c:pt>
                <c:pt idx="65">
                  <c:v>43919</c:v>
                </c:pt>
                <c:pt idx="66">
                  <c:v>43920</c:v>
                </c:pt>
                <c:pt idx="67">
                  <c:v>43921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497</c:v>
                </c:pt>
                <c:pt idx="57">
                  <c:v>636</c:v>
                </c:pt>
                <c:pt idx="58">
                  <c:v>821</c:v>
                </c:pt>
                <c:pt idx="59">
                  <c:v>1013</c:v>
                </c:pt>
                <c:pt idx="60">
                  <c:v>1241</c:v>
                </c:pt>
                <c:pt idx="61">
                  <c:v>1410</c:v>
                </c:pt>
                <c:pt idx="62">
                  <c:v>1591</c:v>
                </c:pt>
                <c:pt idx="63">
                  <c:v>1775</c:v>
                </c:pt>
                <c:pt idx="64">
                  <c:v>2023</c:v>
                </c:pt>
                <c:pt idx="65">
                  <c:v>2193</c:v>
                </c:pt>
                <c:pt idx="66">
                  <c:v>2334</c:v>
                </c:pt>
                <c:pt idx="67">
                  <c:v>2529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624419A-B92E-BD4B-AA30-C8BA55D5E323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0E397B5-6600-6A49-8F79-132824558C54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3EEFFAD-D10E-A348-B20C-CCB87D288FA0}">
  <sheetPr/>
  <sheetViews>
    <sheetView zoomScale="198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677A99A-EB83-A34F-AC80-159B2491A098}">
  <sheetPr/>
  <sheetViews>
    <sheetView zoomScale="191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76EA8C-84E1-B843-9C0F-DD4C73027C4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F73CA8-1150-904A-AD6B-B1DBF8CFCD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10FCE35-61BD-2F4C-9864-4C025D2B649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2251" cy="606408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E4CB098-B405-9C44-91D8-7D12548F3D0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8"/>
  <sheetViews>
    <sheetView topLeftCell="A2" zoomScaleNormal="150" zoomScaleSheetLayoutView="100" workbookViewId="0">
      <selection activeCell="C35" sqref="C35"/>
    </sheetView>
  </sheetViews>
  <sheetFormatPr defaultColWidth="8.875" defaultRowHeight="15" x14ac:dyDescent="0.2"/>
  <cols>
    <col min="1" max="1" width="17.484375" bestFit="1" customWidth="1"/>
    <col min="2" max="2" width="19.50390625" bestFit="1" customWidth="1"/>
    <col min="3" max="3" width="122.8203125" bestFit="1" customWidth="1"/>
    <col min="4" max="4" width="26.76953125" style="7" bestFit="1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C2" t="s">
        <v>200</v>
      </c>
    </row>
    <row r="4" spans="1:3" x14ac:dyDescent="0.2">
      <c r="A4" t="s">
        <v>1</v>
      </c>
      <c r="B4" t="s">
        <v>22</v>
      </c>
      <c r="C4" s="6" t="s">
        <v>21</v>
      </c>
    </row>
    <row r="5" spans="1:3" x14ac:dyDescent="0.2">
      <c r="B5" t="s">
        <v>25</v>
      </c>
      <c r="C5" s="6" t="s">
        <v>32</v>
      </c>
    </row>
    <row r="6" spans="1:3" x14ac:dyDescent="0.2">
      <c r="B6" t="s">
        <v>33</v>
      </c>
      <c r="C6" s="6" t="s">
        <v>34</v>
      </c>
    </row>
    <row r="8" spans="1:3" x14ac:dyDescent="0.2">
      <c r="A8" t="s">
        <v>2</v>
      </c>
      <c r="B8" t="s">
        <v>23</v>
      </c>
      <c r="C8" s="6" t="s">
        <v>24</v>
      </c>
    </row>
    <row r="9" spans="1:3" x14ac:dyDescent="0.2">
      <c r="B9" t="s">
        <v>25</v>
      </c>
      <c r="C9" s="6" t="s">
        <v>26</v>
      </c>
    </row>
    <row r="10" spans="1:3" x14ac:dyDescent="0.2">
      <c r="B10" t="s">
        <v>33</v>
      </c>
      <c r="C10" s="6" t="s">
        <v>35</v>
      </c>
    </row>
    <row r="12" spans="1:3" x14ac:dyDescent="0.2">
      <c r="A12" t="s">
        <v>3</v>
      </c>
      <c r="B12" t="s">
        <v>27</v>
      </c>
      <c r="C12" s="6" t="s">
        <v>28</v>
      </c>
    </row>
    <row r="13" spans="1:3" x14ac:dyDescent="0.2">
      <c r="B13" t="s">
        <v>29</v>
      </c>
      <c r="C13" s="6" t="s">
        <v>30</v>
      </c>
    </row>
    <row r="15" spans="1:3" x14ac:dyDescent="0.2">
      <c r="A15" t="s">
        <v>4</v>
      </c>
      <c r="B15" t="s">
        <v>31</v>
      </c>
      <c r="C15" s="6" t="s">
        <v>36</v>
      </c>
    </row>
    <row r="16" spans="1:3" x14ac:dyDescent="0.2">
      <c r="B16" t="s">
        <v>25</v>
      </c>
      <c r="C16" s="6" t="s">
        <v>37</v>
      </c>
    </row>
    <row r="17" spans="1:4" x14ac:dyDescent="0.2">
      <c r="B17" t="s">
        <v>33</v>
      </c>
      <c r="C17" s="6" t="s">
        <v>38</v>
      </c>
    </row>
    <row r="19" spans="1:4" x14ac:dyDescent="0.2">
      <c r="A19" t="s">
        <v>39</v>
      </c>
      <c r="B19" t="s">
        <v>58</v>
      </c>
      <c r="C19" s="6" t="s">
        <v>43</v>
      </c>
      <c r="D19" s="7" t="s">
        <v>59</v>
      </c>
    </row>
    <row r="20" spans="1:4" x14ac:dyDescent="0.2">
      <c r="B20" t="s">
        <v>23</v>
      </c>
      <c r="C20" s="6" t="s">
        <v>44</v>
      </c>
    </row>
    <row r="21" spans="1:4" x14ac:dyDescent="0.2">
      <c r="B21" t="s">
        <v>25</v>
      </c>
      <c r="C21" s="6" t="s">
        <v>45</v>
      </c>
    </row>
    <row r="22" spans="1:4" x14ac:dyDescent="0.2">
      <c r="B22" t="s">
        <v>33</v>
      </c>
      <c r="C22" s="6" t="s">
        <v>46</v>
      </c>
    </row>
    <row r="24" spans="1:4" x14ac:dyDescent="0.2">
      <c r="A24" t="s">
        <v>40</v>
      </c>
      <c r="B24" t="s">
        <v>23</v>
      </c>
      <c r="C24" s="6" t="s">
        <v>47</v>
      </c>
    </row>
    <row r="26" spans="1:4" x14ac:dyDescent="0.2">
      <c r="A26" t="s">
        <v>41</v>
      </c>
      <c r="B26" t="s">
        <v>23</v>
      </c>
      <c r="C26" s="6" t="s">
        <v>48</v>
      </c>
    </row>
    <row r="27" spans="1:4" x14ac:dyDescent="0.2">
      <c r="B27" t="s">
        <v>25</v>
      </c>
      <c r="C27" s="6" t="s">
        <v>49</v>
      </c>
    </row>
    <row r="28" spans="1:4" x14ac:dyDescent="0.2">
      <c r="B28" t="s">
        <v>33</v>
      </c>
      <c r="C28" s="6" t="s">
        <v>64</v>
      </c>
    </row>
    <row r="30" spans="1:4" x14ac:dyDescent="0.2">
      <c r="A30" t="s">
        <v>42</v>
      </c>
      <c r="B30" t="s">
        <v>23</v>
      </c>
      <c r="C30" s="6" t="s">
        <v>50</v>
      </c>
    </row>
    <row r="31" spans="1:4" x14ac:dyDescent="0.2">
      <c r="B31" t="s">
        <v>25</v>
      </c>
      <c r="C31" s="6" t="s">
        <v>51</v>
      </c>
    </row>
    <row r="33" spans="1:4" x14ac:dyDescent="0.2">
      <c r="A33" t="s">
        <v>55</v>
      </c>
      <c r="B33" t="s">
        <v>56</v>
      </c>
      <c r="C33" s="6" t="s">
        <v>57</v>
      </c>
    </row>
    <row r="34" spans="1:4" x14ac:dyDescent="0.2">
      <c r="B34" t="s">
        <v>101</v>
      </c>
      <c r="C34" s="6" t="s">
        <v>102</v>
      </c>
      <c r="D34" s="7" t="s">
        <v>59</v>
      </c>
    </row>
    <row r="35" spans="1:4" ht="27.75" x14ac:dyDescent="0.2">
      <c r="B35" t="s">
        <v>25</v>
      </c>
      <c r="C35" s="6" t="s">
        <v>80</v>
      </c>
      <c r="D35" s="7" t="s">
        <v>60</v>
      </c>
    </row>
    <row r="37" spans="1:4" x14ac:dyDescent="0.2">
      <c r="A37" t="s">
        <v>115</v>
      </c>
      <c r="B37" t="s">
        <v>116</v>
      </c>
      <c r="C37" s="6" t="s">
        <v>114</v>
      </c>
    </row>
    <row r="38" spans="1:4" x14ac:dyDescent="0.2">
      <c r="C38" s="6"/>
    </row>
  </sheetData>
  <hyperlinks>
    <hyperlink ref="C4" r:id="rId1" xr:uid="{F9ACC1B8-C67C-1B4A-B320-D0FCE23C3D90}"/>
    <hyperlink ref="C8" r:id="rId2" xr:uid="{51347AC9-9DA5-9C48-9E4D-5642CC830821}"/>
    <hyperlink ref="C9" r:id="rId3" xr:uid="{905E9D84-5C98-D94B-88E9-6DFECFB5D0D9}"/>
    <hyperlink ref="C12" r:id="rId4" xr:uid="{FD22DB92-FF1D-F544-AEA4-781CB60BD263}"/>
    <hyperlink ref="C13" r:id="rId5" xr:uid="{921609FB-B970-A947-B1F4-D09F9EAA9CB5}"/>
    <hyperlink ref="C5" r:id="rId6" xr:uid="{3F9419AB-136B-8A42-AB5A-DD9C958A9270}"/>
    <hyperlink ref="C6" r:id="rId7" xr:uid="{5C85C565-AEA0-6942-B24E-9EE5A8084F74}"/>
    <hyperlink ref="C10" r:id="rId8" xr:uid="{5CB3704B-FFA7-8B45-B2C4-61C23C04B8A2}"/>
    <hyperlink ref="C15" r:id="rId9" xr:uid="{44185A73-6F13-F247-AB76-EB3BE3083EBA}"/>
    <hyperlink ref="C16" r:id="rId10" xr:uid="{98824CBD-7D7A-BD43-BDD6-88E4DE0FB2AD}"/>
    <hyperlink ref="C17" r:id="rId11" xr:uid="{CC69BA96-3036-1645-8C20-93C8FA89D6E9}"/>
    <hyperlink ref="C19" r:id="rId12" xr:uid="{AACFD4CF-BB21-874F-85E9-20C402EA2E2E}"/>
    <hyperlink ref="C20" r:id="rId13" xr:uid="{731665A7-3BD6-7848-923C-BA8945C1FA97}"/>
    <hyperlink ref="C21" r:id="rId14" xr:uid="{E951B6B8-CE49-EF4D-A830-8CC190D40771}"/>
    <hyperlink ref="C22" r:id="rId15" xr:uid="{AFE56D18-9D7A-C44C-A165-070FD3B16289}"/>
    <hyperlink ref="C24" r:id="rId16" xr:uid="{4D03143E-A70D-8C48-B698-DA6E3EB28AE8}"/>
    <hyperlink ref="C26" r:id="rId17" xr:uid="{413C84B7-E1C2-774D-8B09-05FD1B829482}"/>
    <hyperlink ref="C27" r:id="rId18" xr:uid="{C38F2CE8-48F2-524C-8925-44C735702834}"/>
    <hyperlink ref="C30" r:id="rId19" xr:uid="{1DF66D07-7C9E-1F40-9914-DAB538EE6359}"/>
    <hyperlink ref="C31" r:id="rId20" xr:uid="{2541CBDE-4076-1147-B928-ACFD7BA56906}"/>
    <hyperlink ref="C33" r:id="rId21" xr:uid="{8EEFD09E-CE69-4049-B10C-D30EA400D9D7}"/>
    <hyperlink ref="C28" r:id="rId22" xr:uid="{62D8E6EC-80C0-B240-B527-42ED98B5A6E4}"/>
    <hyperlink ref="C34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80"/>
  <sheetViews>
    <sheetView topLeftCell="A72" zoomScaleNormal="150" zoomScaleSheetLayoutView="100" workbookViewId="0">
      <selection activeCell="C80" sqref="C80"/>
    </sheetView>
  </sheetViews>
  <sheetFormatPr defaultColWidth="8.875" defaultRowHeight="15" x14ac:dyDescent="0.2"/>
  <sheetData>
    <row r="1" spans="1:3" x14ac:dyDescent="0.2">
      <c r="A1" t="s">
        <v>0</v>
      </c>
      <c r="B1" t="s">
        <v>61</v>
      </c>
      <c r="C1" t="s">
        <v>62</v>
      </c>
    </row>
    <row r="2" spans="1:3" x14ac:dyDescent="0.2">
      <c r="A2" s="1">
        <v>43902</v>
      </c>
      <c r="B2">
        <v>1</v>
      </c>
      <c r="C2" t="s">
        <v>63</v>
      </c>
    </row>
    <row r="3" spans="1:3" x14ac:dyDescent="0.2">
      <c r="A3" s="1">
        <v>43903</v>
      </c>
      <c r="B3">
        <v>1</v>
      </c>
      <c r="C3" t="s">
        <v>83</v>
      </c>
    </row>
    <row r="4" spans="1:3" x14ac:dyDescent="0.2">
      <c r="A4" s="1"/>
      <c r="C4" t="s">
        <v>81</v>
      </c>
    </row>
    <row r="5" spans="1:3" x14ac:dyDescent="0.2">
      <c r="A5" s="1"/>
      <c r="C5" t="s">
        <v>82</v>
      </c>
    </row>
    <row r="6" spans="1:3" x14ac:dyDescent="0.2">
      <c r="A6" s="1">
        <v>43904</v>
      </c>
      <c r="B6">
        <v>1</v>
      </c>
      <c r="C6" t="s">
        <v>83</v>
      </c>
    </row>
    <row r="7" spans="1:3" x14ac:dyDescent="0.2">
      <c r="A7" s="1"/>
      <c r="C7" t="s">
        <v>84</v>
      </c>
    </row>
    <row r="8" spans="1:3" x14ac:dyDescent="0.2">
      <c r="A8" s="1">
        <v>43905</v>
      </c>
      <c r="B8">
        <v>1</v>
      </c>
      <c r="C8" t="s">
        <v>85</v>
      </c>
    </row>
    <row r="9" spans="1:3" x14ac:dyDescent="0.2">
      <c r="C9" t="s">
        <v>87</v>
      </c>
    </row>
    <row r="10" spans="1:3" x14ac:dyDescent="0.2">
      <c r="C10" t="s">
        <v>86</v>
      </c>
    </row>
    <row r="11" spans="1:3" x14ac:dyDescent="0.2">
      <c r="C11" t="s">
        <v>88</v>
      </c>
    </row>
    <row r="12" spans="1:3" x14ac:dyDescent="0.2">
      <c r="C12" t="s">
        <v>89</v>
      </c>
    </row>
    <row r="13" spans="1:3" x14ac:dyDescent="0.2">
      <c r="B13">
        <v>2</v>
      </c>
      <c r="C13" t="s">
        <v>93</v>
      </c>
    </row>
    <row r="14" spans="1:3" x14ac:dyDescent="0.2">
      <c r="C14" t="s">
        <v>94</v>
      </c>
    </row>
    <row r="15" spans="1:3" x14ac:dyDescent="0.2">
      <c r="C15" t="s">
        <v>95</v>
      </c>
    </row>
    <row r="16" spans="1:3" x14ac:dyDescent="0.2">
      <c r="C16" t="s">
        <v>96</v>
      </c>
    </row>
    <row r="17" spans="1:3" x14ac:dyDescent="0.2">
      <c r="C17" t="s">
        <v>97</v>
      </c>
    </row>
    <row r="18" spans="1:3" x14ac:dyDescent="0.2">
      <c r="C18" t="s">
        <v>98</v>
      </c>
    </row>
    <row r="19" spans="1:3" x14ac:dyDescent="0.2">
      <c r="B19">
        <v>3</v>
      </c>
      <c r="C19" t="s">
        <v>99</v>
      </c>
    </row>
    <row r="20" spans="1:3" x14ac:dyDescent="0.2">
      <c r="B20">
        <v>4</v>
      </c>
      <c r="C20" t="s">
        <v>100</v>
      </c>
    </row>
    <row r="21" spans="1:3" x14ac:dyDescent="0.2">
      <c r="A21" s="1">
        <v>43906</v>
      </c>
      <c r="B21">
        <v>1</v>
      </c>
      <c r="C21" t="s">
        <v>103</v>
      </c>
    </row>
    <row r="22" spans="1:3" x14ac:dyDescent="0.2">
      <c r="C22" t="s">
        <v>104</v>
      </c>
    </row>
    <row r="23" spans="1:3" x14ac:dyDescent="0.2">
      <c r="C23" t="s">
        <v>105</v>
      </c>
    </row>
    <row r="24" spans="1:3" x14ac:dyDescent="0.2">
      <c r="A24" s="1">
        <v>43907</v>
      </c>
      <c r="B24">
        <v>1</v>
      </c>
      <c r="C24" t="s">
        <v>106</v>
      </c>
    </row>
    <row r="25" spans="1:3" x14ac:dyDescent="0.2">
      <c r="A25" s="1">
        <v>43908</v>
      </c>
      <c r="B25">
        <v>1</v>
      </c>
      <c r="C25" t="s">
        <v>108</v>
      </c>
    </row>
    <row r="26" spans="1:3" x14ac:dyDescent="0.2">
      <c r="C26" t="s">
        <v>109</v>
      </c>
    </row>
    <row r="27" spans="1:3" x14ac:dyDescent="0.2">
      <c r="B27">
        <v>2</v>
      </c>
      <c r="C27" t="s">
        <v>113</v>
      </c>
    </row>
    <row r="28" spans="1:3" x14ac:dyDescent="0.2">
      <c r="B28">
        <v>3</v>
      </c>
      <c r="C28" t="s">
        <v>121</v>
      </c>
    </row>
    <row r="29" spans="1:3" x14ac:dyDescent="0.2">
      <c r="C29" t="s">
        <v>122</v>
      </c>
    </row>
    <row r="30" spans="1:3" x14ac:dyDescent="0.2">
      <c r="C30" t="s">
        <v>127</v>
      </c>
    </row>
    <row r="31" spans="1:3" x14ac:dyDescent="0.2">
      <c r="C31" t="s">
        <v>128</v>
      </c>
    </row>
    <row r="32" spans="1:3" x14ac:dyDescent="0.2">
      <c r="A32" s="1">
        <v>43909</v>
      </c>
      <c r="B32">
        <v>1</v>
      </c>
      <c r="C32" t="s">
        <v>108</v>
      </c>
    </row>
    <row r="33" spans="1:3" x14ac:dyDescent="0.2">
      <c r="C33" t="s">
        <v>131</v>
      </c>
    </row>
    <row r="34" spans="1:3" x14ac:dyDescent="0.2">
      <c r="C34" t="s">
        <v>136</v>
      </c>
    </row>
    <row r="35" spans="1:3" x14ac:dyDescent="0.2">
      <c r="C35" t="s">
        <v>137</v>
      </c>
    </row>
    <row r="36" spans="1:3" x14ac:dyDescent="0.2">
      <c r="A36" s="1">
        <v>43910</v>
      </c>
      <c r="B36">
        <v>1</v>
      </c>
      <c r="C36" t="s">
        <v>138</v>
      </c>
    </row>
    <row r="37" spans="1:3" x14ac:dyDescent="0.2">
      <c r="A37" s="1">
        <v>43911</v>
      </c>
      <c r="B37">
        <v>1</v>
      </c>
      <c r="C37" t="s">
        <v>139</v>
      </c>
    </row>
    <row r="38" spans="1:3" x14ac:dyDescent="0.2">
      <c r="A38" s="1">
        <v>43912</v>
      </c>
      <c r="B38">
        <v>1</v>
      </c>
      <c r="C38" t="s">
        <v>140</v>
      </c>
    </row>
    <row r="39" spans="1:3" x14ac:dyDescent="0.2">
      <c r="C39" t="s">
        <v>141</v>
      </c>
    </row>
    <row r="40" spans="1:3" x14ac:dyDescent="0.2">
      <c r="C40" t="s">
        <v>142</v>
      </c>
    </row>
    <row r="41" spans="1:3" x14ac:dyDescent="0.2">
      <c r="C41" t="s">
        <v>143</v>
      </c>
    </row>
    <row r="42" spans="1:3" x14ac:dyDescent="0.2">
      <c r="B42">
        <v>2</v>
      </c>
      <c r="C42" t="s">
        <v>156</v>
      </c>
    </row>
    <row r="43" spans="1:3" x14ac:dyDescent="0.2">
      <c r="C43" t="s">
        <v>157</v>
      </c>
    </row>
    <row r="44" spans="1:3" x14ac:dyDescent="0.2">
      <c r="C44" t="s">
        <v>158</v>
      </c>
    </row>
    <row r="45" spans="1:3" x14ac:dyDescent="0.2">
      <c r="C45" t="s">
        <v>159</v>
      </c>
    </row>
    <row r="46" spans="1:3" x14ac:dyDescent="0.2">
      <c r="C46" t="s">
        <v>160</v>
      </c>
    </row>
    <row r="47" spans="1:3" x14ac:dyDescent="0.2">
      <c r="B47">
        <v>3</v>
      </c>
      <c r="C47" t="s">
        <v>166</v>
      </c>
    </row>
    <row r="48" spans="1:3" x14ac:dyDescent="0.2">
      <c r="A48" s="1">
        <v>43913</v>
      </c>
      <c r="B48">
        <v>1</v>
      </c>
      <c r="C48" t="s">
        <v>167</v>
      </c>
    </row>
    <row r="49" spans="1:3" x14ac:dyDescent="0.2">
      <c r="A49" s="1">
        <v>43914</v>
      </c>
      <c r="B49">
        <v>1</v>
      </c>
      <c r="C49" t="s">
        <v>168</v>
      </c>
    </row>
    <row r="50" spans="1:3" x14ac:dyDescent="0.2">
      <c r="A50" s="1">
        <v>43915</v>
      </c>
      <c r="B50">
        <v>1</v>
      </c>
      <c r="C50" t="s">
        <v>108</v>
      </c>
    </row>
    <row r="51" spans="1:3" x14ac:dyDescent="0.2">
      <c r="B51">
        <v>2</v>
      </c>
      <c r="C51" t="s">
        <v>169</v>
      </c>
    </row>
    <row r="52" spans="1:3" x14ac:dyDescent="0.2">
      <c r="C52" t="s">
        <v>170</v>
      </c>
    </row>
    <row r="53" spans="1:3" x14ac:dyDescent="0.2">
      <c r="C53" t="s">
        <v>171</v>
      </c>
    </row>
    <row r="54" spans="1:3" x14ac:dyDescent="0.2">
      <c r="A54" s="1">
        <v>43916</v>
      </c>
      <c r="B54">
        <v>1</v>
      </c>
      <c r="C54" t="s">
        <v>108</v>
      </c>
    </row>
    <row r="55" spans="1:3" x14ac:dyDescent="0.2">
      <c r="B55">
        <v>2</v>
      </c>
      <c r="C55" t="s">
        <v>172</v>
      </c>
    </row>
    <row r="56" spans="1:3" x14ac:dyDescent="0.2">
      <c r="C56" t="s">
        <v>173</v>
      </c>
    </row>
    <row r="57" spans="1:3" x14ac:dyDescent="0.2">
      <c r="C57" t="s">
        <v>174</v>
      </c>
    </row>
    <row r="58" spans="1:3" x14ac:dyDescent="0.2">
      <c r="A58" s="1">
        <v>43917</v>
      </c>
      <c r="B58">
        <v>1</v>
      </c>
      <c r="C58" t="s">
        <v>175</v>
      </c>
    </row>
    <row r="59" spans="1:3" x14ac:dyDescent="0.2">
      <c r="B59">
        <v>2</v>
      </c>
      <c r="C59" t="s">
        <v>177</v>
      </c>
    </row>
    <row r="60" spans="1:3" x14ac:dyDescent="0.2">
      <c r="B60">
        <v>3</v>
      </c>
      <c r="C60" t="s">
        <v>179</v>
      </c>
    </row>
    <row r="61" spans="1:3" x14ac:dyDescent="0.2">
      <c r="C61" t="s">
        <v>180</v>
      </c>
    </row>
    <row r="62" spans="1:3" x14ac:dyDescent="0.2">
      <c r="C62" t="s">
        <v>181</v>
      </c>
    </row>
    <row r="63" spans="1:3" x14ac:dyDescent="0.2">
      <c r="B63">
        <v>4</v>
      </c>
      <c r="C63" t="s">
        <v>182</v>
      </c>
    </row>
    <row r="64" spans="1:3" x14ac:dyDescent="0.2">
      <c r="A64" s="1">
        <v>43918</v>
      </c>
      <c r="B64">
        <v>1</v>
      </c>
      <c r="C64" t="s">
        <v>183</v>
      </c>
    </row>
    <row r="65" spans="1:3" x14ac:dyDescent="0.2">
      <c r="B65">
        <v>2</v>
      </c>
      <c r="C65" t="s">
        <v>184</v>
      </c>
    </row>
    <row r="66" spans="1:3" x14ac:dyDescent="0.2">
      <c r="B66">
        <v>3</v>
      </c>
      <c r="C66" t="s">
        <v>185</v>
      </c>
    </row>
    <row r="67" spans="1:3" x14ac:dyDescent="0.2">
      <c r="C67" t="s">
        <v>186</v>
      </c>
    </row>
    <row r="68" spans="1:3" x14ac:dyDescent="0.2">
      <c r="B68">
        <v>4</v>
      </c>
      <c r="C68" t="s">
        <v>188</v>
      </c>
    </row>
    <row r="69" spans="1:3" x14ac:dyDescent="0.2">
      <c r="C69" t="s">
        <v>189</v>
      </c>
    </row>
    <row r="70" spans="1:3" x14ac:dyDescent="0.2">
      <c r="A70" s="1">
        <v>43919</v>
      </c>
      <c r="B70">
        <v>1</v>
      </c>
      <c r="C70" t="s">
        <v>191</v>
      </c>
    </row>
    <row r="71" spans="1:3" x14ac:dyDescent="0.2">
      <c r="C71" t="s">
        <v>190</v>
      </c>
    </row>
    <row r="72" spans="1:3" x14ac:dyDescent="0.2">
      <c r="B72">
        <v>2</v>
      </c>
      <c r="C72" t="s">
        <v>192</v>
      </c>
    </row>
    <row r="73" spans="1:3" x14ac:dyDescent="0.2">
      <c r="B73">
        <v>3</v>
      </c>
      <c r="C73" t="s">
        <v>193</v>
      </c>
    </row>
    <row r="74" spans="1:3" x14ac:dyDescent="0.2">
      <c r="B74">
        <v>4</v>
      </c>
      <c r="C74" t="s">
        <v>194</v>
      </c>
    </row>
    <row r="75" spans="1:3" x14ac:dyDescent="0.2">
      <c r="C75" t="s">
        <v>195</v>
      </c>
    </row>
    <row r="76" spans="1:3" x14ac:dyDescent="0.2">
      <c r="A76" s="1">
        <v>43920</v>
      </c>
      <c r="B76">
        <v>1</v>
      </c>
      <c r="C76" t="s">
        <v>197</v>
      </c>
    </row>
    <row r="77" spans="1:3" x14ac:dyDescent="0.2">
      <c r="C77" t="s">
        <v>108</v>
      </c>
    </row>
    <row r="78" spans="1:3" x14ac:dyDescent="0.2">
      <c r="C78" t="s">
        <v>196</v>
      </c>
    </row>
    <row r="79" spans="1:3" x14ac:dyDescent="0.2">
      <c r="A79" s="1">
        <v>43921</v>
      </c>
      <c r="B79">
        <v>1</v>
      </c>
      <c r="C79" t="s">
        <v>199</v>
      </c>
    </row>
    <row r="80" spans="1:3" x14ac:dyDescent="0.2">
      <c r="C80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R60" activePane="bottomRight" state="frozen"/>
      <selection pane="bottomLeft" activeCell="A37" sqref="A37"/>
      <selection pane="topRight" activeCell="R1" sqref="R1"/>
      <selection pane="bottomRight" activeCell="Z70" sqref="Z70"/>
    </sheetView>
  </sheetViews>
  <sheetFormatPr defaultColWidth="8.875" defaultRowHeight="15" x14ac:dyDescent="0.2"/>
  <cols>
    <col min="1" max="1" width="10.625" bestFit="1" customWidth="1"/>
    <col min="2" max="2" width="10.625" customWidth="1"/>
    <col min="19" max="19" width="9.81640625" bestFit="1" customWidth="1"/>
    <col min="20" max="20" width="5.6484375" bestFit="1" customWidth="1"/>
  </cols>
  <sheetData>
    <row r="1" spans="1:27" x14ac:dyDescent="0.2">
      <c r="A1" t="s">
        <v>0</v>
      </c>
      <c r="B1" t="s">
        <v>92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39</v>
      </c>
      <c r="P1" s="11"/>
      <c r="Q1" s="11"/>
      <c r="R1" s="11" t="s">
        <v>40</v>
      </c>
      <c r="S1" s="11"/>
      <c r="T1" s="11"/>
      <c r="U1" s="11" t="s">
        <v>41</v>
      </c>
      <c r="V1" s="11"/>
      <c r="W1" s="11"/>
      <c r="X1" s="11" t="s">
        <v>42</v>
      </c>
      <c r="Y1" s="11"/>
      <c r="Z1" s="11"/>
      <c r="AA1" s="4" t="s">
        <v>18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19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2</v>
      </c>
      <c r="U58">
        <v>17</v>
      </c>
      <c r="X58">
        <v>29</v>
      </c>
    </row>
    <row r="59" spans="1:27" x14ac:dyDescent="0.2">
      <c r="A59" s="1">
        <v>43910</v>
      </c>
      <c r="B59" s="1"/>
      <c r="C59">
        <v>2</v>
      </c>
      <c r="F59">
        <v>46</v>
      </c>
      <c r="H59">
        <v>1</v>
      </c>
      <c r="I59">
        <v>2</v>
      </c>
      <c r="L59">
        <v>8</v>
      </c>
      <c r="O59">
        <v>40</v>
      </c>
      <c r="R59">
        <v>2</v>
      </c>
      <c r="U59">
        <v>12</v>
      </c>
      <c r="X59">
        <v>28</v>
      </c>
    </row>
    <row r="60" spans="1:27" x14ac:dyDescent="0.2">
      <c r="A60" s="1">
        <v>43911</v>
      </c>
      <c r="B60" s="1"/>
      <c r="C60">
        <v>3</v>
      </c>
      <c r="F60">
        <v>83</v>
      </c>
      <c r="L60">
        <v>17</v>
      </c>
      <c r="O60">
        <v>37</v>
      </c>
      <c r="R60">
        <v>5</v>
      </c>
      <c r="U60">
        <v>26</v>
      </c>
      <c r="X60">
        <v>51</v>
      </c>
    </row>
    <row r="61" spans="1:27" x14ac:dyDescent="0.2">
      <c r="A61" s="1">
        <v>43912</v>
      </c>
      <c r="B61" s="1"/>
      <c r="C61">
        <v>10</v>
      </c>
      <c r="F61">
        <v>97</v>
      </c>
      <c r="I61">
        <v>2</v>
      </c>
      <c r="L61">
        <v>33</v>
      </c>
      <c r="O61">
        <v>38</v>
      </c>
      <c r="R61">
        <v>5</v>
      </c>
      <c r="U61">
        <v>30</v>
      </c>
      <c r="X61">
        <v>67</v>
      </c>
      <c r="Y61">
        <v>63</v>
      </c>
    </row>
    <row r="62" spans="1:27" x14ac:dyDescent="0.2">
      <c r="A62" s="1">
        <v>43913</v>
      </c>
      <c r="B62" s="1"/>
      <c r="C62">
        <v>13</v>
      </c>
      <c r="F62">
        <v>136</v>
      </c>
      <c r="L62">
        <v>34</v>
      </c>
      <c r="O62">
        <v>60</v>
      </c>
      <c r="R62">
        <v>6</v>
      </c>
      <c r="U62">
        <v>20</v>
      </c>
      <c r="X62">
        <v>59</v>
      </c>
      <c r="Y62">
        <v>27</v>
      </c>
    </row>
    <row r="63" spans="1:27" x14ac:dyDescent="0.2">
      <c r="A63" s="1">
        <v>43914</v>
      </c>
      <c r="B63" s="1"/>
      <c r="C63">
        <v>7</v>
      </c>
      <c r="F63">
        <v>149</v>
      </c>
      <c r="H63">
        <v>1</v>
      </c>
      <c r="L63">
        <v>36</v>
      </c>
      <c r="O63">
        <v>78</v>
      </c>
      <c r="R63">
        <v>8</v>
      </c>
      <c r="U63">
        <v>35</v>
      </c>
      <c r="X63">
        <v>64</v>
      </c>
      <c r="Y63">
        <v>16</v>
      </c>
    </row>
    <row r="64" spans="1:27" x14ac:dyDescent="0.2">
      <c r="A64" s="1">
        <v>43915</v>
      </c>
      <c r="B64" s="1"/>
      <c r="C64">
        <v>5</v>
      </c>
      <c r="F64">
        <v>211</v>
      </c>
      <c r="L64">
        <v>27</v>
      </c>
      <c r="O64">
        <v>46</v>
      </c>
      <c r="Q64">
        <v>1</v>
      </c>
      <c r="R64">
        <v>6</v>
      </c>
      <c r="U64">
        <v>30</v>
      </c>
      <c r="X64">
        <v>55</v>
      </c>
      <c r="Y64">
        <v>15</v>
      </c>
    </row>
    <row r="65" spans="1:26" x14ac:dyDescent="0.2">
      <c r="A65" s="1">
        <v>43916</v>
      </c>
      <c r="B65" s="1"/>
      <c r="C65">
        <v>9</v>
      </c>
      <c r="D65">
        <v>1</v>
      </c>
      <c r="F65">
        <v>190</v>
      </c>
      <c r="I65">
        <v>7</v>
      </c>
      <c r="L65">
        <v>38</v>
      </c>
      <c r="O65">
        <v>50</v>
      </c>
      <c r="R65">
        <v>5</v>
      </c>
      <c r="U65">
        <v>26</v>
      </c>
      <c r="V65">
        <v>6</v>
      </c>
      <c r="X65">
        <v>46</v>
      </c>
      <c r="Y65">
        <v>21</v>
      </c>
      <c r="Z65">
        <v>3</v>
      </c>
    </row>
    <row r="66" spans="1:26" x14ac:dyDescent="0.2">
      <c r="A66" s="1">
        <v>43917</v>
      </c>
      <c r="B66" s="1"/>
      <c r="C66">
        <v>9</v>
      </c>
      <c r="D66">
        <v>1</v>
      </c>
      <c r="F66">
        <v>186</v>
      </c>
      <c r="I66">
        <v>2</v>
      </c>
      <c r="L66">
        <v>22</v>
      </c>
      <c r="O66">
        <v>62</v>
      </c>
      <c r="R66">
        <v>11</v>
      </c>
      <c r="S66">
        <v>2</v>
      </c>
      <c r="U66">
        <v>24</v>
      </c>
      <c r="W66">
        <v>1</v>
      </c>
      <c r="X66">
        <v>54</v>
      </c>
      <c r="Y66">
        <v>23</v>
      </c>
    </row>
    <row r="67" spans="1:26" x14ac:dyDescent="0.2">
      <c r="A67" s="1">
        <v>43918</v>
      </c>
      <c r="B67" s="1"/>
      <c r="C67">
        <v>9</v>
      </c>
      <c r="F67">
        <v>212</v>
      </c>
      <c r="H67">
        <v>1</v>
      </c>
      <c r="I67">
        <v>1</v>
      </c>
      <c r="L67">
        <v>30</v>
      </c>
      <c r="O67">
        <v>70</v>
      </c>
      <c r="R67">
        <v>4</v>
      </c>
      <c r="U67">
        <v>23</v>
      </c>
      <c r="X67">
        <v>111</v>
      </c>
      <c r="Y67">
        <v>19</v>
      </c>
    </row>
    <row r="68" spans="1:26" x14ac:dyDescent="0.2">
      <c r="A68" s="1">
        <v>43919</v>
      </c>
      <c r="B68" s="1"/>
      <c r="C68">
        <v>6</v>
      </c>
      <c r="F68">
        <v>174</v>
      </c>
      <c r="L68">
        <v>12</v>
      </c>
      <c r="O68">
        <v>31</v>
      </c>
      <c r="Q68">
        <v>1</v>
      </c>
      <c r="R68">
        <v>4</v>
      </c>
      <c r="U68">
        <v>33</v>
      </c>
      <c r="X68">
        <v>84</v>
      </c>
      <c r="Y68">
        <v>2</v>
      </c>
      <c r="Z68">
        <v>1</v>
      </c>
    </row>
    <row r="69" spans="1:26" x14ac:dyDescent="0.2">
      <c r="A69" s="1">
        <v>43920</v>
      </c>
      <c r="B69" s="1"/>
      <c r="C69">
        <v>1</v>
      </c>
      <c r="E69">
        <v>1</v>
      </c>
      <c r="F69">
        <v>127</v>
      </c>
      <c r="I69">
        <v>2</v>
      </c>
      <c r="L69">
        <v>6</v>
      </c>
      <c r="O69">
        <v>33</v>
      </c>
      <c r="R69">
        <v>3</v>
      </c>
      <c r="T69">
        <v>1</v>
      </c>
      <c r="U69">
        <v>44</v>
      </c>
      <c r="X69">
        <v>52</v>
      </c>
      <c r="Y69">
        <v>55</v>
      </c>
    </row>
    <row r="70" spans="1:26" x14ac:dyDescent="0.2">
      <c r="A70" s="1">
        <v>43921</v>
      </c>
      <c r="B70" s="1"/>
      <c r="C70">
        <v>2</v>
      </c>
      <c r="F70">
        <v>114</v>
      </c>
      <c r="I70">
        <v>2</v>
      </c>
      <c r="L70">
        <v>32</v>
      </c>
      <c r="O70">
        <v>54</v>
      </c>
      <c r="T70">
        <v>1</v>
      </c>
      <c r="U70">
        <v>9</v>
      </c>
      <c r="X70">
        <v>96</v>
      </c>
      <c r="Y70">
        <v>43</v>
      </c>
    </row>
    <row r="71" spans="1:26" x14ac:dyDescent="0.2">
      <c r="A71" s="1"/>
      <c r="B71" s="1"/>
    </row>
    <row r="72" spans="1:26" x14ac:dyDescent="0.2">
      <c r="A72" s="1"/>
      <c r="B72" s="1"/>
    </row>
    <row r="73" spans="1:26" x14ac:dyDescent="0.2">
      <c r="A73" s="1"/>
      <c r="B73" s="1"/>
    </row>
    <row r="74" spans="1:26" x14ac:dyDescent="0.2">
      <c r="A74" s="1"/>
      <c r="B74" s="1"/>
    </row>
    <row r="75" spans="1:26" x14ac:dyDescent="0.2">
      <c r="A75" s="1"/>
      <c r="B75" s="1"/>
    </row>
    <row r="76" spans="1:26" x14ac:dyDescent="0.2">
      <c r="A76" s="1"/>
      <c r="B76" s="1"/>
    </row>
    <row r="77" spans="1:26" x14ac:dyDescent="0.2">
      <c r="A77" s="1"/>
      <c r="B77" s="1"/>
    </row>
    <row r="78" spans="1:26" x14ac:dyDescent="0.2">
      <c r="A78" s="1"/>
      <c r="B78" s="1"/>
    </row>
    <row r="79" spans="1:26" x14ac:dyDescent="0.2">
      <c r="A79" s="1"/>
      <c r="B79" s="1"/>
    </row>
    <row r="80" spans="1:26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DP143"/>
  <sheetViews>
    <sheetView tabSelected="1" zoomScaleNormal="100" zoomScaleSheetLayoutView="100" workbookViewId="0">
      <pane xSplit="1" ySplit="2" topLeftCell="BE51" activePane="bottomRight" state="frozen"/>
      <selection pane="bottomLeft" activeCell="A51" sqref="A51"/>
      <selection pane="topRight" activeCell="B1" sqref="B1"/>
      <selection pane="bottomRight" activeCell="AX64" sqref="AX64"/>
    </sheetView>
  </sheetViews>
  <sheetFormatPr defaultColWidth="8.875" defaultRowHeight="15" x14ac:dyDescent="0.2"/>
  <cols>
    <col min="1" max="1" width="7.53125" bestFit="1" customWidth="1"/>
    <col min="2" max="2" width="5.109375" bestFit="1" customWidth="1"/>
    <col min="3" max="3" width="9.55078125" bestFit="1" customWidth="1"/>
    <col min="4" max="4" width="5.6484375" bestFit="1" customWidth="1"/>
    <col min="5" max="5" width="5.109375" bestFit="1" customWidth="1"/>
    <col min="6" max="6" width="9.55078125" bestFit="1" customWidth="1"/>
    <col min="7" max="7" width="5.6484375" bestFit="1" customWidth="1"/>
    <col min="8" max="8" width="5.109375" bestFit="1" customWidth="1"/>
    <col min="9" max="9" width="9.55078125" bestFit="1" customWidth="1"/>
    <col min="10" max="10" width="5.6484375" bestFit="1" customWidth="1"/>
    <col min="11" max="11" width="5.109375" bestFit="1" customWidth="1"/>
    <col min="12" max="12" width="9.55078125" bestFit="1" customWidth="1"/>
    <col min="13" max="13" width="5.6484375" bestFit="1" customWidth="1"/>
    <col min="14" max="14" width="5.109375" bestFit="1" customWidth="1"/>
    <col min="15" max="15" width="9.55078125" bestFit="1" customWidth="1"/>
    <col min="16" max="16" width="5.6484375" bestFit="1" customWidth="1"/>
    <col min="17" max="17" width="5.109375" bestFit="1" customWidth="1"/>
    <col min="18" max="18" width="9.55078125" bestFit="1" customWidth="1"/>
    <col min="19" max="19" width="5.6484375" bestFit="1" customWidth="1"/>
    <col min="20" max="20" width="5.109375" bestFit="1" customWidth="1"/>
    <col min="21" max="21" width="9.55078125" bestFit="1" customWidth="1"/>
    <col min="22" max="22" width="5.6484375" bestFit="1" customWidth="1"/>
    <col min="23" max="23" width="5.109375" bestFit="1" customWidth="1"/>
    <col min="24" max="24" width="9.55078125" bestFit="1" customWidth="1"/>
    <col min="25" max="25" width="5.6484375" bestFit="1" customWidth="1"/>
    <col min="26" max="28" width="5.6484375" customWidth="1"/>
    <col min="29" max="29" width="5.109375" bestFit="1" customWidth="1"/>
    <col min="30" max="30" width="9.55078125" bestFit="1" customWidth="1"/>
    <col min="31" max="31" width="5.6484375" bestFit="1" customWidth="1"/>
    <col min="32" max="32" width="12.10546875" style="5" bestFit="1" customWidth="1"/>
    <col min="33" max="33" width="10.22265625" bestFit="1" customWidth="1"/>
    <col min="34" max="34" width="11.703125" bestFit="1" customWidth="1"/>
    <col min="35" max="35" width="9.55078125" bestFit="1" customWidth="1"/>
    <col min="36" max="36" width="5.6484375" bestFit="1" customWidth="1"/>
    <col min="37" max="37" width="10.22265625" bestFit="1" customWidth="1"/>
    <col min="38" max="38" width="6.9921875" bestFit="1" customWidth="1"/>
    <col min="39" max="39" width="9.68359375" bestFit="1" customWidth="1"/>
    <col min="40" max="40" width="4.03515625" bestFit="1" customWidth="1"/>
    <col min="41" max="41" width="4.83984375" bestFit="1" customWidth="1"/>
    <col min="42" max="42" width="3.49609375" bestFit="1" customWidth="1"/>
    <col min="43" max="44" width="4.4375" bestFit="1" customWidth="1"/>
    <col min="45" max="45" width="3.49609375" bestFit="1" customWidth="1"/>
    <col min="46" max="46" width="3.62890625" bestFit="1" customWidth="1"/>
    <col min="47" max="47" width="5.78125" customWidth="1"/>
    <col min="48" max="48" width="11.43359375" style="3" bestFit="1" customWidth="1"/>
    <col min="49" max="49" width="8.609375" bestFit="1" customWidth="1"/>
    <col min="50" max="51" width="12.77734375" bestFit="1" customWidth="1"/>
    <col min="52" max="52" width="12.77734375" customWidth="1"/>
    <col min="53" max="53" width="23" bestFit="1" customWidth="1"/>
    <col min="55" max="55" width="13.85546875" bestFit="1" customWidth="1"/>
    <col min="57" max="57" width="13.85546875" bestFit="1" customWidth="1"/>
    <col min="58" max="69" width="13.85546875" customWidth="1"/>
  </cols>
  <sheetData>
    <row r="1" spans="1:113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39</v>
      </c>
      <c r="O1" s="11"/>
      <c r="P1" s="11"/>
      <c r="Q1" s="11" t="s">
        <v>40</v>
      </c>
      <c r="R1" s="11"/>
      <c r="S1" s="11"/>
      <c r="T1" s="11" t="s">
        <v>41</v>
      </c>
      <c r="U1" s="11"/>
      <c r="V1" s="11"/>
      <c r="W1" s="11" t="s">
        <v>42</v>
      </c>
      <c r="X1" s="11"/>
      <c r="Y1" s="11"/>
      <c r="Z1" s="11" t="s">
        <v>91</v>
      </c>
      <c r="AA1" s="11"/>
      <c r="AB1" s="11"/>
      <c r="AC1" s="11" t="s">
        <v>90</v>
      </c>
      <c r="AD1" s="11"/>
      <c r="AE1" s="11"/>
      <c r="AF1" s="5" t="s">
        <v>9</v>
      </c>
      <c r="AG1" t="s">
        <v>10</v>
      </c>
      <c r="AH1" s="11" t="s">
        <v>17</v>
      </c>
      <c r="AI1" s="11"/>
      <c r="AJ1" s="11"/>
      <c r="AK1" s="11"/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176</v>
      </c>
      <c r="AW1" t="s">
        <v>15</v>
      </c>
      <c r="AX1" t="s">
        <v>16</v>
      </c>
      <c r="AY1" s="11" t="s">
        <v>20</v>
      </c>
      <c r="AZ1" s="11"/>
      <c r="BA1" t="s">
        <v>67</v>
      </c>
      <c r="BB1" s="11" t="s">
        <v>73</v>
      </c>
      <c r="BC1" s="11"/>
      <c r="BD1" s="11" t="s">
        <v>79</v>
      </c>
      <c r="BE1" s="11"/>
      <c r="BF1" s="11" t="s">
        <v>120</v>
      </c>
      <c r="BG1" s="11"/>
      <c r="BH1" s="11" t="s">
        <v>126</v>
      </c>
      <c r="BI1" s="11"/>
      <c r="BJ1" s="11" t="s">
        <v>133</v>
      </c>
      <c r="BK1" s="11"/>
      <c r="BL1" s="11" t="s">
        <v>147</v>
      </c>
      <c r="BM1" s="11"/>
      <c r="BN1" s="11" t="s">
        <v>151</v>
      </c>
      <c r="BO1" s="11"/>
      <c r="BP1" s="11" t="s">
        <v>155</v>
      </c>
      <c r="BQ1" s="11"/>
      <c r="BR1" t="s">
        <v>110</v>
      </c>
      <c r="BS1" s="11" t="s">
        <v>111</v>
      </c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 t="str">
        <f>"State daily cases after reaching " &amp;Configuration!$B$12 &amp; " cases"</f>
        <v>State daily cases after reaching 100 cases</v>
      </c>
      <c r="DB1" s="11"/>
      <c r="DC1" s="11"/>
      <c r="DD1" s="11"/>
      <c r="DE1" s="11"/>
      <c r="DF1" s="11"/>
      <c r="DG1" s="11"/>
      <c r="DH1" s="11"/>
      <c r="DI1" s="11"/>
    </row>
    <row r="2" spans="1:113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K2" t="s">
        <v>10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39</v>
      </c>
      <c r="AS2" t="s">
        <v>40</v>
      </c>
      <c r="AT2" t="s">
        <v>41</v>
      </c>
      <c r="AU2" t="s">
        <v>42</v>
      </c>
      <c r="AY2" t="s">
        <v>20</v>
      </c>
      <c r="AZ2" t="s">
        <v>107</v>
      </c>
      <c r="BB2" t="s">
        <v>74</v>
      </c>
      <c r="BC2" t="s">
        <v>75</v>
      </c>
      <c r="BD2" t="s">
        <v>74</v>
      </c>
      <c r="BE2" t="s">
        <v>75</v>
      </c>
      <c r="BF2" t="s">
        <v>74</v>
      </c>
      <c r="BG2" t="s">
        <v>75</v>
      </c>
      <c r="BH2" t="s">
        <v>74</v>
      </c>
      <c r="BI2" t="s">
        <v>75</v>
      </c>
      <c r="BJ2" t="s">
        <v>74</v>
      </c>
      <c r="BK2" t="s">
        <v>75</v>
      </c>
      <c r="BL2" t="s">
        <v>74</v>
      </c>
      <c r="BM2" t="s">
        <v>75</v>
      </c>
      <c r="BN2" t="s">
        <v>74</v>
      </c>
      <c r="BO2" t="s">
        <v>75</v>
      </c>
      <c r="BP2" t="s">
        <v>74</v>
      </c>
      <c r="BQ2" t="s">
        <v>75</v>
      </c>
      <c r="BS2" t="s">
        <v>162</v>
      </c>
      <c r="BT2" t="s">
        <v>163</v>
      </c>
      <c r="BU2" t="s">
        <v>164</v>
      </c>
      <c r="BV2" t="s">
        <v>161</v>
      </c>
      <c r="BW2" t="s">
        <v>165</v>
      </c>
      <c r="BX2" t="str">
        <f>"Double every "&amp;ROUND(_xlfn.XLOOKUP(_xlfn.AGGREGATE(4,6,$BR$3:$BR2001),$BR$3:$BR$2000,$CA$3:$CA$2000,1,1), 2)&amp;" days"</f>
        <v>Double every 3.81 days</v>
      </c>
      <c r="BY2" t="str">
        <f>FLOOR((_xlfn.XLOOKUP(_xlfn.AGGREGATE(4,6,$BR$3:$BR2001),$BR$3:$BR$2000,$BZ$3:$BZ$2000,1,1)-_xlfn.XLOOKUP(_xlfn.AGGREGATE(5,6,$BR$3:$BR2001),$BR$3:$BR$2000,$BZ$3:$BZ$2000,1,1))/_xlfn.XLOOKUP(_xlfn.AGGREGATE(4,6,$BR$3:$BR2001),$BR$3:$BR$2000,$BR$3:$BR$2000,1,1),1) &amp; " new cases per day"</f>
        <v>211 new cases per day</v>
      </c>
      <c r="BZ2" t="s">
        <v>112</v>
      </c>
      <c r="CA2" t="s">
        <v>178</v>
      </c>
      <c r="CB2" t="s">
        <v>187</v>
      </c>
      <c r="CC2" t="s">
        <v>71</v>
      </c>
      <c r="CD2" t="s">
        <v>178</v>
      </c>
      <c r="CE2" t="s">
        <v>187</v>
      </c>
      <c r="CF2" t="s">
        <v>76</v>
      </c>
      <c r="CG2" t="s">
        <v>178</v>
      </c>
      <c r="CH2" t="s">
        <v>187</v>
      </c>
      <c r="CI2" t="s">
        <v>117</v>
      </c>
      <c r="CJ2" t="s">
        <v>178</v>
      </c>
      <c r="CK2" t="s">
        <v>187</v>
      </c>
      <c r="CL2" t="s">
        <v>123</v>
      </c>
      <c r="CM2" t="s">
        <v>178</v>
      </c>
      <c r="CN2" t="s">
        <v>187</v>
      </c>
      <c r="CO2" t="s">
        <v>132</v>
      </c>
      <c r="CP2" t="s">
        <v>178</v>
      </c>
      <c r="CQ2" t="s">
        <v>187</v>
      </c>
      <c r="CR2" t="s">
        <v>144</v>
      </c>
      <c r="CS2" t="s">
        <v>178</v>
      </c>
      <c r="CT2" t="s">
        <v>187</v>
      </c>
      <c r="CU2" t="s">
        <v>150</v>
      </c>
      <c r="CV2" t="s">
        <v>178</v>
      </c>
      <c r="CW2" t="s">
        <v>187</v>
      </c>
      <c r="CX2" t="s">
        <v>154</v>
      </c>
      <c r="CY2" t="s">
        <v>178</v>
      </c>
      <c r="CZ2" t="s">
        <v>187</v>
      </c>
      <c r="DA2" t="s">
        <v>130</v>
      </c>
      <c r="DB2" t="s">
        <v>1</v>
      </c>
      <c r="DC2" t="s">
        <v>2</v>
      </c>
      <c r="DD2" t="s">
        <v>3</v>
      </c>
      <c r="DE2" t="s">
        <v>4</v>
      </c>
      <c r="DF2" t="s">
        <v>39</v>
      </c>
      <c r="DG2" t="s">
        <v>40</v>
      </c>
      <c r="DH2" t="s">
        <v>41</v>
      </c>
      <c r="DI2" t="s">
        <v>42</v>
      </c>
    </row>
    <row r="3" spans="1:113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>
        <f>IF(OR(_xlfn.IFNA($A3,"")="", ROW()&lt;=3,MAX(International!$C$3:$C$2000)&lt;$AC3),"",$A3-_xlfn.XLOOKUP($AC3,International!$C$3:$C$2000,International!$A$3:$A$2000,NA(),1,1))</f>
        <v/>
      </c>
      <c r="BC3" t="str">
        <f>IF(OR(_xlfn.IFNA($A3,"")="", ROW()&lt;=3,MAX(International!$D$3:$D$2000)&lt;$BA3),"",$A3-_xlfn.XLOOKUP($BA3,International!$D$3:$D$2000,International!$A$3:$A$2000,NA(),1,1))</f>
        <v/>
      </c>
      <c r="BD3" t="str">
        <f>IF(OR(_xlfn.IFNA($A3,"")="", ROW()&lt;=3,MAX(International!$F$3:$F$2000)&lt;$AC3),"",$A3-_xlfn.XLOOKUP($AC3,International!$F$3:$F$2000,International!$A$3:$A$2000,NA(),1,1))</f>
        <v/>
      </c>
      <c r="BE3" t="str">
        <f>IF(OR(_xlfn.IFNA($A3,"")="", ROW()&lt;=3,MAX(International!$G$3:$G$2000)&lt;$BA3),"",$A3-_xlfn.XLOOKUP($BA3,International!$G$3:$G$2000,International!$A$3:$A$2000,NA(),1,1))</f>
        <v/>
      </c>
      <c r="BF3" t="str">
        <f>IF(OR(_xlfn.IFNA($A3,"")="", ROW()&lt;=3,MAX(International!$I$3:$I$2000)&lt;$AC3),"",$A3-_xlfn.XLOOKUP($AC3,International!$I$3:$I$2000,International!$A$3:$A$2000,NA(),1,1))</f>
        <v/>
      </c>
      <c r="BG3" t="str">
        <f>IF(OR(_xlfn.IFNA($A3,"")="", ROW()&lt;=3,MAX(International!$J$3:$J$2000)&lt;$BA3),"",$A3-_xlfn.XLOOKUP($BA3,International!$J$3:$J$2000,International!$A$3:$A$2000,NA(),1,1))</f>
        <v/>
      </c>
      <c r="BH3" t="str">
        <f>IF(OR(_xlfn.IFNA($A3,"")="", ROW()&lt;=3,MAX(International!$L$3:$L$2000)&lt;$AC3),"",$A3-_xlfn.XLOOKUP($AC3,International!$L$3:$L$2000,International!$A$3:$A$2000,NA(),1,1))</f>
        <v/>
      </c>
      <c r="BI3" t="str">
        <f>IF(OR(_xlfn.IFNA($A3,"")="", ROW()&lt;=3,MAX(International!$M$3:$M$2000)&lt;$BA3),"",$A3-_xlfn.XLOOKUP($BA3,International!$M$3:$M$2000,International!$A$3:$A$2000,NA(),1,1))</f>
        <v/>
      </c>
      <c r="BJ3" t="str">
        <f>IF(OR(_xlfn.IFNA($A3,"")="", ROW()&lt;=3,MAX(International!$O$3:$O$2000)&lt;$AC3),"",$A3-_xlfn.XLOOKUP($AC3,International!$O$3:$O$2000,International!$A$3:$A$2000,NA(),1,1))</f>
        <v/>
      </c>
      <c r="BK3" t="str">
        <f>IF(OR(_xlfn.IFNA($A3,"")="", ROW()&lt;=3,MAX(International!$P$3:$P$2000)&lt;$BA3),"",$A3-_xlfn.XLOOKUP($BA3,International!$P$3:$P$2000,International!$A$3:$A$2000,NA(),1,1))</f>
        <v/>
      </c>
      <c r="BL3" t="str">
        <f>IF(OR(_xlfn.IFNA($A3,"")="", ROW()&lt;=3,MAX(International!$R$3:$R$2000)&lt;$AC3),"",$A3-_xlfn.XLOOKUP($AC3,International!$R$3:$R$2000,International!$A$3:$A$2000,NA(),1,1))</f>
        <v/>
      </c>
      <c r="BM3" t="str">
        <f>IF(OR(_xlfn.IFNA($A3,"")="", ROW()&lt;=3,MAX(International!$S$3:$S$2000)&lt;$BA3),"",$A3-_xlfn.XLOOKUP($BA3,International!$S$3:$S$2000,International!$A$3:$A$2000,NA(),1,1))</f>
        <v/>
      </c>
      <c r="BN3" t="str">
        <f>IF(OR(_xlfn.IFNA($A3,"")="", ROW()&lt;=3,MAX(International!$U$3:$U$2000)&lt;$AC3),"",$A3-_xlfn.XLOOKUP($AC3,International!$U$3:$U$2000,International!$A$3:$A$2000,NA(),1,1))</f>
        <v/>
      </c>
      <c r="BO3" t="str">
        <f>IF(OR(_xlfn.IFNA($A3,"")="", ROW()&lt;=3,MAX(International!$V$3:$V$2000)&lt;$BA3),"",$A3-_xlfn.XLOOKUP($BA3,International!$V$3:$V$2000,International!$A$3:$A$2000,NA(),1,1))</f>
        <v/>
      </c>
      <c r="BP3" t="str">
        <f>IF(OR(_xlfn.IFNA($A3,"")="", ROW()&lt;=3,MAX(International!$X$3:$X$2000)&lt;$AC3),"",$A3-_xlfn.XLOOKUP($AC3,International!$X$3:$X$2000,International!$A$3:$A$2000,NA(),1,1))</f>
        <v/>
      </c>
      <c r="BQ3" t="str">
        <f>IF(OR(_xlfn.IFNA($A3,"")="", ROW()&lt;=3,MAX(International!$Y$3:$Y$2000)&lt;$BA3),"",$A3-_xlfn.XLOOKUP($BA3,International!$Y$3:$Y$2000,International!$A$3:$A$2000,NA(),1,1))</f>
        <v/>
      </c>
      <c r="BR3" t="e">
        <f>IF(OR(ISNA(A3),AC3&lt;100),NA(),A3-(_xlfn.XLOOKUP(100, AC$3:AC$2000,A$3:A$2000,NA(),1,1)))</f>
        <v>#N/A</v>
      </c>
      <c r="BS3" t="e">
        <f t="shared" ref="BS3:BS34" si="0">IFERROR(IF(OR(ISNA($A3),$AC3&lt;100),NA(),IF(FLOOR(2^($BR3+(LOG(100)/LOG(2))),2)-100&gt; _xlfn.AGGREGATE(4,6,$BZ$3:$CX$2000)+2000,NA(),FLOOR(2^($BR3+(LOG(100)/LOG(2))),2))), NA())</f>
        <v>#N/A</v>
      </c>
      <c r="BT3" t="e">
        <f t="shared" ref="BT3:BT34" si="1">IFERROR(IF(OR(ISNA($A3),$AC3&lt;100),NA(),IF(FLOOR((2^(($BR3+4*LOG(10)/LOG(2))/2)),2)&gt; _xlfn.AGGREGATE(4,6,$BZ$3:$CX$2000)+2000,NA(),FLOOR((2^(($BR3+4*LOG(10)/LOG(2))/2)),2))), NA())</f>
        <v>#N/A</v>
      </c>
      <c r="BU3" t="e">
        <f t="shared" ref="BU3:BU34" si="2">IFERROR(IF(OR(ISNA($A3),$AC3&lt;100),NA(),IF(FLOOR((2^(($BR3+6*LOG(10)/LOG(2))/3)),2)&gt; _xlfn.AGGREGATE(4,6,$BZ$3:$CX$2000)+2000,NA(),FLOOR((2^(($BR3+6*LOG(10)/LOG(2))/3)),2))), NA())</f>
        <v>#N/A</v>
      </c>
      <c r="BV3" t="e">
        <f t="shared" ref="BV3:BV34" si="3">IFERROR(IF(OR(ISNA($A3),$AC3&lt;100),NA(),IF(FLOOR((2^(($BR3+8*LOG(10)/LOG(2))/4)),2)&gt; _xlfn.AGGREGATE(4,6,$BZ$3:$CX$2000)+2000,NA(),FLOOR((2^(($BR3+8*LOG(10)/LOG(2))/4)),2))), NA())</f>
        <v>#N/A</v>
      </c>
      <c r="BW3" t="e">
        <f t="shared" ref="BW3:BW34" si="4">IFERROR(IF(OR(ISNA($A3),$AC3&lt;100),NA(),IF(FLOOR((2^(($BR3+10*LOG(10)/LOG(2))/5)),2)&gt; _xlfn.AGGREGATE(4,6,$BZ$3:$CX$2000)+2000,NA(),FLOOR((2^(($BR3+10*LOG(10)/LOG(2))/5)),2))), NA())</f>
        <v>#N/A</v>
      </c>
      <c r="BX3" t="e">
        <f>IFERROR(IF(OR(ISNA($A3),$AC3&lt;100),NA(),IF(FLOOR((2^(($BR3+2*_xlfn.XLOOKUP(_xlfn.AGGREGATE(4,6,$BR$3:$BR1954),$BR$3:$BR$2000,$CA$3:$CA$2000,1,1)*LOG(10)/LOG(2))/_xlfn.XLOOKUP(_xlfn.AGGREGATE(4,6,$BR$3:$BR1954),$BR$3:$BR$2000,$CA$3:$CA$2000,1,1))),2)&gt; _xlfn.AGGREGATE(4,6,$BZ$3:$CX$2000)+2000,NA(),FLOOR((2^(($BR3+2*_xlfn.XLOOKUP(_xlfn.AGGREGATE(4,6,$BR$3:$BR1954),$BR$3:$BR$2000,$CA$3:$CA$2000,1,1)*LOG(10)/LOG(2))/_xlfn.XLOOKUP(_xlfn.AGGREGATE(4,6,$BR$3:$BR1954),$BR$3:$BR$2000,$CA$3:$CA$2000,1,1))),2))), NA())</f>
        <v>#N/A</v>
      </c>
      <c r="BY3" t="e">
        <f>IF(OR(ISNA($A3),$AC3&lt;100),NA(),FLOOR(_xlfn.XLOOKUP(_xlfn.AGGREGATE(5,6,$BR$3:$BR1954),$BR$3:$BR$2000,$BZ$3:$BZ$2000,1,1)+(_xlfn.XLOOKUP(_xlfn.AGGREGATE(4,6,$BR$3:$BR1954),$BR$3:$BR$2000,$BZ$3:$BZ$2000,1,1)-_xlfn.XLOOKUP(_xlfn.AGGREGATE(5,6,$BR$3:$BR1954),$BR$3:$BR$2000,$BZ$3:$BZ$2000,1,1))/(_xlfn.XLOOKUP(_xlfn.AGGREGATE(4,6,$BR$3:$BR1954),$BR$3:$BR$2000,$BR$3:$BR$2000,1,1)+1)*BR3, 1))</f>
        <v>#N/A</v>
      </c>
      <c r="BZ3" t="e">
        <f>IFERROR(IF(OR(ISNA(A3),AC3&lt;100),NA(),AC3),NA())</f>
        <v>#N/A</v>
      </c>
      <c r="CA3" t="e">
        <f t="shared" ref="CA3:CA34" si="5">IF(OR(ISNA($A3),$AC3&lt;100),NA(),($BR3*LOG(2)/LOG(BZ3/100)))</f>
        <v>#N/A</v>
      </c>
      <c r="CB3" t="e">
        <f>IF(OR(ISNA($A3),$AC3&lt;100),NA(),IF($BR3=0,0,FLOOR((BZ3-_xlfn.XLOOKUP(_xlfn.AGGREGATE(5,6,$BR$3:$BR1954),$BR$3:$BR$2000,BZ$3:BZ$2000,1,1))/_xlfn.XLOOKUP($BR3,$BR$3:$BR$2000,$BR$3:$BR$2000,1,1), 1)))</f>
        <v>#N/A</v>
      </c>
      <c r="CC3" t="e" cm="1">
        <f t="array" ref="CC3">IFERROR(IF(OR(ISNA($A3),$AC3&lt;100,INDEX(International!C$3:C$2000,_xlfn.XMATCH(100,International!C$3:C$2000,1,1)+$BR3)=""),NA(),INDEX(International!C$3:C$2000,_xlfn.XMATCH(100,International!C$3:C$2000,1,1)+$BR3)), NA())</f>
        <v>#N/A</v>
      </c>
      <c r="CD3" t="e">
        <f>IF(OR(ISNA($A3),$AC3&lt;100),NA(),($BR3*LOG(2)/LOG(CC3/100)))</f>
        <v>#N/A</v>
      </c>
      <c r="CE3" t="e">
        <f>IF(OR(ISNA($A3),$AC3&lt;100),NA(),IF($BR3=0,0,FLOOR((CC3-_xlfn.XLOOKUP(_xlfn.AGGREGATE(5,6,$BR$3:$BR1954),$BR$3:$BR$2000,CC$3:CC$2000,1,1))/_xlfn.XLOOKUP($BR3,$BR$3:$BR$2000,$BR$3:$BR$2000,1,1), 1)))</f>
        <v>#N/A</v>
      </c>
      <c r="CF3" t="e" cm="1">
        <f t="array" ref="CF3">IFERROR(IF(OR(ISNA($A3),$AC3&lt;100,INDEX(International!F$3:F$2000,_xlfn.XMATCH(100,International!F$3:F$2000,1,1)+$BR3)=""),NA(),INDEX(International!F$3:F$2000,_xlfn.XMATCH(100,International!F$3:F$2000,1,1)+$BR3)), NA())</f>
        <v>#N/A</v>
      </c>
      <c r="CG3" t="e">
        <f t="shared" ref="CG3:CJ48" si="6">IF(OR(ISNA($A3),$AC3&lt;100),NA(),IF(CF3=100,0,($BR3*LOG(2)/LOG(CF3/100))))</f>
        <v>#N/A</v>
      </c>
      <c r="CH3" t="e">
        <f>IF(OR(ISNA($A3),$AC3&lt;100),NA(),IF($BR3=0,0,FLOOR((CF3-_xlfn.XLOOKUP(_xlfn.AGGREGATE(5,6,$BR$3:$BR1954),$BR$3:$BR$2000,CF$3:CF$2000,1,1))/_xlfn.XLOOKUP($BR3,$BR$3:$BR$2000,$BR$3:$BR$2000,1,1), 1)))</f>
        <v>#N/A</v>
      </c>
      <c r="CI3" t="e" cm="1">
        <f t="array" ref="CI3">IFERROR(IF(OR(ISNA($A3),$AC3&lt;100,INDEX(International!I$3:I$2000,_xlfn.XMATCH(100,International!I$3:I$2000,1,1)+$BR3)=""),NA(),INDEX(International!I$3:I$2000,_xlfn.XMATCH(100,International!I$3:I$2000,1,1)+$BR3)), NA())</f>
        <v>#N/A</v>
      </c>
      <c r="CJ3" t="e">
        <f t="shared" si="6"/>
        <v>#N/A</v>
      </c>
      <c r="CK3" t="e">
        <f>IF(OR(ISNA($A3),$AC3&lt;100),NA(),IF($BR3=0,0,FLOOR((CI3-_xlfn.XLOOKUP(_xlfn.AGGREGATE(5,6,$BR$3:$BR1954),$BR$3:$BR$2000,CI$3:CI$2000,1,1))/_xlfn.XLOOKUP($BR3,$BR$3:$BR$2000,$BR$3:$BR$2000,1,1), 1)))</f>
        <v>#N/A</v>
      </c>
      <c r="CL3" t="e" cm="1">
        <f t="array" ref="CL3">IFERROR(IF(OR(ISNA($A3),$AC3&lt;100,INDEX(International!L$3:L$2000,_xlfn.XMATCH(100,International!L$3:L$2000,1,1)+$BR3)=""),NA(),INDEX(International!L$3:L$2000,_xlfn.XMATCH(100,International!L$3:L$2000,1,1)+$BR3)), NA())</f>
        <v>#N/A</v>
      </c>
      <c r="CM3" t="e">
        <f t="shared" ref="CM3:CP3" si="7">IF(OR(ISNA($A3),$AC3&lt;100),NA(),IF(CL3=100,0,($BR3*LOG(2)/LOG(CL3/100))))</f>
        <v>#N/A</v>
      </c>
      <c r="CN3" t="e">
        <f>IF(OR(ISNA($A3),$AC3&lt;100),NA(),IF($BR3=0,0,FLOOR((CL3-_xlfn.XLOOKUP(_xlfn.AGGREGATE(5,6,$BR$3:$BR1954),$BR$3:$BR$2000,CL$3:CL$2000,1,1))/_xlfn.XLOOKUP($BR3,$BR$3:$BR$2000,$BR$3:$BR$2000,1,1), 1)))</f>
        <v>#N/A</v>
      </c>
      <c r="CO3" t="e" cm="1">
        <f t="array" ref="CO3">IFERROR(IF(OR(ISNA($A3),$AC3&lt;100,INDEX(International!O$3:O$2000,_xlfn.XMATCH(100,International!O$3:O$2000,1,1)+$BR3)=""),NA(),INDEX(International!O$3:O$2000,_xlfn.XMATCH(100,International!O$3:O$2000,1,1)+$BR3)), NA())</f>
        <v>#N/A</v>
      </c>
      <c r="CP3" t="e">
        <f t="shared" si="7"/>
        <v>#N/A</v>
      </c>
      <c r="CQ3" t="e">
        <f>IF(OR(ISNA($A3),$AC3&lt;100),NA(),IF($BR3=0,0,FLOOR((CO3-_xlfn.XLOOKUP(_xlfn.AGGREGATE(5,6,$BR$3:$BR1954),$BR$3:$BR$2000,CO$3:CO$2000,1,1))/_xlfn.XLOOKUP($BR3,$BR$3:$BR$2000,$BR$3:$BR$2000,1,1), 1)))</f>
        <v>#N/A</v>
      </c>
      <c r="CR3" t="e" cm="1">
        <f t="array" ref="CR3">IFERROR(IF(OR(ISNA($A3),$AC3&lt;100,INDEX(International!R$3:R$2000,_xlfn.XMATCH(100,International!R$3:R$2000,1,1)+$BR3)=""),NA(),INDEX(International!R$3:R$2000,_xlfn.XMATCH(100,International!R$3:R$2000,1,1)+$BR3)), NA())</f>
        <v>#N/A</v>
      </c>
      <c r="CS3" t="e">
        <f t="shared" ref="CS3:CV3" si="8">IF(OR(ISNA($A3),$AC3&lt;100),NA(),IF(CR3=100,0,($BR3*LOG(2)/LOG(CR3/100))))</f>
        <v>#N/A</v>
      </c>
      <c r="CT3" t="e">
        <f>IF(OR(ISNA($A3),$AC3&lt;100),NA(),IF($BR3=0,0,FLOOR((CR3-_xlfn.XLOOKUP(_xlfn.AGGREGATE(5,6,$BR$3:$BR1954),$BR$3:$BR$2000,CR$3:CR$2000,1,1))/_xlfn.XLOOKUP($BR3,$BR$3:$BR$2000,$BR$3:$BR$2000,1,1), 1)))</f>
        <v>#N/A</v>
      </c>
      <c r="CU3" t="e" cm="1">
        <f t="array" ref="CU3">IFERROR(IF(OR(ISNA($A3),$AC3&lt;100,INDEX(International!U$3:U$2000,_xlfn.XMATCH(100,International!U$3:U$2000,1,1)+$BR3)=""),NA(),INDEX(International!U$3:U$2000,_xlfn.XMATCH(100,International!U$3:U$2000,1,1)+$BR3)), NA())</f>
        <v>#N/A</v>
      </c>
      <c r="CV3" t="e">
        <f t="shared" si="8"/>
        <v>#N/A</v>
      </c>
      <c r="CW3" t="e">
        <f>IF(OR(ISNA($A3),$AC3&lt;100),NA(),IF($BR3=0,0,FLOOR((CU3-_xlfn.XLOOKUP(_xlfn.AGGREGATE(5,6,$BR$3:$BR1954),$BR$3:$BR$2000,CU$3:CU$2000,1,1))/_xlfn.XLOOKUP($BR3,$BR$3:$BR$2000,$BR$3:$BR$2000,1,1), 1)))</f>
        <v>#N/A</v>
      </c>
      <c r="CX3" t="e" cm="1">
        <f t="array" ref="CX3">IFERROR(IF(OR(ISNA($A3),$AC3&lt;100,INDEX(International!X$3:X$2000,_xlfn.XMATCH(100,International!X$3:X$2000,1,1)+$BR3)=""),NA(),INDEX(International!X$3:X$2000,_xlfn.XMATCH(100,International!X$3:X$2000,1,1)+$BR3)), NA())</f>
        <v>#N/A</v>
      </c>
      <c r="CY3" t="e">
        <f t="shared" ref="CY3" si="9">IF(OR(ISNA($A3),$AC3&lt;100),NA(),IF(CX3=100,0,($BR3*LOG(2)/LOG(CX3/100))))</f>
        <v>#N/A</v>
      </c>
      <c r="CZ3" t="e">
        <f>IF(OR(ISNA($A3),$AC3&lt;100),NA(),IF($BR3=0,0,FLOOR((CX3-_xlfn.XLOOKUP(_xlfn.AGGREGATE(5,6,$BR$3:$BR1954),$BR$3:$BR$2000,CX$3:CX$2000,1,1))/_xlfn.XLOOKUP($BR3,$BR$3:$BR$2000,$BR$3:$BR$2000,1,1), 1)))</f>
        <v>#N/A</v>
      </c>
      <c r="DA3">
        <f>IF(_xlfn.IFNA(A3,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:K2000)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+1,DA2+1,NA())))</f>
        <v>0</v>
      </c>
      <c r="DB3" t="e" cm="1">
        <f t="array" ref="DB3">IFERROR(IF(ISNA($A3),NA(),INDEX(B$3:B$2000,_xlfn.XMATCH(Configuration!$B$12,B$3:B$2000,1,1)+$DA3)-0), NA())</f>
        <v>#N/A</v>
      </c>
      <c r="DC3" cm="1">
        <f t="array" ref="DC3">IFERROR(IF(ISNA($A3),NA(),INDEX(E$3:E$2000,_xlfn.XMATCH(Configuration!$B$12,E$3:E$2000,1,1)+$DA3)-0), NA())</f>
        <v>112</v>
      </c>
      <c r="DD3" t="e" cm="1">
        <f t="array" ref="DD3">IFERROR(IF(ISNA($A3),NA(),INDEX(H$3:H$2000,_xlfn.XMATCH(Configuration!$B$12,H$3:H$2000,1,1)+$DA3)-0), NA())</f>
        <v>#N/A</v>
      </c>
      <c r="DE3" cm="1">
        <f t="array" ref="DE3">IFERROR(IF(ISNA($A3),NA(),INDEX(K$3:K$2000,_xlfn.XMATCH(Configuration!$B$12,K$3:K$2000,1,1)+$DA3)-0), NA())</f>
        <v>100</v>
      </c>
      <c r="DF3" cm="1">
        <f t="array" ref="DF3">IFERROR(IF(ISNA($A3),NA(),INDEX(N$3:N$2000,_xlfn.XMATCH(Configuration!$B$12,N$3:N$2000,1,1)+$DA3)-0), NA())</f>
        <v>144</v>
      </c>
      <c r="DG3" t="e" cm="1">
        <f t="array" ref="DG3">IFERROR(IF(ISNA($A3),NA(),INDEX(Q$3:Q$2000,_xlfn.XMATCH(Configuration!$B$12,Q$3:Q$2000,1,1)+$DA3)-0), NA())</f>
        <v>#N/A</v>
      </c>
      <c r="DH3" cm="1">
        <f t="array" ref="DH3">IFERROR(IF(ISNA($A3),NA(),INDEX(T$3:T$2000,_xlfn.XMATCH(Configuration!$B$12,T$3:T$2000,1,1)+$DA3)-0), NA())</f>
        <v>120</v>
      </c>
      <c r="DI3" cm="1">
        <f t="array" ref="DI3">IFERROR(IF(ISNA($A3),NA(),INDEX(W$3:W$2000,_xlfn.XMATCH(Configuration!$B$12,W$3:W$2000,1,1)+$DA3)-0), NA())</f>
        <v>121</v>
      </c>
    </row>
    <row r="4" spans="1:113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10">IF(_xlfn.IFNA($A4,"")="","",Z4+IF(ROW()&gt;4,AC3,0))</f>
        <v>4</v>
      </c>
      <c r="AD4">
        <f t="shared" ref="AD4:AD67" si="11">IF(_xlfn.IFNA($A4,"")="","",AA4+IF(ROW()&gt;4,AD3,0))</f>
        <v>0</v>
      </c>
      <c r="AE4">
        <f t="shared" ref="AE4:AE67" si="12">IF(_xlfn.IFNA($A4,"")="","",AB4+IF(ROW()&gt;4,AE3,0))</f>
        <v>0</v>
      </c>
      <c r="AF4" s="5">
        <f t="shared" ref="AF4:AF67" si="13">IF(OR(_xlfn.IFNA($A4,"")="",ROW()&lt;=3),"",IF(Z3=0,0,Z4/Z3))</f>
        <v>0</v>
      </c>
      <c r="AG4">
        <f t="shared" ref="AG4:AG67" si="14">IF(_xlfn.IFNA($A4,"")="","",AC4-AD4-AE4)</f>
        <v>4</v>
      </c>
      <c r="AH4">
        <f t="shared" ref="AH4:AH67" si="15">IF(_xlfn.IFNA($A4,"")="","",AC4-E4)</f>
        <v>1</v>
      </c>
      <c r="AI4">
        <f t="shared" ref="AI4:AI67" si="16">IF(_xlfn.IFNA($A4,"")="","",AD4-F4)</f>
        <v>0</v>
      </c>
      <c r="AJ4">
        <f t="shared" ref="AJ4:AJ67" si="17">IF(_xlfn.IFNA($A4,"")="","",AE4-G4)</f>
        <v>0</v>
      </c>
      <c r="AK4">
        <f t="shared" ref="AK4:AK67" si="18">IF(_xlfn.IFNA($A4,"")="","",AH4-AI4-AJ4)</f>
        <v>1</v>
      </c>
      <c r="AL4" s="2" t="str">
        <f t="shared" ref="AL4:AL67" si="19">IF(_xlfn.IFNA($A4,"")="","",IF($AD4+$AE4=0,"",AE4/($AD4+$AE4)))</f>
        <v/>
      </c>
      <c r="AM4" s="2" t="str">
        <f t="shared" ref="AM4:AM67" si="20">IF(_xlfn.IFNA($A4,"")="","",IF($AD4+$AE4=0,"",AD4/($AD4+$AE4)))</f>
        <v/>
      </c>
      <c r="AN4" s="2">
        <f t="shared" ref="AN4:AN67" si="21">IF(_xlfn.IFNA($A4,"")="","",IF($AC4=0,0,B4/$AC4))</f>
        <v>0</v>
      </c>
      <c r="AO4" s="2">
        <f t="shared" ref="AO4:AO67" si="22">IF(_xlfn.IFNA($A4,"")="","",IF($AC4=0,0,E4/$AC4))</f>
        <v>0.75</v>
      </c>
      <c r="AP4" s="2">
        <f t="shared" ref="AP4:AP67" si="23">IF(_xlfn.IFNA($A4,"")="","",IF($AC4=0,0,H4/$AC4))</f>
        <v>0</v>
      </c>
      <c r="AQ4" s="2">
        <f t="shared" ref="AQ4:AQ67" si="24">IF(_xlfn.IFNA($A4,"")="","",IF($AC4=0,0,K4/$AC4))</f>
        <v>0</v>
      </c>
      <c r="AR4" s="2">
        <f t="shared" ref="AR4:AR67" si="25">IF(_xlfn.IFNA($A4,"")="","",IF($AC4=0,0,N4/$AC4))</f>
        <v>0</v>
      </c>
      <c r="AS4" s="2">
        <f t="shared" ref="AS4:AS67" si="26">IF(_xlfn.IFNA($A4,"")="","",IF($AC4=0,0,Q4/$AC4))</f>
        <v>0</v>
      </c>
      <c r="AT4" s="2">
        <f t="shared" ref="AT4:AT67" si="27">IF(_xlfn.IFNA($A4,"")="","",IF($AC4=0,0,T4/$AC4))</f>
        <v>0</v>
      </c>
      <c r="AU4" s="2">
        <f t="shared" ref="AU4:AU67" si="28">IF(_xlfn.IFNA($A4,"")="","",IF($AC4=0,0,W4/AC4))</f>
        <v>0.25</v>
      </c>
      <c r="AV4" s="3">
        <f t="shared" ref="AV4:AV67" ca="1" si="29">IF(_xlfn.IFNA($A4,"")="","",AVERAGE(INDIRECT("Z"&amp;MAX(ROW()-6,3)&amp;":Z"&amp;ROW())))</f>
        <v>2</v>
      </c>
      <c r="AW4" s="2">
        <f t="shared" ref="AW4:AW67" si="30">IF(OR(ROW()&lt;=3,_xlfn.IFNA($A4,"")=""),"",IF(AC3=0,1,Z4/AC3))</f>
        <v>1</v>
      </c>
      <c r="AX4" s="2">
        <f t="shared" ref="AX4:AX67" si="31">IF(OR(ROW()&lt;=3,_xlfn.IFNA($A4,"")=""),"",IF(Z3=0,0,(Z4-Z3)/Z3))</f>
        <v>0</v>
      </c>
      <c r="AY4">
        <f t="shared" ref="AY4:AY67" si="32">IF(OR(_xlfn.IFNA($A4,"")="",AC4=0),"",_xlfn.XLOOKUP(AC4*2,AC$3:AC$2000,A$3:A$2000,NA(),1,1)-A4)</f>
        <v>5</v>
      </c>
      <c r="AZ4">
        <f t="shared" ref="AZ4:AZ67" si="3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>
        <f>IF(OR(_xlfn.IFNA($A4,"")="", ROW()&lt;=3,MAX(International!$C$3:$C$2000)&lt;$AC4),"",$A4-_xlfn.XLOOKUP($AC4,International!$C$3:$C$2000,International!$A$3:$A$2000,NA(),1,1))</f>
        <v>-27</v>
      </c>
      <c r="BC4">
        <f>IF(OR(_xlfn.IFNA($A4,"")="", ROW()&lt;=3,MAX(International!$D$3:$D$2000)&lt;$BA4),"",$A4-_xlfn.XLOOKUP($BA4,International!$D$3:$D$2000,International!$A$3:$A$2000,NA(),1,1))</f>
        <v>-27</v>
      </c>
      <c r="BD4">
        <f>IF(OR(_xlfn.IFNA($A4,"")="", ROW()&lt;=3,MAX(International!$F$3:$F$2000)&lt;$AC4),"",$A4-_xlfn.XLOOKUP($AC4,International!$F$3:$F$2000,International!$A$3:$A$2000,NA(),1,1))</f>
        <v>-3</v>
      </c>
      <c r="BE4">
        <f>IF(OR(_xlfn.IFNA($A4,"")="", ROW()&lt;=3,MAX(International!$G$3:$G$2000)&lt;$BA4),"",$A4-_xlfn.XLOOKUP($BA4,International!$G$3:$G$2000,International!$A$3:$A$2000,NA(),1,1))</f>
        <v>-14</v>
      </c>
      <c r="BF4">
        <f>IF(OR(_xlfn.IFNA($A4,"")="", ROW()&lt;=3,MAX(International!$I$3:$I$2000)&lt;$AC4),"",$A4-_xlfn.XLOOKUP($AC4,International!$I$3:$I$2000,International!$A$3:$A$2000,NA(),1,1))</f>
        <v>-36</v>
      </c>
      <c r="BG4">
        <f>IF(OR(_xlfn.IFNA($A4,"")="", ROW()&lt;=3,MAX(International!$J$3:$J$2000)&lt;$BA4),"",$A4-_xlfn.XLOOKUP($BA4,International!$J$3:$J$2000,International!$A$3:$A$2000,NA(),1,1))</f>
        <v>-33</v>
      </c>
      <c r="BH4">
        <f>IF(OR(_xlfn.IFNA($A4,"")="", ROW()&lt;=3,MAX(International!$L$3:$L$2000)&lt;$AC4),"",$A4-_xlfn.XLOOKUP($AC4,International!$L$3:$L$2000,International!$A$3:$A$2000,NA(),1,1))</f>
        <v>-1</v>
      </c>
      <c r="BI4">
        <f>IF(OR(_xlfn.IFNA($A4,"")="", ROW()&lt;=3,MAX(International!$M$3:$M$2000)&lt;$BA4),"",$A4-_xlfn.XLOOKUP($BA4,International!$M$3:$M$2000,International!$A$3:$A$2000,NA(),1,1))</f>
        <v>-32</v>
      </c>
      <c r="BJ4">
        <f>IF(OR(_xlfn.IFNA($A4,"")="", ROW()&lt;=3,MAX(International!$O$3:$O$2000)&lt;$AC4),"",$A4-_xlfn.XLOOKUP($AC4,International!$O$3:$O$2000,International!$A$3:$A$2000,NA(),1,1))</f>
        <v>-37</v>
      </c>
      <c r="BK4">
        <f>IF(OR(_xlfn.IFNA($A4,"")="", ROW()&lt;=3,MAX(International!$P$3:$P$2000)&lt;$BA4),"",$A4-_xlfn.XLOOKUP($BA4,International!$P$3:$P$2000,International!$A$3:$A$2000,NA(),1,1))</f>
        <v>-36</v>
      </c>
      <c r="BL4">
        <f>IF(OR(_xlfn.IFNA($A4,"")="", ROW()&lt;=3,MAX(International!$R$3:$R$2000)&lt;$AC4),"",$A4-_xlfn.XLOOKUP($AC4,International!$R$3:$R$2000,International!$A$3:$A$2000,NA(),1,1))</f>
        <v>-1</v>
      </c>
      <c r="BM4">
        <f>IF(OR(_xlfn.IFNA($A4,"")="", ROW()&lt;=3,MAX(International!$S$3:$S$2000)&lt;$BA4),"",$A4-_xlfn.XLOOKUP($BA4,International!$S$3:$S$2000,International!$A$3:$A$2000,NA(),1,1))</f>
        <v>2</v>
      </c>
      <c r="BN4">
        <f>IF(OR(_xlfn.IFNA($A4,"")="", ROW()&lt;=3,MAX(International!$U$3:$U$2000)&lt;$AC4),"",$A4-_xlfn.XLOOKUP($AC4,International!$U$3:$U$2000,International!$A$3:$A$2000,NA(),1,1))</f>
        <v>-2</v>
      </c>
      <c r="BO4">
        <f>IF(OR(_xlfn.IFNA($A4,"")="", ROW()&lt;=3,MAX(International!$V$3:$V$2000)&lt;$BA4),"",$A4-_xlfn.XLOOKUP($BA4,International!$V$3:$V$2000,International!$A$3:$A$2000,NA(),1,1))</f>
        <v>-6</v>
      </c>
      <c r="BP4">
        <f>IF(OR(_xlfn.IFNA($A4,"")="", ROW()&lt;=3,MAX(International!$X$3:$X$2000)&lt;$AC4),"",$A4-_xlfn.XLOOKUP($AC4,International!$X$3:$X$2000,International!$A$3:$A$2000,NA(),1,1))</f>
        <v>-16</v>
      </c>
      <c r="BQ4">
        <f>IF(OR(_xlfn.IFNA($A4,"")="", ROW()&lt;=3,MAX(International!$Y$3:$Y$2000)&lt;$BA4),"",$A4-_xlfn.XLOOKUP($BA4,International!$Y$3:$Y$2000,International!$A$3:$A$2000,NA(),1,1))</f>
        <v>-30</v>
      </c>
      <c r="BR4" t="e">
        <f t="shared" ref="BR4:BR67" si="34">IF(OR(ISNA(A4),AC4&lt;100),NA(),A4-(_xlfn.XLOOKUP(100, AC$3:AC$2000,A$3:A$2000,NA(),1,1)))</f>
        <v>#N/A</v>
      </c>
      <c r="BS4" t="e">
        <f t="shared" si="0"/>
        <v>#N/A</v>
      </c>
      <c r="BT4" t="e">
        <f t="shared" si="1"/>
        <v>#N/A</v>
      </c>
      <c r="BU4" t="e">
        <f t="shared" si="2"/>
        <v>#N/A</v>
      </c>
      <c r="BV4" t="e">
        <f t="shared" si="3"/>
        <v>#N/A</v>
      </c>
      <c r="BW4" t="e">
        <f t="shared" si="4"/>
        <v>#N/A</v>
      </c>
      <c r="BX4" t="e">
        <f>IFERROR(IF(OR(ISNA($A4),$AC4&lt;100),NA(),IF(FLOOR((2^(($BR4+2*_xlfn.XLOOKUP(_xlfn.AGGREGATE(4,6,$BR$3:$BR1955),$BR$3:$BR$2000,$CA$3:$CA$2000,1,1)*LOG(10)/LOG(2))/_xlfn.XLOOKUP(_xlfn.AGGREGATE(4,6,$BR$3:$BR1955),$BR$3:$BR$2000,$CA$3:$CA$2000,1,1))),2)&gt; _xlfn.AGGREGATE(4,6,$BZ$3:$CX$2000)+2000,NA(),FLOOR((2^(($BR4+2*_xlfn.XLOOKUP(_xlfn.AGGREGATE(4,6,$BR$3:$BR1955),$BR$3:$BR$2000,$CA$3:$CA$2000,1,1)*LOG(10)/LOG(2))/_xlfn.XLOOKUP(_xlfn.AGGREGATE(4,6,$BR$3:$BR1955),$BR$3:$BR$2000,$CA$3:$CA$2000,1,1))),2))), NA())</f>
        <v>#N/A</v>
      </c>
      <c r="BY4" t="e">
        <f>IF(OR(ISNA($A4),$AC4&lt;100),NA(),FLOOR(_xlfn.XLOOKUP(_xlfn.AGGREGATE(5,6,$BR$3:$BR1955),$BR$3:$BR$2000,$BZ$3:$BZ$2000,1,1)+(_xlfn.XLOOKUP(_xlfn.AGGREGATE(4,6,$BR$3:$BR1955),$BR$3:$BR$2000,$BZ$3:$BZ$2000,1,1)-_xlfn.XLOOKUP(_xlfn.AGGREGATE(5,6,$BR$3:$BR1955),$BR$3:$BR$2000,$BZ$3:$BZ$2000,1,1))/_xlfn.XLOOKUP(_xlfn.AGGREGATE(4,6,$BR$3:$BR1955),$BR$3:$BR$2000,$BR$3:$BR$2000,1,1)*BR4, 1))</f>
        <v>#N/A</v>
      </c>
      <c r="BZ4" t="e">
        <f t="shared" ref="BZ4:BZ67" si="35">IFERROR(IF(OR(ISNA(A4),AC4&lt;100),NA(),AC4),NA())</f>
        <v>#N/A</v>
      </c>
      <c r="CA4" t="e">
        <f t="shared" si="5"/>
        <v>#N/A</v>
      </c>
      <c r="CB4" t="e">
        <f>IF(OR(ISNA($A4),$AC4&lt;100),NA(),IF($BR4=0,0,FLOOR((BZ4-_xlfn.XLOOKUP(_xlfn.AGGREGATE(5,6,$BR$3:$BR1955),$BR$3:$BR$2000,BZ$3:BZ$2000,1,1))/_xlfn.XLOOKUP($BR4,$BR$3:$BR$2000,$BR$3:$BR$2000,1,1), 1)))</f>
        <v>#N/A</v>
      </c>
      <c r="CC4" t="e" cm="1">
        <f t="array" ref="CC4">IFERROR(IF(OR(ISNA($A4),$AC4&lt;100,INDEX(International!C$3:C$2000,_xlfn.XMATCH(100,International!C$3:C$2000,1,1)+$BR4)=""),NA(),INDEX(International!C$3:C$2000,_xlfn.XMATCH(100,International!C$3:C$2000,1,1)+$BR4)), NA())</f>
        <v>#N/A</v>
      </c>
      <c r="CD4" t="e">
        <f t="shared" ref="CD4:CD67" si="36">IF(OR(ISNA($A4),$AC4&lt;100),NA(),($BR4*LOG(2)/LOG(CC4/100)))</f>
        <v>#N/A</v>
      </c>
      <c r="CE4" t="e">
        <f>IF(OR(ISNA($A4),$AC4&lt;100),NA(),IF($BR4=0,0,FLOOR((CC4-_xlfn.XLOOKUP(_xlfn.AGGREGATE(5,6,$BR$3:$BR1955),$BR$3:$BR$2000,CC$3:CC$2000,1,1))/_xlfn.XLOOKUP($BR4,$BR$3:$BR$2000,$BR$3:$BR$2000,1,1), 1)))</f>
        <v>#N/A</v>
      </c>
      <c r="CF4" t="e" cm="1">
        <f t="array" ref="CF4">IFERROR(IF(OR(ISNA($A4),$AC4&lt;100,INDEX(International!F$3:F$2000,_xlfn.XMATCH(100,International!F$3:F$2000,1,1)+$BR4)=""),NA(),INDEX(International!F$3:F$2000,_xlfn.XMATCH(100,International!F$3:F$2000,1,1)+$BR4)), NA())</f>
        <v>#N/A</v>
      </c>
      <c r="CG4" t="e">
        <f t="shared" si="6"/>
        <v>#N/A</v>
      </c>
      <c r="CH4" t="e">
        <f>IF(OR(ISNA($A4),$AC4&lt;100),NA(),IF($BR4=0,0,FLOOR((CF4-_xlfn.XLOOKUP(_xlfn.AGGREGATE(5,6,$BR$3:$BR1955),$BR$3:$BR$2000,CF$3:CF$2000,1,1))/_xlfn.XLOOKUP($BR4,$BR$3:$BR$2000,$BR$3:$BR$2000,1,1), 1)))</f>
        <v>#N/A</v>
      </c>
      <c r="CI4" t="e" cm="1">
        <f t="array" ref="CI4">IFERROR(IF(OR(ISNA($A4),$AC4&lt;100,INDEX(International!I$3:I$2000,_xlfn.XMATCH(100,International!I$3:I$2000,1,1)+$BR4)=""),NA(),INDEX(International!I$3:I$2000,_xlfn.XMATCH(100,International!I$3:I$2000,1,1)+$BR4)), NA())</f>
        <v>#N/A</v>
      </c>
      <c r="CJ4" t="e">
        <f t="shared" si="6"/>
        <v>#N/A</v>
      </c>
      <c r="CK4" t="e">
        <f>IF(OR(ISNA($A4),$AC4&lt;100),NA(),IF($BR4=0,0,FLOOR((CI4-_xlfn.XLOOKUP(_xlfn.AGGREGATE(5,6,$BR$3:$BR1955),$BR$3:$BR$2000,CI$3:CI$2000,1,1))/_xlfn.XLOOKUP($BR4,$BR$3:$BR$2000,$BR$3:$BR$2000,1,1), 1)))</f>
        <v>#N/A</v>
      </c>
      <c r="CL4" t="e" cm="1">
        <f t="array" ref="CL4">IFERROR(IF(OR(ISNA($A4),$AC4&lt;100,INDEX(International!L$3:L$2000,_xlfn.XMATCH(100,International!L$3:L$2000,1,1)+$BR4)=""),NA(),INDEX(International!L$3:L$2000,_xlfn.XMATCH(100,International!L$3:L$2000,1,1)+$BR4)), NA())</f>
        <v>#N/A</v>
      </c>
      <c r="CM4" t="e">
        <f t="shared" ref="CM4:CP4" si="37">IF(OR(ISNA($A4),$AC4&lt;100),NA(),IF(CL4=100,0,($BR4*LOG(2)/LOG(CL4/100))))</f>
        <v>#N/A</v>
      </c>
      <c r="CN4" t="e">
        <f>IF(OR(ISNA($A4),$AC4&lt;100),NA(),IF($BR4=0,0,FLOOR((CL4-_xlfn.XLOOKUP(_xlfn.AGGREGATE(5,6,$BR$3:$BR1955),$BR$3:$BR$2000,CL$3:CL$2000,1,1))/_xlfn.XLOOKUP($BR4,$BR$3:$BR$2000,$BR$3:$BR$2000,1,1), 1)))</f>
        <v>#N/A</v>
      </c>
      <c r="CO4" t="e" cm="1">
        <f t="array" ref="CO4">IFERROR(IF(OR(ISNA($A4),$AC4&lt;100,INDEX(International!O$3:O$2000,_xlfn.XMATCH(100,International!O$3:O$2000,1,1)+$BR4)=""),NA(),INDEX(International!O$3:O$2000,_xlfn.XMATCH(100,International!O$3:O$2000,1,1)+$BR4)), NA())</f>
        <v>#N/A</v>
      </c>
      <c r="CP4" t="e">
        <f t="shared" si="37"/>
        <v>#N/A</v>
      </c>
      <c r="CQ4" t="e">
        <f>IF(OR(ISNA($A4),$AC4&lt;100),NA(),IF($BR4=0,0,FLOOR((CO4-_xlfn.XLOOKUP(_xlfn.AGGREGATE(5,6,$BR$3:$BR1955),$BR$3:$BR$2000,CO$3:CO$2000,1,1))/_xlfn.XLOOKUP($BR4,$BR$3:$BR$2000,$BR$3:$BR$2000,1,1), 1)))</f>
        <v>#N/A</v>
      </c>
      <c r="CR4" t="e" cm="1">
        <f t="array" ref="CR4">IFERROR(IF(OR(ISNA($A4),$AC4&lt;100,INDEX(International!R$3:R$2000,_xlfn.XMATCH(100,International!R$3:R$2000,1,1)+$BR4)=""),NA(),INDEX(International!R$3:R$2000,_xlfn.XMATCH(100,International!R$3:R$2000,1,1)+$BR4)), NA())</f>
        <v>#N/A</v>
      </c>
      <c r="CS4" t="e">
        <f t="shared" ref="CS4:CV4" si="38">IF(OR(ISNA($A4),$AC4&lt;100),NA(),IF(CR4=100,0,($BR4*LOG(2)/LOG(CR4/100))))</f>
        <v>#N/A</v>
      </c>
      <c r="CT4" t="e">
        <f>IF(OR(ISNA($A4),$AC4&lt;100),NA(),IF($BR4=0,0,FLOOR((CR4-_xlfn.XLOOKUP(_xlfn.AGGREGATE(5,6,$BR$3:$BR1955),$BR$3:$BR$2000,CR$3:CR$2000,1,1))/_xlfn.XLOOKUP($BR4,$BR$3:$BR$2000,$BR$3:$BR$2000,1,1), 1)))</f>
        <v>#N/A</v>
      </c>
      <c r="CU4" t="e" cm="1">
        <f t="array" ref="CU4">IFERROR(IF(OR(ISNA($A4),$AC4&lt;100,INDEX(International!U$3:U$2000,_xlfn.XMATCH(100,International!U$3:U$2000,1,1)+$BR4)=""),NA(),INDEX(International!U$3:U$2000,_xlfn.XMATCH(100,International!U$3:U$2000,1,1)+$BR4)), NA())</f>
        <v>#N/A</v>
      </c>
      <c r="CV4" t="e">
        <f t="shared" si="38"/>
        <v>#N/A</v>
      </c>
      <c r="CW4" t="e">
        <f>IF(OR(ISNA($A4),$AC4&lt;100),NA(),IF($BR4=0,0,FLOOR((CU4-_xlfn.XLOOKUP(_xlfn.AGGREGATE(5,6,$BR$3:$BR1955),$BR$3:$BR$2000,CU$3:CU$2000,1,1))/_xlfn.XLOOKUP($BR4,$BR$3:$BR$2000,$BR$3:$BR$2000,1,1), 1)))</f>
        <v>#N/A</v>
      </c>
      <c r="CX4" t="e" cm="1">
        <f t="array" ref="CX4">IFERROR(IF(OR(ISNA($A4),$AC4&lt;100,INDEX(International!X$3:X$2000,_xlfn.XMATCH(100,International!X$3:X$2000,1,1)+$BR4)=""),NA(),INDEX(International!X$3:X$2000,_xlfn.XMATCH(100,International!X$3:X$2000,1,1)+$BR4)), NA())</f>
        <v>#N/A</v>
      </c>
      <c r="CY4" t="e">
        <f t="shared" ref="CY4" si="39">IF(OR(ISNA($A4),$AC4&lt;100),NA(),IF(CX4=100,0,($BR4*LOG(2)/LOG(CX4/100))))</f>
        <v>#N/A</v>
      </c>
      <c r="CZ4" t="e">
        <f>IF(OR(ISNA($A4),$AC4&lt;100),NA(),IF($BR4=0,0,FLOOR((CX4-_xlfn.XLOOKUP(_xlfn.AGGREGATE(5,6,$BR$3:$BR1955),$BR$3:$BR$2000,CX$3:CX$2000,1,1))/_xlfn.XLOOKUP($BR4,$BR$3:$BR$2000,$BR$3:$BR$2000,1,1), 1)))</f>
        <v>#N/A</v>
      </c>
      <c r="DA4">
        <f>IF(_xlfn.IFNA(A4,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:K2001)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+1,DA3+1,NA())))</f>
        <v>1</v>
      </c>
      <c r="DB4" t="e" cm="1">
        <f t="array" ref="DB4">IFERROR(IF(ISNA($A4),NA(),INDEX(B$3:B$2000,_xlfn.XMATCH(Configuration!$B$12,B$3:B$2000,1,1)+$DA4)-0), NA())</f>
        <v>#N/A</v>
      </c>
      <c r="DC4" cm="1">
        <f t="array" ref="DC4">IFERROR(IF(ISNA($A4),NA(),INDEX(E$3:E$2000,_xlfn.XMATCH(Configuration!$B$12,E$3:E$2000,1,1)+$DA4)-0), NA())</f>
        <v>134</v>
      </c>
      <c r="DD4" t="e" cm="1">
        <f t="array" ref="DD4">IFERROR(IF(ISNA($A4),NA(),INDEX(H$3:H$2000,_xlfn.XMATCH(Configuration!$B$12,H$3:H$2000,1,1)+$DA4)-0), NA())</f>
        <v>#N/A</v>
      </c>
      <c r="DE4" cm="1">
        <f t="array" ref="DE4">IFERROR(IF(ISNA($A4),NA(),INDEX(K$3:K$2000,_xlfn.XMATCH(Configuration!$B$12,K$3:K$2000,1,1)+$DA4)-0), NA())</f>
        <v>134</v>
      </c>
      <c r="DF4" cm="1">
        <f t="array" ref="DF4">IFERROR(IF(ISNA($A4),NA(),INDEX(N$3:N$2000,_xlfn.XMATCH(Configuration!$B$12,N$3:N$2000,1,1)+$DA4)-0), NA())</f>
        <v>184</v>
      </c>
      <c r="DG4" t="e" cm="1">
        <f t="array" ref="DG4">IFERROR(IF(ISNA($A4),NA(),INDEX(Q$3:Q$2000,_xlfn.XMATCH(Configuration!$B$12,Q$3:Q$2000,1,1)+$DA4)-0), NA())</f>
        <v>#N/A</v>
      </c>
      <c r="DH4" cm="1">
        <f t="array" ref="DH4">IFERROR(IF(ISNA($A4),NA(),INDEX(T$3:T$2000,_xlfn.XMATCH(Configuration!$B$12,T$3:T$2000,1,1)+$DA4)-0), NA())</f>
        <v>140</v>
      </c>
      <c r="DI4" cm="1">
        <f t="array" ref="DI4">IFERROR(IF(ISNA($A4),NA(),INDEX(W$3:W$2000,_xlfn.XMATCH(Configuration!$B$12,W$3:W$2000,1,1)+$DA4)-0), NA())</f>
        <v>150</v>
      </c>
    </row>
    <row r="5" spans="1:113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10"/>
        <v>4</v>
      </c>
      <c r="AD5">
        <f t="shared" si="11"/>
        <v>0</v>
      </c>
      <c r="AE5">
        <f t="shared" si="12"/>
        <v>0</v>
      </c>
      <c r="AF5" s="5">
        <f t="shared" si="13"/>
        <v>0</v>
      </c>
      <c r="AG5">
        <f t="shared" si="14"/>
        <v>4</v>
      </c>
      <c r="AH5">
        <f t="shared" si="15"/>
        <v>1</v>
      </c>
      <c r="AI5">
        <f t="shared" si="16"/>
        <v>0</v>
      </c>
      <c r="AJ5">
        <f t="shared" si="17"/>
        <v>0</v>
      </c>
      <c r="AK5">
        <f t="shared" si="18"/>
        <v>1</v>
      </c>
      <c r="AL5" s="2" t="str">
        <f t="shared" si="19"/>
        <v/>
      </c>
      <c r="AM5" s="2" t="str">
        <f t="shared" si="20"/>
        <v/>
      </c>
      <c r="AN5" s="2">
        <f t="shared" si="21"/>
        <v>0</v>
      </c>
      <c r="AO5" s="2">
        <f t="shared" si="22"/>
        <v>0.75</v>
      </c>
      <c r="AP5" s="2">
        <f t="shared" si="23"/>
        <v>0</v>
      </c>
      <c r="AQ5" s="2">
        <f t="shared" si="24"/>
        <v>0</v>
      </c>
      <c r="AR5" s="2">
        <f t="shared" si="25"/>
        <v>0</v>
      </c>
      <c r="AS5" s="2">
        <f t="shared" si="26"/>
        <v>0</v>
      </c>
      <c r="AT5" s="2">
        <f t="shared" si="27"/>
        <v>0</v>
      </c>
      <c r="AU5" s="2">
        <f t="shared" si="28"/>
        <v>0.25</v>
      </c>
      <c r="AV5" s="3">
        <f t="shared" ca="1" si="29"/>
        <v>1.3333333333333333</v>
      </c>
      <c r="AW5" s="2">
        <f t="shared" si="30"/>
        <v>0</v>
      </c>
      <c r="AX5" s="2">
        <f t="shared" si="31"/>
        <v>-1</v>
      </c>
      <c r="AY5">
        <f t="shared" si="32"/>
        <v>4</v>
      </c>
      <c r="AZ5">
        <f t="shared" si="33"/>
        <v>2</v>
      </c>
      <c r="BA5" s="3">
        <f>IF(_xlfn.IFNA($A5,"")="","",AC5/(Configuration!$B$1/1000000))</f>
        <v>0.15770196693778263</v>
      </c>
      <c r="BB5">
        <f>IF(OR(_xlfn.IFNA($A5,"")="", ROW()&lt;=3,MAX(International!$C$3:$C$2000)&lt;$AC5),"",$A5-_xlfn.XLOOKUP($AC5,International!$C$3:$C$2000,International!$A$3:$A$2000,NA(),1,1))</f>
        <v>-26</v>
      </c>
      <c r="BC5">
        <f>IF(OR(_xlfn.IFNA($A5,"")="", ROW()&lt;=3,MAX(International!$D$3:$D$2000)&lt;$BA5),"",$A5-_xlfn.XLOOKUP($BA5,International!$D$3:$D$2000,International!$A$3:$A$2000,NA(),1,1))</f>
        <v>-26</v>
      </c>
      <c r="BD5">
        <f>IF(OR(_xlfn.IFNA($A5,"")="", ROW()&lt;=3,MAX(International!$F$3:$F$2000)&lt;$AC5),"",$A5-_xlfn.XLOOKUP($AC5,International!$F$3:$F$2000,International!$A$3:$A$2000,NA(),1,1))</f>
        <v>-2</v>
      </c>
      <c r="BE5">
        <f>IF(OR(_xlfn.IFNA($A5,"")="", ROW()&lt;=3,MAX(International!$G$3:$G$2000)&lt;$BA5),"",$A5-_xlfn.XLOOKUP($BA5,International!$G$3:$G$2000,International!$A$3:$A$2000,NA(),1,1))</f>
        <v>-13</v>
      </c>
      <c r="BF5">
        <f>IF(OR(_xlfn.IFNA($A5,"")="", ROW()&lt;=3,MAX(International!$I$3:$I$2000)&lt;$AC5),"",$A5-_xlfn.XLOOKUP($AC5,International!$I$3:$I$2000,International!$A$3:$A$2000,NA(),1,1))</f>
        <v>-35</v>
      </c>
      <c r="BG5">
        <f>IF(OR(_xlfn.IFNA($A5,"")="", ROW()&lt;=3,MAX(International!$J$3:$J$2000)&lt;$BA5),"",$A5-_xlfn.XLOOKUP($BA5,International!$J$3:$J$2000,International!$A$3:$A$2000,NA(),1,1))</f>
        <v>-32</v>
      </c>
      <c r="BH5">
        <f>IF(OR(_xlfn.IFNA($A5,"")="", ROW()&lt;=3,MAX(International!$L$3:$L$2000)&lt;$AC5),"",$A5-_xlfn.XLOOKUP($AC5,International!$L$3:$L$2000,International!$A$3:$A$2000,NA(),1,1))</f>
        <v>0</v>
      </c>
      <c r="BI5">
        <f>IF(OR(_xlfn.IFNA($A5,"")="", ROW()&lt;=3,MAX(International!$M$3:$M$2000)&lt;$BA5),"",$A5-_xlfn.XLOOKUP($BA5,International!$M$3:$M$2000,International!$A$3:$A$2000,NA(),1,1))</f>
        <v>-31</v>
      </c>
      <c r="BJ5">
        <f>IF(OR(_xlfn.IFNA($A5,"")="", ROW()&lt;=3,MAX(International!$O$3:$O$2000)&lt;$AC5),"",$A5-_xlfn.XLOOKUP($AC5,International!$O$3:$O$2000,International!$A$3:$A$2000,NA(),1,1))</f>
        <v>-36</v>
      </c>
      <c r="BK5">
        <f>IF(OR(_xlfn.IFNA($A5,"")="", ROW()&lt;=3,MAX(International!$P$3:$P$2000)&lt;$BA5),"",$A5-_xlfn.XLOOKUP($BA5,International!$P$3:$P$2000,International!$A$3:$A$2000,NA(),1,1))</f>
        <v>-35</v>
      </c>
      <c r="BL5">
        <f>IF(OR(_xlfn.IFNA($A5,"")="", ROW()&lt;=3,MAX(International!$R$3:$R$2000)&lt;$AC5),"",$A5-_xlfn.XLOOKUP($AC5,International!$R$3:$R$2000,International!$A$3:$A$2000,NA(),1,1))</f>
        <v>0</v>
      </c>
      <c r="BM5">
        <f>IF(OR(_xlfn.IFNA($A5,"")="", ROW()&lt;=3,MAX(International!$S$3:$S$2000)&lt;$BA5),"",$A5-_xlfn.XLOOKUP($BA5,International!$S$3:$S$2000,International!$A$3:$A$2000,NA(),1,1))</f>
        <v>3</v>
      </c>
      <c r="BN5">
        <f>IF(OR(_xlfn.IFNA($A5,"")="", ROW()&lt;=3,MAX(International!$U$3:$U$2000)&lt;$AC5),"",$A5-_xlfn.XLOOKUP($AC5,International!$U$3:$U$2000,International!$A$3:$A$2000,NA(),1,1))</f>
        <v>-1</v>
      </c>
      <c r="BO5">
        <f>IF(OR(_xlfn.IFNA($A5,"")="", ROW()&lt;=3,MAX(International!$V$3:$V$2000)&lt;$BA5),"",$A5-_xlfn.XLOOKUP($BA5,International!$V$3:$V$2000,International!$A$3:$A$2000,NA(),1,1))</f>
        <v>-5</v>
      </c>
      <c r="BP5">
        <f>IF(OR(_xlfn.IFNA($A5,"")="", ROW()&lt;=3,MAX(International!$X$3:$X$2000)&lt;$AC5),"",$A5-_xlfn.XLOOKUP($AC5,International!$X$3:$X$2000,International!$A$3:$A$2000,NA(),1,1))</f>
        <v>-15</v>
      </c>
      <c r="BQ5">
        <f>IF(OR(_xlfn.IFNA($A5,"")="", ROW()&lt;=3,MAX(International!$Y$3:$Y$2000)&lt;$BA5),"",$A5-_xlfn.XLOOKUP($BA5,International!$Y$3:$Y$2000,International!$A$3:$A$2000,NA(),1,1))</f>
        <v>-29</v>
      </c>
      <c r="BR5" t="e">
        <f t="shared" si="34"/>
        <v>#N/A</v>
      </c>
      <c r="BS5" t="e">
        <f t="shared" si="0"/>
        <v>#N/A</v>
      </c>
      <c r="BT5" t="e">
        <f t="shared" si="1"/>
        <v>#N/A</v>
      </c>
      <c r="BU5" t="e">
        <f t="shared" si="2"/>
        <v>#N/A</v>
      </c>
      <c r="BV5" t="e">
        <f t="shared" si="3"/>
        <v>#N/A</v>
      </c>
      <c r="BW5" t="e">
        <f t="shared" si="4"/>
        <v>#N/A</v>
      </c>
      <c r="BX5" t="e">
        <f>IFERROR(IF(OR(ISNA($A5),$AC5&lt;100),NA(),IF(FLOOR((2^(($BR5+2*_xlfn.XLOOKUP(_xlfn.AGGREGATE(4,6,$BR$3:$BR1956),$BR$3:$BR$2000,$CA$3:$CA$2000,1,1)*LOG(10)/LOG(2))/_xlfn.XLOOKUP(_xlfn.AGGREGATE(4,6,$BR$3:$BR1956),$BR$3:$BR$2000,$CA$3:$CA$2000,1,1))),2)&gt; _xlfn.AGGREGATE(4,6,$BZ$3:$CX$2000)+2000,NA(),FLOOR((2^(($BR5+2*_xlfn.XLOOKUP(_xlfn.AGGREGATE(4,6,$BR$3:$BR1956),$BR$3:$BR$2000,$CA$3:$CA$2000,1,1)*LOG(10)/LOG(2))/_xlfn.XLOOKUP(_xlfn.AGGREGATE(4,6,$BR$3:$BR1956),$BR$3:$BR$2000,$CA$3:$CA$2000,1,1))),2))), NA())</f>
        <v>#N/A</v>
      </c>
      <c r="BY5" t="e">
        <f>IF(OR(ISNA($A5),$AC5&lt;100),NA(),FLOOR(_xlfn.XLOOKUP(_xlfn.AGGREGATE(5,6,$BR$3:$BR1956),$BR$3:$BR$2000,$BZ$3:$BZ$2000,1,1)+(_xlfn.XLOOKUP(_xlfn.AGGREGATE(4,6,$BR$3:$BR1956),$BR$3:$BR$2000,$BZ$3:$BZ$2000,1,1)-_xlfn.XLOOKUP(_xlfn.AGGREGATE(5,6,$BR$3:$BR1956),$BR$3:$BR$2000,$BZ$3:$BZ$2000,1,1))/_xlfn.XLOOKUP(_xlfn.AGGREGATE(4,6,$BR$3:$BR1956),$BR$3:$BR$2000,$BR$3:$BR$2000,1,1)*BR5, 1))</f>
        <v>#N/A</v>
      </c>
      <c r="BZ5" t="e">
        <f t="shared" si="35"/>
        <v>#N/A</v>
      </c>
      <c r="CA5" t="e">
        <f t="shared" si="5"/>
        <v>#N/A</v>
      </c>
      <c r="CB5" t="e">
        <f>IF(OR(ISNA($A5),$AC5&lt;100),NA(),IF($BR5=0,0,FLOOR((BZ5-_xlfn.XLOOKUP(_xlfn.AGGREGATE(5,6,$BR$3:$BR1956),$BR$3:$BR$2000,BZ$3:BZ$2000,1,1))/_xlfn.XLOOKUP($BR5,$BR$3:$BR$2000,$BR$3:$BR$2000,1,1), 1)))</f>
        <v>#N/A</v>
      </c>
      <c r="CC5" t="e" cm="1">
        <f t="array" ref="CC5">IFERROR(IF(OR(ISNA($A5),$AC5&lt;100,INDEX(International!C$3:C$2000,_xlfn.XMATCH(100,International!C$3:C$2000,1,1)+$BR5)=""),NA(),INDEX(International!C$3:C$2000,_xlfn.XMATCH(100,International!C$3:C$2000,1,1)+$BR5)), NA())</f>
        <v>#N/A</v>
      </c>
      <c r="CD5" t="e">
        <f t="shared" si="36"/>
        <v>#N/A</v>
      </c>
      <c r="CE5" t="e">
        <f>IF(OR(ISNA($A5),$AC5&lt;100),NA(),IF($BR5=0,0,FLOOR((CC5-_xlfn.XLOOKUP(_xlfn.AGGREGATE(5,6,$BR$3:$BR1956),$BR$3:$BR$2000,CC$3:CC$2000,1,1))/_xlfn.XLOOKUP($BR5,$BR$3:$BR$2000,$BR$3:$BR$2000,1,1), 1)))</f>
        <v>#N/A</v>
      </c>
      <c r="CF5" t="e" cm="1">
        <f t="array" ref="CF5">IFERROR(IF(OR(ISNA($A5),$AC5&lt;100,INDEX(International!F$3:F$2000,_xlfn.XMATCH(100,International!F$3:F$2000,1,1)+$BR5)=""),NA(),INDEX(International!F$3:F$2000,_xlfn.XMATCH(100,International!F$3:F$2000,1,1)+$BR5)), NA())</f>
        <v>#N/A</v>
      </c>
      <c r="CG5" t="e">
        <f t="shared" si="6"/>
        <v>#N/A</v>
      </c>
      <c r="CH5" t="e">
        <f>IF(OR(ISNA($A5),$AC5&lt;100),NA(),IF($BR5=0,0,FLOOR((CF5-_xlfn.XLOOKUP(_xlfn.AGGREGATE(5,6,$BR$3:$BR1956),$BR$3:$BR$2000,CF$3:CF$2000,1,1))/_xlfn.XLOOKUP($BR5,$BR$3:$BR$2000,$BR$3:$BR$2000,1,1), 1)))</f>
        <v>#N/A</v>
      </c>
      <c r="CI5" t="e" cm="1">
        <f t="array" ref="CI5">IFERROR(IF(OR(ISNA($A5),$AC5&lt;100,INDEX(International!I$3:I$2000,_xlfn.XMATCH(100,International!I$3:I$2000,1,1)+$BR5)=""),NA(),INDEX(International!I$3:I$2000,_xlfn.XMATCH(100,International!I$3:I$2000,1,1)+$BR5)), NA())</f>
        <v>#N/A</v>
      </c>
      <c r="CJ5" t="e">
        <f t="shared" si="6"/>
        <v>#N/A</v>
      </c>
      <c r="CK5" t="e">
        <f>IF(OR(ISNA($A5),$AC5&lt;100),NA(),IF($BR5=0,0,FLOOR((CI5-_xlfn.XLOOKUP(_xlfn.AGGREGATE(5,6,$BR$3:$BR1956),$BR$3:$BR$2000,CI$3:CI$2000,1,1))/_xlfn.XLOOKUP($BR5,$BR$3:$BR$2000,$BR$3:$BR$2000,1,1), 1)))</f>
        <v>#N/A</v>
      </c>
      <c r="CL5" t="e" cm="1">
        <f t="array" ref="CL5">IFERROR(IF(OR(ISNA($A5),$AC5&lt;100,INDEX(International!L$3:L$2000,_xlfn.XMATCH(100,International!L$3:L$2000,1,1)+$BR5)=""),NA(),INDEX(International!L$3:L$2000,_xlfn.XMATCH(100,International!L$3:L$2000,1,1)+$BR5)), NA())</f>
        <v>#N/A</v>
      </c>
      <c r="CM5" t="e">
        <f t="shared" ref="CM5:CP5" si="40">IF(OR(ISNA($A5),$AC5&lt;100),NA(),IF(CL5=100,0,($BR5*LOG(2)/LOG(CL5/100))))</f>
        <v>#N/A</v>
      </c>
      <c r="CN5" t="e">
        <f>IF(OR(ISNA($A5),$AC5&lt;100),NA(),IF($BR5=0,0,FLOOR((CL5-_xlfn.XLOOKUP(_xlfn.AGGREGATE(5,6,$BR$3:$BR1956),$BR$3:$BR$2000,CL$3:CL$2000,1,1))/_xlfn.XLOOKUP($BR5,$BR$3:$BR$2000,$BR$3:$BR$2000,1,1), 1)))</f>
        <v>#N/A</v>
      </c>
      <c r="CO5" t="e" cm="1">
        <f t="array" ref="CO5">IFERROR(IF(OR(ISNA($A5),$AC5&lt;100,INDEX(International!O$3:O$2000,_xlfn.XMATCH(100,International!O$3:O$2000,1,1)+$BR5)=""),NA(),INDEX(International!O$3:O$2000,_xlfn.XMATCH(100,International!O$3:O$2000,1,1)+$BR5)), NA())</f>
        <v>#N/A</v>
      </c>
      <c r="CP5" t="e">
        <f t="shared" si="40"/>
        <v>#N/A</v>
      </c>
      <c r="CQ5" t="e">
        <f>IF(OR(ISNA($A5),$AC5&lt;100),NA(),IF($BR5=0,0,FLOOR((CO5-_xlfn.XLOOKUP(_xlfn.AGGREGATE(5,6,$BR$3:$BR1956),$BR$3:$BR$2000,CO$3:CO$2000,1,1))/_xlfn.XLOOKUP($BR5,$BR$3:$BR$2000,$BR$3:$BR$2000,1,1), 1)))</f>
        <v>#N/A</v>
      </c>
      <c r="CR5" t="e" cm="1">
        <f t="array" ref="CR5">IFERROR(IF(OR(ISNA($A5),$AC5&lt;100,INDEX(International!R$3:R$2000,_xlfn.XMATCH(100,International!R$3:R$2000,1,1)+$BR5)=""),NA(),INDEX(International!R$3:R$2000,_xlfn.XMATCH(100,International!R$3:R$2000,1,1)+$BR5)), NA())</f>
        <v>#N/A</v>
      </c>
      <c r="CS5" t="e">
        <f t="shared" ref="CS5:CV5" si="41">IF(OR(ISNA($A5),$AC5&lt;100),NA(),IF(CR5=100,0,($BR5*LOG(2)/LOG(CR5/100))))</f>
        <v>#N/A</v>
      </c>
      <c r="CT5" t="e">
        <f>IF(OR(ISNA($A5),$AC5&lt;100),NA(),IF($BR5=0,0,FLOOR((CR5-_xlfn.XLOOKUP(_xlfn.AGGREGATE(5,6,$BR$3:$BR1956),$BR$3:$BR$2000,CR$3:CR$2000,1,1))/_xlfn.XLOOKUP($BR5,$BR$3:$BR$2000,$BR$3:$BR$2000,1,1), 1)))</f>
        <v>#N/A</v>
      </c>
      <c r="CU5" t="e" cm="1">
        <f t="array" ref="CU5">IFERROR(IF(OR(ISNA($A5),$AC5&lt;100,INDEX(International!U$3:U$2000,_xlfn.XMATCH(100,International!U$3:U$2000,1,1)+$BR5)=""),NA(),INDEX(International!U$3:U$2000,_xlfn.XMATCH(100,International!U$3:U$2000,1,1)+$BR5)), NA())</f>
        <v>#N/A</v>
      </c>
      <c r="CV5" t="e">
        <f t="shared" si="41"/>
        <v>#N/A</v>
      </c>
      <c r="CW5" t="e">
        <f>IF(OR(ISNA($A5),$AC5&lt;100),NA(),IF($BR5=0,0,FLOOR((CU5-_xlfn.XLOOKUP(_xlfn.AGGREGATE(5,6,$BR$3:$BR1956),$BR$3:$BR$2000,CU$3:CU$2000,1,1))/_xlfn.XLOOKUP($BR5,$BR$3:$BR$2000,$BR$3:$BR$2000,1,1), 1)))</f>
        <v>#N/A</v>
      </c>
      <c r="CX5" t="e" cm="1">
        <f t="array" ref="CX5">IFERROR(IF(OR(ISNA($A5),$AC5&lt;100,INDEX(International!X$3:X$2000,_xlfn.XMATCH(100,International!X$3:X$2000,1,1)+$BR5)=""),NA(),INDEX(International!X$3:X$2000,_xlfn.XMATCH(100,International!X$3:X$2000,1,1)+$BR5)), NA())</f>
        <v>#N/A</v>
      </c>
      <c r="CY5" t="e">
        <f t="shared" ref="CY5" si="42">IF(OR(ISNA($A5),$AC5&lt;100),NA(),IF(CX5=100,0,($BR5*LOG(2)/LOG(CX5/100))))</f>
        <v>#N/A</v>
      </c>
      <c r="CZ5" t="e">
        <f>IF(OR(ISNA($A5),$AC5&lt;100),NA(),IF($BR5=0,0,FLOOR((CX5-_xlfn.XLOOKUP(_xlfn.AGGREGATE(5,6,$BR$3:$BR1956),$BR$3:$BR$2000,CX$3:CX$2000,1,1))/_xlfn.XLOOKUP($BR5,$BR$3:$BR$2000,$BR$3:$BR$2000,1,1), 1)))</f>
        <v>#N/A</v>
      </c>
      <c r="DA5">
        <f>IF(_xlfn.IFNA(A5,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:K2002)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+1,DA4+1,NA())))</f>
        <v>2</v>
      </c>
      <c r="DB5" t="e" cm="1">
        <f t="array" ref="DB5">IFERROR(IF(ISNA($A5),NA(),INDEX(B$3:B$2000,_xlfn.XMATCH(Configuration!$B$12,B$3:B$2000,1,1)+$DA5)-0), NA())</f>
        <v>#N/A</v>
      </c>
      <c r="DC5" cm="1">
        <f t="array" ref="DC5">IFERROR(IF(ISNA($A5),NA(),INDEX(E$3:E$2000,_xlfn.XMATCH(Configuration!$B$12,E$3:E$2000,1,1)+$DA5)-0), NA())</f>
        <v>171</v>
      </c>
      <c r="DD5" t="e" cm="1">
        <f t="array" ref="DD5">IFERROR(IF(ISNA($A5),NA(),INDEX(H$3:H$2000,_xlfn.XMATCH(Configuration!$B$12,H$3:H$2000,1,1)+$DA5)-0), NA())</f>
        <v>#N/A</v>
      </c>
      <c r="DE5" cm="1">
        <f t="array" ref="DE5">IFERROR(IF(ISNA($A5),NA(),INDEX(K$3:K$2000,_xlfn.XMATCH(Configuration!$B$12,K$3:K$2000,1,1)+$DA5)-0), NA())</f>
        <v>170</v>
      </c>
      <c r="DF5" cm="1">
        <f t="array" ref="DF5">IFERROR(IF(ISNA($A5),NA(),INDEX(N$3:N$2000,_xlfn.XMATCH(Configuration!$B$12,N$3:N$2000,1,1)+$DA5)-0), NA())</f>
        <v>221</v>
      </c>
      <c r="DG5" t="e" cm="1">
        <f t="array" ref="DG5">IFERROR(IF(ISNA($A5),NA(),INDEX(Q$3:Q$2000,_xlfn.XMATCH(Configuration!$B$12,Q$3:Q$2000,1,1)+$DA5)-0), NA())</f>
        <v>#N/A</v>
      </c>
      <c r="DH5" cm="1">
        <f t="array" ref="DH5">IFERROR(IF(ISNA($A5),NA(),INDEX(T$3:T$2000,_xlfn.XMATCH(Configuration!$B$12,T$3:T$2000,1,1)+$DA5)-0), NA())</f>
        <v>175</v>
      </c>
      <c r="DI5" cm="1">
        <f t="array" ref="DI5">IFERROR(IF(ISNA($A5),NA(),INDEX(W$3:W$2000,_xlfn.XMATCH(Configuration!$B$12,W$3:W$2000,1,1)+$DA5)-0), NA())</f>
        <v>178</v>
      </c>
    </row>
    <row r="6" spans="1:113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10"/>
        <v>5</v>
      </c>
      <c r="AD6">
        <f t="shared" si="11"/>
        <v>0</v>
      </c>
      <c r="AE6">
        <f t="shared" si="12"/>
        <v>0</v>
      </c>
      <c r="AF6" s="5">
        <f t="shared" si="13"/>
        <v>0</v>
      </c>
      <c r="AG6">
        <f t="shared" si="14"/>
        <v>5</v>
      </c>
      <c r="AH6">
        <f t="shared" si="15"/>
        <v>1</v>
      </c>
      <c r="AI6">
        <f t="shared" si="16"/>
        <v>0</v>
      </c>
      <c r="AJ6">
        <f t="shared" si="17"/>
        <v>0</v>
      </c>
      <c r="AK6">
        <f t="shared" si="18"/>
        <v>1</v>
      </c>
      <c r="AL6" s="2" t="str">
        <f t="shared" si="19"/>
        <v/>
      </c>
      <c r="AM6" s="2" t="str">
        <f t="shared" si="20"/>
        <v/>
      </c>
      <c r="AN6" s="2">
        <f t="shared" si="21"/>
        <v>0</v>
      </c>
      <c r="AO6" s="2">
        <f t="shared" si="22"/>
        <v>0.8</v>
      </c>
      <c r="AP6" s="2">
        <f t="shared" si="23"/>
        <v>0</v>
      </c>
      <c r="AQ6" s="2">
        <f t="shared" si="24"/>
        <v>0</v>
      </c>
      <c r="AR6" s="2">
        <f t="shared" si="25"/>
        <v>0</v>
      </c>
      <c r="AS6" s="2">
        <f t="shared" si="26"/>
        <v>0</v>
      </c>
      <c r="AT6" s="2">
        <f t="shared" si="27"/>
        <v>0</v>
      </c>
      <c r="AU6" s="2">
        <f t="shared" si="28"/>
        <v>0.2</v>
      </c>
      <c r="AV6" s="3">
        <f t="shared" ca="1" si="29"/>
        <v>1.25</v>
      </c>
      <c r="AW6" s="2">
        <f t="shared" si="30"/>
        <v>0.25</v>
      </c>
      <c r="AX6" s="2">
        <f t="shared" si="31"/>
        <v>0</v>
      </c>
      <c r="AY6">
        <f t="shared" si="32"/>
        <v>4</v>
      </c>
      <c r="AZ6">
        <f t="shared" si="33"/>
        <v>3</v>
      </c>
      <c r="BA6" s="3">
        <f>IF(_xlfn.IFNA($A6,"")="","",AC6/(Configuration!$B$1/1000000))</f>
        <v>0.19712745867222828</v>
      </c>
      <c r="BB6">
        <f>IF(OR(_xlfn.IFNA($A6,"")="", ROW()&lt;=3,MAX(International!$C$3:$C$2000)&lt;$AC6),"",$A6-_xlfn.XLOOKUP($AC6,International!$C$3:$C$2000,International!$A$3:$A$2000,NA(),1,1))</f>
        <v>-25</v>
      </c>
      <c r="BC6">
        <f>IF(OR(_xlfn.IFNA($A6,"")="", ROW()&lt;=3,MAX(International!$D$3:$D$2000)&lt;$BA6),"",$A6-_xlfn.XLOOKUP($BA6,International!$D$3:$D$2000,International!$A$3:$A$2000,NA(),1,1))</f>
        <v>-25</v>
      </c>
      <c r="BD6">
        <f>IF(OR(_xlfn.IFNA($A6,"")="", ROW()&lt;=3,MAX(International!$F$3:$F$2000)&lt;$AC6),"",$A6-_xlfn.XLOOKUP($AC6,International!$F$3:$F$2000,International!$A$3:$A$2000,NA(),1,1))</f>
        <v>-2</v>
      </c>
      <c r="BE6">
        <f>IF(OR(_xlfn.IFNA($A6,"")="", ROW()&lt;=3,MAX(International!$G$3:$G$2000)&lt;$BA6),"",$A6-_xlfn.XLOOKUP($BA6,International!$G$3:$G$2000,International!$A$3:$A$2000,NA(),1,1))</f>
        <v>-29</v>
      </c>
      <c r="BF6">
        <f>IF(OR(_xlfn.IFNA($A6,"")="", ROW()&lt;=3,MAX(International!$I$3:$I$2000)&lt;$AC6),"",$A6-_xlfn.XLOOKUP($AC6,International!$I$3:$I$2000,International!$A$3:$A$2000,NA(),1,1))</f>
        <v>-36</v>
      </c>
      <c r="BG6">
        <f>IF(OR(_xlfn.IFNA($A6,"")="", ROW()&lt;=3,MAX(International!$J$3:$J$2000)&lt;$BA6),"",$A6-_xlfn.XLOOKUP($BA6,International!$J$3:$J$2000,International!$A$3:$A$2000,NA(),1,1))</f>
        <v>-33</v>
      </c>
      <c r="BH6">
        <f>IF(OR(_xlfn.IFNA($A6,"")="", ROW()&lt;=3,MAX(International!$L$3:$L$2000)&lt;$AC6),"",$A6-_xlfn.XLOOKUP($AC6,International!$L$3:$L$2000,International!$A$3:$A$2000,NA(),1,1))</f>
        <v>1</v>
      </c>
      <c r="BI6">
        <f>IF(OR(_xlfn.IFNA($A6,"")="", ROW()&lt;=3,MAX(International!$M$3:$M$2000)&lt;$BA6),"",$A6-_xlfn.XLOOKUP($BA6,International!$M$3:$M$2000,International!$A$3:$A$2000,NA(),1,1))</f>
        <v>-33</v>
      </c>
      <c r="BJ6">
        <f>IF(OR(_xlfn.IFNA($A6,"")="", ROW()&lt;=3,MAX(International!$O$3:$O$2000)&lt;$AC6),"",$A6-_xlfn.XLOOKUP($AC6,International!$O$3:$O$2000,International!$A$3:$A$2000,NA(),1,1))</f>
        <v>-35</v>
      </c>
      <c r="BK6">
        <f>IF(OR(_xlfn.IFNA($A6,"")="", ROW()&lt;=3,MAX(International!$P$3:$P$2000)&lt;$BA6),"",$A6-_xlfn.XLOOKUP($BA6,International!$P$3:$P$2000,International!$A$3:$A$2000,NA(),1,1))</f>
        <v>-35</v>
      </c>
      <c r="BL6">
        <f>IF(OR(_xlfn.IFNA($A6,"")="", ROW()&lt;=3,MAX(International!$R$3:$R$2000)&lt;$AC6),"",$A6-_xlfn.XLOOKUP($AC6,International!$R$3:$R$2000,International!$A$3:$A$2000,NA(),1,1))</f>
        <v>0</v>
      </c>
      <c r="BM6">
        <f>IF(OR(_xlfn.IFNA($A6,"")="", ROW()&lt;=3,MAX(International!$S$3:$S$2000)&lt;$BA6),"",$A6-_xlfn.XLOOKUP($BA6,International!$S$3:$S$2000,International!$A$3:$A$2000,NA(),1,1))</f>
        <v>3</v>
      </c>
      <c r="BN6">
        <f>IF(OR(_xlfn.IFNA($A6,"")="", ROW()&lt;=3,MAX(International!$U$3:$U$2000)&lt;$AC6),"",$A6-_xlfn.XLOOKUP($AC6,International!$U$3:$U$2000,International!$A$3:$A$2000,NA(),1,1))</f>
        <v>-4</v>
      </c>
      <c r="BO6">
        <f>IF(OR(_xlfn.IFNA($A6,"")="", ROW()&lt;=3,MAX(International!$V$3:$V$2000)&lt;$BA6),"",$A6-_xlfn.XLOOKUP($BA6,International!$V$3:$V$2000,International!$A$3:$A$2000,NA(),1,1))</f>
        <v>-4</v>
      </c>
      <c r="BP6">
        <f>IF(OR(_xlfn.IFNA($A6,"")="", ROW()&lt;=3,MAX(International!$X$3:$X$2000)&lt;$AC6),"",$A6-_xlfn.XLOOKUP($AC6,International!$X$3:$X$2000,International!$A$3:$A$2000,NA(),1,1))</f>
        <v>-14</v>
      </c>
      <c r="BQ6">
        <f>IF(OR(_xlfn.IFNA($A6,"")="", ROW()&lt;=3,MAX(International!$Y$3:$Y$2000)&lt;$BA6),"",$A6-_xlfn.XLOOKUP($BA6,International!$Y$3:$Y$2000,International!$A$3:$A$2000,NA(),1,1))</f>
        <v>-28</v>
      </c>
      <c r="BR6" t="e">
        <f t="shared" si="34"/>
        <v>#N/A</v>
      </c>
      <c r="BS6" t="e">
        <f t="shared" si="0"/>
        <v>#N/A</v>
      </c>
      <c r="BT6" t="e">
        <f t="shared" si="1"/>
        <v>#N/A</v>
      </c>
      <c r="BU6" t="e">
        <f t="shared" si="2"/>
        <v>#N/A</v>
      </c>
      <c r="BV6" t="e">
        <f t="shared" si="3"/>
        <v>#N/A</v>
      </c>
      <c r="BW6" t="e">
        <f t="shared" si="4"/>
        <v>#N/A</v>
      </c>
      <c r="BX6" t="e">
        <f>IFERROR(IF(OR(ISNA($A6),$AC6&lt;100),NA(),IF(FLOOR((2^(($BR6+2*_xlfn.XLOOKUP(_xlfn.AGGREGATE(4,6,$BR$3:$BR1957),$BR$3:$BR$2000,$CA$3:$CA$2000,1,1)*LOG(10)/LOG(2))/_xlfn.XLOOKUP(_xlfn.AGGREGATE(4,6,$BR$3:$BR1957),$BR$3:$BR$2000,$CA$3:$CA$2000,1,1))),2)&gt; _xlfn.AGGREGATE(4,6,$BZ$3:$CX$2000)+2000,NA(),FLOOR((2^(($BR6+2*_xlfn.XLOOKUP(_xlfn.AGGREGATE(4,6,$BR$3:$BR1957),$BR$3:$BR$2000,$CA$3:$CA$2000,1,1)*LOG(10)/LOG(2))/_xlfn.XLOOKUP(_xlfn.AGGREGATE(4,6,$BR$3:$BR1957),$BR$3:$BR$2000,$CA$3:$CA$2000,1,1))),2))), NA())</f>
        <v>#N/A</v>
      </c>
      <c r="BY6" t="e">
        <f>IF(OR(ISNA($A6),$AC6&lt;100),NA(),FLOOR(_xlfn.XLOOKUP(_xlfn.AGGREGATE(5,6,$BR$3:$BR1957),$BR$3:$BR$2000,$BZ$3:$BZ$2000,1,1)+(_xlfn.XLOOKUP(_xlfn.AGGREGATE(4,6,$BR$3:$BR1957),$BR$3:$BR$2000,$BZ$3:$BZ$2000,1,1)-_xlfn.XLOOKUP(_xlfn.AGGREGATE(5,6,$BR$3:$BR1957),$BR$3:$BR$2000,$BZ$3:$BZ$2000,1,1))/_xlfn.XLOOKUP(_xlfn.AGGREGATE(4,6,$BR$3:$BR1957),$BR$3:$BR$2000,$BR$3:$BR$2000,1,1)*BR6, 1))</f>
        <v>#N/A</v>
      </c>
      <c r="BZ6" t="e">
        <f t="shared" si="35"/>
        <v>#N/A</v>
      </c>
      <c r="CA6" t="e">
        <f t="shared" si="5"/>
        <v>#N/A</v>
      </c>
      <c r="CB6" t="e">
        <f>IF(OR(ISNA($A6),$AC6&lt;100),NA(),IF($BR6=0,0,FLOOR((BZ6-_xlfn.XLOOKUP(_xlfn.AGGREGATE(5,6,$BR$3:$BR1957),$BR$3:$BR$2000,BZ$3:BZ$2000,1,1))/_xlfn.XLOOKUP($BR6,$BR$3:$BR$2000,$BR$3:$BR$2000,1,1), 1)))</f>
        <v>#N/A</v>
      </c>
      <c r="CC6" t="e" cm="1">
        <f t="array" ref="CC6">IFERROR(IF(OR(ISNA($A6),$AC6&lt;100,INDEX(International!C$3:C$2000,_xlfn.XMATCH(100,International!C$3:C$2000,1,1)+$BR6)=""),NA(),INDEX(International!C$3:C$2000,_xlfn.XMATCH(100,International!C$3:C$2000,1,1)+$BR6)), NA())</f>
        <v>#N/A</v>
      </c>
      <c r="CD6" t="e">
        <f t="shared" si="36"/>
        <v>#N/A</v>
      </c>
      <c r="CE6" t="e">
        <f>IF(OR(ISNA($A6),$AC6&lt;100),NA(),IF($BR6=0,0,FLOOR((CC6-_xlfn.XLOOKUP(_xlfn.AGGREGATE(5,6,$BR$3:$BR1957),$BR$3:$BR$2000,CC$3:CC$2000,1,1))/_xlfn.XLOOKUP($BR6,$BR$3:$BR$2000,$BR$3:$BR$2000,1,1), 1)))</f>
        <v>#N/A</v>
      </c>
      <c r="CF6" t="e" cm="1">
        <f t="array" ref="CF6">IFERROR(IF(OR(ISNA($A6),$AC6&lt;100,INDEX(International!F$3:F$2000,_xlfn.XMATCH(100,International!F$3:F$2000,1,1)+$BR6)=""),NA(),INDEX(International!F$3:F$2000,_xlfn.XMATCH(100,International!F$3:F$2000,1,1)+$BR6)), NA())</f>
        <v>#N/A</v>
      </c>
      <c r="CG6" t="e">
        <f t="shared" si="6"/>
        <v>#N/A</v>
      </c>
      <c r="CH6" t="e">
        <f>IF(OR(ISNA($A6),$AC6&lt;100),NA(),IF($BR6=0,0,FLOOR((CF6-_xlfn.XLOOKUP(_xlfn.AGGREGATE(5,6,$BR$3:$BR1957),$BR$3:$BR$2000,CF$3:CF$2000,1,1))/_xlfn.XLOOKUP($BR6,$BR$3:$BR$2000,$BR$3:$BR$2000,1,1), 1)))</f>
        <v>#N/A</v>
      </c>
      <c r="CI6" t="e" cm="1">
        <f t="array" ref="CI6">IFERROR(IF(OR(ISNA($A6),$AC6&lt;100,INDEX(International!I$3:I$2000,_xlfn.XMATCH(100,International!I$3:I$2000,1,1)+$BR6)=""),NA(),INDEX(International!I$3:I$2000,_xlfn.XMATCH(100,International!I$3:I$2000,1,1)+$BR6)), NA())</f>
        <v>#N/A</v>
      </c>
      <c r="CJ6" t="e">
        <f t="shared" si="6"/>
        <v>#N/A</v>
      </c>
      <c r="CK6" t="e">
        <f>IF(OR(ISNA($A6),$AC6&lt;100),NA(),IF($BR6=0,0,FLOOR((CI6-_xlfn.XLOOKUP(_xlfn.AGGREGATE(5,6,$BR$3:$BR1957),$BR$3:$BR$2000,CI$3:CI$2000,1,1))/_xlfn.XLOOKUP($BR6,$BR$3:$BR$2000,$BR$3:$BR$2000,1,1), 1)))</f>
        <v>#N/A</v>
      </c>
      <c r="CL6" t="e" cm="1">
        <f t="array" ref="CL6">IFERROR(IF(OR(ISNA($A6),$AC6&lt;100,INDEX(International!L$3:L$2000,_xlfn.XMATCH(100,International!L$3:L$2000,1,1)+$BR6)=""),NA(),INDEX(International!L$3:L$2000,_xlfn.XMATCH(100,International!L$3:L$2000,1,1)+$BR6)), NA())</f>
        <v>#N/A</v>
      </c>
      <c r="CM6" t="e">
        <f t="shared" ref="CM6:CP6" si="43">IF(OR(ISNA($A6),$AC6&lt;100),NA(),IF(CL6=100,0,($BR6*LOG(2)/LOG(CL6/100))))</f>
        <v>#N/A</v>
      </c>
      <c r="CN6" t="e">
        <f>IF(OR(ISNA($A6),$AC6&lt;100),NA(),IF($BR6=0,0,FLOOR((CL6-_xlfn.XLOOKUP(_xlfn.AGGREGATE(5,6,$BR$3:$BR1957),$BR$3:$BR$2000,CL$3:CL$2000,1,1))/_xlfn.XLOOKUP($BR6,$BR$3:$BR$2000,$BR$3:$BR$2000,1,1), 1)))</f>
        <v>#N/A</v>
      </c>
      <c r="CO6" t="e" cm="1">
        <f t="array" ref="CO6">IFERROR(IF(OR(ISNA($A6),$AC6&lt;100,INDEX(International!O$3:O$2000,_xlfn.XMATCH(100,International!O$3:O$2000,1,1)+$BR6)=""),NA(),INDEX(International!O$3:O$2000,_xlfn.XMATCH(100,International!O$3:O$2000,1,1)+$BR6)), NA())</f>
        <v>#N/A</v>
      </c>
      <c r="CP6" t="e">
        <f t="shared" si="43"/>
        <v>#N/A</v>
      </c>
      <c r="CQ6" t="e">
        <f>IF(OR(ISNA($A6),$AC6&lt;100),NA(),IF($BR6=0,0,FLOOR((CO6-_xlfn.XLOOKUP(_xlfn.AGGREGATE(5,6,$BR$3:$BR1957),$BR$3:$BR$2000,CO$3:CO$2000,1,1))/_xlfn.XLOOKUP($BR6,$BR$3:$BR$2000,$BR$3:$BR$2000,1,1), 1)))</f>
        <v>#N/A</v>
      </c>
      <c r="CR6" t="e" cm="1">
        <f t="array" ref="CR6">IFERROR(IF(OR(ISNA($A6),$AC6&lt;100,INDEX(International!R$3:R$2000,_xlfn.XMATCH(100,International!R$3:R$2000,1,1)+$BR6)=""),NA(),INDEX(International!R$3:R$2000,_xlfn.XMATCH(100,International!R$3:R$2000,1,1)+$BR6)), NA())</f>
        <v>#N/A</v>
      </c>
      <c r="CS6" t="e">
        <f t="shared" ref="CS6:CV6" si="44">IF(OR(ISNA($A6),$AC6&lt;100),NA(),IF(CR6=100,0,($BR6*LOG(2)/LOG(CR6/100))))</f>
        <v>#N/A</v>
      </c>
      <c r="CT6" t="e">
        <f>IF(OR(ISNA($A6),$AC6&lt;100),NA(),IF($BR6=0,0,FLOOR((CR6-_xlfn.XLOOKUP(_xlfn.AGGREGATE(5,6,$BR$3:$BR1957),$BR$3:$BR$2000,CR$3:CR$2000,1,1))/_xlfn.XLOOKUP($BR6,$BR$3:$BR$2000,$BR$3:$BR$2000,1,1), 1)))</f>
        <v>#N/A</v>
      </c>
      <c r="CU6" t="e" cm="1">
        <f t="array" ref="CU6">IFERROR(IF(OR(ISNA($A6),$AC6&lt;100,INDEX(International!U$3:U$2000,_xlfn.XMATCH(100,International!U$3:U$2000,1,1)+$BR6)=""),NA(),INDEX(International!U$3:U$2000,_xlfn.XMATCH(100,International!U$3:U$2000,1,1)+$BR6)), NA())</f>
        <v>#N/A</v>
      </c>
      <c r="CV6" t="e">
        <f t="shared" si="44"/>
        <v>#N/A</v>
      </c>
      <c r="CW6" t="e">
        <f>IF(OR(ISNA($A6),$AC6&lt;100),NA(),IF($BR6=0,0,FLOOR((CU6-_xlfn.XLOOKUP(_xlfn.AGGREGATE(5,6,$BR$3:$BR1957),$BR$3:$BR$2000,CU$3:CU$2000,1,1))/_xlfn.XLOOKUP($BR6,$BR$3:$BR$2000,$BR$3:$BR$2000,1,1), 1)))</f>
        <v>#N/A</v>
      </c>
      <c r="CX6" t="e" cm="1">
        <f t="array" ref="CX6">IFERROR(IF(OR(ISNA($A6),$AC6&lt;100,INDEX(International!X$3:X$2000,_xlfn.XMATCH(100,International!X$3:X$2000,1,1)+$BR6)=""),NA(),INDEX(International!X$3:X$2000,_xlfn.XMATCH(100,International!X$3:X$2000,1,1)+$BR6)), NA())</f>
        <v>#N/A</v>
      </c>
      <c r="CY6" t="e">
        <f t="shared" ref="CY6" si="45">IF(OR(ISNA($A6),$AC6&lt;100),NA(),IF(CX6=100,0,($BR6*LOG(2)/LOG(CX6/100))))</f>
        <v>#N/A</v>
      </c>
      <c r="CZ6" t="e">
        <f>IF(OR(ISNA($A6),$AC6&lt;100),NA(),IF($BR6=0,0,FLOOR((CX6-_xlfn.XLOOKUP(_xlfn.AGGREGATE(5,6,$BR$3:$BR1957),$BR$3:$BR$2000,CX$3:CX$2000,1,1))/_xlfn.XLOOKUP($BR6,$BR$3:$BR$2000,$BR$3:$BR$2000,1,1), 1)))</f>
        <v>#N/A</v>
      </c>
      <c r="DA6">
        <f>IF(_xlfn.IFNA(A6,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:K2003)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+1,DA5+1,NA())))</f>
        <v>3</v>
      </c>
      <c r="DB6" t="e" cm="1">
        <f t="array" ref="DB6">IFERROR(IF(ISNA($A6),NA(),INDEX(B$3:B$2000,_xlfn.XMATCH(Configuration!$B$12,B$3:B$2000,1,1)+$DA6)-0), NA())</f>
        <v>#N/A</v>
      </c>
      <c r="DC6" cm="1">
        <f t="array" ref="DC6">IFERROR(IF(ISNA($A6),NA(),INDEX(E$3:E$2000,_xlfn.XMATCH(Configuration!$B$12,E$3:E$2000,1,1)+$DA6)-0), NA())</f>
        <v>210</v>
      </c>
      <c r="DD6" t="e" cm="1">
        <f t="array" ref="DD6">IFERROR(IF(ISNA($A6),NA(),INDEX(H$3:H$2000,_xlfn.XMATCH(Configuration!$B$12,H$3:H$2000,1,1)+$DA6)-0), NA())</f>
        <v>#N/A</v>
      </c>
      <c r="DE6" cm="1">
        <f t="array" ref="DE6">IFERROR(IF(ISNA($A6),NA(),INDEX(K$3:K$2000,_xlfn.XMATCH(Configuration!$B$12,K$3:K$2000,1,1)+$DA6)-0), NA())</f>
        <v>197</v>
      </c>
      <c r="DF6" cm="1">
        <f t="array" ref="DF6">IFERROR(IF(ISNA($A6),NA(),INDEX(N$3:N$2000,_xlfn.XMATCH(Configuration!$B$12,N$3:N$2000,1,1)+$DA6)-0), NA())</f>
        <v>259</v>
      </c>
      <c r="DG6" t="e" cm="1">
        <f t="array" ref="DG6">IFERROR(IF(ISNA($A6),NA(),INDEX(Q$3:Q$2000,_xlfn.XMATCH(Configuration!$B$12,Q$3:Q$2000,1,1)+$DA6)-0), NA())</f>
        <v>#N/A</v>
      </c>
      <c r="DH6" cm="1">
        <f t="array" ref="DH6">IFERROR(IF(ISNA($A6),NA(),INDEX(T$3:T$2000,_xlfn.XMATCH(Configuration!$B$12,T$3:T$2000,1,1)+$DA6)-0), NA())</f>
        <v>205</v>
      </c>
      <c r="DI6" cm="1">
        <f t="array" ref="DI6">IFERROR(IF(ISNA($A6),NA(),INDEX(W$3:W$2000,_xlfn.XMATCH(Configuration!$B$12,W$3:W$2000,1,1)+$DA6)-0), NA())</f>
        <v>229</v>
      </c>
    </row>
    <row r="7" spans="1:113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10"/>
        <v>5</v>
      </c>
      <c r="AD7">
        <f t="shared" si="11"/>
        <v>0</v>
      </c>
      <c r="AE7">
        <f t="shared" si="12"/>
        <v>0</v>
      </c>
      <c r="AF7" s="5">
        <f t="shared" si="13"/>
        <v>0</v>
      </c>
      <c r="AG7">
        <f t="shared" si="14"/>
        <v>5</v>
      </c>
      <c r="AH7">
        <f t="shared" si="15"/>
        <v>1</v>
      </c>
      <c r="AI7">
        <f t="shared" si="16"/>
        <v>0</v>
      </c>
      <c r="AJ7">
        <f t="shared" si="17"/>
        <v>0</v>
      </c>
      <c r="AK7">
        <f t="shared" si="18"/>
        <v>1</v>
      </c>
      <c r="AL7" s="2" t="str">
        <f t="shared" si="19"/>
        <v/>
      </c>
      <c r="AM7" s="2" t="str">
        <f t="shared" si="20"/>
        <v/>
      </c>
      <c r="AN7" s="2">
        <f t="shared" si="21"/>
        <v>0</v>
      </c>
      <c r="AO7" s="2">
        <f t="shared" si="22"/>
        <v>0.8</v>
      </c>
      <c r="AP7" s="2">
        <f t="shared" si="23"/>
        <v>0</v>
      </c>
      <c r="AQ7" s="2">
        <f t="shared" si="24"/>
        <v>0</v>
      </c>
      <c r="AR7" s="2">
        <f t="shared" si="25"/>
        <v>0</v>
      </c>
      <c r="AS7" s="2">
        <f t="shared" si="26"/>
        <v>0</v>
      </c>
      <c r="AT7" s="2">
        <f t="shared" si="27"/>
        <v>0</v>
      </c>
      <c r="AU7" s="2">
        <f t="shared" si="28"/>
        <v>0.2</v>
      </c>
      <c r="AV7" s="3">
        <f t="shared" ca="1" si="29"/>
        <v>1</v>
      </c>
      <c r="AW7" s="2">
        <f t="shared" si="30"/>
        <v>0</v>
      </c>
      <c r="AX7" s="2">
        <f t="shared" si="31"/>
        <v>-1</v>
      </c>
      <c r="AY7">
        <f t="shared" si="32"/>
        <v>3</v>
      </c>
      <c r="AZ7">
        <f t="shared" si="33"/>
        <v>4</v>
      </c>
      <c r="BA7" s="3">
        <f>IF(_xlfn.IFNA($A7,"")="","",AC7/(Configuration!$B$1/1000000))</f>
        <v>0.19712745867222828</v>
      </c>
      <c r="BB7">
        <f>IF(OR(_xlfn.IFNA($A7,"")="", ROW()&lt;=3,MAX(International!$C$3:$C$2000)&lt;$AC7),"",$A7-_xlfn.XLOOKUP($AC7,International!$C$3:$C$2000,International!$A$3:$A$2000,NA(),1,1))</f>
        <v>-24</v>
      </c>
      <c r="BC7">
        <f>IF(OR(_xlfn.IFNA($A7,"")="", ROW()&lt;=3,MAX(International!$D$3:$D$2000)&lt;$BA7),"",$A7-_xlfn.XLOOKUP($BA7,International!$D$3:$D$2000,International!$A$3:$A$2000,NA(),1,1))</f>
        <v>-24</v>
      </c>
      <c r="BD7">
        <f>IF(OR(_xlfn.IFNA($A7,"")="", ROW()&lt;=3,MAX(International!$F$3:$F$2000)&lt;$AC7),"",$A7-_xlfn.XLOOKUP($AC7,International!$F$3:$F$2000,International!$A$3:$A$2000,NA(),1,1))</f>
        <v>-1</v>
      </c>
      <c r="BE7">
        <f>IF(OR(_xlfn.IFNA($A7,"")="", ROW()&lt;=3,MAX(International!$G$3:$G$2000)&lt;$BA7),"",$A7-_xlfn.XLOOKUP($BA7,International!$G$3:$G$2000,International!$A$3:$A$2000,NA(),1,1))</f>
        <v>-28</v>
      </c>
      <c r="BF7">
        <f>IF(OR(_xlfn.IFNA($A7,"")="", ROW()&lt;=3,MAX(International!$I$3:$I$2000)&lt;$AC7),"",$A7-_xlfn.XLOOKUP($AC7,International!$I$3:$I$2000,International!$A$3:$A$2000,NA(),1,1))</f>
        <v>-35</v>
      </c>
      <c r="BG7">
        <f>IF(OR(_xlfn.IFNA($A7,"")="", ROW()&lt;=3,MAX(International!$J$3:$J$2000)&lt;$BA7),"",$A7-_xlfn.XLOOKUP($BA7,International!$J$3:$J$2000,International!$A$3:$A$2000,NA(),1,1))</f>
        <v>-32</v>
      </c>
      <c r="BH7">
        <f>IF(OR(_xlfn.IFNA($A7,"")="", ROW()&lt;=3,MAX(International!$L$3:$L$2000)&lt;$AC7),"",$A7-_xlfn.XLOOKUP($AC7,International!$L$3:$L$2000,International!$A$3:$A$2000,NA(),1,1))</f>
        <v>2</v>
      </c>
      <c r="BI7">
        <f>IF(OR(_xlfn.IFNA($A7,"")="", ROW()&lt;=3,MAX(International!$M$3:$M$2000)&lt;$BA7),"",$A7-_xlfn.XLOOKUP($BA7,International!$M$3:$M$2000,International!$A$3:$A$2000,NA(),1,1))</f>
        <v>-32</v>
      </c>
      <c r="BJ7">
        <f>IF(OR(_xlfn.IFNA($A7,"")="", ROW()&lt;=3,MAX(International!$O$3:$O$2000)&lt;$AC7),"",$A7-_xlfn.XLOOKUP($AC7,International!$O$3:$O$2000,International!$A$3:$A$2000,NA(),1,1))</f>
        <v>-34</v>
      </c>
      <c r="BK7">
        <f>IF(OR(_xlfn.IFNA($A7,"")="", ROW()&lt;=3,MAX(International!$P$3:$P$2000)&lt;$BA7),"",$A7-_xlfn.XLOOKUP($BA7,International!$P$3:$P$2000,International!$A$3:$A$2000,NA(),1,1))</f>
        <v>-34</v>
      </c>
      <c r="BL7">
        <f>IF(OR(_xlfn.IFNA($A7,"")="", ROW()&lt;=3,MAX(International!$R$3:$R$2000)&lt;$AC7),"",$A7-_xlfn.XLOOKUP($AC7,International!$R$3:$R$2000,International!$A$3:$A$2000,NA(),1,1))</f>
        <v>1</v>
      </c>
      <c r="BM7">
        <f>IF(OR(_xlfn.IFNA($A7,"")="", ROW()&lt;=3,MAX(International!$S$3:$S$2000)&lt;$BA7),"",$A7-_xlfn.XLOOKUP($BA7,International!$S$3:$S$2000,International!$A$3:$A$2000,NA(),1,1))</f>
        <v>4</v>
      </c>
      <c r="BN7">
        <f>IF(OR(_xlfn.IFNA($A7,"")="", ROW()&lt;=3,MAX(International!$U$3:$U$2000)&lt;$AC7),"",$A7-_xlfn.XLOOKUP($AC7,International!$U$3:$U$2000,International!$A$3:$A$2000,NA(),1,1))</f>
        <v>-3</v>
      </c>
      <c r="BO7">
        <f>IF(OR(_xlfn.IFNA($A7,"")="", ROW()&lt;=3,MAX(International!$V$3:$V$2000)&lt;$BA7),"",$A7-_xlfn.XLOOKUP($BA7,International!$V$3:$V$2000,International!$A$3:$A$2000,NA(),1,1))</f>
        <v>-3</v>
      </c>
      <c r="BP7">
        <f>IF(OR(_xlfn.IFNA($A7,"")="", ROW()&lt;=3,MAX(International!$X$3:$X$2000)&lt;$AC7),"",$A7-_xlfn.XLOOKUP($AC7,International!$X$3:$X$2000,International!$A$3:$A$2000,NA(),1,1))</f>
        <v>-13</v>
      </c>
      <c r="BQ7">
        <f>IF(OR(_xlfn.IFNA($A7,"")="", ROW()&lt;=3,MAX(International!$Y$3:$Y$2000)&lt;$BA7),"",$A7-_xlfn.XLOOKUP($BA7,International!$Y$3:$Y$2000,International!$A$3:$A$2000,NA(),1,1))</f>
        <v>-27</v>
      </c>
      <c r="BR7" t="e">
        <f t="shared" si="34"/>
        <v>#N/A</v>
      </c>
      <c r="BS7" t="e">
        <f t="shared" si="0"/>
        <v>#N/A</v>
      </c>
      <c r="BT7" t="e">
        <f t="shared" si="1"/>
        <v>#N/A</v>
      </c>
      <c r="BU7" t="e">
        <f t="shared" si="2"/>
        <v>#N/A</v>
      </c>
      <c r="BV7" t="e">
        <f t="shared" si="3"/>
        <v>#N/A</v>
      </c>
      <c r="BW7" t="e">
        <f t="shared" si="4"/>
        <v>#N/A</v>
      </c>
      <c r="BX7" t="e">
        <f>IFERROR(IF(OR(ISNA($A7),$AC7&lt;100),NA(),IF(FLOOR((2^(($BR7+2*_xlfn.XLOOKUP(_xlfn.AGGREGATE(4,6,$BR$3:$BR1958),$BR$3:$BR$2000,$CA$3:$CA$2000,1,1)*LOG(10)/LOG(2))/_xlfn.XLOOKUP(_xlfn.AGGREGATE(4,6,$BR$3:$BR1958),$BR$3:$BR$2000,$CA$3:$CA$2000,1,1))),2)&gt; _xlfn.AGGREGATE(4,6,$BZ$3:$CX$2000)+2000,NA(),FLOOR((2^(($BR7+2*_xlfn.XLOOKUP(_xlfn.AGGREGATE(4,6,$BR$3:$BR1958),$BR$3:$BR$2000,$CA$3:$CA$2000,1,1)*LOG(10)/LOG(2))/_xlfn.XLOOKUP(_xlfn.AGGREGATE(4,6,$BR$3:$BR1958),$BR$3:$BR$2000,$CA$3:$CA$2000,1,1))),2))), NA())</f>
        <v>#N/A</v>
      </c>
      <c r="BY7" t="e">
        <f>IF(OR(ISNA($A7),$AC7&lt;100),NA(),FLOOR(_xlfn.XLOOKUP(_xlfn.AGGREGATE(5,6,$BR$3:$BR1958),$BR$3:$BR$2000,$BZ$3:$BZ$2000,1,1)+(_xlfn.XLOOKUP(_xlfn.AGGREGATE(4,6,$BR$3:$BR1958),$BR$3:$BR$2000,$BZ$3:$BZ$2000,1,1)-_xlfn.XLOOKUP(_xlfn.AGGREGATE(5,6,$BR$3:$BR1958),$BR$3:$BR$2000,$BZ$3:$BZ$2000,1,1))/_xlfn.XLOOKUP(_xlfn.AGGREGATE(4,6,$BR$3:$BR1958),$BR$3:$BR$2000,$BR$3:$BR$2000,1,1)*BR7, 1))</f>
        <v>#N/A</v>
      </c>
      <c r="BZ7" t="e">
        <f t="shared" si="35"/>
        <v>#N/A</v>
      </c>
      <c r="CA7" t="e">
        <f t="shared" si="5"/>
        <v>#N/A</v>
      </c>
      <c r="CB7" t="e">
        <f>IF(OR(ISNA($A7),$AC7&lt;100),NA(),IF($BR7=0,0,FLOOR((BZ7-_xlfn.XLOOKUP(_xlfn.AGGREGATE(5,6,$BR$3:$BR1958),$BR$3:$BR$2000,BZ$3:BZ$2000,1,1))/_xlfn.XLOOKUP($BR7,$BR$3:$BR$2000,$BR$3:$BR$2000,1,1), 1)))</f>
        <v>#N/A</v>
      </c>
      <c r="CC7" t="e" cm="1">
        <f t="array" ref="CC7">IFERROR(IF(OR(ISNA($A7),$AC7&lt;100,INDEX(International!C$3:C$2000,_xlfn.XMATCH(100,International!C$3:C$2000,1,1)+$BR7)=""),NA(),INDEX(International!C$3:C$2000,_xlfn.XMATCH(100,International!C$3:C$2000,1,1)+$BR7)), NA())</f>
        <v>#N/A</v>
      </c>
      <c r="CD7" t="e">
        <f t="shared" si="36"/>
        <v>#N/A</v>
      </c>
      <c r="CE7" t="e">
        <f>IF(OR(ISNA($A7),$AC7&lt;100),NA(),IF($BR7=0,0,FLOOR((CC7-_xlfn.XLOOKUP(_xlfn.AGGREGATE(5,6,$BR$3:$BR1958),$BR$3:$BR$2000,CC$3:CC$2000,1,1))/_xlfn.XLOOKUP($BR7,$BR$3:$BR$2000,$BR$3:$BR$2000,1,1), 1)))</f>
        <v>#N/A</v>
      </c>
      <c r="CF7" t="e" cm="1">
        <f t="array" ref="CF7">IFERROR(IF(OR(ISNA($A7),$AC7&lt;100,INDEX(International!F$3:F$2000,_xlfn.XMATCH(100,International!F$3:F$2000,1,1)+$BR7)=""),NA(),INDEX(International!F$3:F$2000,_xlfn.XMATCH(100,International!F$3:F$2000,1,1)+$BR7)), NA())</f>
        <v>#N/A</v>
      </c>
      <c r="CG7" t="e">
        <f t="shared" si="6"/>
        <v>#N/A</v>
      </c>
      <c r="CH7" t="e">
        <f>IF(OR(ISNA($A7),$AC7&lt;100),NA(),IF($BR7=0,0,FLOOR((CF7-_xlfn.XLOOKUP(_xlfn.AGGREGATE(5,6,$BR$3:$BR1958),$BR$3:$BR$2000,CF$3:CF$2000,1,1))/_xlfn.XLOOKUP($BR7,$BR$3:$BR$2000,$BR$3:$BR$2000,1,1), 1)))</f>
        <v>#N/A</v>
      </c>
      <c r="CI7" t="e" cm="1">
        <f t="array" ref="CI7">IFERROR(IF(OR(ISNA($A7),$AC7&lt;100,INDEX(International!I$3:I$2000,_xlfn.XMATCH(100,International!I$3:I$2000,1,1)+$BR7)=""),NA(),INDEX(International!I$3:I$2000,_xlfn.XMATCH(100,International!I$3:I$2000,1,1)+$BR7)), NA())</f>
        <v>#N/A</v>
      </c>
      <c r="CJ7" t="e">
        <f t="shared" si="6"/>
        <v>#N/A</v>
      </c>
      <c r="CK7" t="e">
        <f>IF(OR(ISNA($A7),$AC7&lt;100),NA(),IF($BR7=0,0,FLOOR((CI7-_xlfn.XLOOKUP(_xlfn.AGGREGATE(5,6,$BR$3:$BR1958),$BR$3:$BR$2000,CI$3:CI$2000,1,1))/_xlfn.XLOOKUP($BR7,$BR$3:$BR$2000,$BR$3:$BR$2000,1,1), 1)))</f>
        <v>#N/A</v>
      </c>
      <c r="CL7" t="e" cm="1">
        <f t="array" ref="CL7">IFERROR(IF(OR(ISNA($A7),$AC7&lt;100,INDEX(International!L$3:L$2000,_xlfn.XMATCH(100,International!L$3:L$2000,1,1)+$BR7)=""),NA(),INDEX(International!L$3:L$2000,_xlfn.XMATCH(100,International!L$3:L$2000,1,1)+$BR7)), NA())</f>
        <v>#N/A</v>
      </c>
      <c r="CM7" t="e">
        <f t="shared" ref="CM7:CP7" si="46">IF(OR(ISNA($A7),$AC7&lt;100),NA(),IF(CL7=100,0,($BR7*LOG(2)/LOG(CL7/100))))</f>
        <v>#N/A</v>
      </c>
      <c r="CN7" t="e">
        <f>IF(OR(ISNA($A7),$AC7&lt;100),NA(),IF($BR7=0,0,FLOOR((CL7-_xlfn.XLOOKUP(_xlfn.AGGREGATE(5,6,$BR$3:$BR1958),$BR$3:$BR$2000,CL$3:CL$2000,1,1))/_xlfn.XLOOKUP($BR7,$BR$3:$BR$2000,$BR$3:$BR$2000,1,1), 1)))</f>
        <v>#N/A</v>
      </c>
      <c r="CO7" t="e" cm="1">
        <f t="array" ref="CO7">IFERROR(IF(OR(ISNA($A7),$AC7&lt;100,INDEX(International!O$3:O$2000,_xlfn.XMATCH(100,International!O$3:O$2000,1,1)+$BR7)=""),NA(),INDEX(International!O$3:O$2000,_xlfn.XMATCH(100,International!O$3:O$2000,1,1)+$BR7)), NA())</f>
        <v>#N/A</v>
      </c>
      <c r="CP7" t="e">
        <f t="shared" si="46"/>
        <v>#N/A</v>
      </c>
      <c r="CQ7" t="e">
        <f>IF(OR(ISNA($A7),$AC7&lt;100),NA(),IF($BR7=0,0,FLOOR((CO7-_xlfn.XLOOKUP(_xlfn.AGGREGATE(5,6,$BR$3:$BR1958),$BR$3:$BR$2000,CO$3:CO$2000,1,1))/_xlfn.XLOOKUP($BR7,$BR$3:$BR$2000,$BR$3:$BR$2000,1,1), 1)))</f>
        <v>#N/A</v>
      </c>
      <c r="CR7" t="e" cm="1">
        <f t="array" ref="CR7">IFERROR(IF(OR(ISNA($A7),$AC7&lt;100,INDEX(International!R$3:R$2000,_xlfn.XMATCH(100,International!R$3:R$2000,1,1)+$BR7)=""),NA(),INDEX(International!R$3:R$2000,_xlfn.XMATCH(100,International!R$3:R$2000,1,1)+$BR7)), NA())</f>
        <v>#N/A</v>
      </c>
      <c r="CS7" t="e">
        <f t="shared" ref="CS7:CV7" si="47">IF(OR(ISNA($A7),$AC7&lt;100),NA(),IF(CR7=100,0,($BR7*LOG(2)/LOG(CR7/100))))</f>
        <v>#N/A</v>
      </c>
      <c r="CT7" t="e">
        <f>IF(OR(ISNA($A7),$AC7&lt;100),NA(),IF($BR7=0,0,FLOOR((CR7-_xlfn.XLOOKUP(_xlfn.AGGREGATE(5,6,$BR$3:$BR1958),$BR$3:$BR$2000,CR$3:CR$2000,1,1))/_xlfn.XLOOKUP($BR7,$BR$3:$BR$2000,$BR$3:$BR$2000,1,1), 1)))</f>
        <v>#N/A</v>
      </c>
      <c r="CU7" t="e" cm="1">
        <f t="array" ref="CU7">IFERROR(IF(OR(ISNA($A7),$AC7&lt;100,INDEX(International!U$3:U$2000,_xlfn.XMATCH(100,International!U$3:U$2000,1,1)+$BR7)=""),NA(),INDEX(International!U$3:U$2000,_xlfn.XMATCH(100,International!U$3:U$2000,1,1)+$BR7)), NA())</f>
        <v>#N/A</v>
      </c>
      <c r="CV7" t="e">
        <f t="shared" si="47"/>
        <v>#N/A</v>
      </c>
      <c r="CW7" t="e">
        <f>IF(OR(ISNA($A7),$AC7&lt;100),NA(),IF($BR7=0,0,FLOOR((CU7-_xlfn.XLOOKUP(_xlfn.AGGREGATE(5,6,$BR$3:$BR1958),$BR$3:$BR$2000,CU$3:CU$2000,1,1))/_xlfn.XLOOKUP($BR7,$BR$3:$BR$2000,$BR$3:$BR$2000,1,1), 1)))</f>
        <v>#N/A</v>
      </c>
      <c r="CX7" t="e" cm="1">
        <f t="array" ref="CX7">IFERROR(IF(OR(ISNA($A7),$AC7&lt;100,INDEX(International!X$3:X$2000,_xlfn.XMATCH(100,International!X$3:X$2000,1,1)+$BR7)=""),NA(),INDEX(International!X$3:X$2000,_xlfn.XMATCH(100,International!X$3:X$2000,1,1)+$BR7)), NA())</f>
        <v>#N/A</v>
      </c>
      <c r="CY7" t="e">
        <f t="shared" ref="CY7" si="48">IF(OR(ISNA($A7),$AC7&lt;100),NA(),IF(CX7=100,0,($BR7*LOG(2)/LOG(CX7/100))))</f>
        <v>#N/A</v>
      </c>
      <c r="CZ7" t="e">
        <f>IF(OR(ISNA($A7),$AC7&lt;100),NA(),IF($BR7=0,0,FLOOR((CX7-_xlfn.XLOOKUP(_xlfn.AGGREGATE(5,6,$BR$3:$BR1958),$BR$3:$BR$2000,CX$3:CX$2000,1,1))/_xlfn.XLOOKUP($BR7,$BR$3:$BR$2000,$BR$3:$BR$2000,1,1), 1)))</f>
        <v>#N/A</v>
      </c>
      <c r="DA7">
        <f>IF(_xlfn.IFNA(A7,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:K2004)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+1,DA6+1,NA())))</f>
        <v>4</v>
      </c>
      <c r="DB7" t="e" cm="1">
        <f t="array" ref="DB7">IFERROR(IF(ISNA($A7),NA(),INDEX(B$3:B$2000,_xlfn.XMATCH(Configuration!$B$12,B$3:B$2000,1,1)+$DA7)-0), NA())</f>
        <v>#N/A</v>
      </c>
      <c r="DC7" cm="1">
        <f t="array" ref="DC7">IFERROR(IF(ISNA($A7),NA(),INDEX(E$3:E$2000,_xlfn.XMATCH(Configuration!$B$12,E$3:E$2000,1,1)+$DA7)-0), NA())</f>
        <v>267</v>
      </c>
      <c r="DD7" t="e" cm="1">
        <f t="array" ref="DD7">IFERROR(IF(ISNA($A7),NA(),INDEX(H$3:H$2000,_xlfn.XMATCH(Configuration!$B$12,H$3:H$2000,1,1)+$DA7)-0), NA())</f>
        <v>#N/A</v>
      </c>
      <c r="DE7" cm="1">
        <f t="array" ref="DE7">IFERROR(IF(ISNA($A7),NA(),INDEX(K$3:K$2000,_xlfn.XMATCH(Configuration!$B$12,K$3:K$2000,1,1)+$DA7)-0), NA())</f>
        <v>235</v>
      </c>
      <c r="DF7" cm="1">
        <f t="array" ref="DF7">IFERROR(IF(ISNA($A7),NA(),INDEX(N$3:N$2000,_xlfn.XMATCH(Configuration!$B$12,N$3:N$2000,1,1)+$DA7)-0), NA())</f>
        <v>319</v>
      </c>
      <c r="DG7" t="e" cm="1">
        <f t="array" ref="DG7">IFERROR(IF(ISNA($A7),NA(),INDEX(Q$3:Q$2000,_xlfn.XMATCH(Configuration!$B$12,Q$3:Q$2000,1,1)+$DA7)-0), NA())</f>
        <v>#N/A</v>
      </c>
      <c r="DH7" cm="1">
        <f t="array" ref="DH7">IFERROR(IF(ISNA($A7),NA(),INDEX(T$3:T$2000,_xlfn.XMATCH(Configuration!$B$12,T$3:T$2000,1,1)+$DA7)-0), NA())</f>
        <v>231</v>
      </c>
      <c r="DI7" cm="1">
        <f t="array" ref="DI7">IFERROR(IF(ISNA($A7),NA(),INDEX(W$3:W$2000,_xlfn.XMATCH(Configuration!$B$12,W$3:W$2000,1,1)+$DA7)-0), NA())</f>
        <v>296</v>
      </c>
    </row>
    <row r="8" spans="1:113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10"/>
        <v>7</v>
      </c>
      <c r="AD8">
        <f t="shared" si="11"/>
        <v>0</v>
      </c>
      <c r="AE8">
        <f t="shared" si="12"/>
        <v>0</v>
      </c>
      <c r="AF8" s="5">
        <f t="shared" si="13"/>
        <v>0</v>
      </c>
      <c r="AG8">
        <f t="shared" si="14"/>
        <v>7</v>
      </c>
      <c r="AH8">
        <f t="shared" si="15"/>
        <v>3</v>
      </c>
      <c r="AI8">
        <f t="shared" si="16"/>
        <v>0</v>
      </c>
      <c r="AJ8">
        <f t="shared" si="17"/>
        <v>0</v>
      </c>
      <c r="AK8">
        <f t="shared" si="18"/>
        <v>3</v>
      </c>
      <c r="AL8" s="2" t="str">
        <f t="shared" si="19"/>
        <v/>
      </c>
      <c r="AM8" s="2" t="str">
        <f t="shared" si="20"/>
        <v/>
      </c>
      <c r="AN8" s="2">
        <f t="shared" si="21"/>
        <v>0</v>
      </c>
      <c r="AO8" s="2">
        <f t="shared" si="22"/>
        <v>0.5714285714285714</v>
      </c>
      <c r="AP8" s="2">
        <f t="shared" si="23"/>
        <v>0</v>
      </c>
      <c r="AQ8" s="2">
        <f t="shared" si="24"/>
        <v>0</v>
      </c>
      <c r="AR8" s="2">
        <f t="shared" si="25"/>
        <v>0.14285714285714285</v>
      </c>
      <c r="AS8" s="2">
        <f t="shared" si="26"/>
        <v>0</v>
      </c>
      <c r="AT8" s="2">
        <f t="shared" si="27"/>
        <v>0</v>
      </c>
      <c r="AU8" s="2">
        <f t="shared" si="28"/>
        <v>0.2857142857142857</v>
      </c>
      <c r="AV8" s="3">
        <f t="shared" ca="1" si="29"/>
        <v>1.1666666666666667</v>
      </c>
      <c r="AW8" s="2">
        <f t="shared" si="30"/>
        <v>0.4</v>
      </c>
      <c r="AX8" s="2">
        <f t="shared" si="31"/>
        <v>0</v>
      </c>
      <c r="AY8">
        <f t="shared" si="32"/>
        <v>7</v>
      </c>
      <c r="AZ8">
        <f t="shared" si="33"/>
        <v>5</v>
      </c>
      <c r="BA8" s="3">
        <f>IF(_xlfn.IFNA($A8,"")="","",AC8/(Configuration!$B$1/1000000))</f>
        <v>0.27597844214111961</v>
      </c>
      <c r="BB8">
        <f>IF(OR(_xlfn.IFNA($A8,"")="", ROW()&lt;=3,MAX(International!$C$3:$C$2000)&lt;$AC8),"",$A8-_xlfn.XLOOKUP($AC8,International!$C$3:$C$2000,International!$A$3:$A$2000,NA(),1,1))</f>
        <v>-23</v>
      </c>
      <c r="BC8">
        <f>IF(OR(_xlfn.IFNA($A8,"")="", ROW()&lt;=3,MAX(International!$D$3:$D$2000)&lt;$BA8),"",$A8-_xlfn.XLOOKUP($BA8,International!$D$3:$D$2000,International!$A$3:$A$2000,NA(),1,1))</f>
        <v>-23</v>
      </c>
      <c r="BD8">
        <f>IF(OR(_xlfn.IFNA($A8,"")="", ROW()&lt;=3,MAX(International!$F$3:$F$2000)&lt;$AC8),"",$A8-_xlfn.XLOOKUP($AC8,International!$F$3:$F$2000,International!$A$3:$A$2000,NA(),1,1))</f>
        <v>-10</v>
      </c>
      <c r="BE8">
        <f>IF(OR(_xlfn.IFNA($A8,"")="", ROW()&lt;=3,MAX(International!$G$3:$G$2000)&lt;$BA8),"",$A8-_xlfn.XLOOKUP($BA8,International!$G$3:$G$2000,International!$A$3:$A$2000,NA(),1,1))</f>
        <v>-29</v>
      </c>
      <c r="BF8">
        <f>IF(OR(_xlfn.IFNA($A8,"")="", ROW()&lt;=3,MAX(International!$I$3:$I$2000)&lt;$AC8),"",$A8-_xlfn.XLOOKUP($AC8,International!$I$3:$I$2000,International!$A$3:$A$2000,NA(),1,1))</f>
        <v>-35</v>
      </c>
      <c r="BG8">
        <f>IF(OR(_xlfn.IFNA($A8,"")="", ROW()&lt;=3,MAX(International!$J$3:$J$2000)&lt;$BA8),"",$A8-_xlfn.XLOOKUP($BA8,International!$J$3:$J$2000,International!$A$3:$A$2000,NA(),1,1))</f>
        <v>-31</v>
      </c>
      <c r="BH8">
        <f>IF(OR(_xlfn.IFNA($A8,"")="", ROW()&lt;=3,MAX(International!$L$3:$L$2000)&lt;$AC8),"",$A8-_xlfn.XLOOKUP($AC8,International!$L$3:$L$2000,International!$A$3:$A$2000,NA(),1,1))</f>
        <v>-2</v>
      </c>
      <c r="BI8">
        <f>IF(OR(_xlfn.IFNA($A8,"")="", ROW()&lt;=3,MAX(International!$M$3:$M$2000)&lt;$BA8),"",$A8-_xlfn.XLOOKUP($BA8,International!$M$3:$M$2000,International!$A$3:$A$2000,NA(),1,1))</f>
        <v>-33</v>
      </c>
      <c r="BJ8">
        <f>IF(OR(_xlfn.IFNA($A8,"")="", ROW()&lt;=3,MAX(International!$O$3:$O$2000)&lt;$AC8),"",$A8-_xlfn.XLOOKUP($AC8,International!$O$3:$O$2000,International!$A$3:$A$2000,NA(),1,1))</f>
        <v>-33</v>
      </c>
      <c r="BK8">
        <f>IF(OR(_xlfn.IFNA($A8,"")="", ROW()&lt;=3,MAX(International!$P$3:$P$2000)&lt;$BA8),"",$A8-_xlfn.XLOOKUP($BA8,International!$P$3:$P$2000,International!$A$3:$A$2000,NA(),1,1))</f>
        <v>-33</v>
      </c>
      <c r="BL8">
        <f>IF(OR(_xlfn.IFNA($A8,"")="", ROW()&lt;=3,MAX(International!$R$3:$R$2000)&lt;$AC8),"",$A8-_xlfn.XLOOKUP($AC8,International!$R$3:$R$2000,International!$A$3:$A$2000,NA(),1,1))</f>
        <v>1</v>
      </c>
      <c r="BM8">
        <f>IF(OR(_xlfn.IFNA($A8,"")="", ROW()&lt;=3,MAX(International!$S$3:$S$2000)&lt;$BA8),"",$A8-_xlfn.XLOOKUP($BA8,International!$S$3:$S$2000,International!$A$3:$A$2000,NA(),1,1))</f>
        <v>5</v>
      </c>
      <c r="BN8">
        <f>IF(OR(_xlfn.IFNA($A8,"")="", ROW()&lt;=3,MAX(International!$U$3:$U$2000)&lt;$AC8),"",$A8-_xlfn.XLOOKUP($AC8,International!$U$3:$U$2000,International!$A$3:$A$2000,NA(),1,1))</f>
        <v>-2</v>
      </c>
      <c r="BO8">
        <f>IF(OR(_xlfn.IFNA($A8,"")="", ROW()&lt;=3,MAX(International!$V$3:$V$2000)&lt;$BA8),"",$A8-_xlfn.XLOOKUP($BA8,International!$V$3:$V$2000,International!$A$3:$A$2000,NA(),1,1))</f>
        <v>-4</v>
      </c>
      <c r="BP8">
        <f>IF(OR(_xlfn.IFNA($A8,"")="", ROW()&lt;=3,MAX(International!$X$3:$X$2000)&lt;$AC8),"",$A8-_xlfn.XLOOKUP($AC8,International!$X$3:$X$2000,International!$A$3:$A$2000,NA(),1,1))</f>
        <v>-12</v>
      </c>
      <c r="BQ8">
        <f>IF(OR(_xlfn.IFNA($A8,"")="", ROW()&lt;=3,MAX(International!$Y$3:$Y$2000)&lt;$BA8),"",$A8-_xlfn.XLOOKUP($BA8,International!$Y$3:$Y$2000,International!$A$3:$A$2000,NA(),1,1))</f>
        <v>-30</v>
      </c>
      <c r="BR8" t="e">
        <f t="shared" si="34"/>
        <v>#N/A</v>
      </c>
      <c r="BS8" t="e">
        <f t="shared" si="0"/>
        <v>#N/A</v>
      </c>
      <c r="BT8" t="e">
        <f t="shared" si="1"/>
        <v>#N/A</v>
      </c>
      <c r="BU8" t="e">
        <f t="shared" si="2"/>
        <v>#N/A</v>
      </c>
      <c r="BV8" t="e">
        <f t="shared" si="3"/>
        <v>#N/A</v>
      </c>
      <c r="BW8" t="e">
        <f t="shared" si="4"/>
        <v>#N/A</v>
      </c>
      <c r="BX8" t="e">
        <f>IFERROR(IF(OR(ISNA($A8),$AC8&lt;100),NA(),IF(FLOOR((2^(($BR8+2*_xlfn.XLOOKUP(_xlfn.AGGREGATE(4,6,$BR$3:$BR1959),$BR$3:$BR$2000,$CA$3:$CA$2000,1,1)*LOG(10)/LOG(2))/_xlfn.XLOOKUP(_xlfn.AGGREGATE(4,6,$BR$3:$BR1959),$BR$3:$BR$2000,$CA$3:$CA$2000,1,1))),2)&gt; _xlfn.AGGREGATE(4,6,$BZ$3:$CX$2000)+2000,NA(),FLOOR((2^(($BR8+2*_xlfn.XLOOKUP(_xlfn.AGGREGATE(4,6,$BR$3:$BR1959),$BR$3:$BR$2000,$CA$3:$CA$2000,1,1)*LOG(10)/LOG(2))/_xlfn.XLOOKUP(_xlfn.AGGREGATE(4,6,$BR$3:$BR1959),$BR$3:$BR$2000,$CA$3:$CA$2000,1,1))),2))), NA())</f>
        <v>#N/A</v>
      </c>
      <c r="BY8" t="e">
        <f>IF(OR(ISNA($A8),$AC8&lt;100),NA(),FLOOR(_xlfn.XLOOKUP(_xlfn.AGGREGATE(5,6,$BR$3:$BR1959),$BR$3:$BR$2000,$BZ$3:$BZ$2000,1,1)+(_xlfn.XLOOKUP(_xlfn.AGGREGATE(4,6,$BR$3:$BR1959),$BR$3:$BR$2000,$BZ$3:$BZ$2000,1,1)-_xlfn.XLOOKUP(_xlfn.AGGREGATE(5,6,$BR$3:$BR1959),$BR$3:$BR$2000,$BZ$3:$BZ$2000,1,1))/_xlfn.XLOOKUP(_xlfn.AGGREGATE(4,6,$BR$3:$BR1959),$BR$3:$BR$2000,$BR$3:$BR$2000,1,1)*BR8, 1))</f>
        <v>#N/A</v>
      </c>
      <c r="BZ8" t="e">
        <f t="shared" si="35"/>
        <v>#N/A</v>
      </c>
      <c r="CA8" t="e">
        <f t="shared" si="5"/>
        <v>#N/A</v>
      </c>
      <c r="CB8" t="e">
        <f>IF(OR(ISNA($A8),$AC8&lt;100),NA(),IF($BR8=0,0,FLOOR((BZ8-_xlfn.XLOOKUP(_xlfn.AGGREGATE(5,6,$BR$3:$BR1959),$BR$3:$BR$2000,BZ$3:BZ$2000,1,1))/_xlfn.XLOOKUP($BR8,$BR$3:$BR$2000,$BR$3:$BR$2000,1,1), 1)))</f>
        <v>#N/A</v>
      </c>
      <c r="CC8" t="e" cm="1">
        <f t="array" ref="CC8">IFERROR(IF(OR(ISNA($A8),$AC8&lt;100,INDEX(International!C$3:C$2000,_xlfn.XMATCH(100,International!C$3:C$2000,1,1)+$BR8)=""),NA(),INDEX(International!C$3:C$2000,_xlfn.XMATCH(100,International!C$3:C$2000,1,1)+$BR8)), NA())</f>
        <v>#N/A</v>
      </c>
      <c r="CD8" t="e">
        <f t="shared" si="36"/>
        <v>#N/A</v>
      </c>
      <c r="CE8" t="e">
        <f>IF(OR(ISNA($A8),$AC8&lt;100),NA(),IF($BR8=0,0,FLOOR((CC8-_xlfn.XLOOKUP(_xlfn.AGGREGATE(5,6,$BR$3:$BR1959),$BR$3:$BR$2000,CC$3:CC$2000,1,1))/_xlfn.XLOOKUP($BR8,$BR$3:$BR$2000,$BR$3:$BR$2000,1,1), 1)))</f>
        <v>#N/A</v>
      </c>
      <c r="CF8" t="e" cm="1">
        <f t="array" ref="CF8">IFERROR(IF(OR(ISNA($A8),$AC8&lt;100,INDEX(International!F$3:F$2000,_xlfn.XMATCH(100,International!F$3:F$2000,1,1)+$BR8)=""),NA(),INDEX(International!F$3:F$2000,_xlfn.XMATCH(100,International!F$3:F$2000,1,1)+$BR8)), NA())</f>
        <v>#N/A</v>
      </c>
      <c r="CG8" t="e">
        <f t="shared" si="6"/>
        <v>#N/A</v>
      </c>
      <c r="CH8" t="e">
        <f>IF(OR(ISNA($A8),$AC8&lt;100),NA(),IF($BR8=0,0,FLOOR((CF8-_xlfn.XLOOKUP(_xlfn.AGGREGATE(5,6,$BR$3:$BR1959),$BR$3:$BR$2000,CF$3:CF$2000,1,1))/_xlfn.XLOOKUP($BR8,$BR$3:$BR$2000,$BR$3:$BR$2000,1,1), 1)))</f>
        <v>#N/A</v>
      </c>
      <c r="CI8" t="e" cm="1">
        <f t="array" ref="CI8">IFERROR(IF(OR(ISNA($A8),$AC8&lt;100,INDEX(International!I$3:I$2000,_xlfn.XMATCH(100,International!I$3:I$2000,1,1)+$BR8)=""),NA(),INDEX(International!I$3:I$2000,_xlfn.XMATCH(100,International!I$3:I$2000,1,1)+$BR8)), NA())</f>
        <v>#N/A</v>
      </c>
      <c r="CJ8" t="e">
        <f t="shared" si="6"/>
        <v>#N/A</v>
      </c>
      <c r="CK8" t="e">
        <f>IF(OR(ISNA($A8),$AC8&lt;100),NA(),IF($BR8=0,0,FLOOR((CI8-_xlfn.XLOOKUP(_xlfn.AGGREGATE(5,6,$BR$3:$BR1959),$BR$3:$BR$2000,CI$3:CI$2000,1,1))/_xlfn.XLOOKUP($BR8,$BR$3:$BR$2000,$BR$3:$BR$2000,1,1), 1)))</f>
        <v>#N/A</v>
      </c>
      <c r="CL8" t="e" cm="1">
        <f t="array" ref="CL8">IFERROR(IF(OR(ISNA($A8),$AC8&lt;100,INDEX(International!L$3:L$2000,_xlfn.XMATCH(100,International!L$3:L$2000,1,1)+$BR8)=""),NA(),INDEX(International!L$3:L$2000,_xlfn.XMATCH(100,International!L$3:L$2000,1,1)+$BR8)), NA())</f>
        <v>#N/A</v>
      </c>
      <c r="CM8" t="e">
        <f t="shared" ref="CM8:CP8" si="49">IF(OR(ISNA($A8),$AC8&lt;100),NA(),IF(CL8=100,0,($BR8*LOG(2)/LOG(CL8/100))))</f>
        <v>#N/A</v>
      </c>
      <c r="CN8" t="e">
        <f>IF(OR(ISNA($A8),$AC8&lt;100),NA(),IF($BR8=0,0,FLOOR((CL8-_xlfn.XLOOKUP(_xlfn.AGGREGATE(5,6,$BR$3:$BR1959),$BR$3:$BR$2000,CL$3:CL$2000,1,1))/_xlfn.XLOOKUP($BR8,$BR$3:$BR$2000,$BR$3:$BR$2000,1,1), 1)))</f>
        <v>#N/A</v>
      </c>
      <c r="CO8" t="e" cm="1">
        <f t="array" ref="CO8">IFERROR(IF(OR(ISNA($A8),$AC8&lt;100,INDEX(International!O$3:O$2000,_xlfn.XMATCH(100,International!O$3:O$2000,1,1)+$BR8)=""),NA(),INDEX(International!O$3:O$2000,_xlfn.XMATCH(100,International!O$3:O$2000,1,1)+$BR8)), NA())</f>
        <v>#N/A</v>
      </c>
      <c r="CP8" t="e">
        <f t="shared" si="49"/>
        <v>#N/A</v>
      </c>
      <c r="CQ8" t="e">
        <f>IF(OR(ISNA($A8),$AC8&lt;100),NA(),IF($BR8=0,0,FLOOR((CO8-_xlfn.XLOOKUP(_xlfn.AGGREGATE(5,6,$BR$3:$BR1959),$BR$3:$BR$2000,CO$3:CO$2000,1,1))/_xlfn.XLOOKUP($BR8,$BR$3:$BR$2000,$BR$3:$BR$2000,1,1), 1)))</f>
        <v>#N/A</v>
      </c>
      <c r="CR8" t="e" cm="1">
        <f t="array" ref="CR8">IFERROR(IF(OR(ISNA($A8),$AC8&lt;100,INDEX(International!R$3:R$2000,_xlfn.XMATCH(100,International!R$3:R$2000,1,1)+$BR8)=""),NA(),INDEX(International!R$3:R$2000,_xlfn.XMATCH(100,International!R$3:R$2000,1,1)+$BR8)), NA())</f>
        <v>#N/A</v>
      </c>
      <c r="CS8" t="e">
        <f t="shared" ref="CS8:CV8" si="50">IF(OR(ISNA($A8),$AC8&lt;100),NA(),IF(CR8=100,0,($BR8*LOG(2)/LOG(CR8/100))))</f>
        <v>#N/A</v>
      </c>
      <c r="CT8" t="e">
        <f>IF(OR(ISNA($A8),$AC8&lt;100),NA(),IF($BR8=0,0,FLOOR((CR8-_xlfn.XLOOKUP(_xlfn.AGGREGATE(5,6,$BR$3:$BR1959),$BR$3:$BR$2000,CR$3:CR$2000,1,1))/_xlfn.XLOOKUP($BR8,$BR$3:$BR$2000,$BR$3:$BR$2000,1,1), 1)))</f>
        <v>#N/A</v>
      </c>
      <c r="CU8" t="e" cm="1">
        <f t="array" ref="CU8">IFERROR(IF(OR(ISNA($A8),$AC8&lt;100,INDEX(International!U$3:U$2000,_xlfn.XMATCH(100,International!U$3:U$2000,1,1)+$BR8)=""),NA(),INDEX(International!U$3:U$2000,_xlfn.XMATCH(100,International!U$3:U$2000,1,1)+$BR8)), NA())</f>
        <v>#N/A</v>
      </c>
      <c r="CV8" t="e">
        <f t="shared" si="50"/>
        <v>#N/A</v>
      </c>
      <c r="CW8" t="e">
        <f>IF(OR(ISNA($A8),$AC8&lt;100),NA(),IF($BR8=0,0,FLOOR((CU8-_xlfn.XLOOKUP(_xlfn.AGGREGATE(5,6,$BR$3:$BR1959),$BR$3:$BR$2000,CU$3:CU$2000,1,1))/_xlfn.XLOOKUP($BR8,$BR$3:$BR$2000,$BR$3:$BR$2000,1,1), 1)))</f>
        <v>#N/A</v>
      </c>
      <c r="CX8" t="e" cm="1">
        <f t="array" ref="CX8">IFERROR(IF(OR(ISNA($A8),$AC8&lt;100,INDEX(International!X$3:X$2000,_xlfn.XMATCH(100,International!X$3:X$2000,1,1)+$BR8)=""),NA(),INDEX(International!X$3:X$2000,_xlfn.XMATCH(100,International!X$3:X$2000,1,1)+$BR8)), NA())</f>
        <v>#N/A</v>
      </c>
      <c r="CY8" t="e">
        <f t="shared" ref="CY8" si="51">IF(OR(ISNA($A8),$AC8&lt;100),NA(),IF(CX8=100,0,($BR8*LOG(2)/LOG(CX8/100))))</f>
        <v>#N/A</v>
      </c>
      <c r="CZ8" t="e">
        <f>IF(OR(ISNA($A8),$AC8&lt;100),NA(),IF($BR8=0,0,FLOOR((CX8-_xlfn.XLOOKUP(_xlfn.AGGREGATE(5,6,$BR$3:$BR1959),$BR$3:$BR$2000,CX$3:CX$2000,1,1))/_xlfn.XLOOKUP($BR8,$BR$3:$BR$2000,$BR$3:$BR$2000,1,1), 1)))</f>
        <v>#N/A</v>
      </c>
      <c r="DA8">
        <f>IF(_xlfn.IFNA(A8,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:K2005)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+1,DA7+1,NA())))</f>
        <v>5</v>
      </c>
      <c r="DB8" t="e" cm="1">
        <f t="array" ref="DB8">IFERROR(IF(ISNA($A8),NA(),INDEX(B$3:B$2000,_xlfn.XMATCH(Configuration!$B$12,B$3:B$2000,1,1)+$DA8)-0), NA())</f>
        <v>#N/A</v>
      </c>
      <c r="DC8" cm="1">
        <f t="array" ref="DC8">IFERROR(IF(ISNA($A8),NA(),INDEX(E$3:E$2000,_xlfn.XMATCH(Configuration!$B$12,E$3:E$2000,1,1)+$DA8)-0), NA())</f>
        <v>307</v>
      </c>
      <c r="DD8" t="e" cm="1">
        <f t="array" ref="DD8">IFERROR(IF(ISNA($A8),NA(),INDEX(H$3:H$2000,_xlfn.XMATCH(Configuration!$B$12,H$3:H$2000,1,1)+$DA8)-0), NA())</f>
        <v>#N/A</v>
      </c>
      <c r="DE8" cm="1">
        <f t="array" ref="DE8">IFERROR(IF(ISNA($A8),NA(),INDEX(K$3:K$2000,_xlfn.XMATCH(Configuration!$B$12,K$3:K$2000,1,1)+$DA8)-0), NA())</f>
        <v>257</v>
      </c>
      <c r="DF8" cm="1">
        <f t="array" ref="DF8">IFERROR(IF(ISNA($A8),NA(),INDEX(N$3:N$2000,_xlfn.XMATCH(Configuration!$B$12,N$3:N$2000,1,1)+$DA8)-0), NA())</f>
        <v>397</v>
      </c>
      <c r="DG8" t="e" cm="1">
        <f t="array" ref="DG8">IFERROR(IF(ISNA($A8),NA(),INDEX(Q$3:Q$2000,_xlfn.XMATCH(Configuration!$B$12,Q$3:Q$2000,1,1)+$DA8)-0), NA())</f>
        <v>#N/A</v>
      </c>
      <c r="DH8" cm="1">
        <f t="array" ref="DH8">IFERROR(IF(ISNA($A8),NA(),INDEX(T$3:T$2000,_xlfn.XMATCH(Configuration!$B$12,T$3:T$2000,1,1)+$DA8)-0), NA())</f>
        <v>255</v>
      </c>
      <c r="DI8" cm="1">
        <f t="array" ref="DI8">IFERROR(IF(ISNA($A8),NA(),INDEX(W$3:W$2000,_xlfn.XMATCH(Configuration!$B$12,W$3:W$2000,1,1)+$DA8)-0), NA())</f>
        <v>355</v>
      </c>
    </row>
    <row r="9" spans="1:113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10"/>
        <v>9</v>
      </c>
      <c r="AD9">
        <f t="shared" si="11"/>
        <v>2</v>
      </c>
      <c r="AE9">
        <f t="shared" si="12"/>
        <v>0</v>
      </c>
      <c r="AF9" s="5">
        <f t="shared" si="13"/>
        <v>1</v>
      </c>
      <c r="AG9">
        <f t="shared" si="14"/>
        <v>7</v>
      </c>
      <c r="AH9">
        <f t="shared" si="15"/>
        <v>5</v>
      </c>
      <c r="AI9">
        <f t="shared" si="16"/>
        <v>0</v>
      </c>
      <c r="AJ9">
        <f t="shared" si="17"/>
        <v>0</v>
      </c>
      <c r="AK9">
        <f t="shared" si="18"/>
        <v>5</v>
      </c>
      <c r="AL9" s="2">
        <f t="shared" si="19"/>
        <v>0</v>
      </c>
      <c r="AM9" s="2">
        <f t="shared" si="20"/>
        <v>1</v>
      </c>
      <c r="AN9" s="2">
        <f t="shared" si="21"/>
        <v>0</v>
      </c>
      <c r="AO9" s="2">
        <f t="shared" si="22"/>
        <v>0.44444444444444442</v>
      </c>
      <c r="AP9" s="2">
        <f t="shared" si="23"/>
        <v>0</v>
      </c>
      <c r="AQ9" s="2">
        <f t="shared" si="24"/>
        <v>0</v>
      </c>
      <c r="AR9" s="2">
        <f t="shared" si="25"/>
        <v>0.22222222222222221</v>
      </c>
      <c r="AS9" s="2">
        <f t="shared" si="26"/>
        <v>0</v>
      </c>
      <c r="AT9" s="2">
        <f t="shared" si="27"/>
        <v>0</v>
      </c>
      <c r="AU9" s="2">
        <f t="shared" si="28"/>
        <v>0.33333333333333331</v>
      </c>
      <c r="AV9" s="3">
        <f t="shared" ca="1" si="29"/>
        <v>1.2857142857142858</v>
      </c>
      <c r="AW9" s="2">
        <f t="shared" si="30"/>
        <v>0.2857142857142857</v>
      </c>
      <c r="AX9" s="2">
        <f t="shared" si="31"/>
        <v>0</v>
      </c>
      <c r="AY9">
        <f t="shared" si="32"/>
        <v>22</v>
      </c>
      <c r="AZ9">
        <f t="shared" si="33"/>
        <v>4</v>
      </c>
      <c r="BA9" s="3">
        <f>IF(_xlfn.IFNA($A9,"")="","",AC9/(Configuration!$B$1/1000000))</f>
        <v>0.35482942561001091</v>
      </c>
      <c r="BB9">
        <f>IF(OR(_xlfn.IFNA($A9,"")="", ROW()&lt;=3,MAX(International!$C$3:$C$2000)&lt;$AC9),"",$A9-_xlfn.XLOOKUP($AC9,International!$C$3:$C$2000,International!$A$3:$A$2000,NA(),1,1))</f>
        <v>-22</v>
      </c>
      <c r="BC9">
        <f>IF(OR(_xlfn.IFNA($A9,"")="", ROW()&lt;=3,MAX(International!$D$3:$D$2000)&lt;$BA9),"",$A9-_xlfn.XLOOKUP($BA9,International!$D$3:$D$2000,International!$A$3:$A$2000,NA(),1,1))</f>
        <v>-23</v>
      </c>
      <c r="BD9">
        <f>IF(OR(_xlfn.IFNA($A9,"")="", ROW()&lt;=3,MAX(International!$F$3:$F$2000)&lt;$AC9),"",$A9-_xlfn.XLOOKUP($AC9,International!$F$3:$F$2000,International!$A$3:$A$2000,NA(),1,1))</f>
        <v>-9</v>
      </c>
      <c r="BE9">
        <f>IF(OR(_xlfn.IFNA($A9,"")="", ROW()&lt;=3,MAX(International!$G$3:$G$2000)&lt;$BA9),"",$A9-_xlfn.XLOOKUP($BA9,International!$G$3:$G$2000,International!$A$3:$A$2000,NA(),1,1))</f>
        <v>-28</v>
      </c>
      <c r="BF9">
        <f>IF(OR(_xlfn.IFNA($A9,"")="", ROW()&lt;=3,MAX(International!$I$3:$I$2000)&lt;$AC9),"",$A9-_xlfn.XLOOKUP($AC9,International!$I$3:$I$2000,International!$A$3:$A$2000,NA(),1,1))</f>
        <v>-34</v>
      </c>
      <c r="BG9">
        <f>IF(OR(_xlfn.IFNA($A9,"")="", ROW()&lt;=3,MAX(International!$J$3:$J$2000)&lt;$BA9),"",$A9-_xlfn.XLOOKUP($BA9,International!$J$3:$J$2000,International!$A$3:$A$2000,NA(),1,1))</f>
        <v>-30</v>
      </c>
      <c r="BH9">
        <f>IF(OR(_xlfn.IFNA($A9,"")="", ROW()&lt;=3,MAX(International!$L$3:$L$2000)&lt;$AC9),"",$A9-_xlfn.XLOOKUP($AC9,International!$L$3:$L$2000,International!$A$3:$A$2000,NA(),1,1))</f>
        <v>-4</v>
      </c>
      <c r="BI9">
        <f>IF(OR(_xlfn.IFNA($A9,"")="", ROW()&lt;=3,MAX(International!$M$3:$M$2000)&lt;$BA9),"",$A9-_xlfn.XLOOKUP($BA9,International!$M$3:$M$2000,International!$A$3:$A$2000,NA(),1,1))</f>
        <v>-33</v>
      </c>
      <c r="BJ9">
        <f>IF(OR(_xlfn.IFNA($A9,"")="", ROW()&lt;=3,MAX(International!$O$3:$O$2000)&lt;$AC9),"",$A9-_xlfn.XLOOKUP($AC9,International!$O$3:$O$2000,International!$A$3:$A$2000,NA(),1,1))</f>
        <v>-33</v>
      </c>
      <c r="BK9">
        <f>IF(OR(_xlfn.IFNA($A9,"")="", ROW()&lt;=3,MAX(International!$P$3:$P$2000)&lt;$BA9),"",$A9-_xlfn.XLOOKUP($BA9,International!$P$3:$P$2000,International!$A$3:$A$2000,NA(),1,1))</f>
        <v>-32</v>
      </c>
      <c r="BL9">
        <f>IF(OR(_xlfn.IFNA($A9,"")="", ROW()&lt;=3,MAX(International!$R$3:$R$2000)&lt;$AC9),"",$A9-_xlfn.XLOOKUP($AC9,International!$R$3:$R$2000,International!$A$3:$A$2000,NA(),1,1))</f>
        <v>0</v>
      </c>
      <c r="BM9">
        <f>IF(OR(_xlfn.IFNA($A9,"")="", ROW()&lt;=3,MAX(International!$S$3:$S$2000)&lt;$BA9),"",$A9-_xlfn.XLOOKUP($BA9,International!$S$3:$S$2000,International!$A$3:$A$2000,NA(),1,1))</f>
        <v>6</v>
      </c>
      <c r="BN9">
        <f>IF(OR(_xlfn.IFNA($A9,"")="", ROW()&lt;=3,MAX(International!$U$3:$U$2000)&lt;$AC9),"",$A9-_xlfn.XLOOKUP($AC9,International!$U$3:$U$2000,International!$A$3:$A$2000,NA(),1,1))</f>
        <v>-1</v>
      </c>
      <c r="BO9">
        <f>IF(OR(_xlfn.IFNA($A9,"")="", ROW()&lt;=3,MAX(International!$V$3:$V$2000)&lt;$BA9),"",$A9-_xlfn.XLOOKUP($BA9,International!$V$3:$V$2000,International!$A$3:$A$2000,NA(),1,1))</f>
        <v>-6</v>
      </c>
      <c r="BP9">
        <f>IF(OR(_xlfn.IFNA($A9,"")="", ROW()&lt;=3,MAX(International!$X$3:$X$2000)&lt;$AC9),"",$A9-_xlfn.XLOOKUP($AC9,International!$X$3:$X$2000,International!$A$3:$A$2000,NA(),1,1))</f>
        <v>-13</v>
      </c>
      <c r="BQ9">
        <f>IF(OR(_xlfn.IFNA($A9,"")="", ROW()&lt;=3,MAX(International!$Y$3:$Y$2000)&lt;$BA9),"",$A9-_xlfn.XLOOKUP($BA9,International!$Y$3:$Y$2000,International!$A$3:$A$2000,NA(),1,1))</f>
        <v>-30</v>
      </c>
      <c r="BR9" t="e">
        <f t="shared" si="34"/>
        <v>#N/A</v>
      </c>
      <c r="BS9" t="e">
        <f t="shared" si="0"/>
        <v>#N/A</v>
      </c>
      <c r="BT9" t="e">
        <f t="shared" si="1"/>
        <v>#N/A</v>
      </c>
      <c r="BU9" t="e">
        <f t="shared" si="2"/>
        <v>#N/A</v>
      </c>
      <c r="BV9" t="e">
        <f t="shared" si="3"/>
        <v>#N/A</v>
      </c>
      <c r="BW9" t="e">
        <f t="shared" si="4"/>
        <v>#N/A</v>
      </c>
      <c r="BX9" t="e">
        <f>IFERROR(IF(OR(ISNA($A9),$AC9&lt;100),NA(),IF(FLOOR((2^(($BR9+2*_xlfn.XLOOKUP(_xlfn.AGGREGATE(4,6,$BR$3:$BR1960),$BR$3:$BR$2000,$CA$3:$CA$2000,1,1)*LOG(10)/LOG(2))/_xlfn.XLOOKUP(_xlfn.AGGREGATE(4,6,$BR$3:$BR1960),$BR$3:$BR$2000,$CA$3:$CA$2000,1,1))),2)&gt; _xlfn.AGGREGATE(4,6,$BZ$3:$CX$2000)+2000,NA(),FLOOR((2^(($BR9+2*_xlfn.XLOOKUP(_xlfn.AGGREGATE(4,6,$BR$3:$BR1960),$BR$3:$BR$2000,$CA$3:$CA$2000,1,1)*LOG(10)/LOG(2))/_xlfn.XLOOKUP(_xlfn.AGGREGATE(4,6,$BR$3:$BR1960),$BR$3:$BR$2000,$CA$3:$CA$2000,1,1))),2))), NA())</f>
        <v>#N/A</v>
      </c>
      <c r="BY9" t="e">
        <f>IF(OR(ISNA($A9),$AC9&lt;100),NA(),FLOOR(_xlfn.XLOOKUP(_xlfn.AGGREGATE(5,6,$BR$3:$BR1960),$BR$3:$BR$2000,$BZ$3:$BZ$2000,1,1)+(_xlfn.XLOOKUP(_xlfn.AGGREGATE(4,6,$BR$3:$BR1960),$BR$3:$BR$2000,$BZ$3:$BZ$2000,1,1)-_xlfn.XLOOKUP(_xlfn.AGGREGATE(5,6,$BR$3:$BR1960),$BR$3:$BR$2000,$BZ$3:$BZ$2000,1,1))/_xlfn.XLOOKUP(_xlfn.AGGREGATE(4,6,$BR$3:$BR1960),$BR$3:$BR$2000,$BR$3:$BR$2000,1,1)*BR9, 1))</f>
        <v>#N/A</v>
      </c>
      <c r="BZ9" t="e">
        <f t="shared" si="35"/>
        <v>#N/A</v>
      </c>
      <c r="CA9" t="e">
        <f t="shared" si="5"/>
        <v>#N/A</v>
      </c>
      <c r="CB9" t="e">
        <f>IF(OR(ISNA($A9),$AC9&lt;100),NA(),IF($BR9=0,0,FLOOR((BZ9-_xlfn.XLOOKUP(_xlfn.AGGREGATE(5,6,$BR$3:$BR1960),$BR$3:$BR$2000,BZ$3:BZ$2000,1,1))/_xlfn.XLOOKUP($BR9,$BR$3:$BR$2000,$BR$3:$BR$2000,1,1), 1)))</f>
        <v>#N/A</v>
      </c>
      <c r="CC9" t="e" cm="1">
        <f t="array" ref="CC9">IFERROR(IF(OR(ISNA($A9),$AC9&lt;100,INDEX(International!C$3:C$2000,_xlfn.XMATCH(100,International!C$3:C$2000,1,1)+$BR9)=""),NA(),INDEX(International!C$3:C$2000,_xlfn.XMATCH(100,International!C$3:C$2000,1,1)+$BR9)), NA())</f>
        <v>#N/A</v>
      </c>
      <c r="CD9" t="e">
        <f t="shared" si="36"/>
        <v>#N/A</v>
      </c>
      <c r="CE9" t="e">
        <f>IF(OR(ISNA($A9),$AC9&lt;100),NA(),IF($BR9=0,0,FLOOR((CC9-_xlfn.XLOOKUP(_xlfn.AGGREGATE(5,6,$BR$3:$BR1960),$BR$3:$BR$2000,CC$3:CC$2000,1,1))/_xlfn.XLOOKUP($BR9,$BR$3:$BR$2000,$BR$3:$BR$2000,1,1), 1)))</f>
        <v>#N/A</v>
      </c>
      <c r="CF9" t="e" cm="1">
        <f t="array" ref="CF9">IFERROR(IF(OR(ISNA($A9),$AC9&lt;100,INDEX(International!F$3:F$2000,_xlfn.XMATCH(100,International!F$3:F$2000,1,1)+$BR9)=""),NA(),INDEX(International!F$3:F$2000,_xlfn.XMATCH(100,International!F$3:F$2000,1,1)+$BR9)), NA())</f>
        <v>#N/A</v>
      </c>
      <c r="CG9" t="e">
        <f t="shared" si="6"/>
        <v>#N/A</v>
      </c>
      <c r="CH9" t="e">
        <f>IF(OR(ISNA($A9),$AC9&lt;100),NA(),IF($BR9=0,0,FLOOR((CF9-_xlfn.XLOOKUP(_xlfn.AGGREGATE(5,6,$BR$3:$BR1960),$BR$3:$BR$2000,CF$3:CF$2000,1,1))/_xlfn.XLOOKUP($BR9,$BR$3:$BR$2000,$BR$3:$BR$2000,1,1), 1)))</f>
        <v>#N/A</v>
      </c>
      <c r="CI9" t="e" cm="1">
        <f t="array" ref="CI9">IFERROR(IF(OR(ISNA($A9),$AC9&lt;100,INDEX(International!I$3:I$2000,_xlfn.XMATCH(100,International!I$3:I$2000,1,1)+$BR9)=""),NA(),INDEX(International!I$3:I$2000,_xlfn.XMATCH(100,International!I$3:I$2000,1,1)+$BR9)), NA())</f>
        <v>#N/A</v>
      </c>
      <c r="CJ9" t="e">
        <f t="shared" si="6"/>
        <v>#N/A</v>
      </c>
      <c r="CK9" t="e">
        <f>IF(OR(ISNA($A9),$AC9&lt;100),NA(),IF($BR9=0,0,FLOOR((CI9-_xlfn.XLOOKUP(_xlfn.AGGREGATE(5,6,$BR$3:$BR1960),$BR$3:$BR$2000,CI$3:CI$2000,1,1))/_xlfn.XLOOKUP($BR9,$BR$3:$BR$2000,$BR$3:$BR$2000,1,1), 1)))</f>
        <v>#N/A</v>
      </c>
      <c r="CL9" t="e" cm="1">
        <f t="array" ref="CL9">IFERROR(IF(OR(ISNA($A9),$AC9&lt;100,INDEX(International!L$3:L$2000,_xlfn.XMATCH(100,International!L$3:L$2000,1,1)+$BR9)=""),NA(),INDEX(International!L$3:L$2000,_xlfn.XMATCH(100,International!L$3:L$2000,1,1)+$BR9)), NA())</f>
        <v>#N/A</v>
      </c>
      <c r="CM9" t="e">
        <f t="shared" ref="CM9:CP9" si="52">IF(OR(ISNA($A9),$AC9&lt;100),NA(),IF(CL9=100,0,($BR9*LOG(2)/LOG(CL9/100))))</f>
        <v>#N/A</v>
      </c>
      <c r="CN9" t="e">
        <f>IF(OR(ISNA($A9),$AC9&lt;100),NA(),IF($BR9=0,0,FLOOR((CL9-_xlfn.XLOOKUP(_xlfn.AGGREGATE(5,6,$BR$3:$BR1960),$BR$3:$BR$2000,CL$3:CL$2000,1,1))/_xlfn.XLOOKUP($BR9,$BR$3:$BR$2000,$BR$3:$BR$2000,1,1), 1)))</f>
        <v>#N/A</v>
      </c>
      <c r="CO9" t="e" cm="1">
        <f t="array" ref="CO9">IFERROR(IF(OR(ISNA($A9),$AC9&lt;100,INDEX(International!O$3:O$2000,_xlfn.XMATCH(100,International!O$3:O$2000,1,1)+$BR9)=""),NA(),INDEX(International!O$3:O$2000,_xlfn.XMATCH(100,International!O$3:O$2000,1,1)+$BR9)), NA())</f>
        <v>#N/A</v>
      </c>
      <c r="CP9" t="e">
        <f t="shared" si="52"/>
        <v>#N/A</v>
      </c>
      <c r="CQ9" t="e">
        <f>IF(OR(ISNA($A9),$AC9&lt;100),NA(),IF($BR9=0,0,FLOOR((CO9-_xlfn.XLOOKUP(_xlfn.AGGREGATE(5,6,$BR$3:$BR1960),$BR$3:$BR$2000,CO$3:CO$2000,1,1))/_xlfn.XLOOKUP($BR9,$BR$3:$BR$2000,$BR$3:$BR$2000,1,1), 1)))</f>
        <v>#N/A</v>
      </c>
      <c r="CR9" t="e" cm="1">
        <f t="array" ref="CR9">IFERROR(IF(OR(ISNA($A9),$AC9&lt;100,INDEX(International!R$3:R$2000,_xlfn.XMATCH(100,International!R$3:R$2000,1,1)+$BR9)=""),NA(),INDEX(International!R$3:R$2000,_xlfn.XMATCH(100,International!R$3:R$2000,1,1)+$BR9)), NA())</f>
        <v>#N/A</v>
      </c>
      <c r="CS9" t="e">
        <f t="shared" ref="CS9:CV9" si="53">IF(OR(ISNA($A9),$AC9&lt;100),NA(),IF(CR9=100,0,($BR9*LOG(2)/LOG(CR9/100))))</f>
        <v>#N/A</v>
      </c>
      <c r="CT9" t="e">
        <f>IF(OR(ISNA($A9),$AC9&lt;100),NA(),IF($BR9=0,0,FLOOR((CR9-_xlfn.XLOOKUP(_xlfn.AGGREGATE(5,6,$BR$3:$BR1960),$BR$3:$BR$2000,CR$3:CR$2000,1,1))/_xlfn.XLOOKUP($BR9,$BR$3:$BR$2000,$BR$3:$BR$2000,1,1), 1)))</f>
        <v>#N/A</v>
      </c>
      <c r="CU9" t="e" cm="1">
        <f t="array" ref="CU9">IFERROR(IF(OR(ISNA($A9),$AC9&lt;100,INDEX(International!U$3:U$2000,_xlfn.XMATCH(100,International!U$3:U$2000,1,1)+$BR9)=""),NA(),INDEX(International!U$3:U$2000,_xlfn.XMATCH(100,International!U$3:U$2000,1,1)+$BR9)), NA())</f>
        <v>#N/A</v>
      </c>
      <c r="CV9" t="e">
        <f t="shared" si="53"/>
        <v>#N/A</v>
      </c>
      <c r="CW9" t="e">
        <f>IF(OR(ISNA($A9),$AC9&lt;100),NA(),IF($BR9=0,0,FLOOR((CU9-_xlfn.XLOOKUP(_xlfn.AGGREGATE(5,6,$BR$3:$BR1960),$BR$3:$BR$2000,CU$3:CU$2000,1,1))/_xlfn.XLOOKUP($BR9,$BR$3:$BR$2000,$BR$3:$BR$2000,1,1), 1)))</f>
        <v>#N/A</v>
      </c>
      <c r="CX9" t="e" cm="1">
        <f t="array" ref="CX9">IFERROR(IF(OR(ISNA($A9),$AC9&lt;100,INDEX(International!X$3:X$2000,_xlfn.XMATCH(100,International!X$3:X$2000,1,1)+$BR9)=""),NA(),INDEX(International!X$3:X$2000,_xlfn.XMATCH(100,International!X$3:X$2000,1,1)+$BR9)), NA())</f>
        <v>#N/A</v>
      </c>
      <c r="CY9" t="e">
        <f t="shared" ref="CY9" si="54">IF(OR(ISNA($A9),$AC9&lt;100),NA(),IF(CX9=100,0,($BR9*LOG(2)/LOG(CX9/100))))</f>
        <v>#N/A</v>
      </c>
      <c r="CZ9" t="e">
        <f>IF(OR(ISNA($A9),$AC9&lt;100),NA(),IF($BR9=0,0,FLOOR((CX9-_xlfn.XLOOKUP(_xlfn.AGGREGATE(5,6,$BR$3:$BR1960),$BR$3:$BR$2000,CX$3:CX$2000,1,1))/_xlfn.XLOOKUP($BR9,$BR$3:$BR$2000,$BR$3:$BR$2000,1,1), 1)))</f>
        <v>#N/A</v>
      </c>
      <c r="DA9">
        <f>IF(_xlfn.IFNA(A9,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:K2006)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+1,DA8+1,NA())))</f>
        <v>6</v>
      </c>
      <c r="DB9" t="e" cm="1">
        <f t="array" ref="DB9">IFERROR(IF(ISNA($A9),NA(),INDEX(B$3:B$2000,_xlfn.XMATCH(Configuration!$B$12,B$3:B$2000,1,1)+$DA9)-0), NA())</f>
        <v>#N/A</v>
      </c>
      <c r="DC9" cm="1">
        <f t="array" ref="DC9">IFERROR(IF(ISNA($A9),NA(),INDEX(E$3:E$2000,_xlfn.XMATCH(Configuration!$B$12,E$3:E$2000,1,1)+$DA9)-0), NA())</f>
        <v>353</v>
      </c>
      <c r="DD9" t="e" cm="1">
        <f t="array" ref="DD9">IFERROR(IF(ISNA($A9),NA(),INDEX(H$3:H$2000,_xlfn.XMATCH(Configuration!$B$12,H$3:H$2000,1,1)+$DA9)-0), NA())</f>
        <v>#N/A</v>
      </c>
      <c r="DE9" cm="1">
        <f t="array" ref="DE9">IFERROR(IF(ISNA($A9),NA(),INDEX(K$3:K$2000,_xlfn.XMATCH(Configuration!$B$12,K$3:K$2000,1,1)+$DA9)-0), NA())</f>
        <v>287</v>
      </c>
      <c r="DF9" cm="1">
        <f t="array" ref="DF9">IFERROR(IF(ISNA($A9),NA(),INDEX(N$3:N$2000,_xlfn.XMATCH(Configuration!$B$12,N$3:N$2000,1,1)+$DA9)-0), NA())</f>
        <v>443</v>
      </c>
      <c r="DG9" t="e" cm="1">
        <f t="array" ref="DG9">IFERROR(IF(ISNA($A9),NA(),INDEX(Q$3:Q$2000,_xlfn.XMATCH(Configuration!$B$12,Q$3:Q$2000,1,1)+$DA9)-0), NA())</f>
        <v>#N/A</v>
      </c>
      <c r="DH9" cm="1">
        <f t="array" ref="DH9">IFERROR(IF(ISNA($A9),NA(),INDEX(T$3:T$2000,_xlfn.XMATCH(Configuration!$B$12,T$3:T$2000,1,1)+$DA9)-0), NA())</f>
        <v>278</v>
      </c>
      <c r="DI9" cm="1">
        <f t="array" ref="DI9">IFERROR(IF(ISNA($A9),NA(),INDEX(W$3:W$2000,_xlfn.XMATCH(Configuration!$B$12,W$3:W$2000,1,1)+$DA9)-0), NA())</f>
        <v>419</v>
      </c>
    </row>
    <row r="10" spans="1:113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10"/>
        <v>10</v>
      </c>
      <c r="AD10">
        <f t="shared" si="11"/>
        <v>2</v>
      </c>
      <c r="AE10">
        <f t="shared" si="12"/>
        <v>0</v>
      </c>
      <c r="AF10" s="5">
        <f t="shared" si="13"/>
        <v>0.5</v>
      </c>
      <c r="AG10">
        <f t="shared" si="14"/>
        <v>8</v>
      </c>
      <c r="AH10">
        <f t="shared" si="15"/>
        <v>6</v>
      </c>
      <c r="AI10">
        <f t="shared" si="16"/>
        <v>0</v>
      </c>
      <c r="AJ10">
        <f t="shared" si="17"/>
        <v>0</v>
      </c>
      <c r="AK10">
        <f t="shared" si="18"/>
        <v>6</v>
      </c>
      <c r="AL10" s="2">
        <f t="shared" si="19"/>
        <v>0</v>
      </c>
      <c r="AM10" s="2">
        <f t="shared" si="20"/>
        <v>1</v>
      </c>
      <c r="AN10" s="2">
        <f t="shared" si="21"/>
        <v>0</v>
      </c>
      <c r="AO10" s="2">
        <f t="shared" si="22"/>
        <v>0.4</v>
      </c>
      <c r="AP10" s="2">
        <f t="shared" si="23"/>
        <v>0</v>
      </c>
      <c r="AQ10" s="2">
        <f t="shared" si="24"/>
        <v>0</v>
      </c>
      <c r="AR10" s="2">
        <f t="shared" si="25"/>
        <v>0.2</v>
      </c>
      <c r="AS10" s="2">
        <f t="shared" si="26"/>
        <v>0</v>
      </c>
      <c r="AT10" s="2">
        <f t="shared" si="27"/>
        <v>0</v>
      </c>
      <c r="AU10" s="2">
        <f t="shared" si="28"/>
        <v>0.4</v>
      </c>
      <c r="AV10" s="3">
        <f t="shared" ca="1" si="29"/>
        <v>1.4285714285714286</v>
      </c>
      <c r="AW10" s="2">
        <f t="shared" si="30"/>
        <v>0.1111111111111111</v>
      </c>
      <c r="AX10" s="2">
        <f t="shared" si="31"/>
        <v>-0.5</v>
      </c>
      <c r="AY10">
        <f t="shared" si="32"/>
        <v>22</v>
      </c>
      <c r="AZ10">
        <f t="shared" si="33"/>
        <v>3</v>
      </c>
      <c r="BA10" s="3">
        <f>IF(_xlfn.IFNA($A10,"")="","",AC10/(Configuration!$B$1/1000000))</f>
        <v>0.39425491734445656</v>
      </c>
      <c r="BB10">
        <f>IF(OR(_xlfn.IFNA($A10,"")="", ROW()&lt;=3,MAX(International!$C$3:$C$2000)&lt;$AC10),"",$A10-_xlfn.XLOOKUP($AC10,International!$C$3:$C$2000,International!$A$3:$A$2000,NA(),1,1))</f>
        <v>-21</v>
      </c>
      <c r="BC10">
        <f>IF(OR(_xlfn.IFNA($A10,"")="", ROW()&lt;=3,MAX(International!$D$3:$D$2000)&lt;$BA10),"",$A10-_xlfn.XLOOKUP($BA10,International!$D$3:$D$2000,International!$A$3:$A$2000,NA(),1,1))</f>
        <v>-22</v>
      </c>
      <c r="BD10">
        <f>IF(OR(_xlfn.IFNA($A10,"")="", ROW()&lt;=3,MAX(International!$F$3:$F$2000)&lt;$AC10),"",$A10-_xlfn.XLOOKUP($AC10,International!$F$3:$F$2000,International!$A$3:$A$2000,NA(),1,1))</f>
        <v>-8</v>
      </c>
      <c r="BE10">
        <f>IF(OR(_xlfn.IFNA($A10,"")="", ROW()&lt;=3,MAX(International!$G$3:$G$2000)&lt;$BA10),"",$A10-_xlfn.XLOOKUP($BA10,International!$G$3:$G$2000,International!$A$3:$A$2000,NA(),1,1))</f>
        <v>-27</v>
      </c>
      <c r="BF10">
        <f>IF(OR(_xlfn.IFNA($A10,"")="", ROW()&lt;=3,MAX(International!$I$3:$I$2000)&lt;$AC10),"",$A10-_xlfn.XLOOKUP($AC10,International!$I$3:$I$2000,International!$A$3:$A$2000,NA(),1,1))</f>
        <v>-33</v>
      </c>
      <c r="BG10">
        <f>IF(OR(_xlfn.IFNA($A10,"")="", ROW()&lt;=3,MAX(International!$J$3:$J$2000)&lt;$BA10),"",$A10-_xlfn.XLOOKUP($BA10,International!$J$3:$J$2000,International!$A$3:$A$2000,NA(),1,1))</f>
        <v>-29</v>
      </c>
      <c r="BH10">
        <f>IF(OR(_xlfn.IFNA($A10,"")="", ROW()&lt;=3,MAX(International!$L$3:$L$2000)&lt;$AC10),"",$A10-_xlfn.XLOOKUP($AC10,International!$L$3:$L$2000,International!$A$3:$A$2000,NA(),1,1))</f>
        <v>-3</v>
      </c>
      <c r="BI10">
        <f>IF(OR(_xlfn.IFNA($A10,"")="", ROW()&lt;=3,MAX(International!$M$3:$M$2000)&lt;$BA10),"",$A10-_xlfn.XLOOKUP($BA10,International!$M$3:$M$2000,International!$A$3:$A$2000,NA(),1,1))</f>
        <v>-33</v>
      </c>
      <c r="BJ10">
        <f>IF(OR(_xlfn.IFNA($A10,"")="", ROW()&lt;=3,MAX(International!$O$3:$O$2000)&lt;$AC10),"",$A10-_xlfn.XLOOKUP($AC10,International!$O$3:$O$2000,International!$A$3:$A$2000,NA(),1,1))</f>
        <v>-32</v>
      </c>
      <c r="BK10">
        <f>IF(OR(_xlfn.IFNA($A10,"")="", ROW()&lt;=3,MAX(International!$P$3:$P$2000)&lt;$BA10),"",$A10-_xlfn.XLOOKUP($BA10,International!$P$3:$P$2000,International!$A$3:$A$2000,NA(),1,1))</f>
        <v>-31</v>
      </c>
      <c r="BL10">
        <f>IF(OR(_xlfn.IFNA($A10,"")="", ROW()&lt;=3,MAX(International!$R$3:$R$2000)&lt;$AC10),"",$A10-_xlfn.XLOOKUP($AC10,International!$R$3:$R$2000,International!$A$3:$A$2000,NA(),1,1))</f>
        <v>1</v>
      </c>
      <c r="BM10">
        <f>IF(OR(_xlfn.IFNA($A10,"")="", ROW()&lt;=3,MAX(International!$S$3:$S$2000)&lt;$BA10),"",$A10-_xlfn.XLOOKUP($BA10,International!$S$3:$S$2000,International!$A$3:$A$2000,NA(),1,1))</f>
        <v>7</v>
      </c>
      <c r="BN10">
        <f>IF(OR(_xlfn.IFNA($A10,"")="", ROW()&lt;=3,MAX(International!$U$3:$U$2000)&lt;$AC10),"",$A10-_xlfn.XLOOKUP($AC10,International!$U$3:$U$2000,International!$A$3:$A$2000,NA(),1,1))</f>
        <v>0</v>
      </c>
      <c r="BO10">
        <f>IF(OR(_xlfn.IFNA($A10,"")="", ROW()&lt;=3,MAX(International!$V$3:$V$2000)&lt;$BA10),"",$A10-_xlfn.XLOOKUP($BA10,International!$V$3:$V$2000,International!$A$3:$A$2000,NA(),1,1))</f>
        <v>-6</v>
      </c>
      <c r="BP10">
        <f>IF(OR(_xlfn.IFNA($A10,"")="", ROW()&lt;=3,MAX(International!$X$3:$X$2000)&lt;$AC10),"",$A10-_xlfn.XLOOKUP($AC10,International!$X$3:$X$2000,International!$A$3:$A$2000,NA(),1,1))</f>
        <v>-24</v>
      </c>
      <c r="BQ10">
        <f>IF(OR(_xlfn.IFNA($A10,"")="", ROW()&lt;=3,MAX(International!$Y$3:$Y$2000)&lt;$BA10),"",$A10-_xlfn.XLOOKUP($BA10,International!$Y$3:$Y$2000,International!$A$3:$A$2000,NA(),1,1))</f>
        <v>-30</v>
      </c>
      <c r="BR10" t="e">
        <f t="shared" si="34"/>
        <v>#N/A</v>
      </c>
      <c r="BS10" t="e">
        <f t="shared" si="0"/>
        <v>#N/A</v>
      </c>
      <c r="BT10" t="e">
        <f t="shared" si="1"/>
        <v>#N/A</v>
      </c>
      <c r="BU10" t="e">
        <f t="shared" si="2"/>
        <v>#N/A</v>
      </c>
      <c r="BV10" t="e">
        <f t="shared" si="3"/>
        <v>#N/A</v>
      </c>
      <c r="BW10" t="e">
        <f t="shared" si="4"/>
        <v>#N/A</v>
      </c>
      <c r="BX10" t="e">
        <f>IFERROR(IF(OR(ISNA($A10),$AC10&lt;100),NA(),IF(FLOOR((2^(($BR10+2*_xlfn.XLOOKUP(_xlfn.AGGREGATE(4,6,$BR$3:$BR1961),$BR$3:$BR$2000,$CA$3:$CA$2000,1,1)*LOG(10)/LOG(2))/_xlfn.XLOOKUP(_xlfn.AGGREGATE(4,6,$BR$3:$BR1961),$BR$3:$BR$2000,$CA$3:$CA$2000,1,1))),2)&gt; _xlfn.AGGREGATE(4,6,$BZ$3:$CX$2000)+2000,NA(),FLOOR((2^(($BR10+2*_xlfn.XLOOKUP(_xlfn.AGGREGATE(4,6,$BR$3:$BR1961),$BR$3:$BR$2000,$CA$3:$CA$2000,1,1)*LOG(10)/LOG(2))/_xlfn.XLOOKUP(_xlfn.AGGREGATE(4,6,$BR$3:$BR1961),$BR$3:$BR$2000,$CA$3:$CA$2000,1,1))),2))), NA())</f>
        <v>#N/A</v>
      </c>
      <c r="BY10" t="e">
        <f>IF(OR(ISNA($A10),$AC10&lt;100),NA(),FLOOR(_xlfn.XLOOKUP(_xlfn.AGGREGATE(5,6,$BR$3:$BR1961),$BR$3:$BR$2000,$BZ$3:$BZ$2000,1,1)+(_xlfn.XLOOKUP(_xlfn.AGGREGATE(4,6,$BR$3:$BR1961),$BR$3:$BR$2000,$BZ$3:$BZ$2000,1,1)-_xlfn.XLOOKUP(_xlfn.AGGREGATE(5,6,$BR$3:$BR1961),$BR$3:$BR$2000,$BZ$3:$BZ$2000,1,1))/_xlfn.XLOOKUP(_xlfn.AGGREGATE(4,6,$BR$3:$BR1961),$BR$3:$BR$2000,$BR$3:$BR$2000,1,1)*BR10, 1))</f>
        <v>#N/A</v>
      </c>
      <c r="BZ10" t="e">
        <f t="shared" si="35"/>
        <v>#N/A</v>
      </c>
      <c r="CA10" t="e">
        <f t="shared" si="5"/>
        <v>#N/A</v>
      </c>
      <c r="CB10" t="e">
        <f>IF(OR(ISNA($A10),$AC10&lt;100),NA(),IF($BR10=0,0,FLOOR((BZ10-_xlfn.XLOOKUP(_xlfn.AGGREGATE(5,6,$BR$3:$BR1961),$BR$3:$BR$2000,BZ$3:BZ$2000,1,1))/_xlfn.XLOOKUP($BR10,$BR$3:$BR$2000,$BR$3:$BR$2000,1,1), 1)))</f>
        <v>#N/A</v>
      </c>
      <c r="CC10" t="e" cm="1">
        <f t="array" ref="CC10">IFERROR(IF(OR(ISNA($A10),$AC10&lt;100,INDEX(International!C$3:C$2000,_xlfn.XMATCH(100,International!C$3:C$2000,1,1)+$BR10)=""),NA(),INDEX(International!C$3:C$2000,_xlfn.XMATCH(100,International!C$3:C$2000,1,1)+$BR10)), NA())</f>
        <v>#N/A</v>
      </c>
      <c r="CD10" t="e">
        <f t="shared" si="36"/>
        <v>#N/A</v>
      </c>
      <c r="CE10" t="e">
        <f>IF(OR(ISNA($A10),$AC10&lt;100),NA(),IF($BR10=0,0,FLOOR((CC10-_xlfn.XLOOKUP(_xlfn.AGGREGATE(5,6,$BR$3:$BR1961),$BR$3:$BR$2000,CC$3:CC$2000,1,1))/_xlfn.XLOOKUP($BR10,$BR$3:$BR$2000,$BR$3:$BR$2000,1,1), 1)))</f>
        <v>#N/A</v>
      </c>
      <c r="CF10" t="e" cm="1">
        <f t="array" ref="CF10">IFERROR(IF(OR(ISNA($A10),$AC10&lt;100,INDEX(International!F$3:F$2000,_xlfn.XMATCH(100,International!F$3:F$2000,1,1)+$BR10)=""),NA(),INDEX(International!F$3:F$2000,_xlfn.XMATCH(100,International!F$3:F$2000,1,1)+$BR10)), NA())</f>
        <v>#N/A</v>
      </c>
      <c r="CG10" t="e">
        <f t="shared" si="6"/>
        <v>#N/A</v>
      </c>
      <c r="CH10" t="e">
        <f>IF(OR(ISNA($A10),$AC10&lt;100),NA(),IF($BR10=0,0,FLOOR((CF10-_xlfn.XLOOKUP(_xlfn.AGGREGATE(5,6,$BR$3:$BR1961),$BR$3:$BR$2000,CF$3:CF$2000,1,1))/_xlfn.XLOOKUP($BR10,$BR$3:$BR$2000,$BR$3:$BR$2000,1,1), 1)))</f>
        <v>#N/A</v>
      </c>
      <c r="CI10" t="e" cm="1">
        <f t="array" ref="CI10">IFERROR(IF(OR(ISNA($A10),$AC10&lt;100,INDEX(International!I$3:I$2000,_xlfn.XMATCH(100,International!I$3:I$2000,1,1)+$BR10)=""),NA(),INDEX(International!I$3:I$2000,_xlfn.XMATCH(100,International!I$3:I$2000,1,1)+$BR10)), NA())</f>
        <v>#N/A</v>
      </c>
      <c r="CJ10" t="e">
        <f t="shared" si="6"/>
        <v>#N/A</v>
      </c>
      <c r="CK10" t="e">
        <f>IF(OR(ISNA($A10),$AC10&lt;100),NA(),IF($BR10=0,0,FLOOR((CI10-_xlfn.XLOOKUP(_xlfn.AGGREGATE(5,6,$BR$3:$BR1961),$BR$3:$BR$2000,CI$3:CI$2000,1,1))/_xlfn.XLOOKUP($BR10,$BR$3:$BR$2000,$BR$3:$BR$2000,1,1), 1)))</f>
        <v>#N/A</v>
      </c>
      <c r="CL10" t="e" cm="1">
        <f t="array" ref="CL10">IFERROR(IF(OR(ISNA($A10),$AC10&lt;100,INDEX(International!L$3:L$2000,_xlfn.XMATCH(100,International!L$3:L$2000,1,1)+$BR10)=""),NA(),INDEX(International!L$3:L$2000,_xlfn.XMATCH(100,International!L$3:L$2000,1,1)+$BR10)), NA())</f>
        <v>#N/A</v>
      </c>
      <c r="CM10" t="e">
        <f t="shared" ref="CM10:CP10" si="55">IF(OR(ISNA($A10),$AC10&lt;100),NA(),IF(CL10=100,0,($BR10*LOG(2)/LOG(CL10/100))))</f>
        <v>#N/A</v>
      </c>
      <c r="CN10" t="e">
        <f>IF(OR(ISNA($A10),$AC10&lt;100),NA(),IF($BR10=0,0,FLOOR((CL10-_xlfn.XLOOKUP(_xlfn.AGGREGATE(5,6,$BR$3:$BR1961),$BR$3:$BR$2000,CL$3:CL$2000,1,1))/_xlfn.XLOOKUP($BR10,$BR$3:$BR$2000,$BR$3:$BR$2000,1,1), 1)))</f>
        <v>#N/A</v>
      </c>
      <c r="CO10" t="e" cm="1">
        <f t="array" ref="CO10">IFERROR(IF(OR(ISNA($A10),$AC10&lt;100,INDEX(International!O$3:O$2000,_xlfn.XMATCH(100,International!O$3:O$2000,1,1)+$BR10)=""),NA(),INDEX(International!O$3:O$2000,_xlfn.XMATCH(100,International!O$3:O$2000,1,1)+$BR10)), NA())</f>
        <v>#N/A</v>
      </c>
      <c r="CP10" t="e">
        <f t="shared" si="55"/>
        <v>#N/A</v>
      </c>
      <c r="CQ10" t="e">
        <f>IF(OR(ISNA($A10),$AC10&lt;100),NA(),IF($BR10=0,0,FLOOR((CO10-_xlfn.XLOOKUP(_xlfn.AGGREGATE(5,6,$BR$3:$BR1961),$BR$3:$BR$2000,CO$3:CO$2000,1,1))/_xlfn.XLOOKUP($BR10,$BR$3:$BR$2000,$BR$3:$BR$2000,1,1), 1)))</f>
        <v>#N/A</v>
      </c>
      <c r="CR10" t="e" cm="1">
        <f t="array" ref="CR10">IFERROR(IF(OR(ISNA($A10),$AC10&lt;100,INDEX(International!R$3:R$2000,_xlfn.XMATCH(100,International!R$3:R$2000,1,1)+$BR10)=""),NA(),INDEX(International!R$3:R$2000,_xlfn.XMATCH(100,International!R$3:R$2000,1,1)+$BR10)), NA())</f>
        <v>#N/A</v>
      </c>
      <c r="CS10" t="e">
        <f t="shared" ref="CS10:CV10" si="56">IF(OR(ISNA($A10),$AC10&lt;100),NA(),IF(CR10=100,0,($BR10*LOG(2)/LOG(CR10/100))))</f>
        <v>#N/A</v>
      </c>
      <c r="CT10" t="e">
        <f>IF(OR(ISNA($A10),$AC10&lt;100),NA(),IF($BR10=0,0,FLOOR((CR10-_xlfn.XLOOKUP(_xlfn.AGGREGATE(5,6,$BR$3:$BR1961),$BR$3:$BR$2000,CR$3:CR$2000,1,1))/_xlfn.XLOOKUP($BR10,$BR$3:$BR$2000,$BR$3:$BR$2000,1,1), 1)))</f>
        <v>#N/A</v>
      </c>
      <c r="CU10" t="e" cm="1">
        <f t="array" ref="CU10">IFERROR(IF(OR(ISNA($A10),$AC10&lt;100,INDEX(International!U$3:U$2000,_xlfn.XMATCH(100,International!U$3:U$2000,1,1)+$BR10)=""),NA(),INDEX(International!U$3:U$2000,_xlfn.XMATCH(100,International!U$3:U$2000,1,1)+$BR10)), NA())</f>
        <v>#N/A</v>
      </c>
      <c r="CV10" t="e">
        <f t="shared" si="56"/>
        <v>#N/A</v>
      </c>
      <c r="CW10" t="e">
        <f>IF(OR(ISNA($A10),$AC10&lt;100),NA(),IF($BR10=0,0,FLOOR((CU10-_xlfn.XLOOKUP(_xlfn.AGGREGATE(5,6,$BR$3:$BR1961),$BR$3:$BR$2000,CU$3:CU$2000,1,1))/_xlfn.XLOOKUP($BR10,$BR$3:$BR$2000,$BR$3:$BR$2000,1,1), 1)))</f>
        <v>#N/A</v>
      </c>
      <c r="CX10" t="e" cm="1">
        <f t="array" ref="CX10">IFERROR(IF(OR(ISNA($A10),$AC10&lt;100,INDEX(International!X$3:X$2000,_xlfn.XMATCH(100,International!X$3:X$2000,1,1)+$BR10)=""),NA(),INDEX(International!X$3:X$2000,_xlfn.XMATCH(100,International!X$3:X$2000,1,1)+$BR10)), NA())</f>
        <v>#N/A</v>
      </c>
      <c r="CY10" t="e">
        <f t="shared" ref="CY10" si="57">IF(OR(ISNA($A10),$AC10&lt;100),NA(),IF(CX10=100,0,($BR10*LOG(2)/LOG(CX10/100))))</f>
        <v>#N/A</v>
      </c>
      <c r="CZ10" t="e">
        <f>IF(OR(ISNA($A10),$AC10&lt;100),NA(),IF($BR10=0,0,FLOOR((CX10-_xlfn.XLOOKUP(_xlfn.AGGREGATE(5,6,$BR$3:$BR1961),$BR$3:$BR$2000,CX$3:CX$2000,1,1))/_xlfn.XLOOKUP($BR10,$BR$3:$BR$2000,$BR$3:$BR$2000,1,1), 1)))</f>
        <v>#N/A</v>
      </c>
      <c r="DA10">
        <f>IF(_xlfn.IFNA(A10,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:K2007)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+1,DA9+1,NA())))</f>
        <v>7</v>
      </c>
      <c r="DB10" t="e" cm="1">
        <f t="array" ref="DB10">IFERROR(IF(ISNA($A10),NA(),INDEX(B$3:B$2000,_xlfn.XMATCH(Configuration!$B$12,B$3:B$2000,1,1)+$DA10)-0), NA())</f>
        <v>#N/A</v>
      </c>
      <c r="DC10" cm="1">
        <f t="array" ref="DC10">IFERROR(IF(ISNA($A10),NA(),INDEX(E$3:E$2000,_xlfn.XMATCH(Configuration!$B$12,E$3:E$2000,1,1)+$DA10)-0), NA())</f>
        <v>436</v>
      </c>
      <c r="DD10" t="e" cm="1">
        <f t="array" ref="DD10">IFERROR(IF(ISNA($A10),NA(),INDEX(H$3:H$2000,_xlfn.XMATCH(Configuration!$B$12,H$3:H$2000,1,1)+$DA10)-0), NA())</f>
        <v>#N/A</v>
      </c>
      <c r="DE10" cm="1">
        <f t="array" ref="DE10">IFERROR(IF(ISNA($A10),NA(),INDEX(K$3:K$2000,_xlfn.XMATCH(Configuration!$B$12,K$3:K$2000,1,1)+$DA10)-0), NA())</f>
        <v>299</v>
      </c>
      <c r="DF10" cm="1">
        <f t="array" ref="DF10">IFERROR(IF(ISNA($A10),NA(),INDEX(N$3:N$2000,_xlfn.XMATCH(Configuration!$B$12,N$3:N$2000,1,1)+$DA10)-0), NA())</f>
        <v>493</v>
      </c>
      <c r="DG10" t="e" cm="1">
        <f t="array" ref="DG10">IFERROR(IF(ISNA($A10),NA(),INDEX(Q$3:Q$2000,_xlfn.XMATCH(Configuration!$B$12,Q$3:Q$2000,1,1)+$DA10)-0), NA())</f>
        <v>#N/A</v>
      </c>
      <c r="DH10" cm="1">
        <f t="array" ref="DH10">IFERROR(IF(ISNA($A10),NA(),INDEX(T$3:T$2000,_xlfn.XMATCH(Configuration!$B$12,T$3:T$2000,1,1)+$DA10)-0), NA())</f>
        <v>311</v>
      </c>
      <c r="DI10" cm="1">
        <f t="array" ref="DI10">IFERROR(IF(ISNA($A10),NA(),INDEX(W$3:W$2000,_xlfn.XMATCH(Configuration!$B$12,W$3:W$2000,1,1)+$DA10)-0), NA())</f>
        <v>474</v>
      </c>
    </row>
    <row r="11" spans="1:113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10"/>
        <v>10</v>
      </c>
      <c r="AD11">
        <f t="shared" si="11"/>
        <v>3</v>
      </c>
      <c r="AE11">
        <f t="shared" si="12"/>
        <v>0</v>
      </c>
      <c r="AF11" s="5">
        <f t="shared" si="13"/>
        <v>0</v>
      </c>
      <c r="AG11">
        <f t="shared" si="14"/>
        <v>7</v>
      </c>
      <c r="AH11">
        <f t="shared" si="15"/>
        <v>6</v>
      </c>
      <c r="AI11">
        <f t="shared" si="16"/>
        <v>0</v>
      </c>
      <c r="AJ11">
        <f t="shared" si="17"/>
        <v>0</v>
      </c>
      <c r="AK11">
        <f t="shared" si="18"/>
        <v>6</v>
      </c>
      <c r="AL11" s="2">
        <f t="shared" si="19"/>
        <v>0</v>
      </c>
      <c r="AM11" s="2">
        <f t="shared" si="20"/>
        <v>1</v>
      </c>
      <c r="AN11" s="2">
        <f t="shared" si="21"/>
        <v>0</v>
      </c>
      <c r="AO11" s="2">
        <f t="shared" si="22"/>
        <v>0.4</v>
      </c>
      <c r="AP11" s="2">
        <f t="shared" si="23"/>
        <v>0</v>
      </c>
      <c r="AQ11" s="2">
        <f t="shared" si="24"/>
        <v>0</v>
      </c>
      <c r="AR11" s="2">
        <f t="shared" si="25"/>
        <v>0.2</v>
      </c>
      <c r="AS11" s="2">
        <f t="shared" si="26"/>
        <v>0</v>
      </c>
      <c r="AT11" s="2">
        <f t="shared" si="27"/>
        <v>0</v>
      </c>
      <c r="AU11" s="2">
        <f t="shared" si="28"/>
        <v>0.4</v>
      </c>
      <c r="AV11" s="3">
        <f t="shared" ca="1" si="29"/>
        <v>0.8571428571428571</v>
      </c>
      <c r="AW11" s="2">
        <f t="shared" si="30"/>
        <v>0</v>
      </c>
      <c r="AX11" s="2">
        <f t="shared" si="31"/>
        <v>-1</v>
      </c>
      <c r="AY11">
        <f t="shared" si="32"/>
        <v>21</v>
      </c>
      <c r="AZ11">
        <f t="shared" si="33"/>
        <v>4</v>
      </c>
      <c r="BA11" s="3">
        <f>IF(_xlfn.IFNA($A11,"")="","",AC11/(Configuration!$B$1/1000000))</f>
        <v>0.39425491734445656</v>
      </c>
      <c r="BB11">
        <f>IF(OR(_xlfn.IFNA($A11,"")="", ROW()&lt;=3,MAX(International!$C$3:$C$2000)&lt;$AC11),"",$A11-_xlfn.XLOOKUP($AC11,International!$C$3:$C$2000,International!$A$3:$A$2000,NA(),1,1))</f>
        <v>-20</v>
      </c>
      <c r="BC11">
        <f>IF(OR(_xlfn.IFNA($A11,"")="", ROW()&lt;=3,MAX(International!$D$3:$D$2000)&lt;$BA11),"",$A11-_xlfn.XLOOKUP($BA11,International!$D$3:$D$2000,International!$A$3:$A$2000,NA(),1,1))</f>
        <v>-21</v>
      </c>
      <c r="BD11">
        <f>IF(OR(_xlfn.IFNA($A11,"")="", ROW()&lt;=3,MAX(International!$F$3:$F$2000)&lt;$AC11),"",$A11-_xlfn.XLOOKUP($AC11,International!$F$3:$F$2000,International!$A$3:$A$2000,NA(),1,1))</f>
        <v>-7</v>
      </c>
      <c r="BE11">
        <f>IF(OR(_xlfn.IFNA($A11,"")="", ROW()&lt;=3,MAX(International!$G$3:$G$2000)&lt;$BA11),"",$A11-_xlfn.XLOOKUP($BA11,International!$G$3:$G$2000,International!$A$3:$A$2000,NA(),1,1))</f>
        <v>-26</v>
      </c>
      <c r="BF11">
        <f>IF(OR(_xlfn.IFNA($A11,"")="", ROW()&lt;=3,MAX(International!$I$3:$I$2000)&lt;$AC11),"",$A11-_xlfn.XLOOKUP($AC11,International!$I$3:$I$2000,International!$A$3:$A$2000,NA(),1,1))</f>
        <v>-32</v>
      </c>
      <c r="BG11">
        <f>IF(OR(_xlfn.IFNA($A11,"")="", ROW()&lt;=3,MAX(International!$J$3:$J$2000)&lt;$BA11),"",$A11-_xlfn.XLOOKUP($BA11,International!$J$3:$J$2000,International!$A$3:$A$2000,NA(),1,1))</f>
        <v>-28</v>
      </c>
      <c r="BH11">
        <f>IF(OR(_xlfn.IFNA($A11,"")="", ROW()&lt;=3,MAX(International!$L$3:$L$2000)&lt;$AC11),"",$A11-_xlfn.XLOOKUP($AC11,International!$L$3:$L$2000,International!$A$3:$A$2000,NA(),1,1))</f>
        <v>-2</v>
      </c>
      <c r="BI11">
        <f>IF(OR(_xlfn.IFNA($A11,"")="", ROW()&lt;=3,MAX(International!$M$3:$M$2000)&lt;$BA11),"",$A11-_xlfn.XLOOKUP($BA11,International!$M$3:$M$2000,International!$A$3:$A$2000,NA(),1,1))</f>
        <v>-32</v>
      </c>
      <c r="BJ11">
        <f>IF(OR(_xlfn.IFNA($A11,"")="", ROW()&lt;=3,MAX(International!$O$3:$O$2000)&lt;$AC11),"",$A11-_xlfn.XLOOKUP($AC11,International!$O$3:$O$2000,International!$A$3:$A$2000,NA(),1,1))</f>
        <v>-31</v>
      </c>
      <c r="BK11">
        <f>IF(OR(_xlfn.IFNA($A11,"")="", ROW()&lt;=3,MAX(International!$P$3:$P$2000)&lt;$BA11),"",$A11-_xlfn.XLOOKUP($BA11,International!$P$3:$P$2000,International!$A$3:$A$2000,NA(),1,1))</f>
        <v>-30</v>
      </c>
      <c r="BL11">
        <f>IF(OR(_xlfn.IFNA($A11,"")="", ROW()&lt;=3,MAX(International!$R$3:$R$2000)&lt;$AC11),"",$A11-_xlfn.XLOOKUP($AC11,International!$R$3:$R$2000,International!$A$3:$A$2000,NA(),1,1))</f>
        <v>2</v>
      </c>
      <c r="BM11">
        <f>IF(OR(_xlfn.IFNA($A11,"")="", ROW()&lt;=3,MAX(International!$S$3:$S$2000)&lt;$BA11),"",$A11-_xlfn.XLOOKUP($BA11,International!$S$3:$S$2000,International!$A$3:$A$2000,NA(),1,1))</f>
        <v>8</v>
      </c>
      <c r="BN11">
        <f>IF(OR(_xlfn.IFNA($A11,"")="", ROW()&lt;=3,MAX(International!$U$3:$U$2000)&lt;$AC11),"",$A11-_xlfn.XLOOKUP($AC11,International!$U$3:$U$2000,International!$A$3:$A$2000,NA(),1,1))</f>
        <v>1</v>
      </c>
      <c r="BO11">
        <f>IF(OR(_xlfn.IFNA($A11,"")="", ROW()&lt;=3,MAX(International!$V$3:$V$2000)&lt;$BA11),"",$A11-_xlfn.XLOOKUP($BA11,International!$V$3:$V$2000,International!$A$3:$A$2000,NA(),1,1))</f>
        <v>-5</v>
      </c>
      <c r="BP11">
        <f>IF(OR(_xlfn.IFNA($A11,"")="", ROW()&lt;=3,MAX(International!$X$3:$X$2000)&lt;$AC11),"",$A11-_xlfn.XLOOKUP($AC11,International!$X$3:$X$2000,International!$A$3:$A$2000,NA(),1,1))</f>
        <v>-23</v>
      </c>
      <c r="BQ11">
        <f>IF(OR(_xlfn.IFNA($A11,"")="", ROW()&lt;=3,MAX(International!$Y$3:$Y$2000)&lt;$BA11),"",$A11-_xlfn.XLOOKUP($BA11,International!$Y$3:$Y$2000,International!$A$3:$A$2000,NA(),1,1))</f>
        <v>-29</v>
      </c>
      <c r="BR11" t="e">
        <f t="shared" si="34"/>
        <v>#N/A</v>
      </c>
      <c r="BS11" t="e">
        <f t="shared" si="0"/>
        <v>#N/A</v>
      </c>
      <c r="BT11" t="e">
        <f t="shared" si="1"/>
        <v>#N/A</v>
      </c>
      <c r="BU11" t="e">
        <f t="shared" si="2"/>
        <v>#N/A</v>
      </c>
      <c r="BV11" t="e">
        <f t="shared" si="3"/>
        <v>#N/A</v>
      </c>
      <c r="BW11" t="e">
        <f t="shared" si="4"/>
        <v>#N/A</v>
      </c>
      <c r="BX11" t="e">
        <f>IFERROR(IF(OR(ISNA($A11),$AC11&lt;100),NA(),IF(FLOOR((2^(($BR11+2*_xlfn.XLOOKUP(_xlfn.AGGREGATE(4,6,$BR$3:$BR1962),$BR$3:$BR$2000,$CA$3:$CA$2000,1,1)*LOG(10)/LOG(2))/_xlfn.XLOOKUP(_xlfn.AGGREGATE(4,6,$BR$3:$BR1962),$BR$3:$BR$2000,$CA$3:$CA$2000,1,1))),2)&gt; _xlfn.AGGREGATE(4,6,$BZ$3:$CX$2000)+2000,NA(),FLOOR((2^(($BR11+2*_xlfn.XLOOKUP(_xlfn.AGGREGATE(4,6,$BR$3:$BR1962),$BR$3:$BR$2000,$CA$3:$CA$2000,1,1)*LOG(10)/LOG(2))/_xlfn.XLOOKUP(_xlfn.AGGREGATE(4,6,$BR$3:$BR1962),$BR$3:$BR$2000,$CA$3:$CA$2000,1,1))),2))), NA())</f>
        <v>#N/A</v>
      </c>
      <c r="BY11" t="e">
        <f>IF(OR(ISNA($A11),$AC11&lt;100),NA(),FLOOR(_xlfn.XLOOKUP(_xlfn.AGGREGATE(5,6,$BR$3:$BR1962),$BR$3:$BR$2000,$BZ$3:$BZ$2000,1,1)+(_xlfn.XLOOKUP(_xlfn.AGGREGATE(4,6,$BR$3:$BR1962),$BR$3:$BR$2000,$BZ$3:$BZ$2000,1,1)-_xlfn.XLOOKUP(_xlfn.AGGREGATE(5,6,$BR$3:$BR1962),$BR$3:$BR$2000,$BZ$3:$BZ$2000,1,1))/_xlfn.XLOOKUP(_xlfn.AGGREGATE(4,6,$BR$3:$BR1962),$BR$3:$BR$2000,$BR$3:$BR$2000,1,1)*BR11, 1))</f>
        <v>#N/A</v>
      </c>
      <c r="BZ11" t="e">
        <f t="shared" si="35"/>
        <v>#N/A</v>
      </c>
      <c r="CA11" t="e">
        <f t="shared" si="5"/>
        <v>#N/A</v>
      </c>
      <c r="CB11" t="e">
        <f>IF(OR(ISNA($A11),$AC11&lt;100),NA(),IF($BR11=0,0,FLOOR((BZ11-_xlfn.XLOOKUP(_xlfn.AGGREGATE(5,6,$BR$3:$BR1962),$BR$3:$BR$2000,BZ$3:BZ$2000,1,1))/_xlfn.XLOOKUP($BR11,$BR$3:$BR$2000,$BR$3:$BR$2000,1,1), 1)))</f>
        <v>#N/A</v>
      </c>
      <c r="CC11" t="e" cm="1">
        <f t="array" ref="CC11">IFERROR(IF(OR(ISNA($A11),$AC11&lt;100,INDEX(International!C$3:C$2000,_xlfn.XMATCH(100,International!C$3:C$2000,1,1)+$BR11)=""),NA(),INDEX(International!C$3:C$2000,_xlfn.XMATCH(100,International!C$3:C$2000,1,1)+$BR11)), NA())</f>
        <v>#N/A</v>
      </c>
      <c r="CD11" t="e">
        <f t="shared" si="36"/>
        <v>#N/A</v>
      </c>
      <c r="CE11" t="e">
        <f>IF(OR(ISNA($A11),$AC11&lt;100),NA(),IF($BR11=0,0,FLOOR((CC11-_xlfn.XLOOKUP(_xlfn.AGGREGATE(5,6,$BR$3:$BR1962),$BR$3:$BR$2000,CC$3:CC$2000,1,1))/_xlfn.XLOOKUP($BR11,$BR$3:$BR$2000,$BR$3:$BR$2000,1,1), 1)))</f>
        <v>#N/A</v>
      </c>
      <c r="CF11" t="e" cm="1">
        <f t="array" ref="CF11">IFERROR(IF(OR(ISNA($A11),$AC11&lt;100,INDEX(International!F$3:F$2000,_xlfn.XMATCH(100,International!F$3:F$2000,1,1)+$BR11)=""),NA(),INDEX(International!F$3:F$2000,_xlfn.XMATCH(100,International!F$3:F$2000,1,1)+$BR11)), NA())</f>
        <v>#N/A</v>
      </c>
      <c r="CG11" t="e">
        <f t="shared" si="6"/>
        <v>#N/A</v>
      </c>
      <c r="CH11" t="e">
        <f>IF(OR(ISNA($A11),$AC11&lt;100),NA(),IF($BR11=0,0,FLOOR((CF11-_xlfn.XLOOKUP(_xlfn.AGGREGATE(5,6,$BR$3:$BR1962),$BR$3:$BR$2000,CF$3:CF$2000,1,1))/_xlfn.XLOOKUP($BR11,$BR$3:$BR$2000,$BR$3:$BR$2000,1,1), 1)))</f>
        <v>#N/A</v>
      </c>
      <c r="CI11" t="e" cm="1">
        <f t="array" ref="CI11">IFERROR(IF(OR(ISNA($A11),$AC11&lt;100,INDEX(International!I$3:I$2000,_xlfn.XMATCH(100,International!I$3:I$2000,1,1)+$BR11)=""),NA(),INDEX(International!I$3:I$2000,_xlfn.XMATCH(100,International!I$3:I$2000,1,1)+$BR11)), NA())</f>
        <v>#N/A</v>
      </c>
      <c r="CJ11" t="e">
        <f t="shared" si="6"/>
        <v>#N/A</v>
      </c>
      <c r="CK11" t="e">
        <f>IF(OR(ISNA($A11),$AC11&lt;100),NA(),IF($BR11=0,0,FLOOR((CI11-_xlfn.XLOOKUP(_xlfn.AGGREGATE(5,6,$BR$3:$BR1962),$BR$3:$BR$2000,CI$3:CI$2000,1,1))/_xlfn.XLOOKUP($BR11,$BR$3:$BR$2000,$BR$3:$BR$2000,1,1), 1)))</f>
        <v>#N/A</v>
      </c>
      <c r="CL11" t="e" cm="1">
        <f t="array" ref="CL11">IFERROR(IF(OR(ISNA($A11),$AC11&lt;100,INDEX(International!L$3:L$2000,_xlfn.XMATCH(100,International!L$3:L$2000,1,1)+$BR11)=""),NA(),INDEX(International!L$3:L$2000,_xlfn.XMATCH(100,International!L$3:L$2000,1,1)+$BR11)), NA())</f>
        <v>#N/A</v>
      </c>
      <c r="CM11" t="e">
        <f t="shared" ref="CM11:CP11" si="58">IF(OR(ISNA($A11),$AC11&lt;100),NA(),IF(CL11=100,0,($BR11*LOG(2)/LOG(CL11/100))))</f>
        <v>#N/A</v>
      </c>
      <c r="CN11" t="e">
        <f>IF(OR(ISNA($A11),$AC11&lt;100),NA(),IF($BR11=0,0,FLOOR((CL11-_xlfn.XLOOKUP(_xlfn.AGGREGATE(5,6,$BR$3:$BR1962),$BR$3:$BR$2000,CL$3:CL$2000,1,1))/_xlfn.XLOOKUP($BR11,$BR$3:$BR$2000,$BR$3:$BR$2000,1,1), 1)))</f>
        <v>#N/A</v>
      </c>
      <c r="CO11" t="e" cm="1">
        <f t="array" ref="CO11">IFERROR(IF(OR(ISNA($A11),$AC11&lt;100,INDEX(International!O$3:O$2000,_xlfn.XMATCH(100,International!O$3:O$2000,1,1)+$BR11)=""),NA(),INDEX(International!O$3:O$2000,_xlfn.XMATCH(100,International!O$3:O$2000,1,1)+$BR11)), NA())</f>
        <v>#N/A</v>
      </c>
      <c r="CP11" t="e">
        <f t="shared" si="58"/>
        <v>#N/A</v>
      </c>
      <c r="CQ11" t="e">
        <f>IF(OR(ISNA($A11),$AC11&lt;100),NA(),IF($BR11=0,0,FLOOR((CO11-_xlfn.XLOOKUP(_xlfn.AGGREGATE(5,6,$BR$3:$BR1962),$BR$3:$BR$2000,CO$3:CO$2000,1,1))/_xlfn.XLOOKUP($BR11,$BR$3:$BR$2000,$BR$3:$BR$2000,1,1), 1)))</f>
        <v>#N/A</v>
      </c>
      <c r="CR11" t="e" cm="1">
        <f t="array" ref="CR11">IFERROR(IF(OR(ISNA($A11),$AC11&lt;100,INDEX(International!R$3:R$2000,_xlfn.XMATCH(100,International!R$3:R$2000,1,1)+$BR11)=""),NA(),INDEX(International!R$3:R$2000,_xlfn.XMATCH(100,International!R$3:R$2000,1,1)+$BR11)), NA())</f>
        <v>#N/A</v>
      </c>
      <c r="CS11" t="e">
        <f t="shared" ref="CS11:CV11" si="59">IF(OR(ISNA($A11),$AC11&lt;100),NA(),IF(CR11=100,0,($BR11*LOG(2)/LOG(CR11/100))))</f>
        <v>#N/A</v>
      </c>
      <c r="CT11" t="e">
        <f>IF(OR(ISNA($A11),$AC11&lt;100),NA(),IF($BR11=0,0,FLOOR((CR11-_xlfn.XLOOKUP(_xlfn.AGGREGATE(5,6,$BR$3:$BR1962),$BR$3:$BR$2000,CR$3:CR$2000,1,1))/_xlfn.XLOOKUP($BR11,$BR$3:$BR$2000,$BR$3:$BR$2000,1,1), 1)))</f>
        <v>#N/A</v>
      </c>
      <c r="CU11" t="e" cm="1">
        <f t="array" ref="CU11">IFERROR(IF(OR(ISNA($A11),$AC11&lt;100,INDEX(International!U$3:U$2000,_xlfn.XMATCH(100,International!U$3:U$2000,1,1)+$BR11)=""),NA(),INDEX(International!U$3:U$2000,_xlfn.XMATCH(100,International!U$3:U$2000,1,1)+$BR11)), NA())</f>
        <v>#N/A</v>
      </c>
      <c r="CV11" t="e">
        <f t="shared" si="59"/>
        <v>#N/A</v>
      </c>
      <c r="CW11" t="e">
        <f>IF(OR(ISNA($A11),$AC11&lt;100),NA(),IF($BR11=0,0,FLOOR((CU11-_xlfn.XLOOKUP(_xlfn.AGGREGATE(5,6,$BR$3:$BR1962),$BR$3:$BR$2000,CU$3:CU$2000,1,1))/_xlfn.XLOOKUP($BR11,$BR$3:$BR$2000,$BR$3:$BR$2000,1,1), 1)))</f>
        <v>#N/A</v>
      </c>
      <c r="CX11" t="e" cm="1">
        <f t="array" ref="CX11">IFERROR(IF(OR(ISNA($A11),$AC11&lt;100,INDEX(International!X$3:X$2000,_xlfn.XMATCH(100,International!X$3:X$2000,1,1)+$BR11)=""),NA(),INDEX(International!X$3:X$2000,_xlfn.XMATCH(100,International!X$3:X$2000,1,1)+$BR11)), NA())</f>
        <v>#N/A</v>
      </c>
      <c r="CY11" t="e">
        <f t="shared" ref="CY11" si="60">IF(OR(ISNA($A11),$AC11&lt;100),NA(),IF(CX11=100,0,($BR11*LOG(2)/LOG(CX11/100))))</f>
        <v>#N/A</v>
      </c>
      <c r="CZ11" t="e">
        <f>IF(OR(ISNA($A11),$AC11&lt;100),NA(),IF($BR11=0,0,FLOOR((CX11-_xlfn.XLOOKUP(_xlfn.AGGREGATE(5,6,$BR$3:$BR1962),$BR$3:$BR$2000,CX$3:CX$2000,1,1))/_xlfn.XLOOKUP($BR11,$BR$3:$BR$2000,$BR$3:$BR$2000,1,1), 1)))</f>
        <v>#N/A</v>
      </c>
      <c r="DA11">
        <f>IF(_xlfn.IFNA(A11,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11:K2008)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10+1,DA10+1,NA())))</f>
        <v>8</v>
      </c>
      <c r="DB11" t="e" cm="1">
        <f t="array" ref="DB11">IFERROR(IF(ISNA($A11),NA(),INDEX(B$3:B$2000,_xlfn.XMATCH(Configuration!$B$12,B$3:B$2000,1,1)+$DA11)-0), NA())</f>
        <v>#N/A</v>
      </c>
      <c r="DC11" cm="1">
        <f t="array" ref="DC11">IFERROR(IF(ISNA($A11),NA(),INDEX(E$3:E$2000,_xlfn.XMATCH(Configuration!$B$12,E$3:E$2000,1,1)+$DA11)-0), NA())</f>
        <v>533</v>
      </c>
      <c r="DD11" t="e" cm="1">
        <f t="array" ref="DD11">IFERROR(IF(ISNA($A11),NA(),INDEX(H$3:H$2000,_xlfn.XMATCH(Configuration!$B$12,H$3:H$2000,1,1)+$DA11)-0), NA())</f>
        <v>#N/A</v>
      </c>
      <c r="DE11" cm="1">
        <f t="array" ref="DE11">IFERROR(IF(ISNA($A11),NA(),INDEX(K$3:K$2000,_xlfn.XMATCH(Configuration!$B$12,K$3:K$2000,1,1)+$DA11)-0), NA())</f>
        <v>305</v>
      </c>
      <c r="DF11" cm="1">
        <f t="array" ref="DF11">IFERROR(IF(ISNA($A11),NA(),INDEX(N$3:N$2000,_xlfn.XMATCH(Configuration!$B$12,N$3:N$2000,1,1)+$DA11)-0), NA())</f>
        <v>555</v>
      </c>
      <c r="DG11" t="e" cm="1">
        <f t="array" ref="DG11">IFERROR(IF(ISNA($A11),NA(),INDEX(Q$3:Q$2000,_xlfn.XMATCH(Configuration!$B$12,Q$3:Q$2000,1,1)+$DA11)-0), NA())</f>
        <v>#N/A</v>
      </c>
      <c r="DH11" cm="1">
        <f t="array" ref="DH11">IFERROR(IF(ISNA($A11),NA(),INDEX(T$3:T$2000,_xlfn.XMATCH(Configuration!$B$12,T$3:T$2000,1,1)+$DA11)-0), NA())</f>
        <v>355</v>
      </c>
      <c r="DI11" cm="1">
        <f t="array" ref="DI11">IFERROR(IF(ISNA($A11),NA(),INDEX(W$3:W$2000,_xlfn.XMATCH(Configuration!$B$12,W$3:W$2000,1,1)+$DA11)-0), NA())</f>
        <v>520</v>
      </c>
    </row>
    <row r="12" spans="1:113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10"/>
        <v>12</v>
      </c>
      <c r="AD12">
        <f t="shared" si="11"/>
        <v>3</v>
      </c>
      <c r="AE12">
        <f t="shared" si="12"/>
        <v>0</v>
      </c>
      <c r="AF12" s="5">
        <f t="shared" si="13"/>
        <v>0</v>
      </c>
      <c r="AG12">
        <f t="shared" si="14"/>
        <v>9</v>
      </c>
      <c r="AH12">
        <f t="shared" si="15"/>
        <v>8</v>
      </c>
      <c r="AI12">
        <f t="shared" si="16"/>
        <v>0</v>
      </c>
      <c r="AJ12">
        <f t="shared" si="17"/>
        <v>0</v>
      </c>
      <c r="AK12">
        <f t="shared" si="18"/>
        <v>8</v>
      </c>
      <c r="AL12" s="2">
        <f t="shared" si="19"/>
        <v>0</v>
      </c>
      <c r="AM12" s="2">
        <f t="shared" si="20"/>
        <v>1</v>
      </c>
      <c r="AN12" s="2">
        <f t="shared" si="21"/>
        <v>0</v>
      </c>
      <c r="AO12" s="2">
        <f t="shared" si="22"/>
        <v>0.33333333333333331</v>
      </c>
      <c r="AP12" s="2">
        <f t="shared" si="23"/>
        <v>0</v>
      </c>
      <c r="AQ12" s="2">
        <f t="shared" si="24"/>
        <v>0.16666666666666666</v>
      </c>
      <c r="AR12" s="2">
        <f t="shared" si="25"/>
        <v>0.16666666666666666</v>
      </c>
      <c r="AS12" s="2">
        <f t="shared" si="26"/>
        <v>0</v>
      </c>
      <c r="AT12" s="2">
        <f t="shared" si="27"/>
        <v>0</v>
      </c>
      <c r="AU12" s="2">
        <f t="shared" si="28"/>
        <v>0.33333333333333331</v>
      </c>
      <c r="AV12" s="3">
        <f t="shared" ca="1" si="29"/>
        <v>1.1428571428571428</v>
      </c>
      <c r="AW12" s="2">
        <f t="shared" si="30"/>
        <v>0.2</v>
      </c>
      <c r="AX12" s="2">
        <f t="shared" si="31"/>
        <v>0</v>
      </c>
      <c r="AY12">
        <f t="shared" si="32"/>
        <v>20</v>
      </c>
      <c r="AZ12">
        <f t="shared" si="33"/>
        <v>5</v>
      </c>
      <c r="BA12" s="3">
        <f>IF(_xlfn.IFNA($A12,"")="","",AC12/(Configuration!$B$1/1000000))</f>
        <v>0.47310590081334791</v>
      </c>
      <c r="BB12">
        <f>IF(OR(_xlfn.IFNA($A12,"")="", ROW()&lt;=3,MAX(International!$C$3:$C$2000)&lt;$AC12),"",$A12-_xlfn.XLOOKUP($AC12,International!$C$3:$C$2000,International!$A$3:$A$2000,NA(),1,1))</f>
        <v>-19</v>
      </c>
      <c r="BC12">
        <f>IF(OR(_xlfn.IFNA($A12,"")="", ROW()&lt;=3,MAX(International!$D$3:$D$2000)&lt;$BA12),"",$A12-_xlfn.XLOOKUP($BA12,International!$D$3:$D$2000,International!$A$3:$A$2000,NA(),1,1))</f>
        <v>-20</v>
      </c>
      <c r="BD12">
        <f>IF(OR(_xlfn.IFNA($A12,"")="", ROW()&lt;=3,MAX(International!$F$3:$F$2000)&lt;$AC12),"",$A12-_xlfn.XLOOKUP($AC12,International!$F$3:$F$2000,International!$A$3:$A$2000,NA(),1,1))</f>
        <v>-13</v>
      </c>
      <c r="BE12">
        <f>IF(OR(_xlfn.IFNA($A12,"")="", ROW()&lt;=3,MAX(International!$G$3:$G$2000)&lt;$BA12),"",$A12-_xlfn.XLOOKUP($BA12,International!$G$3:$G$2000,International!$A$3:$A$2000,NA(),1,1))</f>
        <v>-25</v>
      </c>
      <c r="BF12">
        <f>IF(OR(_xlfn.IFNA($A12,"")="", ROW()&lt;=3,MAX(International!$I$3:$I$2000)&lt;$AC12),"",$A12-_xlfn.XLOOKUP($AC12,International!$I$3:$I$2000,International!$A$3:$A$2000,NA(),1,1))</f>
        <v>-33</v>
      </c>
      <c r="BG12">
        <f>IF(OR(_xlfn.IFNA($A12,"")="", ROW()&lt;=3,MAX(International!$J$3:$J$2000)&lt;$BA12),"",$A12-_xlfn.XLOOKUP($BA12,International!$J$3:$J$2000,International!$A$3:$A$2000,NA(),1,1))</f>
        <v>-27</v>
      </c>
      <c r="BH12">
        <f>IF(OR(_xlfn.IFNA($A12,"")="", ROW()&lt;=3,MAX(International!$L$3:$L$2000)&lt;$AC12),"",$A12-_xlfn.XLOOKUP($AC12,International!$L$3:$L$2000,International!$A$3:$A$2000,NA(),1,1))</f>
        <v>-9</v>
      </c>
      <c r="BI12">
        <f>IF(OR(_xlfn.IFNA($A12,"")="", ROW()&lt;=3,MAX(International!$M$3:$M$2000)&lt;$BA12),"",$A12-_xlfn.XLOOKUP($BA12,International!$M$3:$M$2000,International!$A$3:$A$2000,NA(),1,1))</f>
        <v>-32</v>
      </c>
      <c r="BJ12">
        <f>IF(OR(_xlfn.IFNA($A12,"")="", ROW()&lt;=3,MAX(International!$O$3:$O$2000)&lt;$AC12),"",$A12-_xlfn.XLOOKUP($AC12,International!$O$3:$O$2000,International!$A$3:$A$2000,NA(),1,1))</f>
        <v>-30</v>
      </c>
      <c r="BK12">
        <f>IF(OR(_xlfn.IFNA($A12,"")="", ROW()&lt;=3,MAX(International!$P$3:$P$2000)&lt;$BA12),"",$A12-_xlfn.XLOOKUP($BA12,International!$P$3:$P$2000,International!$A$3:$A$2000,NA(),1,1))</f>
        <v>-29</v>
      </c>
      <c r="BL12">
        <f>IF(OR(_xlfn.IFNA($A12,"")="", ROW()&lt;=3,MAX(International!$R$3:$R$2000)&lt;$AC12),"",$A12-_xlfn.XLOOKUP($AC12,International!$R$3:$R$2000,International!$A$3:$A$2000,NA(),1,1))</f>
        <v>2</v>
      </c>
      <c r="BM12">
        <f>IF(OR(_xlfn.IFNA($A12,"")="", ROW()&lt;=3,MAX(International!$S$3:$S$2000)&lt;$BA12),"",$A12-_xlfn.XLOOKUP($BA12,International!$S$3:$S$2000,International!$A$3:$A$2000,NA(),1,1))</f>
        <v>9</v>
      </c>
      <c r="BN12">
        <f>IF(OR(_xlfn.IFNA($A12,"")="", ROW()&lt;=3,MAX(International!$U$3:$U$2000)&lt;$AC12),"",$A12-_xlfn.XLOOKUP($AC12,International!$U$3:$U$2000,International!$A$3:$A$2000,NA(),1,1))</f>
        <v>1</v>
      </c>
      <c r="BO12">
        <f>IF(OR(_xlfn.IFNA($A12,"")="", ROW()&lt;=3,MAX(International!$V$3:$V$2000)&lt;$BA12),"",$A12-_xlfn.XLOOKUP($BA12,International!$V$3:$V$2000,International!$A$3:$A$2000,NA(),1,1))</f>
        <v>-7</v>
      </c>
      <c r="BP12">
        <f>IF(OR(_xlfn.IFNA($A12,"")="", ROW()&lt;=3,MAX(International!$X$3:$X$2000)&lt;$AC12),"",$A12-_xlfn.XLOOKUP($AC12,International!$X$3:$X$2000,International!$A$3:$A$2000,NA(),1,1))</f>
        <v>-22</v>
      </c>
      <c r="BQ12">
        <f>IF(OR(_xlfn.IFNA($A12,"")="", ROW()&lt;=3,MAX(International!$Y$3:$Y$2000)&lt;$BA12),"",$A12-_xlfn.XLOOKUP($BA12,International!$Y$3:$Y$2000,International!$A$3:$A$2000,NA(),1,1))</f>
        <v>-28</v>
      </c>
      <c r="BR12" t="e">
        <f t="shared" si="34"/>
        <v>#N/A</v>
      </c>
      <c r="BS12" t="e">
        <f t="shared" si="0"/>
        <v>#N/A</v>
      </c>
      <c r="BT12" t="e">
        <f t="shared" si="1"/>
        <v>#N/A</v>
      </c>
      <c r="BU12" t="e">
        <f t="shared" si="2"/>
        <v>#N/A</v>
      </c>
      <c r="BV12" t="e">
        <f t="shared" si="3"/>
        <v>#N/A</v>
      </c>
      <c r="BW12" t="e">
        <f t="shared" si="4"/>
        <v>#N/A</v>
      </c>
      <c r="BX12" t="e">
        <f>IFERROR(IF(OR(ISNA($A12),$AC12&lt;100),NA(),IF(FLOOR((2^(($BR12+2*_xlfn.XLOOKUP(_xlfn.AGGREGATE(4,6,$BR$3:$BR1963),$BR$3:$BR$2000,$CA$3:$CA$2000,1,1)*LOG(10)/LOG(2))/_xlfn.XLOOKUP(_xlfn.AGGREGATE(4,6,$BR$3:$BR1963),$BR$3:$BR$2000,$CA$3:$CA$2000,1,1))),2)&gt; _xlfn.AGGREGATE(4,6,$BZ$3:$CX$2000)+2000,NA(),FLOOR((2^(($BR12+2*_xlfn.XLOOKUP(_xlfn.AGGREGATE(4,6,$BR$3:$BR1963),$BR$3:$BR$2000,$CA$3:$CA$2000,1,1)*LOG(10)/LOG(2))/_xlfn.XLOOKUP(_xlfn.AGGREGATE(4,6,$BR$3:$BR1963),$BR$3:$BR$2000,$CA$3:$CA$2000,1,1))),2))), NA())</f>
        <v>#N/A</v>
      </c>
      <c r="BY12" t="e">
        <f>IF(OR(ISNA($A12),$AC12&lt;100),NA(),FLOOR(_xlfn.XLOOKUP(_xlfn.AGGREGATE(5,6,$BR$3:$BR1963),$BR$3:$BR$2000,$BZ$3:$BZ$2000,1,1)+(_xlfn.XLOOKUP(_xlfn.AGGREGATE(4,6,$BR$3:$BR1963),$BR$3:$BR$2000,$BZ$3:$BZ$2000,1,1)-_xlfn.XLOOKUP(_xlfn.AGGREGATE(5,6,$BR$3:$BR1963),$BR$3:$BR$2000,$BZ$3:$BZ$2000,1,1))/_xlfn.XLOOKUP(_xlfn.AGGREGATE(4,6,$BR$3:$BR1963),$BR$3:$BR$2000,$BR$3:$BR$2000,1,1)*BR12, 1))</f>
        <v>#N/A</v>
      </c>
      <c r="BZ12" t="e">
        <f t="shared" si="35"/>
        <v>#N/A</v>
      </c>
      <c r="CA12" t="e">
        <f t="shared" si="5"/>
        <v>#N/A</v>
      </c>
      <c r="CB12" t="e">
        <f>IF(OR(ISNA($A12),$AC12&lt;100),NA(),IF($BR12=0,0,FLOOR((BZ12-_xlfn.XLOOKUP(_xlfn.AGGREGATE(5,6,$BR$3:$BR1963),$BR$3:$BR$2000,BZ$3:BZ$2000,1,1))/_xlfn.XLOOKUP($BR12,$BR$3:$BR$2000,$BR$3:$BR$2000,1,1), 1)))</f>
        <v>#N/A</v>
      </c>
      <c r="CC12" t="e" cm="1">
        <f t="array" ref="CC12">IFERROR(IF(OR(ISNA($A12),$AC12&lt;100,INDEX(International!C$3:C$2000,_xlfn.XMATCH(100,International!C$3:C$2000,1,1)+$BR12)=""),NA(),INDEX(International!C$3:C$2000,_xlfn.XMATCH(100,International!C$3:C$2000,1,1)+$BR12)), NA())</f>
        <v>#N/A</v>
      </c>
      <c r="CD12" t="e">
        <f t="shared" si="36"/>
        <v>#N/A</v>
      </c>
      <c r="CE12" t="e">
        <f>IF(OR(ISNA($A12),$AC12&lt;100),NA(),IF($BR12=0,0,FLOOR((CC12-_xlfn.XLOOKUP(_xlfn.AGGREGATE(5,6,$BR$3:$BR1963),$BR$3:$BR$2000,CC$3:CC$2000,1,1))/_xlfn.XLOOKUP($BR12,$BR$3:$BR$2000,$BR$3:$BR$2000,1,1), 1)))</f>
        <v>#N/A</v>
      </c>
      <c r="CF12" t="e" cm="1">
        <f t="array" ref="CF12">IFERROR(IF(OR(ISNA($A12),$AC12&lt;100,INDEX(International!F$3:F$2000,_xlfn.XMATCH(100,International!F$3:F$2000,1,1)+$BR12)=""),NA(),INDEX(International!F$3:F$2000,_xlfn.XMATCH(100,International!F$3:F$2000,1,1)+$BR12)), NA())</f>
        <v>#N/A</v>
      </c>
      <c r="CG12" t="e">
        <f t="shared" si="6"/>
        <v>#N/A</v>
      </c>
      <c r="CH12" t="e">
        <f>IF(OR(ISNA($A12),$AC12&lt;100),NA(),IF($BR12=0,0,FLOOR((CF12-_xlfn.XLOOKUP(_xlfn.AGGREGATE(5,6,$BR$3:$BR1963),$BR$3:$BR$2000,CF$3:CF$2000,1,1))/_xlfn.XLOOKUP($BR12,$BR$3:$BR$2000,$BR$3:$BR$2000,1,1), 1)))</f>
        <v>#N/A</v>
      </c>
      <c r="CI12" t="e" cm="1">
        <f t="array" ref="CI12">IFERROR(IF(OR(ISNA($A12),$AC12&lt;100,INDEX(International!I$3:I$2000,_xlfn.XMATCH(100,International!I$3:I$2000,1,1)+$BR12)=""),NA(),INDEX(International!I$3:I$2000,_xlfn.XMATCH(100,International!I$3:I$2000,1,1)+$BR12)), NA())</f>
        <v>#N/A</v>
      </c>
      <c r="CJ12" t="e">
        <f t="shared" si="6"/>
        <v>#N/A</v>
      </c>
      <c r="CK12" t="e">
        <f>IF(OR(ISNA($A12),$AC12&lt;100),NA(),IF($BR12=0,0,FLOOR((CI12-_xlfn.XLOOKUP(_xlfn.AGGREGATE(5,6,$BR$3:$BR1963),$BR$3:$BR$2000,CI$3:CI$2000,1,1))/_xlfn.XLOOKUP($BR12,$BR$3:$BR$2000,$BR$3:$BR$2000,1,1), 1)))</f>
        <v>#N/A</v>
      </c>
      <c r="CL12" t="e" cm="1">
        <f t="array" ref="CL12">IFERROR(IF(OR(ISNA($A12),$AC12&lt;100,INDEX(International!L$3:L$2000,_xlfn.XMATCH(100,International!L$3:L$2000,1,1)+$BR12)=""),NA(),INDEX(International!L$3:L$2000,_xlfn.XMATCH(100,International!L$3:L$2000,1,1)+$BR12)), NA())</f>
        <v>#N/A</v>
      </c>
      <c r="CM12" t="e">
        <f t="shared" ref="CM12:CP12" si="61">IF(OR(ISNA($A12),$AC12&lt;100),NA(),IF(CL12=100,0,($BR12*LOG(2)/LOG(CL12/100))))</f>
        <v>#N/A</v>
      </c>
      <c r="CN12" t="e">
        <f>IF(OR(ISNA($A12),$AC12&lt;100),NA(),IF($BR12=0,0,FLOOR((CL12-_xlfn.XLOOKUP(_xlfn.AGGREGATE(5,6,$BR$3:$BR1963),$BR$3:$BR$2000,CL$3:CL$2000,1,1))/_xlfn.XLOOKUP($BR12,$BR$3:$BR$2000,$BR$3:$BR$2000,1,1), 1)))</f>
        <v>#N/A</v>
      </c>
      <c r="CO12" t="e" cm="1">
        <f t="array" ref="CO12">IFERROR(IF(OR(ISNA($A12),$AC12&lt;100,INDEX(International!O$3:O$2000,_xlfn.XMATCH(100,International!O$3:O$2000,1,1)+$BR12)=""),NA(),INDEX(International!O$3:O$2000,_xlfn.XMATCH(100,International!O$3:O$2000,1,1)+$BR12)), NA())</f>
        <v>#N/A</v>
      </c>
      <c r="CP12" t="e">
        <f t="shared" si="61"/>
        <v>#N/A</v>
      </c>
      <c r="CQ12" t="e">
        <f>IF(OR(ISNA($A12),$AC12&lt;100),NA(),IF($BR12=0,0,FLOOR((CO12-_xlfn.XLOOKUP(_xlfn.AGGREGATE(5,6,$BR$3:$BR1963),$BR$3:$BR$2000,CO$3:CO$2000,1,1))/_xlfn.XLOOKUP($BR12,$BR$3:$BR$2000,$BR$3:$BR$2000,1,1), 1)))</f>
        <v>#N/A</v>
      </c>
      <c r="CR12" t="e" cm="1">
        <f t="array" ref="CR12">IFERROR(IF(OR(ISNA($A12),$AC12&lt;100,INDEX(International!R$3:R$2000,_xlfn.XMATCH(100,International!R$3:R$2000,1,1)+$BR12)=""),NA(),INDEX(International!R$3:R$2000,_xlfn.XMATCH(100,International!R$3:R$2000,1,1)+$BR12)), NA())</f>
        <v>#N/A</v>
      </c>
      <c r="CS12" t="e">
        <f t="shared" ref="CS12:CV12" si="62">IF(OR(ISNA($A12),$AC12&lt;100),NA(),IF(CR12=100,0,($BR12*LOG(2)/LOG(CR12/100))))</f>
        <v>#N/A</v>
      </c>
      <c r="CT12" t="e">
        <f>IF(OR(ISNA($A12),$AC12&lt;100),NA(),IF($BR12=0,0,FLOOR((CR12-_xlfn.XLOOKUP(_xlfn.AGGREGATE(5,6,$BR$3:$BR1963),$BR$3:$BR$2000,CR$3:CR$2000,1,1))/_xlfn.XLOOKUP($BR12,$BR$3:$BR$2000,$BR$3:$BR$2000,1,1), 1)))</f>
        <v>#N/A</v>
      </c>
      <c r="CU12" t="e" cm="1">
        <f t="array" ref="CU12">IFERROR(IF(OR(ISNA($A12),$AC12&lt;100,INDEX(International!U$3:U$2000,_xlfn.XMATCH(100,International!U$3:U$2000,1,1)+$BR12)=""),NA(),INDEX(International!U$3:U$2000,_xlfn.XMATCH(100,International!U$3:U$2000,1,1)+$BR12)), NA())</f>
        <v>#N/A</v>
      </c>
      <c r="CV12" t="e">
        <f t="shared" si="62"/>
        <v>#N/A</v>
      </c>
      <c r="CW12" t="e">
        <f>IF(OR(ISNA($A12),$AC12&lt;100),NA(),IF($BR12=0,0,FLOOR((CU12-_xlfn.XLOOKUP(_xlfn.AGGREGATE(5,6,$BR$3:$BR1963),$BR$3:$BR$2000,CU$3:CU$2000,1,1))/_xlfn.XLOOKUP($BR12,$BR$3:$BR$2000,$BR$3:$BR$2000,1,1), 1)))</f>
        <v>#N/A</v>
      </c>
      <c r="CX12" t="e" cm="1">
        <f t="array" ref="CX12">IFERROR(IF(OR(ISNA($A12),$AC12&lt;100,INDEX(International!X$3:X$2000,_xlfn.XMATCH(100,International!X$3:X$2000,1,1)+$BR12)=""),NA(),INDEX(International!X$3:X$2000,_xlfn.XMATCH(100,International!X$3:X$2000,1,1)+$BR12)), NA())</f>
        <v>#N/A</v>
      </c>
      <c r="CY12" t="e">
        <f t="shared" ref="CY12" si="63">IF(OR(ISNA($A12),$AC12&lt;100),NA(),IF(CX12=100,0,($BR12*LOG(2)/LOG(CX12/100))))</f>
        <v>#N/A</v>
      </c>
      <c r="CZ12" t="e">
        <f>IF(OR(ISNA($A12),$AC12&lt;100),NA(),IF($BR12=0,0,FLOOR((CX12-_xlfn.XLOOKUP(_xlfn.AGGREGATE(5,6,$BR$3:$BR1963),$BR$3:$BR$2000,CX$3:CX$2000,1,1))/_xlfn.XLOOKUP($BR12,$BR$3:$BR$2000,$BR$3:$BR$2000,1,1), 1)))</f>
        <v>#N/A</v>
      </c>
      <c r="DA12">
        <f>IF(_xlfn.IFNA(A12,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12:K2009)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11+1,DA11+1,NA())))</f>
        <v>9</v>
      </c>
      <c r="DB12" t="e" cm="1">
        <f t="array" ref="DB12">IFERROR(IF(ISNA($A12),NA(),INDEX(B$3:B$2000,_xlfn.XMATCH(Configuration!$B$12,B$3:B$2000,1,1)+$DA12)-0), NA())</f>
        <v>#N/A</v>
      </c>
      <c r="DC12" cm="1">
        <f t="array" ref="DC12">IFERROR(IF(ISNA($A12),NA(),INDEX(E$3:E$2000,_xlfn.XMATCH(Configuration!$B$12,E$3:E$2000,1,1)+$DA12)-0), NA())</f>
        <v>669</v>
      </c>
      <c r="DD12" t="e" cm="1">
        <f t="array" ref="DD12">IFERROR(IF(ISNA($A12),NA(),INDEX(H$3:H$2000,_xlfn.XMATCH(Configuration!$B$12,H$3:H$2000,1,1)+$DA12)-0), NA())</f>
        <v>#N/A</v>
      </c>
      <c r="DE12" cm="1">
        <f t="array" ref="DE12">IFERROR(IF(ISNA($A12),NA(),INDEX(K$3:K$2000,_xlfn.XMATCH(Configuration!$B$12,K$3:K$2000,1,1)+$DA12)-0), NA())</f>
        <v>337</v>
      </c>
      <c r="DF12" cm="1">
        <f t="array" ref="DF12">IFERROR(IF(ISNA($A12),NA(),INDEX(N$3:N$2000,_xlfn.XMATCH(Configuration!$B$12,N$3:N$2000,1,1)+$DA12)-0), NA())</f>
        <v>625</v>
      </c>
      <c r="DG12" t="e" cm="1">
        <f t="array" ref="DG12">IFERROR(IF(ISNA($A12),NA(),INDEX(Q$3:Q$2000,_xlfn.XMATCH(Configuration!$B$12,Q$3:Q$2000,1,1)+$DA12)-0), NA())</f>
        <v>#N/A</v>
      </c>
      <c r="DH12" cm="1">
        <f t="array" ref="DH12">IFERROR(IF(ISNA($A12),NA(),INDEX(T$3:T$2000,_xlfn.XMATCH(Configuration!$B$12,T$3:T$2000,1,1)+$DA12)-0), NA())</f>
        <v>364</v>
      </c>
      <c r="DI12" cm="1">
        <f t="array" ref="DI12">IFERROR(IF(ISNA($A12),NA(),INDEX(W$3:W$2000,_xlfn.XMATCH(Configuration!$B$12,W$3:W$2000,1,1)+$DA12)-0), NA())</f>
        <v>574</v>
      </c>
    </row>
    <row r="13" spans="1:113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10"/>
        <v>12</v>
      </c>
      <c r="AD13">
        <f t="shared" si="11"/>
        <v>3</v>
      </c>
      <c r="AE13">
        <f t="shared" si="12"/>
        <v>1</v>
      </c>
      <c r="AF13" s="5">
        <f t="shared" si="13"/>
        <v>0</v>
      </c>
      <c r="AG13">
        <f t="shared" si="14"/>
        <v>8</v>
      </c>
      <c r="AH13">
        <f t="shared" si="15"/>
        <v>8</v>
      </c>
      <c r="AI13">
        <f t="shared" si="16"/>
        <v>0</v>
      </c>
      <c r="AJ13">
        <f t="shared" si="17"/>
        <v>0</v>
      </c>
      <c r="AK13">
        <f t="shared" si="18"/>
        <v>8</v>
      </c>
      <c r="AL13" s="2">
        <f t="shared" si="19"/>
        <v>0.25</v>
      </c>
      <c r="AM13" s="2">
        <f t="shared" si="20"/>
        <v>0.75</v>
      </c>
      <c r="AN13" s="2">
        <f t="shared" si="21"/>
        <v>0</v>
      </c>
      <c r="AO13" s="2">
        <f t="shared" si="22"/>
        <v>0.33333333333333331</v>
      </c>
      <c r="AP13" s="2">
        <f t="shared" si="23"/>
        <v>0</v>
      </c>
      <c r="AQ13" s="2">
        <f t="shared" si="24"/>
        <v>0.16666666666666666</v>
      </c>
      <c r="AR13" s="2">
        <f t="shared" si="25"/>
        <v>0.16666666666666666</v>
      </c>
      <c r="AS13" s="2">
        <f t="shared" si="26"/>
        <v>0</v>
      </c>
      <c r="AT13" s="2">
        <f t="shared" si="27"/>
        <v>0</v>
      </c>
      <c r="AU13" s="2">
        <f t="shared" si="28"/>
        <v>0.33333333333333331</v>
      </c>
      <c r="AV13" s="3">
        <f t="shared" ca="1" si="29"/>
        <v>1</v>
      </c>
      <c r="AW13" s="2">
        <f t="shared" si="30"/>
        <v>0</v>
      </c>
      <c r="AX13" s="2">
        <f t="shared" si="31"/>
        <v>-1</v>
      </c>
      <c r="AY13">
        <f t="shared" si="32"/>
        <v>19</v>
      </c>
      <c r="AZ13">
        <f t="shared" si="33"/>
        <v>6</v>
      </c>
      <c r="BA13" s="3">
        <f>IF(_xlfn.IFNA($A13,"")="","",AC13/(Configuration!$B$1/1000000))</f>
        <v>0.47310590081334791</v>
      </c>
      <c r="BB13">
        <f>IF(OR(_xlfn.IFNA($A13,"")="", ROW()&lt;=3,MAX(International!$C$3:$C$2000)&lt;$AC13),"",$A13-_xlfn.XLOOKUP($AC13,International!$C$3:$C$2000,International!$A$3:$A$2000,NA(),1,1))</f>
        <v>-18</v>
      </c>
      <c r="BC13">
        <f>IF(OR(_xlfn.IFNA($A13,"")="", ROW()&lt;=3,MAX(International!$D$3:$D$2000)&lt;$BA13),"",$A13-_xlfn.XLOOKUP($BA13,International!$D$3:$D$2000,International!$A$3:$A$2000,NA(),1,1))</f>
        <v>-19</v>
      </c>
      <c r="BD13">
        <f>IF(OR(_xlfn.IFNA($A13,"")="", ROW()&lt;=3,MAX(International!$F$3:$F$2000)&lt;$AC13),"",$A13-_xlfn.XLOOKUP($AC13,International!$F$3:$F$2000,International!$A$3:$A$2000,NA(),1,1))</f>
        <v>-12</v>
      </c>
      <c r="BE13">
        <f>IF(OR(_xlfn.IFNA($A13,"")="", ROW()&lt;=3,MAX(International!$G$3:$G$2000)&lt;$BA13),"",$A13-_xlfn.XLOOKUP($BA13,International!$G$3:$G$2000,International!$A$3:$A$2000,NA(),1,1))</f>
        <v>-24</v>
      </c>
      <c r="BF13">
        <f>IF(OR(_xlfn.IFNA($A13,"")="", ROW()&lt;=3,MAX(International!$I$3:$I$2000)&lt;$AC13),"",$A13-_xlfn.XLOOKUP($AC13,International!$I$3:$I$2000,International!$A$3:$A$2000,NA(),1,1))</f>
        <v>-32</v>
      </c>
      <c r="BG13">
        <f>IF(OR(_xlfn.IFNA($A13,"")="", ROW()&lt;=3,MAX(International!$J$3:$J$2000)&lt;$BA13),"",$A13-_xlfn.XLOOKUP($BA13,International!$J$3:$J$2000,International!$A$3:$A$2000,NA(),1,1))</f>
        <v>-26</v>
      </c>
      <c r="BH13">
        <f>IF(OR(_xlfn.IFNA($A13,"")="", ROW()&lt;=3,MAX(International!$L$3:$L$2000)&lt;$AC13),"",$A13-_xlfn.XLOOKUP($AC13,International!$L$3:$L$2000,International!$A$3:$A$2000,NA(),1,1))</f>
        <v>-8</v>
      </c>
      <c r="BI13">
        <f>IF(OR(_xlfn.IFNA($A13,"")="", ROW()&lt;=3,MAX(International!$M$3:$M$2000)&lt;$BA13),"",$A13-_xlfn.XLOOKUP($BA13,International!$M$3:$M$2000,International!$A$3:$A$2000,NA(),1,1))</f>
        <v>-31</v>
      </c>
      <c r="BJ13">
        <f>IF(OR(_xlfn.IFNA($A13,"")="", ROW()&lt;=3,MAX(International!$O$3:$O$2000)&lt;$AC13),"",$A13-_xlfn.XLOOKUP($AC13,International!$O$3:$O$2000,International!$A$3:$A$2000,NA(),1,1))</f>
        <v>-29</v>
      </c>
      <c r="BK13">
        <f>IF(OR(_xlfn.IFNA($A13,"")="", ROW()&lt;=3,MAX(International!$P$3:$P$2000)&lt;$BA13),"",$A13-_xlfn.XLOOKUP($BA13,International!$P$3:$P$2000,International!$A$3:$A$2000,NA(),1,1))</f>
        <v>-28</v>
      </c>
      <c r="BL13">
        <f>IF(OR(_xlfn.IFNA($A13,"")="", ROW()&lt;=3,MAX(International!$R$3:$R$2000)&lt;$AC13),"",$A13-_xlfn.XLOOKUP($AC13,International!$R$3:$R$2000,International!$A$3:$A$2000,NA(),1,1))</f>
        <v>3</v>
      </c>
      <c r="BM13">
        <f>IF(OR(_xlfn.IFNA($A13,"")="", ROW()&lt;=3,MAX(International!$S$3:$S$2000)&lt;$BA13),"",$A13-_xlfn.XLOOKUP($BA13,International!$S$3:$S$2000,International!$A$3:$A$2000,NA(),1,1))</f>
        <v>10</v>
      </c>
      <c r="BN13">
        <f>IF(OR(_xlfn.IFNA($A13,"")="", ROW()&lt;=3,MAX(International!$U$3:$U$2000)&lt;$AC13),"",$A13-_xlfn.XLOOKUP($AC13,International!$U$3:$U$2000,International!$A$3:$A$2000,NA(),1,1))</f>
        <v>2</v>
      </c>
      <c r="BO13">
        <f>IF(OR(_xlfn.IFNA($A13,"")="", ROW()&lt;=3,MAX(International!$V$3:$V$2000)&lt;$BA13),"",$A13-_xlfn.XLOOKUP($BA13,International!$V$3:$V$2000,International!$A$3:$A$2000,NA(),1,1))</f>
        <v>-6</v>
      </c>
      <c r="BP13">
        <f>IF(OR(_xlfn.IFNA($A13,"")="", ROW()&lt;=3,MAX(International!$X$3:$X$2000)&lt;$AC13),"",$A13-_xlfn.XLOOKUP($AC13,International!$X$3:$X$2000,International!$A$3:$A$2000,NA(),1,1))</f>
        <v>-21</v>
      </c>
      <c r="BQ13">
        <f>IF(OR(_xlfn.IFNA($A13,"")="", ROW()&lt;=3,MAX(International!$Y$3:$Y$2000)&lt;$BA13),"",$A13-_xlfn.XLOOKUP($BA13,International!$Y$3:$Y$2000,International!$A$3:$A$2000,NA(),1,1))</f>
        <v>-27</v>
      </c>
      <c r="BR13" t="e">
        <f t="shared" si="34"/>
        <v>#N/A</v>
      </c>
      <c r="BS13" t="e">
        <f t="shared" si="0"/>
        <v>#N/A</v>
      </c>
      <c r="BT13" t="e">
        <f t="shared" si="1"/>
        <v>#N/A</v>
      </c>
      <c r="BU13" t="e">
        <f t="shared" si="2"/>
        <v>#N/A</v>
      </c>
      <c r="BV13" t="e">
        <f t="shared" si="3"/>
        <v>#N/A</v>
      </c>
      <c r="BW13" t="e">
        <f t="shared" si="4"/>
        <v>#N/A</v>
      </c>
      <c r="BX13" t="e">
        <f>IFERROR(IF(OR(ISNA($A13),$AC13&lt;100),NA(),IF(FLOOR((2^(($BR13+2*_xlfn.XLOOKUP(_xlfn.AGGREGATE(4,6,$BR$3:$BR1964),$BR$3:$BR$2000,$CA$3:$CA$2000,1,1)*LOG(10)/LOG(2))/_xlfn.XLOOKUP(_xlfn.AGGREGATE(4,6,$BR$3:$BR1964),$BR$3:$BR$2000,$CA$3:$CA$2000,1,1))),2)&gt; _xlfn.AGGREGATE(4,6,$BZ$3:$CX$2000)+2000,NA(),FLOOR((2^(($BR13+2*_xlfn.XLOOKUP(_xlfn.AGGREGATE(4,6,$BR$3:$BR1964),$BR$3:$BR$2000,$CA$3:$CA$2000,1,1)*LOG(10)/LOG(2))/_xlfn.XLOOKUP(_xlfn.AGGREGATE(4,6,$BR$3:$BR1964),$BR$3:$BR$2000,$CA$3:$CA$2000,1,1))),2))), NA())</f>
        <v>#N/A</v>
      </c>
      <c r="BY13" t="e">
        <f>IF(OR(ISNA($A13),$AC13&lt;100),NA(),FLOOR(_xlfn.XLOOKUP(_xlfn.AGGREGATE(5,6,$BR$3:$BR1964),$BR$3:$BR$2000,$BZ$3:$BZ$2000,1,1)+(_xlfn.XLOOKUP(_xlfn.AGGREGATE(4,6,$BR$3:$BR1964),$BR$3:$BR$2000,$BZ$3:$BZ$2000,1,1)-_xlfn.XLOOKUP(_xlfn.AGGREGATE(5,6,$BR$3:$BR1964),$BR$3:$BR$2000,$BZ$3:$BZ$2000,1,1))/_xlfn.XLOOKUP(_xlfn.AGGREGATE(4,6,$BR$3:$BR1964),$BR$3:$BR$2000,$BR$3:$BR$2000,1,1)*BR13, 1))</f>
        <v>#N/A</v>
      </c>
      <c r="BZ13" t="e">
        <f t="shared" si="35"/>
        <v>#N/A</v>
      </c>
      <c r="CA13" t="e">
        <f t="shared" si="5"/>
        <v>#N/A</v>
      </c>
      <c r="CB13" t="e">
        <f>IF(OR(ISNA($A13),$AC13&lt;100),NA(),IF($BR13=0,0,FLOOR((BZ13-_xlfn.XLOOKUP(_xlfn.AGGREGATE(5,6,$BR$3:$BR1964),$BR$3:$BR$2000,BZ$3:BZ$2000,1,1))/_xlfn.XLOOKUP($BR13,$BR$3:$BR$2000,$BR$3:$BR$2000,1,1), 1)))</f>
        <v>#N/A</v>
      </c>
      <c r="CC13" t="e" cm="1">
        <f t="array" ref="CC13">IFERROR(IF(OR(ISNA($A13),$AC13&lt;100,INDEX(International!C$3:C$2000,_xlfn.XMATCH(100,International!C$3:C$2000,1,1)+$BR13)=""),NA(),INDEX(International!C$3:C$2000,_xlfn.XMATCH(100,International!C$3:C$2000,1,1)+$BR13)), NA())</f>
        <v>#N/A</v>
      </c>
      <c r="CD13" t="e">
        <f t="shared" si="36"/>
        <v>#N/A</v>
      </c>
      <c r="CE13" t="e">
        <f>IF(OR(ISNA($A13),$AC13&lt;100),NA(),IF($BR13=0,0,FLOOR((CC13-_xlfn.XLOOKUP(_xlfn.AGGREGATE(5,6,$BR$3:$BR1964),$BR$3:$BR$2000,CC$3:CC$2000,1,1))/_xlfn.XLOOKUP($BR13,$BR$3:$BR$2000,$BR$3:$BR$2000,1,1), 1)))</f>
        <v>#N/A</v>
      </c>
      <c r="CF13" t="e" cm="1">
        <f t="array" ref="CF13">IFERROR(IF(OR(ISNA($A13),$AC13&lt;100,INDEX(International!F$3:F$2000,_xlfn.XMATCH(100,International!F$3:F$2000,1,1)+$BR13)=""),NA(),INDEX(International!F$3:F$2000,_xlfn.XMATCH(100,International!F$3:F$2000,1,1)+$BR13)), NA())</f>
        <v>#N/A</v>
      </c>
      <c r="CG13" t="e">
        <f t="shared" si="6"/>
        <v>#N/A</v>
      </c>
      <c r="CH13" t="e">
        <f>IF(OR(ISNA($A13),$AC13&lt;100),NA(),IF($BR13=0,0,FLOOR((CF13-_xlfn.XLOOKUP(_xlfn.AGGREGATE(5,6,$BR$3:$BR1964),$BR$3:$BR$2000,CF$3:CF$2000,1,1))/_xlfn.XLOOKUP($BR13,$BR$3:$BR$2000,$BR$3:$BR$2000,1,1), 1)))</f>
        <v>#N/A</v>
      </c>
      <c r="CI13" t="e" cm="1">
        <f t="array" ref="CI13">IFERROR(IF(OR(ISNA($A13),$AC13&lt;100,INDEX(International!I$3:I$2000,_xlfn.XMATCH(100,International!I$3:I$2000,1,1)+$BR13)=""),NA(),INDEX(International!I$3:I$2000,_xlfn.XMATCH(100,International!I$3:I$2000,1,1)+$BR13)), NA())</f>
        <v>#N/A</v>
      </c>
      <c r="CJ13" t="e">
        <f t="shared" si="6"/>
        <v>#N/A</v>
      </c>
      <c r="CK13" t="e">
        <f>IF(OR(ISNA($A13),$AC13&lt;100),NA(),IF($BR13=0,0,FLOOR((CI13-_xlfn.XLOOKUP(_xlfn.AGGREGATE(5,6,$BR$3:$BR1964),$BR$3:$BR$2000,CI$3:CI$2000,1,1))/_xlfn.XLOOKUP($BR13,$BR$3:$BR$2000,$BR$3:$BR$2000,1,1), 1)))</f>
        <v>#N/A</v>
      </c>
      <c r="CL13" t="e" cm="1">
        <f t="array" ref="CL13">IFERROR(IF(OR(ISNA($A13),$AC13&lt;100,INDEX(International!L$3:L$2000,_xlfn.XMATCH(100,International!L$3:L$2000,1,1)+$BR13)=""),NA(),INDEX(International!L$3:L$2000,_xlfn.XMATCH(100,International!L$3:L$2000,1,1)+$BR13)), NA())</f>
        <v>#N/A</v>
      </c>
      <c r="CM13" t="e">
        <f t="shared" ref="CM13:CP13" si="64">IF(OR(ISNA($A13),$AC13&lt;100),NA(),IF(CL13=100,0,($BR13*LOG(2)/LOG(CL13/100))))</f>
        <v>#N/A</v>
      </c>
      <c r="CN13" t="e">
        <f>IF(OR(ISNA($A13),$AC13&lt;100),NA(),IF($BR13=0,0,FLOOR((CL13-_xlfn.XLOOKUP(_xlfn.AGGREGATE(5,6,$BR$3:$BR1964),$BR$3:$BR$2000,CL$3:CL$2000,1,1))/_xlfn.XLOOKUP($BR13,$BR$3:$BR$2000,$BR$3:$BR$2000,1,1), 1)))</f>
        <v>#N/A</v>
      </c>
      <c r="CO13" t="e" cm="1">
        <f t="array" ref="CO13">IFERROR(IF(OR(ISNA($A13),$AC13&lt;100,INDEX(International!O$3:O$2000,_xlfn.XMATCH(100,International!O$3:O$2000,1,1)+$BR13)=""),NA(),INDEX(International!O$3:O$2000,_xlfn.XMATCH(100,International!O$3:O$2000,1,1)+$BR13)), NA())</f>
        <v>#N/A</v>
      </c>
      <c r="CP13" t="e">
        <f t="shared" si="64"/>
        <v>#N/A</v>
      </c>
      <c r="CQ13" t="e">
        <f>IF(OR(ISNA($A13),$AC13&lt;100),NA(),IF($BR13=0,0,FLOOR((CO13-_xlfn.XLOOKUP(_xlfn.AGGREGATE(5,6,$BR$3:$BR1964),$BR$3:$BR$2000,CO$3:CO$2000,1,1))/_xlfn.XLOOKUP($BR13,$BR$3:$BR$2000,$BR$3:$BR$2000,1,1), 1)))</f>
        <v>#N/A</v>
      </c>
      <c r="CR13" t="e" cm="1">
        <f t="array" ref="CR13">IFERROR(IF(OR(ISNA($A13),$AC13&lt;100,INDEX(International!R$3:R$2000,_xlfn.XMATCH(100,International!R$3:R$2000,1,1)+$BR13)=""),NA(),INDEX(International!R$3:R$2000,_xlfn.XMATCH(100,International!R$3:R$2000,1,1)+$BR13)), NA())</f>
        <v>#N/A</v>
      </c>
      <c r="CS13" t="e">
        <f t="shared" ref="CS13:CV13" si="65">IF(OR(ISNA($A13),$AC13&lt;100),NA(),IF(CR13=100,0,($BR13*LOG(2)/LOG(CR13/100))))</f>
        <v>#N/A</v>
      </c>
      <c r="CT13" t="e">
        <f>IF(OR(ISNA($A13),$AC13&lt;100),NA(),IF($BR13=0,0,FLOOR((CR13-_xlfn.XLOOKUP(_xlfn.AGGREGATE(5,6,$BR$3:$BR1964),$BR$3:$BR$2000,CR$3:CR$2000,1,1))/_xlfn.XLOOKUP($BR13,$BR$3:$BR$2000,$BR$3:$BR$2000,1,1), 1)))</f>
        <v>#N/A</v>
      </c>
      <c r="CU13" t="e" cm="1">
        <f t="array" ref="CU13">IFERROR(IF(OR(ISNA($A13),$AC13&lt;100,INDEX(International!U$3:U$2000,_xlfn.XMATCH(100,International!U$3:U$2000,1,1)+$BR13)=""),NA(),INDEX(International!U$3:U$2000,_xlfn.XMATCH(100,International!U$3:U$2000,1,1)+$BR13)), NA())</f>
        <v>#N/A</v>
      </c>
      <c r="CV13" t="e">
        <f t="shared" si="65"/>
        <v>#N/A</v>
      </c>
      <c r="CW13" t="e">
        <f>IF(OR(ISNA($A13),$AC13&lt;100),NA(),IF($BR13=0,0,FLOOR((CU13-_xlfn.XLOOKUP(_xlfn.AGGREGATE(5,6,$BR$3:$BR1964),$BR$3:$BR$2000,CU$3:CU$2000,1,1))/_xlfn.XLOOKUP($BR13,$BR$3:$BR$2000,$BR$3:$BR$2000,1,1), 1)))</f>
        <v>#N/A</v>
      </c>
      <c r="CX13" t="e" cm="1">
        <f t="array" ref="CX13">IFERROR(IF(OR(ISNA($A13),$AC13&lt;100,INDEX(International!X$3:X$2000,_xlfn.XMATCH(100,International!X$3:X$2000,1,1)+$BR13)=""),NA(),INDEX(International!X$3:X$2000,_xlfn.XMATCH(100,International!X$3:X$2000,1,1)+$BR13)), NA())</f>
        <v>#N/A</v>
      </c>
      <c r="CY13" t="e">
        <f t="shared" ref="CY13" si="66">IF(OR(ISNA($A13),$AC13&lt;100),NA(),IF(CX13=100,0,($BR13*LOG(2)/LOG(CX13/100))))</f>
        <v>#N/A</v>
      </c>
      <c r="CZ13" t="e">
        <f>IF(OR(ISNA($A13),$AC13&lt;100),NA(),IF($BR13=0,0,FLOOR((CX13-_xlfn.XLOOKUP(_xlfn.AGGREGATE(5,6,$BR$3:$BR1964),$BR$3:$BR$2000,CX$3:CX$2000,1,1))/_xlfn.XLOOKUP($BR13,$BR$3:$BR$2000,$BR$3:$BR$2000,1,1), 1)))</f>
        <v>#N/A</v>
      </c>
      <c r="DA13">
        <f>IF(_xlfn.IFNA(A13,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13:K2010)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12+1,DA12+1,NA())))</f>
        <v>10</v>
      </c>
      <c r="DB13" t="e" cm="1">
        <f t="array" ref="DB13">IFERROR(IF(ISNA($A13),NA(),INDEX(B$3:B$2000,_xlfn.XMATCH(Configuration!$B$12,B$3:B$2000,1,1)+$DA13)-0), NA())</f>
        <v>#N/A</v>
      </c>
      <c r="DC13" cm="1">
        <f t="array" ref="DC13">IFERROR(IF(ISNA($A13),NA(),INDEX(E$3:E$2000,_xlfn.XMATCH(Configuration!$B$12,E$3:E$2000,1,1)+$DA13)-0), NA())</f>
        <v>818</v>
      </c>
      <c r="DD13" t="e" cm="1">
        <f t="array" ref="DD13">IFERROR(IF(ISNA($A13),NA(),INDEX(H$3:H$2000,_xlfn.XMATCH(Configuration!$B$12,H$3:H$2000,1,1)+$DA13)-0), NA())</f>
        <v>#N/A</v>
      </c>
      <c r="DE13" t="e" cm="1">
        <f t="array" ref="DE13">IFERROR(IF(ISNA($A13),NA(),INDEX(K$3:K$2000,_xlfn.XMATCH(Configuration!$B$12,K$3:K$2000,1,1)+$DA13)-0), NA())</f>
        <v>#N/A</v>
      </c>
      <c r="DF13" cm="1">
        <f t="array" ref="DF13">IFERROR(IF(ISNA($A13),NA(),INDEX(N$3:N$2000,_xlfn.XMATCH(Configuration!$B$12,N$3:N$2000,1,1)+$DA13)-0), NA())</f>
        <v>656</v>
      </c>
      <c r="DG13" t="e" cm="1">
        <f t="array" ref="DG13">IFERROR(IF(ISNA($A13),NA(),INDEX(Q$3:Q$2000,_xlfn.XMATCH(Configuration!$B$12,Q$3:Q$2000,1,1)+$DA13)-0), NA())</f>
        <v>#N/A</v>
      </c>
      <c r="DH13" t="e" cm="1">
        <f t="array" ref="DH13">IFERROR(IF(ISNA($A13),NA(),INDEX(T$3:T$2000,_xlfn.XMATCH(Configuration!$B$12,T$3:T$2000,1,1)+$DA13)-0), NA())</f>
        <v>#N/A</v>
      </c>
      <c r="DI13" cm="1">
        <f t="array" ref="DI13">IFERROR(IF(ISNA($A13),NA(),INDEX(W$3:W$2000,_xlfn.XMATCH(Configuration!$B$12,W$3:W$2000,1,1)+$DA13)-0), NA())</f>
        <v>685</v>
      </c>
    </row>
    <row r="14" spans="1:113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10"/>
        <v>13</v>
      </c>
      <c r="AD14">
        <f t="shared" si="11"/>
        <v>3</v>
      </c>
      <c r="AE14">
        <f t="shared" si="12"/>
        <v>1</v>
      </c>
      <c r="AF14" s="5">
        <f t="shared" si="13"/>
        <v>0</v>
      </c>
      <c r="AG14">
        <f t="shared" si="14"/>
        <v>9</v>
      </c>
      <c r="AH14">
        <f t="shared" si="15"/>
        <v>9</v>
      </c>
      <c r="AI14">
        <f t="shared" si="16"/>
        <v>0</v>
      </c>
      <c r="AJ14">
        <f t="shared" si="17"/>
        <v>0</v>
      </c>
      <c r="AK14">
        <f t="shared" si="18"/>
        <v>9</v>
      </c>
      <c r="AL14" s="2">
        <f t="shared" si="19"/>
        <v>0.25</v>
      </c>
      <c r="AM14" s="2">
        <f t="shared" si="20"/>
        <v>0.75</v>
      </c>
      <c r="AN14" s="2">
        <f t="shared" si="21"/>
        <v>0</v>
      </c>
      <c r="AO14" s="2">
        <f t="shared" si="22"/>
        <v>0.30769230769230771</v>
      </c>
      <c r="AP14" s="2">
        <f t="shared" si="23"/>
        <v>0</v>
      </c>
      <c r="AQ14" s="2">
        <f t="shared" si="24"/>
        <v>0.15384615384615385</v>
      </c>
      <c r="AR14" s="2">
        <f t="shared" si="25"/>
        <v>0.23076923076923078</v>
      </c>
      <c r="AS14" s="2">
        <f t="shared" si="26"/>
        <v>0</v>
      </c>
      <c r="AT14" s="2">
        <f t="shared" si="27"/>
        <v>0</v>
      </c>
      <c r="AU14" s="2">
        <f t="shared" si="28"/>
        <v>0.30769230769230771</v>
      </c>
      <c r="AV14" s="3">
        <f t="shared" ca="1" si="29"/>
        <v>1.1428571428571428</v>
      </c>
      <c r="AW14" s="2">
        <f t="shared" si="30"/>
        <v>8.3333333333333329E-2</v>
      </c>
      <c r="AX14" s="2">
        <f t="shared" si="31"/>
        <v>0</v>
      </c>
      <c r="AY14">
        <f t="shared" si="32"/>
        <v>24</v>
      </c>
      <c r="AZ14">
        <f t="shared" si="33"/>
        <v>7</v>
      </c>
      <c r="BA14" s="3">
        <f>IF(_xlfn.IFNA($A14,"")="","",AC14/(Configuration!$B$1/1000000))</f>
        <v>0.51253139254779356</v>
      </c>
      <c r="BB14">
        <f>IF(OR(_xlfn.IFNA($A14,"")="", ROW()&lt;=3,MAX(International!$C$3:$C$2000)&lt;$AC14),"",$A14-_xlfn.XLOOKUP($AC14,International!$C$3:$C$2000,International!$A$3:$A$2000,NA(),1,1))</f>
        <v>-17</v>
      </c>
      <c r="BC14">
        <f>IF(OR(_xlfn.IFNA($A14,"")="", ROW()&lt;=3,MAX(International!$D$3:$D$2000)&lt;$BA14),"",$A14-_xlfn.XLOOKUP($BA14,International!$D$3:$D$2000,International!$A$3:$A$2000,NA(),1,1))</f>
        <v>-18</v>
      </c>
      <c r="BD14">
        <f>IF(OR(_xlfn.IFNA($A14,"")="", ROW()&lt;=3,MAX(International!$F$3:$F$2000)&lt;$AC14),"",$A14-_xlfn.XLOOKUP($AC14,International!$F$3:$F$2000,International!$A$3:$A$2000,NA(),1,1))</f>
        <v>-21</v>
      </c>
      <c r="BE14">
        <f>IF(OR(_xlfn.IFNA($A14,"")="", ROW()&lt;=3,MAX(International!$G$3:$G$2000)&lt;$BA14),"",$A14-_xlfn.XLOOKUP($BA14,International!$G$3:$G$2000,International!$A$3:$A$2000,NA(),1,1))</f>
        <v>-23</v>
      </c>
      <c r="BF14">
        <f>IF(OR(_xlfn.IFNA($A14,"")="", ROW()&lt;=3,MAX(International!$I$3:$I$2000)&lt;$AC14),"",$A14-_xlfn.XLOOKUP($AC14,International!$I$3:$I$2000,International!$A$3:$A$2000,NA(),1,1))</f>
        <v>-31</v>
      </c>
      <c r="BG14">
        <f>IF(OR(_xlfn.IFNA($A14,"")="", ROW()&lt;=3,MAX(International!$J$3:$J$2000)&lt;$BA14),"",$A14-_xlfn.XLOOKUP($BA14,International!$J$3:$J$2000,International!$A$3:$A$2000,NA(),1,1))</f>
        <v>-25</v>
      </c>
      <c r="BH14">
        <f>IF(OR(_xlfn.IFNA($A14,"")="", ROW()&lt;=3,MAX(International!$L$3:$L$2000)&lt;$AC14),"",$A14-_xlfn.XLOOKUP($AC14,International!$L$3:$L$2000,International!$A$3:$A$2000,NA(),1,1))</f>
        <v>-9</v>
      </c>
      <c r="BI14">
        <f>IF(OR(_xlfn.IFNA($A14,"")="", ROW()&lt;=3,MAX(International!$M$3:$M$2000)&lt;$BA14),"",$A14-_xlfn.XLOOKUP($BA14,International!$M$3:$M$2000,International!$A$3:$A$2000,NA(),1,1))</f>
        <v>-30</v>
      </c>
      <c r="BJ14">
        <f>IF(OR(_xlfn.IFNA($A14,"")="", ROW()&lt;=3,MAX(International!$O$3:$O$2000)&lt;$AC14),"",$A14-_xlfn.XLOOKUP($AC14,International!$O$3:$O$2000,International!$A$3:$A$2000,NA(),1,1))</f>
        <v>-28</v>
      </c>
      <c r="BK14">
        <f>IF(OR(_xlfn.IFNA($A14,"")="", ROW()&lt;=3,MAX(International!$P$3:$P$2000)&lt;$BA14),"",$A14-_xlfn.XLOOKUP($BA14,International!$P$3:$P$2000,International!$A$3:$A$2000,NA(),1,1))</f>
        <v>-27</v>
      </c>
      <c r="BL14">
        <f>IF(OR(_xlfn.IFNA($A14,"")="", ROW()&lt;=3,MAX(International!$R$3:$R$2000)&lt;$AC14),"",$A14-_xlfn.XLOOKUP($AC14,International!$R$3:$R$2000,International!$A$3:$A$2000,NA(),1,1))</f>
        <v>4</v>
      </c>
      <c r="BM14">
        <f>IF(OR(_xlfn.IFNA($A14,"")="", ROW()&lt;=3,MAX(International!$S$3:$S$2000)&lt;$BA14),"",$A14-_xlfn.XLOOKUP($BA14,International!$S$3:$S$2000,International!$A$3:$A$2000,NA(),1,1))</f>
        <v>11</v>
      </c>
      <c r="BN14">
        <f>IF(OR(_xlfn.IFNA($A14,"")="", ROW()&lt;=3,MAX(International!$U$3:$U$2000)&lt;$AC14),"",$A14-_xlfn.XLOOKUP($AC14,International!$U$3:$U$2000,International!$A$3:$A$2000,NA(),1,1))</f>
        <v>2</v>
      </c>
      <c r="BO14">
        <f>IF(OR(_xlfn.IFNA($A14,"")="", ROW()&lt;=3,MAX(International!$V$3:$V$2000)&lt;$BA14),"",$A14-_xlfn.XLOOKUP($BA14,International!$V$3:$V$2000,International!$A$3:$A$2000,NA(),1,1))</f>
        <v>-6</v>
      </c>
      <c r="BP14">
        <f>IF(OR(_xlfn.IFNA($A14,"")="", ROW()&lt;=3,MAX(International!$X$3:$X$2000)&lt;$AC14),"",$A14-_xlfn.XLOOKUP($AC14,International!$X$3:$X$2000,International!$A$3:$A$2000,NA(),1,1))</f>
        <v>-20</v>
      </c>
      <c r="BQ14">
        <f>IF(OR(_xlfn.IFNA($A14,"")="", ROW()&lt;=3,MAX(International!$Y$3:$Y$2000)&lt;$BA14),"",$A14-_xlfn.XLOOKUP($BA14,International!$Y$3:$Y$2000,International!$A$3:$A$2000,NA(),1,1))</f>
        <v>-26</v>
      </c>
      <c r="BR14" t="e">
        <f t="shared" si="34"/>
        <v>#N/A</v>
      </c>
      <c r="BS14" t="e">
        <f t="shared" si="0"/>
        <v>#N/A</v>
      </c>
      <c r="BT14" t="e">
        <f t="shared" si="1"/>
        <v>#N/A</v>
      </c>
      <c r="BU14" t="e">
        <f t="shared" si="2"/>
        <v>#N/A</v>
      </c>
      <c r="BV14" t="e">
        <f t="shared" si="3"/>
        <v>#N/A</v>
      </c>
      <c r="BW14" t="e">
        <f t="shared" si="4"/>
        <v>#N/A</v>
      </c>
      <c r="BX14" t="e">
        <f>IFERROR(IF(OR(ISNA($A14),$AC14&lt;100),NA(),IF(FLOOR((2^(($BR14+2*_xlfn.XLOOKUP(_xlfn.AGGREGATE(4,6,$BR$3:$BR1965),$BR$3:$BR$2000,$CA$3:$CA$2000,1,1)*LOG(10)/LOG(2))/_xlfn.XLOOKUP(_xlfn.AGGREGATE(4,6,$BR$3:$BR1965),$BR$3:$BR$2000,$CA$3:$CA$2000,1,1))),2)&gt; _xlfn.AGGREGATE(4,6,$BZ$3:$CX$2000)+2000,NA(),FLOOR((2^(($BR14+2*_xlfn.XLOOKUP(_xlfn.AGGREGATE(4,6,$BR$3:$BR1965),$BR$3:$BR$2000,$CA$3:$CA$2000,1,1)*LOG(10)/LOG(2))/_xlfn.XLOOKUP(_xlfn.AGGREGATE(4,6,$BR$3:$BR1965),$BR$3:$BR$2000,$CA$3:$CA$2000,1,1))),2))), NA())</f>
        <v>#N/A</v>
      </c>
      <c r="BY14" t="e">
        <f>IF(OR(ISNA($A14),$AC14&lt;100),NA(),FLOOR(_xlfn.XLOOKUP(_xlfn.AGGREGATE(5,6,$BR$3:$BR1965),$BR$3:$BR$2000,$BZ$3:$BZ$2000,1,1)+(_xlfn.XLOOKUP(_xlfn.AGGREGATE(4,6,$BR$3:$BR1965),$BR$3:$BR$2000,$BZ$3:$BZ$2000,1,1)-_xlfn.XLOOKUP(_xlfn.AGGREGATE(5,6,$BR$3:$BR1965),$BR$3:$BR$2000,$BZ$3:$BZ$2000,1,1))/_xlfn.XLOOKUP(_xlfn.AGGREGATE(4,6,$BR$3:$BR1965),$BR$3:$BR$2000,$BR$3:$BR$2000,1,1)*BR14, 1))</f>
        <v>#N/A</v>
      </c>
      <c r="BZ14" t="e">
        <f t="shared" si="35"/>
        <v>#N/A</v>
      </c>
      <c r="CA14" t="e">
        <f t="shared" si="5"/>
        <v>#N/A</v>
      </c>
      <c r="CB14" t="e">
        <f>IF(OR(ISNA($A14),$AC14&lt;100),NA(),IF($BR14=0,0,FLOOR((BZ14-_xlfn.XLOOKUP(_xlfn.AGGREGATE(5,6,$BR$3:$BR1965),$BR$3:$BR$2000,BZ$3:BZ$2000,1,1))/_xlfn.XLOOKUP($BR14,$BR$3:$BR$2000,$BR$3:$BR$2000,1,1), 1)))</f>
        <v>#N/A</v>
      </c>
      <c r="CC14" t="e" cm="1">
        <f t="array" ref="CC14">IFERROR(IF(OR(ISNA($A14),$AC14&lt;100,INDEX(International!C$3:C$2000,_xlfn.XMATCH(100,International!C$3:C$2000,1,1)+$BR14)=""),NA(),INDEX(International!C$3:C$2000,_xlfn.XMATCH(100,International!C$3:C$2000,1,1)+$BR14)), NA())</f>
        <v>#N/A</v>
      </c>
      <c r="CD14" t="e">
        <f t="shared" si="36"/>
        <v>#N/A</v>
      </c>
      <c r="CE14" t="e">
        <f>IF(OR(ISNA($A14),$AC14&lt;100),NA(),IF($BR14=0,0,FLOOR((CC14-_xlfn.XLOOKUP(_xlfn.AGGREGATE(5,6,$BR$3:$BR1965),$BR$3:$BR$2000,CC$3:CC$2000,1,1))/_xlfn.XLOOKUP($BR14,$BR$3:$BR$2000,$BR$3:$BR$2000,1,1), 1)))</f>
        <v>#N/A</v>
      </c>
      <c r="CF14" t="e" cm="1">
        <f t="array" ref="CF14">IFERROR(IF(OR(ISNA($A14),$AC14&lt;100,INDEX(International!F$3:F$2000,_xlfn.XMATCH(100,International!F$3:F$2000,1,1)+$BR14)=""),NA(),INDEX(International!F$3:F$2000,_xlfn.XMATCH(100,International!F$3:F$2000,1,1)+$BR14)), NA())</f>
        <v>#N/A</v>
      </c>
      <c r="CG14" t="e">
        <f t="shared" si="6"/>
        <v>#N/A</v>
      </c>
      <c r="CH14" t="e">
        <f>IF(OR(ISNA($A14),$AC14&lt;100),NA(),IF($BR14=0,0,FLOOR((CF14-_xlfn.XLOOKUP(_xlfn.AGGREGATE(5,6,$BR$3:$BR1965),$BR$3:$BR$2000,CF$3:CF$2000,1,1))/_xlfn.XLOOKUP($BR14,$BR$3:$BR$2000,$BR$3:$BR$2000,1,1), 1)))</f>
        <v>#N/A</v>
      </c>
      <c r="CI14" t="e" cm="1">
        <f t="array" ref="CI14">IFERROR(IF(OR(ISNA($A14),$AC14&lt;100,INDEX(International!I$3:I$2000,_xlfn.XMATCH(100,International!I$3:I$2000,1,1)+$BR14)=""),NA(),INDEX(International!I$3:I$2000,_xlfn.XMATCH(100,International!I$3:I$2000,1,1)+$BR14)), NA())</f>
        <v>#N/A</v>
      </c>
      <c r="CJ14" t="e">
        <f t="shared" si="6"/>
        <v>#N/A</v>
      </c>
      <c r="CK14" t="e">
        <f>IF(OR(ISNA($A14),$AC14&lt;100),NA(),IF($BR14=0,0,FLOOR((CI14-_xlfn.XLOOKUP(_xlfn.AGGREGATE(5,6,$BR$3:$BR1965),$BR$3:$BR$2000,CI$3:CI$2000,1,1))/_xlfn.XLOOKUP($BR14,$BR$3:$BR$2000,$BR$3:$BR$2000,1,1), 1)))</f>
        <v>#N/A</v>
      </c>
      <c r="CL14" t="e" cm="1">
        <f t="array" ref="CL14">IFERROR(IF(OR(ISNA($A14),$AC14&lt;100,INDEX(International!L$3:L$2000,_xlfn.XMATCH(100,International!L$3:L$2000,1,1)+$BR14)=""),NA(),INDEX(International!L$3:L$2000,_xlfn.XMATCH(100,International!L$3:L$2000,1,1)+$BR14)), NA())</f>
        <v>#N/A</v>
      </c>
      <c r="CM14" t="e">
        <f t="shared" ref="CM14:CP14" si="67">IF(OR(ISNA($A14),$AC14&lt;100),NA(),IF(CL14=100,0,($BR14*LOG(2)/LOG(CL14/100))))</f>
        <v>#N/A</v>
      </c>
      <c r="CN14" t="e">
        <f>IF(OR(ISNA($A14),$AC14&lt;100),NA(),IF($BR14=0,0,FLOOR((CL14-_xlfn.XLOOKUP(_xlfn.AGGREGATE(5,6,$BR$3:$BR1965),$BR$3:$BR$2000,CL$3:CL$2000,1,1))/_xlfn.XLOOKUP($BR14,$BR$3:$BR$2000,$BR$3:$BR$2000,1,1), 1)))</f>
        <v>#N/A</v>
      </c>
      <c r="CO14" t="e" cm="1">
        <f t="array" ref="CO14">IFERROR(IF(OR(ISNA($A14),$AC14&lt;100,INDEX(International!O$3:O$2000,_xlfn.XMATCH(100,International!O$3:O$2000,1,1)+$BR14)=""),NA(),INDEX(International!O$3:O$2000,_xlfn.XMATCH(100,International!O$3:O$2000,1,1)+$BR14)), NA())</f>
        <v>#N/A</v>
      </c>
      <c r="CP14" t="e">
        <f t="shared" si="67"/>
        <v>#N/A</v>
      </c>
      <c r="CQ14" t="e">
        <f>IF(OR(ISNA($A14),$AC14&lt;100),NA(),IF($BR14=0,0,FLOOR((CO14-_xlfn.XLOOKUP(_xlfn.AGGREGATE(5,6,$BR$3:$BR1965),$BR$3:$BR$2000,CO$3:CO$2000,1,1))/_xlfn.XLOOKUP($BR14,$BR$3:$BR$2000,$BR$3:$BR$2000,1,1), 1)))</f>
        <v>#N/A</v>
      </c>
      <c r="CR14" t="e" cm="1">
        <f t="array" ref="CR14">IFERROR(IF(OR(ISNA($A14),$AC14&lt;100,INDEX(International!R$3:R$2000,_xlfn.XMATCH(100,International!R$3:R$2000,1,1)+$BR14)=""),NA(),INDEX(International!R$3:R$2000,_xlfn.XMATCH(100,International!R$3:R$2000,1,1)+$BR14)), NA())</f>
        <v>#N/A</v>
      </c>
      <c r="CS14" t="e">
        <f t="shared" ref="CS14:CV14" si="68">IF(OR(ISNA($A14),$AC14&lt;100),NA(),IF(CR14=100,0,($BR14*LOG(2)/LOG(CR14/100))))</f>
        <v>#N/A</v>
      </c>
      <c r="CT14" t="e">
        <f>IF(OR(ISNA($A14),$AC14&lt;100),NA(),IF($BR14=0,0,FLOOR((CR14-_xlfn.XLOOKUP(_xlfn.AGGREGATE(5,6,$BR$3:$BR1965),$BR$3:$BR$2000,CR$3:CR$2000,1,1))/_xlfn.XLOOKUP($BR14,$BR$3:$BR$2000,$BR$3:$BR$2000,1,1), 1)))</f>
        <v>#N/A</v>
      </c>
      <c r="CU14" t="e" cm="1">
        <f t="array" ref="CU14">IFERROR(IF(OR(ISNA($A14),$AC14&lt;100,INDEX(International!U$3:U$2000,_xlfn.XMATCH(100,International!U$3:U$2000,1,1)+$BR14)=""),NA(),INDEX(International!U$3:U$2000,_xlfn.XMATCH(100,International!U$3:U$2000,1,1)+$BR14)), NA())</f>
        <v>#N/A</v>
      </c>
      <c r="CV14" t="e">
        <f t="shared" si="68"/>
        <v>#N/A</v>
      </c>
      <c r="CW14" t="e">
        <f>IF(OR(ISNA($A14),$AC14&lt;100),NA(),IF($BR14=0,0,FLOOR((CU14-_xlfn.XLOOKUP(_xlfn.AGGREGATE(5,6,$BR$3:$BR1965),$BR$3:$BR$2000,CU$3:CU$2000,1,1))/_xlfn.XLOOKUP($BR14,$BR$3:$BR$2000,$BR$3:$BR$2000,1,1), 1)))</f>
        <v>#N/A</v>
      </c>
      <c r="CX14" t="e" cm="1">
        <f t="array" ref="CX14">IFERROR(IF(OR(ISNA($A14),$AC14&lt;100,INDEX(International!X$3:X$2000,_xlfn.XMATCH(100,International!X$3:X$2000,1,1)+$BR14)=""),NA(),INDEX(International!X$3:X$2000,_xlfn.XMATCH(100,International!X$3:X$2000,1,1)+$BR14)), NA())</f>
        <v>#N/A</v>
      </c>
      <c r="CY14" t="e">
        <f t="shared" ref="CY14" si="69">IF(OR(ISNA($A14),$AC14&lt;100),NA(),IF(CX14=100,0,($BR14*LOG(2)/LOG(CX14/100))))</f>
        <v>#N/A</v>
      </c>
      <c r="CZ14" t="e">
        <f>IF(OR(ISNA($A14),$AC14&lt;100),NA(),IF($BR14=0,0,FLOOR((CX14-_xlfn.XLOOKUP(_xlfn.AGGREGATE(5,6,$BR$3:$BR1965),$BR$3:$BR$2000,CX$3:CX$2000,1,1))/_xlfn.XLOOKUP($BR14,$BR$3:$BR$2000,$BR$3:$BR$2000,1,1), 1)))</f>
        <v>#N/A</v>
      </c>
      <c r="DA14">
        <f>IF(_xlfn.IFNA(A14,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14:K2011)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13+1,DA13+1,NA())))</f>
        <v>11</v>
      </c>
      <c r="DB14" t="e" cm="1">
        <f t="array" ref="DB14">IFERROR(IF(ISNA($A14),NA(),INDEX(B$3:B$2000,_xlfn.XMATCH(Configuration!$B$12,B$3:B$2000,1,1)+$DA14)-0), NA())</f>
        <v>#N/A</v>
      </c>
      <c r="DC14" cm="1">
        <f t="array" ref="DC14">IFERROR(IF(ISNA($A14),NA(),INDEX(E$3:E$2000,_xlfn.XMATCH(Configuration!$B$12,E$3:E$2000,1,1)+$DA14)-0), NA())</f>
        <v>1029</v>
      </c>
      <c r="DD14" t="e" cm="1">
        <f t="array" ref="DD14">IFERROR(IF(ISNA($A14),NA(),INDEX(H$3:H$2000,_xlfn.XMATCH(Configuration!$B$12,H$3:H$2000,1,1)+$DA14)-0), NA())</f>
        <v>#N/A</v>
      </c>
      <c r="DE14" t="e" cm="1">
        <f t="array" ref="DE14">IFERROR(IF(ISNA($A14),NA(),INDEX(K$3:K$2000,_xlfn.XMATCH(Configuration!$B$12,K$3:K$2000,1,1)+$DA14)-0), NA())</f>
        <v>#N/A</v>
      </c>
      <c r="DF14" cm="1">
        <f t="array" ref="DF14">IFERROR(IF(ISNA($A14),NA(),INDEX(N$3:N$2000,_xlfn.XMATCH(Configuration!$B$12,N$3:N$2000,1,1)+$DA14)-0), NA())</f>
        <v>689</v>
      </c>
      <c r="DG14" t="e" cm="1">
        <f t="array" ref="DG14">IFERROR(IF(ISNA($A14),NA(),INDEX(Q$3:Q$2000,_xlfn.XMATCH(Configuration!$B$12,Q$3:Q$2000,1,1)+$DA14)-0), NA())</f>
        <v>#N/A</v>
      </c>
      <c r="DH14" t="e" cm="1">
        <f t="array" ref="DH14">IFERROR(IF(ISNA($A14),NA(),INDEX(T$3:T$2000,_xlfn.XMATCH(Configuration!$B$12,T$3:T$2000,1,1)+$DA14)-0), NA())</f>
        <v>#N/A</v>
      </c>
      <c r="DI14" cm="1">
        <f t="array" ref="DI14">IFERROR(IF(ISNA($A14),NA(),INDEX(W$3:W$2000,_xlfn.XMATCH(Configuration!$B$12,W$3:W$2000,1,1)+$DA14)-0), NA())</f>
        <v>769</v>
      </c>
    </row>
    <row r="15" spans="1:113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10"/>
        <v>15</v>
      </c>
      <c r="AD15">
        <f t="shared" si="11"/>
        <v>3</v>
      </c>
      <c r="AE15">
        <f t="shared" si="12"/>
        <v>1</v>
      </c>
      <c r="AF15" s="5">
        <f t="shared" si="13"/>
        <v>2</v>
      </c>
      <c r="AG15">
        <f t="shared" si="14"/>
        <v>11</v>
      </c>
      <c r="AH15">
        <f t="shared" si="15"/>
        <v>11</v>
      </c>
      <c r="AI15">
        <f t="shared" si="16"/>
        <v>0</v>
      </c>
      <c r="AJ15">
        <f t="shared" si="17"/>
        <v>0</v>
      </c>
      <c r="AK15">
        <f t="shared" si="18"/>
        <v>11</v>
      </c>
      <c r="AL15" s="2">
        <f t="shared" si="19"/>
        <v>0.25</v>
      </c>
      <c r="AM15" s="2">
        <f t="shared" si="20"/>
        <v>0.75</v>
      </c>
      <c r="AN15" s="2">
        <f t="shared" si="21"/>
        <v>0</v>
      </c>
      <c r="AO15" s="2">
        <f t="shared" si="22"/>
        <v>0.26666666666666666</v>
      </c>
      <c r="AP15" s="2">
        <f t="shared" si="23"/>
        <v>6.6666666666666666E-2</v>
      </c>
      <c r="AQ15" s="2">
        <f t="shared" si="24"/>
        <v>0.13333333333333333</v>
      </c>
      <c r="AR15" s="2">
        <f t="shared" si="25"/>
        <v>0.26666666666666666</v>
      </c>
      <c r="AS15" s="2">
        <f t="shared" si="26"/>
        <v>0</v>
      </c>
      <c r="AT15" s="2">
        <f t="shared" si="27"/>
        <v>0</v>
      </c>
      <c r="AU15" s="2">
        <f t="shared" si="28"/>
        <v>0.26666666666666666</v>
      </c>
      <c r="AV15" s="3">
        <f t="shared" ca="1" si="29"/>
        <v>1.1428571428571428</v>
      </c>
      <c r="AW15" s="2">
        <f t="shared" si="30"/>
        <v>0.15384615384615385</v>
      </c>
      <c r="AX15" s="2">
        <f t="shared" si="31"/>
        <v>1</v>
      </c>
      <c r="AY15">
        <f t="shared" si="32"/>
        <v>25</v>
      </c>
      <c r="AZ15">
        <f t="shared" si="33"/>
        <v>7</v>
      </c>
      <c r="BA15" s="3">
        <f>IF(_xlfn.IFNA($A15,"")="","",AC15/(Configuration!$B$1/1000000))</f>
        <v>0.59138237601668486</v>
      </c>
      <c r="BB15">
        <f>IF(OR(_xlfn.IFNA($A15,"")="", ROW()&lt;=3,MAX(International!$C$3:$C$2000)&lt;$AC15),"",$A15-_xlfn.XLOOKUP($AC15,International!$C$3:$C$2000,International!$A$3:$A$2000,NA(),1,1))</f>
        <v>-16</v>
      </c>
      <c r="BC15">
        <f>IF(OR(_xlfn.IFNA($A15,"")="", ROW()&lt;=3,MAX(International!$D$3:$D$2000)&lt;$BA15),"",$A15-_xlfn.XLOOKUP($BA15,International!$D$3:$D$2000,International!$A$3:$A$2000,NA(),1,1))</f>
        <v>-17</v>
      </c>
      <c r="BD15">
        <f>IF(OR(_xlfn.IFNA($A15,"")="", ROW()&lt;=3,MAX(International!$F$3:$F$2000)&lt;$AC15),"",$A15-_xlfn.XLOOKUP($AC15,International!$F$3:$F$2000,International!$A$3:$A$2000,NA(),1,1))</f>
        <v>-21</v>
      </c>
      <c r="BE15">
        <f>IF(OR(_xlfn.IFNA($A15,"")="", ROW()&lt;=3,MAX(International!$G$3:$G$2000)&lt;$BA15),"",$A15-_xlfn.XLOOKUP($BA15,International!$G$3:$G$2000,International!$A$3:$A$2000,NA(),1,1))</f>
        <v>-23</v>
      </c>
      <c r="BF15">
        <f>IF(OR(_xlfn.IFNA($A15,"")="", ROW()&lt;=3,MAX(International!$I$3:$I$2000)&lt;$AC15),"",$A15-_xlfn.XLOOKUP($AC15,International!$I$3:$I$2000,International!$A$3:$A$2000,NA(),1,1))</f>
        <v>-30</v>
      </c>
      <c r="BG15">
        <f>IF(OR(_xlfn.IFNA($A15,"")="", ROW()&lt;=3,MAX(International!$J$3:$J$2000)&lt;$BA15),"",$A15-_xlfn.XLOOKUP($BA15,International!$J$3:$J$2000,International!$A$3:$A$2000,NA(),1,1))</f>
        <v>-25</v>
      </c>
      <c r="BH15">
        <f>IF(OR(_xlfn.IFNA($A15,"")="", ROW()&lt;=3,MAX(International!$L$3:$L$2000)&lt;$AC15),"",$A15-_xlfn.XLOOKUP($AC15,International!$L$3:$L$2000,International!$A$3:$A$2000,NA(),1,1))</f>
        <v>-16</v>
      </c>
      <c r="BI15">
        <f>IF(OR(_xlfn.IFNA($A15,"")="", ROW()&lt;=3,MAX(International!$M$3:$M$2000)&lt;$BA15),"",$A15-_xlfn.XLOOKUP($BA15,International!$M$3:$M$2000,International!$A$3:$A$2000,NA(),1,1))</f>
        <v>-29</v>
      </c>
      <c r="BJ15">
        <f>IF(OR(_xlfn.IFNA($A15,"")="", ROW()&lt;=3,MAX(International!$O$3:$O$2000)&lt;$AC15),"",$A15-_xlfn.XLOOKUP($AC15,International!$O$3:$O$2000,International!$A$3:$A$2000,NA(),1,1))</f>
        <v>-28</v>
      </c>
      <c r="BK15">
        <f>IF(OR(_xlfn.IFNA($A15,"")="", ROW()&lt;=3,MAX(International!$P$3:$P$2000)&lt;$BA15),"",$A15-_xlfn.XLOOKUP($BA15,International!$P$3:$P$2000,International!$A$3:$A$2000,NA(),1,1))</f>
        <v>-26</v>
      </c>
      <c r="BL15">
        <f>IF(OR(_xlfn.IFNA($A15,"")="", ROW()&lt;=3,MAX(International!$R$3:$R$2000)&lt;$AC15),"",$A15-_xlfn.XLOOKUP($AC15,International!$R$3:$R$2000,International!$A$3:$A$2000,NA(),1,1))</f>
        <v>4</v>
      </c>
      <c r="BM15">
        <f>IF(OR(_xlfn.IFNA($A15,"")="", ROW()&lt;=3,MAX(International!$S$3:$S$2000)&lt;$BA15),"",$A15-_xlfn.XLOOKUP($BA15,International!$S$3:$S$2000,International!$A$3:$A$2000,NA(),1,1))</f>
        <v>10</v>
      </c>
      <c r="BN15">
        <f>IF(OR(_xlfn.IFNA($A15,"")="", ROW()&lt;=3,MAX(International!$U$3:$U$2000)&lt;$AC15),"",$A15-_xlfn.XLOOKUP($AC15,International!$U$3:$U$2000,International!$A$3:$A$2000,NA(),1,1))</f>
        <v>3</v>
      </c>
      <c r="BO15">
        <f>IF(OR(_xlfn.IFNA($A15,"")="", ROW()&lt;=3,MAX(International!$V$3:$V$2000)&lt;$BA15),"",$A15-_xlfn.XLOOKUP($BA15,International!$V$3:$V$2000,International!$A$3:$A$2000,NA(),1,1))</f>
        <v>-13</v>
      </c>
      <c r="BP15">
        <f>IF(OR(_xlfn.IFNA($A15,"")="", ROW()&lt;=3,MAX(International!$X$3:$X$2000)&lt;$AC15),"",$A15-_xlfn.XLOOKUP($AC15,International!$X$3:$X$2000,International!$A$3:$A$2000,NA(),1,1))</f>
        <v>-22</v>
      </c>
      <c r="BQ15">
        <f>IF(OR(_xlfn.IFNA($A15,"")="", ROW()&lt;=3,MAX(International!$Y$3:$Y$2000)&lt;$BA15),"",$A15-_xlfn.XLOOKUP($BA15,International!$Y$3:$Y$2000,International!$A$3:$A$2000,NA(),1,1))</f>
        <v>-26</v>
      </c>
      <c r="BR15" t="e">
        <f t="shared" si="34"/>
        <v>#N/A</v>
      </c>
      <c r="BS15" t="e">
        <f t="shared" si="0"/>
        <v>#N/A</v>
      </c>
      <c r="BT15" t="e">
        <f t="shared" si="1"/>
        <v>#N/A</v>
      </c>
      <c r="BU15" t="e">
        <f t="shared" si="2"/>
        <v>#N/A</v>
      </c>
      <c r="BV15" t="e">
        <f t="shared" si="3"/>
        <v>#N/A</v>
      </c>
      <c r="BW15" t="e">
        <f t="shared" si="4"/>
        <v>#N/A</v>
      </c>
      <c r="BX15" t="e">
        <f>IFERROR(IF(OR(ISNA($A15),$AC15&lt;100),NA(),IF(FLOOR((2^(($BR15+2*_xlfn.XLOOKUP(_xlfn.AGGREGATE(4,6,$BR$3:$BR1966),$BR$3:$BR$2000,$CA$3:$CA$2000,1,1)*LOG(10)/LOG(2))/_xlfn.XLOOKUP(_xlfn.AGGREGATE(4,6,$BR$3:$BR1966),$BR$3:$BR$2000,$CA$3:$CA$2000,1,1))),2)&gt; _xlfn.AGGREGATE(4,6,$BZ$3:$CX$2000)+2000,NA(),FLOOR((2^(($BR15+2*_xlfn.XLOOKUP(_xlfn.AGGREGATE(4,6,$BR$3:$BR1966),$BR$3:$BR$2000,$CA$3:$CA$2000,1,1)*LOG(10)/LOG(2))/_xlfn.XLOOKUP(_xlfn.AGGREGATE(4,6,$BR$3:$BR1966),$BR$3:$BR$2000,$CA$3:$CA$2000,1,1))),2))), NA())</f>
        <v>#N/A</v>
      </c>
      <c r="BY15" t="e">
        <f>IF(OR(ISNA($A15),$AC15&lt;100),NA(),FLOOR(_xlfn.XLOOKUP(_xlfn.AGGREGATE(5,6,$BR$3:$BR1966),$BR$3:$BR$2000,$BZ$3:$BZ$2000,1,1)+(_xlfn.XLOOKUP(_xlfn.AGGREGATE(4,6,$BR$3:$BR1966),$BR$3:$BR$2000,$BZ$3:$BZ$2000,1,1)-_xlfn.XLOOKUP(_xlfn.AGGREGATE(5,6,$BR$3:$BR1966),$BR$3:$BR$2000,$BZ$3:$BZ$2000,1,1))/_xlfn.XLOOKUP(_xlfn.AGGREGATE(4,6,$BR$3:$BR1966),$BR$3:$BR$2000,$BR$3:$BR$2000,1,1)*BR15, 1))</f>
        <v>#N/A</v>
      </c>
      <c r="BZ15" t="e">
        <f t="shared" si="35"/>
        <v>#N/A</v>
      </c>
      <c r="CA15" t="e">
        <f t="shared" si="5"/>
        <v>#N/A</v>
      </c>
      <c r="CB15" t="e">
        <f>IF(OR(ISNA($A15),$AC15&lt;100),NA(),IF($BR15=0,0,FLOOR((BZ15-_xlfn.XLOOKUP(_xlfn.AGGREGATE(5,6,$BR$3:$BR1966),$BR$3:$BR$2000,BZ$3:BZ$2000,1,1))/_xlfn.XLOOKUP($BR15,$BR$3:$BR$2000,$BR$3:$BR$2000,1,1), 1)))</f>
        <v>#N/A</v>
      </c>
      <c r="CC15" t="e" cm="1">
        <f t="array" ref="CC15">IFERROR(IF(OR(ISNA($A15),$AC15&lt;100,INDEX(International!C$3:C$2000,_xlfn.XMATCH(100,International!C$3:C$2000,1,1)+$BR15)=""),NA(),INDEX(International!C$3:C$2000,_xlfn.XMATCH(100,International!C$3:C$2000,1,1)+$BR15)), NA())</f>
        <v>#N/A</v>
      </c>
      <c r="CD15" t="e">
        <f t="shared" si="36"/>
        <v>#N/A</v>
      </c>
      <c r="CE15" t="e">
        <f>IF(OR(ISNA($A15),$AC15&lt;100),NA(),IF($BR15=0,0,FLOOR((CC15-_xlfn.XLOOKUP(_xlfn.AGGREGATE(5,6,$BR$3:$BR1966),$BR$3:$BR$2000,CC$3:CC$2000,1,1))/_xlfn.XLOOKUP($BR15,$BR$3:$BR$2000,$BR$3:$BR$2000,1,1), 1)))</f>
        <v>#N/A</v>
      </c>
      <c r="CF15" t="e" cm="1">
        <f t="array" ref="CF15">IFERROR(IF(OR(ISNA($A15),$AC15&lt;100,INDEX(International!F$3:F$2000,_xlfn.XMATCH(100,International!F$3:F$2000,1,1)+$BR15)=""),NA(),INDEX(International!F$3:F$2000,_xlfn.XMATCH(100,International!F$3:F$2000,1,1)+$BR15)), NA())</f>
        <v>#N/A</v>
      </c>
      <c r="CG15" t="e">
        <f t="shared" si="6"/>
        <v>#N/A</v>
      </c>
      <c r="CH15" t="e">
        <f>IF(OR(ISNA($A15),$AC15&lt;100),NA(),IF($BR15=0,0,FLOOR((CF15-_xlfn.XLOOKUP(_xlfn.AGGREGATE(5,6,$BR$3:$BR1966),$BR$3:$BR$2000,CF$3:CF$2000,1,1))/_xlfn.XLOOKUP($BR15,$BR$3:$BR$2000,$BR$3:$BR$2000,1,1), 1)))</f>
        <v>#N/A</v>
      </c>
      <c r="CI15" t="e" cm="1">
        <f t="array" ref="CI15">IFERROR(IF(OR(ISNA($A15),$AC15&lt;100,INDEX(International!I$3:I$2000,_xlfn.XMATCH(100,International!I$3:I$2000,1,1)+$BR15)=""),NA(),INDEX(International!I$3:I$2000,_xlfn.XMATCH(100,International!I$3:I$2000,1,1)+$BR15)), NA())</f>
        <v>#N/A</v>
      </c>
      <c r="CJ15" t="e">
        <f t="shared" si="6"/>
        <v>#N/A</v>
      </c>
      <c r="CK15" t="e">
        <f>IF(OR(ISNA($A15),$AC15&lt;100),NA(),IF($BR15=0,0,FLOOR((CI15-_xlfn.XLOOKUP(_xlfn.AGGREGATE(5,6,$BR$3:$BR1966),$BR$3:$BR$2000,CI$3:CI$2000,1,1))/_xlfn.XLOOKUP($BR15,$BR$3:$BR$2000,$BR$3:$BR$2000,1,1), 1)))</f>
        <v>#N/A</v>
      </c>
      <c r="CL15" t="e" cm="1">
        <f t="array" ref="CL15">IFERROR(IF(OR(ISNA($A15),$AC15&lt;100,INDEX(International!L$3:L$2000,_xlfn.XMATCH(100,International!L$3:L$2000,1,1)+$BR15)=""),NA(),INDEX(International!L$3:L$2000,_xlfn.XMATCH(100,International!L$3:L$2000,1,1)+$BR15)), NA())</f>
        <v>#N/A</v>
      </c>
      <c r="CM15" t="e">
        <f t="shared" ref="CM15:CP15" si="70">IF(OR(ISNA($A15),$AC15&lt;100),NA(),IF(CL15=100,0,($BR15*LOG(2)/LOG(CL15/100))))</f>
        <v>#N/A</v>
      </c>
      <c r="CN15" t="e">
        <f>IF(OR(ISNA($A15),$AC15&lt;100),NA(),IF($BR15=0,0,FLOOR((CL15-_xlfn.XLOOKUP(_xlfn.AGGREGATE(5,6,$BR$3:$BR1966),$BR$3:$BR$2000,CL$3:CL$2000,1,1))/_xlfn.XLOOKUP($BR15,$BR$3:$BR$2000,$BR$3:$BR$2000,1,1), 1)))</f>
        <v>#N/A</v>
      </c>
      <c r="CO15" t="e" cm="1">
        <f t="array" ref="CO15">IFERROR(IF(OR(ISNA($A15),$AC15&lt;100,INDEX(International!O$3:O$2000,_xlfn.XMATCH(100,International!O$3:O$2000,1,1)+$BR15)=""),NA(),INDEX(International!O$3:O$2000,_xlfn.XMATCH(100,International!O$3:O$2000,1,1)+$BR15)), NA())</f>
        <v>#N/A</v>
      </c>
      <c r="CP15" t="e">
        <f t="shared" si="70"/>
        <v>#N/A</v>
      </c>
      <c r="CQ15" t="e">
        <f>IF(OR(ISNA($A15),$AC15&lt;100),NA(),IF($BR15=0,0,FLOOR((CO15-_xlfn.XLOOKUP(_xlfn.AGGREGATE(5,6,$BR$3:$BR1966),$BR$3:$BR$2000,CO$3:CO$2000,1,1))/_xlfn.XLOOKUP($BR15,$BR$3:$BR$2000,$BR$3:$BR$2000,1,1), 1)))</f>
        <v>#N/A</v>
      </c>
      <c r="CR15" t="e" cm="1">
        <f t="array" ref="CR15">IFERROR(IF(OR(ISNA($A15),$AC15&lt;100,INDEX(International!R$3:R$2000,_xlfn.XMATCH(100,International!R$3:R$2000,1,1)+$BR15)=""),NA(),INDEX(International!R$3:R$2000,_xlfn.XMATCH(100,International!R$3:R$2000,1,1)+$BR15)), NA())</f>
        <v>#N/A</v>
      </c>
      <c r="CS15" t="e">
        <f t="shared" ref="CS15:CV15" si="71">IF(OR(ISNA($A15),$AC15&lt;100),NA(),IF(CR15=100,0,($BR15*LOG(2)/LOG(CR15/100))))</f>
        <v>#N/A</v>
      </c>
      <c r="CT15" t="e">
        <f>IF(OR(ISNA($A15),$AC15&lt;100),NA(),IF($BR15=0,0,FLOOR((CR15-_xlfn.XLOOKUP(_xlfn.AGGREGATE(5,6,$BR$3:$BR1966),$BR$3:$BR$2000,CR$3:CR$2000,1,1))/_xlfn.XLOOKUP($BR15,$BR$3:$BR$2000,$BR$3:$BR$2000,1,1), 1)))</f>
        <v>#N/A</v>
      </c>
      <c r="CU15" t="e" cm="1">
        <f t="array" ref="CU15">IFERROR(IF(OR(ISNA($A15),$AC15&lt;100,INDEX(International!U$3:U$2000,_xlfn.XMATCH(100,International!U$3:U$2000,1,1)+$BR15)=""),NA(),INDEX(International!U$3:U$2000,_xlfn.XMATCH(100,International!U$3:U$2000,1,1)+$BR15)), NA())</f>
        <v>#N/A</v>
      </c>
      <c r="CV15" t="e">
        <f t="shared" si="71"/>
        <v>#N/A</v>
      </c>
      <c r="CW15" t="e">
        <f>IF(OR(ISNA($A15),$AC15&lt;100),NA(),IF($BR15=0,0,FLOOR((CU15-_xlfn.XLOOKUP(_xlfn.AGGREGATE(5,6,$BR$3:$BR1966),$BR$3:$BR$2000,CU$3:CU$2000,1,1))/_xlfn.XLOOKUP($BR15,$BR$3:$BR$2000,$BR$3:$BR$2000,1,1), 1)))</f>
        <v>#N/A</v>
      </c>
      <c r="CX15" t="e" cm="1">
        <f t="array" ref="CX15">IFERROR(IF(OR(ISNA($A15),$AC15&lt;100,INDEX(International!X$3:X$2000,_xlfn.XMATCH(100,International!X$3:X$2000,1,1)+$BR15)=""),NA(),INDEX(International!X$3:X$2000,_xlfn.XMATCH(100,International!X$3:X$2000,1,1)+$BR15)), NA())</f>
        <v>#N/A</v>
      </c>
      <c r="CY15" t="e">
        <f t="shared" ref="CY15" si="72">IF(OR(ISNA($A15),$AC15&lt;100),NA(),IF(CX15=100,0,($BR15*LOG(2)/LOG(CX15/100))))</f>
        <v>#N/A</v>
      </c>
      <c r="CZ15" t="e">
        <f>IF(OR(ISNA($A15),$AC15&lt;100),NA(),IF($BR15=0,0,FLOOR((CX15-_xlfn.XLOOKUP(_xlfn.AGGREGATE(5,6,$BR$3:$BR1966),$BR$3:$BR$2000,CX$3:CX$2000,1,1))/_xlfn.XLOOKUP($BR15,$BR$3:$BR$2000,$BR$3:$BR$2000,1,1), 1)))</f>
        <v>#N/A</v>
      </c>
      <c r="DA15">
        <f>IF(_xlfn.IFNA(A15,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15:K2012)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14+1,DA14+1,NA())))</f>
        <v>12</v>
      </c>
      <c r="DB15" t="e" cm="1">
        <f t="array" ref="DB15">IFERROR(IF(ISNA($A15),NA(),INDEX(B$3:B$2000,_xlfn.XMATCH(Configuration!$B$12,B$3:B$2000,1,1)+$DA15)-0), NA())</f>
        <v>#N/A</v>
      </c>
      <c r="DC15" cm="1">
        <f t="array" ref="DC15">IFERROR(IF(ISNA($A15),NA(),INDEX(E$3:E$2000,_xlfn.XMATCH(Configuration!$B$12,E$3:E$2000,1,1)+$DA15)-0), NA())</f>
        <v>1219</v>
      </c>
      <c r="DD15" t="e" cm="1">
        <f t="array" ref="DD15">IFERROR(IF(ISNA($A15),NA(),INDEX(H$3:H$2000,_xlfn.XMATCH(Configuration!$B$12,H$3:H$2000,1,1)+$DA15)-0), NA())</f>
        <v>#N/A</v>
      </c>
      <c r="DE15" t="e" cm="1">
        <f t="array" ref="DE15">IFERROR(IF(ISNA($A15),NA(),INDEX(K$3:K$2000,_xlfn.XMATCH(Configuration!$B$12,K$3:K$2000,1,1)+$DA15)-0), NA())</f>
        <v>#N/A</v>
      </c>
      <c r="DF15" cm="1">
        <f t="array" ref="DF15">IFERROR(IF(ISNA($A15),NA(),INDEX(N$3:N$2000,_xlfn.XMATCH(Configuration!$B$12,N$3:N$2000,1,1)+$DA15)-0), NA())</f>
        <v>743</v>
      </c>
      <c r="DG15" t="e" cm="1">
        <f t="array" ref="DG15">IFERROR(IF(ISNA($A15),NA(),INDEX(Q$3:Q$2000,_xlfn.XMATCH(Configuration!$B$12,Q$3:Q$2000,1,1)+$DA15)-0), NA())</f>
        <v>#N/A</v>
      </c>
      <c r="DH15" t="e" cm="1">
        <f t="array" ref="DH15">IFERROR(IF(ISNA($A15),NA(),INDEX(T$3:T$2000,_xlfn.XMATCH(Configuration!$B$12,T$3:T$2000,1,1)+$DA15)-0), NA())</f>
        <v>#N/A</v>
      </c>
      <c r="DI15" cm="1">
        <f t="array" ref="DI15">IFERROR(IF(ISNA($A15),NA(),INDEX(W$3:W$2000,_xlfn.XMATCH(Configuration!$B$12,W$3:W$2000,1,1)+$DA15)-0), NA())</f>
        <v>821</v>
      </c>
    </row>
    <row r="16" spans="1:113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10"/>
        <v>16</v>
      </c>
      <c r="AD16">
        <f t="shared" si="11"/>
        <v>3</v>
      </c>
      <c r="AE16">
        <f t="shared" si="12"/>
        <v>1</v>
      </c>
      <c r="AF16" s="5">
        <f t="shared" si="13"/>
        <v>0.5</v>
      </c>
      <c r="AG16">
        <f t="shared" si="14"/>
        <v>12</v>
      </c>
      <c r="AH16">
        <f t="shared" si="15"/>
        <v>12</v>
      </c>
      <c r="AI16">
        <f t="shared" si="16"/>
        <v>0</v>
      </c>
      <c r="AJ16">
        <f t="shared" si="17"/>
        <v>0</v>
      </c>
      <c r="AK16">
        <f t="shared" si="18"/>
        <v>12</v>
      </c>
      <c r="AL16" s="2">
        <f t="shared" si="19"/>
        <v>0.25</v>
      </c>
      <c r="AM16" s="2">
        <f t="shared" si="20"/>
        <v>0.75</v>
      </c>
      <c r="AN16" s="2">
        <f t="shared" si="21"/>
        <v>0</v>
      </c>
      <c r="AO16" s="2">
        <f t="shared" si="22"/>
        <v>0.25</v>
      </c>
      <c r="AP16" s="2">
        <f t="shared" si="23"/>
        <v>6.25E-2</v>
      </c>
      <c r="AQ16" s="2">
        <f t="shared" si="24"/>
        <v>0.125</v>
      </c>
      <c r="AR16" s="2">
        <f t="shared" si="25"/>
        <v>0.3125</v>
      </c>
      <c r="AS16" s="2">
        <f t="shared" si="26"/>
        <v>0</v>
      </c>
      <c r="AT16" s="2">
        <f t="shared" si="27"/>
        <v>0</v>
      </c>
      <c r="AU16" s="2">
        <f t="shared" si="28"/>
        <v>0.25</v>
      </c>
      <c r="AV16" s="3">
        <f t="shared" ca="1" si="29"/>
        <v>1</v>
      </c>
      <c r="AW16" s="2">
        <f t="shared" si="30"/>
        <v>6.6666666666666666E-2</v>
      </c>
      <c r="AX16" s="2">
        <f t="shared" si="31"/>
        <v>-0.5</v>
      </c>
      <c r="AY16">
        <f t="shared" si="32"/>
        <v>25</v>
      </c>
      <c r="AZ16">
        <f t="shared" si="33"/>
        <v>8</v>
      </c>
      <c r="BA16" s="3">
        <f>IF(_xlfn.IFNA($A16,"")="","",AC16/(Configuration!$B$1/1000000))</f>
        <v>0.63080786775113051</v>
      </c>
      <c r="BB16">
        <f>IF(OR(_xlfn.IFNA($A16,"")="", ROW()&lt;=3,MAX(International!$C$3:$C$2000)&lt;$AC16),"",$A16-_xlfn.XLOOKUP($AC16,International!$C$3:$C$2000,International!$A$3:$A$2000,NA(),1,1))</f>
        <v>-15</v>
      </c>
      <c r="BC16">
        <f>IF(OR(_xlfn.IFNA($A16,"")="", ROW()&lt;=3,MAX(International!$D$3:$D$2000)&lt;$BA16),"",$A16-_xlfn.XLOOKUP($BA16,International!$D$3:$D$2000,International!$A$3:$A$2000,NA(),1,1))</f>
        <v>-16</v>
      </c>
      <c r="BD16">
        <f>IF(OR(_xlfn.IFNA($A16,"")="", ROW()&lt;=3,MAX(International!$F$3:$F$2000)&lt;$AC16),"",$A16-_xlfn.XLOOKUP($AC16,International!$F$3:$F$2000,International!$A$3:$A$2000,NA(),1,1))</f>
        <v>-20</v>
      </c>
      <c r="BE16">
        <f>IF(OR(_xlfn.IFNA($A16,"")="", ROW()&lt;=3,MAX(International!$G$3:$G$2000)&lt;$BA16),"",$A16-_xlfn.XLOOKUP($BA16,International!$G$3:$G$2000,International!$A$3:$A$2000,NA(),1,1))</f>
        <v>-22</v>
      </c>
      <c r="BF16">
        <f>IF(OR(_xlfn.IFNA($A16,"")="", ROW()&lt;=3,MAX(International!$I$3:$I$2000)&lt;$AC16),"",$A16-_xlfn.XLOOKUP($AC16,International!$I$3:$I$2000,International!$A$3:$A$2000,NA(),1,1))</f>
        <v>-29</v>
      </c>
      <c r="BG16">
        <f>IF(OR(_xlfn.IFNA($A16,"")="", ROW()&lt;=3,MAX(International!$J$3:$J$2000)&lt;$BA16),"",$A16-_xlfn.XLOOKUP($BA16,International!$J$3:$J$2000,International!$A$3:$A$2000,NA(),1,1))</f>
        <v>-24</v>
      </c>
      <c r="BH16">
        <f>IF(OR(_xlfn.IFNA($A16,"")="", ROW()&lt;=3,MAX(International!$L$3:$L$2000)&lt;$AC16),"",$A16-_xlfn.XLOOKUP($AC16,International!$L$3:$L$2000,International!$A$3:$A$2000,NA(),1,1))</f>
        <v>-18</v>
      </c>
      <c r="BI16">
        <f>IF(OR(_xlfn.IFNA($A16,"")="", ROW()&lt;=3,MAX(International!$M$3:$M$2000)&lt;$BA16),"",$A16-_xlfn.XLOOKUP($BA16,International!$M$3:$M$2000,International!$A$3:$A$2000,NA(),1,1))</f>
        <v>-28</v>
      </c>
      <c r="BJ16">
        <f>IF(OR(_xlfn.IFNA($A16,"")="", ROW()&lt;=3,MAX(International!$O$3:$O$2000)&lt;$AC16),"",$A16-_xlfn.XLOOKUP($AC16,International!$O$3:$O$2000,International!$A$3:$A$2000,NA(),1,1))</f>
        <v>-27</v>
      </c>
      <c r="BK16">
        <f>IF(OR(_xlfn.IFNA($A16,"")="", ROW()&lt;=3,MAX(International!$P$3:$P$2000)&lt;$BA16),"",$A16-_xlfn.XLOOKUP($BA16,International!$P$3:$P$2000,International!$A$3:$A$2000,NA(),1,1))</f>
        <v>-25</v>
      </c>
      <c r="BL16">
        <f>IF(OR(_xlfn.IFNA($A16,"")="", ROW()&lt;=3,MAX(International!$R$3:$R$2000)&lt;$AC16),"",$A16-_xlfn.XLOOKUP($AC16,International!$R$3:$R$2000,International!$A$3:$A$2000,NA(),1,1))</f>
        <v>5</v>
      </c>
      <c r="BM16">
        <f>IF(OR(_xlfn.IFNA($A16,"")="", ROW()&lt;=3,MAX(International!$S$3:$S$2000)&lt;$BA16),"",$A16-_xlfn.XLOOKUP($BA16,International!$S$3:$S$2000,International!$A$3:$A$2000,NA(),1,1))</f>
        <v>11</v>
      </c>
      <c r="BN16">
        <f>IF(OR(_xlfn.IFNA($A16,"")="", ROW()&lt;=3,MAX(International!$U$3:$U$2000)&lt;$AC16),"",$A16-_xlfn.XLOOKUP($AC16,International!$U$3:$U$2000,International!$A$3:$A$2000,NA(),1,1))</f>
        <v>2</v>
      </c>
      <c r="BO16">
        <f>IF(OR(_xlfn.IFNA($A16,"")="", ROW()&lt;=3,MAX(International!$V$3:$V$2000)&lt;$BA16),"",$A16-_xlfn.XLOOKUP($BA16,International!$V$3:$V$2000,International!$A$3:$A$2000,NA(),1,1))</f>
        <v>-14</v>
      </c>
      <c r="BP16">
        <f>IF(OR(_xlfn.IFNA($A16,"")="", ROW()&lt;=3,MAX(International!$X$3:$X$2000)&lt;$AC16),"",$A16-_xlfn.XLOOKUP($AC16,International!$X$3:$X$2000,International!$A$3:$A$2000,NA(),1,1))</f>
        <v>-22</v>
      </c>
      <c r="BQ16">
        <f>IF(OR(_xlfn.IFNA($A16,"")="", ROW()&lt;=3,MAX(International!$Y$3:$Y$2000)&lt;$BA16),"",$A16-_xlfn.XLOOKUP($BA16,International!$Y$3:$Y$2000,International!$A$3:$A$2000,NA(),1,1))</f>
        <v>-25</v>
      </c>
      <c r="BR16" t="e">
        <f t="shared" si="34"/>
        <v>#N/A</v>
      </c>
      <c r="BS16" t="e">
        <f t="shared" si="0"/>
        <v>#N/A</v>
      </c>
      <c r="BT16" t="e">
        <f t="shared" si="1"/>
        <v>#N/A</v>
      </c>
      <c r="BU16" t="e">
        <f t="shared" si="2"/>
        <v>#N/A</v>
      </c>
      <c r="BV16" t="e">
        <f t="shared" si="3"/>
        <v>#N/A</v>
      </c>
      <c r="BW16" t="e">
        <f t="shared" si="4"/>
        <v>#N/A</v>
      </c>
      <c r="BX16" t="e">
        <f>IFERROR(IF(OR(ISNA($A16),$AC16&lt;100),NA(),IF(FLOOR((2^(($BR16+2*_xlfn.XLOOKUP(_xlfn.AGGREGATE(4,6,$BR$3:$BR1967),$BR$3:$BR$2000,$CA$3:$CA$2000,1,1)*LOG(10)/LOG(2))/_xlfn.XLOOKUP(_xlfn.AGGREGATE(4,6,$BR$3:$BR1967),$BR$3:$BR$2000,$CA$3:$CA$2000,1,1))),2)&gt; _xlfn.AGGREGATE(4,6,$BZ$3:$CX$2000)+2000,NA(),FLOOR((2^(($BR16+2*_xlfn.XLOOKUP(_xlfn.AGGREGATE(4,6,$BR$3:$BR1967),$BR$3:$BR$2000,$CA$3:$CA$2000,1,1)*LOG(10)/LOG(2))/_xlfn.XLOOKUP(_xlfn.AGGREGATE(4,6,$BR$3:$BR1967),$BR$3:$BR$2000,$CA$3:$CA$2000,1,1))),2))), NA())</f>
        <v>#N/A</v>
      </c>
      <c r="BY16" t="e">
        <f>IF(OR(ISNA($A16),$AC16&lt;100),NA(),FLOOR(_xlfn.XLOOKUP(_xlfn.AGGREGATE(5,6,$BR$3:$BR1967),$BR$3:$BR$2000,$BZ$3:$BZ$2000,1,1)+(_xlfn.XLOOKUP(_xlfn.AGGREGATE(4,6,$BR$3:$BR1967),$BR$3:$BR$2000,$BZ$3:$BZ$2000,1,1)-_xlfn.XLOOKUP(_xlfn.AGGREGATE(5,6,$BR$3:$BR1967),$BR$3:$BR$2000,$BZ$3:$BZ$2000,1,1))/_xlfn.XLOOKUP(_xlfn.AGGREGATE(4,6,$BR$3:$BR1967),$BR$3:$BR$2000,$BR$3:$BR$2000,1,1)*BR16, 1))</f>
        <v>#N/A</v>
      </c>
      <c r="BZ16" t="e">
        <f t="shared" si="35"/>
        <v>#N/A</v>
      </c>
      <c r="CA16" t="e">
        <f t="shared" si="5"/>
        <v>#N/A</v>
      </c>
      <c r="CB16" t="e">
        <f>IF(OR(ISNA($A16),$AC16&lt;100),NA(),IF($BR16=0,0,FLOOR((BZ16-_xlfn.XLOOKUP(_xlfn.AGGREGATE(5,6,$BR$3:$BR1967),$BR$3:$BR$2000,BZ$3:BZ$2000,1,1))/_xlfn.XLOOKUP($BR16,$BR$3:$BR$2000,$BR$3:$BR$2000,1,1), 1)))</f>
        <v>#N/A</v>
      </c>
      <c r="CC16" t="e" cm="1">
        <f t="array" ref="CC16">IFERROR(IF(OR(ISNA($A16),$AC16&lt;100,INDEX(International!C$3:C$2000,_xlfn.XMATCH(100,International!C$3:C$2000,1,1)+$BR16)=""),NA(),INDEX(International!C$3:C$2000,_xlfn.XMATCH(100,International!C$3:C$2000,1,1)+$BR16)), NA())</f>
        <v>#N/A</v>
      </c>
      <c r="CD16" t="e">
        <f t="shared" si="36"/>
        <v>#N/A</v>
      </c>
      <c r="CE16" t="e">
        <f>IF(OR(ISNA($A16),$AC16&lt;100),NA(),IF($BR16=0,0,FLOOR((CC16-_xlfn.XLOOKUP(_xlfn.AGGREGATE(5,6,$BR$3:$BR1967),$BR$3:$BR$2000,CC$3:CC$2000,1,1))/_xlfn.XLOOKUP($BR16,$BR$3:$BR$2000,$BR$3:$BR$2000,1,1), 1)))</f>
        <v>#N/A</v>
      </c>
      <c r="CF16" t="e" cm="1">
        <f t="array" ref="CF16">IFERROR(IF(OR(ISNA($A16),$AC16&lt;100,INDEX(International!F$3:F$2000,_xlfn.XMATCH(100,International!F$3:F$2000,1,1)+$BR16)=""),NA(),INDEX(International!F$3:F$2000,_xlfn.XMATCH(100,International!F$3:F$2000,1,1)+$BR16)), NA())</f>
        <v>#N/A</v>
      </c>
      <c r="CG16" t="e">
        <f t="shared" si="6"/>
        <v>#N/A</v>
      </c>
      <c r="CH16" t="e">
        <f>IF(OR(ISNA($A16),$AC16&lt;100),NA(),IF($BR16=0,0,FLOOR((CF16-_xlfn.XLOOKUP(_xlfn.AGGREGATE(5,6,$BR$3:$BR1967),$BR$3:$BR$2000,CF$3:CF$2000,1,1))/_xlfn.XLOOKUP($BR16,$BR$3:$BR$2000,$BR$3:$BR$2000,1,1), 1)))</f>
        <v>#N/A</v>
      </c>
      <c r="CI16" t="e" cm="1">
        <f t="array" ref="CI16">IFERROR(IF(OR(ISNA($A16),$AC16&lt;100,INDEX(International!I$3:I$2000,_xlfn.XMATCH(100,International!I$3:I$2000,1,1)+$BR16)=""),NA(),INDEX(International!I$3:I$2000,_xlfn.XMATCH(100,International!I$3:I$2000,1,1)+$BR16)), NA())</f>
        <v>#N/A</v>
      </c>
      <c r="CJ16" t="e">
        <f t="shared" si="6"/>
        <v>#N/A</v>
      </c>
      <c r="CK16" t="e">
        <f>IF(OR(ISNA($A16),$AC16&lt;100),NA(),IF($BR16=0,0,FLOOR((CI16-_xlfn.XLOOKUP(_xlfn.AGGREGATE(5,6,$BR$3:$BR1967),$BR$3:$BR$2000,CI$3:CI$2000,1,1))/_xlfn.XLOOKUP($BR16,$BR$3:$BR$2000,$BR$3:$BR$2000,1,1), 1)))</f>
        <v>#N/A</v>
      </c>
      <c r="CL16" t="e" cm="1">
        <f t="array" ref="CL16">IFERROR(IF(OR(ISNA($A16),$AC16&lt;100,INDEX(International!L$3:L$2000,_xlfn.XMATCH(100,International!L$3:L$2000,1,1)+$BR16)=""),NA(),INDEX(International!L$3:L$2000,_xlfn.XMATCH(100,International!L$3:L$2000,1,1)+$BR16)), NA())</f>
        <v>#N/A</v>
      </c>
      <c r="CM16" t="e">
        <f t="shared" ref="CM16:CP16" si="73">IF(OR(ISNA($A16),$AC16&lt;100),NA(),IF(CL16=100,0,($BR16*LOG(2)/LOG(CL16/100))))</f>
        <v>#N/A</v>
      </c>
      <c r="CN16" t="e">
        <f>IF(OR(ISNA($A16),$AC16&lt;100),NA(),IF($BR16=0,0,FLOOR((CL16-_xlfn.XLOOKUP(_xlfn.AGGREGATE(5,6,$BR$3:$BR1967),$BR$3:$BR$2000,CL$3:CL$2000,1,1))/_xlfn.XLOOKUP($BR16,$BR$3:$BR$2000,$BR$3:$BR$2000,1,1), 1)))</f>
        <v>#N/A</v>
      </c>
      <c r="CO16" t="e" cm="1">
        <f t="array" ref="CO16">IFERROR(IF(OR(ISNA($A16),$AC16&lt;100,INDEX(International!O$3:O$2000,_xlfn.XMATCH(100,International!O$3:O$2000,1,1)+$BR16)=""),NA(),INDEX(International!O$3:O$2000,_xlfn.XMATCH(100,International!O$3:O$2000,1,1)+$BR16)), NA())</f>
        <v>#N/A</v>
      </c>
      <c r="CP16" t="e">
        <f t="shared" si="73"/>
        <v>#N/A</v>
      </c>
      <c r="CQ16" t="e">
        <f>IF(OR(ISNA($A16),$AC16&lt;100),NA(),IF($BR16=0,0,FLOOR((CO16-_xlfn.XLOOKUP(_xlfn.AGGREGATE(5,6,$BR$3:$BR1967),$BR$3:$BR$2000,CO$3:CO$2000,1,1))/_xlfn.XLOOKUP($BR16,$BR$3:$BR$2000,$BR$3:$BR$2000,1,1), 1)))</f>
        <v>#N/A</v>
      </c>
      <c r="CR16" t="e" cm="1">
        <f t="array" ref="CR16">IFERROR(IF(OR(ISNA($A16),$AC16&lt;100,INDEX(International!R$3:R$2000,_xlfn.XMATCH(100,International!R$3:R$2000,1,1)+$BR16)=""),NA(),INDEX(International!R$3:R$2000,_xlfn.XMATCH(100,International!R$3:R$2000,1,1)+$BR16)), NA())</f>
        <v>#N/A</v>
      </c>
      <c r="CS16" t="e">
        <f t="shared" ref="CS16:CV16" si="74">IF(OR(ISNA($A16),$AC16&lt;100),NA(),IF(CR16=100,0,($BR16*LOG(2)/LOG(CR16/100))))</f>
        <v>#N/A</v>
      </c>
      <c r="CT16" t="e">
        <f>IF(OR(ISNA($A16),$AC16&lt;100),NA(),IF($BR16=0,0,FLOOR((CR16-_xlfn.XLOOKUP(_xlfn.AGGREGATE(5,6,$BR$3:$BR1967),$BR$3:$BR$2000,CR$3:CR$2000,1,1))/_xlfn.XLOOKUP($BR16,$BR$3:$BR$2000,$BR$3:$BR$2000,1,1), 1)))</f>
        <v>#N/A</v>
      </c>
      <c r="CU16" t="e" cm="1">
        <f t="array" ref="CU16">IFERROR(IF(OR(ISNA($A16),$AC16&lt;100,INDEX(International!U$3:U$2000,_xlfn.XMATCH(100,International!U$3:U$2000,1,1)+$BR16)=""),NA(),INDEX(International!U$3:U$2000,_xlfn.XMATCH(100,International!U$3:U$2000,1,1)+$BR16)), NA())</f>
        <v>#N/A</v>
      </c>
      <c r="CV16" t="e">
        <f t="shared" si="74"/>
        <v>#N/A</v>
      </c>
      <c r="CW16" t="e">
        <f>IF(OR(ISNA($A16),$AC16&lt;100),NA(),IF($BR16=0,0,FLOOR((CU16-_xlfn.XLOOKUP(_xlfn.AGGREGATE(5,6,$BR$3:$BR1967),$BR$3:$BR$2000,CU$3:CU$2000,1,1))/_xlfn.XLOOKUP($BR16,$BR$3:$BR$2000,$BR$3:$BR$2000,1,1), 1)))</f>
        <v>#N/A</v>
      </c>
      <c r="CX16" t="e" cm="1">
        <f t="array" ref="CX16">IFERROR(IF(OR(ISNA($A16),$AC16&lt;100,INDEX(International!X$3:X$2000,_xlfn.XMATCH(100,International!X$3:X$2000,1,1)+$BR16)=""),NA(),INDEX(International!X$3:X$2000,_xlfn.XMATCH(100,International!X$3:X$2000,1,1)+$BR16)), NA())</f>
        <v>#N/A</v>
      </c>
      <c r="CY16" t="e">
        <f t="shared" ref="CY16" si="75">IF(OR(ISNA($A16),$AC16&lt;100),NA(),IF(CX16=100,0,($BR16*LOG(2)/LOG(CX16/100))))</f>
        <v>#N/A</v>
      </c>
      <c r="CZ16" t="e">
        <f>IF(OR(ISNA($A16),$AC16&lt;100),NA(),IF($BR16=0,0,FLOOR((CX16-_xlfn.XLOOKUP(_xlfn.AGGREGATE(5,6,$BR$3:$BR1967),$BR$3:$BR$2000,CX$3:CX$2000,1,1))/_xlfn.XLOOKUP($BR16,$BR$3:$BR$2000,$BR$3:$BR$2000,1,1), 1)))</f>
        <v>#N/A</v>
      </c>
      <c r="DA16">
        <f>IF(_xlfn.IFNA(A16,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16:K2013)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15+1,DA15+1,NA())))</f>
        <v>13</v>
      </c>
      <c r="DB16" t="e" cm="1">
        <f t="array" ref="DB16">IFERROR(IF(ISNA($A16),NA(),INDEX(B$3:B$2000,_xlfn.XMATCH(Configuration!$B$12,B$3:B$2000,1,1)+$DA16)-0), NA())</f>
        <v>#N/A</v>
      </c>
      <c r="DC16" cm="1">
        <f t="array" ref="DC16">IFERROR(IF(ISNA($A16),NA(),INDEX(E$3:E$2000,_xlfn.XMATCH(Configuration!$B$12,E$3:E$2000,1,1)+$DA16)-0), NA())</f>
        <v>1405</v>
      </c>
      <c r="DD16" t="e" cm="1">
        <f t="array" ref="DD16">IFERROR(IF(ISNA($A16),NA(),INDEX(H$3:H$2000,_xlfn.XMATCH(Configuration!$B$12,H$3:H$2000,1,1)+$DA16)-0), NA())</f>
        <v>#N/A</v>
      </c>
      <c r="DE16" t="e" cm="1">
        <f t="array" ref="DE16">IFERROR(IF(ISNA($A16),NA(),INDEX(K$3:K$2000,_xlfn.XMATCH(Configuration!$B$12,K$3:K$2000,1,1)+$DA16)-0), NA())</f>
        <v>#N/A</v>
      </c>
      <c r="DF16" t="e" cm="1">
        <f t="array" ref="DF16">IFERROR(IF(ISNA($A16),NA(),INDEX(N$3:N$2000,_xlfn.XMATCH(Configuration!$B$12,N$3:N$2000,1,1)+$DA16)-0), NA())</f>
        <v>#N/A</v>
      </c>
      <c r="DG16" t="e" cm="1">
        <f t="array" ref="DG16">IFERROR(IF(ISNA($A16),NA(),INDEX(Q$3:Q$2000,_xlfn.XMATCH(Configuration!$B$12,Q$3:Q$2000,1,1)+$DA16)-0), NA())</f>
        <v>#N/A</v>
      </c>
      <c r="DH16" t="e" cm="1">
        <f t="array" ref="DH16">IFERROR(IF(ISNA($A16),NA(),INDEX(T$3:T$2000,_xlfn.XMATCH(Configuration!$B$12,T$3:T$2000,1,1)+$DA16)-0), NA())</f>
        <v>#N/A</v>
      </c>
      <c r="DI16" cm="1">
        <f t="array" ref="DI16">IFERROR(IF(ISNA($A16),NA(),INDEX(W$3:W$2000,_xlfn.XMATCH(Configuration!$B$12,W$3:W$2000,1,1)+$DA16)-0), NA())</f>
        <v>917</v>
      </c>
    </row>
    <row r="17" spans="1:113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10"/>
        <v>16</v>
      </c>
      <c r="AD17">
        <f t="shared" si="11"/>
        <v>3</v>
      </c>
      <c r="AE17">
        <f t="shared" si="12"/>
        <v>1</v>
      </c>
      <c r="AF17" s="5">
        <f t="shared" si="13"/>
        <v>0</v>
      </c>
      <c r="AG17">
        <f t="shared" si="14"/>
        <v>12</v>
      </c>
      <c r="AH17">
        <f t="shared" si="15"/>
        <v>12</v>
      </c>
      <c r="AI17">
        <f t="shared" si="16"/>
        <v>0</v>
      </c>
      <c r="AJ17">
        <f t="shared" si="17"/>
        <v>0</v>
      </c>
      <c r="AK17">
        <f t="shared" si="18"/>
        <v>12</v>
      </c>
      <c r="AL17" s="2">
        <f t="shared" si="19"/>
        <v>0.25</v>
      </c>
      <c r="AM17" s="2">
        <f t="shared" si="20"/>
        <v>0.75</v>
      </c>
      <c r="AN17" s="2">
        <f t="shared" si="21"/>
        <v>0</v>
      </c>
      <c r="AO17" s="2">
        <f t="shared" si="22"/>
        <v>0.25</v>
      </c>
      <c r="AP17" s="2">
        <f t="shared" si="23"/>
        <v>6.25E-2</v>
      </c>
      <c r="AQ17" s="2">
        <f t="shared" si="24"/>
        <v>0.125</v>
      </c>
      <c r="AR17" s="2">
        <f t="shared" si="25"/>
        <v>0.3125</v>
      </c>
      <c r="AS17" s="2">
        <f t="shared" si="26"/>
        <v>0</v>
      </c>
      <c r="AT17" s="2">
        <f t="shared" si="27"/>
        <v>0</v>
      </c>
      <c r="AU17" s="2">
        <f t="shared" si="28"/>
        <v>0.25</v>
      </c>
      <c r="AV17" s="3">
        <f t="shared" ca="1" si="29"/>
        <v>0.8571428571428571</v>
      </c>
      <c r="AW17" s="2">
        <f t="shared" si="30"/>
        <v>0</v>
      </c>
      <c r="AX17" s="2">
        <f t="shared" si="31"/>
        <v>-1</v>
      </c>
      <c r="AY17">
        <f t="shared" si="32"/>
        <v>24</v>
      </c>
      <c r="AZ17">
        <f t="shared" si="33"/>
        <v>9</v>
      </c>
      <c r="BA17" s="3">
        <f>IF(_xlfn.IFNA($A17,"")="","",AC17/(Configuration!$B$1/1000000))</f>
        <v>0.63080786775113051</v>
      </c>
      <c r="BB17">
        <f>IF(OR(_xlfn.IFNA($A17,"")="", ROW()&lt;=3,MAX(International!$C$3:$C$2000)&lt;$AC17),"",$A17-_xlfn.XLOOKUP($AC17,International!$C$3:$C$2000,International!$A$3:$A$2000,NA(),1,1))</f>
        <v>-14</v>
      </c>
      <c r="BC17">
        <f>IF(OR(_xlfn.IFNA($A17,"")="", ROW()&lt;=3,MAX(International!$D$3:$D$2000)&lt;$BA17),"",$A17-_xlfn.XLOOKUP($BA17,International!$D$3:$D$2000,International!$A$3:$A$2000,NA(),1,1))</f>
        <v>-15</v>
      </c>
      <c r="BD17">
        <f>IF(OR(_xlfn.IFNA($A17,"")="", ROW()&lt;=3,MAX(International!$F$3:$F$2000)&lt;$AC17),"",$A17-_xlfn.XLOOKUP($AC17,International!$F$3:$F$2000,International!$A$3:$A$2000,NA(),1,1))</f>
        <v>-19</v>
      </c>
      <c r="BE17">
        <f>IF(OR(_xlfn.IFNA($A17,"")="", ROW()&lt;=3,MAX(International!$G$3:$G$2000)&lt;$BA17),"",$A17-_xlfn.XLOOKUP($BA17,International!$G$3:$G$2000,International!$A$3:$A$2000,NA(),1,1))</f>
        <v>-21</v>
      </c>
      <c r="BF17">
        <f>IF(OR(_xlfn.IFNA($A17,"")="", ROW()&lt;=3,MAX(International!$I$3:$I$2000)&lt;$AC17),"",$A17-_xlfn.XLOOKUP($AC17,International!$I$3:$I$2000,International!$A$3:$A$2000,NA(),1,1))</f>
        <v>-28</v>
      </c>
      <c r="BG17">
        <f>IF(OR(_xlfn.IFNA($A17,"")="", ROW()&lt;=3,MAX(International!$J$3:$J$2000)&lt;$BA17),"",$A17-_xlfn.XLOOKUP($BA17,International!$J$3:$J$2000,International!$A$3:$A$2000,NA(),1,1))</f>
        <v>-23</v>
      </c>
      <c r="BH17">
        <f>IF(OR(_xlfn.IFNA($A17,"")="", ROW()&lt;=3,MAX(International!$L$3:$L$2000)&lt;$AC17),"",$A17-_xlfn.XLOOKUP($AC17,International!$L$3:$L$2000,International!$A$3:$A$2000,NA(),1,1))</f>
        <v>-17</v>
      </c>
      <c r="BI17">
        <f>IF(OR(_xlfn.IFNA($A17,"")="", ROW()&lt;=3,MAX(International!$M$3:$M$2000)&lt;$BA17),"",$A17-_xlfn.XLOOKUP($BA17,International!$M$3:$M$2000,International!$A$3:$A$2000,NA(),1,1))</f>
        <v>-27</v>
      </c>
      <c r="BJ17">
        <f>IF(OR(_xlfn.IFNA($A17,"")="", ROW()&lt;=3,MAX(International!$O$3:$O$2000)&lt;$AC17),"",$A17-_xlfn.XLOOKUP($AC17,International!$O$3:$O$2000,International!$A$3:$A$2000,NA(),1,1))</f>
        <v>-26</v>
      </c>
      <c r="BK17">
        <f>IF(OR(_xlfn.IFNA($A17,"")="", ROW()&lt;=3,MAX(International!$P$3:$P$2000)&lt;$BA17),"",$A17-_xlfn.XLOOKUP($BA17,International!$P$3:$P$2000,International!$A$3:$A$2000,NA(),1,1))</f>
        <v>-24</v>
      </c>
      <c r="BL17">
        <f>IF(OR(_xlfn.IFNA($A17,"")="", ROW()&lt;=3,MAX(International!$R$3:$R$2000)&lt;$AC17),"",$A17-_xlfn.XLOOKUP($AC17,International!$R$3:$R$2000,International!$A$3:$A$2000,NA(),1,1))</f>
        <v>6</v>
      </c>
      <c r="BM17">
        <f>IF(OR(_xlfn.IFNA($A17,"")="", ROW()&lt;=3,MAX(International!$S$3:$S$2000)&lt;$BA17),"",$A17-_xlfn.XLOOKUP($BA17,International!$S$3:$S$2000,International!$A$3:$A$2000,NA(),1,1))</f>
        <v>12</v>
      </c>
      <c r="BN17">
        <f>IF(OR(_xlfn.IFNA($A17,"")="", ROW()&lt;=3,MAX(International!$U$3:$U$2000)&lt;$AC17),"",$A17-_xlfn.XLOOKUP($AC17,International!$U$3:$U$2000,International!$A$3:$A$2000,NA(),1,1))</f>
        <v>3</v>
      </c>
      <c r="BO17">
        <f>IF(OR(_xlfn.IFNA($A17,"")="", ROW()&lt;=3,MAX(International!$V$3:$V$2000)&lt;$BA17),"",$A17-_xlfn.XLOOKUP($BA17,International!$V$3:$V$2000,International!$A$3:$A$2000,NA(),1,1))</f>
        <v>-13</v>
      </c>
      <c r="BP17">
        <f>IF(OR(_xlfn.IFNA($A17,"")="", ROW()&lt;=3,MAX(International!$X$3:$X$2000)&lt;$AC17),"",$A17-_xlfn.XLOOKUP($AC17,International!$X$3:$X$2000,International!$A$3:$A$2000,NA(),1,1))</f>
        <v>-21</v>
      </c>
      <c r="BQ17">
        <f>IF(OR(_xlfn.IFNA($A17,"")="", ROW()&lt;=3,MAX(International!$Y$3:$Y$2000)&lt;$BA17),"",$A17-_xlfn.XLOOKUP($BA17,International!$Y$3:$Y$2000,International!$A$3:$A$2000,NA(),1,1))</f>
        <v>-24</v>
      </c>
      <c r="BR17" t="e">
        <f t="shared" si="34"/>
        <v>#N/A</v>
      </c>
      <c r="BS17" t="e">
        <f t="shared" si="0"/>
        <v>#N/A</v>
      </c>
      <c r="BT17" t="e">
        <f t="shared" si="1"/>
        <v>#N/A</v>
      </c>
      <c r="BU17" t="e">
        <f t="shared" si="2"/>
        <v>#N/A</v>
      </c>
      <c r="BV17" t="e">
        <f t="shared" si="3"/>
        <v>#N/A</v>
      </c>
      <c r="BW17" t="e">
        <f t="shared" si="4"/>
        <v>#N/A</v>
      </c>
      <c r="BX17" t="e">
        <f>IFERROR(IF(OR(ISNA($A17),$AC17&lt;100),NA(),IF(FLOOR((2^(($BR17+2*_xlfn.XLOOKUP(_xlfn.AGGREGATE(4,6,$BR$3:$BR1968),$BR$3:$BR$2000,$CA$3:$CA$2000,1,1)*LOG(10)/LOG(2))/_xlfn.XLOOKUP(_xlfn.AGGREGATE(4,6,$BR$3:$BR1968),$BR$3:$BR$2000,$CA$3:$CA$2000,1,1))),2)&gt; _xlfn.AGGREGATE(4,6,$BZ$3:$CX$2000)+2000,NA(),FLOOR((2^(($BR17+2*_xlfn.XLOOKUP(_xlfn.AGGREGATE(4,6,$BR$3:$BR1968),$BR$3:$BR$2000,$CA$3:$CA$2000,1,1)*LOG(10)/LOG(2))/_xlfn.XLOOKUP(_xlfn.AGGREGATE(4,6,$BR$3:$BR1968),$BR$3:$BR$2000,$CA$3:$CA$2000,1,1))),2))), NA())</f>
        <v>#N/A</v>
      </c>
      <c r="BY17" t="e">
        <f>IF(OR(ISNA($A17),$AC17&lt;100),NA(),FLOOR(_xlfn.XLOOKUP(_xlfn.AGGREGATE(5,6,$BR$3:$BR1968),$BR$3:$BR$2000,$BZ$3:$BZ$2000,1,1)+(_xlfn.XLOOKUP(_xlfn.AGGREGATE(4,6,$BR$3:$BR1968),$BR$3:$BR$2000,$BZ$3:$BZ$2000,1,1)-_xlfn.XLOOKUP(_xlfn.AGGREGATE(5,6,$BR$3:$BR1968),$BR$3:$BR$2000,$BZ$3:$BZ$2000,1,1))/_xlfn.XLOOKUP(_xlfn.AGGREGATE(4,6,$BR$3:$BR1968),$BR$3:$BR$2000,$BR$3:$BR$2000,1,1)*BR17, 1))</f>
        <v>#N/A</v>
      </c>
      <c r="BZ17" t="e">
        <f t="shared" si="35"/>
        <v>#N/A</v>
      </c>
      <c r="CA17" t="e">
        <f t="shared" si="5"/>
        <v>#N/A</v>
      </c>
      <c r="CB17" t="e">
        <f>IF(OR(ISNA($A17),$AC17&lt;100),NA(),IF($BR17=0,0,FLOOR((BZ17-_xlfn.XLOOKUP(_xlfn.AGGREGATE(5,6,$BR$3:$BR1968),$BR$3:$BR$2000,BZ$3:BZ$2000,1,1))/_xlfn.XLOOKUP($BR17,$BR$3:$BR$2000,$BR$3:$BR$2000,1,1), 1)))</f>
        <v>#N/A</v>
      </c>
      <c r="CC17" t="e" cm="1">
        <f t="array" ref="CC17">IFERROR(IF(OR(ISNA($A17),$AC17&lt;100,INDEX(International!C$3:C$2000,_xlfn.XMATCH(100,International!C$3:C$2000,1,1)+$BR17)=""),NA(),INDEX(International!C$3:C$2000,_xlfn.XMATCH(100,International!C$3:C$2000,1,1)+$BR17)), NA())</f>
        <v>#N/A</v>
      </c>
      <c r="CD17" t="e">
        <f t="shared" si="36"/>
        <v>#N/A</v>
      </c>
      <c r="CE17" t="e">
        <f>IF(OR(ISNA($A17),$AC17&lt;100),NA(),IF($BR17=0,0,FLOOR((CC17-_xlfn.XLOOKUP(_xlfn.AGGREGATE(5,6,$BR$3:$BR1968),$BR$3:$BR$2000,CC$3:CC$2000,1,1))/_xlfn.XLOOKUP($BR17,$BR$3:$BR$2000,$BR$3:$BR$2000,1,1), 1)))</f>
        <v>#N/A</v>
      </c>
      <c r="CF17" t="e" cm="1">
        <f t="array" ref="CF17">IFERROR(IF(OR(ISNA($A17),$AC17&lt;100,INDEX(International!F$3:F$2000,_xlfn.XMATCH(100,International!F$3:F$2000,1,1)+$BR17)=""),NA(),INDEX(International!F$3:F$2000,_xlfn.XMATCH(100,International!F$3:F$2000,1,1)+$BR17)), NA())</f>
        <v>#N/A</v>
      </c>
      <c r="CG17" t="e">
        <f t="shared" si="6"/>
        <v>#N/A</v>
      </c>
      <c r="CH17" t="e">
        <f>IF(OR(ISNA($A17),$AC17&lt;100),NA(),IF($BR17=0,0,FLOOR((CF17-_xlfn.XLOOKUP(_xlfn.AGGREGATE(5,6,$BR$3:$BR1968),$BR$3:$BR$2000,CF$3:CF$2000,1,1))/_xlfn.XLOOKUP($BR17,$BR$3:$BR$2000,$BR$3:$BR$2000,1,1), 1)))</f>
        <v>#N/A</v>
      </c>
      <c r="CI17" t="e" cm="1">
        <f t="array" ref="CI17">IFERROR(IF(OR(ISNA($A17),$AC17&lt;100,INDEX(International!I$3:I$2000,_xlfn.XMATCH(100,International!I$3:I$2000,1,1)+$BR17)=""),NA(),INDEX(International!I$3:I$2000,_xlfn.XMATCH(100,International!I$3:I$2000,1,1)+$BR17)), NA())</f>
        <v>#N/A</v>
      </c>
      <c r="CJ17" t="e">
        <f t="shared" si="6"/>
        <v>#N/A</v>
      </c>
      <c r="CK17" t="e">
        <f>IF(OR(ISNA($A17),$AC17&lt;100),NA(),IF($BR17=0,0,FLOOR((CI17-_xlfn.XLOOKUP(_xlfn.AGGREGATE(5,6,$BR$3:$BR1968),$BR$3:$BR$2000,CI$3:CI$2000,1,1))/_xlfn.XLOOKUP($BR17,$BR$3:$BR$2000,$BR$3:$BR$2000,1,1), 1)))</f>
        <v>#N/A</v>
      </c>
      <c r="CL17" t="e" cm="1">
        <f t="array" ref="CL17">IFERROR(IF(OR(ISNA($A17),$AC17&lt;100,INDEX(International!L$3:L$2000,_xlfn.XMATCH(100,International!L$3:L$2000,1,1)+$BR17)=""),NA(),INDEX(International!L$3:L$2000,_xlfn.XMATCH(100,International!L$3:L$2000,1,1)+$BR17)), NA())</f>
        <v>#N/A</v>
      </c>
      <c r="CM17" t="e">
        <f t="shared" ref="CM17:CP17" si="76">IF(OR(ISNA($A17),$AC17&lt;100),NA(),IF(CL17=100,0,($BR17*LOG(2)/LOG(CL17/100))))</f>
        <v>#N/A</v>
      </c>
      <c r="CN17" t="e">
        <f>IF(OR(ISNA($A17),$AC17&lt;100),NA(),IF($BR17=0,0,FLOOR((CL17-_xlfn.XLOOKUP(_xlfn.AGGREGATE(5,6,$BR$3:$BR1968),$BR$3:$BR$2000,CL$3:CL$2000,1,1))/_xlfn.XLOOKUP($BR17,$BR$3:$BR$2000,$BR$3:$BR$2000,1,1), 1)))</f>
        <v>#N/A</v>
      </c>
      <c r="CO17" t="e" cm="1">
        <f t="array" ref="CO17">IFERROR(IF(OR(ISNA($A17),$AC17&lt;100,INDEX(International!O$3:O$2000,_xlfn.XMATCH(100,International!O$3:O$2000,1,1)+$BR17)=""),NA(),INDEX(International!O$3:O$2000,_xlfn.XMATCH(100,International!O$3:O$2000,1,1)+$BR17)), NA())</f>
        <v>#N/A</v>
      </c>
      <c r="CP17" t="e">
        <f t="shared" si="76"/>
        <v>#N/A</v>
      </c>
      <c r="CQ17" t="e">
        <f>IF(OR(ISNA($A17),$AC17&lt;100),NA(),IF($BR17=0,0,FLOOR((CO17-_xlfn.XLOOKUP(_xlfn.AGGREGATE(5,6,$BR$3:$BR1968),$BR$3:$BR$2000,CO$3:CO$2000,1,1))/_xlfn.XLOOKUP($BR17,$BR$3:$BR$2000,$BR$3:$BR$2000,1,1), 1)))</f>
        <v>#N/A</v>
      </c>
      <c r="CR17" t="e" cm="1">
        <f t="array" ref="CR17">IFERROR(IF(OR(ISNA($A17),$AC17&lt;100,INDEX(International!R$3:R$2000,_xlfn.XMATCH(100,International!R$3:R$2000,1,1)+$BR17)=""),NA(),INDEX(International!R$3:R$2000,_xlfn.XMATCH(100,International!R$3:R$2000,1,1)+$BR17)), NA())</f>
        <v>#N/A</v>
      </c>
      <c r="CS17" t="e">
        <f t="shared" ref="CS17:CV17" si="77">IF(OR(ISNA($A17),$AC17&lt;100),NA(),IF(CR17=100,0,($BR17*LOG(2)/LOG(CR17/100))))</f>
        <v>#N/A</v>
      </c>
      <c r="CT17" t="e">
        <f>IF(OR(ISNA($A17),$AC17&lt;100),NA(),IF($BR17=0,0,FLOOR((CR17-_xlfn.XLOOKUP(_xlfn.AGGREGATE(5,6,$BR$3:$BR1968),$BR$3:$BR$2000,CR$3:CR$2000,1,1))/_xlfn.XLOOKUP($BR17,$BR$3:$BR$2000,$BR$3:$BR$2000,1,1), 1)))</f>
        <v>#N/A</v>
      </c>
      <c r="CU17" t="e" cm="1">
        <f t="array" ref="CU17">IFERROR(IF(OR(ISNA($A17),$AC17&lt;100,INDEX(International!U$3:U$2000,_xlfn.XMATCH(100,International!U$3:U$2000,1,1)+$BR17)=""),NA(),INDEX(International!U$3:U$2000,_xlfn.XMATCH(100,International!U$3:U$2000,1,1)+$BR17)), NA())</f>
        <v>#N/A</v>
      </c>
      <c r="CV17" t="e">
        <f t="shared" si="77"/>
        <v>#N/A</v>
      </c>
      <c r="CW17" t="e">
        <f>IF(OR(ISNA($A17),$AC17&lt;100),NA(),IF($BR17=0,0,FLOOR((CU17-_xlfn.XLOOKUP(_xlfn.AGGREGATE(5,6,$BR$3:$BR1968),$BR$3:$BR$2000,CU$3:CU$2000,1,1))/_xlfn.XLOOKUP($BR17,$BR$3:$BR$2000,$BR$3:$BR$2000,1,1), 1)))</f>
        <v>#N/A</v>
      </c>
      <c r="CX17" t="e" cm="1">
        <f t="array" ref="CX17">IFERROR(IF(OR(ISNA($A17),$AC17&lt;100,INDEX(International!X$3:X$2000,_xlfn.XMATCH(100,International!X$3:X$2000,1,1)+$BR17)=""),NA(),INDEX(International!X$3:X$2000,_xlfn.XMATCH(100,International!X$3:X$2000,1,1)+$BR17)), NA())</f>
        <v>#N/A</v>
      </c>
      <c r="CY17" t="e">
        <f t="shared" ref="CY17" si="78">IF(OR(ISNA($A17),$AC17&lt;100),NA(),IF(CX17=100,0,($BR17*LOG(2)/LOG(CX17/100))))</f>
        <v>#N/A</v>
      </c>
      <c r="CZ17" t="e">
        <f>IF(OR(ISNA($A17),$AC17&lt;100),NA(),IF($BR17=0,0,FLOOR((CX17-_xlfn.XLOOKUP(_xlfn.AGGREGATE(5,6,$BR$3:$BR1968),$BR$3:$BR$2000,CX$3:CX$2000,1,1))/_xlfn.XLOOKUP($BR17,$BR$3:$BR$2000,$BR$3:$BR$2000,1,1), 1)))</f>
        <v>#N/A</v>
      </c>
      <c r="DA17">
        <f>IF(_xlfn.IFNA(A17,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17:K2014)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16+1,DA16+1,NA())))</f>
        <v>14</v>
      </c>
      <c r="DB17" t="e" cm="1">
        <f t="array" ref="DB17">IFERROR(IF(ISNA($A17),NA(),INDEX(B$3:B$2000,_xlfn.XMATCH(Configuration!$B$12,B$3:B$2000,1,1)+$DA17)-0), NA())</f>
        <v>#N/A</v>
      </c>
      <c r="DC17" cm="1">
        <f t="array" ref="DC17">IFERROR(IF(ISNA($A17),NA(),INDEX(E$3:E$2000,_xlfn.XMATCH(Configuration!$B$12,E$3:E$2000,1,1)+$DA17)-0), NA())</f>
        <v>1617</v>
      </c>
      <c r="DD17" t="e" cm="1">
        <f t="array" ref="DD17">IFERROR(IF(ISNA($A17),NA(),INDEX(H$3:H$2000,_xlfn.XMATCH(Configuration!$B$12,H$3:H$2000,1,1)+$DA17)-0), NA())</f>
        <v>#N/A</v>
      </c>
      <c r="DE17" t="e" cm="1">
        <f t="array" ref="DE17">IFERROR(IF(ISNA($A17),NA(),INDEX(K$3:K$2000,_xlfn.XMATCH(Configuration!$B$12,K$3:K$2000,1,1)+$DA17)-0), NA())</f>
        <v>#N/A</v>
      </c>
      <c r="DF17" t="e" cm="1">
        <f t="array" ref="DF17">IFERROR(IF(ISNA($A17),NA(),INDEX(N$3:N$2000,_xlfn.XMATCH(Configuration!$B$12,N$3:N$2000,1,1)+$DA17)-0), NA())</f>
        <v>#N/A</v>
      </c>
      <c r="DG17" t="e" cm="1">
        <f t="array" ref="DG17">IFERROR(IF(ISNA($A17),NA(),INDEX(Q$3:Q$2000,_xlfn.XMATCH(Configuration!$B$12,Q$3:Q$2000,1,1)+$DA17)-0), NA())</f>
        <v>#N/A</v>
      </c>
      <c r="DH17" t="e" cm="1">
        <f t="array" ref="DH17">IFERROR(IF(ISNA($A17),NA(),INDEX(T$3:T$2000,_xlfn.XMATCH(Configuration!$B$12,T$3:T$2000,1,1)+$DA17)-0), NA())</f>
        <v>#N/A</v>
      </c>
      <c r="DI17" t="e" cm="1">
        <f t="array" ref="DI17">IFERROR(IF(ISNA($A17),NA(),INDEX(W$3:W$2000,_xlfn.XMATCH(Configuration!$B$12,W$3:W$2000,1,1)+$DA17)-0), NA())</f>
        <v>#N/A</v>
      </c>
    </row>
    <row r="18" spans="1:113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10"/>
        <v>16</v>
      </c>
      <c r="AD18">
        <f t="shared" si="11"/>
        <v>3</v>
      </c>
      <c r="AE18">
        <f t="shared" si="12"/>
        <v>2</v>
      </c>
      <c r="AF18" s="5">
        <f t="shared" si="13"/>
        <v>0</v>
      </c>
      <c r="AG18">
        <f t="shared" si="14"/>
        <v>11</v>
      </c>
      <c r="AH18">
        <f t="shared" si="15"/>
        <v>12</v>
      </c>
      <c r="AI18">
        <f t="shared" si="16"/>
        <v>0</v>
      </c>
      <c r="AJ18">
        <f t="shared" si="17"/>
        <v>0</v>
      </c>
      <c r="AK18">
        <f t="shared" si="18"/>
        <v>12</v>
      </c>
      <c r="AL18" s="2">
        <f t="shared" si="19"/>
        <v>0.4</v>
      </c>
      <c r="AM18" s="2">
        <f t="shared" si="20"/>
        <v>0.6</v>
      </c>
      <c r="AN18" s="2">
        <f t="shared" si="21"/>
        <v>0</v>
      </c>
      <c r="AO18" s="2">
        <f t="shared" si="22"/>
        <v>0.25</v>
      </c>
      <c r="AP18" s="2">
        <f t="shared" si="23"/>
        <v>6.25E-2</v>
      </c>
      <c r="AQ18" s="2">
        <f t="shared" si="24"/>
        <v>0.125</v>
      </c>
      <c r="AR18" s="2">
        <f t="shared" si="25"/>
        <v>0.3125</v>
      </c>
      <c r="AS18" s="2">
        <f t="shared" si="26"/>
        <v>0</v>
      </c>
      <c r="AT18" s="2">
        <f t="shared" si="27"/>
        <v>0</v>
      </c>
      <c r="AU18" s="2">
        <f t="shared" si="28"/>
        <v>0.25</v>
      </c>
      <c r="AV18" s="3">
        <f t="shared" ca="1" si="29"/>
        <v>0.8571428571428571</v>
      </c>
      <c r="AW18" s="2">
        <f t="shared" si="30"/>
        <v>0</v>
      </c>
      <c r="AX18" s="2">
        <f t="shared" si="31"/>
        <v>0</v>
      </c>
      <c r="AY18">
        <f t="shared" si="32"/>
        <v>23</v>
      </c>
      <c r="AZ18">
        <f t="shared" si="33"/>
        <v>10</v>
      </c>
      <c r="BA18" s="3">
        <f>IF(_xlfn.IFNA($A18,"")="","",AC18/(Configuration!$B$1/1000000))</f>
        <v>0.63080786775113051</v>
      </c>
      <c r="BB18">
        <f>IF(OR(_xlfn.IFNA($A18,"")="", ROW()&lt;=3,MAX(International!$C$3:$C$2000)&lt;$AC18),"",$A18-_xlfn.XLOOKUP($AC18,International!$C$3:$C$2000,International!$A$3:$A$2000,NA(),1,1))</f>
        <v>-13</v>
      </c>
      <c r="BC18">
        <f>IF(OR(_xlfn.IFNA($A18,"")="", ROW()&lt;=3,MAX(International!$D$3:$D$2000)&lt;$BA18),"",$A18-_xlfn.XLOOKUP($BA18,International!$D$3:$D$2000,International!$A$3:$A$2000,NA(),1,1))</f>
        <v>-14</v>
      </c>
      <c r="BD18">
        <f>IF(OR(_xlfn.IFNA($A18,"")="", ROW()&lt;=3,MAX(International!$F$3:$F$2000)&lt;$AC18),"",$A18-_xlfn.XLOOKUP($AC18,International!$F$3:$F$2000,International!$A$3:$A$2000,NA(),1,1))</f>
        <v>-18</v>
      </c>
      <c r="BE18">
        <f>IF(OR(_xlfn.IFNA($A18,"")="", ROW()&lt;=3,MAX(International!$G$3:$G$2000)&lt;$BA18),"",$A18-_xlfn.XLOOKUP($BA18,International!$G$3:$G$2000,International!$A$3:$A$2000,NA(),1,1))</f>
        <v>-20</v>
      </c>
      <c r="BF18">
        <f>IF(OR(_xlfn.IFNA($A18,"")="", ROW()&lt;=3,MAX(International!$I$3:$I$2000)&lt;$AC18),"",$A18-_xlfn.XLOOKUP($AC18,International!$I$3:$I$2000,International!$A$3:$A$2000,NA(),1,1))</f>
        <v>-27</v>
      </c>
      <c r="BG18">
        <f>IF(OR(_xlfn.IFNA($A18,"")="", ROW()&lt;=3,MAX(International!$J$3:$J$2000)&lt;$BA18),"",$A18-_xlfn.XLOOKUP($BA18,International!$J$3:$J$2000,International!$A$3:$A$2000,NA(),1,1))</f>
        <v>-22</v>
      </c>
      <c r="BH18">
        <f>IF(OR(_xlfn.IFNA($A18,"")="", ROW()&lt;=3,MAX(International!$L$3:$L$2000)&lt;$AC18),"",$A18-_xlfn.XLOOKUP($AC18,International!$L$3:$L$2000,International!$A$3:$A$2000,NA(),1,1))</f>
        <v>-16</v>
      </c>
      <c r="BI18">
        <f>IF(OR(_xlfn.IFNA($A18,"")="", ROW()&lt;=3,MAX(International!$M$3:$M$2000)&lt;$BA18),"",$A18-_xlfn.XLOOKUP($BA18,International!$M$3:$M$2000,International!$A$3:$A$2000,NA(),1,1))</f>
        <v>-26</v>
      </c>
      <c r="BJ18">
        <f>IF(OR(_xlfn.IFNA($A18,"")="", ROW()&lt;=3,MAX(International!$O$3:$O$2000)&lt;$AC18),"",$A18-_xlfn.XLOOKUP($AC18,International!$O$3:$O$2000,International!$A$3:$A$2000,NA(),1,1))</f>
        <v>-25</v>
      </c>
      <c r="BK18">
        <f>IF(OR(_xlfn.IFNA($A18,"")="", ROW()&lt;=3,MAX(International!$P$3:$P$2000)&lt;$BA18),"",$A18-_xlfn.XLOOKUP($BA18,International!$P$3:$P$2000,International!$A$3:$A$2000,NA(),1,1))</f>
        <v>-23</v>
      </c>
      <c r="BL18">
        <f>IF(OR(_xlfn.IFNA($A18,"")="", ROW()&lt;=3,MAX(International!$R$3:$R$2000)&lt;$AC18),"",$A18-_xlfn.XLOOKUP($AC18,International!$R$3:$R$2000,International!$A$3:$A$2000,NA(),1,1))</f>
        <v>7</v>
      </c>
      <c r="BM18">
        <f>IF(OR(_xlfn.IFNA($A18,"")="", ROW()&lt;=3,MAX(International!$S$3:$S$2000)&lt;$BA18),"",$A18-_xlfn.XLOOKUP($BA18,International!$S$3:$S$2000,International!$A$3:$A$2000,NA(),1,1))</f>
        <v>13</v>
      </c>
      <c r="BN18">
        <f>IF(OR(_xlfn.IFNA($A18,"")="", ROW()&lt;=3,MAX(International!$U$3:$U$2000)&lt;$AC18),"",$A18-_xlfn.XLOOKUP($AC18,International!$U$3:$U$2000,International!$A$3:$A$2000,NA(),1,1))</f>
        <v>4</v>
      </c>
      <c r="BO18">
        <f>IF(OR(_xlfn.IFNA($A18,"")="", ROW()&lt;=3,MAX(International!$V$3:$V$2000)&lt;$BA18),"",$A18-_xlfn.XLOOKUP($BA18,International!$V$3:$V$2000,International!$A$3:$A$2000,NA(),1,1))</f>
        <v>-12</v>
      </c>
      <c r="BP18">
        <f>IF(OR(_xlfn.IFNA($A18,"")="", ROW()&lt;=3,MAX(International!$X$3:$X$2000)&lt;$AC18),"",$A18-_xlfn.XLOOKUP($AC18,International!$X$3:$X$2000,International!$A$3:$A$2000,NA(),1,1))</f>
        <v>-20</v>
      </c>
      <c r="BQ18">
        <f>IF(OR(_xlfn.IFNA($A18,"")="", ROW()&lt;=3,MAX(International!$Y$3:$Y$2000)&lt;$BA18),"",$A18-_xlfn.XLOOKUP($BA18,International!$Y$3:$Y$2000,International!$A$3:$A$2000,NA(),1,1))</f>
        <v>-23</v>
      </c>
      <c r="BR18" t="e">
        <f t="shared" si="34"/>
        <v>#N/A</v>
      </c>
      <c r="BS18" t="e">
        <f t="shared" si="0"/>
        <v>#N/A</v>
      </c>
      <c r="BT18" t="e">
        <f t="shared" si="1"/>
        <v>#N/A</v>
      </c>
      <c r="BU18" t="e">
        <f t="shared" si="2"/>
        <v>#N/A</v>
      </c>
      <c r="BV18" t="e">
        <f t="shared" si="3"/>
        <v>#N/A</v>
      </c>
      <c r="BW18" t="e">
        <f t="shared" si="4"/>
        <v>#N/A</v>
      </c>
      <c r="BX18" t="e">
        <f>IFERROR(IF(OR(ISNA($A18),$AC18&lt;100),NA(),IF(FLOOR((2^(($BR18+2*_xlfn.XLOOKUP(_xlfn.AGGREGATE(4,6,$BR$3:$BR1969),$BR$3:$BR$2000,$CA$3:$CA$2000,1,1)*LOG(10)/LOG(2))/_xlfn.XLOOKUP(_xlfn.AGGREGATE(4,6,$BR$3:$BR1969),$BR$3:$BR$2000,$CA$3:$CA$2000,1,1))),2)&gt; _xlfn.AGGREGATE(4,6,$BZ$3:$CX$2000)+2000,NA(),FLOOR((2^(($BR18+2*_xlfn.XLOOKUP(_xlfn.AGGREGATE(4,6,$BR$3:$BR1969),$BR$3:$BR$2000,$CA$3:$CA$2000,1,1)*LOG(10)/LOG(2))/_xlfn.XLOOKUP(_xlfn.AGGREGATE(4,6,$BR$3:$BR1969),$BR$3:$BR$2000,$CA$3:$CA$2000,1,1))),2))), NA())</f>
        <v>#N/A</v>
      </c>
      <c r="BY18" t="e">
        <f>IF(OR(ISNA($A18),$AC18&lt;100),NA(),FLOOR(_xlfn.XLOOKUP(_xlfn.AGGREGATE(5,6,$BR$3:$BR1969),$BR$3:$BR$2000,$BZ$3:$BZ$2000,1,1)+(_xlfn.XLOOKUP(_xlfn.AGGREGATE(4,6,$BR$3:$BR1969),$BR$3:$BR$2000,$BZ$3:$BZ$2000,1,1)-_xlfn.XLOOKUP(_xlfn.AGGREGATE(5,6,$BR$3:$BR1969),$BR$3:$BR$2000,$BZ$3:$BZ$2000,1,1))/_xlfn.XLOOKUP(_xlfn.AGGREGATE(4,6,$BR$3:$BR1969),$BR$3:$BR$2000,$BR$3:$BR$2000,1,1)*BR18, 1))</f>
        <v>#N/A</v>
      </c>
      <c r="BZ18" t="e">
        <f t="shared" si="35"/>
        <v>#N/A</v>
      </c>
      <c r="CA18" t="e">
        <f t="shared" si="5"/>
        <v>#N/A</v>
      </c>
      <c r="CB18" t="e">
        <f>IF(OR(ISNA($A18),$AC18&lt;100),NA(),IF($BR18=0,0,FLOOR((BZ18-_xlfn.XLOOKUP(_xlfn.AGGREGATE(5,6,$BR$3:$BR1969),$BR$3:$BR$2000,BZ$3:BZ$2000,1,1))/_xlfn.XLOOKUP($BR18,$BR$3:$BR$2000,$BR$3:$BR$2000,1,1), 1)))</f>
        <v>#N/A</v>
      </c>
      <c r="CC18" t="e" cm="1">
        <f t="array" ref="CC18">IFERROR(IF(OR(ISNA($A18),$AC18&lt;100,INDEX(International!C$3:C$2000,_xlfn.XMATCH(100,International!C$3:C$2000,1,1)+$BR18)=""),NA(),INDEX(International!C$3:C$2000,_xlfn.XMATCH(100,International!C$3:C$2000,1,1)+$BR18)), NA())</f>
        <v>#N/A</v>
      </c>
      <c r="CD18" t="e">
        <f t="shared" si="36"/>
        <v>#N/A</v>
      </c>
      <c r="CE18" t="e">
        <f>IF(OR(ISNA($A18),$AC18&lt;100),NA(),IF($BR18=0,0,FLOOR((CC18-_xlfn.XLOOKUP(_xlfn.AGGREGATE(5,6,$BR$3:$BR1969),$BR$3:$BR$2000,CC$3:CC$2000,1,1))/_xlfn.XLOOKUP($BR18,$BR$3:$BR$2000,$BR$3:$BR$2000,1,1), 1)))</f>
        <v>#N/A</v>
      </c>
      <c r="CF18" t="e" cm="1">
        <f t="array" ref="CF18">IFERROR(IF(OR(ISNA($A18),$AC18&lt;100,INDEX(International!F$3:F$2000,_xlfn.XMATCH(100,International!F$3:F$2000,1,1)+$BR18)=""),NA(),INDEX(International!F$3:F$2000,_xlfn.XMATCH(100,International!F$3:F$2000,1,1)+$BR18)), NA())</f>
        <v>#N/A</v>
      </c>
      <c r="CG18" t="e">
        <f t="shared" si="6"/>
        <v>#N/A</v>
      </c>
      <c r="CH18" t="e">
        <f>IF(OR(ISNA($A18),$AC18&lt;100),NA(),IF($BR18=0,0,FLOOR((CF18-_xlfn.XLOOKUP(_xlfn.AGGREGATE(5,6,$BR$3:$BR1969),$BR$3:$BR$2000,CF$3:CF$2000,1,1))/_xlfn.XLOOKUP($BR18,$BR$3:$BR$2000,$BR$3:$BR$2000,1,1), 1)))</f>
        <v>#N/A</v>
      </c>
      <c r="CI18" t="e" cm="1">
        <f t="array" ref="CI18">IFERROR(IF(OR(ISNA($A18),$AC18&lt;100,INDEX(International!I$3:I$2000,_xlfn.XMATCH(100,International!I$3:I$2000,1,1)+$BR18)=""),NA(),INDEX(International!I$3:I$2000,_xlfn.XMATCH(100,International!I$3:I$2000,1,1)+$BR18)), NA())</f>
        <v>#N/A</v>
      </c>
      <c r="CJ18" t="e">
        <f t="shared" si="6"/>
        <v>#N/A</v>
      </c>
      <c r="CK18" t="e">
        <f>IF(OR(ISNA($A18),$AC18&lt;100),NA(),IF($BR18=0,0,FLOOR((CI18-_xlfn.XLOOKUP(_xlfn.AGGREGATE(5,6,$BR$3:$BR1969),$BR$3:$BR$2000,CI$3:CI$2000,1,1))/_xlfn.XLOOKUP($BR18,$BR$3:$BR$2000,$BR$3:$BR$2000,1,1), 1)))</f>
        <v>#N/A</v>
      </c>
      <c r="CL18" t="e" cm="1">
        <f t="array" ref="CL18">IFERROR(IF(OR(ISNA($A18),$AC18&lt;100,INDEX(International!L$3:L$2000,_xlfn.XMATCH(100,International!L$3:L$2000,1,1)+$BR18)=""),NA(),INDEX(International!L$3:L$2000,_xlfn.XMATCH(100,International!L$3:L$2000,1,1)+$BR18)), NA())</f>
        <v>#N/A</v>
      </c>
      <c r="CM18" t="e">
        <f t="shared" ref="CM18:CP18" si="79">IF(OR(ISNA($A18),$AC18&lt;100),NA(),IF(CL18=100,0,($BR18*LOG(2)/LOG(CL18/100))))</f>
        <v>#N/A</v>
      </c>
      <c r="CN18" t="e">
        <f>IF(OR(ISNA($A18),$AC18&lt;100),NA(),IF($BR18=0,0,FLOOR((CL18-_xlfn.XLOOKUP(_xlfn.AGGREGATE(5,6,$BR$3:$BR1969),$BR$3:$BR$2000,CL$3:CL$2000,1,1))/_xlfn.XLOOKUP($BR18,$BR$3:$BR$2000,$BR$3:$BR$2000,1,1), 1)))</f>
        <v>#N/A</v>
      </c>
      <c r="CO18" t="e" cm="1">
        <f t="array" ref="CO18">IFERROR(IF(OR(ISNA($A18),$AC18&lt;100,INDEX(International!O$3:O$2000,_xlfn.XMATCH(100,International!O$3:O$2000,1,1)+$BR18)=""),NA(),INDEX(International!O$3:O$2000,_xlfn.XMATCH(100,International!O$3:O$2000,1,1)+$BR18)), NA())</f>
        <v>#N/A</v>
      </c>
      <c r="CP18" t="e">
        <f t="shared" si="79"/>
        <v>#N/A</v>
      </c>
      <c r="CQ18" t="e">
        <f>IF(OR(ISNA($A18),$AC18&lt;100),NA(),IF($BR18=0,0,FLOOR((CO18-_xlfn.XLOOKUP(_xlfn.AGGREGATE(5,6,$BR$3:$BR1969),$BR$3:$BR$2000,CO$3:CO$2000,1,1))/_xlfn.XLOOKUP($BR18,$BR$3:$BR$2000,$BR$3:$BR$2000,1,1), 1)))</f>
        <v>#N/A</v>
      </c>
      <c r="CR18" t="e" cm="1">
        <f t="array" ref="CR18">IFERROR(IF(OR(ISNA($A18),$AC18&lt;100,INDEX(International!R$3:R$2000,_xlfn.XMATCH(100,International!R$3:R$2000,1,1)+$BR18)=""),NA(),INDEX(International!R$3:R$2000,_xlfn.XMATCH(100,International!R$3:R$2000,1,1)+$BR18)), NA())</f>
        <v>#N/A</v>
      </c>
      <c r="CS18" t="e">
        <f t="shared" ref="CS18:CV18" si="80">IF(OR(ISNA($A18),$AC18&lt;100),NA(),IF(CR18=100,0,($BR18*LOG(2)/LOG(CR18/100))))</f>
        <v>#N/A</v>
      </c>
      <c r="CT18" t="e">
        <f>IF(OR(ISNA($A18),$AC18&lt;100),NA(),IF($BR18=0,0,FLOOR((CR18-_xlfn.XLOOKUP(_xlfn.AGGREGATE(5,6,$BR$3:$BR1969),$BR$3:$BR$2000,CR$3:CR$2000,1,1))/_xlfn.XLOOKUP($BR18,$BR$3:$BR$2000,$BR$3:$BR$2000,1,1), 1)))</f>
        <v>#N/A</v>
      </c>
      <c r="CU18" t="e" cm="1">
        <f t="array" ref="CU18">IFERROR(IF(OR(ISNA($A18),$AC18&lt;100,INDEX(International!U$3:U$2000,_xlfn.XMATCH(100,International!U$3:U$2000,1,1)+$BR18)=""),NA(),INDEX(International!U$3:U$2000,_xlfn.XMATCH(100,International!U$3:U$2000,1,1)+$BR18)), NA())</f>
        <v>#N/A</v>
      </c>
      <c r="CV18" t="e">
        <f t="shared" si="80"/>
        <v>#N/A</v>
      </c>
      <c r="CW18" t="e">
        <f>IF(OR(ISNA($A18),$AC18&lt;100),NA(),IF($BR18=0,0,FLOOR((CU18-_xlfn.XLOOKUP(_xlfn.AGGREGATE(5,6,$BR$3:$BR1969),$BR$3:$BR$2000,CU$3:CU$2000,1,1))/_xlfn.XLOOKUP($BR18,$BR$3:$BR$2000,$BR$3:$BR$2000,1,1), 1)))</f>
        <v>#N/A</v>
      </c>
      <c r="CX18" t="e" cm="1">
        <f t="array" ref="CX18">IFERROR(IF(OR(ISNA($A18),$AC18&lt;100,INDEX(International!X$3:X$2000,_xlfn.XMATCH(100,International!X$3:X$2000,1,1)+$BR18)=""),NA(),INDEX(International!X$3:X$2000,_xlfn.XMATCH(100,International!X$3:X$2000,1,1)+$BR18)), NA())</f>
        <v>#N/A</v>
      </c>
      <c r="CY18" t="e">
        <f t="shared" ref="CY18" si="81">IF(OR(ISNA($A18),$AC18&lt;100),NA(),IF(CX18=100,0,($BR18*LOG(2)/LOG(CX18/100))))</f>
        <v>#N/A</v>
      </c>
      <c r="CZ18" t="e">
        <f>IF(OR(ISNA($A18),$AC18&lt;100),NA(),IF($BR18=0,0,FLOOR((CX18-_xlfn.XLOOKUP(_xlfn.AGGREGATE(5,6,$BR$3:$BR1969),$BR$3:$BR$2000,CX$3:CX$2000,1,1))/_xlfn.XLOOKUP($BR18,$BR$3:$BR$2000,$BR$3:$BR$2000,1,1), 1)))</f>
        <v>#N/A</v>
      </c>
      <c r="DA18">
        <f>IF(_xlfn.IFNA(A18,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18:K2015)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17+1,DA17+1,NA())))</f>
        <v>15</v>
      </c>
      <c r="DB18" t="e" cm="1">
        <f t="array" ref="DB18">IFERROR(IF(ISNA($A18),NA(),INDEX(B$3:B$2000,_xlfn.XMATCH(Configuration!$B$12,B$3:B$2000,1,1)+$DA18)-0), NA())</f>
        <v>#N/A</v>
      </c>
      <c r="DC18" cm="1">
        <f t="array" ref="DC18">IFERROR(IF(ISNA($A18),NA(),INDEX(E$3:E$2000,_xlfn.XMATCH(Configuration!$B$12,E$3:E$2000,1,1)+$DA18)-0), NA())</f>
        <v>1791</v>
      </c>
      <c r="DD18" t="e" cm="1">
        <f t="array" ref="DD18">IFERROR(IF(ISNA($A18),NA(),INDEX(H$3:H$2000,_xlfn.XMATCH(Configuration!$B$12,H$3:H$2000,1,1)+$DA18)-0), NA())</f>
        <v>#N/A</v>
      </c>
      <c r="DE18" t="e" cm="1">
        <f t="array" ref="DE18">IFERROR(IF(ISNA($A18),NA(),INDEX(K$3:K$2000,_xlfn.XMATCH(Configuration!$B$12,K$3:K$2000,1,1)+$DA18)-0), NA())</f>
        <v>#N/A</v>
      </c>
      <c r="DF18" t="e" cm="1">
        <f t="array" ref="DF18">IFERROR(IF(ISNA($A18),NA(),INDEX(N$3:N$2000,_xlfn.XMATCH(Configuration!$B$12,N$3:N$2000,1,1)+$DA18)-0), NA())</f>
        <v>#N/A</v>
      </c>
      <c r="DG18" t="e" cm="1">
        <f t="array" ref="DG18">IFERROR(IF(ISNA($A18),NA(),INDEX(Q$3:Q$2000,_xlfn.XMATCH(Configuration!$B$12,Q$3:Q$2000,1,1)+$DA18)-0), NA())</f>
        <v>#N/A</v>
      </c>
      <c r="DH18" t="e" cm="1">
        <f t="array" ref="DH18">IFERROR(IF(ISNA($A18),NA(),INDEX(T$3:T$2000,_xlfn.XMATCH(Configuration!$B$12,T$3:T$2000,1,1)+$DA18)-0), NA())</f>
        <v>#N/A</v>
      </c>
      <c r="DI18" t="e" cm="1">
        <f t="array" ref="DI18">IFERROR(IF(ISNA($A18),NA(),INDEX(W$3:W$2000,_xlfn.XMATCH(Configuration!$B$12,W$3:W$2000,1,1)+$DA18)-0), NA())</f>
        <v>#N/A</v>
      </c>
    </row>
    <row r="19" spans="1:113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10"/>
        <v>16</v>
      </c>
      <c r="AD19">
        <f t="shared" si="11"/>
        <v>3</v>
      </c>
      <c r="AE19">
        <f t="shared" si="12"/>
        <v>2</v>
      </c>
      <c r="AF19" s="5">
        <f t="shared" si="13"/>
        <v>0</v>
      </c>
      <c r="AG19">
        <f t="shared" si="14"/>
        <v>11</v>
      </c>
      <c r="AH19">
        <f t="shared" si="15"/>
        <v>12</v>
      </c>
      <c r="AI19">
        <f t="shared" si="16"/>
        <v>0</v>
      </c>
      <c r="AJ19">
        <f t="shared" si="17"/>
        <v>0</v>
      </c>
      <c r="AK19">
        <f t="shared" si="18"/>
        <v>12</v>
      </c>
      <c r="AL19" s="2">
        <f t="shared" si="19"/>
        <v>0.4</v>
      </c>
      <c r="AM19" s="2">
        <f t="shared" si="20"/>
        <v>0.6</v>
      </c>
      <c r="AN19" s="2">
        <f t="shared" si="21"/>
        <v>0</v>
      </c>
      <c r="AO19" s="2">
        <f t="shared" si="22"/>
        <v>0.25</v>
      </c>
      <c r="AP19" s="2">
        <f t="shared" si="23"/>
        <v>6.25E-2</v>
      </c>
      <c r="AQ19" s="2">
        <f t="shared" si="24"/>
        <v>0.125</v>
      </c>
      <c r="AR19" s="2">
        <f t="shared" si="25"/>
        <v>0.3125</v>
      </c>
      <c r="AS19" s="2">
        <f t="shared" si="26"/>
        <v>0</v>
      </c>
      <c r="AT19" s="2">
        <f t="shared" si="27"/>
        <v>0</v>
      </c>
      <c r="AU19" s="2">
        <f t="shared" si="28"/>
        <v>0.25</v>
      </c>
      <c r="AV19" s="3">
        <f t="shared" ca="1" si="29"/>
        <v>0.5714285714285714</v>
      </c>
      <c r="AW19" s="2">
        <f t="shared" si="30"/>
        <v>0</v>
      </c>
      <c r="AX19" s="2">
        <f t="shared" si="31"/>
        <v>0</v>
      </c>
      <c r="AY19">
        <f t="shared" si="32"/>
        <v>22</v>
      </c>
      <c r="AZ19">
        <f t="shared" si="33"/>
        <v>11</v>
      </c>
      <c r="BA19" s="3">
        <f>IF(_xlfn.IFNA($A19,"")="","",AC19/(Configuration!$B$1/1000000))</f>
        <v>0.63080786775113051</v>
      </c>
      <c r="BB19">
        <f>IF(OR(_xlfn.IFNA($A19,"")="", ROW()&lt;=3,MAX(International!$C$3:$C$2000)&lt;$AC19),"",$A19-_xlfn.XLOOKUP($AC19,International!$C$3:$C$2000,International!$A$3:$A$2000,NA(),1,1))</f>
        <v>-12</v>
      </c>
      <c r="BC19">
        <f>IF(OR(_xlfn.IFNA($A19,"")="", ROW()&lt;=3,MAX(International!$D$3:$D$2000)&lt;$BA19),"",$A19-_xlfn.XLOOKUP($BA19,International!$D$3:$D$2000,International!$A$3:$A$2000,NA(),1,1))</f>
        <v>-13</v>
      </c>
      <c r="BD19">
        <f>IF(OR(_xlfn.IFNA($A19,"")="", ROW()&lt;=3,MAX(International!$F$3:$F$2000)&lt;$AC19),"",$A19-_xlfn.XLOOKUP($AC19,International!$F$3:$F$2000,International!$A$3:$A$2000,NA(),1,1))</f>
        <v>-17</v>
      </c>
      <c r="BE19">
        <f>IF(OR(_xlfn.IFNA($A19,"")="", ROW()&lt;=3,MAX(International!$G$3:$G$2000)&lt;$BA19),"",$A19-_xlfn.XLOOKUP($BA19,International!$G$3:$G$2000,International!$A$3:$A$2000,NA(),1,1))</f>
        <v>-19</v>
      </c>
      <c r="BF19">
        <f>IF(OR(_xlfn.IFNA($A19,"")="", ROW()&lt;=3,MAX(International!$I$3:$I$2000)&lt;$AC19),"",$A19-_xlfn.XLOOKUP($AC19,International!$I$3:$I$2000,International!$A$3:$A$2000,NA(),1,1))</f>
        <v>-26</v>
      </c>
      <c r="BG19">
        <f>IF(OR(_xlfn.IFNA($A19,"")="", ROW()&lt;=3,MAX(International!$J$3:$J$2000)&lt;$BA19),"",$A19-_xlfn.XLOOKUP($BA19,International!$J$3:$J$2000,International!$A$3:$A$2000,NA(),1,1))</f>
        <v>-21</v>
      </c>
      <c r="BH19">
        <f>IF(OR(_xlfn.IFNA($A19,"")="", ROW()&lt;=3,MAX(International!$L$3:$L$2000)&lt;$AC19),"",$A19-_xlfn.XLOOKUP($AC19,International!$L$3:$L$2000,International!$A$3:$A$2000,NA(),1,1))</f>
        <v>-15</v>
      </c>
      <c r="BI19">
        <f>IF(OR(_xlfn.IFNA($A19,"")="", ROW()&lt;=3,MAX(International!$M$3:$M$2000)&lt;$BA19),"",$A19-_xlfn.XLOOKUP($BA19,International!$M$3:$M$2000,International!$A$3:$A$2000,NA(),1,1))</f>
        <v>-25</v>
      </c>
      <c r="BJ19">
        <f>IF(OR(_xlfn.IFNA($A19,"")="", ROW()&lt;=3,MAX(International!$O$3:$O$2000)&lt;$AC19),"",$A19-_xlfn.XLOOKUP($AC19,International!$O$3:$O$2000,International!$A$3:$A$2000,NA(),1,1))</f>
        <v>-24</v>
      </c>
      <c r="BK19">
        <f>IF(OR(_xlfn.IFNA($A19,"")="", ROW()&lt;=3,MAX(International!$P$3:$P$2000)&lt;$BA19),"",$A19-_xlfn.XLOOKUP($BA19,International!$P$3:$P$2000,International!$A$3:$A$2000,NA(),1,1))</f>
        <v>-22</v>
      </c>
      <c r="BL19">
        <f>IF(OR(_xlfn.IFNA($A19,"")="", ROW()&lt;=3,MAX(International!$R$3:$R$2000)&lt;$AC19),"",$A19-_xlfn.XLOOKUP($AC19,International!$R$3:$R$2000,International!$A$3:$A$2000,NA(),1,1))</f>
        <v>8</v>
      </c>
      <c r="BM19">
        <f>IF(OR(_xlfn.IFNA($A19,"")="", ROW()&lt;=3,MAX(International!$S$3:$S$2000)&lt;$BA19),"",$A19-_xlfn.XLOOKUP($BA19,International!$S$3:$S$2000,International!$A$3:$A$2000,NA(),1,1))</f>
        <v>14</v>
      </c>
      <c r="BN19">
        <f>IF(OR(_xlfn.IFNA($A19,"")="", ROW()&lt;=3,MAX(International!$U$3:$U$2000)&lt;$AC19),"",$A19-_xlfn.XLOOKUP($AC19,International!$U$3:$U$2000,International!$A$3:$A$2000,NA(),1,1))</f>
        <v>5</v>
      </c>
      <c r="BO19">
        <f>IF(OR(_xlfn.IFNA($A19,"")="", ROW()&lt;=3,MAX(International!$V$3:$V$2000)&lt;$BA19),"",$A19-_xlfn.XLOOKUP($BA19,International!$V$3:$V$2000,International!$A$3:$A$2000,NA(),1,1))</f>
        <v>-11</v>
      </c>
      <c r="BP19">
        <f>IF(OR(_xlfn.IFNA($A19,"")="", ROW()&lt;=3,MAX(International!$X$3:$X$2000)&lt;$AC19),"",$A19-_xlfn.XLOOKUP($AC19,International!$X$3:$X$2000,International!$A$3:$A$2000,NA(),1,1))</f>
        <v>-19</v>
      </c>
      <c r="BQ19">
        <f>IF(OR(_xlfn.IFNA($A19,"")="", ROW()&lt;=3,MAX(International!$Y$3:$Y$2000)&lt;$BA19),"",$A19-_xlfn.XLOOKUP($BA19,International!$Y$3:$Y$2000,International!$A$3:$A$2000,NA(),1,1))</f>
        <v>-22</v>
      </c>
      <c r="BR19" t="e">
        <f t="shared" si="34"/>
        <v>#N/A</v>
      </c>
      <c r="BS19" t="e">
        <f t="shared" si="0"/>
        <v>#N/A</v>
      </c>
      <c r="BT19" t="e">
        <f t="shared" si="1"/>
        <v>#N/A</v>
      </c>
      <c r="BU19" t="e">
        <f t="shared" si="2"/>
        <v>#N/A</v>
      </c>
      <c r="BV19" t="e">
        <f t="shared" si="3"/>
        <v>#N/A</v>
      </c>
      <c r="BW19" t="e">
        <f t="shared" si="4"/>
        <v>#N/A</v>
      </c>
      <c r="BX19" t="e">
        <f>IFERROR(IF(OR(ISNA($A19),$AC19&lt;100),NA(),IF(FLOOR((2^(($BR19+2*_xlfn.XLOOKUP(_xlfn.AGGREGATE(4,6,$BR$3:$BR1970),$BR$3:$BR$2000,$CA$3:$CA$2000,1,1)*LOG(10)/LOG(2))/_xlfn.XLOOKUP(_xlfn.AGGREGATE(4,6,$BR$3:$BR1970),$BR$3:$BR$2000,$CA$3:$CA$2000,1,1))),2)&gt; _xlfn.AGGREGATE(4,6,$BZ$3:$CX$2000)+2000,NA(),FLOOR((2^(($BR19+2*_xlfn.XLOOKUP(_xlfn.AGGREGATE(4,6,$BR$3:$BR1970),$BR$3:$BR$2000,$CA$3:$CA$2000,1,1)*LOG(10)/LOG(2))/_xlfn.XLOOKUP(_xlfn.AGGREGATE(4,6,$BR$3:$BR1970),$BR$3:$BR$2000,$CA$3:$CA$2000,1,1))),2))), NA())</f>
        <v>#N/A</v>
      </c>
      <c r="BY19" t="e">
        <f>IF(OR(ISNA($A19),$AC19&lt;100),NA(),FLOOR(_xlfn.XLOOKUP(_xlfn.AGGREGATE(5,6,$BR$3:$BR1970),$BR$3:$BR$2000,$BZ$3:$BZ$2000,1,1)+(_xlfn.XLOOKUP(_xlfn.AGGREGATE(4,6,$BR$3:$BR1970),$BR$3:$BR$2000,$BZ$3:$BZ$2000,1,1)-_xlfn.XLOOKUP(_xlfn.AGGREGATE(5,6,$BR$3:$BR1970),$BR$3:$BR$2000,$BZ$3:$BZ$2000,1,1))/_xlfn.XLOOKUP(_xlfn.AGGREGATE(4,6,$BR$3:$BR1970),$BR$3:$BR$2000,$BR$3:$BR$2000,1,1)*BR19, 1))</f>
        <v>#N/A</v>
      </c>
      <c r="BZ19" t="e">
        <f t="shared" si="35"/>
        <v>#N/A</v>
      </c>
      <c r="CA19" t="e">
        <f t="shared" si="5"/>
        <v>#N/A</v>
      </c>
      <c r="CB19" t="e">
        <f>IF(OR(ISNA($A19),$AC19&lt;100),NA(),IF($BR19=0,0,FLOOR((BZ19-_xlfn.XLOOKUP(_xlfn.AGGREGATE(5,6,$BR$3:$BR1970),$BR$3:$BR$2000,BZ$3:BZ$2000,1,1))/_xlfn.XLOOKUP($BR19,$BR$3:$BR$2000,$BR$3:$BR$2000,1,1), 1)))</f>
        <v>#N/A</v>
      </c>
      <c r="CC19" t="e" cm="1">
        <f t="array" ref="CC19">IFERROR(IF(OR(ISNA($A19),$AC19&lt;100,INDEX(International!C$3:C$2000,_xlfn.XMATCH(100,International!C$3:C$2000,1,1)+$BR19)=""),NA(),INDEX(International!C$3:C$2000,_xlfn.XMATCH(100,International!C$3:C$2000,1,1)+$BR19)), NA())</f>
        <v>#N/A</v>
      </c>
      <c r="CD19" t="e">
        <f t="shared" si="36"/>
        <v>#N/A</v>
      </c>
      <c r="CE19" t="e">
        <f>IF(OR(ISNA($A19),$AC19&lt;100),NA(),IF($BR19=0,0,FLOOR((CC19-_xlfn.XLOOKUP(_xlfn.AGGREGATE(5,6,$BR$3:$BR1970),$BR$3:$BR$2000,CC$3:CC$2000,1,1))/_xlfn.XLOOKUP($BR19,$BR$3:$BR$2000,$BR$3:$BR$2000,1,1), 1)))</f>
        <v>#N/A</v>
      </c>
      <c r="CF19" t="e" cm="1">
        <f t="array" ref="CF19">IFERROR(IF(OR(ISNA($A19),$AC19&lt;100,INDEX(International!F$3:F$2000,_xlfn.XMATCH(100,International!F$3:F$2000,1,1)+$BR19)=""),NA(),INDEX(International!F$3:F$2000,_xlfn.XMATCH(100,International!F$3:F$2000,1,1)+$BR19)), NA())</f>
        <v>#N/A</v>
      </c>
      <c r="CG19" t="e">
        <f t="shared" si="6"/>
        <v>#N/A</v>
      </c>
      <c r="CH19" t="e">
        <f>IF(OR(ISNA($A19),$AC19&lt;100),NA(),IF($BR19=0,0,FLOOR((CF19-_xlfn.XLOOKUP(_xlfn.AGGREGATE(5,6,$BR$3:$BR1970),$BR$3:$BR$2000,CF$3:CF$2000,1,1))/_xlfn.XLOOKUP($BR19,$BR$3:$BR$2000,$BR$3:$BR$2000,1,1), 1)))</f>
        <v>#N/A</v>
      </c>
      <c r="CI19" t="e" cm="1">
        <f t="array" ref="CI19">IFERROR(IF(OR(ISNA($A19),$AC19&lt;100,INDEX(International!I$3:I$2000,_xlfn.XMATCH(100,International!I$3:I$2000,1,1)+$BR19)=""),NA(),INDEX(International!I$3:I$2000,_xlfn.XMATCH(100,International!I$3:I$2000,1,1)+$BR19)), NA())</f>
        <v>#N/A</v>
      </c>
      <c r="CJ19" t="e">
        <f t="shared" si="6"/>
        <v>#N/A</v>
      </c>
      <c r="CK19" t="e">
        <f>IF(OR(ISNA($A19),$AC19&lt;100),NA(),IF($BR19=0,0,FLOOR((CI19-_xlfn.XLOOKUP(_xlfn.AGGREGATE(5,6,$BR$3:$BR1970),$BR$3:$BR$2000,CI$3:CI$2000,1,1))/_xlfn.XLOOKUP($BR19,$BR$3:$BR$2000,$BR$3:$BR$2000,1,1), 1)))</f>
        <v>#N/A</v>
      </c>
      <c r="CL19" t="e" cm="1">
        <f t="array" ref="CL19">IFERROR(IF(OR(ISNA($A19),$AC19&lt;100,INDEX(International!L$3:L$2000,_xlfn.XMATCH(100,International!L$3:L$2000,1,1)+$BR19)=""),NA(),INDEX(International!L$3:L$2000,_xlfn.XMATCH(100,International!L$3:L$2000,1,1)+$BR19)), NA())</f>
        <v>#N/A</v>
      </c>
      <c r="CM19" t="e">
        <f t="shared" ref="CM19:CP19" si="82">IF(OR(ISNA($A19),$AC19&lt;100),NA(),IF(CL19=100,0,($BR19*LOG(2)/LOG(CL19/100))))</f>
        <v>#N/A</v>
      </c>
      <c r="CN19" t="e">
        <f>IF(OR(ISNA($A19),$AC19&lt;100),NA(),IF($BR19=0,0,FLOOR((CL19-_xlfn.XLOOKUP(_xlfn.AGGREGATE(5,6,$BR$3:$BR1970),$BR$3:$BR$2000,CL$3:CL$2000,1,1))/_xlfn.XLOOKUP($BR19,$BR$3:$BR$2000,$BR$3:$BR$2000,1,1), 1)))</f>
        <v>#N/A</v>
      </c>
      <c r="CO19" t="e" cm="1">
        <f t="array" ref="CO19">IFERROR(IF(OR(ISNA($A19),$AC19&lt;100,INDEX(International!O$3:O$2000,_xlfn.XMATCH(100,International!O$3:O$2000,1,1)+$BR19)=""),NA(),INDEX(International!O$3:O$2000,_xlfn.XMATCH(100,International!O$3:O$2000,1,1)+$BR19)), NA())</f>
        <v>#N/A</v>
      </c>
      <c r="CP19" t="e">
        <f t="shared" si="82"/>
        <v>#N/A</v>
      </c>
      <c r="CQ19" t="e">
        <f>IF(OR(ISNA($A19),$AC19&lt;100),NA(),IF($BR19=0,0,FLOOR((CO19-_xlfn.XLOOKUP(_xlfn.AGGREGATE(5,6,$BR$3:$BR1970),$BR$3:$BR$2000,CO$3:CO$2000,1,1))/_xlfn.XLOOKUP($BR19,$BR$3:$BR$2000,$BR$3:$BR$2000,1,1), 1)))</f>
        <v>#N/A</v>
      </c>
      <c r="CR19" t="e" cm="1">
        <f t="array" ref="CR19">IFERROR(IF(OR(ISNA($A19),$AC19&lt;100,INDEX(International!R$3:R$2000,_xlfn.XMATCH(100,International!R$3:R$2000,1,1)+$BR19)=""),NA(),INDEX(International!R$3:R$2000,_xlfn.XMATCH(100,International!R$3:R$2000,1,1)+$BR19)), NA())</f>
        <v>#N/A</v>
      </c>
      <c r="CS19" t="e">
        <f t="shared" ref="CS19:CV19" si="83">IF(OR(ISNA($A19),$AC19&lt;100),NA(),IF(CR19=100,0,($BR19*LOG(2)/LOG(CR19/100))))</f>
        <v>#N/A</v>
      </c>
      <c r="CT19" t="e">
        <f>IF(OR(ISNA($A19),$AC19&lt;100),NA(),IF($BR19=0,0,FLOOR((CR19-_xlfn.XLOOKUP(_xlfn.AGGREGATE(5,6,$BR$3:$BR1970),$BR$3:$BR$2000,CR$3:CR$2000,1,1))/_xlfn.XLOOKUP($BR19,$BR$3:$BR$2000,$BR$3:$BR$2000,1,1), 1)))</f>
        <v>#N/A</v>
      </c>
      <c r="CU19" t="e" cm="1">
        <f t="array" ref="CU19">IFERROR(IF(OR(ISNA($A19),$AC19&lt;100,INDEX(International!U$3:U$2000,_xlfn.XMATCH(100,International!U$3:U$2000,1,1)+$BR19)=""),NA(),INDEX(International!U$3:U$2000,_xlfn.XMATCH(100,International!U$3:U$2000,1,1)+$BR19)), NA())</f>
        <v>#N/A</v>
      </c>
      <c r="CV19" t="e">
        <f t="shared" si="83"/>
        <v>#N/A</v>
      </c>
      <c r="CW19" t="e">
        <f>IF(OR(ISNA($A19),$AC19&lt;100),NA(),IF($BR19=0,0,FLOOR((CU19-_xlfn.XLOOKUP(_xlfn.AGGREGATE(5,6,$BR$3:$BR1970),$BR$3:$BR$2000,CU$3:CU$2000,1,1))/_xlfn.XLOOKUP($BR19,$BR$3:$BR$2000,$BR$3:$BR$2000,1,1), 1)))</f>
        <v>#N/A</v>
      </c>
      <c r="CX19" t="e" cm="1">
        <f t="array" ref="CX19">IFERROR(IF(OR(ISNA($A19),$AC19&lt;100,INDEX(International!X$3:X$2000,_xlfn.XMATCH(100,International!X$3:X$2000,1,1)+$BR19)=""),NA(),INDEX(International!X$3:X$2000,_xlfn.XMATCH(100,International!X$3:X$2000,1,1)+$BR19)), NA())</f>
        <v>#N/A</v>
      </c>
      <c r="CY19" t="e">
        <f t="shared" ref="CY19" si="84">IF(OR(ISNA($A19),$AC19&lt;100),NA(),IF(CX19=100,0,($BR19*LOG(2)/LOG(CX19/100))))</f>
        <v>#N/A</v>
      </c>
      <c r="CZ19" t="e">
        <f>IF(OR(ISNA($A19),$AC19&lt;100),NA(),IF($BR19=0,0,FLOOR((CX19-_xlfn.XLOOKUP(_xlfn.AGGREGATE(5,6,$BR$3:$BR1970),$BR$3:$BR$2000,CX$3:CX$2000,1,1))/_xlfn.XLOOKUP($BR19,$BR$3:$BR$2000,$BR$3:$BR$2000,1,1), 1)))</f>
        <v>#N/A</v>
      </c>
      <c r="DA19">
        <f>IF(_xlfn.IFNA(A19,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19:K2016)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18+1,DA18+1,NA())))</f>
        <v>16</v>
      </c>
      <c r="DB19" t="e" cm="1">
        <f t="array" ref="DB19">IFERROR(IF(ISNA($A19),NA(),INDEX(B$3:B$2000,_xlfn.XMATCH(Configuration!$B$12,B$3:B$2000,1,1)+$DA19)-0), NA())</f>
        <v>#N/A</v>
      </c>
      <c r="DC19" cm="1">
        <f t="array" ref="DC19">IFERROR(IF(ISNA($A19),NA(),INDEX(E$3:E$2000,_xlfn.XMATCH(Configuration!$B$12,E$3:E$2000,1,1)+$DA19)-0), NA())</f>
        <v>1918</v>
      </c>
      <c r="DD19" t="e" cm="1">
        <f t="array" ref="DD19">IFERROR(IF(ISNA($A19),NA(),INDEX(H$3:H$2000,_xlfn.XMATCH(Configuration!$B$12,H$3:H$2000,1,1)+$DA19)-0), NA())</f>
        <v>#N/A</v>
      </c>
      <c r="DE19" t="e" cm="1">
        <f t="array" ref="DE19">IFERROR(IF(ISNA($A19),NA(),INDEX(K$3:K$2000,_xlfn.XMATCH(Configuration!$B$12,K$3:K$2000,1,1)+$DA19)-0), NA())</f>
        <v>#N/A</v>
      </c>
      <c r="DF19" t="e" cm="1">
        <f t="array" ref="DF19">IFERROR(IF(ISNA($A19),NA(),INDEX(N$3:N$2000,_xlfn.XMATCH(Configuration!$B$12,N$3:N$2000,1,1)+$DA19)-0), NA())</f>
        <v>#N/A</v>
      </c>
      <c r="DG19" t="e" cm="1">
        <f t="array" ref="DG19">IFERROR(IF(ISNA($A19),NA(),INDEX(Q$3:Q$2000,_xlfn.XMATCH(Configuration!$B$12,Q$3:Q$2000,1,1)+$DA19)-0), NA())</f>
        <v>#N/A</v>
      </c>
      <c r="DH19" t="e" cm="1">
        <f t="array" ref="DH19">IFERROR(IF(ISNA($A19),NA(),INDEX(T$3:T$2000,_xlfn.XMATCH(Configuration!$B$12,T$3:T$2000,1,1)+$DA19)-0), NA())</f>
        <v>#N/A</v>
      </c>
      <c r="DI19" t="e" cm="1">
        <f t="array" ref="DI19">IFERROR(IF(ISNA($A19),NA(),INDEX(W$3:W$2000,_xlfn.XMATCH(Configuration!$B$12,W$3:W$2000,1,1)+$DA19)-0), NA())</f>
        <v>#N/A</v>
      </c>
    </row>
    <row r="20" spans="1:113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10"/>
        <v>16</v>
      </c>
      <c r="AD20">
        <f t="shared" si="11"/>
        <v>3</v>
      </c>
      <c r="AE20">
        <f t="shared" si="12"/>
        <v>2</v>
      </c>
      <c r="AF20" s="5">
        <f t="shared" si="13"/>
        <v>0</v>
      </c>
      <c r="AG20">
        <f t="shared" si="14"/>
        <v>11</v>
      </c>
      <c r="AH20">
        <f t="shared" si="15"/>
        <v>12</v>
      </c>
      <c r="AI20">
        <f t="shared" si="16"/>
        <v>0</v>
      </c>
      <c r="AJ20">
        <f t="shared" si="17"/>
        <v>0</v>
      </c>
      <c r="AK20">
        <f t="shared" si="18"/>
        <v>12</v>
      </c>
      <c r="AL20" s="2">
        <f t="shared" si="19"/>
        <v>0.4</v>
      </c>
      <c r="AM20" s="2">
        <f t="shared" si="20"/>
        <v>0.6</v>
      </c>
      <c r="AN20" s="2">
        <f t="shared" si="21"/>
        <v>0</v>
      </c>
      <c r="AO20" s="2">
        <f t="shared" si="22"/>
        <v>0.25</v>
      </c>
      <c r="AP20" s="2">
        <f t="shared" si="23"/>
        <v>6.25E-2</v>
      </c>
      <c r="AQ20" s="2">
        <f t="shared" si="24"/>
        <v>0.125</v>
      </c>
      <c r="AR20" s="2">
        <f t="shared" si="25"/>
        <v>0.3125</v>
      </c>
      <c r="AS20" s="2">
        <f t="shared" si="26"/>
        <v>0</v>
      </c>
      <c r="AT20" s="2">
        <f t="shared" si="27"/>
        <v>0</v>
      </c>
      <c r="AU20" s="2">
        <f t="shared" si="28"/>
        <v>0.25</v>
      </c>
      <c r="AV20" s="3">
        <f t="shared" ca="1" si="29"/>
        <v>0.5714285714285714</v>
      </c>
      <c r="AW20" s="2">
        <f t="shared" si="30"/>
        <v>0</v>
      </c>
      <c r="AX20" s="2">
        <f t="shared" si="31"/>
        <v>0</v>
      </c>
      <c r="AY20">
        <f t="shared" si="32"/>
        <v>21</v>
      </c>
      <c r="AZ20">
        <f t="shared" si="33"/>
        <v>12</v>
      </c>
      <c r="BA20" s="3">
        <f>IF(_xlfn.IFNA($A20,"")="","",AC20/(Configuration!$B$1/1000000))</f>
        <v>0.63080786775113051</v>
      </c>
      <c r="BB20">
        <f>IF(OR(_xlfn.IFNA($A20,"")="", ROW()&lt;=3,MAX(International!$C$3:$C$2000)&lt;$AC20),"",$A20-_xlfn.XLOOKUP($AC20,International!$C$3:$C$2000,International!$A$3:$A$2000,NA(),1,1))</f>
        <v>-11</v>
      </c>
      <c r="BC20">
        <f>IF(OR(_xlfn.IFNA($A20,"")="", ROW()&lt;=3,MAX(International!$D$3:$D$2000)&lt;$BA20),"",$A20-_xlfn.XLOOKUP($BA20,International!$D$3:$D$2000,International!$A$3:$A$2000,NA(),1,1))</f>
        <v>-12</v>
      </c>
      <c r="BD20">
        <f>IF(OR(_xlfn.IFNA($A20,"")="", ROW()&lt;=3,MAX(International!$F$3:$F$2000)&lt;$AC20),"",$A20-_xlfn.XLOOKUP($AC20,International!$F$3:$F$2000,International!$A$3:$A$2000,NA(),1,1))</f>
        <v>-16</v>
      </c>
      <c r="BE20">
        <f>IF(OR(_xlfn.IFNA($A20,"")="", ROW()&lt;=3,MAX(International!$G$3:$G$2000)&lt;$BA20),"",$A20-_xlfn.XLOOKUP($BA20,International!$G$3:$G$2000,International!$A$3:$A$2000,NA(),1,1))</f>
        <v>-18</v>
      </c>
      <c r="BF20">
        <f>IF(OR(_xlfn.IFNA($A20,"")="", ROW()&lt;=3,MAX(International!$I$3:$I$2000)&lt;$AC20),"",$A20-_xlfn.XLOOKUP($AC20,International!$I$3:$I$2000,International!$A$3:$A$2000,NA(),1,1))</f>
        <v>-25</v>
      </c>
      <c r="BG20">
        <f>IF(OR(_xlfn.IFNA($A20,"")="", ROW()&lt;=3,MAX(International!$J$3:$J$2000)&lt;$BA20),"",$A20-_xlfn.XLOOKUP($BA20,International!$J$3:$J$2000,International!$A$3:$A$2000,NA(),1,1))</f>
        <v>-20</v>
      </c>
      <c r="BH20">
        <f>IF(OR(_xlfn.IFNA($A20,"")="", ROW()&lt;=3,MAX(International!$L$3:$L$2000)&lt;$AC20),"",$A20-_xlfn.XLOOKUP($AC20,International!$L$3:$L$2000,International!$A$3:$A$2000,NA(),1,1))</f>
        <v>-14</v>
      </c>
      <c r="BI20">
        <f>IF(OR(_xlfn.IFNA($A20,"")="", ROW()&lt;=3,MAX(International!$M$3:$M$2000)&lt;$BA20),"",$A20-_xlfn.XLOOKUP($BA20,International!$M$3:$M$2000,International!$A$3:$A$2000,NA(),1,1))</f>
        <v>-24</v>
      </c>
      <c r="BJ20">
        <f>IF(OR(_xlfn.IFNA($A20,"")="", ROW()&lt;=3,MAX(International!$O$3:$O$2000)&lt;$AC20),"",$A20-_xlfn.XLOOKUP($AC20,International!$O$3:$O$2000,International!$A$3:$A$2000,NA(),1,1))</f>
        <v>-23</v>
      </c>
      <c r="BK20">
        <f>IF(OR(_xlfn.IFNA($A20,"")="", ROW()&lt;=3,MAX(International!$P$3:$P$2000)&lt;$BA20),"",$A20-_xlfn.XLOOKUP($BA20,International!$P$3:$P$2000,International!$A$3:$A$2000,NA(),1,1))</f>
        <v>-21</v>
      </c>
      <c r="BL20">
        <f>IF(OR(_xlfn.IFNA($A20,"")="", ROW()&lt;=3,MAX(International!$R$3:$R$2000)&lt;$AC20),"",$A20-_xlfn.XLOOKUP($AC20,International!$R$3:$R$2000,International!$A$3:$A$2000,NA(),1,1))</f>
        <v>9</v>
      </c>
      <c r="BM20">
        <f>IF(OR(_xlfn.IFNA($A20,"")="", ROW()&lt;=3,MAX(International!$S$3:$S$2000)&lt;$BA20),"",$A20-_xlfn.XLOOKUP($BA20,International!$S$3:$S$2000,International!$A$3:$A$2000,NA(),1,1))</f>
        <v>15</v>
      </c>
      <c r="BN20">
        <f>IF(OR(_xlfn.IFNA($A20,"")="", ROW()&lt;=3,MAX(International!$U$3:$U$2000)&lt;$AC20),"",$A20-_xlfn.XLOOKUP($AC20,International!$U$3:$U$2000,International!$A$3:$A$2000,NA(),1,1))</f>
        <v>6</v>
      </c>
      <c r="BO20">
        <f>IF(OR(_xlfn.IFNA($A20,"")="", ROW()&lt;=3,MAX(International!$V$3:$V$2000)&lt;$BA20),"",$A20-_xlfn.XLOOKUP($BA20,International!$V$3:$V$2000,International!$A$3:$A$2000,NA(),1,1))</f>
        <v>-10</v>
      </c>
      <c r="BP20">
        <f>IF(OR(_xlfn.IFNA($A20,"")="", ROW()&lt;=3,MAX(International!$X$3:$X$2000)&lt;$AC20),"",$A20-_xlfn.XLOOKUP($AC20,International!$X$3:$X$2000,International!$A$3:$A$2000,NA(),1,1))</f>
        <v>-18</v>
      </c>
      <c r="BQ20">
        <f>IF(OR(_xlfn.IFNA($A20,"")="", ROW()&lt;=3,MAX(International!$Y$3:$Y$2000)&lt;$BA20),"",$A20-_xlfn.XLOOKUP($BA20,International!$Y$3:$Y$2000,International!$A$3:$A$2000,NA(),1,1))</f>
        <v>-21</v>
      </c>
      <c r="BR20" t="e">
        <f t="shared" si="34"/>
        <v>#N/A</v>
      </c>
      <c r="BS20" t="e">
        <f t="shared" si="0"/>
        <v>#N/A</v>
      </c>
      <c r="BT20" t="e">
        <f t="shared" si="1"/>
        <v>#N/A</v>
      </c>
      <c r="BU20" t="e">
        <f t="shared" si="2"/>
        <v>#N/A</v>
      </c>
      <c r="BV20" t="e">
        <f t="shared" si="3"/>
        <v>#N/A</v>
      </c>
      <c r="BW20" t="e">
        <f t="shared" si="4"/>
        <v>#N/A</v>
      </c>
      <c r="BX20" t="e">
        <f>IFERROR(IF(OR(ISNA($A20),$AC20&lt;100),NA(),IF(FLOOR((2^(($BR20+2*_xlfn.XLOOKUP(_xlfn.AGGREGATE(4,6,$BR$3:$BR1971),$BR$3:$BR$2000,$CA$3:$CA$2000,1,1)*LOG(10)/LOG(2))/_xlfn.XLOOKUP(_xlfn.AGGREGATE(4,6,$BR$3:$BR1971),$BR$3:$BR$2000,$CA$3:$CA$2000,1,1))),2)&gt; _xlfn.AGGREGATE(4,6,$BZ$3:$CX$2000)+2000,NA(),FLOOR((2^(($BR20+2*_xlfn.XLOOKUP(_xlfn.AGGREGATE(4,6,$BR$3:$BR1971),$BR$3:$BR$2000,$CA$3:$CA$2000,1,1)*LOG(10)/LOG(2))/_xlfn.XLOOKUP(_xlfn.AGGREGATE(4,6,$BR$3:$BR1971),$BR$3:$BR$2000,$CA$3:$CA$2000,1,1))),2))), NA())</f>
        <v>#N/A</v>
      </c>
      <c r="BY20" t="e">
        <f>IF(OR(ISNA($A20),$AC20&lt;100),NA(),FLOOR(_xlfn.XLOOKUP(_xlfn.AGGREGATE(5,6,$BR$3:$BR1971),$BR$3:$BR$2000,$BZ$3:$BZ$2000,1,1)+(_xlfn.XLOOKUP(_xlfn.AGGREGATE(4,6,$BR$3:$BR1971),$BR$3:$BR$2000,$BZ$3:$BZ$2000,1,1)-_xlfn.XLOOKUP(_xlfn.AGGREGATE(5,6,$BR$3:$BR1971),$BR$3:$BR$2000,$BZ$3:$BZ$2000,1,1))/_xlfn.XLOOKUP(_xlfn.AGGREGATE(4,6,$BR$3:$BR1971),$BR$3:$BR$2000,$BR$3:$BR$2000,1,1)*BR20, 1))</f>
        <v>#N/A</v>
      </c>
      <c r="BZ20" t="e">
        <f t="shared" si="35"/>
        <v>#N/A</v>
      </c>
      <c r="CA20" t="e">
        <f t="shared" si="5"/>
        <v>#N/A</v>
      </c>
      <c r="CB20" t="e">
        <f>IF(OR(ISNA($A20),$AC20&lt;100),NA(),IF($BR20=0,0,FLOOR((BZ20-_xlfn.XLOOKUP(_xlfn.AGGREGATE(5,6,$BR$3:$BR1971),$BR$3:$BR$2000,BZ$3:BZ$2000,1,1))/_xlfn.XLOOKUP($BR20,$BR$3:$BR$2000,$BR$3:$BR$2000,1,1), 1)))</f>
        <v>#N/A</v>
      </c>
      <c r="CC20" t="e" cm="1">
        <f t="array" ref="CC20">IFERROR(IF(OR(ISNA($A20),$AC20&lt;100,INDEX(International!C$3:C$2000,_xlfn.XMATCH(100,International!C$3:C$2000,1,1)+$BR20)=""),NA(),INDEX(International!C$3:C$2000,_xlfn.XMATCH(100,International!C$3:C$2000,1,1)+$BR20)), NA())</f>
        <v>#N/A</v>
      </c>
      <c r="CD20" t="e">
        <f t="shared" si="36"/>
        <v>#N/A</v>
      </c>
      <c r="CE20" t="e">
        <f>IF(OR(ISNA($A20),$AC20&lt;100),NA(),IF($BR20=0,0,FLOOR((CC20-_xlfn.XLOOKUP(_xlfn.AGGREGATE(5,6,$BR$3:$BR1971),$BR$3:$BR$2000,CC$3:CC$2000,1,1))/_xlfn.XLOOKUP($BR20,$BR$3:$BR$2000,$BR$3:$BR$2000,1,1), 1)))</f>
        <v>#N/A</v>
      </c>
      <c r="CF20" t="e" cm="1">
        <f t="array" ref="CF20">IFERROR(IF(OR(ISNA($A20),$AC20&lt;100,INDEX(International!F$3:F$2000,_xlfn.XMATCH(100,International!F$3:F$2000,1,1)+$BR20)=""),NA(),INDEX(International!F$3:F$2000,_xlfn.XMATCH(100,International!F$3:F$2000,1,1)+$BR20)), NA())</f>
        <v>#N/A</v>
      </c>
      <c r="CG20" t="e">
        <f t="shared" si="6"/>
        <v>#N/A</v>
      </c>
      <c r="CH20" t="e">
        <f>IF(OR(ISNA($A20),$AC20&lt;100),NA(),IF($BR20=0,0,FLOOR((CF20-_xlfn.XLOOKUP(_xlfn.AGGREGATE(5,6,$BR$3:$BR1971),$BR$3:$BR$2000,CF$3:CF$2000,1,1))/_xlfn.XLOOKUP($BR20,$BR$3:$BR$2000,$BR$3:$BR$2000,1,1), 1)))</f>
        <v>#N/A</v>
      </c>
      <c r="CI20" t="e" cm="1">
        <f t="array" ref="CI20">IFERROR(IF(OR(ISNA($A20),$AC20&lt;100,INDEX(International!I$3:I$2000,_xlfn.XMATCH(100,International!I$3:I$2000,1,1)+$BR20)=""),NA(),INDEX(International!I$3:I$2000,_xlfn.XMATCH(100,International!I$3:I$2000,1,1)+$BR20)), NA())</f>
        <v>#N/A</v>
      </c>
      <c r="CJ20" t="e">
        <f t="shared" si="6"/>
        <v>#N/A</v>
      </c>
      <c r="CK20" t="e">
        <f>IF(OR(ISNA($A20),$AC20&lt;100),NA(),IF($BR20=0,0,FLOOR((CI20-_xlfn.XLOOKUP(_xlfn.AGGREGATE(5,6,$BR$3:$BR1971),$BR$3:$BR$2000,CI$3:CI$2000,1,1))/_xlfn.XLOOKUP($BR20,$BR$3:$BR$2000,$BR$3:$BR$2000,1,1), 1)))</f>
        <v>#N/A</v>
      </c>
      <c r="CL20" t="e" cm="1">
        <f t="array" ref="CL20">IFERROR(IF(OR(ISNA($A20),$AC20&lt;100,INDEX(International!L$3:L$2000,_xlfn.XMATCH(100,International!L$3:L$2000,1,1)+$BR20)=""),NA(),INDEX(International!L$3:L$2000,_xlfn.XMATCH(100,International!L$3:L$2000,1,1)+$BR20)), NA())</f>
        <v>#N/A</v>
      </c>
      <c r="CM20" t="e">
        <f t="shared" ref="CM20:CP20" si="85">IF(OR(ISNA($A20),$AC20&lt;100),NA(),IF(CL20=100,0,($BR20*LOG(2)/LOG(CL20/100))))</f>
        <v>#N/A</v>
      </c>
      <c r="CN20" t="e">
        <f>IF(OR(ISNA($A20),$AC20&lt;100),NA(),IF($BR20=0,0,FLOOR((CL20-_xlfn.XLOOKUP(_xlfn.AGGREGATE(5,6,$BR$3:$BR1971),$BR$3:$BR$2000,CL$3:CL$2000,1,1))/_xlfn.XLOOKUP($BR20,$BR$3:$BR$2000,$BR$3:$BR$2000,1,1), 1)))</f>
        <v>#N/A</v>
      </c>
      <c r="CO20" t="e" cm="1">
        <f t="array" ref="CO20">IFERROR(IF(OR(ISNA($A20),$AC20&lt;100,INDEX(International!O$3:O$2000,_xlfn.XMATCH(100,International!O$3:O$2000,1,1)+$BR20)=""),NA(),INDEX(International!O$3:O$2000,_xlfn.XMATCH(100,International!O$3:O$2000,1,1)+$BR20)), NA())</f>
        <v>#N/A</v>
      </c>
      <c r="CP20" t="e">
        <f t="shared" si="85"/>
        <v>#N/A</v>
      </c>
      <c r="CQ20" t="e">
        <f>IF(OR(ISNA($A20),$AC20&lt;100),NA(),IF($BR20=0,0,FLOOR((CO20-_xlfn.XLOOKUP(_xlfn.AGGREGATE(5,6,$BR$3:$BR1971),$BR$3:$BR$2000,CO$3:CO$2000,1,1))/_xlfn.XLOOKUP($BR20,$BR$3:$BR$2000,$BR$3:$BR$2000,1,1), 1)))</f>
        <v>#N/A</v>
      </c>
      <c r="CR20" t="e" cm="1">
        <f t="array" ref="CR20">IFERROR(IF(OR(ISNA($A20),$AC20&lt;100,INDEX(International!R$3:R$2000,_xlfn.XMATCH(100,International!R$3:R$2000,1,1)+$BR20)=""),NA(),INDEX(International!R$3:R$2000,_xlfn.XMATCH(100,International!R$3:R$2000,1,1)+$BR20)), NA())</f>
        <v>#N/A</v>
      </c>
      <c r="CS20" t="e">
        <f t="shared" ref="CS20:CV20" si="86">IF(OR(ISNA($A20),$AC20&lt;100),NA(),IF(CR20=100,0,($BR20*LOG(2)/LOG(CR20/100))))</f>
        <v>#N/A</v>
      </c>
      <c r="CT20" t="e">
        <f>IF(OR(ISNA($A20),$AC20&lt;100),NA(),IF($BR20=0,0,FLOOR((CR20-_xlfn.XLOOKUP(_xlfn.AGGREGATE(5,6,$BR$3:$BR1971),$BR$3:$BR$2000,CR$3:CR$2000,1,1))/_xlfn.XLOOKUP($BR20,$BR$3:$BR$2000,$BR$3:$BR$2000,1,1), 1)))</f>
        <v>#N/A</v>
      </c>
      <c r="CU20" t="e" cm="1">
        <f t="array" ref="CU20">IFERROR(IF(OR(ISNA($A20),$AC20&lt;100,INDEX(International!U$3:U$2000,_xlfn.XMATCH(100,International!U$3:U$2000,1,1)+$BR20)=""),NA(),INDEX(International!U$3:U$2000,_xlfn.XMATCH(100,International!U$3:U$2000,1,1)+$BR20)), NA())</f>
        <v>#N/A</v>
      </c>
      <c r="CV20" t="e">
        <f t="shared" si="86"/>
        <v>#N/A</v>
      </c>
      <c r="CW20" t="e">
        <f>IF(OR(ISNA($A20),$AC20&lt;100),NA(),IF($BR20=0,0,FLOOR((CU20-_xlfn.XLOOKUP(_xlfn.AGGREGATE(5,6,$BR$3:$BR1971),$BR$3:$BR$2000,CU$3:CU$2000,1,1))/_xlfn.XLOOKUP($BR20,$BR$3:$BR$2000,$BR$3:$BR$2000,1,1), 1)))</f>
        <v>#N/A</v>
      </c>
      <c r="CX20" t="e" cm="1">
        <f t="array" ref="CX20">IFERROR(IF(OR(ISNA($A20),$AC20&lt;100,INDEX(International!X$3:X$2000,_xlfn.XMATCH(100,International!X$3:X$2000,1,1)+$BR20)=""),NA(),INDEX(International!X$3:X$2000,_xlfn.XMATCH(100,International!X$3:X$2000,1,1)+$BR20)), NA())</f>
        <v>#N/A</v>
      </c>
      <c r="CY20" t="e">
        <f t="shared" ref="CY20" si="87">IF(OR(ISNA($A20),$AC20&lt;100),NA(),IF(CX20=100,0,($BR20*LOG(2)/LOG(CX20/100))))</f>
        <v>#N/A</v>
      </c>
      <c r="CZ20" t="e">
        <f>IF(OR(ISNA($A20),$AC20&lt;100),NA(),IF($BR20=0,0,FLOOR((CX20-_xlfn.XLOOKUP(_xlfn.AGGREGATE(5,6,$BR$3:$BR1971),$BR$3:$BR$2000,CX$3:CX$2000,1,1))/_xlfn.XLOOKUP($BR20,$BR$3:$BR$2000,$BR$3:$BR$2000,1,1), 1)))</f>
        <v>#N/A</v>
      </c>
      <c r="DA20">
        <f>IF(_xlfn.IFNA(A20,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20:K2017)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19+1,DA19+1,NA())))</f>
        <v>17</v>
      </c>
      <c r="DB20" t="e" cm="1">
        <f t="array" ref="DB20">IFERROR(IF(ISNA($A20),NA(),INDEX(B$3:B$2000,_xlfn.XMATCH(Configuration!$B$12,B$3:B$2000,1,1)+$DA20)-0), NA())</f>
        <v>#N/A</v>
      </c>
      <c r="DC20" cm="1">
        <f t="array" ref="DC20">IFERROR(IF(ISNA($A20),NA(),INDEX(E$3:E$2000,_xlfn.XMATCH(Configuration!$B$12,E$3:E$2000,1,1)+$DA20)-0), NA())</f>
        <v>2032</v>
      </c>
      <c r="DD20" t="e" cm="1">
        <f t="array" ref="DD20">IFERROR(IF(ISNA($A20),NA(),INDEX(H$3:H$2000,_xlfn.XMATCH(Configuration!$B$12,H$3:H$2000,1,1)+$DA20)-0), NA())</f>
        <v>#N/A</v>
      </c>
      <c r="DE20" t="e" cm="1">
        <f t="array" ref="DE20">IFERROR(IF(ISNA($A20),NA(),INDEX(K$3:K$2000,_xlfn.XMATCH(Configuration!$B$12,K$3:K$2000,1,1)+$DA20)-0), NA())</f>
        <v>#N/A</v>
      </c>
      <c r="DF20" t="e" cm="1">
        <f t="array" ref="DF20">IFERROR(IF(ISNA($A20),NA(),INDEX(N$3:N$2000,_xlfn.XMATCH(Configuration!$B$12,N$3:N$2000,1,1)+$DA20)-0), NA())</f>
        <v>#N/A</v>
      </c>
      <c r="DG20" t="e" cm="1">
        <f t="array" ref="DG20">IFERROR(IF(ISNA($A20),NA(),INDEX(Q$3:Q$2000,_xlfn.XMATCH(Configuration!$B$12,Q$3:Q$2000,1,1)+$DA20)-0), NA())</f>
        <v>#N/A</v>
      </c>
      <c r="DH20" t="e" cm="1">
        <f t="array" ref="DH20">IFERROR(IF(ISNA($A20),NA(),INDEX(T$3:T$2000,_xlfn.XMATCH(Configuration!$B$12,T$3:T$2000,1,1)+$DA20)-0), NA())</f>
        <v>#N/A</v>
      </c>
      <c r="DI20" t="e" cm="1">
        <f t="array" ref="DI20">IFERROR(IF(ISNA($A20),NA(),INDEX(W$3:W$2000,_xlfn.XMATCH(Configuration!$B$12,W$3:W$2000,1,1)+$DA20)-0), NA())</f>
        <v>#N/A</v>
      </c>
    </row>
    <row r="21" spans="1:113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10"/>
        <v>16</v>
      </c>
      <c r="AD21">
        <f t="shared" si="11"/>
        <v>3</v>
      </c>
      <c r="AE21">
        <f t="shared" si="12"/>
        <v>2</v>
      </c>
      <c r="AF21" s="5">
        <f t="shared" si="13"/>
        <v>0</v>
      </c>
      <c r="AG21">
        <f t="shared" si="14"/>
        <v>11</v>
      </c>
      <c r="AH21">
        <f t="shared" si="15"/>
        <v>12</v>
      </c>
      <c r="AI21">
        <f t="shared" si="16"/>
        <v>0</v>
      </c>
      <c r="AJ21">
        <f t="shared" si="17"/>
        <v>0</v>
      </c>
      <c r="AK21">
        <f t="shared" si="18"/>
        <v>12</v>
      </c>
      <c r="AL21" s="2">
        <f t="shared" si="19"/>
        <v>0.4</v>
      </c>
      <c r="AM21" s="2">
        <f t="shared" si="20"/>
        <v>0.6</v>
      </c>
      <c r="AN21" s="2">
        <f t="shared" si="21"/>
        <v>0</v>
      </c>
      <c r="AO21" s="2">
        <f t="shared" si="22"/>
        <v>0.25</v>
      </c>
      <c r="AP21" s="2">
        <f t="shared" si="23"/>
        <v>6.25E-2</v>
      </c>
      <c r="AQ21" s="2">
        <f t="shared" si="24"/>
        <v>0.125</v>
      </c>
      <c r="AR21" s="2">
        <f t="shared" si="25"/>
        <v>0.3125</v>
      </c>
      <c r="AS21" s="2">
        <f t="shared" si="26"/>
        <v>0</v>
      </c>
      <c r="AT21" s="2">
        <f t="shared" si="27"/>
        <v>0</v>
      </c>
      <c r="AU21" s="2">
        <f t="shared" si="28"/>
        <v>0.25</v>
      </c>
      <c r="AV21" s="3">
        <f t="shared" ca="1" si="29"/>
        <v>0.42857142857142855</v>
      </c>
      <c r="AW21" s="2">
        <f t="shared" si="30"/>
        <v>0</v>
      </c>
      <c r="AX21" s="2">
        <f t="shared" si="31"/>
        <v>0</v>
      </c>
      <c r="AY21">
        <f t="shared" si="32"/>
        <v>20</v>
      </c>
      <c r="AZ21">
        <f t="shared" si="33"/>
        <v>13</v>
      </c>
      <c r="BA21" s="3">
        <f>IF(_xlfn.IFNA($A21,"")="","",AC21/(Configuration!$B$1/1000000))</f>
        <v>0.63080786775113051</v>
      </c>
      <c r="BB21">
        <f>IF(OR(_xlfn.IFNA($A21,"")="", ROW()&lt;=3,MAX(International!$C$3:$C$2000)&lt;$AC21),"",$A21-_xlfn.XLOOKUP($AC21,International!$C$3:$C$2000,International!$A$3:$A$2000,NA(),1,1))</f>
        <v>-10</v>
      </c>
      <c r="BC21">
        <f>IF(OR(_xlfn.IFNA($A21,"")="", ROW()&lt;=3,MAX(International!$D$3:$D$2000)&lt;$BA21),"",$A21-_xlfn.XLOOKUP($BA21,International!$D$3:$D$2000,International!$A$3:$A$2000,NA(),1,1))</f>
        <v>-11</v>
      </c>
      <c r="BD21">
        <f>IF(OR(_xlfn.IFNA($A21,"")="", ROW()&lt;=3,MAX(International!$F$3:$F$2000)&lt;$AC21),"",$A21-_xlfn.XLOOKUP($AC21,International!$F$3:$F$2000,International!$A$3:$A$2000,NA(),1,1))</f>
        <v>-15</v>
      </c>
      <c r="BE21">
        <f>IF(OR(_xlfn.IFNA($A21,"")="", ROW()&lt;=3,MAX(International!$G$3:$G$2000)&lt;$BA21),"",$A21-_xlfn.XLOOKUP($BA21,International!$G$3:$G$2000,International!$A$3:$A$2000,NA(),1,1))</f>
        <v>-17</v>
      </c>
      <c r="BF21">
        <f>IF(OR(_xlfn.IFNA($A21,"")="", ROW()&lt;=3,MAX(International!$I$3:$I$2000)&lt;$AC21),"",$A21-_xlfn.XLOOKUP($AC21,International!$I$3:$I$2000,International!$A$3:$A$2000,NA(),1,1))</f>
        <v>-24</v>
      </c>
      <c r="BG21">
        <f>IF(OR(_xlfn.IFNA($A21,"")="", ROW()&lt;=3,MAX(International!$J$3:$J$2000)&lt;$BA21),"",$A21-_xlfn.XLOOKUP($BA21,International!$J$3:$J$2000,International!$A$3:$A$2000,NA(),1,1))</f>
        <v>-19</v>
      </c>
      <c r="BH21">
        <f>IF(OR(_xlfn.IFNA($A21,"")="", ROW()&lt;=3,MAX(International!$L$3:$L$2000)&lt;$AC21),"",$A21-_xlfn.XLOOKUP($AC21,International!$L$3:$L$2000,International!$A$3:$A$2000,NA(),1,1))</f>
        <v>-13</v>
      </c>
      <c r="BI21">
        <f>IF(OR(_xlfn.IFNA($A21,"")="", ROW()&lt;=3,MAX(International!$M$3:$M$2000)&lt;$BA21),"",$A21-_xlfn.XLOOKUP($BA21,International!$M$3:$M$2000,International!$A$3:$A$2000,NA(),1,1))</f>
        <v>-23</v>
      </c>
      <c r="BJ21">
        <f>IF(OR(_xlfn.IFNA($A21,"")="", ROW()&lt;=3,MAX(International!$O$3:$O$2000)&lt;$AC21),"",$A21-_xlfn.XLOOKUP($AC21,International!$O$3:$O$2000,International!$A$3:$A$2000,NA(),1,1))</f>
        <v>-22</v>
      </c>
      <c r="BK21">
        <f>IF(OR(_xlfn.IFNA($A21,"")="", ROW()&lt;=3,MAX(International!$P$3:$P$2000)&lt;$BA21),"",$A21-_xlfn.XLOOKUP($BA21,International!$P$3:$P$2000,International!$A$3:$A$2000,NA(),1,1))</f>
        <v>-20</v>
      </c>
      <c r="BL21">
        <f>IF(OR(_xlfn.IFNA($A21,"")="", ROW()&lt;=3,MAX(International!$R$3:$R$2000)&lt;$AC21),"",$A21-_xlfn.XLOOKUP($AC21,International!$R$3:$R$2000,International!$A$3:$A$2000,NA(),1,1))</f>
        <v>10</v>
      </c>
      <c r="BM21">
        <f>IF(OR(_xlfn.IFNA($A21,"")="", ROW()&lt;=3,MAX(International!$S$3:$S$2000)&lt;$BA21),"",$A21-_xlfn.XLOOKUP($BA21,International!$S$3:$S$2000,International!$A$3:$A$2000,NA(),1,1))</f>
        <v>16</v>
      </c>
      <c r="BN21">
        <f>IF(OR(_xlfn.IFNA($A21,"")="", ROW()&lt;=3,MAX(International!$U$3:$U$2000)&lt;$AC21),"",$A21-_xlfn.XLOOKUP($AC21,International!$U$3:$U$2000,International!$A$3:$A$2000,NA(),1,1))</f>
        <v>7</v>
      </c>
      <c r="BO21">
        <f>IF(OR(_xlfn.IFNA($A21,"")="", ROW()&lt;=3,MAX(International!$V$3:$V$2000)&lt;$BA21),"",$A21-_xlfn.XLOOKUP($BA21,International!$V$3:$V$2000,International!$A$3:$A$2000,NA(),1,1))</f>
        <v>-9</v>
      </c>
      <c r="BP21">
        <f>IF(OR(_xlfn.IFNA($A21,"")="", ROW()&lt;=3,MAX(International!$X$3:$X$2000)&lt;$AC21),"",$A21-_xlfn.XLOOKUP($AC21,International!$X$3:$X$2000,International!$A$3:$A$2000,NA(),1,1))</f>
        <v>-17</v>
      </c>
      <c r="BQ21">
        <f>IF(OR(_xlfn.IFNA($A21,"")="", ROW()&lt;=3,MAX(International!$Y$3:$Y$2000)&lt;$BA21),"",$A21-_xlfn.XLOOKUP($BA21,International!$Y$3:$Y$2000,International!$A$3:$A$2000,NA(),1,1))</f>
        <v>-20</v>
      </c>
      <c r="BR21" t="e">
        <f t="shared" si="34"/>
        <v>#N/A</v>
      </c>
      <c r="BS21" t="e">
        <f t="shared" si="0"/>
        <v>#N/A</v>
      </c>
      <c r="BT21" t="e">
        <f t="shared" si="1"/>
        <v>#N/A</v>
      </c>
      <c r="BU21" t="e">
        <f t="shared" si="2"/>
        <v>#N/A</v>
      </c>
      <c r="BV21" t="e">
        <f t="shared" si="3"/>
        <v>#N/A</v>
      </c>
      <c r="BW21" t="e">
        <f t="shared" si="4"/>
        <v>#N/A</v>
      </c>
      <c r="BX21" t="e">
        <f>IFERROR(IF(OR(ISNA($A21),$AC21&lt;100),NA(),IF(FLOOR((2^(($BR21+2*_xlfn.XLOOKUP(_xlfn.AGGREGATE(4,6,$BR$3:$BR1972),$BR$3:$BR$2000,$CA$3:$CA$2000,1,1)*LOG(10)/LOG(2))/_xlfn.XLOOKUP(_xlfn.AGGREGATE(4,6,$BR$3:$BR1972),$BR$3:$BR$2000,$CA$3:$CA$2000,1,1))),2)&gt; _xlfn.AGGREGATE(4,6,$BZ$3:$CX$2000)+2000,NA(),FLOOR((2^(($BR21+2*_xlfn.XLOOKUP(_xlfn.AGGREGATE(4,6,$BR$3:$BR1972),$BR$3:$BR$2000,$CA$3:$CA$2000,1,1)*LOG(10)/LOG(2))/_xlfn.XLOOKUP(_xlfn.AGGREGATE(4,6,$BR$3:$BR1972),$BR$3:$BR$2000,$CA$3:$CA$2000,1,1))),2))), NA())</f>
        <v>#N/A</v>
      </c>
      <c r="BY21" t="e">
        <f>IF(OR(ISNA($A21),$AC21&lt;100),NA(),FLOOR(_xlfn.XLOOKUP(_xlfn.AGGREGATE(5,6,$BR$3:$BR1972),$BR$3:$BR$2000,$BZ$3:$BZ$2000,1,1)+(_xlfn.XLOOKUP(_xlfn.AGGREGATE(4,6,$BR$3:$BR1972),$BR$3:$BR$2000,$BZ$3:$BZ$2000,1,1)-_xlfn.XLOOKUP(_xlfn.AGGREGATE(5,6,$BR$3:$BR1972),$BR$3:$BR$2000,$BZ$3:$BZ$2000,1,1))/_xlfn.XLOOKUP(_xlfn.AGGREGATE(4,6,$BR$3:$BR1972),$BR$3:$BR$2000,$BR$3:$BR$2000,1,1)*BR21, 1))</f>
        <v>#N/A</v>
      </c>
      <c r="BZ21" t="e">
        <f t="shared" si="35"/>
        <v>#N/A</v>
      </c>
      <c r="CA21" t="e">
        <f t="shared" si="5"/>
        <v>#N/A</v>
      </c>
      <c r="CB21" t="e">
        <f>IF(OR(ISNA($A21),$AC21&lt;100),NA(),IF($BR21=0,0,FLOOR((BZ21-_xlfn.XLOOKUP(_xlfn.AGGREGATE(5,6,$BR$3:$BR1972),$BR$3:$BR$2000,BZ$3:BZ$2000,1,1))/_xlfn.XLOOKUP($BR21,$BR$3:$BR$2000,$BR$3:$BR$2000,1,1), 1)))</f>
        <v>#N/A</v>
      </c>
      <c r="CC21" t="e" cm="1">
        <f t="array" ref="CC21">IFERROR(IF(OR(ISNA($A21),$AC21&lt;100,INDEX(International!C$3:C$2000,_xlfn.XMATCH(100,International!C$3:C$2000,1,1)+$BR21)=""),NA(),INDEX(International!C$3:C$2000,_xlfn.XMATCH(100,International!C$3:C$2000,1,1)+$BR21)), NA())</f>
        <v>#N/A</v>
      </c>
      <c r="CD21" t="e">
        <f t="shared" si="36"/>
        <v>#N/A</v>
      </c>
      <c r="CE21" t="e">
        <f>IF(OR(ISNA($A21),$AC21&lt;100),NA(),IF($BR21=0,0,FLOOR((CC21-_xlfn.XLOOKUP(_xlfn.AGGREGATE(5,6,$BR$3:$BR1972),$BR$3:$BR$2000,CC$3:CC$2000,1,1))/_xlfn.XLOOKUP($BR21,$BR$3:$BR$2000,$BR$3:$BR$2000,1,1), 1)))</f>
        <v>#N/A</v>
      </c>
      <c r="CF21" t="e" cm="1">
        <f t="array" ref="CF21">IFERROR(IF(OR(ISNA($A21),$AC21&lt;100,INDEX(International!F$3:F$2000,_xlfn.XMATCH(100,International!F$3:F$2000,1,1)+$BR21)=""),NA(),INDEX(International!F$3:F$2000,_xlfn.XMATCH(100,International!F$3:F$2000,1,1)+$BR21)), NA())</f>
        <v>#N/A</v>
      </c>
      <c r="CG21" t="e">
        <f t="shared" si="6"/>
        <v>#N/A</v>
      </c>
      <c r="CH21" t="e">
        <f>IF(OR(ISNA($A21),$AC21&lt;100),NA(),IF($BR21=0,0,FLOOR((CF21-_xlfn.XLOOKUP(_xlfn.AGGREGATE(5,6,$BR$3:$BR1972),$BR$3:$BR$2000,CF$3:CF$2000,1,1))/_xlfn.XLOOKUP($BR21,$BR$3:$BR$2000,$BR$3:$BR$2000,1,1), 1)))</f>
        <v>#N/A</v>
      </c>
      <c r="CI21" t="e" cm="1">
        <f t="array" ref="CI21">IFERROR(IF(OR(ISNA($A21),$AC21&lt;100,INDEX(International!I$3:I$2000,_xlfn.XMATCH(100,International!I$3:I$2000,1,1)+$BR21)=""),NA(),INDEX(International!I$3:I$2000,_xlfn.XMATCH(100,International!I$3:I$2000,1,1)+$BR21)), NA())</f>
        <v>#N/A</v>
      </c>
      <c r="CJ21" t="e">
        <f t="shared" si="6"/>
        <v>#N/A</v>
      </c>
      <c r="CK21" t="e">
        <f>IF(OR(ISNA($A21),$AC21&lt;100),NA(),IF($BR21=0,0,FLOOR((CI21-_xlfn.XLOOKUP(_xlfn.AGGREGATE(5,6,$BR$3:$BR1972),$BR$3:$BR$2000,CI$3:CI$2000,1,1))/_xlfn.XLOOKUP($BR21,$BR$3:$BR$2000,$BR$3:$BR$2000,1,1), 1)))</f>
        <v>#N/A</v>
      </c>
      <c r="CL21" t="e" cm="1">
        <f t="array" ref="CL21">IFERROR(IF(OR(ISNA($A21),$AC21&lt;100,INDEX(International!L$3:L$2000,_xlfn.XMATCH(100,International!L$3:L$2000,1,1)+$BR21)=""),NA(),INDEX(International!L$3:L$2000,_xlfn.XMATCH(100,International!L$3:L$2000,1,1)+$BR21)), NA())</f>
        <v>#N/A</v>
      </c>
      <c r="CM21" t="e">
        <f t="shared" ref="CM21:CP21" si="88">IF(OR(ISNA($A21),$AC21&lt;100),NA(),IF(CL21=100,0,($BR21*LOG(2)/LOG(CL21/100))))</f>
        <v>#N/A</v>
      </c>
      <c r="CN21" t="e">
        <f>IF(OR(ISNA($A21),$AC21&lt;100),NA(),IF($BR21=0,0,FLOOR((CL21-_xlfn.XLOOKUP(_xlfn.AGGREGATE(5,6,$BR$3:$BR1972),$BR$3:$BR$2000,CL$3:CL$2000,1,1))/_xlfn.XLOOKUP($BR21,$BR$3:$BR$2000,$BR$3:$BR$2000,1,1), 1)))</f>
        <v>#N/A</v>
      </c>
      <c r="CO21" t="e" cm="1">
        <f t="array" ref="CO21">IFERROR(IF(OR(ISNA($A21),$AC21&lt;100,INDEX(International!O$3:O$2000,_xlfn.XMATCH(100,International!O$3:O$2000,1,1)+$BR21)=""),NA(),INDEX(International!O$3:O$2000,_xlfn.XMATCH(100,International!O$3:O$2000,1,1)+$BR21)), NA())</f>
        <v>#N/A</v>
      </c>
      <c r="CP21" t="e">
        <f t="shared" si="88"/>
        <v>#N/A</v>
      </c>
      <c r="CQ21" t="e">
        <f>IF(OR(ISNA($A21),$AC21&lt;100),NA(),IF($BR21=0,0,FLOOR((CO21-_xlfn.XLOOKUP(_xlfn.AGGREGATE(5,6,$BR$3:$BR1972),$BR$3:$BR$2000,CO$3:CO$2000,1,1))/_xlfn.XLOOKUP($BR21,$BR$3:$BR$2000,$BR$3:$BR$2000,1,1), 1)))</f>
        <v>#N/A</v>
      </c>
      <c r="CR21" t="e" cm="1">
        <f t="array" ref="CR21">IFERROR(IF(OR(ISNA($A21),$AC21&lt;100,INDEX(International!R$3:R$2000,_xlfn.XMATCH(100,International!R$3:R$2000,1,1)+$BR21)=""),NA(),INDEX(International!R$3:R$2000,_xlfn.XMATCH(100,International!R$3:R$2000,1,1)+$BR21)), NA())</f>
        <v>#N/A</v>
      </c>
      <c r="CS21" t="e">
        <f t="shared" ref="CS21:CV21" si="89">IF(OR(ISNA($A21),$AC21&lt;100),NA(),IF(CR21=100,0,($BR21*LOG(2)/LOG(CR21/100))))</f>
        <v>#N/A</v>
      </c>
      <c r="CT21" t="e">
        <f>IF(OR(ISNA($A21),$AC21&lt;100),NA(),IF($BR21=0,0,FLOOR((CR21-_xlfn.XLOOKUP(_xlfn.AGGREGATE(5,6,$BR$3:$BR1972),$BR$3:$BR$2000,CR$3:CR$2000,1,1))/_xlfn.XLOOKUP($BR21,$BR$3:$BR$2000,$BR$3:$BR$2000,1,1), 1)))</f>
        <v>#N/A</v>
      </c>
      <c r="CU21" t="e" cm="1">
        <f t="array" ref="CU21">IFERROR(IF(OR(ISNA($A21),$AC21&lt;100,INDEX(International!U$3:U$2000,_xlfn.XMATCH(100,International!U$3:U$2000,1,1)+$BR21)=""),NA(),INDEX(International!U$3:U$2000,_xlfn.XMATCH(100,International!U$3:U$2000,1,1)+$BR21)), NA())</f>
        <v>#N/A</v>
      </c>
      <c r="CV21" t="e">
        <f t="shared" si="89"/>
        <v>#N/A</v>
      </c>
      <c r="CW21" t="e">
        <f>IF(OR(ISNA($A21),$AC21&lt;100),NA(),IF($BR21=0,0,FLOOR((CU21-_xlfn.XLOOKUP(_xlfn.AGGREGATE(5,6,$BR$3:$BR1972),$BR$3:$BR$2000,CU$3:CU$2000,1,1))/_xlfn.XLOOKUP($BR21,$BR$3:$BR$2000,$BR$3:$BR$2000,1,1), 1)))</f>
        <v>#N/A</v>
      </c>
      <c r="CX21" t="e" cm="1">
        <f t="array" ref="CX21">IFERROR(IF(OR(ISNA($A21),$AC21&lt;100,INDEX(International!X$3:X$2000,_xlfn.XMATCH(100,International!X$3:X$2000,1,1)+$BR21)=""),NA(),INDEX(International!X$3:X$2000,_xlfn.XMATCH(100,International!X$3:X$2000,1,1)+$BR21)), NA())</f>
        <v>#N/A</v>
      </c>
      <c r="CY21" t="e">
        <f t="shared" ref="CY21" si="90">IF(OR(ISNA($A21),$AC21&lt;100),NA(),IF(CX21=100,0,($BR21*LOG(2)/LOG(CX21/100))))</f>
        <v>#N/A</v>
      </c>
      <c r="CZ21" t="e">
        <f>IF(OR(ISNA($A21),$AC21&lt;100),NA(),IF($BR21=0,0,FLOOR((CX21-_xlfn.XLOOKUP(_xlfn.AGGREGATE(5,6,$BR$3:$BR1972),$BR$3:$BR$2000,CX$3:CX$2000,1,1))/_xlfn.XLOOKUP($BR21,$BR$3:$BR$2000,$BR$3:$BR$2000,1,1), 1)))</f>
        <v>#N/A</v>
      </c>
      <c r="DA21" t="e">
        <f>IF(_xlfn.IFNA(A21,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21:K2018)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20+1,DA20+1,NA())))</f>
        <v>#N/A</v>
      </c>
      <c r="DB21" t="e" cm="1">
        <f t="array" ref="DB21">IFERROR(IF(ISNA($A21),NA(),INDEX(B$3:B$2000,_xlfn.XMATCH(Configuration!$B$12,B$3:B$2000,1,1)+$DA21)-0), NA())</f>
        <v>#N/A</v>
      </c>
      <c r="DC21" t="e" cm="1">
        <f t="array" ref="DC21">IFERROR(IF(ISNA($A21),NA(),INDEX(E$3:E$2000,_xlfn.XMATCH(Configuration!$B$12,E$3:E$2000,1,1)+$DA21)-0), NA())</f>
        <v>#N/A</v>
      </c>
      <c r="DD21" t="e" cm="1">
        <f t="array" ref="DD21">IFERROR(IF(ISNA($A21),NA(),INDEX(H$3:H$2000,_xlfn.XMATCH(Configuration!$B$12,H$3:H$2000,1,1)+$DA21)-0), NA())</f>
        <v>#N/A</v>
      </c>
      <c r="DE21" t="e" cm="1">
        <f t="array" ref="DE21">IFERROR(IF(ISNA($A21),NA(),INDEX(K$3:K$2000,_xlfn.XMATCH(Configuration!$B$12,K$3:K$2000,1,1)+$DA21)-0), NA())</f>
        <v>#N/A</v>
      </c>
      <c r="DF21" t="e" cm="1">
        <f t="array" ref="DF21">IFERROR(IF(ISNA($A21),NA(),INDEX(N$3:N$2000,_xlfn.XMATCH(Configuration!$B$12,N$3:N$2000,1,1)+$DA21)-0), NA())</f>
        <v>#N/A</v>
      </c>
      <c r="DG21" t="e" cm="1">
        <f t="array" ref="DG21">IFERROR(IF(ISNA($A21),NA(),INDEX(Q$3:Q$2000,_xlfn.XMATCH(Configuration!$B$12,Q$3:Q$2000,1,1)+$DA21)-0), NA())</f>
        <v>#N/A</v>
      </c>
      <c r="DH21" t="e" cm="1">
        <f t="array" ref="DH21">IFERROR(IF(ISNA($A21),NA(),INDEX(T$3:T$2000,_xlfn.XMATCH(Configuration!$B$12,T$3:T$2000,1,1)+$DA21)-0), NA())</f>
        <v>#N/A</v>
      </c>
      <c r="DI21" t="e" cm="1">
        <f t="array" ref="DI21">IFERROR(IF(ISNA($A21),NA(),INDEX(W$3:W$2000,_xlfn.XMATCH(Configuration!$B$12,W$3:W$2000,1,1)+$DA21)-0), NA())</f>
        <v>#N/A</v>
      </c>
    </row>
    <row r="22" spans="1:113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10"/>
        <v>16</v>
      </c>
      <c r="AD22">
        <f t="shared" si="11"/>
        <v>3</v>
      </c>
      <c r="AE22">
        <f t="shared" si="12"/>
        <v>2</v>
      </c>
      <c r="AF22" s="5">
        <f t="shared" si="13"/>
        <v>0</v>
      </c>
      <c r="AG22">
        <f t="shared" si="14"/>
        <v>11</v>
      </c>
      <c r="AH22">
        <f t="shared" si="15"/>
        <v>12</v>
      </c>
      <c r="AI22">
        <f t="shared" si="16"/>
        <v>0</v>
      </c>
      <c r="AJ22">
        <f t="shared" si="17"/>
        <v>0</v>
      </c>
      <c r="AK22">
        <f t="shared" si="18"/>
        <v>12</v>
      </c>
      <c r="AL22" s="2">
        <f t="shared" si="19"/>
        <v>0.4</v>
      </c>
      <c r="AM22" s="2">
        <f t="shared" si="20"/>
        <v>0.6</v>
      </c>
      <c r="AN22" s="2">
        <f t="shared" si="21"/>
        <v>0</v>
      </c>
      <c r="AO22" s="2">
        <f t="shared" si="22"/>
        <v>0.25</v>
      </c>
      <c r="AP22" s="2">
        <f t="shared" si="23"/>
        <v>6.25E-2</v>
      </c>
      <c r="AQ22" s="2">
        <f t="shared" si="24"/>
        <v>0.125</v>
      </c>
      <c r="AR22" s="2">
        <f t="shared" si="25"/>
        <v>0.3125</v>
      </c>
      <c r="AS22" s="2">
        <f t="shared" si="26"/>
        <v>0</v>
      </c>
      <c r="AT22" s="2">
        <f t="shared" si="27"/>
        <v>0</v>
      </c>
      <c r="AU22" s="2">
        <f t="shared" si="28"/>
        <v>0.25</v>
      </c>
      <c r="AV22" s="3">
        <f t="shared" ca="1" si="29"/>
        <v>0.14285714285714285</v>
      </c>
      <c r="AW22" s="2">
        <f t="shared" si="30"/>
        <v>0</v>
      </c>
      <c r="AX22" s="2">
        <f t="shared" si="31"/>
        <v>0</v>
      </c>
      <c r="AY22">
        <f t="shared" si="32"/>
        <v>19</v>
      </c>
      <c r="AZ22">
        <f t="shared" si="33"/>
        <v>14</v>
      </c>
      <c r="BA22" s="3">
        <f>IF(_xlfn.IFNA($A22,"")="","",AC22/(Configuration!$B$1/1000000))</f>
        <v>0.63080786775113051</v>
      </c>
      <c r="BB22">
        <f>IF(OR(_xlfn.IFNA($A22,"")="", ROW()&lt;=3,MAX(International!$C$3:$C$2000)&lt;$AC22),"",$A22-_xlfn.XLOOKUP($AC22,International!$C$3:$C$2000,International!$A$3:$A$2000,NA(),1,1))</f>
        <v>-9</v>
      </c>
      <c r="BC22">
        <f>IF(OR(_xlfn.IFNA($A22,"")="", ROW()&lt;=3,MAX(International!$D$3:$D$2000)&lt;$BA22),"",$A22-_xlfn.XLOOKUP($BA22,International!$D$3:$D$2000,International!$A$3:$A$2000,NA(),1,1))</f>
        <v>-10</v>
      </c>
      <c r="BD22">
        <f>IF(OR(_xlfn.IFNA($A22,"")="", ROW()&lt;=3,MAX(International!$F$3:$F$2000)&lt;$AC22),"",$A22-_xlfn.XLOOKUP($AC22,International!$F$3:$F$2000,International!$A$3:$A$2000,NA(),1,1))</f>
        <v>-14</v>
      </c>
      <c r="BE22">
        <f>IF(OR(_xlfn.IFNA($A22,"")="", ROW()&lt;=3,MAX(International!$G$3:$G$2000)&lt;$BA22),"",$A22-_xlfn.XLOOKUP($BA22,International!$G$3:$G$2000,International!$A$3:$A$2000,NA(),1,1))</f>
        <v>-16</v>
      </c>
      <c r="BF22">
        <f>IF(OR(_xlfn.IFNA($A22,"")="", ROW()&lt;=3,MAX(International!$I$3:$I$2000)&lt;$AC22),"",$A22-_xlfn.XLOOKUP($AC22,International!$I$3:$I$2000,International!$A$3:$A$2000,NA(),1,1))</f>
        <v>-23</v>
      </c>
      <c r="BG22">
        <f>IF(OR(_xlfn.IFNA($A22,"")="", ROW()&lt;=3,MAX(International!$J$3:$J$2000)&lt;$BA22),"",$A22-_xlfn.XLOOKUP($BA22,International!$J$3:$J$2000,International!$A$3:$A$2000,NA(),1,1))</f>
        <v>-18</v>
      </c>
      <c r="BH22">
        <f>IF(OR(_xlfn.IFNA($A22,"")="", ROW()&lt;=3,MAX(International!$L$3:$L$2000)&lt;$AC22),"",$A22-_xlfn.XLOOKUP($AC22,International!$L$3:$L$2000,International!$A$3:$A$2000,NA(),1,1))</f>
        <v>-12</v>
      </c>
      <c r="BI22">
        <f>IF(OR(_xlfn.IFNA($A22,"")="", ROW()&lt;=3,MAX(International!$M$3:$M$2000)&lt;$BA22),"",$A22-_xlfn.XLOOKUP($BA22,International!$M$3:$M$2000,International!$A$3:$A$2000,NA(),1,1))</f>
        <v>-22</v>
      </c>
      <c r="BJ22">
        <f>IF(OR(_xlfn.IFNA($A22,"")="", ROW()&lt;=3,MAX(International!$O$3:$O$2000)&lt;$AC22),"",$A22-_xlfn.XLOOKUP($AC22,International!$O$3:$O$2000,International!$A$3:$A$2000,NA(),1,1))</f>
        <v>-21</v>
      </c>
      <c r="BK22">
        <f>IF(OR(_xlfn.IFNA($A22,"")="", ROW()&lt;=3,MAX(International!$P$3:$P$2000)&lt;$BA22),"",$A22-_xlfn.XLOOKUP($BA22,International!$P$3:$P$2000,International!$A$3:$A$2000,NA(),1,1))</f>
        <v>-19</v>
      </c>
      <c r="BL22">
        <f>IF(OR(_xlfn.IFNA($A22,"")="", ROW()&lt;=3,MAX(International!$R$3:$R$2000)&lt;$AC22),"",$A22-_xlfn.XLOOKUP($AC22,International!$R$3:$R$2000,International!$A$3:$A$2000,NA(),1,1))</f>
        <v>11</v>
      </c>
      <c r="BM22">
        <f>IF(OR(_xlfn.IFNA($A22,"")="", ROW()&lt;=3,MAX(International!$S$3:$S$2000)&lt;$BA22),"",$A22-_xlfn.XLOOKUP($BA22,International!$S$3:$S$2000,International!$A$3:$A$2000,NA(),1,1))</f>
        <v>17</v>
      </c>
      <c r="BN22">
        <f>IF(OR(_xlfn.IFNA($A22,"")="", ROW()&lt;=3,MAX(International!$U$3:$U$2000)&lt;$AC22),"",$A22-_xlfn.XLOOKUP($AC22,International!$U$3:$U$2000,International!$A$3:$A$2000,NA(),1,1))</f>
        <v>8</v>
      </c>
      <c r="BO22">
        <f>IF(OR(_xlfn.IFNA($A22,"")="", ROW()&lt;=3,MAX(International!$V$3:$V$2000)&lt;$BA22),"",$A22-_xlfn.XLOOKUP($BA22,International!$V$3:$V$2000,International!$A$3:$A$2000,NA(),1,1))</f>
        <v>-8</v>
      </c>
      <c r="BP22">
        <f>IF(OR(_xlfn.IFNA($A22,"")="", ROW()&lt;=3,MAX(International!$X$3:$X$2000)&lt;$AC22),"",$A22-_xlfn.XLOOKUP($AC22,International!$X$3:$X$2000,International!$A$3:$A$2000,NA(),1,1))</f>
        <v>-16</v>
      </c>
      <c r="BQ22">
        <f>IF(OR(_xlfn.IFNA($A22,"")="", ROW()&lt;=3,MAX(International!$Y$3:$Y$2000)&lt;$BA22),"",$A22-_xlfn.XLOOKUP($BA22,International!$Y$3:$Y$2000,International!$A$3:$A$2000,NA(),1,1))</f>
        <v>-19</v>
      </c>
      <c r="BR22" t="e">
        <f t="shared" si="34"/>
        <v>#N/A</v>
      </c>
      <c r="BS22" t="e">
        <f t="shared" si="0"/>
        <v>#N/A</v>
      </c>
      <c r="BT22" t="e">
        <f t="shared" si="1"/>
        <v>#N/A</v>
      </c>
      <c r="BU22" t="e">
        <f t="shared" si="2"/>
        <v>#N/A</v>
      </c>
      <c r="BV22" t="e">
        <f t="shared" si="3"/>
        <v>#N/A</v>
      </c>
      <c r="BW22" t="e">
        <f t="shared" si="4"/>
        <v>#N/A</v>
      </c>
      <c r="BX22" t="e">
        <f>IFERROR(IF(OR(ISNA($A22),$AC22&lt;100),NA(),IF(FLOOR((2^(($BR22+2*_xlfn.XLOOKUP(_xlfn.AGGREGATE(4,6,$BR$3:$BR1973),$BR$3:$BR$2000,$CA$3:$CA$2000,1,1)*LOG(10)/LOG(2))/_xlfn.XLOOKUP(_xlfn.AGGREGATE(4,6,$BR$3:$BR1973),$BR$3:$BR$2000,$CA$3:$CA$2000,1,1))),2)&gt; _xlfn.AGGREGATE(4,6,$BZ$3:$CX$2000)+2000,NA(),FLOOR((2^(($BR22+2*_xlfn.XLOOKUP(_xlfn.AGGREGATE(4,6,$BR$3:$BR1973),$BR$3:$BR$2000,$CA$3:$CA$2000,1,1)*LOG(10)/LOG(2))/_xlfn.XLOOKUP(_xlfn.AGGREGATE(4,6,$BR$3:$BR1973),$BR$3:$BR$2000,$CA$3:$CA$2000,1,1))),2))), NA())</f>
        <v>#N/A</v>
      </c>
      <c r="BY22" t="e">
        <f>IF(OR(ISNA($A22),$AC22&lt;100),NA(),FLOOR(_xlfn.XLOOKUP(_xlfn.AGGREGATE(5,6,$BR$3:$BR1973),$BR$3:$BR$2000,$BZ$3:$BZ$2000,1,1)+(_xlfn.XLOOKUP(_xlfn.AGGREGATE(4,6,$BR$3:$BR1973),$BR$3:$BR$2000,$BZ$3:$BZ$2000,1,1)-_xlfn.XLOOKUP(_xlfn.AGGREGATE(5,6,$BR$3:$BR1973),$BR$3:$BR$2000,$BZ$3:$BZ$2000,1,1))/_xlfn.XLOOKUP(_xlfn.AGGREGATE(4,6,$BR$3:$BR1973),$BR$3:$BR$2000,$BR$3:$BR$2000,1,1)*BR22, 1))</f>
        <v>#N/A</v>
      </c>
      <c r="BZ22" t="e">
        <f t="shared" si="35"/>
        <v>#N/A</v>
      </c>
      <c r="CA22" t="e">
        <f t="shared" si="5"/>
        <v>#N/A</v>
      </c>
      <c r="CB22" t="e">
        <f>IF(OR(ISNA($A22),$AC22&lt;100),NA(),IF($BR22=0,0,FLOOR((BZ22-_xlfn.XLOOKUP(_xlfn.AGGREGATE(5,6,$BR$3:$BR1973),$BR$3:$BR$2000,BZ$3:BZ$2000,1,1))/_xlfn.XLOOKUP($BR22,$BR$3:$BR$2000,$BR$3:$BR$2000,1,1), 1)))</f>
        <v>#N/A</v>
      </c>
      <c r="CC22" t="e" cm="1">
        <f t="array" ref="CC22">IFERROR(IF(OR(ISNA($A22),$AC22&lt;100,INDEX(International!C$3:C$2000,_xlfn.XMATCH(100,International!C$3:C$2000,1,1)+$BR22)=""),NA(),INDEX(International!C$3:C$2000,_xlfn.XMATCH(100,International!C$3:C$2000,1,1)+$BR22)), NA())</f>
        <v>#N/A</v>
      </c>
      <c r="CD22" t="e">
        <f t="shared" si="36"/>
        <v>#N/A</v>
      </c>
      <c r="CE22" t="e">
        <f>IF(OR(ISNA($A22),$AC22&lt;100),NA(),IF($BR22=0,0,FLOOR((CC22-_xlfn.XLOOKUP(_xlfn.AGGREGATE(5,6,$BR$3:$BR1973),$BR$3:$BR$2000,CC$3:CC$2000,1,1))/_xlfn.XLOOKUP($BR22,$BR$3:$BR$2000,$BR$3:$BR$2000,1,1), 1)))</f>
        <v>#N/A</v>
      </c>
      <c r="CF22" t="e" cm="1">
        <f t="array" ref="CF22">IFERROR(IF(OR(ISNA($A22),$AC22&lt;100,INDEX(International!F$3:F$2000,_xlfn.XMATCH(100,International!F$3:F$2000,1,1)+$BR22)=""),NA(),INDEX(International!F$3:F$2000,_xlfn.XMATCH(100,International!F$3:F$2000,1,1)+$BR22)), NA())</f>
        <v>#N/A</v>
      </c>
      <c r="CG22" t="e">
        <f t="shared" si="6"/>
        <v>#N/A</v>
      </c>
      <c r="CH22" t="e">
        <f>IF(OR(ISNA($A22),$AC22&lt;100),NA(),IF($BR22=0,0,FLOOR((CF22-_xlfn.XLOOKUP(_xlfn.AGGREGATE(5,6,$BR$3:$BR1973),$BR$3:$BR$2000,CF$3:CF$2000,1,1))/_xlfn.XLOOKUP($BR22,$BR$3:$BR$2000,$BR$3:$BR$2000,1,1), 1)))</f>
        <v>#N/A</v>
      </c>
      <c r="CI22" t="e" cm="1">
        <f t="array" ref="CI22">IFERROR(IF(OR(ISNA($A22),$AC22&lt;100,INDEX(International!I$3:I$2000,_xlfn.XMATCH(100,International!I$3:I$2000,1,1)+$BR22)=""),NA(),INDEX(International!I$3:I$2000,_xlfn.XMATCH(100,International!I$3:I$2000,1,1)+$BR22)), NA())</f>
        <v>#N/A</v>
      </c>
      <c r="CJ22" t="e">
        <f t="shared" si="6"/>
        <v>#N/A</v>
      </c>
      <c r="CK22" t="e">
        <f>IF(OR(ISNA($A22),$AC22&lt;100),NA(),IF($BR22=0,0,FLOOR((CI22-_xlfn.XLOOKUP(_xlfn.AGGREGATE(5,6,$BR$3:$BR1973),$BR$3:$BR$2000,CI$3:CI$2000,1,1))/_xlfn.XLOOKUP($BR22,$BR$3:$BR$2000,$BR$3:$BR$2000,1,1), 1)))</f>
        <v>#N/A</v>
      </c>
      <c r="CL22" t="e" cm="1">
        <f t="array" ref="CL22">IFERROR(IF(OR(ISNA($A22),$AC22&lt;100,INDEX(International!L$3:L$2000,_xlfn.XMATCH(100,International!L$3:L$2000,1,1)+$BR22)=""),NA(),INDEX(International!L$3:L$2000,_xlfn.XMATCH(100,International!L$3:L$2000,1,1)+$BR22)), NA())</f>
        <v>#N/A</v>
      </c>
      <c r="CM22" t="e">
        <f t="shared" ref="CM22:CP22" si="91">IF(OR(ISNA($A22),$AC22&lt;100),NA(),IF(CL22=100,0,($BR22*LOG(2)/LOG(CL22/100))))</f>
        <v>#N/A</v>
      </c>
      <c r="CN22" t="e">
        <f>IF(OR(ISNA($A22),$AC22&lt;100),NA(),IF($BR22=0,0,FLOOR((CL22-_xlfn.XLOOKUP(_xlfn.AGGREGATE(5,6,$BR$3:$BR1973),$BR$3:$BR$2000,CL$3:CL$2000,1,1))/_xlfn.XLOOKUP($BR22,$BR$3:$BR$2000,$BR$3:$BR$2000,1,1), 1)))</f>
        <v>#N/A</v>
      </c>
      <c r="CO22" t="e" cm="1">
        <f t="array" ref="CO22">IFERROR(IF(OR(ISNA($A22),$AC22&lt;100,INDEX(International!O$3:O$2000,_xlfn.XMATCH(100,International!O$3:O$2000,1,1)+$BR22)=""),NA(),INDEX(International!O$3:O$2000,_xlfn.XMATCH(100,International!O$3:O$2000,1,1)+$BR22)), NA())</f>
        <v>#N/A</v>
      </c>
      <c r="CP22" t="e">
        <f t="shared" si="91"/>
        <v>#N/A</v>
      </c>
      <c r="CQ22" t="e">
        <f>IF(OR(ISNA($A22),$AC22&lt;100),NA(),IF($BR22=0,0,FLOOR((CO22-_xlfn.XLOOKUP(_xlfn.AGGREGATE(5,6,$BR$3:$BR1973),$BR$3:$BR$2000,CO$3:CO$2000,1,1))/_xlfn.XLOOKUP($BR22,$BR$3:$BR$2000,$BR$3:$BR$2000,1,1), 1)))</f>
        <v>#N/A</v>
      </c>
      <c r="CR22" t="e" cm="1">
        <f t="array" ref="CR22">IFERROR(IF(OR(ISNA($A22),$AC22&lt;100,INDEX(International!R$3:R$2000,_xlfn.XMATCH(100,International!R$3:R$2000,1,1)+$BR22)=""),NA(),INDEX(International!R$3:R$2000,_xlfn.XMATCH(100,International!R$3:R$2000,1,1)+$BR22)), NA())</f>
        <v>#N/A</v>
      </c>
      <c r="CS22" t="e">
        <f t="shared" ref="CS22:CV22" si="92">IF(OR(ISNA($A22),$AC22&lt;100),NA(),IF(CR22=100,0,($BR22*LOG(2)/LOG(CR22/100))))</f>
        <v>#N/A</v>
      </c>
      <c r="CT22" t="e">
        <f>IF(OR(ISNA($A22),$AC22&lt;100),NA(),IF($BR22=0,0,FLOOR((CR22-_xlfn.XLOOKUP(_xlfn.AGGREGATE(5,6,$BR$3:$BR1973),$BR$3:$BR$2000,CR$3:CR$2000,1,1))/_xlfn.XLOOKUP($BR22,$BR$3:$BR$2000,$BR$3:$BR$2000,1,1), 1)))</f>
        <v>#N/A</v>
      </c>
      <c r="CU22" t="e" cm="1">
        <f t="array" ref="CU22">IFERROR(IF(OR(ISNA($A22),$AC22&lt;100,INDEX(International!U$3:U$2000,_xlfn.XMATCH(100,International!U$3:U$2000,1,1)+$BR22)=""),NA(),INDEX(International!U$3:U$2000,_xlfn.XMATCH(100,International!U$3:U$2000,1,1)+$BR22)), NA())</f>
        <v>#N/A</v>
      </c>
      <c r="CV22" t="e">
        <f t="shared" si="92"/>
        <v>#N/A</v>
      </c>
      <c r="CW22" t="e">
        <f>IF(OR(ISNA($A22),$AC22&lt;100),NA(),IF($BR22=0,0,FLOOR((CU22-_xlfn.XLOOKUP(_xlfn.AGGREGATE(5,6,$BR$3:$BR1973),$BR$3:$BR$2000,CU$3:CU$2000,1,1))/_xlfn.XLOOKUP($BR22,$BR$3:$BR$2000,$BR$3:$BR$2000,1,1), 1)))</f>
        <v>#N/A</v>
      </c>
      <c r="CX22" t="e" cm="1">
        <f t="array" ref="CX22">IFERROR(IF(OR(ISNA($A22),$AC22&lt;100,INDEX(International!X$3:X$2000,_xlfn.XMATCH(100,International!X$3:X$2000,1,1)+$BR22)=""),NA(),INDEX(International!X$3:X$2000,_xlfn.XMATCH(100,International!X$3:X$2000,1,1)+$BR22)), NA())</f>
        <v>#N/A</v>
      </c>
      <c r="CY22" t="e">
        <f t="shared" ref="CY22" si="93">IF(OR(ISNA($A22),$AC22&lt;100),NA(),IF(CX22=100,0,($BR22*LOG(2)/LOG(CX22/100))))</f>
        <v>#N/A</v>
      </c>
      <c r="CZ22" t="e">
        <f>IF(OR(ISNA($A22),$AC22&lt;100),NA(),IF($BR22=0,0,FLOOR((CX22-_xlfn.XLOOKUP(_xlfn.AGGREGATE(5,6,$BR$3:$BR1973),$BR$3:$BR$2000,CX$3:CX$2000,1,1))/_xlfn.XLOOKUP($BR22,$BR$3:$BR$2000,$BR$3:$BR$2000,1,1), 1)))</f>
        <v>#N/A</v>
      </c>
      <c r="DA22" t="e">
        <f>IF(_xlfn.IFNA(A22,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22:K2019)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21+1,DA21+1,NA())))</f>
        <v>#N/A</v>
      </c>
      <c r="DB22" t="e" cm="1">
        <f t="array" ref="DB22">IFERROR(IF(ISNA($A22),NA(),INDEX(B$3:B$2000,_xlfn.XMATCH(Configuration!$B$12,B$3:B$2000,1,1)+$DA22)-0), NA())</f>
        <v>#N/A</v>
      </c>
      <c r="DC22" t="e" cm="1">
        <f t="array" ref="DC22">IFERROR(IF(ISNA($A22),NA(),INDEX(E$3:E$2000,_xlfn.XMATCH(Configuration!$B$12,E$3:E$2000,1,1)+$DA22)-0), NA())</f>
        <v>#N/A</v>
      </c>
      <c r="DD22" t="e" cm="1">
        <f t="array" ref="DD22">IFERROR(IF(ISNA($A22),NA(),INDEX(H$3:H$2000,_xlfn.XMATCH(Configuration!$B$12,H$3:H$2000,1,1)+$DA22)-0), NA())</f>
        <v>#N/A</v>
      </c>
      <c r="DE22" t="e" cm="1">
        <f t="array" ref="DE22">IFERROR(IF(ISNA($A22),NA(),INDEX(K$3:K$2000,_xlfn.XMATCH(Configuration!$B$12,K$3:K$2000,1,1)+$DA22)-0), NA())</f>
        <v>#N/A</v>
      </c>
      <c r="DF22" t="e" cm="1">
        <f t="array" ref="DF22">IFERROR(IF(ISNA($A22),NA(),INDEX(N$3:N$2000,_xlfn.XMATCH(Configuration!$B$12,N$3:N$2000,1,1)+$DA22)-0), NA())</f>
        <v>#N/A</v>
      </c>
      <c r="DG22" t="e" cm="1">
        <f t="array" ref="DG22">IFERROR(IF(ISNA($A22),NA(),INDEX(Q$3:Q$2000,_xlfn.XMATCH(Configuration!$B$12,Q$3:Q$2000,1,1)+$DA22)-0), NA())</f>
        <v>#N/A</v>
      </c>
      <c r="DH22" t="e" cm="1">
        <f t="array" ref="DH22">IFERROR(IF(ISNA($A22),NA(),INDEX(T$3:T$2000,_xlfn.XMATCH(Configuration!$B$12,T$3:T$2000,1,1)+$DA22)-0), NA())</f>
        <v>#N/A</v>
      </c>
      <c r="DI22" t="e" cm="1">
        <f t="array" ref="DI22">IFERROR(IF(ISNA($A22),NA(),INDEX(W$3:W$2000,_xlfn.XMATCH(Configuration!$B$12,W$3:W$2000,1,1)+$DA22)-0), NA())</f>
        <v>#N/A</v>
      </c>
    </row>
    <row r="23" spans="1:113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10"/>
        <v>16</v>
      </c>
      <c r="AD23">
        <f t="shared" si="11"/>
        <v>4</v>
      </c>
      <c r="AE23">
        <f t="shared" si="12"/>
        <v>2</v>
      </c>
      <c r="AF23" s="5">
        <f t="shared" si="13"/>
        <v>0</v>
      </c>
      <c r="AG23">
        <f t="shared" si="14"/>
        <v>10</v>
      </c>
      <c r="AH23">
        <f t="shared" si="15"/>
        <v>12</v>
      </c>
      <c r="AI23">
        <f t="shared" si="16"/>
        <v>0</v>
      </c>
      <c r="AJ23">
        <f t="shared" si="17"/>
        <v>0</v>
      </c>
      <c r="AK23">
        <f t="shared" si="18"/>
        <v>12</v>
      </c>
      <c r="AL23" s="2">
        <f t="shared" si="19"/>
        <v>0.33333333333333331</v>
      </c>
      <c r="AM23" s="2">
        <f t="shared" si="20"/>
        <v>0.66666666666666663</v>
      </c>
      <c r="AN23" s="2">
        <f t="shared" si="21"/>
        <v>0</v>
      </c>
      <c r="AO23" s="2">
        <f t="shared" si="22"/>
        <v>0.25</v>
      </c>
      <c r="AP23" s="2">
        <f t="shared" si="23"/>
        <v>6.25E-2</v>
      </c>
      <c r="AQ23" s="2">
        <f t="shared" si="24"/>
        <v>0.125</v>
      </c>
      <c r="AR23" s="2">
        <f t="shared" si="25"/>
        <v>0.3125</v>
      </c>
      <c r="AS23" s="2">
        <f t="shared" si="26"/>
        <v>0</v>
      </c>
      <c r="AT23" s="2">
        <f t="shared" si="27"/>
        <v>0</v>
      </c>
      <c r="AU23" s="2">
        <f t="shared" si="28"/>
        <v>0.25</v>
      </c>
      <c r="AV23" s="3">
        <f t="shared" ca="1" si="29"/>
        <v>0</v>
      </c>
      <c r="AW23" s="2">
        <f t="shared" si="30"/>
        <v>0</v>
      </c>
      <c r="AX23" s="2">
        <f t="shared" si="31"/>
        <v>0</v>
      </c>
      <c r="AY23">
        <f t="shared" si="32"/>
        <v>18</v>
      </c>
      <c r="AZ23">
        <f t="shared" si="33"/>
        <v>15</v>
      </c>
      <c r="BA23" s="3">
        <f>IF(_xlfn.IFNA($A23,"")="","",AC23/(Configuration!$B$1/1000000))</f>
        <v>0.63080786775113051</v>
      </c>
      <c r="BB23">
        <f>IF(OR(_xlfn.IFNA($A23,"")="", ROW()&lt;=3,MAX(International!$C$3:$C$2000)&lt;$AC23),"",$A23-_xlfn.XLOOKUP($AC23,International!$C$3:$C$2000,International!$A$3:$A$2000,NA(),1,1))</f>
        <v>-8</v>
      </c>
      <c r="BC23">
        <f>IF(OR(_xlfn.IFNA($A23,"")="", ROW()&lt;=3,MAX(International!$D$3:$D$2000)&lt;$BA23),"",$A23-_xlfn.XLOOKUP($BA23,International!$D$3:$D$2000,International!$A$3:$A$2000,NA(),1,1))</f>
        <v>-9</v>
      </c>
      <c r="BD23">
        <f>IF(OR(_xlfn.IFNA($A23,"")="", ROW()&lt;=3,MAX(International!$F$3:$F$2000)&lt;$AC23),"",$A23-_xlfn.XLOOKUP($AC23,International!$F$3:$F$2000,International!$A$3:$A$2000,NA(),1,1))</f>
        <v>-13</v>
      </c>
      <c r="BE23">
        <f>IF(OR(_xlfn.IFNA($A23,"")="", ROW()&lt;=3,MAX(International!$G$3:$G$2000)&lt;$BA23),"",$A23-_xlfn.XLOOKUP($BA23,International!$G$3:$G$2000,International!$A$3:$A$2000,NA(),1,1))</f>
        <v>-15</v>
      </c>
      <c r="BF23">
        <f>IF(OR(_xlfn.IFNA($A23,"")="", ROW()&lt;=3,MAX(International!$I$3:$I$2000)&lt;$AC23),"",$A23-_xlfn.XLOOKUP($AC23,International!$I$3:$I$2000,International!$A$3:$A$2000,NA(),1,1))</f>
        <v>-22</v>
      </c>
      <c r="BG23">
        <f>IF(OR(_xlfn.IFNA($A23,"")="", ROW()&lt;=3,MAX(International!$J$3:$J$2000)&lt;$BA23),"",$A23-_xlfn.XLOOKUP($BA23,International!$J$3:$J$2000,International!$A$3:$A$2000,NA(),1,1))</f>
        <v>-17</v>
      </c>
      <c r="BH23">
        <f>IF(OR(_xlfn.IFNA($A23,"")="", ROW()&lt;=3,MAX(International!$L$3:$L$2000)&lt;$AC23),"",$A23-_xlfn.XLOOKUP($AC23,International!$L$3:$L$2000,International!$A$3:$A$2000,NA(),1,1))</f>
        <v>-11</v>
      </c>
      <c r="BI23">
        <f>IF(OR(_xlfn.IFNA($A23,"")="", ROW()&lt;=3,MAX(International!$M$3:$M$2000)&lt;$BA23),"",$A23-_xlfn.XLOOKUP($BA23,International!$M$3:$M$2000,International!$A$3:$A$2000,NA(),1,1))</f>
        <v>-21</v>
      </c>
      <c r="BJ23">
        <f>IF(OR(_xlfn.IFNA($A23,"")="", ROW()&lt;=3,MAX(International!$O$3:$O$2000)&lt;$AC23),"",$A23-_xlfn.XLOOKUP($AC23,International!$O$3:$O$2000,International!$A$3:$A$2000,NA(),1,1))</f>
        <v>-20</v>
      </c>
      <c r="BK23">
        <f>IF(OR(_xlfn.IFNA($A23,"")="", ROW()&lt;=3,MAX(International!$P$3:$P$2000)&lt;$BA23),"",$A23-_xlfn.XLOOKUP($BA23,International!$P$3:$P$2000,International!$A$3:$A$2000,NA(),1,1))</f>
        <v>-18</v>
      </c>
      <c r="BL23">
        <f>IF(OR(_xlfn.IFNA($A23,"")="", ROW()&lt;=3,MAX(International!$R$3:$R$2000)&lt;$AC23),"",$A23-_xlfn.XLOOKUP($AC23,International!$R$3:$R$2000,International!$A$3:$A$2000,NA(),1,1))</f>
        <v>12</v>
      </c>
      <c r="BM23">
        <f>IF(OR(_xlfn.IFNA($A23,"")="", ROW()&lt;=3,MAX(International!$S$3:$S$2000)&lt;$BA23),"",$A23-_xlfn.XLOOKUP($BA23,International!$S$3:$S$2000,International!$A$3:$A$2000,NA(),1,1))</f>
        <v>18</v>
      </c>
      <c r="BN23">
        <f>IF(OR(_xlfn.IFNA($A23,"")="", ROW()&lt;=3,MAX(International!$U$3:$U$2000)&lt;$AC23),"",$A23-_xlfn.XLOOKUP($AC23,International!$U$3:$U$2000,International!$A$3:$A$2000,NA(),1,1))</f>
        <v>9</v>
      </c>
      <c r="BO23">
        <f>IF(OR(_xlfn.IFNA($A23,"")="", ROW()&lt;=3,MAX(International!$V$3:$V$2000)&lt;$BA23),"",$A23-_xlfn.XLOOKUP($BA23,International!$V$3:$V$2000,International!$A$3:$A$2000,NA(),1,1))</f>
        <v>-7</v>
      </c>
      <c r="BP23">
        <f>IF(OR(_xlfn.IFNA($A23,"")="", ROW()&lt;=3,MAX(International!$X$3:$X$2000)&lt;$AC23),"",$A23-_xlfn.XLOOKUP($AC23,International!$X$3:$X$2000,International!$A$3:$A$2000,NA(),1,1))</f>
        <v>-15</v>
      </c>
      <c r="BQ23">
        <f>IF(OR(_xlfn.IFNA($A23,"")="", ROW()&lt;=3,MAX(International!$Y$3:$Y$2000)&lt;$BA23),"",$A23-_xlfn.XLOOKUP($BA23,International!$Y$3:$Y$2000,International!$A$3:$A$2000,NA(),1,1))</f>
        <v>-18</v>
      </c>
      <c r="BR23" t="e">
        <f t="shared" si="34"/>
        <v>#N/A</v>
      </c>
      <c r="BS23" t="e">
        <f t="shared" si="0"/>
        <v>#N/A</v>
      </c>
      <c r="BT23" t="e">
        <f t="shared" si="1"/>
        <v>#N/A</v>
      </c>
      <c r="BU23" t="e">
        <f t="shared" si="2"/>
        <v>#N/A</v>
      </c>
      <c r="BV23" t="e">
        <f t="shared" si="3"/>
        <v>#N/A</v>
      </c>
      <c r="BW23" t="e">
        <f t="shared" si="4"/>
        <v>#N/A</v>
      </c>
      <c r="BX23" t="e">
        <f>IFERROR(IF(OR(ISNA($A23),$AC23&lt;100),NA(),IF(FLOOR((2^(($BR23+2*_xlfn.XLOOKUP(_xlfn.AGGREGATE(4,6,$BR$3:$BR1974),$BR$3:$BR$2000,$CA$3:$CA$2000,1,1)*LOG(10)/LOG(2))/_xlfn.XLOOKUP(_xlfn.AGGREGATE(4,6,$BR$3:$BR1974),$BR$3:$BR$2000,$CA$3:$CA$2000,1,1))),2)&gt; _xlfn.AGGREGATE(4,6,$BZ$3:$CX$2000)+2000,NA(),FLOOR((2^(($BR23+2*_xlfn.XLOOKUP(_xlfn.AGGREGATE(4,6,$BR$3:$BR1974),$BR$3:$BR$2000,$CA$3:$CA$2000,1,1)*LOG(10)/LOG(2))/_xlfn.XLOOKUP(_xlfn.AGGREGATE(4,6,$BR$3:$BR1974),$BR$3:$BR$2000,$CA$3:$CA$2000,1,1))),2))), NA())</f>
        <v>#N/A</v>
      </c>
      <c r="BY23" t="e">
        <f>IF(OR(ISNA($A23),$AC23&lt;100),NA(),FLOOR(_xlfn.XLOOKUP(_xlfn.AGGREGATE(5,6,$BR$3:$BR1974),$BR$3:$BR$2000,$BZ$3:$BZ$2000,1,1)+(_xlfn.XLOOKUP(_xlfn.AGGREGATE(4,6,$BR$3:$BR1974),$BR$3:$BR$2000,$BZ$3:$BZ$2000,1,1)-_xlfn.XLOOKUP(_xlfn.AGGREGATE(5,6,$BR$3:$BR1974),$BR$3:$BR$2000,$BZ$3:$BZ$2000,1,1))/_xlfn.XLOOKUP(_xlfn.AGGREGATE(4,6,$BR$3:$BR1974),$BR$3:$BR$2000,$BR$3:$BR$2000,1,1)*BR23, 1))</f>
        <v>#N/A</v>
      </c>
      <c r="BZ23" t="e">
        <f t="shared" si="35"/>
        <v>#N/A</v>
      </c>
      <c r="CA23" t="e">
        <f t="shared" si="5"/>
        <v>#N/A</v>
      </c>
      <c r="CB23" t="e">
        <f>IF(OR(ISNA($A23),$AC23&lt;100),NA(),IF($BR23=0,0,FLOOR((BZ23-_xlfn.XLOOKUP(_xlfn.AGGREGATE(5,6,$BR$3:$BR1974),$BR$3:$BR$2000,BZ$3:BZ$2000,1,1))/_xlfn.XLOOKUP($BR23,$BR$3:$BR$2000,$BR$3:$BR$2000,1,1), 1)))</f>
        <v>#N/A</v>
      </c>
      <c r="CC23" t="e" cm="1">
        <f t="array" ref="CC23">IFERROR(IF(OR(ISNA($A23),$AC23&lt;100,INDEX(International!C$3:C$2000,_xlfn.XMATCH(100,International!C$3:C$2000,1,1)+$BR23)=""),NA(),INDEX(International!C$3:C$2000,_xlfn.XMATCH(100,International!C$3:C$2000,1,1)+$BR23)), NA())</f>
        <v>#N/A</v>
      </c>
      <c r="CD23" t="e">
        <f t="shared" si="36"/>
        <v>#N/A</v>
      </c>
      <c r="CE23" t="e">
        <f>IF(OR(ISNA($A23),$AC23&lt;100),NA(),IF($BR23=0,0,FLOOR((CC23-_xlfn.XLOOKUP(_xlfn.AGGREGATE(5,6,$BR$3:$BR1974),$BR$3:$BR$2000,CC$3:CC$2000,1,1))/_xlfn.XLOOKUP($BR23,$BR$3:$BR$2000,$BR$3:$BR$2000,1,1), 1)))</f>
        <v>#N/A</v>
      </c>
      <c r="CF23" t="e" cm="1">
        <f t="array" ref="CF23">IFERROR(IF(OR(ISNA($A23),$AC23&lt;100,INDEX(International!F$3:F$2000,_xlfn.XMATCH(100,International!F$3:F$2000,1,1)+$BR23)=""),NA(),INDEX(International!F$3:F$2000,_xlfn.XMATCH(100,International!F$3:F$2000,1,1)+$BR23)), NA())</f>
        <v>#N/A</v>
      </c>
      <c r="CG23" t="e">
        <f t="shared" si="6"/>
        <v>#N/A</v>
      </c>
      <c r="CH23" t="e">
        <f>IF(OR(ISNA($A23),$AC23&lt;100),NA(),IF($BR23=0,0,FLOOR((CF23-_xlfn.XLOOKUP(_xlfn.AGGREGATE(5,6,$BR$3:$BR1974),$BR$3:$BR$2000,CF$3:CF$2000,1,1))/_xlfn.XLOOKUP($BR23,$BR$3:$BR$2000,$BR$3:$BR$2000,1,1), 1)))</f>
        <v>#N/A</v>
      </c>
      <c r="CI23" t="e" cm="1">
        <f t="array" ref="CI23">IFERROR(IF(OR(ISNA($A23),$AC23&lt;100,INDEX(International!I$3:I$2000,_xlfn.XMATCH(100,International!I$3:I$2000,1,1)+$BR23)=""),NA(),INDEX(International!I$3:I$2000,_xlfn.XMATCH(100,International!I$3:I$2000,1,1)+$BR23)), NA())</f>
        <v>#N/A</v>
      </c>
      <c r="CJ23" t="e">
        <f t="shared" si="6"/>
        <v>#N/A</v>
      </c>
      <c r="CK23" t="e">
        <f>IF(OR(ISNA($A23),$AC23&lt;100),NA(),IF($BR23=0,0,FLOOR((CI23-_xlfn.XLOOKUP(_xlfn.AGGREGATE(5,6,$BR$3:$BR1974),$BR$3:$BR$2000,CI$3:CI$2000,1,1))/_xlfn.XLOOKUP($BR23,$BR$3:$BR$2000,$BR$3:$BR$2000,1,1), 1)))</f>
        <v>#N/A</v>
      </c>
      <c r="CL23" t="e" cm="1">
        <f t="array" ref="CL23">IFERROR(IF(OR(ISNA($A23),$AC23&lt;100,INDEX(International!L$3:L$2000,_xlfn.XMATCH(100,International!L$3:L$2000,1,1)+$BR23)=""),NA(),INDEX(International!L$3:L$2000,_xlfn.XMATCH(100,International!L$3:L$2000,1,1)+$BR23)), NA())</f>
        <v>#N/A</v>
      </c>
      <c r="CM23" t="e">
        <f t="shared" ref="CM23:CP23" si="94">IF(OR(ISNA($A23),$AC23&lt;100),NA(),IF(CL23=100,0,($BR23*LOG(2)/LOG(CL23/100))))</f>
        <v>#N/A</v>
      </c>
      <c r="CN23" t="e">
        <f>IF(OR(ISNA($A23),$AC23&lt;100),NA(),IF($BR23=0,0,FLOOR((CL23-_xlfn.XLOOKUP(_xlfn.AGGREGATE(5,6,$BR$3:$BR1974),$BR$3:$BR$2000,CL$3:CL$2000,1,1))/_xlfn.XLOOKUP($BR23,$BR$3:$BR$2000,$BR$3:$BR$2000,1,1), 1)))</f>
        <v>#N/A</v>
      </c>
      <c r="CO23" t="e" cm="1">
        <f t="array" ref="CO23">IFERROR(IF(OR(ISNA($A23),$AC23&lt;100,INDEX(International!O$3:O$2000,_xlfn.XMATCH(100,International!O$3:O$2000,1,1)+$BR23)=""),NA(),INDEX(International!O$3:O$2000,_xlfn.XMATCH(100,International!O$3:O$2000,1,1)+$BR23)), NA())</f>
        <v>#N/A</v>
      </c>
      <c r="CP23" t="e">
        <f t="shared" si="94"/>
        <v>#N/A</v>
      </c>
      <c r="CQ23" t="e">
        <f>IF(OR(ISNA($A23),$AC23&lt;100),NA(),IF($BR23=0,0,FLOOR((CO23-_xlfn.XLOOKUP(_xlfn.AGGREGATE(5,6,$BR$3:$BR1974),$BR$3:$BR$2000,CO$3:CO$2000,1,1))/_xlfn.XLOOKUP($BR23,$BR$3:$BR$2000,$BR$3:$BR$2000,1,1), 1)))</f>
        <v>#N/A</v>
      </c>
      <c r="CR23" t="e" cm="1">
        <f t="array" ref="CR23">IFERROR(IF(OR(ISNA($A23),$AC23&lt;100,INDEX(International!R$3:R$2000,_xlfn.XMATCH(100,International!R$3:R$2000,1,1)+$BR23)=""),NA(),INDEX(International!R$3:R$2000,_xlfn.XMATCH(100,International!R$3:R$2000,1,1)+$BR23)), NA())</f>
        <v>#N/A</v>
      </c>
      <c r="CS23" t="e">
        <f t="shared" ref="CS23:CV23" si="95">IF(OR(ISNA($A23),$AC23&lt;100),NA(),IF(CR23=100,0,($BR23*LOG(2)/LOG(CR23/100))))</f>
        <v>#N/A</v>
      </c>
      <c r="CT23" t="e">
        <f>IF(OR(ISNA($A23),$AC23&lt;100),NA(),IF($BR23=0,0,FLOOR((CR23-_xlfn.XLOOKUP(_xlfn.AGGREGATE(5,6,$BR$3:$BR1974),$BR$3:$BR$2000,CR$3:CR$2000,1,1))/_xlfn.XLOOKUP($BR23,$BR$3:$BR$2000,$BR$3:$BR$2000,1,1), 1)))</f>
        <v>#N/A</v>
      </c>
      <c r="CU23" t="e" cm="1">
        <f t="array" ref="CU23">IFERROR(IF(OR(ISNA($A23),$AC23&lt;100,INDEX(International!U$3:U$2000,_xlfn.XMATCH(100,International!U$3:U$2000,1,1)+$BR23)=""),NA(),INDEX(International!U$3:U$2000,_xlfn.XMATCH(100,International!U$3:U$2000,1,1)+$BR23)), NA())</f>
        <v>#N/A</v>
      </c>
      <c r="CV23" t="e">
        <f t="shared" si="95"/>
        <v>#N/A</v>
      </c>
      <c r="CW23" t="e">
        <f>IF(OR(ISNA($A23),$AC23&lt;100),NA(),IF($BR23=0,0,FLOOR((CU23-_xlfn.XLOOKUP(_xlfn.AGGREGATE(5,6,$BR$3:$BR1974),$BR$3:$BR$2000,CU$3:CU$2000,1,1))/_xlfn.XLOOKUP($BR23,$BR$3:$BR$2000,$BR$3:$BR$2000,1,1), 1)))</f>
        <v>#N/A</v>
      </c>
      <c r="CX23" t="e" cm="1">
        <f t="array" ref="CX23">IFERROR(IF(OR(ISNA($A23),$AC23&lt;100,INDEX(International!X$3:X$2000,_xlfn.XMATCH(100,International!X$3:X$2000,1,1)+$BR23)=""),NA(),INDEX(International!X$3:X$2000,_xlfn.XMATCH(100,International!X$3:X$2000,1,1)+$BR23)), NA())</f>
        <v>#N/A</v>
      </c>
      <c r="CY23" t="e">
        <f t="shared" ref="CY23" si="96">IF(OR(ISNA($A23),$AC23&lt;100),NA(),IF(CX23=100,0,($BR23*LOG(2)/LOG(CX23/100))))</f>
        <v>#N/A</v>
      </c>
      <c r="CZ23" t="e">
        <f>IF(OR(ISNA($A23),$AC23&lt;100),NA(),IF($BR23=0,0,FLOOR((CX23-_xlfn.XLOOKUP(_xlfn.AGGREGATE(5,6,$BR$3:$BR1974),$BR$3:$BR$2000,CX$3:CX$2000,1,1))/_xlfn.XLOOKUP($BR23,$BR$3:$BR$2000,$BR$3:$BR$2000,1,1), 1)))</f>
        <v>#N/A</v>
      </c>
      <c r="DA23" t="e">
        <f>IF(_xlfn.IFNA(A23,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23:K2020)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22+1,DA22+1,NA())))</f>
        <v>#N/A</v>
      </c>
      <c r="DB23" t="e" cm="1">
        <f t="array" ref="DB23">IFERROR(IF(ISNA($A23),NA(),INDEX(B$3:B$2000,_xlfn.XMATCH(Configuration!$B$12,B$3:B$2000,1,1)+$DA23)-0), NA())</f>
        <v>#N/A</v>
      </c>
      <c r="DC23" t="e" cm="1">
        <f t="array" ref="DC23">IFERROR(IF(ISNA($A23),NA(),INDEX(E$3:E$2000,_xlfn.XMATCH(Configuration!$B$12,E$3:E$2000,1,1)+$DA23)-0), NA())</f>
        <v>#N/A</v>
      </c>
      <c r="DD23" t="e" cm="1">
        <f t="array" ref="DD23">IFERROR(IF(ISNA($A23),NA(),INDEX(H$3:H$2000,_xlfn.XMATCH(Configuration!$B$12,H$3:H$2000,1,1)+$DA23)-0), NA())</f>
        <v>#N/A</v>
      </c>
      <c r="DE23" t="e" cm="1">
        <f t="array" ref="DE23">IFERROR(IF(ISNA($A23),NA(),INDEX(K$3:K$2000,_xlfn.XMATCH(Configuration!$B$12,K$3:K$2000,1,1)+$DA23)-0), NA())</f>
        <v>#N/A</v>
      </c>
      <c r="DF23" t="e" cm="1">
        <f t="array" ref="DF23">IFERROR(IF(ISNA($A23),NA(),INDEX(N$3:N$2000,_xlfn.XMATCH(Configuration!$B$12,N$3:N$2000,1,1)+$DA23)-0), NA())</f>
        <v>#N/A</v>
      </c>
      <c r="DG23" t="e" cm="1">
        <f t="array" ref="DG23">IFERROR(IF(ISNA($A23),NA(),INDEX(Q$3:Q$2000,_xlfn.XMATCH(Configuration!$B$12,Q$3:Q$2000,1,1)+$DA23)-0), NA())</f>
        <v>#N/A</v>
      </c>
      <c r="DH23" t="e" cm="1">
        <f t="array" ref="DH23">IFERROR(IF(ISNA($A23),NA(),INDEX(T$3:T$2000,_xlfn.XMATCH(Configuration!$B$12,T$3:T$2000,1,1)+$DA23)-0), NA())</f>
        <v>#N/A</v>
      </c>
      <c r="DI23" t="e" cm="1">
        <f t="array" ref="DI23">IFERROR(IF(ISNA($A23),NA(),INDEX(W$3:W$2000,_xlfn.XMATCH(Configuration!$B$12,W$3:W$2000,1,1)+$DA23)-0), NA())</f>
        <v>#N/A</v>
      </c>
    </row>
    <row r="24" spans="1:113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10"/>
        <v>16</v>
      </c>
      <c r="AD24">
        <f t="shared" si="11"/>
        <v>6</v>
      </c>
      <c r="AE24">
        <f t="shared" si="12"/>
        <v>2</v>
      </c>
      <c r="AF24" s="5">
        <f t="shared" si="13"/>
        <v>0</v>
      </c>
      <c r="AG24">
        <f t="shared" si="14"/>
        <v>8</v>
      </c>
      <c r="AH24">
        <f t="shared" si="15"/>
        <v>12</v>
      </c>
      <c r="AI24">
        <f t="shared" si="16"/>
        <v>2</v>
      </c>
      <c r="AJ24">
        <f t="shared" si="17"/>
        <v>0</v>
      </c>
      <c r="AK24">
        <f t="shared" si="18"/>
        <v>10</v>
      </c>
      <c r="AL24" s="2">
        <f t="shared" si="19"/>
        <v>0.25</v>
      </c>
      <c r="AM24" s="2">
        <f t="shared" si="20"/>
        <v>0.75</v>
      </c>
      <c r="AN24" s="2">
        <f t="shared" si="21"/>
        <v>0</v>
      </c>
      <c r="AO24" s="2">
        <f t="shared" si="22"/>
        <v>0.25</v>
      </c>
      <c r="AP24" s="2">
        <f t="shared" si="23"/>
        <v>6.25E-2</v>
      </c>
      <c r="AQ24" s="2">
        <f t="shared" si="24"/>
        <v>0.125</v>
      </c>
      <c r="AR24" s="2">
        <f t="shared" si="25"/>
        <v>0.3125</v>
      </c>
      <c r="AS24" s="2">
        <f t="shared" si="26"/>
        <v>0</v>
      </c>
      <c r="AT24" s="2">
        <f t="shared" si="27"/>
        <v>0</v>
      </c>
      <c r="AU24" s="2">
        <f t="shared" si="28"/>
        <v>0.25</v>
      </c>
      <c r="AV24" s="3">
        <f t="shared" ca="1" si="29"/>
        <v>0</v>
      </c>
      <c r="AW24" s="2">
        <f t="shared" si="30"/>
        <v>0</v>
      </c>
      <c r="AX24" s="2">
        <f t="shared" si="31"/>
        <v>0</v>
      </c>
      <c r="AY24">
        <f t="shared" si="32"/>
        <v>17</v>
      </c>
      <c r="AZ24">
        <f t="shared" si="33"/>
        <v>16</v>
      </c>
      <c r="BA24" s="3">
        <f>IF(_xlfn.IFNA($A24,"")="","",AC24/(Configuration!$B$1/1000000))</f>
        <v>0.63080786775113051</v>
      </c>
      <c r="BB24">
        <f>IF(OR(_xlfn.IFNA($A24,"")="", ROW()&lt;=3,MAX(International!$C$3:$C$2000)&lt;$AC24),"",$A24-_xlfn.XLOOKUP($AC24,International!$C$3:$C$2000,International!$A$3:$A$2000,NA(),1,1))</f>
        <v>-7</v>
      </c>
      <c r="BC24">
        <f>IF(OR(_xlfn.IFNA($A24,"")="", ROW()&lt;=3,MAX(International!$D$3:$D$2000)&lt;$BA24),"",$A24-_xlfn.XLOOKUP($BA24,International!$D$3:$D$2000,International!$A$3:$A$2000,NA(),1,1))</f>
        <v>-8</v>
      </c>
      <c r="BD24">
        <f>IF(OR(_xlfn.IFNA($A24,"")="", ROW()&lt;=3,MAX(International!$F$3:$F$2000)&lt;$AC24),"",$A24-_xlfn.XLOOKUP($AC24,International!$F$3:$F$2000,International!$A$3:$A$2000,NA(),1,1))</f>
        <v>-12</v>
      </c>
      <c r="BE24">
        <f>IF(OR(_xlfn.IFNA($A24,"")="", ROW()&lt;=3,MAX(International!$G$3:$G$2000)&lt;$BA24),"",$A24-_xlfn.XLOOKUP($BA24,International!$G$3:$G$2000,International!$A$3:$A$2000,NA(),1,1))</f>
        <v>-14</v>
      </c>
      <c r="BF24">
        <f>IF(OR(_xlfn.IFNA($A24,"")="", ROW()&lt;=3,MAX(International!$I$3:$I$2000)&lt;$AC24),"",$A24-_xlfn.XLOOKUP($AC24,International!$I$3:$I$2000,International!$A$3:$A$2000,NA(),1,1))</f>
        <v>-21</v>
      </c>
      <c r="BG24">
        <f>IF(OR(_xlfn.IFNA($A24,"")="", ROW()&lt;=3,MAX(International!$J$3:$J$2000)&lt;$BA24),"",$A24-_xlfn.XLOOKUP($BA24,International!$J$3:$J$2000,International!$A$3:$A$2000,NA(),1,1))</f>
        <v>-16</v>
      </c>
      <c r="BH24">
        <f>IF(OR(_xlfn.IFNA($A24,"")="", ROW()&lt;=3,MAX(International!$L$3:$L$2000)&lt;$AC24),"",$A24-_xlfn.XLOOKUP($AC24,International!$L$3:$L$2000,International!$A$3:$A$2000,NA(),1,1))</f>
        <v>-10</v>
      </c>
      <c r="BI24">
        <f>IF(OR(_xlfn.IFNA($A24,"")="", ROW()&lt;=3,MAX(International!$M$3:$M$2000)&lt;$BA24),"",$A24-_xlfn.XLOOKUP($BA24,International!$M$3:$M$2000,International!$A$3:$A$2000,NA(),1,1))</f>
        <v>-20</v>
      </c>
      <c r="BJ24">
        <f>IF(OR(_xlfn.IFNA($A24,"")="", ROW()&lt;=3,MAX(International!$O$3:$O$2000)&lt;$AC24),"",$A24-_xlfn.XLOOKUP($AC24,International!$O$3:$O$2000,International!$A$3:$A$2000,NA(),1,1))</f>
        <v>-19</v>
      </c>
      <c r="BK24">
        <f>IF(OR(_xlfn.IFNA($A24,"")="", ROW()&lt;=3,MAX(International!$P$3:$P$2000)&lt;$BA24),"",$A24-_xlfn.XLOOKUP($BA24,International!$P$3:$P$2000,International!$A$3:$A$2000,NA(),1,1))</f>
        <v>-17</v>
      </c>
      <c r="BL24">
        <f>IF(OR(_xlfn.IFNA($A24,"")="", ROW()&lt;=3,MAX(International!$R$3:$R$2000)&lt;$AC24),"",$A24-_xlfn.XLOOKUP($AC24,International!$R$3:$R$2000,International!$A$3:$A$2000,NA(),1,1))</f>
        <v>13</v>
      </c>
      <c r="BM24">
        <f>IF(OR(_xlfn.IFNA($A24,"")="", ROW()&lt;=3,MAX(International!$S$3:$S$2000)&lt;$BA24),"",$A24-_xlfn.XLOOKUP($BA24,International!$S$3:$S$2000,International!$A$3:$A$2000,NA(),1,1))</f>
        <v>19</v>
      </c>
      <c r="BN24">
        <f>IF(OR(_xlfn.IFNA($A24,"")="", ROW()&lt;=3,MAX(International!$U$3:$U$2000)&lt;$AC24),"",$A24-_xlfn.XLOOKUP($AC24,International!$U$3:$U$2000,International!$A$3:$A$2000,NA(),1,1))</f>
        <v>10</v>
      </c>
      <c r="BO24">
        <f>IF(OR(_xlfn.IFNA($A24,"")="", ROW()&lt;=3,MAX(International!$V$3:$V$2000)&lt;$BA24),"",$A24-_xlfn.XLOOKUP($BA24,International!$V$3:$V$2000,International!$A$3:$A$2000,NA(),1,1))</f>
        <v>-6</v>
      </c>
      <c r="BP24">
        <f>IF(OR(_xlfn.IFNA($A24,"")="", ROW()&lt;=3,MAX(International!$X$3:$X$2000)&lt;$AC24),"",$A24-_xlfn.XLOOKUP($AC24,International!$X$3:$X$2000,International!$A$3:$A$2000,NA(),1,1))</f>
        <v>-14</v>
      </c>
      <c r="BQ24">
        <f>IF(OR(_xlfn.IFNA($A24,"")="", ROW()&lt;=3,MAX(International!$Y$3:$Y$2000)&lt;$BA24),"",$A24-_xlfn.XLOOKUP($BA24,International!$Y$3:$Y$2000,International!$A$3:$A$2000,NA(),1,1))</f>
        <v>-17</v>
      </c>
      <c r="BR24" t="e">
        <f t="shared" si="34"/>
        <v>#N/A</v>
      </c>
      <c r="BS24" t="e">
        <f t="shared" si="0"/>
        <v>#N/A</v>
      </c>
      <c r="BT24" t="e">
        <f t="shared" si="1"/>
        <v>#N/A</v>
      </c>
      <c r="BU24" t="e">
        <f t="shared" si="2"/>
        <v>#N/A</v>
      </c>
      <c r="BV24" t="e">
        <f t="shared" si="3"/>
        <v>#N/A</v>
      </c>
      <c r="BW24" t="e">
        <f t="shared" si="4"/>
        <v>#N/A</v>
      </c>
      <c r="BX24" t="e">
        <f>IFERROR(IF(OR(ISNA($A24),$AC24&lt;100),NA(),IF(FLOOR((2^(($BR24+2*_xlfn.XLOOKUP(_xlfn.AGGREGATE(4,6,$BR$3:$BR1975),$BR$3:$BR$2000,$CA$3:$CA$2000,1,1)*LOG(10)/LOG(2))/_xlfn.XLOOKUP(_xlfn.AGGREGATE(4,6,$BR$3:$BR1975),$BR$3:$BR$2000,$CA$3:$CA$2000,1,1))),2)&gt; _xlfn.AGGREGATE(4,6,$BZ$3:$CX$2000)+2000,NA(),FLOOR((2^(($BR24+2*_xlfn.XLOOKUP(_xlfn.AGGREGATE(4,6,$BR$3:$BR1975),$BR$3:$BR$2000,$CA$3:$CA$2000,1,1)*LOG(10)/LOG(2))/_xlfn.XLOOKUP(_xlfn.AGGREGATE(4,6,$BR$3:$BR1975),$BR$3:$BR$2000,$CA$3:$CA$2000,1,1))),2))), NA())</f>
        <v>#N/A</v>
      </c>
      <c r="BY24" t="e">
        <f>IF(OR(ISNA($A24),$AC24&lt;100),NA(),FLOOR(_xlfn.XLOOKUP(_xlfn.AGGREGATE(5,6,$BR$3:$BR1975),$BR$3:$BR$2000,$BZ$3:$BZ$2000,1,1)+(_xlfn.XLOOKUP(_xlfn.AGGREGATE(4,6,$BR$3:$BR1975),$BR$3:$BR$2000,$BZ$3:$BZ$2000,1,1)-_xlfn.XLOOKUP(_xlfn.AGGREGATE(5,6,$BR$3:$BR1975),$BR$3:$BR$2000,$BZ$3:$BZ$2000,1,1))/_xlfn.XLOOKUP(_xlfn.AGGREGATE(4,6,$BR$3:$BR1975),$BR$3:$BR$2000,$BR$3:$BR$2000,1,1)*BR24, 1))</f>
        <v>#N/A</v>
      </c>
      <c r="BZ24" t="e">
        <f t="shared" si="35"/>
        <v>#N/A</v>
      </c>
      <c r="CA24" t="e">
        <f t="shared" si="5"/>
        <v>#N/A</v>
      </c>
      <c r="CB24" t="e">
        <f>IF(OR(ISNA($A24),$AC24&lt;100),NA(),IF($BR24=0,0,FLOOR((BZ24-_xlfn.XLOOKUP(_xlfn.AGGREGATE(5,6,$BR$3:$BR1975),$BR$3:$BR$2000,BZ$3:BZ$2000,1,1))/_xlfn.XLOOKUP($BR24,$BR$3:$BR$2000,$BR$3:$BR$2000,1,1), 1)))</f>
        <v>#N/A</v>
      </c>
      <c r="CC24" t="e" cm="1">
        <f t="array" ref="CC24">IFERROR(IF(OR(ISNA($A24),$AC24&lt;100,INDEX(International!C$3:C$2000,_xlfn.XMATCH(100,International!C$3:C$2000,1,1)+$BR24)=""),NA(),INDEX(International!C$3:C$2000,_xlfn.XMATCH(100,International!C$3:C$2000,1,1)+$BR24)), NA())</f>
        <v>#N/A</v>
      </c>
      <c r="CD24" t="e">
        <f t="shared" si="36"/>
        <v>#N/A</v>
      </c>
      <c r="CE24" t="e">
        <f>IF(OR(ISNA($A24),$AC24&lt;100),NA(),IF($BR24=0,0,FLOOR((CC24-_xlfn.XLOOKUP(_xlfn.AGGREGATE(5,6,$BR$3:$BR1975),$BR$3:$BR$2000,CC$3:CC$2000,1,1))/_xlfn.XLOOKUP($BR24,$BR$3:$BR$2000,$BR$3:$BR$2000,1,1), 1)))</f>
        <v>#N/A</v>
      </c>
      <c r="CF24" t="e" cm="1">
        <f t="array" ref="CF24">IFERROR(IF(OR(ISNA($A24),$AC24&lt;100,INDEX(International!F$3:F$2000,_xlfn.XMATCH(100,International!F$3:F$2000,1,1)+$BR24)=""),NA(),INDEX(International!F$3:F$2000,_xlfn.XMATCH(100,International!F$3:F$2000,1,1)+$BR24)), NA())</f>
        <v>#N/A</v>
      </c>
      <c r="CG24" t="e">
        <f t="shared" si="6"/>
        <v>#N/A</v>
      </c>
      <c r="CH24" t="e">
        <f>IF(OR(ISNA($A24),$AC24&lt;100),NA(),IF($BR24=0,0,FLOOR((CF24-_xlfn.XLOOKUP(_xlfn.AGGREGATE(5,6,$BR$3:$BR1975),$BR$3:$BR$2000,CF$3:CF$2000,1,1))/_xlfn.XLOOKUP($BR24,$BR$3:$BR$2000,$BR$3:$BR$2000,1,1), 1)))</f>
        <v>#N/A</v>
      </c>
      <c r="CI24" t="e" cm="1">
        <f t="array" ref="CI24">IFERROR(IF(OR(ISNA($A24),$AC24&lt;100,INDEX(International!I$3:I$2000,_xlfn.XMATCH(100,International!I$3:I$2000,1,1)+$BR24)=""),NA(),INDEX(International!I$3:I$2000,_xlfn.XMATCH(100,International!I$3:I$2000,1,1)+$BR24)), NA())</f>
        <v>#N/A</v>
      </c>
      <c r="CJ24" t="e">
        <f t="shared" si="6"/>
        <v>#N/A</v>
      </c>
      <c r="CK24" t="e">
        <f>IF(OR(ISNA($A24),$AC24&lt;100),NA(),IF($BR24=0,0,FLOOR((CI24-_xlfn.XLOOKUP(_xlfn.AGGREGATE(5,6,$BR$3:$BR1975),$BR$3:$BR$2000,CI$3:CI$2000,1,1))/_xlfn.XLOOKUP($BR24,$BR$3:$BR$2000,$BR$3:$BR$2000,1,1), 1)))</f>
        <v>#N/A</v>
      </c>
      <c r="CL24" t="e" cm="1">
        <f t="array" ref="CL24">IFERROR(IF(OR(ISNA($A24),$AC24&lt;100,INDEX(International!L$3:L$2000,_xlfn.XMATCH(100,International!L$3:L$2000,1,1)+$BR24)=""),NA(),INDEX(International!L$3:L$2000,_xlfn.XMATCH(100,International!L$3:L$2000,1,1)+$BR24)), NA())</f>
        <v>#N/A</v>
      </c>
      <c r="CM24" t="e">
        <f t="shared" ref="CM24:CP24" si="97">IF(OR(ISNA($A24),$AC24&lt;100),NA(),IF(CL24=100,0,($BR24*LOG(2)/LOG(CL24/100))))</f>
        <v>#N/A</v>
      </c>
      <c r="CN24" t="e">
        <f>IF(OR(ISNA($A24),$AC24&lt;100),NA(),IF($BR24=0,0,FLOOR((CL24-_xlfn.XLOOKUP(_xlfn.AGGREGATE(5,6,$BR$3:$BR1975),$BR$3:$BR$2000,CL$3:CL$2000,1,1))/_xlfn.XLOOKUP($BR24,$BR$3:$BR$2000,$BR$3:$BR$2000,1,1), 1)))</f>
        <v>#N/A</v>
      </c>
      <c r="CO24" t="e" cm="1">
        <f t="array" ref="CO24">IFERROR(IF(OR(ISNA($A24),$AC24&lt;100,INDEX(International!O$3:O$2000,_xlfn.XMATCH(100,International!O$3:O$2000,1,1)+$BR24)=""),NA(),INDEX(International!O$3:O$2000,_xlfn.XMATCH(100,International!O$3:O$2000,1,1)+$BR24)), NA())</f>
        <v>#N/A</v>
      </c>
      <c r="CP24" t="e">
        <f t="shared" si="97"/>
        <v>#N/A</v>
      </c>
      <c r="CQ24" t="e">
        <f>IF(OR(ISNA($A24),$AC24&lt;100),NA(),IF($BR24=0,0,FLOOR((CO24-_xlfn.XLOOKUP(_xlfn.AGGREGATE(5,6,$BR$3:$BR1975),$BR$3:$BR$2000,CO$3:CO$2000,1,1))/_xlfn.XLOOKUP($BR24,$BR$3:$BR$2000,$BR$3:$BR$2000,1,1), 1)))</f>
        <v>#N/A</v>
      </c>
      <c r="CR24" t="e" cm="1">
        <f t="array" ref="CR24">IFERROR(IF(OR(ISNA($A24),$AC24&lt;100,INDEX(International!R$3:R$2000,_xlfn.XMATCH(100,International!R$3:R$2000,1,1)+$BR24)=""),NA(),INDEX(International!R$3:R$2000,_xlfn.XMATCH(100,International!R$3:R$2000,1,1)+$BR24)), NA())</f>
        <v>#N/A</v>
      </c>
      <c r="CS24" t="e">
        <f t="shared" ref="CS24:CV24" si="98">IF(OR(ISNA($A24),$AC24&lt;100),NA(),IF(CR24=100,0,($BR24*LOG(2)/LOG(CR24/100))))</f>
        <v>#N/A</v>
      </c>
      <c r="CT24" t="e">
        <f>IF(OR(ISNA($A24),$AC24&lt;100),NA(),IF($BR24=0,0,FLOOR((CR24-_xlfn.XLOOKUP(_xlfn.AGGREGATE(5,6,$BR$3:$BR1975),$BR$3:$BR$2000,CR$3:CR$2000,1,1))/_xlfn.XLOOKUP($BR24,$BR$3:$BR$2000,$BR$3:$BR$2000,1,1), 1)))</f>
        <v>#N/A</v>
      </c>
      <c r="CU24" t="e" cm="1">
        <f t="array" ref="CU24">IFERROR(IF(OR(ISNA($A24),$AC24&lt;100,INDEX(International!U$3:U$2000,_xlfn.XMATCH(100,International!U$3:U$2000,1,1)+$BR24)=""),NA(),INDEX(International!U$3:U$2000,_xlfn.XMATCH(100,International!U$3:U$2000,1,1)+$BR24)), NA())</f>
        <v>#N/A</v>
      </c>
      <c r="CV24" t="e">
        <f t="shared" si="98"/>
        <v>#N/A</v>
      </c>
      <c r="CW24" t="e">
        <f>IF(OR(ISNA($A24),$AC24&lt;100),NA(),IF($BR24=0,0,FLOOR((CU24-_xlfn.XLOOKUP(_xlfn.AGGREGATE(5,6,$BR$3:$BR1975),$BR$3:$BR$2000,CU$3:CU$2000,1,1))/_xlfn.XLOOKUP($BR24,$BR$3:$BR$2000,$BR$3:$BR$2000,1,1), 1)))</f>
        <v>#N/A</v>
      </c>
      <c r="CX24" t="e" cm="1">
        <f t="array" ref="CX24">IFERROR(IF(OR(ISNA($A24),$AC24&lt;100,INDEX(International!X$3:X$2000,_xlfn.XMATCH(100,International!X$3:X$2000,1,1)+$BR24)=""),NA(),INDEX(International!X$3:X$2000,_xlfn.XMATCH(100,International!X$3:X$2000,1,1)+$BR24)), NA())</f>
        <v>#N/A</v>
      </c>
      <c r="CY24" t="e">
        <f t="shared" ref="CY24" si="99">IF(OR(ISNA($A24),$AC24&lt;100),NA(),IF(CX24=100,0,($BR24*LOG(2)/LOG(CX24/100))))</f>
        <v>#N/A</v>
      </c>
      <c r="CZ24" t="e">
        <f>IF(OR(ISNA($A24),$AC24&lt;100),NA(),IF($BR24=0,0,FLOOR((CX24-_xlfn.XLOOKUP(_xlfn.AGGREGATE(5,6,$BR$3:$BR1975),$BR$3:$BR$2000,CX$3:CX$2000,1,1))/_xlfn.XLOOKUP($BR24,$BR$3:$BR$2000,$BR$3:$BR$2000,1,1), 1)))</f>
        <v>#N/A</v>
      </c>
      <c r="DA24" t="e">
        <f>IF(_xlfn.IFNA(A24,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24:K2021)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23+1,DA23+1,NA())))</f>
        <v>#N/A</v>
      </c>
      <c r="DB24" t="e" cm="1">
        <f t="array" ref="DB24">IFERROR(IF(ISNA($A24),NA(),INDEX(B$3:B$2000,_xlfn.XMATCH(Configuration!$B$12,B$3:B$2000,1,1)+$DA24)-0), NA())</f>
        <v>#N/A</v>
      </c>
      <c r="DC24" t="e" cm="1">
        <f t="array" ref="DC24">IFERROR(IF(ISNA($A24),NA(),INDEX(E$3:E$2000,_xlfn.XMATCH(Configuration!$B$12,E$3:E$2000,1,1)+$DA24)-0), NA())</f>
        <v>#N/A</v>
      </c>
      <c r="DD24" t="e" cm="1">
        <f t="array" ref="DD24">IFERROR(IF(ISNA($A24),NA(),INDEX(H$3:H$2000,_xlfn.XMATCH(Configuration!$B$12,H$3:H$2000,1,1)+$DA24)-0), NA())</f>
        <v>#N/A</v>
      </c>
      <c r="DE24" t="e" cm="1">
        <f t="array" ref="DE24">IFERROR(IF(ISNA($A24),NA(),INDEX(K$3:K$2000,_xlfn.XMATCH(Configuration!$B$12,K$3:K$2000,1,1)+$DA24)-0), NA())</f>
        <v>#N/A</v>
      </c>
      <c r="DF24" t="e" cm="1">
        <f t="array" ref="DF24">IFERROR(IF(ISNA($A24),NA(),INDEX(N$3:N$2000,_xlfn.XMATCH(Configuration!$B$12,N$3:N$2000,1,1)+$DA24)-0), NA())</f>
        <v>#N/A</v>
      </c>
      <c r="DG24" t="e" cm="1">
        <f t="array" ref="DG24">IFERROR(IF(ISNA($A24),NA(),INDEX(Q$3:Q$2000,_xlfn.XMATCH(Configuration!$B$12,Q$3:Q$2000,1,1)+$DA24)-0), NA())</f>
        <v>#N/A</v>
      </c>
      <c r="DH24" t="e" cm="1">
        <f t="array" ref="DH24">IFERROR(IF(ISNA($A24),NA(),INDEX(T$3:T$2000,_xlfn.XMATCH(Configuration!$B$12,T$3:T$2000,1,1)+$DA24)-0), NA())</f>
        <v>#N/A</v>
      </c>
      <c r="DI24" t="e" cm="1">
        <f t="array" ref="DI24">IFERROR(IF(ISNA($A24),NA(),INDEX(W$3:W$2000,_xlfn.XMATCH(Configuration!$B$12,W$3:W$2000,1,1)+$DA24)-0), NA())</f>
        <v>#N/A</v>
      </c>
    </row>
    <row r="25" spans="1:113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10"/>
        <v>16</v>
      </c>
      <c r="AD25">
        <f t="shared" si="11"/>
        <v>6</v>
      </c>
      <c r="AE25">
        <f t="shared" si="12"/>
        <v>2</v>
      </c>
      <c r="AF25" s="5">
        <f t="shared" si="13"/>
        <v>0</v>
      </c>
      <c r="AG25">
        <f t="shared" si="14"/>
        <v>8</v>
      </c>
      <c r="AH25">
        <f t="shared" si="15"/>
        <v>12</v>
      </c>
      <c r="AI25">
        <f t="shared" si="16"/>
        <v>2</v>
      </c>
      <c r="AJ25">
        <f t="shared" si="17"/>
        <v>0</v>
      </c>
      <c r="AK25">
        <f t="shared" si="18"/>
        <v>10</v>
      </c>
      <c r="AL25" s="2">
        <f t="shared" si="19"/>
        <v>0.25</v>
      </c>
      <c r="AM25" s="2">
        <f t="shared" si="20"/>
        <v>0.75</v>
      </c>
      <c r="AN25" s="2">
        <f t="shared" si="21"/>
        <v>0</v>
      </c>
      <c r="AO25" s="2">
        <f t="shared" si="22"/>
        <v>0.25</v>
      </c>
      <c r="AP25" s="2">
        <f t="shared" si="23"/>
        <v>6.25E-2</v>
      </c>
      <c r="AQ25" s="2">
        <f t="shared" si="24"/>
        <v>0.125</v>
      </c>
      <c r="AR25" s="2">
        <f t="shared" si="25"/>
        <v>0.3125</v>
      </c>
      <c r="AS25" s="2">
        <f t="shared" si="26"/>
        <v>0</v>
      </c>
      <c r="AT25" s="2">
        <f t="shared" si="27"/>
        <v>0</v>
      </c>
      <c r="AU25" s="2">
        <f t="shared" si="28"/>
        <v>0.25</v>
      </c>
      <c r="AV25" s="3">
        <f t="shared" ca="1" si="29"/>
        <v>0</v>
      </c>
      <c r="AW25" s="2">
        <f t="shared" si="30"/>
        <v>0</v>
      </c>
      <c r="AX25" s="2">
        <f t="shared" si="31"/>
        <v>0</v>
      </c>
      <c r="AY25">
        <f t="shared" si="32"/>
        <v>16</v>
      </c>
      <c r="AZ25">
        <f t="shared" si="33"/>
        <v>17</v>
      </c>
      <c r="BA25" s="3">
        <f>IF(_xlfn.IFNA($A25,"")="","",AC25/(Configuration!$B$1/1000000))</f>
        <v>0.63080786775113051</v>
      </c>
      <c r="BB25">
        <f>IF(OR(_xlfn.IFNA($A25,"")="", ROW()&lt;=3,MAX(International!$C$3:$C$2000)&lt;$AC25),"",$A25-_xlfn.XLOOKUP($AC25,International!$C$3:$C$2000,International!$A$3:$A$2000,NA(),1,1))</f>
        <v>-6</v>
      </c>
      <c r="BC25">
        <f>IF(OR(_xlfn.IFNA($A25,"")="", ROW()&lt;=3,MAX(International!$D$3:$D$2000)&lt;$BA25),"",$A25-_xlfn.XLOOKUP($BA25,International!$D$3:$D$2000,International!$A$3:$A$2000,NA(),1,1))</f>
        <v>-7</v>
      </c>
      <c r="BD25">
        <f>IF(OR(_xlfn.IFNA($A25,"")="", ROW()&lt;=3,MAX(International!$F$3:$F$2000)&lt;$AC25),"",$A25-_xlfn.XLOOKUP($AC25,International!$F$3:$F$2000,International!$A$3:$A$2000,NA(),1,1))</f>
        <v>-11</v>
      </c>
      <c r="BE25">
        <f>IF(OR(_xlfn.IFNA($A25,"")="", ROW()&lt;=3,MAX(International!$G$3:$G$2000)&lt;$BA25),"",$A25-_xlfn.XLOOKUP($BA25,International!$G$3:$G$2000,International!$A$3:$A$2000,NA(),1,1))</f>
        <v>-13</v>
      </c>
      <c r="BF25">
        <f>IF(OR(_xlfn.IFNA($A25,"")="", ROW()&lt;=3,MAX(International!$I$3:$I$2000)&lt;$AC25),"",$A25-_xlfn.XLOOKUP($AC25,International!$I$3:$I$2000,International!$A$3:$A$2000,NA(),1,1))</f>
        <v>-20</v>
      </c>
      <c r="BG25">
        <f>IF(OR(_xlfn.IFNA($A25,"")="", ROW()&lt;=3,MAX(International!$J$3:$J$2000)&lt;$BA25),"",$A25-_xlfn.XLOOKUP($BA25,International!$J$3:$J$2000,International!$A$3:$A$2000,NA(),1,1))</f>
        <v>-15</v>
      </c>
      <c r="BH25">
        <f>IF(OR(_xlfn.IFNA($A25,"")="", ROW()&lt;=3,MAX(International!$L$3:$L$2000)&lt;$AC25),"",$A25-_xlfn.XLOOKUP($AC25,International!$L$3:$L$2000,International!$A$3:$A$2000,NA(),1,1))</f>
        <v>-9</v>
      </c>
      <c r="BI25">
        <f>IF(OR(_xlfn.IFNA($A25,"")="", ROW()&lt;=3,MAX(International!$M$3:$M$2000)&lt;$BA25),"",$A25-_xlfn.XLOOKUP($BA25,International!$M$3:$M$2000,International!$A$3:$A$2000,NA(),1,1))</f>
        <v>-19</v>
      </c>
      <c r="BJ25">
        <f>IF(OR(_xlfn.IFNA($A25,"")="", ROW()&lt;=3,MAX(International!$O$3:$O$2000)&lt;$AC25),"",$A25-_xlfn.XLOOKUP($AC25,International!$O$3:$O$2000,International!$A$3:$A$2000,NA(),1,1))</f>
        <v>-18</v>
      </c>
      <c r="BK25">
        <f>IF(OR(_xlfn.IFNA($A25,"")="", ROW()&lt;=3,MAX(International!$P$3:$P$2000)&lt;$BA25),"",$A25-_xlfn.XLOOKUP($BA25,International!$P$3:$P$2000,International!$A$3:$A$2000,NA(),1,1))</f>
        <v>-16</v>
      </c>
      <c r="BL25">
        <f>IF(OR(_xlfn.IFNA($A25,"")="", ROW()&lt;=3,MAX(International!$R$3:$R$2000)&lt;$AC25),"",$A25-_xlfn.XLOOKUP($AC25,International!$R$3:$R$2000,International!$A$3:$A$2000,NA(),1,1))</f>
        <v>14</v>
      </c>
      <c r="BM25">
        <f>IF(OR(_xlfn.IFNA($A25,"")="", ROW()&lt;=3,MAX(International!$S$3:$S$2000)&lt;$BA25),"",$A25-_xlfn.XLOOKUP($BA25,International!$S$3:$S$2000,International!$A$3:$A$2000,NA(),1,1))</f>
        <v>20</v>
      </c>
      <c r="BN25">
        <f>IF(OR(_xlfn.IFNA($A25,"")="", ROW()&lt;=3,MAX(International!$U$3:$U$2000)&lt;$AC25),"",$A25-_xlfn.XLOOKUP($AC25,International!$U$3:$U$2000,International!$A$3:$A$2000,NA(),1,1))</f>
        <v>11</v>
      </c>
      <c r="BO25">
        <f>IF(OR(_xlfn.IFNA($A25,"")="", ROW()&lt;=3,MAX(International!$V$3:$V$2000)&lt;$BA25),"",$A25-_xlfn.XLOOKUP($BA25,International!$V$3:$V$2000,International!$A$3:$A$2000,NA(),1,1))</f>
        <v>-5</v>
      </c>
      <c r="BP25">
        <f>IF(OR(_xlfn.IFNA($A25,"")="", ROW()&lt;=3,MAX(International!$X$3:$X$2000)&lt;$AC25),"",$A25-_xlfn.XLOOKUP($AC25,International!$X$3:$X$2000,International!$A$3:$A$2000,NA(),1,1))</f>
        <v>-13</v>
      </c>
      <c r="BQ25">
        <f>IF(OR(_xlfn.IFNA($A25,"")="", ROW()&lt;=3,MAX(International!$Y$3:$Y$2000)&lt;$BA25),"",$A25-_xlfn.XLOOKUP($BA25,International!$Y$3:$Y$2000,International!$A$3:$A$2000,NA(),1,1))</f>
        <v>-16</v>
      </c>
      <c r="BR25" t="e">
        <f t="shared" si="34"/>
        <v>#N/A</v>
      </c>
      <c r="BS25" t="e">
        <f t="shared" si="0"/>
        <v>#N/A</v>
      </c>
      <c r="BT25" t="e">
        <f t="shared" si="1"/>
        <v>#N/A</v>
      </c>
      <c r="BU25" t="e">
        <f t="shared" si="2"/>
        <v>#N/A</v>
      </c>
      <c r="BV25" t="e">
        <f t="shared" si="3"/>
        <v>#N/A</v>
      </c>
      <c r="BW25" t="e">
        <f t="shared" si="4"/>
        <v>#N/A</v>
      </c>
      <c r="BX25" t="e">
        <f>IFERROR(IF(OR(ISNA($A25),$AC25&lt;100),NA(),IF(FLOOR((2^(($BR25+2*_xlfn.XLOOKUP(_xlfn.AGGREGATE(4,6,$BR$3:$BR1976),$BR$3:$BR$2000,$CA$3:$CA$2000,1,1)*LOG(10)/LOG(2))/_xlfn.XLOOKUP(_xlfn.AGGREGATE(4,6,$BR$3:$BR1976),$BR$3:$BR$2000,$CA$3:$CA$2000,1,1))),2)&gt; _xlfn.AGGREGATE(4,6,$BZ$3:$CX$2000)+2000,NA(),FLOOR((2^(($BR25+2*_xlfn.XLOOKUP(_xlfn.AGGREGATE(4,6,$BR$3:$BR1976),$BR$3:$BR$2000,$CA$3:$CA$2000,1,1)*LOG(10)/LOG(2))/_xlfn.XLOOKUP(_xlfn.AGGREGATE(4,6,$BR$3:$BR1976),$BR$3:$BR$2000,$CA$3:$CA$2000,1,1))),2))), NA())</f>
        <v>#N/A</v>
      </c>
      <c r="BY25" t="e">
        <f>IF(OR(ISNA($A25),$AC25&lt;100),NA(),FLOOR(_xlfn.XLOOKUP(_xlfn.AGGREGATE(5,6,$BR$3:$BR1976),$BR$3:$BR$2000,$BZ$3:$BZ$2000,1,1)+(_xlfn.XLOOKUP(_xlfn.AGGREGATE(4,6,$BR$3:$BR1976),$BR$3:$BR$2000,$BZ$3:$BZ$2000,1,1)-_xlfn.XLOOKUP(_xlfn.AGGREGATE(5,6,$BR$3:$BR1976),$BR$3:$BR$2000,$BZ$3:$BZ$2000,1,1))/_xlfn.XLOOKUP(_xlfn.AGGREGATE(4,6,$BR$3:$BR1976),$BR$3:$BR$2000,$BR$3:$BR$2000,1,1)*BR25, 1))</f>
        <v>#N/A</v>
      </c>
      <c r="BZ25" t="e">
        <f t="shared" si="35"/>
        <v>#N/A</v>
      </c>
      <c r="CA25" t="e">
        <f t="shared" si="5"/>
        <v>#N/A</v>
      </c>
      <c r="CB25" t="e">
        <f>IF(OR(ISNA($A25),$AC25&lt;100),NA(),IF($BR25=0,0,FLOOR((BZ25-_xlfn.XLOOKUP(_xlfn.AGGREGATE(5,6,$BR$3:$BR1976),$BR$3:$BR$2000,BZ$3:BZ$2000,1,1))/_xlfn.XLOOKUP($BR25,$BR$3:$BR$2000,$BR$3:$BR$2000,1,1), 1)))</f>
        <v>#N/A</v>
      </c>
      <c r="CC25" t="e" cm="1">
        <f t="array" ref="CC25">IFERROR(IF(OR(ISNA($A25),$AC25&lt;100,INDEX(International!C$3:C$2000,_xlfn.XMATCH(100,International!C$3:C$2000,1,1)+$BR25)=""),NA(),INDEX(International!C$3:C$2000,_xlfn.XMATCH(100,International!C$3:C$2000,1,1)+$BR25)), NA())</f>
        <v>#N/A</v>
      </c>
      <c r="CD25" t="e">
        <f t="shared" si="36"/>
        <v>#N/A</v>
      </c>
      <c r="CE25" t="e">
        <f>IF(OR(ISNA($A25),$AC25&lt;100),NA(),IF($BR25=0,0,FLOOR((CC25-_xlfn.XLOOKUP(_xlfn.AGGREGATE(5,6,$BR$3:$BR1976),$BR$3:$BR$2000,CC$3:CC$2000,1,1))/_xlfn.XLOOKUP($BR25,$BR$3:$BR$2000,$BR$3:$BR$2000,1,1), 1)))</f>
        <v>#N/A</v>
      </c>
      <c r="CF25" t="e" cm="1">
        <f t="array" ref="CF25">IFERROR(IF(OR(ISNA($A25),$AC25&lt;100,INDEX(International!F$3:F$2000,_xlfn.XMATCH(100,International!F$3:F$2000,1,1)+$BR25)=""),NA(),INDEX(International!F$3:F$2000,_xlfn.XMATCH(100,International!F$3:F$2000,1,1)+$BR25)), NA())</f>
        <v>#N/A</v>
      </c>
      <c r="CG25" t="e">
        <f t="shared" si="6"/>
        <v>#N/A</v>
      </c>
      <c r="CH25" t="e">
        <f>IF(OR(ISNA($A25),$AC25&lt;100),NA(),IF($BR25=0,0,FLOOR((CF25-_xlfn.XLOOKUP(_xlfn.AGGREGATE(5,6,$BR$3:$BR1976),$BR$3:$BR$2000,CF$3:CF$2000,1,1))/_xlfn.XLOOKUP($BR25,$BR$3:$BR$2000,$BR$3:$BR$2000,1,1), 1)))</f>
        <v>#N/A</v>
      </c>
      <c r="CI25" t="e" cm="1">
        <f t="array" ref="CI25">IFERROR(IF(OR(ISNA($A25),$AC25&lt;100,INDEX(International!I$3:I$2000,_xlfn.XMATCH(100,International!I$3:I$2000,1,1)+$BR25)=""),NA(),INDEX(International!I$3:I$2000,_xlfn.XMATCH(100,International!I$3:I$2000,1,1)+$BR25)), NA())</f>
        <v>#N/A</v>
      </c>
      <c r="CJ25" t="e">
        <f t="shared" si="6"/>
        <v>#N/A</v>
      </c>
      <c r="CK25" t="e">
        <f>IF(OR(ISNA($A25),$AC25&lt;100),NA(),IF($BR25=0,0,FLOOR((CI25-_xlfn.XLOOKUP(_xlfn.AGGREGATE(5,6,$BR$3:$BR1976),$BR$3:$BR$2000,CI$3:CI$2000,1,1))/_xlfn.XLOOKUP($BR25,$BR$3:$BR$2000,$BR$3:$BR$2000,1,1), 1)))</f>
        <v>#N/A</v>
      </c>
      <c r="CL25" t="e" cm="1">
        <f t="array" ref="CL25">IFERROR(IF(OR(ISNA($A25),$AC25&lt;100,INDEX(International!L$3:L$2000,_xlfn.XMATCH(100,International!L$3:L$2000,1,1)+$BR25)=""),NA(),INDEX(International!L$3:L$2000,_xlfn.XMATCH(100,International!L$3:L$2000,1,1)+$BR25)), NA())</f>
        <v>#N/A</v>
      </c>
      <c r="CM25" t="e">
        <f t="shared" ref="CM25:CP25" si="100">IF(OR(ISNA($A25),$AC25&lt;100),NA(),IF(CL25=100,0,($BR25*LOG(2)/LOG(CL25/100))))</f>
        <v>#N/A</v>
      </c>
      <c r="CN25" t="e">
        <f>IF(OR(ISNA($A25),$AC25&lt;100),NA(),IF($BR25=0,0,FLOOR((CL25-_xlfn.XLOOKUP(_xlfn.AGGREGATE(5,6,$BR$3:$BR1976),$BR$3:$BR$2000,CL$3:CL$2000,1,1))/_xlfn.XLOOKUP($BR25,$BR$3:$BR$2000,$BR$3:$BR$2000,1,1), 1)))</f>
        <v>#N/A</v>
      </c>
      <c r="CO25" t="e" cm="1">
        <f t="array" ref="CO25">IFERROR(IF(OR(ISNA($A25),$AC25&lt;100,INDEX(International!O$3:O$2000,_xlfn.XMATCH(100,International!O$3:O$2000,1,1)+$BR25)=""),NA(),INDEX(International!O$3:O$2000,_xlfn.XMATCH(100,International!O$3:O$2000,1,1)+$BR25)), NA())</f>
        <v>#N/A</v>
      </c>
      <c r="CP25" t="e">
        <f t="shared" si="100"/>
        <v>#N/A</v>
      </c>
      <c r="CQ25" t="e">
        <f>IF(OR(ISNA($A25),$AC25&lt;100),NA(),IF($BR25=0,0,FLOOR((CO25-_xlfn.XLOOKUP(_xlfn.AGGREGATE(5,6,$BR$3:$BR1976),$BR$3:$BR$2000,CO$3:CO$2000,1,1))/_xlfn.XLOOKUP($BR25,$BR$3:$BR$2000,$BR$3:$BR$2000,1,1), 1)))</f>
        <v>#N/A</v>
      </c>
      <c r="CR25" t="e" cm="1">
        <f t="array" ref="CR25">IFERROR(IF(OR(ISNA($A25),$AC25&lt;100,INDEX(International!R$3:R$2000,_xlfn.XMATCH(100,International!R$3:R$2000,1,1)+$BR25)=""),NA(),INDEX(International!R$3:R$2000,_xlfn.XMATCH(100,International!R$3:R$2000,1,1)+$BR25)), NA())</f>
        <v>#N/A</v>
      </c>
      <c r="CS25" t="e">
        <f t="shared" ref="CS25:CV25" si="101">IF(OR(ISNA($A25),$AC25&lt;100),NA(),IF(CR25=100,0,($BR25*LOG(2)/LOG(CR25/100))))</f>
        <v>#N/A</v>
      </c>
      <c r="CT25" t="e">
        <f>IF(OR(ISNA($A25),$AC25&lt;100),NA(),IF($BR25=0,0,FLOOR((CR25-_xlfn.XLOOKUP(_xlfn.AGGREGATE(5,6,$BR$3:$BR1976),$BR$3:$BR$2000,CR$3:CR$2000,1,1))/_xlfn.XLOOKUP($BR25,$BR$3:$BR$2000,$BR$3:$BR$2000,1,1), 1)))</f>
        <v>#N/A</v>
      </c>
      <c r="CU25" t="e" cm="1">
        <f t="array" ref="CU25">IFERROR(IF(OR(ISNA($A25),$AC25&lt;100,INDEX(International!U$3:U$2000,_xlfn.XMATCH(100,International!U$3:U$2000,1,1)+$BR25)=""),NA(),INDEX(International!U$3:U$2000,_xlfn.XMATCH(100,International!U$3:U$2000,1,1)+$BR25)), NA())</f>
        <v>#N/A</v>
      </c>
      <c r="CV25" t="e">
        <f t="shared" si="101"/>
        <v>#N/A</v>
      </c>
      <c r="CW25" t="e">
        <f>IF(OR(ISNA($A25),$AC25&lt;100),NA(),IF($BR25=0,0,FLOOR((CU25-_xlfn.XLOOKUP(_xlfn.AGGREGATE(5,6,$BR$3:$BR1976),$BR$3:$BR$2000,CU$3:CU$2000,1,1))/_xlfn.XLOOKUP($BR25,$BR$3:$BR$2000,$BR$3:$BR$2000,1,1), 1)))</f>
        <v>#N/A</v>
      </c>
      <c r="CX25" t="e" cm="1">
        <f t="array" ref="CX25">IFERROR(IF(OR(ISNA($A25),$AC25&lt;100,INDEX(International!X$3:X$2000,_xlfn.XMATCH(100,International!X$3:X$2000,1,1)+$BR25)=""),NA(),INDEX(International!X$3:X$2000,_xlfn.XMATCH(100,International!X$3:X$2000,1,1)+$BR25)), NA())</f>
        <v>#N/A</v>
      </c>
      <c r="CY25" t="e">
        <f t="shared" ref="CY25" si="102">IF(OR(ISNA($A25),$AC25&lt;100),NA(),IF(CX25=100,0,($BR25*LOG(2)/LOG(CX25/100))))</f>
        <v>#N/A</v>
      </c>
      <c r="CZ25" t="e">
        <f>IF(OR(ISNA($A25),$AC25&lt;100),NA(),IF($BR25=0,0,FLOOR((CX25-_xlfn.XLOOKUP(_xlfn.AGGREGATE(5,6,$BR$3:$BR1976),$BR$3:$BR$2000,CX$3:CX$2000,1,1))/_xlfn.XLOOKUP($BR25,$BR$3:$BR$2000,$BR$3:$BR$2000,1,1), 1)))</f>
        <v>#N/A</v>
      </c>
      <c r="DA25" t="e">
        <f>IF(_xlfn.IFNA(A25,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25:K2022)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24+1,DA24+1,NA())))</f>
        <v>#N/A</v>
      </c>
      <c r="DB25" t="e" cm="1">
        <f t="array" ref="DB25">IFERROR(IF(ISNA($A25),NA(),INDEX(B$3:B$2000,_xlfn.XMATCH(Configuration!$B$12,B$3:B$2000,1,1)+$DA25)-0), NA())</f>
        <v>#N/A</v>
      </c>
      <c r="DC25" t="e" cm="1">
        <f t="array" ref="DC25">IFERROR(IF(ISNA($A25),NA(),INDEX(E$3:E$2000,_xlfn.XMATCH(Configuration!$B$12,E$3:E$2000,1,1)+$DA25)-0), NA())</f>
        <v>#N/A</v>
      </c>
      <c r="DD25" t="e" cm="1">
        <f t="array" ref="DD25">IFERROR(IF(ISNA($A25),NA(),INDEX(H$3:H$2000,_xlfn.XMATCH(Configuration!$B$12,H$3:H$2000,1,1)+$DA25)-0), NA())</f>
        <v>#N/A</v>
      </c>
      <c r="DE25" t="e" cm="1">
        <f t="array" ref="DE25">IFERROR(IF(ISNA($A25),NA(),INDEX(K$3:K$2000,_xlfn.XMATCH(Configuration!$B$12,K$3:K$2000,1,1)+$DA25)-0), NA())</f>
        <v>#N/A</v>
      </c>
      <c r="DF25" t="e" cm="1">
        <f t="array" ref="DF25">IFERROR(IF(ISNA($A25),NA(),INDEX(N$3:N$2000,_xlfn.XMATCH(Configuration!$B$12,N$3:N$2000,1,1)+$DA25)-0), NA())</f>
        <v>#N/A</v>
      </c>
      <c r="DG25" t="e" cm="1">
        <f t="array" ref="DG25">IFERROR(IF(ISNA($A25),NA(),INDEX(Q$3:Q$2000,_xlfn.XMATCH(Configuration!$B$12,Q$3:Q$2000,1,1)+$DA25)-0), NA())</f>
        <v>#N/A</v>
      </c>
      <c r="DH25" t="e" cm="1">
        <f t="array" ref="DH25">IFERROR(IF(ISNA($A25),NA(),INDEX(T$3:T$2000,_xlfn.XMATCH(Configuration!$B$12,T$3:T$2000,1,1)+$DA25)-0), NA())</f>
        <v>#N/A</v>
      </c>
      <c r="DI25" t="e" cm="1">
        <f t="array" ref="DI25">IFERROR(IF(ISNA($A25),NA(),INDEX(W$3:W$2000,_xlfn.XMATCH(Configuration!$B$12,W$3:W$2000,1,1)+$DA25)-0), NA())</f>
        <v>#N/A</v>
      </c>
    </row>
    <row r="26" spans="1:113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10"/>
        <v>16</v>
      </c>
      <c r="AD26">
        <f t="shared" si="11"/>
        <v>6</v>
      </c>
      <c r="AE26">
        <f t="shared" si="12"/>
        <v>2</v>
      </c>
      <c r="AF26" s="5">
        <f t="shared" si="13"/>
        <v>0</v>
      </c>
      <c r="AG26">
        <f t="shared" si="14"/>
        <v>8</v>
      </c>
      <c r="AH26">
        <f t="shared" si="15"/>
        <v>12</v>
      </c>
      <c r="AI26">
        <f t="shared" si="16"/>
        <v>2</v>
      </c>
      <c r="AJ26">
        <f t="shared" si="17"/>
        <v>0</v>
      </c>
      <c r="AK26">
        <f t="shared" si="18"/>
        <v>10</v>
      </c>
      <c r="AL26" s="2">
        <f t="shared" si="19"/>
        <v>0.25</v>
      </c>
      <c r="AM26" s="2">
        <f t="shared" si="20"/>
        <v>0.75</v>
      </c>
      <c r="AN26" s="2">
        <f t="shared" si="21"/>
        <v>0</v>
      </c>
      <c r="AO26" s="2">
        <f t="shared" si="22"/>
        <v>0.25</v>
      </c>
      <c r="AP26" s="2">
        <f t="shared" si="23"/>
        <v>6.25E-2</v>
      </c>
      <c r="AQ26" s="2">
        <f t="shared" si="24"/>
        <v>0.125</v>
      </c>
      <c r="AR26" s="2">
        <f t="shared" si="25"/>
        <v>0.3125</v>
      </c>
      <c r="AS26" s="2">
        <f t="shared" si="26"/>
        <v>0</v>
      </c>
      <c r="AT26" s="2">
        <f t="shared" si="27"/>
        <v>0</v>
      </c>
      <c r="AU26" s="2">
        <f t="shared" si="28"/>
        <v>0.25</v>
      </c>
      <c r="AV26" s="3">
        <f t="shared" ca="1" si="29"/>
        <v>0</v>
      </c>
      <c r="AW26" s="2">
        <f t="shared" si="30"/>
        <v>0</v>
      </c>
      <c r="AX26" s="2">
        <f t="shared" si="31"/>
        <v>0</v>
      </c>
      <c r="AY26">
        <f t="shared" si="32"/>
        <v>15</v>
      </c>
      <c r="AZ26">
        <f t="shared" si="33"/>
        <v>18</v>
      </c>
      <c r="BA26" s="3">
        <f>IF(_xlfn.IFNA($A26,"")="","",AC26/(Configuration!$B$1/1000000))</f>
        <v>0.63080786775113051</v>
      </c>
      <c r="BB26">
        <f>IF(OR(_xlfn.IFNA($A26,"")="", ROW()&lt;=3,MAX(International!$C$3:$C$2000)&lt;$AC26),"",$A26-_xlfn.XLOOKUP($AC26,International!$C$3:$C$2000,International!$A$3:$A$2000,NA(),1,1))</f>
        <v>-5</v>
      </c>
      <c r="BC26">
        <f>IF(OR(_xlfn.IFNA($A26,"")="", ROW()&lt;=3,MAX(International!$D$3:$D$2000)&lt;$BA26),"",$A26-_xlfn.XLOOKUP($BA26,International!$D$3:$D$2000,International!$A$3:$A$2000,NA(),1,1))</f>
        <v>-6</v>
      </c>
      <c r="BD26">
        <f>IF(OR(_xlfn.IFNA($A26,"")="", ROW()&lt;=3,MAX(International!$F$3:$F$2000)&lt;$AC26),"",$A26-_xlfn.XLOOKUP($AC26,International!$F$3:$F$2000,International!$A$3:$A$2000,NA(),1,1))</f>
        <v>-10</v>
      </c>
      <c r="BE26">
        <f>IF(OR(_xlfn.IFNA($A26,"")="", ROW()&lt;=3,MAX(International!$G$3:$G$2000)&lt;$BA26),"",$A26-_xlfn.XLOOKUP($BA26,International!$G$3:$G$2000,International!$A$3:$A$2000,NA(),1,1))</f>
        <v>-12</v>
      </c>
      <c r="BF26">
        <f>IF(OR(_xlfn.IFNA($A26,"")="", ROW()&lt;=3,MAX(International!$I$3:$I$2000)&lt;$AC26),"",$A26-_xlfn.XLOOKUP($AC26,International!$I$3:$I$2000,International!$A$3:$A$2000,NA(),1,1))</f>
        <v>-19</v>
      </c>
      <c r="BG26">
        <f>IF(OR(_xlfn.IFNA($A26,"")="", ROW()&lt;=3,MAX(International!$J$3:$J$2000)&lt;$BA26),"",$A26-_xlfn.XLOOKUP($BA26,International!$J$3:$J$2000,International!$A$3:$A$2000,NA(),1,1))</f>
        <v>-14</v>
      </c>
      <c r="BH26">
        <f>IF(OR(_xlfn.IFNA($A26,"")="", ROW()&lt;=3,MAX(International!$L$3:$L$2000)&lt;$AC26),"",$A26-_xlfn.XLOOKUP($AC26,International!$L$3:$L$2000,International!$A$3:$A$2000,NA(),1,1))</f>
        <v>-8</v>
      </c>
      <c r="BI26">
        <f>IF(OR(_xlfn.IFNA($A26,"")="", ROW()&lt;=3,MAX(International!$M$3:$M$2000)&lt;$BA26),"",$A26-_xlfn.XLOOKUP($BA26,International!$M$3:$M$2000,International!$A$3:$A$2000,NA(),1,1))</f>
        <v>-18</v>
      </c>
      <c r="BJ26">
        <f>IF(OR(_xlfn.IFNA($A26,"")="", ROW()&lt;=3,MAX(International!$O$3:$O$2000)&lt;$AC26),"",$A26-_xlfn.XLOOKUP($AC26,International!$O$3:$O$2000,International!$A$3:$A$2000,NA(),1,1))</f>
        <v>-17</v>
      </c>
      <c r="BK26">
        <f>IF(OR(_xlfn.IFNA($A26,"")="", ROW()&lt;=3,MAX(International!$P$3:$P$2000)&lt;$BA26),"",$A26-_xlfn.XLOOKUP($BA26,International!$P$3:$P$2000,International!$A$3:$A$2000,NA(),1,1))</f>
        <v>-15</v>
      </c>
      <c r="BL26">
        <f>IF(OR(_xlfn.IFNA($A26,"")="", ROW()&lt;=3,MAX(International!$R$3:$R$2000)&lt;$AC26),"",$A26-_xlfn.XLOOKUP($AC26,International!$R$3:$R$2000,International!$A$3:$A$2000,NA(),1,1))</f>
        <v>15</v>
      </c>
      <c r="BM26">
        <f>IF(OR(_xlfn.IFNA($A26,"")="", ROW()&lt;=3,MAX(International!$S$3:$S$2000)&lt;$BA26),"",$A26-_xlfn.XLOOKUP($BA26,International!$S$3:$S$2000,International!$A$3:$A$2000,NA(),1,1))</f>
        <v>21</v>
      </c>
      <c r="BN26">
        <f>IF(OR(_xlfn.IFNA($A26,"")="", ROW()&lt;=3,MAX(International!$U$3:$U$2000)&lt;$AC26),"",$A26-_xlfn.XLOOKUP($AC26,International!$U$3:$U$2000,International!$A$3:$A$2000,NA(),1,1))</f>
        <v>12</v>
      </c>
      <c r="BO26">
        <f>IF(OR(_xlfn.IFNA($A26,"")="", ROW()&lt;=3,MAX(International!$V$3:$V$2000)&lt;$BA26),"",$A26-_xlfn.XLOOKUP($BA26,International!$V$3:$V$2000,International!$A$3:$A$2000,NA(),1,1))</f>
        <v>-4</v>
      </c>
      <c r="BP26">
        <f>IF(OR(_xlfn.IFNA($A26,"")="", ROW()&lt;=3,MAX(International!$X$3:$X$2000)&lt;$AC26),"",$A26-_xlfn.XLOOKUP($AC26,International!$X$3:$X$2000,International!$A$3:$A$2000,NA(),1,1))</f>
        <v>-12</v>
      </c>
      <c r="BQ26">
        <f>IF(OR(_xlfn.IFNA($A26,"")="", ROW()&lt;=3,MAX(International!$Y$3:$Y$2000)&lt;$BA26),"",$A26-_xlfn.XLOOKUP($BA26,International!$Y$3:$Y$2000,International!$A$3:$A$2000,NA(),1,1))</f>
        <v>-15</v>
      </c>
      <c r="BR26" t="e">
        <f t="shared" si="34"/>
        <v>#N/A</v>
      </c>
      <c r="BS26" t="e">
        <f t="shared" si="0"/>
        <v>#N/A</v>
      </c>
      <c r="BT26" t="e">
        <f t="shared" si="1"/>
        <v>#N/A</v>
      </c>
      <c r="BU26" t="e">
        <f t="shared" si="2"/>
        <v>#N/A</v>
      </c>
      <c r="BV26" t="e">
        <f t="shared" si="3"/>
        <v>#N/A</v>
      </c>
      <c r="BW26" t="e">
        <f t="shared" si="4"/>
        <v>#N/A</v>
      </c>
      <c r="BX26" t="e">
        <f>IFERROR(IF(OR(ISNA($A26),$AC26&lt;100),NA(),IF(FLOOR((2^(($BR26+2*_xlfn.XLOOKUP(_xlfn.AGGREGATE(4,6,$BR$3:$BR1977),$BR$3:$BR$2000,$CA$3:$CA$2000,1,1)*LOG(10)/LOG(2))/_xlfn.XLOOKUP(_xlfn.AGGREGATE(4,6,$BR$3:$BR1977),$BR$3:$BR$2000,$CA$3:$CA$2000,1,1))),2)&gt; _xlfn.AGGREGATE(4,6,$BZ$3:$CX$2000)+2000,NA(),FLOOR((2^(($BR26+2*_xlfn.XLOOKUP(_xlfn.AGGREGATE(4,6,$BR$3:$BR1977),$BR$3:$BR$2000,$CA$3:$CA$2000,1,1)*LOG(10)/LOG(2))/_xlfn.XLOOKUP(_xlfn.AGGREGATE(4,6,$BR$3:$BR1977),$BR$3:$BR$2000,$CA$3:$CA$2000,1,1))),2))), NA())</f>
        <v>#N/A</v>
      </c>
      <c r="BY26" t="e">
        <f>IF(OR(ISNA($A26),$AC26&lt;100),NA(),FLOOR(_xlfn.XLOOKUP(_xlfn.AGGREGATE(5,6,$BR$3:$BR1977),$BR$3:$BR$2000,$BZ$3:$BZ$2000,1,1)+(_xlfn.XLOOKUP(_xlfn.AGGREGATE(4,6,$BR$3:$BR1977),$BR$3:$BR$2000,$BZ$3:$BZ$2000,1,1)-_xlfn.XLOOKUP(_xlfn.AGGREGATE(5,6,$BR$3:$BR1977),$BR$3:$BR$2000,$BZ$3:$BZ$2000,1,1))/_xlfn.XLOOKUP(_xlfn.AGGREGATE(4,6,$BR$3:$BR1977),$BR$3:$BR$2000,$BR$3:$BR$2000,1,1)*BR26, 1))</f>
        <v>#N/A</v>
      </c>
      <c r="BZ26" t="e">
        <f t="shared" si="35"/>
        <v>#N/A</v>
      </c>
      <c r="CA26" t="e">
        <f t="shared" si="5"/>
        <v>#N/A</v>
      </c>
      <c r="CB26" t="e">
        <f>IF(OR(ISNA($A26),$AC26&lt;100),NA(),IF($BR26=0,0,FLOOR((BZ26-_xlfn.XLOOKUP(_xlfn.AGGREGATE(5,6,$BR$3:$BR1977),$BR$3:$BR$2000,BZ$3:BZ$2000,1,1))/_xlfn.XLOOKUP($BR26,$BR$3:$BR$2000,$BR$3:$BR$2000,1,1), 1)))</f>
        <v>#N/A</v>
      </c>
      <c r="CC26" t="e" cm="1">
        <f t="array" ref="CC26">IFERROR(IF(OR(ISNA($A26),$AC26&lt;100,INDEX(International!C$3:C$2000,_xlfn.XMATCH(100,International!C$3:C$2000,1,1)+$BR26)=""),NA(),INDEX(International!C$3:C$2000,_xlfn.XMATCH(100,International!C$3:C$2000,1,1)+$BR26)), NA())</f>
        <v>#N/A</v>
      </c>
      <c r="CD26" t="e">
        <f t="shared" si="36"/>
        <v>#N/A</v>
      </c>
      <c r="CE26" t="e">
        <f>IF(OR(ISNA($A26),$AC26&lt;100),NA(),IF($BR26=0,0,FLOOR((CC26-_xlfn.XLOOKUP(_xlfn.AGGREGATE(5,6,$BR$3:$BR1977),$BR$3:$BR$2000,CC$3:CC$2000,1,1))/_xlfn.XLOOKUP($BR26,$BR$3:$BR$2000,$BR$3:$BR$2000,1,1), 1)))</f>
        <v>#N/A</v>
      </c>
      <c r="CF26" t="e" cm="1">
        <f t="array" ref="CF26">IFERROR(IF(OR(ISNA($A26),$AC26&lt;100,INDEX(International!F$3:F$2000,_xlfn.XMATCH(100,International!F$3:F$2000,1,1)+$BR26)=""),NA(),INDEX(International!F$3:F$2000,_xlfn.XMATCH(100,International!F$3:F$2000,1,1)+$BR26)), NA())</f>
        <v>#N/A</v>
      </c>
      <c r="CG26" t="e">
        <f t="shared" si="6"/>
        <v>#N/A</v>
      </c>
      <c r="CH26" t="e">
        <f>IF(OR(ISNA($A26),$AC26&lt;100),NA(),IF($BR26=0,0,FLOOR((CF26-_xlfn.XLOOKUP(_xlfn.AGGREGATE(5,6,$BR$3:$BR1977),$BR$3:$BR$2000,CF$3:CF$2000,1,1))/_xlfn.XLOOKUP($BR26,$BR$3:$BR$2000,$BR$3:$BR$2000,1,1), 1)))</f>
        <v>#N/A</v>
      </c>
      <c r="CI26" t="e" cm="1">
        <f t="array" ref="CI26">IFERROR(IF(OR(ISNA($A26),$AC26&lt;100,INDEX(International!I$3:I$2000,_xlfn.XMATCH(100,International!I$3:I$2000,1,1)+$BR26)=""),NA(),INDEX(International!I$3:I$2000,_xlfn.XMATCH(100,International!I$3:I$2000,1,1)+$BR26)), NA())</f>
        <v>#N/A</v>
      </c>
      <c r="CJ26" t="e">
        <f t="shared" si="6"/>
        <v>#N/A</v>
      </c>
      <c r="CK26" t="e">
        <f>IF(OR(ISNA($A26),$AC26&lt;100),NA(),IF($BR26=0,0,FLOOR((CI26-_xlfn.XLOOKUP(_xlfn.AGGREGATE(5,6,$BR$3:$BR1977),$BR$3:$BR$2000,CI$3:CI$2000,1,1))/_xlfn.XLOOKUP($BR26,$BR$3:$BR$2000,$BR$3:$BR$2000,1,1), 1)))</f>
        <v>#N/A</v>
      </c>
      <c r="CL26" t="e" cm="1">
        <f t="array" ref="CL26">IFERROR(IF(OR(ISNA($A26),$AC26&lt;100,INDEX(International!L$3:L$2000,_xlfn.XMATCH(100,International!L$3:L$2000,1,1)+$BR26)=""),NA(),INDEX(International!L$3:L$2000,_xlfn.XMATCH(100,International!L$3:L$2000,1,1)+$BR26)), NA())</f>
        <v>#N/A</v>
      </c>
      <c r="CM26" t="e">
        <f t="shared" ref="CM26:CP26" si="103">IF(OR(ISNA($A26),$AC26&lt;100),NA(),IF(CL26=100,0,($BR26*LOG(2)/LOG(CL26/100))))</f>
        <v>#N/A</v>
      </c>
      <c r="CN26" t="e">
        <f>IF(OR(ISNA($A26),$AC26&lt;100),NA(),IF($BR26=0,0,FLOOR((CL26-_xlfn.XLOOKUP(_xlfn.AGGREGATE(5,6,$BR$3:$BR1977),$BR$3:$BR$2000,CL$3:CL$2000,1,1))/_xlfn.XLOOKUP($BR26,$BR$3:$BR$2000,$BR$3:$BR$2000,1,1), 1)))</f>
        <v>#N/A</v>
      </c>
      <c r="CO26" t="e" cm="1">
        <f t="array" ref="CO26">IFERROR(IF(OR(ISNA($A26),$AC26&lt;100,INDEX(International!O$3:O$2000,_xlfn.XMATCH(100,International!O$3:O$2000,1,1)+$BR26)=""),NA(),INDEX(International!O$3:O$2000,_xlfn.XMATCH(100,International!O$3:O$2000,1,1)+$BR26)), NA())</f>
        <v>#N/A</v>
      </c>
      <c r="CP26" t="e">
        <f t="shared" si="103"/>
        <v>#N/A</v>
      </c>
      <c r="CQ26" t="e">
        <f>IF(OR(ISNA($A26),$AC26&lt;100),NA(),IF($BR26=0,0,FLOOR((CO26-_xlfn.XLOOKUP(_xlfn.AGGREGATE(5,6,$BR$3:$BR1977),$BR$3:$BR$2000,CO$3:CO$2000,1,1))/_xlfn.XLOOKUP($BR26,$BR$3:$BR$2000,$BR$3:$BR$2000,1,1), 1)))</f>
        <v>#N/A</v>
      </c>
      <c r="CR26" t="e" cm="1">
        <f t="array" ref="CR26">IFERROR(IF(OR(ISNA($A26),$AC26&lt;100,INDEX(International!R$3:R$2000,_xlfn.XMATCH(100,International!R$3:R$2000,1,1)+$BR26)=""),NA(),INDEX(International!R$3:R$2000,_xlfn.XMATCH(100,International!R$3:R$2000,1,1)+$BR26)), NA())</f>
        <v>#N/A</v>
      </c>
      <c r="CS26" t="e">
        <f t="shared" ref="CS26:CV26" si="104">IF(OR(ISNA($A26),$AC26&lt;100),NA(),IF(CR26=100,0,($BR26*LOG(2)/LOG(CR26/100))))</f>
        <v>#N/A</v>
      </c>
      <c r="CT26" t="e">
        <f>IF(OR(ISNA($A26),$AC26&lt;100),NA(),IF($BR26=0,0,FLOOR((CR26-_xlfn.XLOOKUP(_xlfn.AGGREGATE(5,6,$BR$3:$BR1977),$BR$3:$BR$2000,CR$3:CR$2000,1,1))/_xlfn.XLOOKUP($BR26,$BR$3:$BR$2000,$BR$3:$BR$2000,1,1), 1)))</f>
        <v>#N/A</v>
      </c>
      <c r="CU26" t="e" cm="1">
        <f t="array" ref="CU26">IFERROR(IF(OR(ISNA($A26),$AC26&lt;100,INDEX(International!U$3:U$2000,_xlfn.XMATCH(100,International!U$3:U$2000,1,1)+$BR26)=""),NA(),INDEX(International!U$3:U$2000,_xlfn.XMATCH(100,International!U$3:U$2000,1,1)+$BR26)), NA())</f>
        <v>#N/A</v>
      </c>
      <c r="CV26" t="e">
        <f t="shared" si="104"/>
        <v>#N/A</v>
      </c>
      <c r="CW26" t="e">
        <f>IF(OR(ISNA($A26),$AC26&lt;100),NA(),IF($BR26=0,0,FLOOR((CU26-_xlfn.XLOOKUP(_xlfn.AGGREGATE(5,6,$BR$3:$BR1977),$BR$3:$BR$2000,CU$3:CU$2000,1,1))/_xlfn.XLOOKUP($BR26,$BR$3:$BR$2000,$BR$3:$BR$2000,1,1), 1)))</f>
        <v>#N/A</v>
      </c>
      <c r="CX26" t="e" cm="1">
        <f t="array" ref="CX26">IFERROR(IF(OR(ISNA($A26),$AC26&lt;100,INDEX(International!X$3:X$2000,_xlfn.XMATCH(100,International!X$3:X$2000,1,1)+$BR26)=""),NA(),INDEX(International!X$3:X$2000,_xlfn.XMATCH(100,International!X$3:X$2000,1,1)+$BR26)), NA())</f>
        <v>#N/A</v>
      </c>
      <c r="CY26" t="e">
        <f t="shared" ref="CY26" si="105">IF(OR(ISNA($A26),$AC26&lt;100),NA(),IF(CX26=100,0,($BR26*LOG(2)/LOG(CX26/100))))</f>
        <v>#N/A</v>
      </c>
      <c r="CZ26" t="e">
        <f>IF(OR(ISNA($A26),$AC26&lt;100),NA(),IF($BR26=0,0,FLOOR((CX26-_xlfn.XLOOKUP(_xlfn.AGGREGATE(5,6,$BR$3:$BR1977),$BR$3:$BR$2000,CX$3:CX$2000,1,1))/_xlfn.XLOOKUP($BR26,$BR$3:$BR$2000,$BR$3:$BR$2000,1,1), 1)))</f>
        <v>#N/A</v>
      </c>
      <c r="DA26" t="e">
        <f>IF(_xlfn.IFNA(A26,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26:K2023)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25+1,DA25+1,NA())))</f>
        <v>#N/A</v>
      </c>
      <c r="DB26" t="e" cm="1">
        <f t="array" ref="DB26">IFERROR(IF(ISNA($A26),NA(),INDEX(B$3:B$2000,_xlfn.XMATCH(Configuration!$B$12,B$3:B$2000,1,1)+$DA26)-0), NA())</f>
        <v>#N/A</v>
      </c>
      <c r="DC26" t="e" cm="1">
        <f t="array" ref="DC26">IFERROR(IF(ISNA($A26),NA(),INDEX(E$3:E$2000,_xlfn.XMATCH(Configuration!$B$12,E$3:E$2000,1,1)+$DA26)-0), NA())</f>
        <v>#N/A</v>
      </c>
      <c r="DD26" t="e" cm="1">
        <f t="array" ref="DD26">IFERROR(IF(ISNA($A26),NA(),INDEX(H$3:H$2000,_xlfn.XMATCH(Configuration!$B$12,H$3:H$2000,1,1)+$DA26)-0), NA())</f>
        <v>#N/A</v>
      </c>
      <c r="DE26" t="e" cm="1">
        <f t="array" ref="DE26">IFERROR(IF(ISNA($A26),NA(),INDEX(K$3:K$2000,_xlfn.XMATCH(Configuration!$B$12,K$3:K$2000,1,1)+$DA26)-0), NA())</f>
        <v>#N/A</v>
      </c>
      <c r="DF26" t="e" cm="1">
        <f t="array" ref="DF26">IFERROR(IF(ISNA($A26),NA(),INDEX(N$3:N$2000,_xlfn.XMATCH(Configuration!$B$12,N$3:N$2000,1,1)+$DA26)-0), NA())</f>
        <v>#N/A</v>
      </c>
      <c r="DG26" t="e" cm="1">
        <f t="array" ref="DG26">IFERROR(IF(ISNA($A26),NA(),INDEX(Q$3:Q$2000,_xlfn.XMATCH(Configuration!$B$12,Q$3:Q$2000,1,1)+$DA26)-0), NA())</f>
        <v>#N/A</v>
      </c>
      <c r="DH26" t="e" cm="1">
        <f t="array" ref="DH26">IFERROR(IF(ISNA($A26),NA(),INDEX(T$3:T$2000,_xlfn.XMATCH(Configuration!$B$12,T$3:T$2000,1,1)+$DA26)-0), NA())</f>
        <v>#N/A</v>
      </c>
      <c r="DI26" t="e" cm="1">
        <f t="array" ref="DI26">IFERROR(IF(ISNA($A26),NA(),INDEX(W$3:W$2000,_xlfn.XMATCH(Configuration!$B$12,W$3:W$2000,1,1)+$DA26)-0), NA())</f>
        <v>#N/A</v>
      </c>
    </row>
    <row r="27" spans="1:113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10"/>
        <v>16</v>
      </c>
      <c r="AD27">
        <f t="shared" si="11"/>
        <v>6</v>
      </c>
      <c r="AE27">
        <f t="shared" si="12"/>
        <v>2</v>
      </c>
      <c r="AF27" s="5">
        <f t="shared" si="13"/>
        <v>0</v>
      </c>
      <c r="AG27">
        <f t="shared" si="14"/>
        <v>8</v>
      </c>
      <c r="AH27">
        <f t="shared" si="15"/>
        <v>12</v>
      </c>
      <c r="AI27">
        <f t="shared" si="16"/>
        <v>2</v>
      </c>
      <c r="AJ27">
        <f t="shared" si="17"/>
        <v>0</v>
      </c>
      <c r="AK27">
        <f t="shared" si="18"/>
        <v>10</v>
      </c>
      <c r="AL27" s="2">
        <f t="shared" si="19"/>
        <v>0.25</v>
      </c>
      <c r="AM27" s="2">
        <f t="shared" si="20"/>
        <v>0.75</v>
      </c>
      <c r="AN27" s="2">
        <f t="shared" si="21"/>
        <v>0</v>
      </c>
      <c r="AO27" s="2">
        <f t="shared" si="22"/>
        <v>0.25</v>
      </c>
      <c r="AP27" s="2">
        <f t="shared" si="23"/>
        <v>6.25E-2</v>
      </c>
      <c r="AQ27" s="2">
        <f t="shared" si="24"/>
        <v>0.125</v>
      </c>
      <c r="AR27" s="2">
        <f t="shared" si="25"/>
        <v>0.3125</v>
      </c>
      <c r="AS27" s="2">
        <f t="shared" si="26"/>
        <v>0</v>
      </c>
      <c r="AT27" s="2">
        <f t="shared" si="27"/>
        <v>0</v>
      </c>
      <c r="AU27" s="2">
        <f t="shared" si="28"/>
        <v>0.25</v>
      </c>
      <c r="AV27" s="3">
        <f t="shared" ca="1" si="29"/>
        <v>0</v>
      </c>
      <c r="AW27" s="2">
        <f t="shared" si="30"/>
        <v>0</v>
      </c>
      <c r="AX27" s="2">
        <f t="shared" si="31"/>
        <v>0</v>
      </c>
      <c r="AY27">
        <f t="shared" si="32"/>
        <v>14</v>
      </c>
      <c r="AZ27">
        <f t="shared" si="33"/>
        <v>19</v>
      </c>
      <c r="BA27" s="3">
        <f>IF(_xlfn.IFNA($A27,"")="","",AC27/(Configuration!$B$1/1000000))</f>
        <v>0.63080786775113051</v>
      </c>
      <c r="BB27">
        <f>IF(OR(_xlfn.IFNA($A27,"")="", ROW()&lt;=3,MAX(International!$C$3:$C$2000)&lt;$AC27),"",$A27-_xlfn.XLOOKUP($AC27,International!$C$3:$C$2000,International!$A$3:$A$2000,NA(),1,1))</f>
        <v>-4</v>
      </c>
      <c r="BC27">
        <f>IF(OR(_xlfn.IFNA($A27,"")="", ROW()&lt;=3,MAX(International!$D$3:$D$2000)&lt;$BA27),"",$A27-_xlfn.XLOOKUP($BA27,International!$D$3:$D$2000,International!$A$3:$A$2000,NA(),1,1))</f>
        <v>-5</v>
      </c>
      <c r="BD27">
        <f>IF(OR(_xlfn.IFNA($A27,"")="", ROW()&lt;=3,MAX(International!$F$3:$F$2000)&lt;$AC27),"",$A27-_xlfn.XLOOKUP($AC27,International!$F$3:$F$2000,International!$A$3:$A$2000,NA(),1,1))</f>
        <v>-9</v>
      </c>
      <c r="BE27">
        <f>IF(OR(_xlfn.IFNA($A27,"")="", ROW()&lt;=3,MAX(International!$G$3:$G$2000)&lt;$BA27),"",$A27-_xlfn.XLOOKUP($BA27,International!$G$3:$G$2000,International!$A$3:$A$2000,NA(),1,1))</f>
        <v>-11</v>
      </c>
      <c r="BF27">
        <f>IF(OR(_xlfn.IFNA($A27,"")="", ROW()&lt;=3,MAX(International!$I$3:$I$2000)&lt;$AC27),"",$A27-_xlfn.XLOOKUP($AC27,International!$I$3:$I$2000,International!$A$3:$A$2000,NA(),1,1))</f>
        <v>-18</v>
      </c>
      <c r="BG27">
        <f>IF(OR(_xlfn.IFNA($A27,"")="", ROW()&lt;=3,MAX(International!$J$3:$J$2000)&lt;$BA27),"",$A27-_xlfn.XLOOKUP($BA27,International!$J$3:$J$2000,International!$A$3:$A$2000,NA(),1,1))</f>
        <v>-13</v>
      </c>
      <c r="BH27">
        <f>IF(OR(_xlfn.IFNA($A27,"")="", ROW()&lt;=3,MAX(International!$L$3:$L$2000)&lt;$AC27),"",$A27-_xlfn.XLOOKUP($AC27,International!$L$3:$L$2000,International!$A$3:$A$2000,NA(),1,1))</f>
        <v>-7</v>
      </c>
      <c r="BI27">
        <f>IF(OR(_xlfn.IFNA($A27,"")="", ROW()&lt;=3,MAX(International!$M$3:$M$2000)&lt;$BA27),"",$A27-_xlfn.XLOOKUP($BA27,International!$M$3:$M$2000,International!$A$3:$A$2000,NA(),1,1))</f>
        <v>-17</v>
      </c>
      <c r="BJ27">
        <f>IF(OR(_xlfn.IFNA($A27,"")="", ROW()&lt;=3,MAX(International!$O$3:$O$2000)&lt;$AC27),"",$A27-_xlfn.XLOOKUP($AC27,International!$O$3:$O$2000,International!$A$3:$A$2000,NA(),1,1))</f>
        <v>-16</v>
      </c>
      <c r="BK27">
        <f>IF(OR(_xlfn.IFNA($A27,"")="", ROW()&lt;=3,MAX(International!$P$3:$P$2000)&lt;$BA27),"",$A27-_xlfn.XLOOKUP($BA27,International!$P$3:$P$2000,International!$A$3:$A$2000,NA(),1,1))</f>
        <v>-14</v>
      </c>
      <c r="BL27">
        <f>IF(OR(_xlfn.IFNA($A27,"")="", ROW()&lt;=3,MAX(International!$R$3:$R$2000)&lt;$AC27),"",$A27-_xlfn.XLOOKUP($AC27,International!$R$3:$R$2000,International!$A$3:$A$2000,NA(),1,1))</f>
        <v>16</v>
      </c>
      <c r="BM27">
        <f>IF(OR(_xlfn.IFNA($A27,"")="", ROW()&lt;=3,MAX(International!$S$3:$S$2000)&lt;$BA27),"",$A27-_xlfn.XLOOKUP($BA27,International!$S$3:$S$2000,International!$A$3:$A$2000,NA(),1,1))</f>
        <v>22</v>
      </c>
      <c r="BN27">
        <f>IF(OR(_xlfn.IFNA($A27,"")="", ROW()&lt;=3,MAX(International!$U$3:$U$2000)&lt;$AC27),"",$A27-_xlfn.XLOOKUP($AC27,International!$U$3:$U$2000,International!$A$3:$A$2000,NA(),1,1))</f>
        <v>13</v>
      </c>
      <c r="BO27">
        <f>IF(OR(_xlfn.IFNA($A27,"")="", ROW()&lt;=3,MAX(International!$V$3:$V$2000)&lt;$BA27),"",$A27-_xlfn.XLOOKUP($BA27,International!$V$3:$V$2000,International!$A$3:$A$2000,NA(),1,1))</f>
        <v>-3</v>
      </c>
      <c r="BP27">
        <f>IF(OR(_xlfn.IFNA($A27,"")="", ROW()&lt;=3,MAX(International!$X$3:$X$2000)&lt;$AC27),"",$A27-_xlfn.XLOOKUP($AC27,International!$X$3:$X$2000,International!$A$3:$A$2000,NA(),1,1))</f>
        <v>-11</v>
      </c>
      <c r="BQ27">
        <f>IF(OR(_xlfn.IFNA($A27,"")="", ROW()&lt;=3,MAX(International!$Y$3:$Y$2000)&lt;$BA27),"",$A27-_xlfn.XLOOKUP($BA27,International!$Y$3:$Y$2000,International!$A$3:$A$2000,NA(),1,1))</f>
        <v>-14</v>
      </c>
      <c r="BR27" t="e">
        <f t="shared" si="34"/>
        <v>#N/A</v>
      </c>
      <c r="BS27" t="e">
        <f t="shared" si="0"/>
        <v>#N/A</v>
      </c>
      <c r="BT27" t="e">
        <f t="shared" si="1"/>
        <v>#N/A</v>
      </c>
      <c r="BU27" t="e">
        <f t="shared" si="2"/>
        <v>#N/A</v>
      </c>
      <c r="BV27" t="e">
        <f t="shared" si="3"/>
        <v>#N/A</v>
      </c>
      <c r="BW27" t="e">
        <f t="shared" si="4"/>
        <v>#N/A</v>
      </c>
      <c r="BX27" t="e">
        <f>IFERROR(IF(OR(ISNA($A27),$AC27&lt;100),NA(),IF(FLOOR((2^(($BR27+2*_xlfn.XLOOKUP(_xlfn.AGGREGATE(4,6,$BR$3:$BR1978),$BR$3:$BR$2000,$CA$3:$CA$2000,1,1)*LOG(10)/LOG(2))/_xlfn.XLOOKUP(_xlfn.AGGREGATE(4,6,$BR$3:$BR1978),$BR$3:$BR$2000,$CA$3:$CA$2000,1,1))),2)&gt; _xlfn.AGGREGATE(4,6,$BZ$3:$CX$2000)+2000,NA(),FLOOR((2^(($BR27+2*_xlfn.XLOOKUP(_xlfn.AGGREGATE(4,6,$BR$3:$BR1978),$BR$3:$BR$2000,$CA$3:$CA$2000,1,1)*LOG(10)/LOG(2))/_xlfn.XLOOKUP(_xlfn.AGGREGATE(4,6,$BR$3:$BR1978),$BR$3:$BR$2000,$CA$3:$CA$2000,1,1))),2))), NA())</f>
        <v>#N/A</v>
      </c>
      <c r="BY27" t="e">
        <f>IF(OR(ISNA($A27),$AC27&lt;100),NA(),FLOOR(_xlfn.XLOOKUP(_xlfn.AGGREGATE(5,6,$BR$3:$BR1978),$BR$3:$BR$2000,$BZ$3:$BZ$2000,1,1)+(_xlfn.XLOOKUP(_xlfn.AGGREGATE(4,6,$BR$3:$BR1978),$BR$3:$BR$2000,$BZ$3:$BZ$2000,1,1)-_xlfn.XLOOKUP(_xlfn.AGGREGATE(5,6,$BR$3:$BR1978),$BR$3:$BR$2000,$BZ$3:$BZ$2000,1,1))/_xlfn.XLOOKUP(_xlfn.AGGREGATE(4,6,$BR$3:$BR1978),$BR$3:$BR$2000,$BR$3:$BR$2000,1,1)*BR27, 1))</f>
        <v>#N/A</v>
      </c>
      <c r="BZ27" t="e">
        <f t="shared" si="35"/>
        <v>#N/A</v>
      </c>
      <c r="CA27" t="e">
        <f t="shared" si="5"/>
        <v>#N/A</v>
      </c>
      <c r="CB27" t="e">
        <f>IF(OR(ISNA($A27),$AC27&lt;100),NA(),IF($BR27=0,0,FLOOR((BZ27-_xlfn.XLOOKUP(_xlfn.AGGREGATE(5,6,$BR$3:$BR1978),$BR$3:$BR$2000,BZ$3:BZ$2000,1,1))/_xlfn.XLOOKUP($BR27,$BR$3:$BR$2000,$BR$3:$BR$2000,1,1), 1)))</f>
        <v>#N/A</v>
      </c>
      <c r="CC27" t="e" cm="1">
        <f t="array" ref="CC27">IFERROR(IF(OR(ISNA($A27),$AC27&lt;100,INDEX(International!C$3:C$2000,_xlfn.XMATCH(100,International!C$3:C$2000,1,1)+$BR27)=""),NA(),INDEX(International!C$3:C$2000,_xlfn.XMATCH(100,International!C$3:C$2000,1,1)+$BR27)), NA())</f>
        <v>#N/A</v>
      </c>
      <c r="CD27" t="e">
        <f t="shared" si="36"/>
        <v>#N/A</v>
      </c>
      <c r="CE27" t="e">
        <f>IF(OR(ISNA($A27),$AC27&lt;100),NA(),IF($BR27=0,0,FLOOR((CC27-_xlfn.XLOOKUP(_xlfn.AGGREGATE(5,6,$BR$3:$BR1978),$BR$3:$BR$2000,CC$3:CC$2000,1,1))/_xlfn.XLOOKUP($BR27,$BR$3:$BR$2000,$BR$3:$BR$2000,1,1), 1)))</f>
        <v>#N/A</v>
      </c>
      <c r="CF27" t="e" cm="1">
        <f t="array" ref="CF27">IFERROR(IF(OR(ISNA($A27),$AC27&lt;100,INDEX(International!F$3:F$2000,_xlfn.XMATCH(100,International!F$3:F$2000,1,1)+$BR27)=""),NA(),INDEX(International!F$3:F$2000,_xlfn.XMATCH(100,International!F$3:F$2000,1,1)+$BR27)), NA())</f>
        <v>#N/A</v>
      </c>
      <c r="CG27" t="e">
        <f t="shared" si="6"/>
        <v>#N/A</v>
      </c>
      <c r="CH27" t="e">
        <f>IF(OR(ISNA($A27),$AC27&lt;100),NA(),IF($BR27=0,0,FLOOR((CF27-_xlfn.XLOOKUP(_xlfn.AGGREGATE(5,6,$BR$3:$BR1978),$BR$3:$BR$2000,CF$3:CF$2000,1,1))/_xlfn.XLOOKUP($BR27,$BR$3:$BR$2000,$BR$3:$BR$2000,1,1), 1)))</f>
        <v>#N/A</v>
      </c>
      <c r="CI27" t="e" cm="1">
        <f t="array" ref="CI27">IFERROR(IF(OR(ISNA($A27),$AC27&lt;100,INDEX(International!I$3:I$2000,_xlfn.XMATCH(100,International!I$3:I$2000,1,1)+$BR27)=""),NA(),INDEX(International!I$3:I$2000,_xlfn.XMATCH(100,International!I$3:I$2000,1,1)+$BR27)), NA())</f>
        <v>#N/A</v>
      </c>
      <c r="CJ27" t="e">
        <f t="shared" si="6"/>
        <v>#N/A</v>
      </c>
      <c r="CK27" t="e">
        <f>IF(OR(ISNA($A27),$AC27&lt;100),NA(),IF($BR27=0,0,FLOOR((CI27-_xlfn.XLOOKUP(_xlfn.AGGREGATE(5,6,$BR$3:$BR1978),$BR$3:$BR$2000,CI$3:CI$2000,1,1))/_xlfn.XLOOKUP($BR27,$BR$3:$BR$2000,$BR$3:$BR$2000,1,1), 1)))</f>
        <v>#N/A</v>
      </c>
      <c r="CL27" t="e" cm="1">
        <f t="array" ref="CL27">IFERROR(IF(OR(ISNA($A27),$AC27&lt;100,INDEX(International!L$3:L$2000,_xlfn.XMATCH(100,International!L$3:L$2000,1,1)+$BR27)=""),NA(),INDEX(International!L$3:L$2000,_xlfn.XMATCH(100,International!L$3:L$2000,1,1)+$BR27)), NA())</f>
        <v>#N/A</v>
      </c>
      <c r="CM27" t="e">
        <f t="shared" ref="CM27:CP27" si="106">IF(OR(ISNA($A27),$AC27&lt;100),NA(),IF(CL27=100,0,($BR27*LOG(2)/LOG(CL27/100))))</f>
        <v>#N/A</v>
      </c>
      <c r="CN27" t="e">
        <f>IF(OR(ISNA($A27),$AC27&lt;100),NA(),IF($BR27=0,0,FLOOR((CL27-_xlfn.XLOOKUP(_xlfn.AGGREGATE(5,6,$BR$3:$BR1978),$BR$3:$BR$2000,CL$3:CL$2000,1,1))/_xlfn.XLOOKUP($BR27,$BR$3:$BR$2000,$BR$3:$BR$2000,1,1), 1)))</f>
        <v>#N/A</v>
      </c>
      <c r="CO27" t="e" cm="1">
        <f t="array" ref="CO27">IFERROR(IF(OR(ISNA($A27),$AC27&lt;100,INDEX(International!O$3:O$2000,_xlfn.XMATCH(100,International!O$3:O$2000,1,1)+$BR27)=""),NA(),INDEX(International!O$3:O$2000,_xlfn.XMATCH(100,International!O$3:O$2000,1,1)+$BR27)), NA())</f>
        <v>#N/A</v>
      </c>
      <c r="CP27" t="e">
        <f t="shared" si="106"/>
        <v>#N/A</v>
      </c>
      <c r="CQ27" t="e">
        <f>IF(OR(ISNA($A27),$AC27&lt;100),NA(),IF($BR27=0,0,FLOOR((CO27-_xlfn.XLOOKUP(_xlfn.AGGREGATE(5,6,$BR$3:$BR1978),$BR$3:$BR$2000,CO$3:CO$2000,1,1))/_xlfn.XLOOKUP($BR27,$BR$3:$BR$2000,$BR$3:$BR$2000,1,1), 1)))</f>
        <v>#N/A</v>
      </c>
      <c r="CR27" t="e" cm="1">
        <f t="array" ref="CR27">IFERROR(IF(OR(ISNA($A27),$AC27&lt;100,INDEX(International!R$3:R$2000,_xlfn.XMATCH(100,International!R$3:R$2000,1,1)+$BR27)=""),NA(),INDEX(International!R$3:R$2000,_xlfn.XMATCH(100,International!R$3:R$2000,1,1)+$BR27)), NA())</f>
        <v>#N/A</v>
      </c>
      <c r="CS27" t="e">
        <f t="shared" ref="CS27:CV27" si="107">IF(OR(ISNA($A27),$AC27&lt;100),NA(),IF(CR27=100,0,($BR27*LOG(2)/LOG(CR27/100))))</f>
        <v>#N/A</v>
      </c>
      <c r="CT27" t="e">
        <f>IF(OR(ISNA($A27),$AC27&lt;100),NA(),IF($BR27=0,0,FLOOR((CR27-_xlfn.XLOOKUP(_xlfn.AGGREGATE(5,6,$BR$3:$BR1978),$BR$3:$BR$2000,CR$3:CR$2000,1,1))/_xlfn.XLOOKUP($BR27,$BR$3:$BR$2000,$BR$3:$BR$2000,1,1), 1)))</f>
        <v>#N/A</v>
      </c>
      <c r="CU27" t="e" cm="1">
        <f t="array" ref="CU27">IFERROR(IF(OR(ISNA($A27),$AC27&lt;100,INDEX(International!U$3:U$2000,_xlfn.XMATCH(100,International!U$3:U$2000,1,1)+$BR27)=""),NA(),INDEX(International!U$3:U$2000,_xlfn.XMATCH(100,International!U$3:U$2000,1,1)+$BR27)), NA())</f>
        <v>#N/A</v>
      </c>
      <c r="CV27" t="e">
        <f t="shared" si="107"/>
        <v>#N/A</v>
      </c>
      <c r="CW27" t="e">
        <f>IF(OR(ISNA($A27),$AC27&lt;100),NA(),IF($BR27=0,0,FLOOR((CU27-_xlfn.XLOOKUP(_xlfn.AGGREGATE(5,6,$BR$3:$BR1978),$BR$3:$BR$2000,CU$3:CU$2000,1,1))/_xlfn.XLOOKUP($BR27,$BR$3:$BR$2000,$BR$3:$BR$2000,1,1), 1)))</f>
        <v>#N/A</v>
      </c>
      <c r="CX27" t="e" cm="1">
        <f t="array" ref="CX27">IFERROR(IF(OR(ISNA($A27),$AC27&lt;100,INDEX(International!X$3:X$2000,_xlfn.XMATCH(100,International!X$3:X$2000,1,1)+$BR27)=""),NA(),INDEX(International!X$3:X$2000,_xlfn.XMATCH(100,International!X$3:X$2000,1,1)+$BR27)), NA())</f>
        <v>#N/A</v>
      </c>
      <c r="CY27" t="e">
        <f t="shared" ref="CY27" si="108">IF(OR(ISNA($A27),$AC27&lt;100),NA(),IF(CX27=100,0,($BR27*LOG(2)/LOG(CX27/100))))</f>
        <v>#N/A</v>
      </c>
      <c r="CZ27" t="e">
        <f>IF(OR(ISNA($A27),$AC27&lt;100),NA(),IF($BR27=0,0,FLOOR((CX27-_xlfn.XLOOKUP(_xlfn.AGGREGATE(5,6,$BR$3:$BR1978),$BR$3:$BR$2000,CX$3:CX$2000,1,1))/_xlfn.XLOOKUP($BR27,$BR$3:$BR$2000,$BR$3:$BR$2000,1,1), 1)))</f>
        <v>#N/A</v>
      </c>
      <c r="DA27" t="e">
        <f>IF(_xlfn.IFNA(A27,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27:K2024)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26+1,DA26+1,NA())))</f>
        <v>#N/A</v>
      </c>
      <c r="DB27" t="e" cm="1">
        <f t="array" ref="DB27">IFERROR(IF(ISNA($A27),NA(),INDEX(B$3:B$2000,_xlfn.XMATCH(Configuration!$B$12,B$3:B$2000,1,1)+$DA27)-0), NA())</f>
        <v>#N/A</v>
      </c>
      <c r="DC27" t="e" cm="1">
        <f t="array" ref="DC27">IFERROR(IF(ISNA($A27),NA(),INDEX(E$3:E$2000,_xlfn.XMATCH(Configuration!$B$12,E$3:E$2000,1,1)+$DA27)-0), NA())</f>
        <v>#N/A</v>
      </c>
      <c r="DD27" t="e" cm="1">
        <f t="array" ref="DD27">IFERROR(IF(ISNA($A27),NA(),INDEX(H$3:H$2000,_xlfn.XMATCH(Configuration!$B$12,H$3:H$2000,1,1)+$DA27)-0), NA())</f>
        <v>#N/A</v>
      </c>
      <c r="DE27" t="e" cm="1">
        <f t="array" ref="DE27">IFERROR(IF(ISNA($A27),NA(),INDEX(K$3:K$2000,_xlfn.XMATCH(Configuration!$B$12,K$3:K$2000,1,1)+$DA27)-0), NA())</f>
        <v>#N/A</v>
      </c>
      <c r="DF27" t="e" cm="1">
        <f t="array" ref="DF27">IFERROR(IF(ISNA($A27),NA(),INDEX(N$3:N$2000,_xlfn.XMATCH(Configuration!$B$12,N$3:N$2000,1,1)+$DA27)-0), NA())</f>
        <v>#N/A</v>
      </c>
      <c r="DG27" t="e" cm="1">
        <f t="array" ref="DG27">IFERROR(IF(ISNA($A27),NA(),INDEX(Q$3:Q$2000,_xlfn.XMATCH(Configuration!$B$12,Q$3:Q$2000,1,1)+$DA27)-0), NA())</f>
        <v>#N/A</v>
      </c>
      <c r="DH27" t="e" cm="1">
        <f t="array" ref="DH27">IFERROR(IF(ISNA($A27),NA(),INDEX(T$3:T$2000,_xlfn.XMATCH(Configuration!$B$12,T$3:T$2000,1,1)+$DA27)-0), NA())</f>
        <v>#N/A</v>
      </c>
      <c r="DI27" t="e" cm="1">
        <f t="array" ref="DI27">IFERROR(IF(ISNA($A27),NA(),INDEX(W$3:W$2000,_xlfn.XMATCH(Configuration!$B$12,W$3:W$2000,1,1)+$DA27)-0), NA())</f>
        <v>#N/A</v>
      </c>
    </row>
    <row r="28" spans="1:113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10"/>
        <v>16</v>
      </c>
      <c r="AD28">
        <f t="shared" si="11"/>
        <v>6</v>
      </c>
      <c r="AE28">
        <f t="shared" si="12"/>
        <v>2</v>
      </c>
      <c r="AF28" s="5">
        <f t="shared" si="13"/>
        <v>0</v>
      </c>
      <c r="AG28">
        <f t="shared" si="14"/>
        <v>8</v>
      </c>
      <c r="AH28">
        <f t="shared" si="15"/>
        <v>12</v>
      </c>
      <c r="AI28">
        <f t="shared" si="16"/>
        <v>2</v>
      </c>
      <c r="AJ28">
        <f t="shared" si="17"/>
        <v>0</v>
      </c>
      <c r="AK28">
        <f t="shared" si="18"/>
        <v>10</v>
      </c>
      <c r="AL28" s="2">
        <f t="shared" si="19"/>
        <v>0.25</v>
      </c>
      <c r="AM28" s="2">
        <f t="shared" si="20"/>
        <v>0.75</v>
      </c>
      <c r="AN28" s="2">
        <f t="shared" si="21"/>
        <v>0</v>
      </c>
      <c r="AO28" s="2">
        <f t="shared" si="22"/>
        <v>0.25</v>
      </c>
      <c r="AP28" s="2">
        <f t="shared" si="23"/>
        <v>6.25E-2</v>
      </c>
      <c r="AQ28" s="2">
        <f t="shared" si="24"/>
        <v>0.125</v>
      </c>
      <c r="AR28" s="2">
        <f t="shared" si="25"/>
        <v>0.3125</v>
      </c>
      <c r="AS28" s="2">
        <f t="shared" si="26"/>
        <v>0</v>
      </c>
      <c r="AT28" s="2">
        <f t="shared" si="27"/>
        <v>0</v>
      </c>
      <c r="AU28" s="2">
        <f t="shared" si="28"/>
        <v>0.25</v>
      </c>
      <c r="AV28" s="3">
        <f t="shared" ca="1" si="29"/>
        <v>0</v>
      </c>
      <c r="AW28" s="2">
        <f t="shared" si="30"/>
        <v>0</v>
      </c>
      <c r="AX28" s="2">
        <f t="shared" si="31"/>
        <v>0</v>
      </c>
      <c r="AY28">
        <f t="shared" si="32"/>
        <v>13</v>
      </c>
      <c r="AZ28">
        <f t="shared" si="33"/>
        <v>20</v>
      </c>
      <c r="BA28" s="3">
        <f>IF(_xlfn.IFNA($A28,"")="","",AC28/(Configuration!$B$1/1000000))</f>
        <v>0.63080786775113051</v>
      </c>
      <c r="BB28">
        <f>IF(OR(_xlfn.IFNA($A28,"")="", ROW()&lt;=3,MAX(International!$C$3:$C$2000)&lt;$AC28),"",$A28-_xlfn.XLOOKUP($AC28,International!$C$3:$C$2000,International!$A$3:$A$2000,NA(),1,1))</f>
        <v>-3</v>
      </c>
      <c r="BC28">
        <f>IF(OR(_xlfn.IFNA($A28,"")="", ROW()&lt;=3,MAX(International!$D$3:$D$2000)&lt;$BA28),"",$A28-_xlfn.XLOOKUP($BA28,International!$D$3:$D$2000,International!$A$3:$A$2000,NA(),1,1))</f>
        <v>-4</v>
      </c>
      <c r="BD28">
        <f>IF(OR(_xlfn.IFNA($A28,"")="", ROW()&lt;=3,MAX(International!$F$3:$F$2000)&lt;$AC28),"",$A28-_xlfn.XLOOKUP($AC28,International!$F$3:$F$2000,International!$A$3:$A$2000,NA(),1,1))</f>
        <v>-8</v>
      </c>
      <c r="BE28">
        <f>IF(OR(_xlfn.IFNA($A28,"")="", ROW()&lt;=3,MAX(International!$G$3:$G$2000)&lt;$BA28),"",$A28-_xlfn.XLOOKUP($BA28,International!$G$3:$G$2000,International!$A$3:$A$2000,NA(),1,1))</f>
        <v>-10</v>
      </c>
      <c r="BF28">
        <f>IF(OR(_xlfn.IFNA($A28,"")="", ROW()&lt;=3,MAX(International!$I$3:$I$2000)&lt;$AC28),"",$A28-_xlfn.XLOOKUP($AC28,International!$I$3:$I$2000,International!$A$3:$A$2000,NA(),1,1))</f>
        <v>-17</v>
      </c>
      <c r="BG28">
        <f>IF(OR(_xlfn.IFNA($A28,"")="", ROW()&lt;=3,MAX(International!$J$3:$J$2000)&lt;$BA28),"",$A28-_xlfn.XLOOKUP($BA28,International!$J$3:$J$2000,International!$A$3:$A$2000,NA(),1,1))</f>
        <v>-12</v>
      </c>
      <c r="BH28">
        <f>IF(OR(_xlfn.IFNA($A28,"")="", ROW()&lt;=3,MAX(International!$L$3:$L$2000)&lt;$AC28),"",$A28-_xlfn.XLOOKUP($AC28,International!$L$3:$L$2000,International!$A$3:$A$2000,NA(),1,1))</f>
        <v>-6</v>
      </c>
      <c r="BI28">
        <f>IF(OR(_xlfn.IFNA($A28,"")="", ROW()&lt;=3,MAX(International!$M$3:$M$2000)&lt;$BA28),"",$A28-_xlfn.XLOOKUP($BA28,International!$M$3:$M$2000,International!$A$3:$A$2000,NA(),1,1))</f>
        <v>-16</v>
      </c>
      <c r="BJ28">
        <f>IF(OR(_xlfn.IFNA($A28,"")="", ROW()&lt;=3,MAX(International!$O$3:$O$2000)&lt;$AC28),"",$A28-_xlfn.XLOOKUP($AC28,International!$O$3:$O$2000,International!$A$3:$A$2000,NA(),1,1))</f>
        <v>-15</v>
      </c>
      <c r="BK28">
        <f>IF(OR(_xlfn.IFNA($A28,"")="", ROW()&lt;=3,MAX(International!$P$3:$P$2000)&lt;$BA28),"",$A28-_xlfn.XLOOKUP($BA28,International!$P$3:$P$2000,International!$A$3:$A$2000,NA(),1,1))</f>
        <v>-13</v>
      </c>
      <c r="BL28">
        <f>IF(OR(_xlfn.IFNA($A28,"")="", ROW()&lt;=3,MAX(International!$R$3:$R$2000)&lt;$AC28),"",$A28-_xlfn.XLOOKUP($AC28,International!$R$3:$R$2000,International!$A$3:$A$2000,NA(),1,1))</f>
        <v>17</v>
      </c>
      <c r="BM28">
        <f>IF(OR(_xlfn.IFNA($A28,"")="", ROW()&lt;=3,MAX(International!$S$3:$S$2000)&lt;$BA28),"",$A28-_xlfn.XLOOKUP($BA28,International!$S$3:$S$2000,International!$A$3:$A$2000,NA(),1,1))</f>
        <v>23</v>
      </c>
      <c r="BN28">
        <f>IF(OR(_xlfn.IFNA($A28,"")="", ROW()&lt;=3,MAX(International!$U$3:$U$2000)&lt;$AC28),"",$A28-_xlfn.XLOOKUP($AC28,International!$U$3:$U$2000,International!$A$3:$A$2000,NA(),1,1))</f>
        <v>14</v>
      </c>
      <c r="BO28">
        <f>IF(OR(_xlfn.IFNA($A28,"")="", ROW()&lt;=3,MAX(International!$V$3:$V$2000)&lt;$BA28),"",$A28-_xlfn.XLOOKUP($BA28,International!$V$3:$V$2000,International!$A$3:$A$2000,NA(),1,1))</f>
        <v>-2</v>
      </c>
      <c r="BP28">
        <f>IF(OR(_xlfn.IFNA($A28,"")="", ROW()&lt;=3,MAX(International!$X$3:$X$2000)&lt;$AC28),"",$A28-_xlfn.XLOOKUP($AC28,International!$X$3:$X$2000,International!$A$3:$A$2000,NA(),1,1))</f>
        <v>-10</v>
      </c>
      <c r="BQ28">
        <f>IF(OR(_xlfn.IFNA($A28,"")="", ROW()&lt;=3,MAX(International!$Y$3:$Y$2000)&lt;$BA28),"",$A28-_xlfn.XLOOKUP($BA28,International!$Y$3:$Y$2000,International!$A$3:$A$2000,NA(),1,1))</f>
        <v>-13</v>
      </c>
      <c r="BR28" t="e">
        <f t="shared" si="34"/>
        <v>#N/A</v>
      </c>
      <c r="BS28" t="e">
        <f t="shared" si="0"/>
        <v>#N/A</v>
      </c>
      <c r="BT28" t="e">
        <f t="shared" si="1"/>
        <v>#N/A</v>
      </c>
      <c r="BU28" t="e">
        <f t="shared" si="2"/>
        <v>#N/A</v>
      </c>
      <c r="BV28" t="e">
        <f t="shared" si="3"/>
        <v>#N/A</v>
      </c>
      <c r="BW28" t="e">
        <f t="shared" si="4"/>
        <v>#N/A</v>
      </c>
      <c r="BX28" t="e">
        <f>IFERROR(IF(OR(ISNA($A28),$AC28&lt;100),NA(),IF(FLOOR((2^(($BR28+2*_xlfn.XLOOKUP(_xlfn.AGGREGATE(4,6,$BR$3:$BR1979),$BR$3:$BR$2000,$CA$3:$CA$2000,1,1)*LOG(10)/LOG(2))/_xlfn.XLOOKUP(_xlfn.AGGREGATE(4,6,$BR$3:$BR1979),$BR$3:$BR$2000,$CA$3:$CA$2000,1,1))),2)&gt; _xlfn.AGGREGATE(4,6,$BZ$3:$CX$2000)+2000,NA(),FLOOR((2^(($BR28+2*_xlfn.XLOOKUP(_xlfn.AGGREGATE(4,6,$BR$3:$BR1979),$BR$3:$BR$2000,$CA$3:$CA$2000,1,1)*LOG(10)/LOG(2))/_xlfn.XLOOKUP(_xlfn.AGGREGATE(4,6,$BR$3:$BR1979),$BR$3:$BR$2000,$CA$3:$CA$2000,1,1))),2))), NA())</f>
        <v>#N/A</v>
      </c>
      <c r="BY28" t="e">
        <f>IF(OR(ISNA($A28),$AC28&lt;100),NA(),FLOOR(_xlfn.XLOOKUP(_xlfn.AGGREGATE(5,6,$BR$3:$BR1979),$BR$3:$BR$2000,$BZ$3:$BZ$2000,1,1)+(_xlfn.XLOOKUP(_xlfn.AGGREGATE(4,6,$BR$3:$BR1979),$BR$3:$BR$2000,$BZ$3:$BZ$2000,1,1)-_xlfn.XLOOKUP(_xlfn.AGGREGATE(5,6,$BR$3:$BR1979),$BR$3:$BR$2000,$BZ$3:$BZ$2000,1,1))/_xlfn.XLOOKUP(_xlfn.AGGREGATE(4,6,$BR$3:$BR1979),$BR$3:$BR$2000,$BR$3:$BR$2000,1,1)*BR28, 1))</f>
        <v>#N/A</v>
      </c>
      <c r="BZ28" t="e">
        <f t="shared" si="35"/>
        <v>#N/A</v>
      </c>
      <c r="CA28" t="e">
        <f t="shared" si="5"/>
        <v>#N/A</v>
      </c>
      <c r="CB28" t="e">
        <f>IF(OR(ISNA($A28),$AC28&lt;100),NA(),IF($BR28=0,0,FLOOR((BZ28-_xlfn.XLOOKUP(_xlfn.AGGREGATE(5,6,$BR$3:$BR1979),$BR$3:$BR$2000,BZ$3:BZ$2000,1,1))/_xlfn.XLOOKUP($BR28,$BR$3:$BR$2000,$BR$3:$BR$2000,1,1), 1)))</f>
        <v>#N/A</v>
      </c>
      <c r="CC28" t="e" cm="1">
        <f t="array" ref="CC28">IFERROR(IF(OR(ISNA($A28),$AC28&lt;100,INDEX(International!C$3:C$2000,_xlfn.XMATCH(100,International!C$3:C$2000,1,1)+$BR28)=""),NA(),INDEX(International!C$3:C$2000,_xlfn.XMATCH(100,International!C$3:C$2000,1,1)+$BR28)), NA())</f>
        <v>#N/A</v>
      </c>
      <c r="CD28" t="e">
        <f t="shared" si="36"/>
        <v>#N/A</v>
      </c>
      <c r="CE28" t="e">
        <f>IF(OR(ISNA($A28),$AC28&lt;100),NA(),IF($BR28=0,0,FLOOR((CC28-_xlfn.XLOOKUP(_xlfn.AGGREGATE(5,6,$BR$3:$BR1979),$BR$3:$BR$2000,CC$3:CC$2000,1,1))/_xlfn.XLOOKUP($BR28,$BR$3:$BR$2000,$BR$3:$BR$2000,1,1), 1)))</f>
        <v>#N/A</v>
      </c>
      <c r="CF28" t="e" cm="1">
        <f t="array" ref="CF28">IFERROR(IF(OR(ISNA($A28),$AC28&lt;100,INDEX(International!F$3:F$2000,_xlfn.XMATCH(100,International!F$3:F$2000,1,1)+$BR28)=""),NA(),INDEX(International!F$3:F$2000,_xlfn.XMATCH(100,International!F$3:F$2000,1,1)+$BR28)), NA())</f>
        <v>#N/A</v>
      </c>
      <c r="CG28" t="e">
        <f t="shared" si="6"/>
        <v>#N/A</v>
      </c>
      <c r="CH28" t="e">
        <f>IF(OR(ISNA($A28),$AC28&lt;100),NA(),IF($BR28=0,0,FLOOR((CF28-_xlfn.XLOOKUP(_xlfn.AGGREGATE(5,6,$BR$3:$BR1979),$BR$3:$BR$2000,CF$3:CF$2000,1,1))/_xlfn.XLOOKUP($BR28,$BR$3:$BR$2000,$BR$3:$BR$2000,1,1), 1)))</f>
        <v>#N/A</v>
      </c>
      <c r="CI28" t="e" cm="1">
        <f t="array" ref="CI28">IFERROR(IF(OR(ISNA($A28),$AC28&lt;100,INDEX(International!I$3:I$2000,_xlfn.XMATCH(100,International!I$3:I$2000,1,1)+$BR28)=""),NA(),INDEX(International!I$3:I$2000,_xlfn.XMATCH(100,International!I$3:I$2000,1,1)+$BR28)), NA())</f>
        <v>#N/A</v>
      </c>
      <c r="CJ28" t="e">
        <f t="shared" si="6"/>
        <v>#N/A</v>
      </c>
      <c r="CK28" t="e">
        <f>IF(OR(ISNA($A28),$AC28&lt;100),NA(),IF($BR28=0,0,FLOOR((CI28-_xlfn.XLOOKUP(_xlfn.AGGREGATE(5,6,$BR$3:$BR1979),$BR$3:$BR$2000,CI$3:CI$2000,1,1))/_xlfn.XLOOKUP($BR28,$BR$3:$BR$2000,$BR$3:$BR$2000,1,1), 1)))</f>
        <v>#N/A</v>
      </c>
      <c r="CL28" t="e" cm="1">
        <f t="array" ref="CL28">IFERROR(IF(OR(ISNA($A28),$AC28&lt;100,INDEX(International!L$3:L$2000,_xlfn.XMATCH(100,International!L$3:L$2000,1,1)+$BR28)=""),NA(),INDEX(International!L$3:L$2000,_xlfn.XMATCH(100,International!L$3:L$2000,1,1)+$BR28)), NA())</f>
        <v>#N/A</v>
      </c>
      <c r="CM28" t="e">
        <f t="shared" ref="CM28:CP28" si="109">IF(OR(ISNA($A28),$AC28&lt;100),NA(),IF(CL28=100,0,($BR28*LOG(2)/LOG(CL28/100))))</f>
        <v>#N/A</v>
      </c>
      <c r="CN28" t="e">
        <f>IF(OR(ISNA($A28),$AC28&lt;100),NA(),IF($BR28=0,0,FLOOR((CL28-_xlfn.XLOOKUP(_xlfn.AGGREGATE(5,6,$BR$3:$BR1979),$BR$3:$BR$2000,CL$3:CL$2000,1,1))/_xlfn.XLOOKUP($BR28,$BR$3:$BR$2000,$BR$3:$BR$2000,1,1), 1)))</f>
        <v>#N/A</v>
      </c>
      <c r="CO28" t="e" cm="1">
        <f t="array" ref="CO28">IFERROR(IF(OR(ISNA($A28),$AC28&lt;100,INDEX(International!O$3:O$2000,_xlfn.XMATCH(100,International!O$3:O$2000,1,1)+$BR28)=""),NA(),INDEX(International!O$3:O$2000,_xlfn.XMATCH(100,International!O$3:O$2000,1,1)+$BR28)), NA())</f>
        <v>#N/A</v>
      </c>
      <c r="CP28" t="e">
        <f t="shared" si="109"/>
        <v>#N/A</v>
      </c>
      <c r="CQ28" t="e">
        <f>IF(OR(ISNA($A28),$AC28&lt;100),NA(),IF($BR28=0,0,FLOOR((CO28-_xlfn.XLOOKUP(_xlfn.AGGREGATE(5,6,$BR$3:$BR1979),$BR$3:$BR$2000,CO$3:CO$2000,1,1))/_xlfn.XLOOKUP($BR28,$BR$3:$BR$2000,$BR$3:$BR$2000,1,1), 1)))</f>
        <v>#N/A</v>
      </c>
      <c r="CR28" t="e" cm="1">
        <f t="array" ref="CR28">IFERROR(IF(OR(ISNA($A28),$AC28&lt;100,INDEX(International!R$3:R$2000,_xlfn.XMATCH(100,International!R$3:R$2000,1,1)+$BR28)=""),NA(),INDEX(International!R$3:R$2000,_xlfn.XMATCH(100,International!R$3:R$2000,1,1)+$BR28)), NA())</f>
        <v>#N/A</v>
      </c>
      <c r="CS28" t="e">
        <f t="shared" ref="CS28:CV28" si="110">IF(OR(ISNA($A28),$AC28&lt;100),NA(),IF(CR28=100,0,($BR28*LOG(2)/LOG(CR28/100))))</f>
        <v>#N/A</v>
      </c>
      <c r="CT28" t="e">
        <f>IF(OR(ISNA($A28),$AC28&lt;100),NA(),IF($BR28=0,0,FLOOR((CR28-_xlfn.XLOOKUP(_xlfn.AGGREGATE(5,6,$BR$3:$BR1979),$BR$3:$BR$2000,CR$3:CR$2000,1,1))/_xlfn.XLOOKUP($BR28,$BR$3:$BR$2000,$BR$3:$BR$2000,1,1), 1)))</f>
        <v>#N/A</v>
      </c>
      <c r="CU28" t="e" cm="1">
        <f t="array" ref="CU28">IFERROR(IF(OR(ISNA($A28),$AC28&lt;100,INDEX(International!U$3:U$2000,_xlfn.XMATCH(100,International!U$3:U$2000,1,1)+$BR28)=""),NA(),INDEX(International!U$3:U$2000,_xlfn.XMATCH(100,International!U$3:U$2000,1,1)+$BR28)), NA())</f>
        <v>#N/A</v>
      </c>
      <c r="CV28" t="e">
        <f t="shared" si="110"/>
        <v>#N/A</v>
      </c>
      <c r="CW28" t="e">
        <f>IF(OR(ISNA($A28),$AC28&lt;100),NA(),IF($BR28=0,0,FLOOR((CU28-_xlfn.XLOOKUP(_xlfn.AGGREGATE(5,6,$BR$3:$BR1979),$BR$3:$BR$2000,CU$3:CU$2000,1,1))/_xlfn.XLOOKUP($BR28,$BR$3:$BR$2000,$BR$3:$BR$2000,1,1), 1)))</f>
        <v>#N/A</v>
      </c>
      <c r="CX28" t="e" cm="1">
        <f t="array" ref="CX28">IFERROR(IF(OR(ISNA($A28),$AC28&lt;100,INDEX(International!X$3:X$2000,_xlfn.XMATCH(100,International!X$3:X$2000,1,1)+$BR28)=""),NA(),INDEX(International!X$3:X$2000,_xlfn.XMATCH(100,International!X$3:X$2000,1,1)+$BR28)), NA())</f>
        <v>#N/A</v>
      </c>
      <c r="CY28" t="e">
        <f t="shared" ref="CY28" si="111">IF(OR(ISNA($A28),$AC28&lt;100),NA(),IF(CX28=100,0,($BR28*LOG(2)/LOG(CX28/100))))</f>
        <v>#N/A</v>
      </c>
      <c r="CZ28" t="e">
        <f>IF(OR(ISNA($A28),$AC28&lt;100),NA(),IF($BR28=0,0,FLOOR((CX28-_xlfn.XLOOKUP(_xlfn.AGGREGATE(5,6,$BR$3:$BR1979),$BR$3:$BR$2000,CX$3:CX$2000,1,1))/_xlfn.XLOOKUP($BR28,$BR$3:$BR$2000,$BR$3:$BR$2000,1,1), 1)))</f>
        <v>#N/A</v>
      </c>
      <c r="DA28" t="e">
        <f>IF(_xlfn.IFNA(A28,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28:K2025)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27+1,DA27+1,NA())))</f>
        <v>#N/A</v>
      </c>
      <c r="DB28" t="e" cm="1">
        <f t="array" ref="DB28">IFERROR(IF(ISNA($A28),NA(),INDEX(B$3:B$2000,_xlfn.XMATCH(Configuration!$B$12,B$3:B$2000,1,1)+$DA28)-0), NA())</f>
        <v>#N/A</v>
      </c>
      <c r="DC28" t="e" cm="1">
        <f t="array" ref="DC28">IFERROR(IF(ISNA($A28),NA(),INDEX(E$3:E$2000,_xlfn.XMATCH(Configuration!$B$12,E$3:E$2000,1,1)+$DA28)-0), NA())</f>
        <v>#N/A</v>
      </c>
      <c r="DD28" t="e" cm="1">
        <f t="array" ref="DD28">IFERROR(IF(ISNA($A28),NA(),INDEX(H$3:H$2000,_xlfn.XMATCH(Configuration!$B$12,H$3:H$2000,1,1)+$DA28)-0), NA())</f>
        <v>#N/A</v>
      </c>
      <c r="DE28" t="e" cm="1">
        <f t="array" ref="DE28">IFERROR(IF(ISNA($A28),NA(),INDEX(K$3:K$2000,_xlfn.XMATCH(Configuration!$B$12,K$3:K$2000,1,1)+$DA28)-0), NA())</f>
        <v>#N/A</v>
      </c>
      <c r="DF28" t="e" cm="1">
        <f t="array" ref="DF28">IFERROR(IF(ISNA($A28),NA(),INDEX(N$3:N$2000,_xlfn.XMATCH(Configuration!$B$12,N$3:N$2000,1,1)+$DA28)-0), NA())</f>
        <v>#N/A</v>
      </c>
      <c r="DG28" t="e" cm="1">
        <f t="array" ref="DG28">IFERROR(IF(ISNA($A28),NA(),INDEX(Q$3:Q$2000,_xlfn.XMATCH(Configuration!$B$12,Q$3:Q$2000,1,1)+$DA28)-0), NA())</f>
        <v>#N/A</v>
      </c>
      <c r="DH28" t="e" cm="1">
        <f t="array" ref="DH28">IFERROR(IF(ISNA($A28),NA(),INDEX(T$3:T$2000,_xlfn.XMATCH(Configuration!$B$12,T$3:T$2000,1,1)+$DA28)-0), NA())</f>
        <v>#N/A</v>
      </c>
      <c r="DI28" t="e" cm="1">
        <f t="array" ref="DI28">IFERROR(IF(ISNA($A28),NA(),INDEX(W$3:W$2000,_xlfn.XMATCH(Configuration!$B$12,W$3:W$2000,1,1)+$DA28)-0), NA())</f>
        <v>#N/A</v>
      </c>
    </row>
    <row r="29" spans="1:113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10"/>
        <v>16</v>
      </c>
      <c r="AD29">
        <f t="shared" si="11"/>
        <v>6</v>
      </c>
      <c r="AE29">
        <f t="shared" si="12"/>
        <v>2</v>
      </c>
      <c r="AF29" s="5">
        <f t="shared" si="13"/>
        <v>0</v>
      </c>
      <c r="AG29">
        <f t="shared" si="14"/>
        <v>8</v>
      </c>
      <c r="AH29">
        <f t="shared" si="15"/>
        <v>12</v>
      </c>
      <c r="AI29">
        <f t="shared" si="16"/>
        <v>2</v>
      </c>
      <c r="AJ29">
        <f t="shared" si="17"/>
        <v>0</v>
      </c>
      <c r="AK29">
        <f t="shared" si="18"/>
        <v>10</v>
      </c>
      <c r="AL29" s="2">
        <f t="shared" si="19"/>
        <v>0.25</v>
      </c>
      <c r="AM29" s="2">
        <f t="shared" si="20"/>
        <v>0.75</v>
      </c>
      <c r="AN29" s="2">
        <f t="shared" si="21"/>
        <v>0</v>
      </c>
      <c r="AO29" s="2">
        <f t="shared" si="22"/>
        <v>0.25</v>
      </c>
      <c r="AP29" s="2">
        <f t="shared" si="23"/>
        <v>6.25E-2</v>
      </c>
      <c r="AQ29" s="2">
        <f t="shared" si="24"/>
        <v>0.125</v>
      </c>
      <c r="AR29" s="2">
        <f t="shared" si="25"/>
        <v>0.3125</v>
      </c>
      <c r="AS29" s="2">
        <f t="shared" si="26"/>
        <v>0</v>
      </c>
      <c r="AT29" s="2">
        <f t="shared" si="27"/>
        <v>0</v>
      </c>
      <c r="AU29" s="2">
        <f t="shared" si="28"/>
        <v>0.25</v>
      </c>
      <c r="AV29" s="3">
        <f t="shared" ca="1" si="29"/>
        <v>0</v>
      </c>
      <c r="AW29" s="2">
        <f t="shared" si="30"/>
        <v>0</v>
      </c>
      <c r="AX29" s="2">
        <f t="shared" si="31"/>
        <v>0</v>
      </c>
      <c r="AY29">
        <f t="shared" si="32"/>
        <v>12</v>
      </c>
      <c r="AZ29">
        <f t="shared" si="33"/>
        <v>21</v>
      </c>
      <c r="BA29" s="3">
        <f>IF(_xlfn.IFNA($A29,"")="","",AC29/(Configuration!$B$1/1000000))</f>
        <v>0.63080786775113051</v>
      </c>
      <c r="BB29">
        <f>IF(OR(_xlfn.IFNA($A29,"")="", ROW()&lt;=3,MAX(International!$C$3:$C$2000)&lt;$AC29),"",$A29-_xlfn.XLOOKUP($AC29,International!$C$3:$C$2000,International!$A$3:$A$2000,NA(),1,1))</f>
        <v>-2</v>
      </c>
      <c r="BC29">
        <f>IF(OR(_xlfn.IFNA($A29,"")="", ROW()&lt;=3,MAX(International!$D$3:$D$2000)&lt;$BA29),"",$A29-_xlfn.XLOOKUP($BA29,International!$D$3:$D$2000,International!$A$3:$A$2000,NA(),1,1))</f>
        <v>-3</v>
      </c>
      <c r="BD29">
        <f>IF(OR(_xlfn.IFNA($A29,"")="", ROW()&lt;=3,MAX(International!$F$3:$F$2000)&lt;$AC29),"",$A29-_xlfn.XLOOKUP($AC29,International!$F$3:$F$2000,International!$A$3:$A$2000,NA(),1,1))</f>
        <v>-7</v>
      </c>
      <c r="BE29">
        <f>IF(OR(_xlfn.IFNA($A29,"")="", ROW()&lt;=3,MAX(International!$G$3:$G$2000)&lt;$BA29),"",$A29-_xlfn.XLOOKUP($BA29,International!$G$3:$G$2000,International!$A$3:$A$2000,NA(),1,1))</f>
        <v>-9</v>
      </c>
      <c r="BF29">
        <f>IF(OR(_xlfn.IFNA($A29,"")="", ROW()&lt;=3,MAX(International!$I$3:$I$2000)&lt;$AC29),"",$A29-_xlfn.XLOOKUP($AC29,International!$I$3:$I$2000,International!$A$3:$A$2000,NA(),1,1))</f>
        <v>-16</v>
      </c>
      <c r="BG29">
        <f>IF(OR(_xlfn.IFNA($A29,"")="", ROW()&lt;=3,MAX(International!$J$3:$J$2000)&lt;$BA29),"",$A29-_xlfn.XLOOKUP($BA29,International!$J$3:$J$2000,International!$A$3:$A$2000,NA(),1,1))</f>
        <v>-11</v>
      </c>
      <c r="BH29">
        <f>IF(OR(_xlfn.IFNA($A29,"")="", ROW()&lt;=3,MAX(International!$L$3:$L$2000)&lt;$AC29),"",$A29-_xlfn.XLOOKUP($AC29,International!$L$3:$L$2000,International!$A$3:$A$2000,NA(),1,1))</f>
        <v>-5</v>
      </c>
      <c r="BI29">
        <f>IF(OR(_xlfn.IFNA($A29,"")="", ROW()&lt;=3,MAX(International!$M$3:$M$2000)&lt;$BA29),"",$A29-_xlfn.XLOOKUP($BA29,International!$M$3:$M$2000,International!$A$3:$A$2000,NA(),1,1))</f>
        <v>-15</v>
      </c>
      <c r="BJ29">
        <f>IF(OR(_xlfn.IFNA($A29,"")="", ROW()&lt;=3,MAX(International!$O$3:$O$2000)&lt;$AC29),"",$A29-_xlfn.XLOOKUP($AC29,International!$O$3:$O$2000,International!$A$3:$A$2000,NA(),1,1))</f>
        <v>-14</v>
      </c>
      <c r="BK29">
        <f>IF(OR(_xlfn.IFNA($A29,"")="", ROW()&lt;=3,MAX(International!$P$3:$P$2000)&lt;$BA29),"",$A29-_xlfn.XLOOKUP($BA29,International!$P$3:$P$2000,International!$A$3:$A$2000,NA(),1,1))</f>
        <v>-12</v>
      </c>
      <c r="BL29">
        <f>IF(OR(_xlfn.IFNA($A29,"")="", ROW()&lt;=3,MAX(International!$R$3:$R$2000)&lt;$AC29),"",$A29-_xlfn.XLOOKUP($AC29,International!$R$3:$R$2000,International!$A$3:$A$2000,NA(),1,1))</f>
        <v>18</v>
      </c>
      <c r="BM29">
        <f>IF(OR(_xlfn.IFNA($A29,"")="", ROW()&lt;=3,MAX(International!$S$3:$S$2000)&lt;$BA29),"",$A29-_xlfn.XLOOKUP($BA29,International!$S$3:$S$2000,International!$A$3:$A$2000,NA(),1,1))</f>
        <v>24</v>
      </c>
      <c r="BN29">
        <f>IF(OR(_xlfn.IFNA($A29,"")="", ROW()&lt;=3,MAX(International!$U$3:$U$2000)&lt;$AC29),"",$A29-_xlfn.XLOOKUP($AC29,International!$U$3:$U$2000,International!$A$3:$A$2000,NA(),1,1))</f>
        <v>15</v>
      </c>
      <c r="BO29">
        <f>IF(OR(_xlfn.IFNA($A29,"")="", ROW()&lt;=3,MAX(International!$V$3:$V$2000)&lt;$BA29),"",$A29-_xlfn.XLOOKUP($BA29,International!$V$3:$V$2000,International!$A$3:$A$2000,NA(),1,1))</f>
        <v>-1</v>
      </c>
      <c r="BP29">
        <f>IF(OR(_xlfn.IFNA($A29,"")="", ROW()&lt;=3,MAX(International!$X$3:$X$2000)&lt;$AC29),"",$A29-_xlfn.XLOOKUP($AC29,International!$X$3:$X$2000,International!$A$3:$A$2000,NA(),1,1))</f>
        <v>-9</v>
      </c>
      <c r="BQ29">
        <f>IF(OR(_xlfn.IFNA($A29,"")="", ROW()&lt;=3,MAX(International!$Y$3:$Y$2000)&lt;$BA29),"",$A29-_xlfn.XLOOKUP($BA29,International!$Y$3:$Y$2000,International!$A$3:$A$2000,NA(),1,1))</f>
        <v>-12</v>
      </c>
      <c r="BR29" t="e">
        <f t="shared" si="34"/>
        <v>#N/A</v>
      </c>
      <c r="BS29" t="e">
        <f t="shared" si="0"/>
        <v>#N/A</v>
      </c>
      <c r="BT29" t="e">
        <f t="shared" si="1"/>
        <v>#N/A</v>
      </c>
      <c r="BU29" t="e">
        <f t="shared" si="2"/>
        <v>#N/A</v>
      </c>
      <c r="BV29" t="e">
        <f t="shared" si="3"/>
        <v>#N/A</v>
      </c>
      <c r="BW29" t="e">
        <f t="shared" si="4"/>
        <v>#N/A</v>
      </c>
      <c r="BX29" t="e">
        <f>IFERROR(IF(OR(ISNA($A29),$AC29&lt;100),NA(),IF(FLOOR((2^(($BR29+2*_xlfn.XLOOKUP(_xlfn.AGGREGATE(4,6,$BR$3:$BR1980),$BR$3:$BR$2000,$CA$3:$CA$2000,1,1)*LOG(10)/LOG(2))/_xlfn.XLOOKUP(_xlfn.AGGREGATE(4,6,$BR$3:$BR1980),$BR$3:$BR$2000,$CA$3:$CA$2000,1,1))),2)&gt; _xlfn.AGGREGATE(4,6,$BZ$3:$CX$2000)+2000,NA(),FLOOR((2^(($BR29+2*_xlfn.XLOOKUP(_xlfn.AGGREGATE(4,6,$BR$3:$BR1980),$BR$3:$BR$2000,$CA$3:$CA$2000,1,1)*LOG(10)/LOG(2))/_xlfn.XLOOKUP(_xlfn.AGGREGATE(4,6,$BR$3:$BR1980),$BR$3:$BR$2000,$CA$3:$CA$2000,1,1))),2))), NA())</f>
        <v>#N/A</v>
      </c>
      <c r="BY29" t="e">
        <f>IF(OR(ISNA($A29),$AC29&lt;100),NA(),FLOOR(_xlfn.XLOOKUP(_xlfn.AGGREGATE(5,6,$BR$3:$BR1980),$BR$3:$BR$2000,$BZ$3:$BZ$2000,1,1)+(_xlfn.XLOOKUP(_xlfn.AGGREGATE(4,6,$BR$3:$BR1980),$BR$3:$BR$2000,$BZ$3:$BZ$2000,1,1)-_xlfn.XLOOKUP(_xlfn.AGGREGATE(5,6,$BR$3:$BR1980),$BR$3:$BR$2000,$BZ$3:$BZ$2000,1,1))/_xlfn.XLOOKUP(_xlfn.AGGREGATE(4,6,$BR$3:$BR1980),$BR$3:$BR$2000,$BR$3:$BR$2000,1,1)*BR29, 1))</f>
        <v>#N/A</v>
      </c>
      <c r="BZ29" t="e">
        <f t="shared" si="35"/>
        <v>#N/A</v>
      </c>
      <c r="CA29" t="e">
        <f t="shared" si="5"/>
        <v>#N/A</v>
      </c>
      <c r="CB29" t="e">
        <f>IF(OR(ISNA($A29),$AC29&lt;100),NA(),IF($BR29=0,0,FLOOR((BZ29-_xlfn.XLOOKUP(_xlfn.AGGREGATE(5,6,$BR$3:$BR1980),$BR$3:$BR$2000,BZ$3:BZ$2000,1,1))/_xlfn.XLOOKUP($BR29,$BR$3:$BR$2000,$BR$3:$BR$2000,1,1), 1)))</f>
        <v>#N/A</v>
      </c>
      <c r="CC29" t="e" cm="1">
        <f t="array" ref="CC29">IFERROR(IF(OR(ISNA($A29),$AC29&lt;100,INDEX(International!C$3:C$2000,_xlfn.XMATCH(100,International!C$3:C$2000,1,1)+$BR29)=""),NA(),INDEX(International!C$3:C$2000,_xlfn.XMATCH(100,International!C$3:C$2000,1,1)+$BR29)), NA())</f>
        <v>#N/A</v>
      </c>
      <c r="CD29" t="e">
        <f t="shared" si="36"/>
        <v>#N/A</v>
      </c>
      <c r="CE29" t="e">
        <f>IF(OR(ISNA($A29),$AC29&lt;100),NA(),IF($BR29=0,0,FLOOR((CC29-_xlfn.XLOOKUP(_xlfn.AGGREGATE(5,6,$BR$3:$BR1980),$BR$3:$BR$2000,CC$3:CC$2000,1,1))/_xlfn.XLOOKUP($BR29,$BR$3:$BR$2000,$BR$3:$BR$2000,1,1), 1)))</f>
        <v>#N/A</v>
      </c>
      <c r="CF29" t="e" cm="1">
        <f t="array" ref="CF29">IFERROR(IF(OR(ISNA($A29),$AC29&lt;100,INDEX(International!F$3:F$2000,_xlfn.XMATCH(100,International!F$3:F$2000,1,1)+$BR29)=""),NA(),INDEX(International!F$3:F$2000,_xlfn.XMATCH(100,International!F$3:F$2000,1,1)+$BR29)), NA())</f>
        <v>#N/A</v>
      </c>
      <c r="CG29" t="e">
        <f t="shared" si="6"/>
        <v>#N/A</v>
      </c>
      <c r="CH29" t="e">
        <f>IF(OR(ISNA($A29),$AC29&lt;100),NA(),IF($BR29=0,0,FLOOR((CF29-_xlfn.XLOOKUP(_xlfn.AGGREGATE(5,6,$BR$3:$BR1980),$BR$3:$BR$2000,CF$3:CF$2000,1,1))/_xlfn.XLOOKUP($BR29,$BR$3:$BR$2000,$BR$3:$BR$2000,1,1), 1)))</f>
        <v>#N/A</v>
      </c>
      <c r="CI29" t="e" cm="1">
        <f t="array" ref="CI29">IFERROR(IF(OR(ISNA($A29),$AC29&lt;100,INDEX(International!I$3:I$2000,_xlfn.XMATCH(100,International!I$3:I$2000,1,1)+$BR29)=""),NA(),INDEX(International!I$3:I$2000,_xlfn.XMATCH(100,International!I$3:I$2000,1,1)+$BR29)), NA())</f>
        <v>#N/A</v>
      </c>
      <c r="CJ29" t="e">
        <f t="shared" si="6"/>
        <v>#N/A</v>
      </c>
      <c r="CK29" t="e">
        <f>IF(OR(ISNA($A29),$AC29&lt;100),NA(),IF($BR29=0,0,FLOOR((CI29-_xlfn.XLOOKUP(_xlfn.AGGREGATE(5,6,$BR$3:$BR1980),$BR$3:$BR$2000,CI$3:CI$2000,1,1))/_xlfn.XLOOKUP($BR29,$BR$3:$BR$2000,$BR$3:$BR$2000,1,1), 1)))</f>
        <v>#N/A</v>
      </c>
      <c r="CL29" t="e" cm="1">
        <f t="array" ref="CL29">IFERROR(IF(OR(ISNA($A29),$AC29&lt;100,INDEX(International!L$3:L$2000,_xlfn.XMATCH(100,International!L$3:L$2000,1,1)+$BR29)=""),NA(),INDEX(International!L$3:L$2000,_xlfn.XMATCH(100,International!L$3:L$2000,1,1)+$BR29)), NA())</f>
        <v>#N/A</v>
      </c>
      <c r="CM29" t="e">
        <f t="shared" ref="CM29:CP29" si="112">IF(OR(ISNA($A29),$AC29&lt;100),NA(),IF(CL29=100,0,($BR29*LOG(2)/LOG(CL29/100))))</f>
        <v>#N/A</v>
      </c>
      <c r="CN29" t="e">
        <f>IF(OR(ISNA($A29),$AC29&lt;100),NA(),IF($BR29=0,0,FLOOR((CL29-_xlfn.XLOOKUP(_xlfn.AGGREGATE(5,6,$BR$3:$BR1980),$BR$3:$BR$2000,CL$3:CL$2000,1,1))/_xlfn.XLOOKUP($BR29,$BR$3:$BR$2000,$BR$3:$BR$2000,1,1), 1)))</f>
        <v>#N/A</v>
      </c>
      <c r="CO29" t="e" cm="1">
        <f t="array" ref="CO29">IFERROR(IF(OR(ISNA($A29),$AC29&lt;100,INDEX(International!O$3:O$2000,_xlfn.XMATCH(100,International!O$3:O$2000,1,1)+$BR29)=""),NA(),INDEX(International!O$3:O$2000,_xlfn.XMATCH(100,International!O$3:O$2000,1,1)+$BR29)), NA())</f>
        <v>#N/A</v>
      </c>
      <c r="CP29" t="e">
        <f t="shared" si="112"/>
        <v>#N/A</v>
      </c>
      <c r="CQ29" t="e">
        <f>IF(OR(ISNA($A29),$AC29&lt;100),NA(),IF($BR29=0,0,FLOOR((CO29-_xlfn.XLOOKUP(_xlfn.AGGREGATE(5,6,$BR$3:$BR1980),$BR$3:$BR$2000,CO$3:CO$2000,1,1))/_xlfn.XLOOKUP($BR29,$BR$3:$BR$2000,$BR$3:$BR$2000,1,1), 1)))</f>
        <v>#N/A</v>
      </c>
      <c r="CR29" t="e" cm="1">
        <f t="array" ref="CR29">IFERROR(IF(OR(ISNA($A29),$AC29&lt;100,INDEX(International!R$3:R$2000,_xlfn.XMATCH(100,International!R$3:R$2000,1,1)+$BR29)=""),NA(),INDEX(International!R$3:R$2000,_xlfn.XMATCH(100,International!R$3:R$2000,1,1)+$BR29)), NA())</f>
        <v>#N/A</v>
      </c>
      <c r="CS29" t="e">
        <f t="shared" ref="CS29:CV29" si="113">IF(OR(ISNA($A29),$AC29&lt;100),NA(),IF(CR29=100,0,($BR29*LOG(2)/LOG(CR29/100))))</f>
        <v>#N/A</v>
      </c>
      <c r="CT29" t="e">
        <f>IF(OR(ISNA($A29),$AC29&lt;100),NA(),IF($BR29=0,0,FLOOR((CR29-_xlfn.XLOOKUP(_xlfn.AGGREGATE(5,6,$BR$3:$BR1980),$BR$3:$BR$2000,CR$3:CR$2000,1,1))/_xlfn.XLOOKUP($BR29,$BR$3:$BR$2000,$BR$3:$BR$2000,1,1), 1)))</f>
        <v>#N/A</v>
      </c>
      <c r="CU29" t="e" cm="1">
        <f t="array" ref="CU29">IFERROR(IF(OR(ISNA($A29),$AC29&lt;100,INDEX(International!U$3:U$2000,_xlfn.XMATCH(100,International!U$3:U$2000,1,1)+$BR29)=""),NA(),INDEX(International!U$3:U$2000,_xlfn.XMATCH(100,International!U$3:U$2000,1,1)+$BR29)), NA())</f>
        <v>#N/A</v>
      </c>
      <c r="CV29" t="e">
        <f t="shared" si="113"/>
        <v>#N/A</v>
      </c>
      <c r="CW29" t="e">
        <f>IF(OR(ISNA($A29),$AC29&lt;100),NA(),IF($BR29=0,0,FLOOR((CU29-_xlfn.XLOOKUP(_xlfn.AGGREGATE(5,6,$BR$3:$BR1980),$BR$3:$BR$2000,CU$3:CU$2000,1,1))/_xlfn.XLOOKUP($BR29,$BR$3:$BR$2000,$BR$3:$BR$2000,1,1), 1)))</f>
        <v>#N/A</v>
      </c>
      <c r="CX29" t="e" cm="1">
        <f t="array" ref="CX29">IFERROR(IF(OR(ISNA($A29),$AC29&lt;100,INDEX(International!X$3:X$2000,_xlfn.XMATCH(100,International!X$3:X$2000,1,1)+$BR29)=""),NA(),INDEX(International!X$3:X$2000,_xlfn.XMATCH(100,International!X$3:X$2000,1,1)+$BR29)), NA())</f>
        <v>#N/A</v>
      </c>
      <c r="CY29" t="e">
        <f t="shared" ref="CY29" si="114">IF(OR(ISNA($A29),$AC29&lt;100),NA(),IF(CX29=100,0,($BR29*LOG(2)/LOG(CX29/100))))</f>
        <v>#N/A</v>
      </c>
      <c r="CZ29" t="e">
        <f>IF(OR(ISNA($A29),$AC29&lt;100),NA(),IF($BR29=0,0,FLOOR((CX29-_xlfn.XLOOKUP(_xlfn.AGGREGATE(5,6,$BR$3:$BR1980),$BR$3:$BR$2000,CX$3:CX$2000,1,1))/_xlfn.XLOOKUP($BR29,$BR$3:$BR$2000,$BR$3:$BR$2000,1,1), 1)))</f>
        <v>#N/A</v>
      </c>
      <c r="DA29" t="e">
        <f>IF(_xlfn.IFNA(A29,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29:K2026)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28+1,DA28+1,NA())))</f>
        <v>#N/A</v>
      </c>
      <c r="DB29" t="e" cm="1">
        <f t="array" ref="DB29">IFERROR(IF(ISNA($A29),NA(),INDEX(B$3:B$2000,_xlfn.XMATCH(Configuration!$B$12,B$3:B$2000,1,1)+$DA29)-0), NA())</f>
        <v>#N/A</v>
      </c>
      <c r="DC29" t="e" cm="1">
        <f t="array" ref="DC29">IFERROR(IF(ISNA($A29),NA(),INDEX(E$3:E$2000,_xlfn.XMATCH(Configuration!$B$12,E$3:E$2000,1,1)+$DA29)-0), NA())</f>
        <v>#N/A</v>
      </c>
      <c r="DD29" t="e" cm="1">
        <f t="array" ref="DD29">IFERROR(IF(ISNA($A29),NA(),INDEX(H$3:H$2000,_xlfn.XMATCH(Configuration!$B$12,H$3:H$2000,1,1)+$DA29)-0), NA())</f>
        <v>#N/A</v>
      </c>
      <c r="DE29" t="e" cm="1">
        <f t="array" ref="DE29">IFERROR(IF(ISNA($A29),NA(),INDEX(K$3:K$2000,_xlfn.XMATCH(Configuration!$B$12,K$3:K$2000,1,1)+$DA29)-0), NA())</f>
        <v>#N/A</v>
      </c>
      <c r="DF29" t="e" cm="1">
        <f t="array" ref="DF29">IFERROR(IF(ISNA($A29),NA(),INDEX(N$3:N$2000,_xlfn.XMATCH(Configuration!$B$12,N$3:N$2000,1,1)+$DA29)-0), NA())</f>
        <v>#N/A</v>
      </c>
      <c r="DG29" t="e" cm="1">
        <f t="array" ref="DG29">IFERROR(IF(ISNA($A29),NA(),INDEX(Q$3:Q$2000,_xlfn.XMATCH(Configuration!$B$12,Q$3:Q$2000,1,1)+$DA29)-0), NA())</f>
        <v>#N/A</v>
      </c>
      <c r="DH29" t="e" cm="1">
        <f t="array" ref="DH29">IFERROR(IF(ISNA($A29),NA(),INDEX(T$3:T$2000,_xlfn.XMATCH(Configuration!$B$12,T$3:T$2000,1,1)+$DA29)-0), NA())</f>
        <v>#N/A</v>
      </c>
      <c r="DI29" t="e" cm="1">
        <f t="array" ref="DI29">IFERROR(IF(ISNA($A29),NA(),INDEX(W$3:W$2000,_xlfn.XMATCH(Configuration!$B$12,W$3:W$2000,1,1)+$DA29)-0), NA())</f>
        <v>#N/A</v>
      </c>
    </row>
    <row r="30" spans="1:113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10"/>
        <v>17</v>
      </c>
      <c r="AD30">
        <f t="shared" si="11"/>
        <v>6</v>
      </c>
      <c r="AE30">
        <f t="shared" si="12"/>
        <v>2</v>
      </c>
      <c r="AF30" s="5">
        <f t="shared" si="13"/>
        <v>0</v>
      </c>
      <c r="AG30">
        <f t="shared" si="14"/>
        <v>9</v>
      </c>
      <c r="AH30">
        <f t="shared" si="15"/>
        <v>13</v>
      </c>
      <c r="AI30">
        <f t="shared" si="16"/>
        <v>2</v>
      </c>
      <c r="AJ30">
        <f t="shared" si="17"/>
        <v>0</v>
      </c>
      <c r="AK30">
        <f t="shared" si="18"/>
        <v>11</v>
      </c>
      <c r="AL30" s="2">
        <f t="shared" si="19"/>
        <v>0.25</v>
      </c>
      <c r="AM30" s="2">
        <f t="shared" si="20"/>
        <v>0.75</v>
      </c>
      <c r="AN30" s="2">
        <f t="shared" si="21"/>
        <v>0</v>
      </c>
      <c r="AO30" s="2">
        <f t="shared" si="22"/>
        <v>0.23529411764705882</v>
      </c>
      <c r="AP30" s="2">
        <f t="shared" si="23"/>
        <v>5.8823529411764705E-2</v>
      </c>
      <c r="AQ30" s="2">
        <f t="shared" si="24"/>
        <v>0.17647058823529413</v>
      </c>
      <c r="AR30" s="2">
        <f t="shared" si="25"/>
        <v>0.29411764705882354</v>
      </c>
      <c r="AS30" s="2">
        <f t="shared" si="26"/>
        <v>0</v>
      </c>
      <c r="AT30" s="2">
        <f t="shared" si="27"/>
        <v>0</v>
      </c>
      <c r="AU30" s="2">
        <f t="shared" si="28"/>
        <v>0.23529411764705882</v>
      </c>
      <c r="AV30" s="3">
        <f t="shared" ca="1" si="29"/>
        <v>0.14285714285714285</v>
      </c>
      <c r="AW30" s="2">
        <f t="shared" si="30"/>
        <v>6.25E-2</v>
      </c>
      <c r="AX30" s="2">
        <f t="shared" si="31"/>
        <v>0</v>
      </c>
      <c r="AY30">
        <f t="shared" si="32"/>
        <v>11</v>
      </c>
      <c r="AZ30">
        <f t="shared" si="33"/>
        <v>22</v>
      </c>
      <c r="BA30" s="3">
        <f>IF(_xlfn.IFNA($A30,"")="","",AC30/(Configuration!$B$1/1000000))</f>
        <v>0.67023335948557616</v>
      </c>
      <c r="BB30">
        <f>IF(OR(_xlfn.IFNA($A30,"")="", ROW()&lt;=3,MAX(International!$C$3:$C$2000)&lt;$AC30),"",$A30-_xlfn.XLOOKUP($AC30,International!$C$3:$C$2000,International!$A$3:$A$2000,NA(),1,1))</f>
        <v>-1</v>
      </c>
      <c r="BC30">
        <f>IF(OR(_xlfn.IFNA($A30,"")="", ROW()&lt;=3,MAX(International!$D$3:$D$2000)&lt;$BA30),"",$A30-_xlfn.XLOOKUP($BA30,International!$D$3:$D$2000,International!$A$3:$A$2000,NA(),1,1))</f>
        <v>-2</v>
      </c>
      <c r="BD30">
        <f>IF(OR(_xlfn.IFNA($A30,"")="", ROW()&lt;=3,MAX(International!$F$3:$F$2000)&lt;$AC30),"",$A30-_xlfn.XLOOKUP($AC30,International!$F$3:$F$2000,International!$A$3:$A$2000,NA(),1,1))</f>
        <v>-6</v>
      </c>
      <c r="BE30">
        <f>IF(OR(_xlfn.IFNA($A30,"")="", ROW()&lt;=3,MAX(International!$G$3:$G$2000)&lt;$BA30),"",$A30-_xlfn.XLOOKUP($BA30,International!$G$3:$G$2000,International!$A$3:$A$2000,NA(),1,1))</f>
        <v>-8</v>
      </c>
      <c r="BF30">
        <f>IF(OR(_xlfn.IFNA($A30,"")="", ROW()&lt;=3,MAX(International!$I$3:$I$2000)&lt;$AC30),"",$A30-_xlfn.XLOOKUP($AC30,International!$I$3:$I$2000,International!$A$3:$A$2000,NA(),1,1))</f>
        <v>-15</v>
      </c>
      <c r="BG30">
        <f>IF(OR(_xlfn.IFNA($A30,"")="", ROW()&lt;=3,MAX(International!$J$3:$J$2000)&lt;$BA30),"",$A30-_xlfn.XLOOKUP($BA30,International!$J$3:$J$2000,International!$A$3:$A$2000,NA(),1,1))</f>
        <v>-10</v>
      </c>
      <c r="BH30">
        <f>IF(OR(_xlfn.IFNA($A30,"")="", ROW()&lt;=3,MAX(International!$L$3:$L$2000)&lt;$AC30),"",$A30-_xlfn.XLOOKUP($AC30,International!$L$3:$L$2000,International!$A$3:$A$2000,NA(),1,1))</f>
        <v>-4</v>
      </c>
      <c r="BI30">
        <f>IF(OR(_xlfn.IFNA($A30,"")="", ROW()&lt;=3,MAX(International!$M$3:$M$2000)&lt;$BA30),"",$A30-_xlfn.XLOOKUP($BA30,International!$M$3:$M$2000,International!$A$3:$A$2000,NA(),1,1))</f>
        <v>-15</v>
      </c>
      <c r="BJ30">
        <f>IF(OR(_xlfn.IFNA($A30,"")="", ROW()&lt;=3,MAX(International!$O$3:$O$2000)&lt;$AC30),"",$A30-_xlfn.XLOOKUP($AC30,International!$O$3:$O$2000,International!$A$3:$A$2000,NA(),1,1))</f>
        <v>-13</v>
      </c>
      <c r="BK30">
        <f>IF(OR(_xlfn.IFNA($A30,"")="", ROW()&lt;=3,MAX(International!$P$3:$P$2000)&lt;$BA30),"",$A30-_xlfn.XLOOKUP($BA30,International!$P$3:$P$2000,International!$A$3:$A$2000,NA(),1,1))</f>
        <v>-11</v>
      </c>
      <c r="BL30">
        <f>IF(OR(_xlfn.IFNA($A30,"")="", ROW()&lt;=3,MAX(International!$R$3:$R$2000)&lt;$AC30),"",$A30-_xlfn.XLOOKUP($AC30,International!$R$3:$R$2000,International!$A$3:$A$2000,NA(),1,1))</f>
        <v>18</v>
      </c>
      <c r="BM30">
        <f>IF(OR(_xlfn.IFNA($A30,"")="", ROW()&lt;=3,MAX(International!$S$3:$S$2000)&lt;$BA30),"",$A30-_xlfn.XLOOKUP($BA30,International!$S$3:$S$2000,International!$A$3:$A$2000,NA(),1,1))</f>
        <v>25</v>
      </c>
      <c r="BN30">
        <f>IF(OR(_xlfn.IFNA($A30,"")="", ROW()&lt;=3,MAX(International!$U$3:$U$2000)&lt;$AC30),"",$A30-_xlfn.XLOOKUP($AC30,International!$U$3:$U$2000,International!$A$3:$A$2000,NA(),1,1))</f>
        <v>15</v>
      </c>
      <c r="BO30">
        <f>IF(OR(_xlfn.IFNA($A30,"")="", ROW()&lt;=3,MAX(International!$V$3:$V$2000)&lt;$BA30),"",$A30-_xlfn.XLOOKUP($BA30,International!$V$3:$V$2000,International!$A$3:$A$2000,NA(),1,1))</f>
        <v>0</v>
      </c>
      <c r="BP30">
        <f>IF(OR(_xlfn.IFNA($A30,"")="", ROW()&lt;=3,MAX(International!$X$3:$X$2000)&lt;$AC30),"",$A30-_xlfn.XLOOKUP($AC30,International!$X$3:$X$2000,International!$A$3:$A$2000,NA(),1,1))</f>
        <v>-8</v>
      </c>
      <c r="BQ30">
        <f>IF(OR(_xlfn.IFNA($A30,"")="", ROW()&lt;=3,MAX(International!$Y$3:$Y$2000)&lt;$BA30),"",$A30-_xlfn.XLOOKUP($BA30,International!$Y$3:$Y$2000,International!$A$3:$A$2000,NA(),1,1))</f>
        <v>-12</v>
      </c>
      <c r="BR30" t="e">
        <f t="shared" si="34"/>
        <v>#N/A</v>
      </c>
      <c r="BS30" t="e">
        <f t="shared" si="0"/>
        <v>#N/A</v>
      </c>
      <c r="BT30" t="e">
        <f t="shared" si="1"/>
        <v>#N/A</v>
      </c>
      <c r="BU30" t="e">
        <f t="shared" si="2"/>
        <v>#N/A</v>
      </c>
      <c r="BV30" t="e">
        <f t="shared" si="3"/>
        <v>#N/A</v>
      </c>
      <c r="BW30" t="e">
        <f t="shared" si="4"/>
        <v>#N/A</v>
      </c>
      <c r="BX30" t="e">
        <f>IFERROR(IF(OR(ISNA($A30),$AC30&lt;100),NA(),IF(FLOOR((2^(($BR30+2*_xlfn.XLOOKUP(_xlfn.AGGREGATE(4,6,$BR$3:$BR1981),$BR$3:$BR$2000,$CA$3:$CA$2000,1,1)*LOG(10)/LOG(2))/_xlfn.XLOOKUP(_xlfn.AGGREGATE(4,6,$BR$3:$BR1981),$BR$3:$BR$2000,$CA$3:$CA$2000,1,1))),2)&gt; _xlfn.AGGREGATE(4,6,$BZ$3:$CX$2000)+2000,NA(),FLOOR((2^(($BR30+2*_xlfn.XLOOKUP(_xlfn.AGGREGATE(4,6,$BR$3:$BR1981),$BR$3:$BR$2000,$CA$3:$CA$2000,1,1)*LOG(10)/LOG(2))/_xlfn.XLOOKUP(_xlfn.AGGREGATE(4,6,$BR$3:$BR1981),$BR$3:$BR$2000,$CA$3:$CA$2000,1,1))),2))), NA())</f>
        <v>#N/A</v>
      </c>
      <c r="BY30" t="e">
        <f>IF(OR(ISNA($A30),$AC30&lt;100),NA(),FLOOR(_xlfn.XLOOKUP(_xlfn.AGGREGATE(5,6,$BR$3:$BR1981),$BR$3:$BR$2000,$BZ$3:$BZ$2000,1,1)+(_xlfn.XLOOKUP(_xlfn.AGGREGATE(4,6,$BR$3:$BR1981),$BR$3:$BR$2000,$BZ$3:$BZ$2000,1,1)-_xlfn.XLOOKUP(_xlfn.AGGREGATE(5,6,$BR$3:$BR1981),$BR$3:$BR$2000,$BZ$3:$BZ$2000,1,1))/_xlfn.XLOOKUP(_xlfn.AGGREGATE(4,6,$BR$3:$BR1981),$BR$3:$BR$2000,$BR$3:$BR$2000,1,1)*BR30, 1))</f>
        <v>#N/A</v>
      </c>
      <c r="BZ30" t="e">
        <f t="shared" si="35"/>
        <v>#N/A</v>
      </c>
      <c r="CA30" t="e">
        <f t="shared" si="5"/>
        <v>#N/A</v>
      </c>
      <c r="CB30" t="e">
        <f>IF(OR(ISNA($A30),$AC30&lt;100),NA(),IF($BR30=0,0,FLOOR((BZ30-_xlfn.XLOOKUP(_xlfn.AGGREGATE(5,6,$BR$3:$BR1981),$BR$3:$BR$2000,BZ$3:BZ$2000,1,1))/_xlfn.XLOOKUP($BR30,$BR$3:$BR$2000,$BR$3:$BR$2000,1,1), 1)))</f>
        <v>#N/A</v>
      </c>
      <c r="CC30" t="e" cm="1">
        <f t="array" ref="CC30">IFERROR(IF(OR(ISNA($A30),$AC30&lt;100,INDEX(International!C$3:C$2000,_xlfn.XMATCH(100,International!C$3:C$2000,1,1)+$BR30)=""),NA(),INDEX(International!C$3:C$2000,_xlfn.XMATCH(100,International!C$3:C$2000,1,1)+$BR30)), NA())</f>
        <v>#N/A</v>
      </c>
      <c r="CD30" t="e">
        <f t="shared" si="36"/>
        <v>#N/A</v>
      </c>
      <c r="CE30" t="e">
        <f>IF(OR(ISNA($A30),$AC30&lt;100),NA(),IF($BR30=0,0,FLOOR((CC30-_xlfn.XLOOKUP(_xlfn.AGGREGATE(5,6,$BR$3:$BR1981),$BR$3:$BR$2000,CC$3:CC$2000,1,1))/_xlfn.XLOOKUP($BR30,$BR$3:$BR$2000,$BR$3:$BR$2000,1,1), 1)))</f>
        <v>#N/A</v>
      </c>
      <c r="CF30" t="e" cm="1">
        <f t="array" ref="CF30">IFERROR(IF(OR(ISNA($A30),$AC30&lt;100,INDEX(International!F$3:F$2000,_xlfn.XMATCH(100,International!F$3:F$2000,1,1)+$BR30)=""),NA(),INDEX(International!F$3:F$2000,_xlfn.XMATCH(100,International!F$3:F$2000,1,1)+$BR30)), NA())</f>
        <v>#N/A</v>
      </c>
      <c r="CG30" t="e">
        <f t="shared" si="6"/>
        <v>#N/A</v>
      </c>
      <c r="CH30" t="e">
        <f>IF(OR(ISNA($A30),$AC30&lt;100),NA(),IF($BR30=0,0,FLOOR((CF30-_xlfn.XLOOKUP(_xlfn.AGGREGATE(5,6,$BR$3:$BR1981),$BR$3:$BR$2000,CF$3:CF$2000,1,1))/_xlfn.XLOOKUP($BR30,$BR$3:$BR$2000,$BR$3:$BR$2000,1,1), 1)))</f>
        <v>#N/A</v>
      </c>
      <c r="CI30" t="e" cm="1">
        <f t="array" ref="CI30">IFERROR(IF(OR(ISNA($A30),$AC30&lt;100,INDEX(International!I$3:I$2000,_xlfn.XMATCH(100,International!I$3:I$2000,1,1)+$BR30)=""),NA(),INDEX(International!I$3:I$2000,_xlfn.XMATCH(100,International!I$3:I$2000,1,1)+$BR30)), NA())</f>
        <v>#N/A</v>
      </c>
      <c r="CJ30" t="e">
        <f t="shared" si="6"/>
        <v>#N/A</v>
      </c>
      <c r="CK30" t="e">
        <f>IF(OR(ISNA($A30),$AC30&lt;100),NA(),IF($BR30=0,0,FLOOR((CI30-_xlfn.XLOOKUP(_xlfn.AGGREGATE(5,6,$BR$3:$BR1981),$BR$3:$BR$2000,CI$3:CI$2000,1,1))/_xlfn.XLOOKUP($BR30,$BR$3:$BR$2000,$BR$3:$BR$2000,1,1), 1)))</f>
        <v>#N/A</v>
      </c>
      <c r="CL30" t="e" cm="1">
        <f t="array" ref="CL30">IFERROR(IF(OR(ISNA($A30),$AC30&lt;100,INDEX(International!L$3:L$2000,_xlfn.XMATCH(100,International!L$3:L$2000,1,1)+$BR30)=""),NA(),INDEX(International!L$3:L$2000,_xlfn.XMATCH(100,International!L$3:L$2000,1,1)+$BR30)), NA())</f>
        <v>#N/A</v>
      </c>
      <c r="CM30" t="e">
        <f t="shared" ref="CM30:CP30" si="115">IF(OR(ISNA($A30),$AC30&lt;100),NA(),IF(CL30=100,0,($BR30*LOG(2)/LOG(CL30/100))))</f>
        <v>#N/A</v>
      </c>
      <c r="CN30" t="e">
        <f>IF(OR(ISNA($A30),$AC30&lt;100),NA(),IF($BR30=0,0,FLOOR((CL30-_xlfn.XLOOKUP(_xlfn.AGGREGATE(5,6,$BR$3:$BR1981),$BR$3:$BR$2000,CL$3:CL$2000,1,1))/_xlfn.XLOOKUP($BR30,$BR$3:$BR$2000,$BR$3:$BR$2000,1,1), 1)))</f>
        <v>#N/A</v>
      </c>
      <c r="CO30" t="e" cm="1">
        <f t="array" ref="CO30">IFERROR(IF(OR(ISNA($A30),$AC30&lt;100,INDEX(International!O$3:O$2000,_xlfn.XMATCH(100,International!O$3:O$2000,1,1)+$BR30)=""),NA(),INDEX(International!O$3:O$2000,_xlfn.XMATCH(100,International!O$3:O$2000,1,1)+$BR30)), NA())</f>
        <v>#N/A</v>
      </c>
      <c r="CP30" t="e">
        <f t="shared" si="115"/>
        <v>#N/A</v>
      </c>
      <c r="CQ30" t="e">
        <f>IF(OR(ISNA($A30),$AC30&lt;100),NA(),IF($BR30=0,0,FLOOR((CO30-_xlfn.XLOOKUP(_xlfn.AGGREGATE(5,6,$BR$3:$BR1981),$BR$3:$BR$2000,CO$3:CO$2000,1,1))/_xlfn.XLOOKUP($BR30,$BR$3:$BR$2000,$BR$3:$BR$2000,1,1), 1)))</f>
        <v>#N/A</v>
      </c>
      <c r="CR30" t="e" cm="1">
        <f t="array" ref="CR30">IFERROR(IF(OR(ISNA($A30),$AC30&lt;100,INDEX(International!R$3:R$2000,_xlfn.XMATCH(100,International!R$3:R$2000,1,1)+$BR30)=""),NA(),INDEX(International!R$3:R$2000,_xlfn.XMATCH(100,International!R$3:R$2000,1,1)+$BR30)), NA())</f>
        <v>#N/A</v>
      </c>
      <c r="CS30" t="e">
        <f t="shared" ref="CS30:CV30" si="116">IF(OR(ISNA($A30),$AC30&lt;100),NA(),IF(CR30=100,0,($BR30*LOG(2)/LOG(CR30/100))))</f>
        <v>#N/A</v>
      </c>
      <c r="CT30" t="e">
        <f>IF(OR(ISNA($A30),$AC30&lt;100),NA(),IF($BR30=0,0,FLOOR((CR30-_xlfn.XLOOKUP(_xlfn.AGGREGATE(5,6,$BR$3:$BR1981),$BR$3:$BR$2000,CR$3:CR$2000,1,1))/_xlfn.XLOOKUP($BR30,$BR$3:$BR$2000,$BR$3:$BR$2000,1,1), 1)))</f>
        <v>#N/A</v>
      </c>
      <c r="CU30" t="e" cm="1">
        <f t="array" ref="CU30">IFERROR(IF(OR(ISNA($A30),$AC30&lt;100,INDEX(International!U$3:U$2000,_xlfn.XMATCH(100,International!U$3:U$2000,1,1)+$BR30)=""),NA(),INDEX(International!U$3:U$2000,_xlfn.XMATCH(100,International!U$3:U$2000,1,1)+$BR30)), NA())</f>
        <v>#N/A</v>
      </c>
      <c r="CV30" t="e">
        <f t="shared" si="116"/>
        <v>#N/A</v>
      </c>
      <c r="CW30" t="e">
        <f>IF(OR(ISNA($A30),$AC30&lt;100),NA(),IF($BR30=0,0,FLOOR((CU30-_xlfn.XLOOKUP(_xlfn.AGGREGATE(5,6,$BR$3:$BR1981),$BR$3:$BR$2000,CU$3:CU$2000,1,1))/_xlfn.XLOOKUP($BR30,$BR$3:$BR$2000,$BR$3:$BR$2000,1,1), 1)))</f>
        <v>#N/A</v>
      </c>
      <c r="CX30" t="e" cm="1">
        <f t="array" ref="CX30">IFERROR(IF(OR(ISNA($A30),$AC30&lt;100,INDEX(International!X$3:X$2000,_xlfn.XMATCH(100,International!X$3:X$2000,1,1)+$BR30)=""),NA(),INDEX(International!X$3:X$2000,_xlfn.XMATCH(100,International!X$3:X$2000,1,1)+$BR30)), NA())</f>
        <v>#N/A</v>
      </c>
      <c r="CY30" t="e">
        <f t="shared" ref="CY30" si="117">IF(OR(ISNA($A30),$AC30&lt;100),NA(),IF(CX30=100,0,($BR30*LOG(2)/LOG(CX30/100))))</f>
        <v>#N/A</v>
      </c>
      <c r="CZ30" t="e">
        <f>IF(OR(ISNA($A30),$AC30&lt;100),NA(),IF($BR30=0,0,FLOOR((CX30-_xlfn.XLOOKUP(_xlfn.AGGREGATE(5,6,$BR$3:$BR1981),$BR$3:$BR$2000,CX$3:CX$2000,1,1))/_xlfn.XLOOKUP($BR30,$BR$3:$BR$2000,$BR$3:$BR$2000,1,1), 1)))</f>
        <v>#N/A</v>
      </c>
      <c r="DA30" t="e">
        <f>IF(_xlfn.IFNA(A30,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30:K2027)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29+1,DA29+1,NA())))</f>
        <v>#N/A</v>
      </c>
      <c r="DB30" t="e" cm="1">
        <f t="array" ref="DB30">IFERROR(IF(ISNA($A30),NA(),INDEX(B$3:B$2000,_xlfn.XMATCH(Configuration!$B$12,B$3:B$2000,1,1)+$DA30)-0), NA())</f>
        <v>#N/A</v>
      </c>
      <c r="DC30" t="e" cm="1">
        <f t="array" ref="DC30">IFERROR(IF(ISNA($A30),NA(),INDEX(E$3:E$2000,_xlfn.XMATCH(Configuration!$B$12,E$3:E$2000,1,1)+$DA30)-0), NA())</f>
        <v>#N/A</v>
      </c>
      <c r="DD30" t="e" cm="1">
        <f t="array" ref="DD30">IFERROR(IF(ISNA($A30),NA(),INDEX(H$3:H$2000,_xlfn.XMATCH(Configuration!$B$12,H$3:H$2000,1,1)+$DA30)-0), NA())</f>
        <v>#N/A</v>
      </c>
      <c r="DE30" t="e" cm="1">
        <f t="array" ref="DE30">IFERROR(IF(ISNA($A30),NA(),INDEX(K$3:K$2000,_xlfn.XMATCH(Configuration!$B$12,K$3:K$2000,1,1)+$DA30)-0), NA())</f>
        <v>#N/A</v>
      </c>
      <c r="DF30" t="e" cm="1">
        <f t="array" ref="DF30">IFERROR(IF(ISNA($A30),NA(),INDEX(N$3:N$2000,_xlfn.XMATCH(Configuration!$B$12,N$3:N$2000,1,1)+$DA30)-0), NA())</f>
        <v>#N/A</v>
      </c>
      <c r="DG30" t="e" cm="1">
        <f t="array" ref="DG30">IFERROR(IF(ISNA($A30),NA(),INDEX(Q$3:Q$2000,_xlfn.XMATCH(Configuration!$B$12,Q$3:Q$2000,1,1)+$DA30)-0), NA())</f>
        <v>#N/A</v>
      </c>
      <c r="DH30" t="e" cm="1">
        <f t="array" ref="DH30">IFERROR(IF(ISNA($A30),NA(),INDEX(T$3:T$2000,_xlfn.XMATCH(Configuration!$B$12,T$3:T$2000,1,1)+$DA30)-0), NA())</f>
        <v>#N/A</v>
      </c>
      <c r="DI30" t="e" cm="1">
        <f t="array" ref="DI30">IFERROR(IF(ISNA($A30),NA(),INDEX(W$3:W$2000,_xlfn.XMATCH(Configuration!$B$12,W$3:W$2000,1,1)+$DA30)-0), NA())</f>
        <v>#N/A</v>
      </c>
    </row>
    <row r="31" spans="1:113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10"/>
        <v>18</v>
      </c>
      <c r="AD31">
        <f t="shared" si="11"/>
        <v>6</v>
      </c>
      <c r="AE31">
        <f t="shared" si="12"/>
        <v>2</v>
      </c>
      <c r="AF31" s="5">
        <f t="shared" si="13"/>
        <v>1</v>
      </c>
      <c r="AG31">
        <f t="shared" si="14"/>
        <v>10</v>
      </c>
      <c r="AH31">
        <f t="shared" si="15"/>
        <v>14</v>
      </c>
      <c r="AI31">
        <f t="shared" si="16"/>
        <v>2</v>
      </c>
      <c r="AJ31">
        <f t="shared" si="17"/>
        <v>0</v>
      </c>
      <c r="AK31">
        <f t="shared" si="18"/>
        <v>12</v>
      </c>
      <c r="AL31" s="2">
        <f t="shared" si="19"/>
        <v>0.25</v>
      </c>
      <c r="AM31" s="2">
        <f t="shared" si="20"/>
        <v>0.75</v>
      </c>
      <c r="AN31" s="2">
        <f t="shared" si="21"/>
        <v>0</v>
      </c>
      <c r="AO31" s="2">
        <f t="shared" si="22"/>
        <v>0.22222222222222221</v>
      </c>
      <c r="AP31" s="2">
        <f t="shared" si="23"/>
        <v>5.5555555555555552E-2</v>
      </c>
      <c r="AQ31" s="2">
        <f t="shared" si="24"/>
        <v>0.16666666666666666</v>
      </c>
      <c r="AR31" s="2">
        <f t="shared" si="25"/>
        <v>0.27777777777777779</v>
      </c>
      <c r="AS31" s="2">
        <f t="shared" si="26"/>
        <v>0</v>
      </c>
      <c r="AT31" s="2">
        <f t="shared" si="27"/>
        <v>5.5555555555555552E-2</v>
      </c>
      <c r="AU31" s="2">
        <f t="shared" si="28"/>
        <v>0.22222222222222221</v>
      </c>
      <c r="AV31" s="3">
        <f t="shared" ca="1" si="29"/>
        <v>0.2857142857142857</v>
      </c>
      <c r="AW31" s="2">
        <f t="shared" si="30"/>
        <v>5.8823529411764705E-2</v>
      </c>
      <c r="AX31" s="2">
        <f t="shared" si="31"/>
        <v>0</v>
      </c>
      <c r="AY31">
        <f t="shared" si="32"/>
        <v>11</v>
      </c>
      <c r="AZ31">
        <f t="shared" si="33"/>
        <v>22</v>
      </c>
      <c r="BA31" s="3">
        <f>IF(_xlfn.IFNA($A31,"")="","",AC31/(Configuration!$B$1/1000000))</f>
        <v>0.70965885122002181</v>
      </c>
      <c r="BB31">
        <f>IF(OR(_xlfn.IFNA($A31,"")="", ROW()&lt;=3,MAX(International!$C$3:$C$2000)&lt;$AC31),"",$A31-_xlfn.XLOOKUP($AC31,International!$C$3:$C$2000,International!$A$3:$A$2000,NA(),1,1))</f>
        <v>0</v>
      </c>
      <c r="BC31">
        <f>IF(OR(_xlfn.IFNA($A31,"")="", ROW()&lt;=3,MAX(International!$D$3:$D$2000)&lt;$BA31),"",$A31-_xlfn.XLOOKUP($BA31,International!$D$3:$D$2000,International!$A$3:$A$2000,NA(),1,1))</f>
        <v>-1</v>
      </c>
      <c r="BD31">
        <f>IF(OR(_xlfn.IFNA($A31,"")="", ROW()&lt;=3,MAX(International!$F$3:$F$2000)&lt;$AC31),"",$A31-_xlfn.XLOOKUP($AC31,International!$F$3:$F$2000,International!$A$3:$A$2000,NA(),1,1))</f>
        <v>-5</v>
      </c>
      <c r="BE31">
        <f>IF(OR(_xlfn.IFNA($A31,"")="", ROW()&lt;=3,MAX(International!$G$3:$G$2000)&lt;$BA31),"",$A31-_xlfn.XLOOKUP($BA31,International!$G$3:$G$2000,International!$A$3:$A$2000,NA(),1,1))</f>
        <v>-7</v>
      </c>
      <c r="BF31">
        <f>IF(OR(_xlfn.IFNA($A31,"")="", ROW()&lt;=3,MAX(International!$I$3:$I$2000)&lt;$AC31),"",$A31-_xlfn.XLOOKUP($AC31,International!$I$3:$I$2000,International!$A$3:$A$2000,NA(),1,1))</f>
        <v>-14</v>
      </c>
      <c r="BG31">
        <f>IF(OR(_xlfn.IFNA($A31,"")="", ROW()&lt;=3,MAX(International!$J$3:$J$2000)&lt;$BA31),"",$A31-_xlfn.XLOOKUP($BA31,International!$J$3:$J$2000,International!$A$3:$A$2000,NA(),1,1))</f>
        <v>-11</v>
      </c>
      <c r="BH31">
        <f>IF(OR(_xlfn.IFNA($A31,"")="", ROW()&lt;=3,MAX(International!$L$3:$L$2000)&lt;$AC31),"",$A31-_xlfn.XLOOKUP($AC31,International!$L$3:$L$2000,International!$A$3:$A$2000,NA(),1,1))</f>
        <v>-3</v>
      </c>
      <c r="BI31">
        <f>IF(OR(_xlfn.IFNA($A31,"")="", ROW()&lt;=3,MAX(International!$M$3:$M$2000)&lt;$BA31),"",$A31-_xlfn.XLOOKUP($BA31,International!$M$3:$M$2000,International!$A$3:$A$2000,NA(),1,1))</f>
        <v>-14</v>
      </c>
      <c r="BJ31">
        <f>IF(OR(_xlfn.IFNA($A31,"")="", ROW()&lt;=3,MAX(International!$O$3:$O$2000)&lt;$AC31),"",$A31-_xlfn.XLOOKUP($AC31,International!$O$3:$O$2000,International!$A$3:$A$2000,NA(),1,1))</f>
        <v>-12</v>
      </c>
      <c r="BK31">
        <f>IF(OR(_xlfn.IFNA($A31,"")="", ROW()&lt;=3,MAX(International!$P$3:$P$2000)&lt;$BA31),"",$A31-_xlfn.XLOOKUP($BA31,International!$P$3:$P$2000,International!$A$3:$A$2000,NA(),1,1))</f>
        <v>-11</v>
      </c>
      <c r="BL31">
        <f>IF(OR(_xlfn.IFNA($A31,"")="", ROW()&lt;=3,MAX(International!$R$3:$R$2000)&lt;$AC31),"",$A31-_xlfn.XLOOKUP($AC31,International!$R$3:$R$2000,International!$A$3:$A$2000,NA(),1,1))</f>
        <v>19</v>
      </c>
      <c r="BM31">
        <f>IF(OR(_xlfn.IFNA($A31,"")="", ROW()&lt;=3,MAX(International!$S$3:$S$2000)&lt;$BA31),"",$A31-_xlfn.XLOOKUP($BA31,International!$S$3:$S$2000,International!$A$3:$A$2000,NA(),1,1))</f>
        <v>25</v>
      </c>
      <c r="BN31">
        <f>IF(OR(_xlfn.IFNA($A31,"")="", ROW()&lt;=3,MAX(International!$U$3:$U$2000)&lt;$AC31),"",$A31-_xlfn.XLOOKUP($AC31,International!$U$3:$U$2000,International!$A$3:$A$2000,NA(),1,1))</f>
        <v>16</v>
      </c>
      <c r="BO31">
        <f>IF(OR(_xlfn.IFNA($A31,"")="", ROW()&lt;=3,MAX(International!$V$3:$V$2000)&lt;$BA31),"",$A31-_xlfn.XLOOKUP($BA31,International!$V$3:$V$2000,International!$A$3:$A$2000,NA(),1,1))</f>
        <v>1</v>
      </c>
      <c r="BP31">
        <f>IF(OR(_xlfn.IFNA($A31,"")="", ROW()&lt;=3,MAX(International!$X$3:$X$2000)&lt;$AC31),"",$A31-_xlfn.XLOOKUP($AC31,International!$X$3:$X$2000,International!$A$3:$A$2000,NA(),1,1))</f>
        <v>-7</v>
      </c>
      <c r="BQ31">
        <f>IF(OR(_xlfn.IFNA($A31,"")="", ROW()&lt;=3,MAX(International!$Y$3:$Y$2000)&lt;$BA31),"",$A31-_xlfn.XLOOKUP($BA31,International!$Y$3:$Y$2000,International!$A$3:$A$2000,NA(),1,1))</f>
        <v>-11</v>
      </c>
      <c r="BR31" t="e">
        <f t="shared" si="34"/>
        <v>#N/A</v>
      </c>
      <c r="BS31" t="e">
        <f t="shared" si="0"/>
        <v>#N/A</v>
      </c>
      <c r="BT31" t="e">
        <f t="shared" si="1"/>
        <v>#N/A</v>
      </c>
      <c r="BU31" t="e">
        <f t="shared" si="2"/>
        <v>#N/A</v>
      </c>
      <c r="BV31" t="e">
        <f t="shared" si="3"/>
        <v>#N/A</v>
      </c>
      <c r="BW31" t="e">
        <f t="shared" si="4"/>
        <v>#N/A</v>
      </c>
      <c r="BX31" t="e">
        <f>IFERROR(IF(OR(ISNA($A31),$AC31&lt;100),NA(),IF(FLOOR((2^(($BR31+2*_xlfn.XLOOKUP(_xlfn.AGGREGATE(4,6,$BR$3:$BR1982),$BR$3:$BR$2000,$CA$3:$CA$2000,1,1)*LOG(10)/LOG(2))/_xlfn.XLOOKUP(_xlfn.AGGREGATE(4,6,$BR$3:$BR1982),$BR$3:$BR$2000,$CA$3:$CA$2000,1,1))),2)&gt; _xlfn.AGGREGATE(4,6,$BZ$3:$CX$2000)+2000,NA(),FLOOR((2^(($BR31+2*_xlfn.XLOOKUP(_xlfn.AGGREGATE(4,6,$BR$3:$BR1982),$BR$3:$BR$2000,$CA$3:$CA$2000,1,1)*LOG(10)/LOG(2))/_xlfn.XLOOKUP(_xlfn.AGGREGATE(4,6,$BR$3:$BR1982),$BR$3:$BR$2000,$CA$3:$CA$2000,1,1))),2))), NA())</f>
        <v>#N/A</v>
      </c>
      <c r="BY31" t="e">
        <f>IF(OR(ISNA($A31),$AC31&lt;100),NA(),FLOOR(_xlfn.XLOOKUP(_xlfn.AGGREGATE(5,6,$BR$3:$BR1982),$BR$3:$BR$2000,$BZ$3:$BZ$2000,1,1)+(_xlfn.XLOOKUP(_xlfn.AGGREGATE(4,6,$BR$3:$BR1982),$BR$3:$BR$2000,$BZ$3:$BZ$2000,1,1)-_xlfn.XLOOKUP(_xlfn.AGGREGATE(5,6,$BR$3:$BR1982),$BR$3:$BR$2000,$BZ$3:$BZ$2000,1,1))/_xlfn.XLOOKUP(_xlfn.AGGREGATE(4,6,$BR$3:$BR1982),$BR$3:$BR$2000,$BR$3:$BR$2000,1,1)*BR31, 1))</f>
        <v>#N/A</v>
      </c>
      <c r="BZ31" t="e">
        <f t="shared" si="35"/>
        <v>#N/A</v>
      </c>
      <c r="CA31" t="e">
        <f t="shared" si="5"/>
        <v>#N/A</v>
      </c>
      <c r="CB31" t="e">
        <f>IF(OR(ISNA($A31),$AC31&lt;100),NA(),IF($BR31=0,0,FLOOR((BZ31-_xlfn.XLOOKUP(_xlfn.AGGREGATE(5,6,$BR$3:$BR1982),$BR$3:$BR$2000,BZ$3:BZ$2000,1,1))/_xlfn.XLOOKUP($BR31,$BR$3:$BR$2000,$BR$3:$BR$2000,1,1), 1)))</f>
        <v>#N/A</v>
      </c>
      <c r="CC31" t="e" cm="1">
        <f t="array" ref="CC31">IFERROR(IF(OR(ISNA($A31),$AC31&lt;100,INDEX(International!C$3:C$2000,_xlfn.XMATCH(100,International!C$3:C$2000,1,1)+$BR31)=""),NA(),INDEX(International!C$3:C$2000,_xlfn.XMATCH(100,International!C$3:C$2000,1,1)+$BR31)), NA())</f>
        <v>#N/A</v>
      </c>
      <c r="CD31" t="e">
        <f t="shared" si="36"/>
        <v>#N/A</v>
      </c>
      <c r="CE31" t="e">
        <f>IF(OR(ISNA($A31),$AC31&lt;100),NA(),IF($BR31=0,0,FLOOR((CC31-_xlfn.XLOOKUP(_xlfn.AGGREGATE(5,6,$BR$3:$BR1982),$BR$3:$BR$2000,CC$3:CC$2000,1,1))/_xlfn.XLOOKUP($BR31,$BR$3:$BR$2000,$BR$3:$BR$2000,1,1), 1)))</f>
        <v>#N/A</v>
      </c>
      <c r="CF31" t="e" cm="1">
        <f t="array" ref="CF31">IFERROR(IF(OR(ISNA($A31),$AC31&lt;100,INDEX(International!F$3:F$2000,_xlfn.XMATCH(100,International!F$3:F$2000,1,1)+$BR31)=""),NA(),INDEX(International!F$3:F$2000,_xlfn.XMATCH(100,International!F$3:F$2000,1,1)+$BR31)), NA())</f>
        <v>#N/A</v>
      </c>
      <c r="CG31" t="e">
        <f t="shared" si="6"/>
        <v>#N/A</v>
      </c>
      <c r="CH31" t="e">
        <f>IF(OR(ISNA($A31),$AC31&lt;100),NA(),IF($BR31=0,0,FLOOR((CF31-_xlfn.XLOOKUP(_xlfn.AGGREGATE(5,6,$BR$3:$BR1982),$BR$3:$BR$2000,CF$3:CF$2000,1,1))/_xlfn.XLOOKUP($BR31,$BR$3:$BR$2000,$BR$3:$BR$2000,1,1), 1)))</f>
        <v>#N/A</v>
      </c>
      <c r="CI31" t="e" cm="1">
        <f t="array" ref="CI31">IFERROR(IF(OR(ISNA($A31),$AC31&lt;100,INDEX(International!I$3:I$2000,_xlfn.XMATCH(100,International!I$3:I$2000,1,1)+$BR31)=""),NA(),INDEX(International!I$3:I$2000,_xlfn.XMATCH(100,International!I$3:I$2000,1,1)+$BR31)), NA())</f>
        <v>#N/A</v>
      </c>
      <c r="CJ31" t="e">
        <f t="shared" si="6"/>
        <v>#N/A</v>
      </c>
      <c r="CK31" t="e">
        <f>IF(OR(ISNA($A31),$AC31&lt;100),NA(),IF($BR31=0,0,FLOOR((CI31-_xlfn.XLOOKUP(_xlfn.AGGREGATE(5,6,$BR$3:$BR1982),$BR$3:$BR$2000,CI$3:CI$2000,1,1))/_xlfn.XLOOKUP($BR31,$BR$3:$BR$2000,$BR$3:$BR$2000,1,1), 1)))</f>
        <v>#N/A</v>
      </c>
      <c r="CL31" t="e" cm="1">
        <f t="array" ref="CL31">IFERROR(IF(OR(ISNA($A31),$AC31&lt;100,INDEX(International!L$3:L$2000,_xlfn.XMATCH(100,International!L$3:L$2000,1,1)+$BR31)=""),NA(),INDEX(International!L$3:L$2000,_xlfn.XMATCH(100,International!L$3:L$2000,1,1)+$BR31)), NA())</f>
        <v>#N/A</v>
      </c>
      <c r="CM31" t="e">
        <f t="shared" ref="CM31:CP31" si="118">IF(OR(ISNA($A31),$AC31&lt;100),NA(),IF(CL31=100,0,($BR31*LOG(2)/LOG(CL31/100))))</f>
        <v>#N/A</v>
      </c>
      <c r="CN31" t="e">
        <f>IF(OR(ISNA($A31),$AC31&lt;100),NA(),IF($BR31=0,0,FLOOR((CL31-_xlfn.XLOOKUP(_xlfn.AGGREGATE(5,6,$BR$3:$BR1982),$BR$3:$BR$2000,CL$3:CL$2000,1,1))/_xlfn.XLOOKUP($BR31,$BR$3:$BR$2000,$BR$3:$BR$2000,1,1), 1)))</f>
        <v>#N/A</v>
      </c>
      <c r="CO31" t="e" cm="1">
        <f t="array" ref="CO31">IFERROR(IF(OR(ISNA($A31),$AC31&lt;100,INDEX(International!O$3:O$2000,_xlfn.XMATCH(100,International!O$3:O$2000,1,1)+$BR31)=""),NA(),INDEX(International!O$3:O$2000,_xlfn.XMATCH(100,International!O$3:O$2000,1,1)+$BR31)), NA())</f>
        <v>#N/A</v>
      </c>
      <c r="CP31" t="e">
        <f t="shared" si="118"/>
        <v>#N/A</v>
      </c>
      <c r="CQ31" t="e">
        <f>IF(OR(ISNA($A31),$AC31&lt;100),NA(),IF($BR31=0,0,FLOOR((CO31-_xlfn.XLOOKUP(_xlfn.AGGREGATE(5,6,$BR$3:$BR1982),$BR$3:$BR$2000,CO$3:CO$2000,1,1))/_xlfn.XLOOKUP($BR31,$BR$3:$BR$2000,$BR$3:$BR$2000,1,1), 1)))</f>
        <v>#N/A</v>
      </c>
      <c r="CR31" t="e" cm="1">
        <f t="array" ref="CR31">IFERROR(IF(OR(ISNA($A31),$AC31&lt;100,INDEX(International!R$3:R$2000,_xlfn.XMATCH(100,International!R$3:R$2000,1,1)+$BR31)=""),NA(),INDEX(International!R$3:R$2000,_xlfn.XMATCH(100,International!R$3:R$2000,1,1)+$BR31)), NA())</f>
        <v>#N/A</v>
      </c>
      <c r="CS31" t="e">
        <f t="shared" ref="CS31:CV31" si="119">IF(OR(ISNA($A31),$AC31&lt;100),NA(),IF(CR31=100,0,($BR31*LOG(2)/LOG(CR31/100))))</f>
        <v>#N/A</v>
      </c>
      <c r="CT31" t="e">
        <f>IF(OR(ISNA($A31),$AC31&lt;100),NA(),IF($BR31=0,0,FLOOR((CR31-_xlfn.XLOOKUP(_xlfn.AGGREGATE(5,6,$BR$3:$BR1982),$BR$3:$BR$2000,CR$3:CR$2000,1,1))/_xlfn.XLOOKUP($BR31,$BR$3:$BR$2000,$BR$3:$BR$2000,1,1), 1)))</f>
        <v>#N/A</v>
      </c>
      <c r="CU31" t="e" cm="1">
        <f t="array" ref="CU31">IFERROR(IF(OR(ISNA($A31),$AC31&lt;100,INDEX(International!U$3:U$2000,_xlfn.XMATCH(100,International!U$3:U$2000,1,1)+$BR31)=""),NA(),INDEX(International!U$3:U$2000,_xlfn.XMATCH(100,International!U$3:U$2000,1,1)+$BR31)), NA())</f>
        <v>#N/A</v>
      </c>
      <c r="CV31" t="e">
        <f t="shared" si="119"/>
        <v>#N/A</v>
      </c>
      <c r="CW31" t="e">
        <f>IF(OR(ISNA($A31),$AC31&lt;100),NA(),IF($BR31=0,0,FLOOR((CU31-_xlfn.XLOOKUP(_xlfn.AGGREGATE(5,6,$BR$3:$BR1982),$BR$3:$BR$2000,CU$3:CU$2000,1,1))/_xlfn.XLOOKUP($BR31,$BR$3:$BR$2000,$BR$3:$BR$2000,1,1), 1)))</f>
        <v>#N/A</v>
      </c>
      <c r="CX31" t="e" cm="1">
        <f t="array" ref="CX31">IFERROR(IF(OR(ISNA($A31),$AC31&lt;100,INDEX(International!X$3:X$2000,_xlfn.XMATCH(100,International!X$3:X$2000,1,1)+$BR31)=""),NA(),INDEX(International!X$3:X$2000,_xlfn.XMATCH(100,International!X$3:X$2000,1,1)+$BR31)), NA())</f>
        <v>#N/A</v>
      </c>
      <c r="CY31" t="e">
        <f t="shared" ref="CY31" si="120">IF(OR(ISNA($A31),$AC31&lt;100),NA(),IF(CX31=100,0,($BR31*LOG(2)/LOG(CX31/100))))</f>
        <v>#N/A</v>
      </c>
      <c r="CZ31" t="e">
        <f>IF(OR(ISNA($A31),$AC31&lt;100),NA(),IF($BR31=0,0,FLOOR((CX31-_xlfn.XLOOKUP(_xlfn.AGGREGATE(5,6,$BR$3:$BR1982),$BR$3:$BR$2000,CX$3:CX$2000,1,1))/_xlfn.XLOOKUP($BR31,$BR$3:$BR$2000,$BR$3:$BR$2000,1,1), 1)))</f>
        <v>#N/A</v>
      </c>
      <c r="DA31" t="e">
        <f>IF(_xlfn.IFNA(A31,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31:K2028)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30+1,DA30+1,NA())))</f>
        <v>#N/A</v>
      </c>
      <c r="DB31" t="e" cm="1">
        <f t="array" ref="DB31">IFERROR(IF(ISNA($A31),NA(),INDEX(B$3:B$2000,_xlfn.XMATCH(Configuration!$B$12,B$3:B$2000,1,1)+$DA31)-0), NA())</f>
        <v>#N/A</v>
      </c>
      <c r="DC31" t="e" cm="1">
        <f t="array" ref="DC31">IFERROR(IF(ISNA($A31),NA(),INDEX(E$3:E$2000,_xlfn.XMATCH(Configuration!$B$12,E$3:E$2000,1,1)+$DA31)-0), NA())</f>
        <v>#N/A</v>
      </c>
      <c r="DD31" t="e" cm="1">
        <f t="array" ref="DD31">IFERROR(IF(ISNA($A31),NA(),INDEX(H$3:H$2000,_xlfn.XMATCH(Configuration!$B$12,H$3:H$2000,1,1)+$DA31)-0), NA())</f>
        <v>#N/A</v>
      </c>
      <c r="DE31" t="e" cm="1">
        <f t="array" ref="DE31">IFERROR(IF(ISNA($A31),NA(),INDEX(K$3:K$2000,_xlfn.XMATCH(Configuration!$B$12,K$3:K$2000,1,1)+$DA31)-0), NA())</f>
        <v>#N/A</v>
      </c>
      <c r="DF31" t="e" cm="1">
        <f t="array" ref="DF31">IFERROR(IF(ISNA($A31),NA(),INDEX(N$3:N$2000,_xlfn.XMATCH(Configuration!$B$12,N$3:N$2000,1,1)+$DA31)-0), NA())</f>
        <v>#N/A</v>
      </c>
      <c r="DG31" t="e" cm="1">
        <f t="array" ref="DG31">IFERROR(IF(ISNA($A31),NA(),INDEX(Q$3:Q$2000,_xlfn.XMATCH(Configuration!$B$12,Q$3:Q$2000,1,1)+$DA31)-0), NA())</f>
        <v>#N/A</v>
      </c>
      <c r="DH31" t="e" cm="1">
        <f t="array" ref="DH31">IFERROR(IF(ISNA($A31),NA(),INDEX(T$3:T$2000,_xlfn.XMATCH(Configuration!$B$12,T$3:T$2000,1,1)+$DA31)-0), NA())</f>
        <v>#N/A</v>
      </c>
      <c r="DI31" t="e" cm="1">
        <f t="array" ref="DI31">IFERROR(IF(ISNA($A31),NA(),INDEX(W$3:W$2000,_xlfn.XMATCH(Configuration!$B$12,W$3:W$2000,1,1)+$DA31)-0), NA())</f>
        <v>#N/A</v>
      </c>
    </row>
    <row r="32" spans="1:113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10"/>
        <v>24</v>
      </c>
      <c r="AD32">
        <f t="shared" si="11"/>
        <v>6</v>
      </c>
      <c r="AE32">
        <f t="shared" si="12"/>
        <v>2</v>
      </c>
      <c r="AF32" s="5">
        <f t="shared" si="13"/>
        <v>6</v>
      </c>
      <c r="AG32">
        <f t="shared" si="14"/>
        <v>16</v>
      </c>
      <c r="AH32">
        <f t="shared" si="15"/>
        <v>20</v>
      </c>
      <c r="AI32">
        <f t="shared" si="16"/>
        <v>2</v>
      </c>
      <c r="AJ32">
        <f t="shared" si="17"/>
        <v>0</v>
      </c>
      <c r="AK32">
        <f t="shared" si="18"/>
        <v>18</v>
      </c>
      <c r="AL32" s="2">
        <f t="shared" si="19"/>
        <v>0.25</v>
      </c>
      <c r="AM32" s="2">
        <f t="shared" si="20"/>
        <v>0.75</v>
      </c>
      <c r="AN32" s="2">
        <f t="shared" si="21"/>
        <v>0</v>
      </c>
      <c r="AO32" s="2">
        <f t="shared" si="22"/>
        <v>0.16666666666666666</v>
      </c>
      <c r="AP32" s="2">
        <f t="shared" si="23"/>
        <v>4.1666666666666664E-2</v>
      </c>
      <c r="AQ32" s="2">
        <f t="shared" si="24"/>
        <v>0.125</v>
      </c>
      <c r="AR32" s="2">
        <f t="shared" si="25"/>
        <v>0.33333333333333331</v>
      </c>
      <c r="AS32" s="2">
        <f t="shared" si="26"/>
        <v>0</v>
      </c>
      <c r="AT32" s="2">
        <f t="shared" si="27"/>
        <v>4.1666666666666664E-2</v>
      </c>
      <c r="AU32" s="2">
        <f t="shared" si="28"/>
        <v>0.29166666666666669</v>
      </c>
      <c r="AV32" s="3">
        <f t="shared" ca="1" si="29"/>
        <v>1.1428571428571428</v>
      </c>
      <c r="AW32" s="2">
        <f t="shared" si="30"/>
        <v>0.33333333333333331</v>
      </c>
      <c r="AX32" s="2">
        <f t="shared" si="31"/>
        <v>5</v>
      </c>
      <c r="AY32">
        <f t="shared" si="32"/>
        <v>11</v>
      </c>
      <c r="AZ32">
        <f t="shared" si="33"/>
        <v>19</v>
      </c>
      <c r="BA32" s="3">
        <f>IF(_xlfn.IFNA($A32,"")="","",AC32/(Configuration!$B$1/1000000))</f>
        <v>0.94621180162669583</v>
      </c>
      <c r="BB32">
        <f>IF(OR(_xlfn.IFNA($A32,"")="", ROW()&lt;=3,MAX(International!$C$3:$C$2000)&lt;$AC32),"",$A32-_xlfn.XLOOKUP($AC32,International!$C$3:$C$2000,International!$A$3:$A$2000,NA(),1,1))</f>
        <v>0</v>
      </c>
      <c r="BC32">
        <f>IF(OR(_xlfn.IFNA($A32,"")="", ROW()&lt;=3,MAX(International!$D$3:$D$2000)&lt;$BA32),"",$A32-_xlfn.XLOOKUP($BA32,International!$D$3:$D$2000,International!$A$3:$A$2000,NA(),1,1))</f>
        <v>0</v>
      </c>
      <c r="BD32">
        <f>IF(OR(_xlfn.IFNA($A32,"")="", ROW()&lt;=3,MAX(International!$F$3:$F$2000)&lt;$AC32),"",$A32-_xlfn.XLOOKUP($AC32,International!$F$3:$F$2000,International!$A$3:$A$2000,NA(),1,1))</f>
        <v>-5</v>
      </c>
      <c r="BE32">
        <f>IF(OR(_xlfn.IFNA($A32,"")="", ROW()&lt;=3,MAX(International!$G$3:$G$2000)&lt;$BA32),"",$A32-_xlfn.XLOOKUP($BA32,International!$G$3:$G$2000,International!$A$3:$A$2000,NA(),1,1))</f>
        <v>-7</v>
      </c>
      <c r="BF32">
        <f>IF(OR(_xlfn.IFNA($A32,"")="", ROW()&lt;=3,MAX(International!$I$3:$I$2000)&lt;$AC32),"",$A32-_xlfn.XLOOKUP($AC32,International!$I$3:$I$2000,International!$A$3:$A$2000,NA(),1,1))</f>
        <v>-15</v>
      </c>
      <c r="BG32">
        <f>IF(OR(_xlfn.IFNA($A32,"")="", ROW()&lt;=3,MAX(International!$J$3:$J$2000)&lt;$BA32),"",$A32-_xlfn.XLOOKUP($BA32,International!$J$3:$J$2000,International!$A$3:$A$2000,NA(),1,1))</f>
        <v>-10</v>
      </c>
      <c r="BH32">
        <f>IF(OR(_xlfn.IFNA($A32,"")="", ROW()&lt;=3,MAX(International!$L$3:$L$2000)&lt;$AC32),"",$A32-_xlfn.XLOOKUP($AC32,International!$L$3:$L$2000,International!$A$3:$A$2000,NA(),1,1))</f>
        <v>-2</v>
      </c>
      <c r="BI32">
        <f>IF(OR(_xlfn.IFNA($A32,"")="", ROW()&lt;=3,MAX(International!$M$3:$M$2000)&lt;$BA32),"",$A32-_xlfn.XLOOKUP($BA32,International!$M$3:$M$2000,International!$A$3:$A$2000,NA(),1,1))</f>
        <v>-14</v>
      </c>
      <c r="BJ32">
        <f>IF(OR(_xlfn.IFNA($A32,"")="", ROW()&lt;=3,MAX(International!$O$3:$O$2000)&lt;$AC32),"",$A32-_xlfn.XLOOKUP($AC32,International!$O$3:$O$2000,International!$A$3:$A$2000,NA(),1,1))</f>
        <v>-12</v>
      </c>
      <c r="BK32">
        <f>IF(OR(_xlfn.IFNA($A32,"")="", ROW()&lt;=3,MAX(International!$P$3:$P$2000)&lt;$BA32),"",$A32-_xlfn.XLOOKUP($BA32,International!$P$3:$P$2000,International!$A$3:$A$2000,NA(),1,1))</f>
        <v>-10</v>
      </c>
      <c r="BL32">
        <f>IF(OR(_xlfn.IFNA($A32,"")="", ROW()&lt;=3,MAX(International!$R$3:$R$2000)&lt;$AC32),"",$A32-_xlfn.XLOOKUP($AC32,International!$R$3:$R$2000,International!$A$3:$A$2000,NA(),1,1))</f>
        <v>18</v>
      </c>
      <c r="BM32">
        <f>IF(OR(_xlfn.IFNA($A32,"")="", ROW()&lt;=3,MAX(International!$S$3:$S$2000)&lt;$BA32),"",$A32-_xlfn.XLOOKUP($BA32,International!$S$3:$S$2000,International!$A$3:$A$2000,NA(),1,1))</f>
        <v>25</v>
      </c>
      <c r="BN32">
        <f>IF(OR(_xlfn.IFNA($A32,"")="", ROW()&lt;=3,MAX(International!$U$3:$U$2000)&lt;$AC32),"",$A32-_xlfn.XLOOKUP($AC32,International!$U$3:$U$2000,International!$A$3:$A$2000,NA(),1,1))</f>
        <v>15</v>
      </c>
      <c r="BO32">
        <f>IF(OR(_xlfn.IFNA($A32,"")="", ROW()&lt;=3,MAX(International!$V$3:$V$2000)&lt;$BA32),"",$A32-_xlfn.XLOOKUP($BA32,International!$V$3:$V$2000,International!$A$3:$A$2000,NA(),1,1))</f>
        <v>2</v>
      </c>
      <c r="BP32">
        <f>IF(OR(_xlfn.IFNA($A32,"")="", ROW()&lt;=3,MAX(International!$X$3:$X$2000)&lt;$AC32),"",$A32-_xlfn.XLOOKUP($AC32,International!$X$3:$X$2000,International!$A$3:$A$2000,NA(),1,1))</f>
        <v>-8</v>
      </c>
      <c r="BQ32">
        <f>IF(OR(_xlfn.IFNA($A32,"")="", ROW()&lt;=3,MAX(International!$Y$3:$Y$2000)&lt;$BA32),"",$A32-_xlfn.XLOOKUP($BA32,International!$Y$3:$Y$2000,International!$A$3:$A$2000,NA(),1,1))</f>
        <v>-11</v>
      </c>
      <c r="BR32" t="e">
        <f t="shared" si="34"/>
        <v>#N/A</v>
      </c>
      <c r="BS32" t="e">
        <f t="shared" si="0"/>
        <v>#N/A</v>
      </c>
      <c r="BT32" t="e">
        <f t="shared" si="1"/>
        <v>#N/A</v>
      </c>
      <c r="BU32" t="e">
        <f t="shared" si="2"/>
        <v>#N/A</v>
      </c>
      <c r="BV32" t="e">
        <f t="shared" si="3"/>
        <v>#N/A</v>
      </c>
      <c r="BW32" t="e">
        <f t="shared" si="4"/>
        <v>#N/A</v>
      </c>
      <c r="BX32" t="e">
        <f>IFERROR(IF(OR(ISNA($A32),$AC32&lt;100),NA(),IF(FLOOR((2^(($BR32+2*_xlfn.XLOOKUP(_xlfn.AGGREGATE(4,6,$BR$3:$BR1983),$BR$3:$BR$2000,$CA$3:$CA$2000,1,1)*LOG(10)/LOG(2))/_xlfn.XLOOKUP(_xlfn.AGGREGATE(4,6,$BR$3:$BR1983),$BR$3:$BR$2000,$CA$3:$CA$2000,1,1))),2)&gt; _xlfn.AGGREGATE(4,6,$BZ$3:$CX$2000)+2000,NA(),FLOOR((2^(($BR32+2*_xlfn.XLOOKUP(_xlfn.AGGREGATE(4,6,$BR$3:$BR1983),$BR$3:$BR$2000,$CA$3:$CA$2000,1,1)*LOG(10)/LOG(2))/_xlfn.XLOOKUP(_xlfn.AGGREGATE(4,6,$BR$3:$BR1983),$BR$3:$BR$2000,$CA$3:$CA$2000,1,1))),2))), NA())</f>
        <v>#N/A</v>
      </c>
      <c r="BY32" t="e">
        <f>IF(OR(ISNA($A32),$AC32&lt;100),NA(),FLOOR(_xlfn.XLOOKUP(_xlfn.AGGREGATE(5,6,$BR$3:$BR1983),$BR$3:$BR$2000,$BZ$3:$BZ$2000,1,1)+(_xlfn.XLOOKUP(_xlfn.AGGREGATE(4,6,$BR$3:$BR1983),$BR$3:$BR$2000,$BZ$3:$BZ$2000,1,1)-_xlfn.XLOOKUP(_xlfn.AGGREGATE(5,6,$BR$3:$BR1983),$BR$3:$BR$2000,$BZ$3:$BZ$2000,1,1))/_xlfn.XLOOKUP(_xlfn.AGGREGATE(4,6,$BR$3:$BR1983),$BR$3:$BR$2000,$BR$3:$BR$2000,1,1)*BR32, 1))</f>
        <v>#N/A</v>
      </c>
      <c r="BZ32" t="e">
        <f t="shared" si="35"/>
        <v>#N/A</v>
      </c>
      <c r="CA32" t="e">
        <f t="shared" si="5"/>
        <v>#N/A</v>
      </c>
      <c r="CB32" t="e">
        <f>IF(OR(ISNA($A32),$AC32&lt;100),NA(),IF($BR32=0,0,FLOOR((BZ32-_xlfn.XLOOKUP(_xlfn.AGGREGATE(5,6,$BR$3:$BR1983),$BR$3:$BR$2000,BZ$3:BZ$2000,1,1))/_xlfn.XLOOKUP($BR32,$BR$3:$BR$2000,$BR$3:$BR$2000,1,1), 1)))</f>
        <v>#N/A</v>
      </c>
      <c r="CC32" t="e" cm="1">
        <f t="array" ref="CC32">IFERROR(IF(OR(ISNA($A32),$AC32&lt;100,INDEX(International!C$3:C$2000,_xlfn.XMATCH(100,International!C$3:C$2000,1,1)+$BR32)=""),NA(),INDEX(International!C$3:C$2000,_xlfn.XMATCH(100,International!C$3:C$2000,1,1)+$BR32)), NA())</f>
        <v>#N/A</v>
      </c>
      <c r="CD32" t="e">
        <f t="shared" si="36"/>
        <v>#N/A</v>
      </c>
      <c r="CE32" t="e">
        <f>IF(OR(ISNA($A32),$AC32&lt;100),NA(),IF($BR32=0,0,FLOOR((CC32-_xlfn.XLOOKUP(_xlfn.AGGREGATE(5,6,$BR$3:$BR1983),$BR$3:$BR$2000,CC$3:CC$2000,1,1))/_xlfn.XLOOKUP($BR32,$BR$3:$BR$2000,$BR$3:$BR$2000,1,1), 1)))</f>
        <v>#N/A</v>
      </c>
      <c r="CF32" t="e" cm="1">
        <f t="array" ref="CF32">IFERROR(IF(OR(ISNA($A32),$AC32&lt;100,INDEX(International!F$3:F$2000,_xlfn.XMATCH(100,International!F$3:F$2000,1,1)+$BR32)=""),NA(),INDEX(International!F$3:F$2000,_xlfn.XMATCH(100,International!F$3:F$2000,1,1)+$BR32)), NA())</f>
        <v>#N/A</v>
      </c>
      <c r="CG32" t="e">
        <f t="shared" si="6"/>
        <v>#N/A</v>
      </c>
      <c r="CH32" t="e">
        <f>IF(OR(ISNA($A32),$AC32&lt;100),NA(),IF($BR32=0,0,FLOOR((CF32-_xlfn.XLOOKUP(_xlfn.AGGREGATE(5,6,$BR$3:$BR1983),$BR$3:$BR$2000,CF$3:CF$2000,1,1))/_xlfn.XLOOKUP($BR32,$BR$3:$BR$2000,$BR$3:$BR$2000,1,1), 1)))</f>
        <v>#N/A</v>
      </c>
      <c r="CI32" t="e" cm="1">
        <f t="array" ref="CI32">IFERROR(IF(OR(ISNA($A32),$AC32&lt;100,INDEX(International!I$3:I$2000,_xlfn.XMATCH(100,International!I$3:I$2000,1,1)+$BR32)=""),NA(),INDEX(International!I$3:I$2000,_xlfn.XMATCH(100,International!I$3:I$2000,1,1)+$BR32)), NA())</f>
        <v>#N/A</v>
      </c>
      <c r="CJ32" t="e">
        <f t="shared" si="6"/>
        <v>#N/A</v>
      </c>
      <c r="CK32" t="e">
        <f>IF(OR(ISNA($A32),$AC32&lt;100),NA(),IF($BR32=0,0,FLOOR((CI32-_xlfn.XLOOKUP(_xlfn.AGGREGATE(5,6,$BR$3:$BR1983),$BR$3:$BR$2000,CI$3:CI$2000,1,1))/_xlfn.XLOOKUP($BR32,$BR$3:$BR$2000,$BR$3:$BR$2000,1,1), 1)))</f>
        <v>#N/A</v>
      </c>
      <c r="CL32" t="e" cm="1">
        <f t="array" ref="CL32">IFERROR(IF(OR(ISNA($A32),$AC32&lt;100,INDEX(International!L$3:L$2000,_xlfn.XMATCH(100,International!L$3:L$2000,1,1)+$BR32)=""),NA(),INDEX(International!L$3:L$2000,_xlfn.XMATCH(100,International!L$3:L$2000,1,1)+$BR32)), NA())</f>
        <v>#N/A</v>
      </c>
      <c r="CM32" t="e">
        <f t="shared" ref="CM32:CP32" si="121">IF(OR(ISNA($A32),$AC32&lt;100),NA(),IF(CL32=100,0,($BR32*LOG(2)/LOG(CL32/100))))</f>
        <v>#N/A</v>
      </c>
      <c r="CN32" t="e">
        <f>IF(OR(ISNA($A32),$AC32&lt;100),NA(),IF($BR32=0,0,FLOOR((CL32-_xlfn.XLOOKUP(_xlfn.AGGREGATE(5,6,$BR$3:$BR1983),$BR$3:$BR$2000,CL$3:CL$2000,1,1))/_xlfn.XLOOKUP($BR32,$BR$3:$BR$2000,$BR$3:$BR$2000,1,1), 1)))</f>
        <v>#N/A</v>
      </c>
      <c r="CO32" t="e" cm="1">
        <f t="array" ref="CO32">IFERROR(IF(OR(ISNA($A32),$AC32&lt;100,INDEX(International!O$3:O$2000,_xlfn.XMATCH(100,International!O$3:O$2000,1,1)+$BR32)=""),NA(),INDEX(International!O$3:O$2000,_xlfn.XMATCH(100,International!O$3:O$2000,1,1)+$BR32)), NA())</f>
        <v>#N/A</v>
      </c>
      <c r="CP32" t="e">
        <f t="shared" si="121"/>
        <v>#N/A</v>
      </c>
      <c r="CQ32" t="e">
        <f>IF(OR(ISNA($A32),$AC32&lt;100),NA(),IF($BR32=0,0,FLOOR((CO32-_xlfn.XLOOKUP(_xlfn.AGGREGATE(5,6,$BR$3:$BR1983),$BR$3:$BR$2000,CO$3:CO$2000,1,1))/_xlfn.XLOOKUP($BR32,$BR$3:$BR$2000,$BR$3:$BR$2000,1,1), 1)))</f>
        <v>#N/A</v>
      </c>
      <c r="CR32" t="e" cm="1">
        <f t="array" ref="CR32">IFERROR(IF(OR(ISNA($A32),$AC32&lt;100,INDEX(International!R$3:R$2000,_xlfn.XMATCH(100,International!R$3:R$2000,1,1)+$BR32)=""),NA(),INDEX(International!R$3:R$2000,_xlfn.XMATCH(100,International!R$3:R$2000,1,1)+$BR32)), NA())</f>
        <v>#N/A</v>
      </c>
      <c r="CS32" t="e">
        <f t="shared" ref="CS32:CV32" si="122">IF(OR(ISNA($A32),$AC32&lt;100),NA(),IF(CR32=100,0,($BR32*LOG(2)/LOG(CR32/100))))</f>
        <v>#N/A</v>
      </c>
      <c r="CT32" t="e">
        <f>IF(OR(ISNA($A32),$AC32&lt;100),NA(),IF($BR32=0,0,FLOOR((CR32-_xlfn.XLOOKUP(_xlfn.AGGREGATE(5,6,$BR$3:$BR1983),$BR$3:$BR$2000,CR$3:CR$2000,1,1))/_xlfn.XLOOKUP($BR32,$BR$3:$BR$2000,$BR$3:$BR$2000,1,1), 1)))</f>
        <v>#N/A</v>
      </c>
      <c r="CU32" t="e" cm="1">
        <f t="array" ref="CU32">IFERROR(IF(OR(ISNA($A32),$AC32&lt;100,INDEX(International!U$3:U$2000,_xlfn.XMATCH(100,International!U$3:U$2000,1,1)+$BR32)=""),NA(),INDEX(International!U$3:U$2000,_xlfn.XMATCH(100,International!U$3:U$2000,1,1)+$BR32)), NA())</f>
        <v>#N/A</v>
      </c>
      <c r="CV32" t="e">
        <f t="shared" si="122"/>
        <v>#N/A</v>
      </c>
      <c r="CW32" t="e">
        <f>IF(OR(ISNA($A32),$AC32&lt;100),NA(),IF($BR32=0,0,FLOOR((CU32-_xlfn.XLOOKUP(_xlfn.AGGREGATE(5,6,$BR$3:$BR1983),$BR$3:$BR$2000,CU$3:CU$2000,1,1))/_xlfn.XLOOKUP($BR32,$BR$3:$BR$2000,$BR$3:$BR$2000,1,1), 1)))</f>
        <v>#N/A</v>
      </c>
      <c r="CX32" t="e" cm="1">
        <f t="array" ref="CX32">IFERROR(IF(OR(ISNA($A32),$AC32&lt;100,INDEX(International!X$3:X$2000,_xlfn.XMATCH(100,International!X$3:X$2000,1,1)+$BR32)=""),NA(),INDEX(International!X$3:X$2000,_xlfn.XMATCH(100,International!X$3:X$2000,1,1)+$BR32)), NA())</f>
        <v>#N/A</v>
      </c>
      <c r="CY32" t="e">
        <f t="shared" ref="CY32" si="123">IF(OR(ISNA($A32),$AC32&lt;100),NA(),IF(CX32=100,0,($BR32*LOG(2)/LOG(CX32/100))))</f>
        <v>#N/A</v>
      </c>
      <c r="CZ32" t="e">
        <f>IF(OR(ISNA($A32),$AC32&lt;100),NA(),IF($BR32=0,0,FLOOR((CX32-_xlfn.XLOOKUP(_xlfn.AGGREGATE(5,6,$BR$3:$BR1983),$BR$3:$BR$2000,CX$3:CX$2000,1,1))/_xlfn.XLOOKUP($BR32,$BR$3:$BR$2000,$BR$3:$BR$2000,1,1), 1)))</f>
        <v>#N/A</v>
      </c>
      <c r="DA32" t="e">
        <f>IF(_xlfn.IFNA(A32,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32:K2029)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31+1,DA31+1,NA())))</f>
        <v>#N/A</v>
      </c>
      <c r="DB32" t="e" cm="1">
        <f t="array" ref="DB32">IFERROR(IF(ISNA($A32),NA(),INDEX(B$3:B$2000,_xlfn.XMATCH(Configuration!$B$12,B$3:B$2000,1,1)+$DA32)-0), NA())</f>
        <v>#N/A</v>
      </c>
      <c r="DC32" t="e" cm="1">
        <f t="array" ref="DC32">IFERROR(IF(ISNA($A32),NA(),INDEX(E$3:E$2000,_xlfn.XMATCH(Configuration!$B$12,E$3:E$2000,1,1)+$DA32)-0), NA())</f>
        <v>#N/A</v>
      </c>
      <c r="DD32" t="e" cm="1">
        <f t="array" ref="DD32">IFERROR(IF(ISNA($A32),NA(),INDEX(H$3:H$2000,_xlfn.XMATCH(Configuration!$B$12,H$3:H$2000,1,1)+$DA32)-0), NA())</f>
        <v>#N/A</v>
      </c>
      <c r="DE32" t="e" cm="1">
        <f t="array" ref="DE32">IFERROR(IF(ISNA($A32),NA(),INDEX(K$3:K$2000,_xlfn.XMATCH(Configuration!$B$12,K$3:K$2000,1,1)+$DA32)-0), NA())</f>
        <v>#N/A</v>
      </c>
      <c r="DF32" t="e" cm="1">
        <f t="array" ref="DF32">IFERROR(IF(ISNA($A32),NA(),INDEX(N$3:N$2000,_xlfn.XMATCH(Configuration!$B$12,N$3:N$2000,1,1)+$DA32)-0), NA())</f>
        <v>#N/A</v>
      </c>
      <c r="DG32" t="e" cm="1">
        <f t="array" ref="DG32">IFERROR(IF(ISNA($A32),NA(),INDEX(Q$3:Q$2000,_xlfn.XMATCH(Configuration!$B$12,Q$3:Q$2000,1,1)+$DA32)-0), NA())</f>
        <v>#N/A</v>
      </c>
      <c r="DH32" t="e" cm="1">
        <f t="array" ref="DH32">IFERROR(IF(ISNA($A32),NA(),INDEX(T$3:T$2000,_xlfn.XMATCH(Configuration!$B$12,T$3:T$2000,1,1)+$DA32)-0), NA())</f>
        <v>#N/A</v>
      </c>
      <c r="DI32" t="e" cm="1">
        <f t="array" ref="DI32">IFERROR(IF(ISNA($A32),NA(),INDEX(W$3:W$2000,_xlfn.XMATCH(Configuration!$B$12,W$3:W$2000,1,1)+$DA32)-0), NA())</f>
        <v>#N/A</v>
      </c>
    </row>
    <row r="33" spans="1:113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10"/>
        <v>24</v>
      </c>
      <c r="AD33">
        <f t="shared" si="11"/>
        <v>6</v>
      </c>
      <c r="AE33">
        <f t="shared" si="12"/>
        <v>2</v>
      </c>
      <c r="AF33" s="5">
        <f t="shared" si="13"/>
        <v>0</v>
      </c>
      <c r="AG33">
        <f t="shared" si="14"/>
        <v>16</v>
      </c>
      <c r="AH33">
        <f t="shared" si="15"/>
        <v>20</v>
      </c>
      <c r="AI33">
        <f t="shared" si="16"/>
        <v>2</v>
      </c>
      <c r="AJ33">
        <f t="shared" si="17"/>
        <v>0</v>
      </c>
      <c r="AK33">
        <f t="shared" si="18"/>
        <v>18</v>
      </c>
      <c r="AL33" s="2">
        <f t="shared" si="19"/>
        <v>0.25</v>
      </c>
      <c r="AM33" s="2">
        <f t="shared" si="20"/>
        <v>0.75</v>
      </c>
      <c r="AN33" s="2">
        <f t="shared" si="21"/>
        <v>0</v>
      </c>
      <c r="AO33" s="2">
        <f t="shared" si="22"/>
        <v>0.16666666666666666</v>
      </c>
      <c r="AP33" s="2">
        <f t="shared" si="23"/>
        <v>4.1666666666666664E-2</v>
      </c>
      <c r="AQ33" s="2">
        <f t="shared" si="24"/>
        <v>0.125</v>
      </c>
      <c r="AR33" s="2">
        <f t="shared" si="25"/>
        <v>0.33333333333333331</v>
      </c>
      <c r="AS33" s="2">
        <f t="shared" si="26"/>
        <v>0</v>
      </c>
      <c r="AT33" s="2">
        <f t="shared" si="27"/>
        <v>4.1666666666666664E-2</v>
      </c>
      <c r="AU33" s="2">
        <f t="shared" si="28"/>
        <v>0.29166666666666669</v>
      </c>
      <c r="AV33" s="3">
        <f t="shared" ca="1" si="29"/>
        <v>1.1428571428571428</v>
      </c>
      <c r="AW33" s="2">
        <f t="shared" si="30"/>
        <v>0</v>
      </c>
      <c r="AX33" s="2">
        <f t="shared" si="31"/>
        <v>-1</v>
      </c>
      <c r="AY33">
        <f t="shared" si="32"/>
        <v>10</v>
      </c>
      <c r="AZ33">
        <f t="shared" si="33"/>
        <v>20</v>
      </c>
      <c r="BA33" s="3">
        <f>IF(_xlfn.IFNA($A33,"")="","",AC33/(Configuration!$B$1/1000000))</f>
        <v>0.94621180162669583</v>
      </c>
      <c r="BB33">
        <f>IF(OR(_xlfn.IFNA($A33,"")="", ROW()&lt;=3,MAX(International!$C$3:$C$2000)&lt;$AC33),"",$A33-_xlfn.XLOOKUP($AC33,International!$C$3:$C$2000,International!$A$3:$A$2000,NA(),1,1))</f>
        <v>1</v>
      </c>
      <c r="BC33">
        <f>IF(OR(_xlfn.IFNA($A33,"")="", ROW()&lt;=3,MAX(International!$D$3:$D$2000)&lt;$BA33),"",$A33-_xlfn.XLOOKUP($BA33,International!$D$3:$D$2000,International!$A$3:$A$2000,NA(),1,1))</f>
        <v>1</v>
      </c>
      <c r="BD33">
        <f>IF(OR(_xlfn.IFNA($A33,"")="", ROW()&lt;=3,MAX(International!$F$3:$F$2000)&lt;$AC33),"",$A33-_xlfn.XLOOKUP($AC33,International!$F$3:$F$2000,International!$A$3:$A$2000,NA(),1,1))</f>
        <v>-4</v>
      </c>
      <c r="BE33">
        <f>IF(OR(_xlfn.IFNA($A33,"")="", ROW()&lt;=3,MAX(International!$G$3:$G$2000)&lt;$BA33),"",$A33-_xlfn.XLOOKUP($BA33,International!$G$3:$G$2000,International!$A$3:$A$2000,NA(),1,1))</f>
        <v>-6</v>
      </c>
      <c r="BF33">
        <f>IF(OR(_xlfn.IFNA($A33,"")="", ROW()&lt;=3,MAX(International!$I$3:$I$2000)&lt;$AC33),"",$A33-_xlfn.XLOOKUP($AC33,International!$I$3:$I$2000,International!$A$3:$A$2000,NA(),1,1))</f>
        <v>-14</v>
      </c>
      <c r="BG33">
        <f>IF(OR(_xlfn.IFNA($A33,"")="", ROW()&lt;=3,MAX(International!$J$3:$J$2000)&lt;$BA33),"",$A33-_xlfn.XLOOKUP($BA33,International!$J$3:$J$2000,International!$A$3:$A$2000,NA(),1,1))</f>
        <v>-9</v>
      </c>
      <c r="BH33">
        <f>IF(OR(_xlfn.IFNA($A33,"")="", ROW()&lt;=3,MAX(International!$L$3:$L$2000)&lt;$AC33),"",$A33-_xlfn.XLOOKUP($AC33,International!$L$3:$L$2000,International!$A$3:$A$2000,NA(),1,1))</f>
        <v>-1</v>
      </c>
      <c r="BI33">
        <f>IF(OR(_xlfn.IFNA($A33,"")="", ROW()&lt;=3,MAX(International!$M$3:$M$2000)&lt;$BA33),"",$A33-_xlfn.XLOOKUP($BA33,International!$M$3:$M$2000,International!$A$3:$A$2000,NA(),1,1))</f>
        <v>-13</v>
      </c>
      <c r="BJ33">
        <f>IF(OR(_xlfn.IFNA($A33,"")="", ROW()&lt;=3,MAX(International!$O$3:$O$2000)&lt;$AC33),"",$A33-_xlfn.XLOOKUP($AC33,International!$O$3:$O$2000,International!$A$3:$A$2000,NA(),1,1))</f>
        <v>-11</v>
      </c>
      <c r="BK33">
        <f>IF(OR(_xlfn.IFNA($A33,"")="", ROW()&lt;=3,MAX(International!$P$3:$P$2000)&lt;$BA33),"",$A33-_xlfn.XLOOKUP($BA33,International!$P$3:$P$2000,International!$A$3:$A$2000,NA(),1,1))</f>
        <v>-9</v>
      </c>
      <c r="BL33">
        <f>IF(OR(_xlfn.IFNA($A33,"")="", ROW()&lt;=3,MAX(International!$R$3:$R$2000)&lt;$AC33),"",$A33-_xlfn.XLOOKUP($AC33,International!$R$3:$R$2000,International!$A$3:$A$2000,NA(),1,1))</f>
        <v>19</v>
      </c>
      <c r="BM33">
        <f>IF(OR(_xlfn.IFNA($A33,"")="", ROW()&lt;=3,MAX(International!$S$3:$S$2000)&lt;$BA33),"",$A33-_xlfn.XLOOKUP($BA33,International!$S$3:$S$2000,International!$A$3:$A$2000,NA(),1,1))</f>
        <v>26</v>
      </c>
      <c r="BN33">
        <f>IF(OR(_xlfn.IFNA($A33,"")="", ROW()&lt;=3,MAX(International!$U$3:$U$2000)&lt;$AC33),"",$A33-_xlfn.XLOOKUP($AC33,International!$U$3:$U$2000,International!$A$3:$A$2000,NA(),1,1))</f>
        <v>16</v>
      </c>
      <c r="BO33">
        <f>IF(OR(_xlfn.IFNA($A33,"")="", ROW()&lt;=3,MAX(International!$V$3:$V$2000)&lt;$BA33),"",$A33-_xlfn.XLOOKUP($BA33,International!$V$3:$V$2000,International!$A$3:$A$2000,NA(),1,1))</f>
        <v>3</v>
      </c>
      <c r="BP33">
        <f>IF(OR(_xlfn.IFNA($A33,"")="", ROW()&lt;=3,MAX(International!$X$3:$X$2000)&lt;$AC33),"",$A33-_xlfn.XLOOKUP($AC33,International!$X$3:$X$2000,International!$A$3:$A$2000,NA(),1,1))</f>
        <v>-7</v>
      </c>
      <c r="BQ33">
        <f>IF(OR(_xlfn.IFNA($A33,"")="", ROW()&lt;=3,MAX(International!$Y$3:$Y$2000)&lt;$BA33),"",$A33-_xlfn.XLOOKUP($BA33,International!$Y$3:$Y$2000,International!$A$3:$A$2000,NA(),1,1))</f>
        <v>-10</v>
      </c>
      <c r="BR33" t="e">
        <f t="shared" si="34"/>
        <v>#N/A</v>
      </c>
      <c r="BS33" t="e">
        <f t="shared" si="0"/>
        <v>#N/A</v>
      </c>
      <c r="BT33" t="e">
        <f t="shared" si="1"/>
        <v>#N/A</v>
      </c>
      <c r="BU33" t="e">
        <f t="shared" si="2"/>
        <v>#N/A</v>
      </c>
      <c r="BV33" t="e">
        <f t="shared" si="3"/>
        <v>#N/A</v>
      </c>
      <c r="BW33" t="e">
        <f t="shared" si="4"/>
        <v>#N/A</v>
      </c>
      <c r="BX33" t="e">
        <f>IFERROR(IF(OR(ISNA($A33),$AC33&lt;100),NA(),IF(FLOOR((2^(($BR33+2*_xlfn.XLOOKUP(_xlfn.AGGREGATE(4,6,$BR$3:$BR1984),$BR$3:$BR$2000,$CA$3:$CA$2000,1,1)*LOG(10)/LOG(2))/_xlfn.XLOOKUP(_xlfn.AGGREGATE(4,6,$BR$3:$BR1984),$BR$3:$BR$2000,$CA$3:$CA$2000,1,1))),2)&gt; _xlfn.AGGREGATE(4,6,$BZ$3:$CX$2000)+2000,NA(),FLOOR((2^(($BR33+2*_xlfn.XLOOKUP(_xlfn.AGGREGATE(4,6,$BR$3:$BR1984),$BR$3:$BR$2000,$CA$3:$CA$2000,1,1)*LOG(10)/LOG(2))/_xlfn.XLOOKUP(_xlfn.AGGREGATE(4,6,$BR$3:$BR1984),$BR$3:$BR$2000,$CA$3:$CA$2000,1,1))),2))), NA())</f>
        <v>#N/A</v>
      </c>
      <c r="BY33" t="e">
        <f>IF(OR(ISNA($A33),$AC33&lt;100),NA(),FLOOR(_xlfn.XLOOKUP(_xlfn.AGGREGATE(5,6,$BR$3:$BR1984),$BR$3:$BR$2000,$BZ$3:$BZ$2000,1,1)+(_xlfn.XLOOKUP(_xlfn.AGGREGATE(4,6,$BR$3:$BR1984),$BR$3:$BR$2000,$BZ$3:$BZ$2000,1,1)-_xlfn.XLOOKUP(_xlfn.AGGREGATE(5,6,$BR$3:$BR1984),$BR$3:$BR$2000,$BZ$3:$BZ$2000,1,1))/_xlfn.XLOOKUP(_xlfn.AGGREGATE(4,6,$BR$3:$BR1984),$BR$3:$BR$2000,$BR$3:$BR$2000,1,1)*BR33, 1))</f>
        <v>#N/A</v>
      </c>
      <c r="BZ33" t="e">
        <f t="shared" si="35"/>
        <v>#N/A</v>
      </c>
      <c r="CA33" t="e">
        <f t="shared" si="5"/>
        <v>#N/A</v>
      </c>
      <c r="CB33" t="e">
        <f>IF(OR(ISNA($A33),$AC33&lt;100),NA(),IF($BR33=0,0,FLOOR((BZ33-_xlfn.XLOOKUP(_xlfn.AGGREGATE(5,6,$BR$3:$BR1984),$BR$3:$BR$2000,BZ$3:BZ$2000,1,1))/_xlfn.XLOOKUP($BR33,$BR$3:$BR$2000,$BR$3:$BR$2000,1,1), 1)))</f>
        <v>#N/A</v>
      </c>
      <c r="CC33" t="e" cm="1">
        <f t="array" ref="CC33">IFERROR(IF(OR(ISNA($A33),$AC33&lt;100,INDEX(International!C$3:C$2000,_xlfn.XMATCH(100,International!C$3:C$2000,1,1)+$BR33)=""),NA(),INDEX(International!C$3:C$2000,_xlfn.XMATCH(100,International!C$3:C$2000,1,1)+$BR33)), NA())</f>
        <v>#N/A</v>
      </c>
      <c r="CD33" t="e">
        <f t="shared" si="36"/>
        <v>#N/A</v>
      </c>
      <c r="CE33" t="e">
        <f>IF(OR(ISNA($A33),$AC33&lt;100),NA(),IF($BR33=0,0,FLOOR((CC33-_xlfn.XLOOKUP(_xlfn.AGGREGATE(5,6,$BR$3:$BR1984),$BR$3:$BR$2000,CC$3:CC$2000,1,1))/_xlfn.XLOOKUP($BR33,$BR$3:$BR$2000,$BR$3:$BR$2000,1,1), 1)))</f>
        <v>#N/A</v>
      </c>
      <c r="CF33" t="e" cm="1">
        <f t="array" ref="CF33">IFERROR(IF(OR(ISNA($A33),$AC33&lt;100,INDEX(International!F$3:F$2000,_xlfn.XMATCH(100,International!F$3:F$2000,1,1)+$BR33)=""),NA(),INDEX(International!F$3:F$2000,_xlfn.XMATCH(100,International!F$3:F$2000,1,1)+$BR33)), NA())</f>
        <v>#N/A</v>
      </c>
      <c r="CG33" t="e">
        <f t="shared" si="6"/>
        <v>#N/A</v>
      </c>
      <c r="CH33" t="e">
        <f>IF(OR(ISNA($A33),$AC33&lt;100),NA(),IF($BR33=0,0,FLOOR((CF33-_xlfn.XLOOKUP(_xlfn.AGGREGATE(5,6,$BR$3:$BR1984),$BR$3:$BR$2000,CF$3:CF$2000,1,1))/_xlfn.XLOOKUP($BR33,$BR$3:$BR$2000,$BR$3:$BR$2000,1,1), 1)))</f>
        <v>#N/A</v>
      </c>
      <c r="CI33" t="e" cm="1">
        <f t="array" ref="CI33">IFERROR(IF(OR(ISNA($A33),$AC33&lt;100,INDEX(International!I$3:I$2000,_xlfn.XMATCH(100,International!I$3:I$2000,1,1)+$BR33)=""),NA(),INDEX(International!I$3:I$2000,_xlfn.XMATCH(100,International!I$3:I$2000,1,1)+$BR33)), NA())</f>
        <v>#N/A</v>
      </c>
      <c r="CJ33" t="e">
        <f t="shared" si="6"/>
        <v>#N/A</v>
      </c>
      <c r="CK33" t="e">
        <f>IF(OR(ISNA($A33),$AC33&lt;100),NA(),IF($BR33=0,0,FLOOR((CI33-_xlfn.XLOOKUP(_xlfn.AGGREGATE(5,6,$BR$3:$BR1984),$BR$3:$BR$2000,CI$3:CI$2000,1,1))/_xlfn.XLOOKUP($BR33,$BR$3:$BR$2000,$BR$3:$BR$2000,1,1), 1)))</f>
        <v>#N/A</v>
      </c>
      <c r="CL33" t="e" cm="1">
        <f t="array" ref="CL33">IFERROR(IF(OR(ISNA($A33),$AC33&lt;100,INDEX(International!L$3:L$2000,_xlfn.XMATCH(100,International!L$3:L$2000,1,1)+$BR33)=""),NA(),INDEX(International!L$3:L$2000,_xlfn.XMATCH(100,International!L$3:L$2000,1,1)+$BR33)), NA())</f>
        <v>#N/A</v>
      </c>
      <c r="CM33" t="e">
        <f t="shared" ref="CM33:CP33" si="124">IF(OR(ISNA($A33),$AC33&lt;100),NA(),IF(CL33=100,0,($BR33*LOG(2)/LOG(CL33/100))))</f>
        <v>#N/A</v>
      </c>
      <c r="CN33" t="e">
        <f>IF(OR(ISNA($A33),$AC33&lt;100),NA(),IF($BR33=0,0,FLOOR((CL33-_xlfn.XLOOKUP(_xlfn.AGGREGATE(5,6,$BR$3:$BR1984),$BR$3:$BR$2000,CL$3:CL$2000,1,1))/_xlfn.XLOOKUP($BR33,$BR$3:$BR$2000,$BR$3:$BR$2000,1,1), 1)))</f>
        <v>#N/A</v>
      </c>
      <c r="CO33" t="e" cm="1">
        <f t="array" ref="CO33">IFERROR(IF(OR(ISNA($A33),$AC33&lt;100,INDEX(International!O$3:O$2000,_xlfn.XMATCH(100,International!O$3:O$2000,1,1)+$BR33)=""),NA(),INDEX(International!O$3:O$2000,_xlfn.XMATCH(100,International!O$3:O$2000,1,1)+$BR33)), NA())</f>
        <v>#N/A</v>
      </c>
      <c r="CP33" t="e">
        <f t="shared" si="124"/>
        <v>#N/A</v>
      </c>
      <c r="CQ33" t="e">
        <f>IF(OR(ISNA($A33),$AC33&lt;100),NA(),IF($BR33=0,0,FLOOR((CO33-_xlfn.XLOOKUP(_xlfn.AGGREGATE(5,6,$BR$3:$BR1984),$BR$3:$BR$2000,CO$3:CO$2000,1,1))/_xlfn.XLOOKUP($BR33,$BR$3:$BR$2000,$BR$3:$BR$2000,1,1), 1)))</f>
        <v>#N/A</v>
      </c>
      <c r="CR33" t="e" cm="1">
        <f t="array" ref="CR33">IFERROR(IF(OR(ISNA($A33),$AC33&lt;100,INDEX(International!R$3:R$2000,_xlfn.XMATCH(100,International!R$3:R$2000,1,1)+$BR33)=""),NA(),INDEX(International!R$3:R$2000,_xlfn.XMATCH(100,International!R$3:R$2000,1,1)+$BR33)), NA())</f>
        <v>#N/A</v>
      </c>
      <c r="CS33" t="e">
        <f t="shared" ref="CS33:CV33" si="125">IF(OR(ISNA($A33),$AC33&lt;100),NA(),IF(CR33=100,0,($BR33*LOG(2)/LOG(CR33/100))))</f>
        <v>#N/A</v>
      </c>
      <c r="CT33" t="e">
        <f>IF(OR(ISNA($A33),$AC33&lt;100),NA(),IF($BR33=0,0,FLOOR((CR33-_xlfn.XLOOKUP(_xlfn.AGGREGATE(5,6,$BR$3:$BR1984),$BR$3:$BR$2000,CR$3:CR$2000,1,1))/_xlfn.XLOOKUP($BR33,$BR$3:$BR$2000,$BR$3:$BR$2000,1,1), 1)))</f>
        <v>#N/A</v>
      </c>
      <c r="CU33" t="e" cm="1">
        <f t="array" ref="CU33">IFERROR(IF(OR(ISNA($A33),$AC33&lt;100,INDEX(International!U$3:U$2000,_xlfn.XMATCH(100,International!U$3:U$2000,1,1)+$BR33)=""),NA(),INDEX(International!U$3:U$2000,_xlfn.XMATCH(100,International!U$3:U$2000,1,1)+$BR33)), NA())</f>
        <v>#N/A</v>
      </c>
      <c r="CV33" t="e">
        <f t="shared" si="125"/>
        <v>#N/A</v>
      </c>
      <c r="CW33" t="e">
        <f>IF(OR(ISNA($A33),$AC33&lt;100),NA(),IF($BR33=0,0,FLOOR((CU33-_xlfn.XLOOKUP(_xlfn.AGGREGATE(5,6,$BR$3:$BR1984),$BR$3:$BR$2000,CU$3:CU$2000,1,1))/_xlfn.XLOOKUP($BR33,$BR$3:$BR$2000,$BR$3:$BR$2000,1,1), 1)))</f>
        <v>#N/A</v>
      </c>
      <c r="CX33" t="e" cm="1">
        <f t="array" ref="CX33">IFERROR(IF(OR(ISNA($A33),$AC33&lt;100,INDEX(International!X$3:X$2000,_xlfn.XMATCH(100,International!X$3:X$2000,1,1)+$BR33)=""),NA(),INDEX(International!X$3:X$2000,_xlfn.XMATCH(100,International!X$3:X$2000,1,1)+$BR33)), NA())</f>
        <v>#N/A</v>
      </c>
      <c r="CY33" t="e">
        <f t="shared" ref="CY33" si="126">IF(OR(ISNA($A33),$AC33&lt;100),NA(),IF(CX33=100,0,($BR33*LOG(2)/LOG(CX33/100))))</f>
        <v>#N/A</v>
      </c>
      <c r="CZ33" t="e">
        <f>IF(OR(ISNA($A33),$AC33&lt;100),NA(),IF($BR33=0,0,FLOOR((CX33-_xlfn.XLOOKUP(_xlfn.AGGREGATE(5,6,$BR$3:$BR1984),$BR$3:$BR$2000,CX$3:CX$2000,1,1))/_xlfn.XLOOKUP($BR33,$BR$3:$BR$2000,$BR$3:$BR$2000,1,1), 1)))</f>
        <v>#N/A</v>
      </c>
      <c r="DA33" t="e">
        <f>IF(_xlfn.IFNA(A33,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33:K2030)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32+1,DA32+1,NA())))</f>
        <v>#N/A</v>
      </c>
      <c r="DB33" t="e" cm="1">
        <f t="array" ref="DB33">IFERROR(IF(ISNA($A33),NA(),INDEX(B$3:B$2000,_xlfn.XMATCH(Configuration!$B$12,B$3:B$2000,1,1)+$DA33)-0), NA())</f>
        <v>#N/A</v>
      </c>
      <c r="DC33" t="e" cm="1">
        <f t="array" ref="DC33">IFERROR(IF(ISNA($A33),NA(),INDEX(E$3:E$2000,_xlfn.XMATCH(Configuration!$B$12,E$3:E$2000,1,1)+$DA33)-0), NA())</f>
        <v>#N/A</v>
      </c>
      <c r="DD33" t="e" cm="1">
        <f t="array" ref="DD33">IFERROR(IF(ISNA($A33),NA(),INDEX(H$3:H$2000,_xlfn.XMATCH(Configuration!$B$12,H$3:H$2000,1,1)+$DA33)-0), NA())</f>
        <v>#N/A</v>
      </c>
      <c r="DE33" t="e" cm="1">
        <f t="array" ref="DE33">IFERROR(IF(ISNA($A33),NA(),INDEX(K$3:K$2000,_xlfn.XMATCH(Configuration!$B$12,K$3:K$2000,1,1)+$DA33)-0), NA())</f>
        <v>#N/A</v>
      </c>
      <c r="DF33" t="e" cm="1">
        <f t="array" ref="DF33">IFERROR(IF(ISNA($A33),NA(),INDEX(N$3:N$2000,_xlfn.XMATCH(Configuration!$B$12,N$3:N$2000,1,1)+$DA33)-0), NA())</f>
        <v>#N/A</v>
      </c>
      <c r="DG33" t="e" cm="1">
        <f t="array" ref="DG33">IFERROR(IF(ISNA($A33),NA(),INDEX(Q$3:Q$2000,_xlfn.XMATCH(Configuration!$B$12,Q$3:Q$2000,1,1)+$DA33)-0), NA())</f>
        <v>#N/A</v>
      </c>
      <c r="DH33" t="e" cm="1">
        <f t="array" ref="DH33">IFERROR(IF(ISNA($A33),NA(),INDEX(T$3:T$2000,_xlfn.XMATCH(Configuration!$B$12,T$3:T$2000,1,1)+$DA33)-0), NA())</f>
        <v>#N/A</v>
      </c>
      <c r="DI33" t="e" cm="1">
        <f t="array" ref="DI33">IFERROR(IF(ISNA($A33),NA(),INDEX(W$3:W$2000,_xlfn.XMATCH(Configuration!$B$12,W$3:W$2000,1,1)+$DA33)-0), NA())</f>
        <v>#N/A</v>
      </c>
    </row>
    <row r="34" spans="1:113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10"/>
        <v>24</v>
      </c>
      <c r="AD34">
        <f t="shared" si="11"/>
        <v>6</v>
      </c>
      <c r="AE34">
        <f t="shared" si="12"/>
        <v>2</v>
      </c>
      <c r="AF34" s="5">
        <f t="shared" si="13"/>
        <v>0</v>
      </c>
      <c r="AG34">
        <f t="shared" si="14"/>
        <v>16</v>
      </c>
      <c r="AH34">
        <f t="shared" si="15"/>
        <v>20</v>
      </c>
      <c r="AI34">
        <f t="shared" si="16"/>
        <v>2</v>
      </c>
      <c r="AJ34">
        <f t="shared" si="17"/>
        <v>0</v>
      </c>
      <c r="AK34">
        <f t="shared" si="18"/>
        <v>18</v>
      </c>
      <c r="AL34" s="2">
        <f t="shared" si="19"/>
        <v>0.25</v>
      </c>
      <c r="AM34" s="2">
        <f t="shared" si="20"/>
        <v>0.75</v>
      </c>
      <c r="AN34" s="2">
        <f t="shared" si="21"/>
        <v>0</v>
      </c>
      <c r="AO34" s="2">
        <f t="shared" si="22"/>
        <v>0.16666666666666666</v>
      </c>
      <c r="AP34" s="2">
        <f t="shared" si="23"/>
        <v>4.1666666666666664E-2</v>
      </c>
      <c r="AQ34" s="2">
        <f t="shared" si="24"/>
        <v>0.125</v>
      </c>
      <c r="AR34" s="2">
        <f t="shared" si="25"/>
        <v>0.33333333333333331</v>
      </c>
      <c r="AS34" s="2">
        <f t="shared" si="26"/>
        <v>0</v>
      </c>
      <c r="AT34" s="2">
        <f t="shared" si="27"/>
        <v>4.1666666666666664E-2</v>
      </c>
      <c r="AU34" s="2">
        <f t="shared" si="28"/>
        <v>0.29166666666666669</v>
      </c>
      <c r="AV34" s="3">
        <f t="shared" ca="1" si="29"/>
        <v>1.1428571428571428</v>
      </c>
      <c r="AW34" s="2">
        <f t="shared" si="30"/>
        <v>0</v>
      </c>
      <c r="AX34" s="2">
        <f t="shared" si="31"/>
        <v>0</v>
      </c>
      <c r="AY34">
        <f t="shared" si="32"/>
        <v>9</v>
      </c>
      <c r="AZ34">
        <f t="shared" si="33"/>
        <v>21</v>
      </c>
      <c r="BA34" s="3">
        <f>IF(_xlfn.IFNA($A34,"")="","",AC34/(Configuration!$B$1/1000000))</f>
        <v>0.94621180162669583</v>
      </c>
      <c r="BB34">
        <f>IF(OR(_xlfn.IFNA($A34,"")="", ROW()&lt;=3,MAX(International!$C$3:$C$2000)&lt;$AC34),"",$A34-_xlfn.XLOOKUP($AC34,International!$C$3:$C$2000,International!$A$3:$A$2000,NA(),1,1))</f>
        <v>2</v>
      </c>
      <c r="BC34">
        <f>IF(OR(_xlfn.IFNA($A34,"")="", ROW()&lt;=3,MAX(International!$D$3:$D$2000)&lt;$BA34),"",$A34-_xlfn.XLOOKUP($BA34,International!$D$3:$D$2000,International!$A$3:$A$2000,NA(),1,1))</f>
        <v>2</v>
      </c>
      <c r="BD34">
        <f>IF(OR(_xlfn.IFNA($A34,"")="", ROW()&lt;=3,MAX(International!$F$3:$F$2000)&lt;$AC34),"",$A34-_xlfn.XLOOKUP($AC34,International!$F$3:$F$2000,International!$A$3:$A$2000,NA(),1,1))</f>
        <v>-3</v>
      </c>
      <c r="BE34">
        <f>IF(OR(_xlfn.IFNA($A34,"")="", ROW()&lt;=3,MAX(International!$G$3:$G$2000)&lt;$BA34),"",$A34-_xlfn.XLOOKUP($BA34,International!$G$3:$G$2000,International!$A$3:$A$2000,NA(),1,1))</f>
        <v>-5</v>
      </c>
      <c r="BF34">
        <f>IF(OR(_xlfn.IFNA($A34,"")="", ROW()&lt;=3,MAX(International!$I$3:$I$2000)&lt;$AC34),"",$A34-_xlfn.XLOOKUP($AC34,International!$I$3:$I$2000,International!$A$3:$A$2000,NA(),1,1))</f>
        <v>-13</v>
      </c>
      <c r="BG34">
        <f>IF(OR(_xlfn.IFNA($A34,"")="", ROW()&lt;=3,MAX(International!$J$3:$J$2000)&lt;$BA34),"",$A34-_xlfn.XLOOKUP($BA34,International!$J$3:$J$2000,International!$A$3:$A$2000,NA(),1,1))</f>
        <v>-8</v>
      </c>
      <c r="BH34">
        <f>IF(OR(_xlfn.IFNA($A34,"")="", ROW()&lt;=3,MAX(International!$L$3:$L$2000)&lt;$AC34),"",$A34-_xlfn.XLOOKUP($AC34,International!$L$3:$L$2000,International!$A$3:$A$2000,NA(),1,1))</f>
        <v>0</v>
      </c>
      <c r="BI34">
        <f>IF(OR(_xlfn.IFNA($A34,"")="", ROW()&lt;=3,MAX(International!$M$3:$M$2000)&lt;$BA34),"",$A34-_xlfn.XLOOKUP($BA34,International!$M$3:$M$2000,International!$A$3:$A$2000,NA(),1,1))</f>
        <v>-12</v>
      </c>
      <c r="BJ34">
        <f>IF(OR(_xlfn.IFNA($A34,"")="", ROW()&lt;=3,MAX(International!$O$3:$O$2000)&lt;$AC34),"",$A34-_xlfn.XLOOKUP($AC34,International!$O$3:$O$2000,International!$A$3:$A$2000,NA(),1,1))</f>
        <v>-10</v>
      </c>
      <c r="BK34">
        <f>IF(OR(_xlfn.IFNA($A34,"")="", ROW()&lt;=3,MAX(International!$P$3:$P$2000)&lt;$BA34),"",$A34-_xlfn.XLOOKUP($BA34,International!$P$3:$P$2000,International!$A$3:$A$2000,NA(),1,1))</f>
        <v>-8</v>
      </c>
      <c r="BL34">
        <f>IF(OR(_xlfn.IFNA($A34,"")="", ROW()&lt;=3,MAX(International!$R$3:$R$2000)&lt;$AC34),"",$A34-_xlfn.XLOOKUP($AC34,International!$R$3:$R$2000,International!$A$3:$A$2000,NA(),1,1))</f>
        <v>20</v>
      </c>
      <c r="BM34">
        <f>IF(OR(_xlfn.IFNA($A34,"")="", ROW()&lt;=3,MAX(International!$S$3:$S$2000)&lt;$BA34),"",$A34-_xlfn.XLOOKUP($BA34,International!$S$3:$S$2000,International!$A$3:$A$2000,NA(),1,1))</f>
        <v>27</v>
      </c>
      <c r="BN34">
        <f>IF(OR(_xlfn.IFNA($A34,"")="", ROW()&lt;=3,MAX(International!$U$3:$U$2000)&lt;$AC34),"",$A34-_xlfn.XLOOKUP($AC34,International!$U$3:$U$2000,International!$A$3:$A$2000,NA(),1,1))</f>
        <v>17</v>
      </c>
      <c r="BO34">
        <f>IF(OR(_xlfn.IFNA($A34,"")="", ROW()&lt;=3,MAX(International!$V$3:$V$2000)&lt;$BA34),"",$A34-_xlfn.XLOOKUP($BA34,International!$V$3:$V$2000,International!$A$3:$A$2000,NA(),1,1))</f>
        <v>4</v>
      </c>
      <c r="BP34">
        <f>IF(OR(_xlfn.IFNA($A34,"")="", ROW()&lt;=3,MAX(International!$X$3:$X$2000)&lt;$AC34),"",$A34-_xlfn.XLOOKUP($AC34,International!$X$3:$X$2000,International!$A$3:$A$2000,NA(),1,1))</f>
        <v>-6</v>
      </c>
      <c r="BQ34">
        <f>IF(OR(_xlfn.IFNA($A34,"")="", ROW()&lt;=3,MAX(International!$Y$3:$Y$2000)&lt;$BA34),"",$A34-_xlfn.XLOOKUP($BA34,International!$Y$3:$Y$2000,International!$A$3:$A$2000,NA(),1,1))</f>
        <v>-9</v>
      </c>
      <c r="BR34" t="e">
        <f t="shared" si="34"/>
        <v>#N/A</v>
      </c>
      <c r="BS34" t="e">
        <f t="shared" si="0"/>
        <v>#N/A</v>
      </c>
      <c r="BT34" t="e">
        <f t="shared" si="1"/>
        <v>#N/A</v>
      </c>
      <c r="BU34" t="e">
        <f t="shared" si="2"/>
        <v>#N/A</v>
      </c>
      <c r="BV34" t="e">
        <f t="shared" si="3"/>
        <v>#N/A</v>
      </c>
      <c r="BW34" t="e">
        <f t="shared" si="4"/>
        <v>#N/A</v>
      </c>
      <c r="BX34" t="e">
        <f>IFERROR(IF(OR(ISNA($A34),$AC34&lt;100),NA(),IF(FLOOR((2^(($BR34+2*_xlfn.XLOOKUP(_xlfn.AGGREGATE(4,6,$BR$3:$BR1985),$BR$3:$BR$2000,$CA$3:$CA$2000,1,1)*LOG(10)/LOG(2))/_xlfn.XLOOKUP(_xlfn.AGGREGATE(4,6,$BR$3:$BR1985),$BR$3:$BR$2000,$CA$3:$CA$2000,1,1))),2)&gt; _xlfn.AGGREGATE(4,6,$BZ$3:$CX$2000)+2000,NA(),FLOOR((2^(($BR34+2*_xlfn.XLOOKUP(_xlfn.AGGREGATE(4,6,$BR$3:$BR1985),$BR$3:$BR$2000,$CA$3:$CA$2000,1,1)*LOG(10)/LOG(2))/_xlfn.XLOOKUP(_xlfn.AGGREGATE(4,6,$BR$3:$BR1985),$BR$3:$BR$2000,$CA$3:$CA$2000,1,1))),2))), NA())</f>
        <v>#N/A</v>
      </c>
      <c r="BY34" t="e">
        <f>IF(OR(ISNA($A34),$AC34&lt;100),NA(),FLOOR(_xlfn.XLOOKUP(_xlfn.AGGREGATE(5,6,$BR$3:$BR1985),$BR$3:$BR$2000,$BZ$3:$BZ$2000,1,1)+(_xlfn.XLOOKUP(_xlfn.AGGREGATE(4,6,$BR$3:$BR1985),$BR$3:$BR$2000,$BZ$3:$BZ$2000,1,1)-_xlfn.XLOOKUP(_xlfn.AGGREGATE(5,6,$BR$3:$BR1985),$BR$3:$BR$2000,$BZ$3:$BZ$2000,1,1))/_xlfn.XLOOKUP(_xlfn.AGGREGATE(4,6,$BR$3:$BR1985),$BR$3:$BR$2000,$BR$3:$BR$2000,1,1)*BR34, 1))</f>
        <v>#N/A</v>
      </c>
      <c r="BZ34" t="e">
        <f t="shared" si="35"/>
        <v>#N/A</v>
      </c>
      <c r="CA34" t="e">
        <f t="shared" si="5"/>
        <v>#N/A</v>
      </c>
      <c r="CB34" t="e">
        <f>IF(OR(ISNA($A34),$AC34&lt;100),NA(),IF($BR34=0,0,FLOOR((BZ34-_xlfn.XLOOKUP(_xlfn.AGGREGATE(5,6,$BR$3:$BR1985),$BR$3:$BR$2000,BZ$3:BZ$2000,1,1))/_xlfn.XLOOKUP($BR34,$BR$3:$BR$2000,$BR$3:$BR$2000,1,1), 1)))</f>
        <v>#N/A</v>
      </c>
      <c r="CC34" t="e" cm="1">
        <f t="array" ref="CC34">IFERROR(IF(OR(ISNA($A34),$AC34&lt;100,INDEX(International!C$3:C$2000,_xlfn.XMATCH(100,International!C$3:C$2000,1,1)+$BR34)=""),NA(),INDEX(International!C$3:C$2000,_xlfn.XMATCH(100,International!C$3:C$2000,1,1)+$BR34)), NA())</f>
        <v>#N/A</v>
      </c>
      <c r="CD34" t="e">
        <f t="shared" si="36"/>
        <v>#N/A</v>
      </c>
      <c r="CE34" t="e">
        <f>IF(OR(ISNA($A34),$AC34&lt;100),NA(),IF($BR34=0,0,FLOOR((CC34-_xlfn.XLOOKUP(_xlfn.AGGREGATE(5,6,$BR$3:$BR1985),$BR$3:$BR$2000,CC$3:CC$2000,1,1))/_xlfn.XLOOKUP($BR34,$BR$3:$BR$2000,$BR$3:$BR$2000,1,1), 1)))</f>
        <v>#N/A</v>
      </c>
      <c r="CF34" t="e" cm="1">
        <f t="array" ref="CF34">IFERROR(IF(OR(ISNA($A34),$AC34&lt;100,INDEX(International!F$3:F$2000,_xlfn.XMATCH(100,International!F$3:F$2000,1,1)+$BR34)=""),NA(),INDEX(International!F$3:F$2000,_xlfn.XMATCH(100,International!F$3:F$2000,1,1)+$BR34)), NA())</f>
        <v>#N/A</v>
      </c>
      <c r="CG34" t="e">
        <f t="shared" si="6"/>
        <v>#N/A</v>
      </c>
      <c r="CH34" t="e">
        <f>IF(OR(ISNA($A34),$AC34&lt;100),NA(),IF($BR34=0,0,FLOOR((CF34-_xlfn.XLOOKUP(_xlfn.AGGREGATE(5,6,$BR$3:$BR1985),$BR$3:$BR$2000,CF$3:CF$2000,1,1))/_xlfn.XLOOKUP($BR34,$BR$3:$BR$2000,$BR$3:$BR$2000,1,1), 1)))</f>
        <v>#N/A</v>
      </c>
      <c r="CI34" t="e" cm="1">
        <f t="array" ref="CI34">IFERROR(IF(OR(ISNA($A34),$AC34&lt;100,INDEX(International!I$3:I$2000,_xlfn.XMATCH(100,International!I$3:I$2000,1,1)+$BR34)=""),NA(),INDEX(International!I$3:I$2000,_xlfn.XMATCH(100,International!I$3:I$2000,1,1)+$BR34)), NA())</f>
        <v>#N/A</v>
      </c>
      <c r="CJ34" t="e">
        <f t="shared" si="6"/>
        <v>#N/A</v>
      </c>
      <c r="CK34" t="e">
        <f>IF(OR(ISNA($A34),$AC34&lt;100),NA(),IF($BR34=0,0,FLOOR((CI34-_xlfn.XLOOKUP(_xlfn.AGGREGATE(5,6,$BR$3:$BR1985),$BR$3:$BR$2000,CI$3:CI$2000,1,1))/_xlfn.XLOOKUP($BR34,$BR$3:$BR$2000,$BR$3:$BR$2000,1,1), 1)))</f>
        <v>#N/A</v>
      </c>
      <c r="CL34" t="e" cm="1">
        <f t="array" ref="CL34">IFERROR(IF(OR(ISNA($A34),$AC34&lt;100,INDEX(International!L$3:L$2000,_xlfn.XMATCH(100,International!L$3:L$2000,1,1)+$BR34)=""),NA(),INDEX(International!L$3:L$2000,_xlfn.XMATCH(100,International!L$3:L$2000,1,1)+$BR34)), NA())</f>
        <v>#N/A</v>
      </c>
      <c r="CM34" t="e">
        <f t="shared" ref="CM34:CP34" si="127">IF(OR(ISNA($A34),$AC34&lt;100),NA(),IF(CL34=100,0,($BR34*LOG(2)/LOG(CL34/100))))</f>
        <v>#N/A</v>
      </c>
      <c r="CN34" t="e">
        <f>IF(OR(ISNA($A34),$AC34&lt;100),NA(),IF($BR34=0,0,FLOOR((CL34-_xlfn.XLOOKUP(_xlfn.AGGREGATE(5,6,$BR$3:$BR1985),$BR$3:$BR$2000,CL$3:CL$2000,1,1))/_xlfn.XLOOKUP($BR34,$BR$3:$BR$2000,$BR$3:$BR$2000,1,1), 1)))</f>
        <v>#N/A</v>
      </c>
      <c r="CO34" t="e" cm="1">
        <f t="array" ref="CO34">IFERROR(IF(OR(ISNA($A34),$AC34&lt;100,INDEX(International!O$3:O$2000,_xlfn.XMATCH(100,International!O$3:O$2000,1,1)+$BR34)=""),NA(),INDEX(International!O$3:O$2000,_xlfn.XMATCH(100,International!O$3:O$2000,1,1)+$BR34)), NA())</f>
        <v>#N/A</v>
      </c>
      <c r="CP34" t="e">
        <f t="shared" si="127"/>
        <v>#N/A</v>
      </c>
      <c r="CQ34" t="e">
        <f>IF(OR(ISNA($A34),$AC34&lt;100),NA(),IF($BR34=0,0,FLOOR((CO34-_xlfn.XLOOKUP(_xlfn.AGGREGATE(5,6,$BR$3:$BR1985),$BR$3:$BR$2000,CO$3:CO$2000,1,1))/_xlfn.XLOOKUP($BR34,$BR$3:$BR$2000,$BR$3:$BR$2000,1,1), 1)))</f>
        <v>#N/A</v>
      </c>
      <c r="CR34" t="e" cm="1">
        <f t="array" ref="CR34">IFERROR(IF(OR(ISNA($A34),$AC34&lt;100,INDEX(International!R$3:R$2000,_xlfn.XMATCH(100,International!R$3:R$2000,1,1)+$BR34)=""),NA(),INDEX(International!R$3:R$2000,_xlfn.XMATCH(100,International!R$3:R$2000,1,1)+$BR34)), NA())</f>
        <v>#N/A</v>
      </c>
      <c r="CS34" t="e">
        <f t="shared" ref="CS34:CV34" si="128">IF(OR(ISNA($A34),$AC34&lt;100),NA(),IF(CR34=100,0,($BR34*LOG(2)/LOG(CR34/100))))</f>
        <v>#N/A</v>
      </c>
      <c r="CT34" t="e">
        <f>IF(OR(ISNA($A34),$AC34&lt;100),NA(),IF($BR34=0,0,FLOOR((CR34-_xlfn.XLOOKUP(_xlfn.AGGREGATE(5,6,$BR$3:$BR1985),$BR$3:$BR$2000,CR$3:CR$2000,1,1))/_xlfn.XLOOKUP($BR34,$BR$3:$BR$2000,$BR$3:$BR$2000,1,1), 1)))</f>
        <v>#N/A</v>
      </c>
      <c r="CU34" t="e" cm="1">
        <f t="array" ref="CU34">IFERROR(IF(OR(ISNA($A34),$AC34&lt;100,INDEX(International!U$3:U$2000,_xlfn.XMATCH(100,International!U$3:U$2000,1,1)+$BR34)=""),NA(),INDEX(International!U$3:U$2000,_xlfn.XMATCH(100,International!U$3:U$2000,1,1)+$BR34)), NA())</f>
        <v>#N/A</v>
      </c>
      <c r="CV34" t="e">
        <f t="shared" si="128"/>
        <v>#N/A</v>
      </c>
      <c r="CW34" t="e">
        <f>IF(OR(ISNA($A34),$AC34&lt;100),NA(),IF($BR34=0,0,FLOOR((CU34-_xlfn.XLOOKUP(_xlfn.AGGREGATE(5,6,$BR$3:$BR1985),$BR$3:$BR$2000,CU$3:CU$2000,1,1))/_xlfn.XLOOKUP($BR34,$BR$3:$BR$2000,$BR$3:$BR$2000,1,1), 1)))</f>
        <v>#N/A</v>
      </c>
      <c r="CX34" t="e" cm="1">
        <f t="array" ref="CX34">IFERROR(IF(OR(ISNA($A34),$AC34&lt;100,INDEX(International!X$3:X$2000,_xlfn.XMATCH(100,International!X$3:X$2000,1,1)+$BR34)=""),NA(),INDEX(International!X$3:X$2000,_xlfn.XMATCH(100,International!X$3:X$2000,1,1)+$BR34)), NA())</f>
        <v>#N/A</v>
      </c>
      <c r="CY34" t="e">
        <f t="shared" ref="CY34" si="129">IF(OR(ISNA($A34),$AC34&lt;100),NA(),IF(CX34=100,0,($BR34*LOG(2)/LOG(CX34/100))))</f>
        <v>#N/A</v>
      </c>
      <c r="CZ34" t="e">
        <f>IF(OR(ISNA($A34),$AC34&lt;100),NA(),IF($BR34=0,0,FLOOR((CX34-_xlfn.XLOOKUP(_xlfn.AGGREGATE(5,6,$BR$3:$BR1985),$BR$3:$BR$2000,CX$3:CX$2000,1,1))/_xlfn.XLOOKUP($BR34,$BR$3:$BR$2000,$BR$3:$BR$2000,1,1), 1)))</f>
        <v>#N/A</v>
      </c>
      <c r="DA34" t="e">
        <f>IF(_xlfn.IFNA(A34,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34:K2031)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33+1,DA33+1,NA())))</f>
        <v>#N/A</v>
      </c>
      <c r="DB34" t="e" cm="1">
        <f t="array" ref="DB34">IFERROR(IF(ISNA($A34),NA(),INDEX(B$3:B$2000,_xlfn.XMATCH(Configuration!$B$12,B$3:B$2000,1,1)+$DA34)-0), NA())</f>
        <v>#N/A</v>
      </c>
      <c r="DC34" t="e" cm="1">
        <f t="array" ref="DC34">IFERROR(IF(ISNA($A34),NA(),INDEX(E$3:E$2000,_xlfn.XMATCH(Configuration!$B$12,E$3:E$2000,1,1)+$DA34)-0), NA())</f>
        <v>#N/A</v>
      </c>
      <c r="DD34" t="e" cm="1">
        <f t="array" ref="DD34">IFERROR(IF(ISNA($A34),NA(),INDEX(H$3:H$2000,_xlfn.XMATCH(Configuration!$B$12,H$3:H$2000,1,1)+$DA34)-0), NA())</f>
        <v>#N/A</v>
      </c>
      <c r="DE34" t="e" cm="1">
        <f t="array" ref="DE34">IFERROR(IF(ISNA($A34),NA(),INDEX(K$3:K$2000,_xlfn.XMATCH(Configuration!$B$12,K$3:K$2000,1,1)+$DA34)-0), NA())</f>
        <v>#N/A</v>
      </c>
      <c r="DF34" t="e" cm="1">
        <f t="array" ref="DF34">IFERROR(IF(ISNA($A34),NA(),INDEX(N$3:N$2000,_xlfn.XMATCH(Configuration!$B$12,N$3:N$2000,1,1)+$DA34)-0), NA())</f>
        <v>#N/A</v>
      </c>
      <c r="DG34" t="e" cm="1">
        <f t="array" ref="DG34">IFERROR(IF(ISNA($A34),NA(),INDEX(Q$3:Q$2000,_xlfn.XMATCH(Configuration!$B$12,Q$3:Q$2000,1,1)+$DA34)-0), NA())</f>
        <v>#N/A</v>
      </c>
      <c r="DH34" t="e" cm="1">
        <f t="array" ref="DH34">IFERROR(IF(ISNA($A34),NA(),INDEX(T$3:T$2000,_xlfn.XMATCH(Configuration!$B$12,T$3:T$2000,1,1)+$DA34)-0), NA())</f>
        <v>#N/A</v>
      </c>
      <c r="DI34" t="e" cm="1">
        <f t="array" ref="DI34">IFERROR(IF(ISNA($A34),NA(),INDEX(W$3:W$2000,_xlfn.XMATCH(Configuration!$B$12,W$3:W$2000,1,1)+$DA34)-0), NA())</f>
        <v>#N/A</v>
      </c>
    </row>
    <row r="35" spans="1:113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10"/>
        <v>24</v>
      </c>
      <c r="AD35">
        <f t="shared" si="11"/>
        <v>6</v>
      </c>
      <c r="AE35">
        <f t="shared" si="12"/>
        <v>2</v>
      </c>
      <c r="AF35" s="5">
        <f t="shared" si="13"/>
        <v>0</v>
      </c>
      <c r="AG35">
        <f t="shared" si="14"/>
        <v>16</v>
      </c>
      <c r="AH35">
        <f t="shared" si="15"/>
        <v>20</v>
      </c>
      <c r="AI35">
        <f t="shared" si="16"/>
        <v>2</v>
      </c>
      <c r="AJ35">
        <f t="shared" si="17"/>
        <v>0</v>
      </c>
      <c r="AK35">
        <f t="shared" si="18"/>
        <v>18</v>
      </c>
      <c r="AL35" s="2">
        <f t="shared" si="19"/>
        <v>0.25</v>
      </c>
      <c r="AM35" s="2">
        <f t="shared" si="20"/>
        <v>0.75</v>
      </c>
      <c r="AN35" s="2">
        <f t="shared" si="21"/>
        <v>0</v>
      </c>
      <c r="AO35" s="2">
        <f t="shared" si="22"/>
        <v>0.16666666666666666</v>
      </c>
      <c r="AP35" s="2">
        <f t="shared" si="23"/>
        <v>4.1666666666666664E-2</v>
      </c>
      <c r="AQ35" s="2">
        <f t="shared" si="24"/>
        <v>0.125</v>
      </c>
      <c r="AR35" s="2">
        <f t="shared" si="25"/>
        <v>0.33333333333333331</v>
      </c>
      <c r="AS35" s="2">
        <f t="shared" si="26"/>
        <v>0</v>
      </c>
      <c r="AT35" s="2">
        <f t="shared" si="27"/>
        <v>4.1666666666666664E-2</v>
      </c>
      <c r="AU35" s="2">
        <f t="shared" si="28"/>
        <v>0.29166666666666669</v>
      </c>
      <c r="AV35" s="3">
        <f t="shared" ca="1" si="29"/>
        <v>1.1428571428571428</v>
      </c>
      <c r="AW35" s="2">
        <f t="shared" si="30"/>
        <v>0</v>
      </c>
      <c r="AX35" s="2">
        <f t="shared" si="31"/>
        <v>0</v>
      </c>
      <c r="AY35">
        <f t="shared" si="32"/>
        <v>8</v>
      </c>
      <c r="AZ35">
        <f t="shared" si="33"/>
        <v>22</v>
      </c>
      <c r="BA35" s="3">
        <f>IF(_xlfn.IFNA($A35,"")="","",AC35/(Configuration!$B$1/1000000))</f>
        <v>0.94621180162669583</v>
      </c>
      <c r="BB35">
        <f>IF(OR(_xlfn.IFNA($A35,"")="", ROW()&lt;=3,MAX(International!$C$3:$C$2000)&lt;$AC35),"",$A35-_xlfn.XLOOKUP($AC35,International!$C$3:$C$2000,International!$A$3:$A$2000,NA(),1,1))</f>
        <v>3</v>
      </c>
      <c r="BC35">
        <f>IF(OR(_xlfn.IFNA($A35,"")="", ROW()&lt;=3,MAX(International!$D$3:$D$2000)&lt;$BA35),"",$A35-_xlfn.XLOOKUP($BA35,International!$D$3:$D$2000,International!$A$3:$A$2000,NA(),1,1))</f>
        <v>3</v>
      </c>
      <c r="BD35">
        <f>IF(OR(_xlfn.IFNA($A35,"")="", ROW()&lt;=3,MAX(International!$F$3:$F$2000)&lt;$AC35),"",$A35-_xlfn.XLOOKUP($AC35,International!$F$3:$F$2000,International!$A$3:$A$2000,NA(),1,1))</f>
        <v>-2</v>
      </c>
      <c r="BE35">
        <f>IF(OR(_xlfn.IFNA($A35,"")="", ROW()&lt;=3,MAX(International!$G$3:$G$2000)&lt;$BA35),"",$A35-_xlfn.XLOOKUP($BA35,International!$G$3:$G$2000,International!$A$3:$A$2000,NA(),1,1))</f>
        <v>-4</v>
      </c>
      <c r="BF35">
        <f>IF(OR(_xlfn.IFNA($A35,"")="", ROW()&lt;=3,MAX(International!$I$3:$I$2000)&lt;$AC35),"",$A35-_xlfn.XLOOKUP($AC35,International!$I$3:$I$2000,International!$A$3:$A$2000,NA(),1,1))</f>
        <v>-12</v>
      </c>
      <c r="BG35">
        <f>IF(OR(_xlfn.IFNA($A35,"")="", ROW()&lt;=3,MAX(International!$J$3:$J$2000)&lt;$BA35),"",$A35-_xlfn.XLOOKUP($BA35,International!$J$3:$J$2000,International!$A$3:$A$2000,NA(),1,1))</f>
        <v>-7</v>
      </c>
      <c r="BH35">
        <f>IF(OR(_xlfn.IFNA($A35,"")="", ROW()&lt;=3,MAX(International!$L$3:$L$2000)&lt;$AC35),"",$A35-_xlfn.XLOOKUP($AC35,International!$L$3:$L$2000,International!$A$3:$A$2000,NA(),1,1))</f>
        <v>1</v>
      </c>
      <c r="BI35">
        <f>IF(OR(_xlfn.IFNA($A35,"")="", ROW()&lt;=3,MAX(International!$M$3:$M$2000)&lt;$BA35),"",$A35-_xlfn.XLOOKUP($BA35,International!$M$3:$M$2000,International!$A$3:$A$2000,NA(),1,1))</f>
        <v>-11</v>
      </c>
      <c r="BJ35">
        <f>IF(OR(_xlfn.IFNA($A35,"")="", ROW()&lt;=3,MAX(International!$O$3:$O$2000)&lt;$AC35),"",$A35-_xlfn.XLOOKUP($AC35,International!$O$3:$O$2000,International!$A$3:$A$2000,NA(),1,1))</f>
        <v>-9</v>
      </c>
      <c r="BK35">
        <f>IF(OR(_xlfn.IFNA($A35,"")="", ROW()&lt;=3,MAX(International!$P$3:$P$2000)&lt;$BA35),"",$A35-_xlfn.XLOOKUP($BA35,International!$P$3:$P$2000,International!$A$3:$A$2000,NA(),1,1))</f>
        <v>-7</v>
      </c>
      <c r="BL35">
        <f>IF(OR(_xlfn.IFNA($A35,"")="", ROW()&lt;=3,MAX(International!$R$3:$R$2000)&lt;$AC35),"",$A35-_xlfn.XLOOKUP($AC35,International!$R$3:$R$2000,International!$A$3:$A$2000,NA(),1,1))</f>
        <v>21</v>
      </c>
      <c r="BM35">
        <f>IF(OR(_xlfn.IFNA($A35,"")="", ROW()&lt;=3,MAX(International!$S$3:$S$2000)&lt;$BA35),"",$A35-_xlfn.XLOOKUP($BA35,International!$S$3:$S$2000,International!$A$3:$A$2000,NA(),1,1))</f>
        <v>28</v>
      </c>
      <c r="BN35">
        <f>IF(OR(_xlfn.IFNA($A35,"")="", ROW()&lt;=3,MAX(International!$U$3:$U$2000)&lt;$AC35),"",$A35-_xlfn.XLOOKUP($AC35,International!$U$3:$U$2000,International!$A$3:$A$2000,NA(),1,1))</f>
        <v>18</v>
      </c>
      <c r="BO35">
        <f>IF(OR(_xlfn.IFNA($A35,"")="", ROW()&lt;=3,MAX(International!$V$3:$V$2000)&lt;$BA35),"",$A35-_xlfn.XLOOKUP($BA35,International!$V$3:$V$2000,International!$A$3:$A$2000,NA(),1,1))</f>
        <v>5</v>
      </c>
      <c r="BP35">
        <f>IF(OR(_xlfn.IFNA($A35,"")="", ROW()&lt;=3,MAX(International!$X$3:$X$2000)&lt;$AC35),"",$A35-_xlfn.XLOOKUP($AC35,International!$X$3:$X$2000,International!$A$3:$A$2000,NA(),1,1))</f>
        <v>-5</v>
      </c>
      <c r="BQ35">
        <f>IF(OR(_xlfn.IFNA($A35,"")="", ROW()&lt;=3,MAX(International!$Y$3:$Y$2000)&lt;$BA35),"",$A35-_xlfn.XLOOKUP($BA35,International!$Y$3:$Y$2000,International!$A$3:$A$2000,NA(),1,1))</f>
        <v>-8</v>
      </c>
      <c r="BR35" t="e">
        <f t="shared" si="34"/>
        <v>#N/A</v>
      </c>
      <c r="BS35" t="e">
        <f t="shared" ref="BS35:BS66" si="130">IFERROR(IF(OR(ISNA($A35),$AC35&lt;100),NA(),IF(FLOOR(2^($BR35+(LOG(100)/LOG(2))),2)-100&gt; _xlfn.AGGREGATE(4,6,$BZ$3:$CX$2000)+2000,NA(),FLOOR(2^($BR35+(LOG(100)/LOG(2))),2))), NA())</f>
        <v>#N/A</v>
      </c>
      <c r="BT35" t="e">
        <f t="shared" ref="BT35:BT66" si="131">IFERROR(IF(OR(ISNA($A35),$AC35&lt;100),NA(),IF(FLOOR((2^(($BR35+4*LOG(10)/LOG(2))/2)),2)&gt; _xlfn.AGGREGATE(4,6,$BZ$3:$CX$2000)+2000,NA(),FLOOR((2^(($BR35+4*LOG(10)/LOG(2))/2)),2))), NA())</f>
        <v>#N/A</v>
      </c>
      <c r="BU35" t="e">
        <f t="shared" ref="BU35:BU66" si="132">IFERROR(IF(OR(ISNA($A35),$AC35&lt;100),NA(),IF(FLOOR((2^(($BR35+6*LOG(10)/LOG(2))/3)),2)&gt; _xlfn.AGGREGATE(4,6,$BZ$3:$CX$2000)+2000,NA(),FLOOR((2^(($BR35+6*LOG(10)/LOG(2))/3)),2))), NA())</f>
        <v>#N/A</v>
      </c>
      <c r="BV35" t="e">
        <f t="shared" ref="BV35:BV66" si="133">IFERROR(IF(OR(ISNA($A35),$AC35&lt;100),NA(),IF(FLOOR((2^(($BR35+8*LOG(10)/LOG(2))/4)),2)&gt; _xlfn.AGGREGATE(4,6,$BZ$3:$CX$2000)+2000,NA(),FLOOR((2^(($BR35+8*LOG(10)/LOG(2))/4)),2))), NA())</f>
        <v>#N/A</v>
      </c>
      <c r="BW35" t="e">
        <f t="shared" ref="BW35:BW66" si="134">IFERROR(IF(OR(ISNA($A35),$AC35&lt;100),NA(),IF(FLOOR((2^(($BR35+10*LOG(10)/LOG(2))/5)),2)&gt; _xlfn.AGGREGATE(4,6,$BZ$3:$CX$2000)+2000,NA(),FLOOR((2^(($BR35+10*LOG(10)/LOG(2))/5)),2))), NA())</f>
        <v>#N/A</v>
      </c>
      <c r="BX35" t="e">
        <f>IFERROR(IF(OR(ISNA($A35),$AC35&lt;100),NA(),IF(FLOOR((2^(($BR35+2*_xlfn.XLOOKUP(_xlfn.AGGREGATE(4,6,$BR$3:$BR1986),$BR$3:$BR$2000,$CA$3:$CA$2000,1,1)*LOG(10)/LOG(2))/_xlfn.XLOOKUP(_xlfn.AGGREGATE(4,6,$BR$3:$BR1986),$BR$3:$BR$2000,$CA$3:$CA$2000,1,1))),2)&gt; _xlfn.AGGREGATE(4,6,$BZ$3:$CX$2000)+2000,NA(),FLOOR((2^(($BR35+2*_xlfn.XLOOKUP(_xlfn.AGGREGATE(4,6,$BR$3:$BR1986),$BR$3:$BR$2000,$CA$3:$CA$2000,1,1)*LOG(10)/LOG(2))/_xlfn.XLOOKUP(_xlfn.AGGREGATE(4,6,$BR$3:$BR1986),$BR$3:$BR$2000,$CA$3:$CA$2000,1,1))),2))), NA())</f>
        <v>#N/A</v>
      </c>
      <c r="BY35" t="e">
        <f>IF(OR(ISNA($A35),$AC35&lt;100),NA(),FLOOR(_xlfn.XLOOKUP(_xlfn.AGGREGATE(5,6,$BR$3:$BR1986),$BR$3:$BR$2000,$BZ$3:$BZ$2000,1,1)+(_xlfn.XLOOKUP(_xlfn.AGGREGATE(4,6,$BR$3:$BR1986),$BR$3:$BR$2000,$BZ$3:$BZ$2000,1,1)-_xlfn.XLOOKUP(_xlfn.AGGREGATE(5,6,$BR$3:$BR1986),$BR$3:$BR$2000,$BZ$3:$BZ$2000,1,1))/_xlfn.XLOOKUP(_xlfn.AGGREGATE(4,6,$BR$3:$BR1986),$BR$3:$BR$2000,$BR$3:$BR$2000,1,1)*BR35, 1))</f>
        <v>#N/A</v>
      </c>
      <c r="BZ35" t="e">
        <f t="shared" si="35"/>
        <v>#N/A</v>
      </c>
      <c r="CA35" t="e">
        <f t="shared" ref="CA35:CA66" si="135">IF(OR(ISNA($A35),$AC35&lt;100),NA(),($BR35*LOG(2)/LOG(BZ35/100)))</f>
        <v>#N/A</v>
      </c>
      <c r="CB35" t="e">
        <f>IF(OR(ISNA($A35),$AC35&lt;100),NA(),IF($BR35=0,0,FLOOR((BZ35-_xlfn.XLOOKUP(_xlfn.AGGREGATE(5,6,$BR$3:$BR1986),$BR$3:$BR$2000,BZ$3:BZ$2000,1,1))/_xlfn.XLOOKUP($BR35,$BR$3:$BR$2000,$BR$3:$BR$2000,1,1), 1)))</f>
        <v>#N/A</v>
      </c>
      <c r="CC35" t="e" cm="1">
        <f t="array" ref="CC35">IFERROR(IF(OR(ISNA($A35),$AC35&lt;100,INDEX(International!C$3:C$2000,_xlfn.XMATCH(100,International!C$3:C$2000,1,1)+$BR35)=""),NA(),INDEX(International!C$3:C$2000,_xlfn.XMATCH(100,International!C$3:C$2000,1,1)+$BR35)), NA())</f>
        <v>#N/A</v>
      </c>
      <c r="CD35" t="e">
        <f t="shared" si="36"/>
        <v>#N/A</v>
      </c>
      <c r="CE35" t="e">
        <f>IF(OR(ISNA($A35),$AC35&lt;100),NA(),IF($BR35=0,0,FLOOR((CC35-_xlfn.XLOOKUP(_xlfn.AGGREGATE(5,6,$BR$3:$BR1986),$BR$3:$BR$2000,CC$3:CC$2000,1,1))/_xlfn.XLOOKUP($BR35,$BR$3:$BR$2000,$BR$3:$BR$2000,1,1), 1)))</f>
        <v>#N/A</v>
      </c>
      <c r="CF35" t="e" cm="1">
        <f t="array" ref="CF35">IFERROR(IF(OR(ISNA($A35),$AC35&lt;100,INDEX(International!F$3:F$2000,_xlfn.XMATCH(100,International!F$3:F$2000,1,1)+$BR35)=""),NA(),INDEX(International!F$3:F$2000,_xlfn.XMATCH(100,International!F$3:F$2000,1,1)+$BR35)), NA())</f>
        <v>#N/A</v>
      </c>
      <c r="CG35" t="e">
        <f t="shared" si="6"/>
        <v>#N/A</v>
      </c>
      <c r="CH35" t="e">
        <f>IF(OR(ISNA($A35),$AC35&lt;100),NA(),IF($BR35=0,0,FLOOR((CF35-_xlfn.XLOOKUP(_xlfn.AGGREGATE(5,6,$BR$3:$BR1986),$BR$3:$BR$2000,CF$3:CF$2000,1,1))/_xlfn.XLOOKUP($BR35,$BR$3:$BR$2000,$BR$3:$BR$2000,1,1), 1)))</f>
        <v>#N/A</v>
      </c>
      <c r="CI35" t="e" cm="1">
        <f t="array" ref="CI35">IFERROR(IF(OR(ISNA($A35),$AC35&lt;100,INDEX(International!I$3:I$2000,_xlfn.XMATCH(100,International!I$3:I$2000,1,1)+$BR35)=""),NA(),INDEX(International!I$3:I$2000,_xlfn.XMATCH(100,International!I$3:I$2000,1,1)+$BR35)), NA())</f>
        <v>#N/A</v>
      </c>
      <c r="CJ35" t="e">
        <f t="shared" si="6"/>
        <v>#N/A</v>
      </c>
      <c r="CK35" t="e">
        <f>IF(OR(ISNA($A35),$AC35&lt;100),NA(),IF($BR35=0,0,FLOOR((CI35-_xlfn.XLOOKUP(_xlfn.AGGREGATE(5,6,$BR$3:$BR1986),$BR$3:$BR$2000,CI$3:CI$2000,1,1))/_xlfn.XLOOKUP($BR35,$BR$3:$BR$2000,$BR$3:$BR$2000,1,1), 1)))</f>
        <v>#N/A</v>
      </c>
      <c r="CL35" t="e" cm="1">
        <f t="array" ref="CL35">IFERROR(IF(OR(ISNA($A35),$AC35&lt;100,INDEX(International!L$3:L$2000,_xlfn.XMATCH(100,International!L$3:L$2000,1,1)+$BR35)=""),NA(),INDEX(International!L$3:L$2000,_xlfn.XMATCH(100,International!L$3:L$2000,1,1)+$BR35)), NA())</f>
        <v>#N/A</v>
      </c>
      <c r="CM35" t="e">
        <f t="shared" ref="CM35:CP35" si="136">IF(OR(ISNA($A35),$AC35&lt;100),NA(),IF(CL35=100,0,($BR35*LOG(2)/LOG(CL35/100))))</f>
        <v>#N/A</v>
      </c>
      <c r="CN35" t="e">
        <f>IF(OR(ISNA($A35),$AC35&lt;100),NA(),IF($BR35=0,0,FLOOR((CL35-_xlfn.XLOOKUP(_xlfn.AGGREGATE(5,6,$BR$3:$BR1986),$BR$3:$BR$2000,CL$3:CL$2000,1,1))/_xlfn.XLOOKUP($BR35,$BR$3:$BR$2000,$BR$3:$BR$2000,1,1), 1)))</f>
        <v>#N/A</v>
      </c>
      <c r="CO35" t="e" cm="1">
        <f t="array" ref="CO35">IFERROR(IF(OR(ISNA($A35),$AC35&lt;100,INDEX(International!O$3:O$2000,_xlfn.XMATCH(100,International!O$3:O$2000,1,1)+$BR35)=""),NA(),INDEX(International!O$3:O$2000,_xlfn.XMATCH(100,International!O$3:O$2000,1,1)+$BR35)), NA())</f>
        <v>#N/A</v>
      </c>
      <c r="CP35" t="e">
        <f t="shared" si="136"/>
        <v>#N/A</v>
      </c>
      <c r="CQ35" t="e">
        <f>IF(OR(ISNA($A35),$AC35&lt;100),NA(),IF($BR35=0,0,FLOOR((CO35-_xlfn.XLOOKUP(_xlfn.AGGREGATE(5,6,$BR$3:$BR1986),$BR$3:$BR$2000,CO$3:CO$2000,1,1))/_xlfn.XLOOKUP($BR35,$BR$3:$BR$2000,$BR$3:$BR$2000,1,1), 1)))</f>
        <v>#N/A</v>
      </c>
      <c r="CR35" t="e" cm="1">
        <f t="array" ref="CR35">IFERROR(IF(OR(ISNA($A35),$AC35&lt;100,INDEX(International!R$3:R$2000,_xlfn.XMATCH(100,International!R$3:R$2000,1,1)+$BR35)=""),NA(),INDEX(International!R$3:R$2000,_xlfn.XMATCH(100,International!R$3:R$2000,1,1)+$BR35)), NA())</f>
        <v>#N/A</v>
      </c>
      <c r="CS35" t="e">
        <f t="shared" ref="CS35:CV35" si="137">IF(OR(ISNA($A35),$AC35&lt;100),NA(),IF(CR35=100,0,($BR35*LOG(2)/LOG(CR35/100))))</f>
        <v>#N/A</v>
      </c>
      <c r="CT35" t="e">
        <f>IF(OR(ISNA($A35),$AC35&lt;100),NA(),IF($BR35=0,0,FLOOR((CR35-_xlfn.XLOOKUP(_xlfn.AGGREGATE(5,6,$BR$3:$BR1986),$BR$3:$BR$2000,CR$3:CR$2000,1,1))/_xlfn.XLOOKUP($BR35,$BR$3:$BR$2000,$BR$3:$BR$2000,1,1), 1)))</f>
        <v>#N/A</v>
      </c>
      <c r="CU35" t="e" cm="1">
        <f t="array" ref="CU35">IFERROR(IF(OR(ISNA($A35),$AC35&lt;100,INDEX(International!U$3:U$2000,_xlfn.XMATCH(100,International!U$3:U$2000,1,1)+$BR35)=""),NA(),INDEX(International!U$3:U$2000,_xlfn.XMATCH(100,International!U$3:U$2000,1,1)+$BR35)), NA())</f>
        <v>#N/A</v>
      </c>
      <c r="CV35" t="e">
        <f t="shared" si="137"/>
        <v>#N/A</v>
      </c>
      <c r="CW35" t="e">
        <f>IF(OR(ISNA($A35),$AC35&lt;100),NA(),IF($BR35=0,0,FLOOR((CU35-_xlfn.XLOOKUP(_xlfn.AGGREGATE(5,6,$BR$3:$BR1986),$BR$3:$BR$2000,CU$3:CU$2000,1,1))/_xlfn.XLOOKUP($BR35,$BR$3:$BR$2000,$BR$3:$BR$2000,1,1), 1)))</f>
        <v>#N/A</v>
      </c>
      <c r="CX35" t="e" cm="1">
        <f t="array" ref="CX35">IFERROR(IF(OR(ISNA($A35),$AC35&lt;100,INDEX(International!X$3:X$2000,_xlfn.XMATCH(100,International!X$3:X$2000,1,1)+$BR35)=""),NA(),INDEX(International!X$3:X$2000,_xlfn.XMATCH(100,International!X$3:X$2000,1,1)+$BR35)), NA())</f>
        <v>#N/A</v>
      </c>
      <c r="CY35" t="e">
        <f t="shared" ref="CY35" si="138">IF(OR(ISNA($A35),$AC35&lt;100),NA(),IF(CX35=100,0,($BR35*LOG(2)/LOG(CX35/100))))</f>
        <v>#N/A</v>
      </c>
      <c r="CZ35" t="e">
        <f>IF(OR(ISNA($A35),$AC35&lt;100),NA(),IF($BR35=0,0,FLOOR((CX35-_xlfn.XLOOKUP(_xlfn.AGGREGATE(5,6,$BR$3:$BR1986),$BR$3:$BR$2000,CX$3:CX$2000,1,1))/_xlfn.XLOOKUP($BR35,$BR$3:$BR$2000,$BR$3:$BR$2000,1,1), 1)))</f>
        <v>#N/A</v>
      </c>
      <c r="DA35" t="e">
        <f>IF(_xlfn.IFNA(A35,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35:K2032)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34+1,DA34+1,NA())))</f>
        <v>#N/A</v>
      </c>
      <c r="DB35" t="e" cm="1">
        <f t="array" ref="DB35">IFERROR(IF(ISNA($A35),NA(),INDEX(B$3:B$2000,_xlfn.XMATCH(Configuration!$B$12,B$3:B$2000,1,1)+$DA35)-0), NA())</f>
        <v>#N/A</v>
      </c>
      <c r="DC35" t="e" cm="1">
        <f t="array" ref="DC35">IFERROR(IF(ISNA($A35),NA(),INDEX(E$3:E$2000,_xlfn.XMATCH(Configuration!$B$12,E$3:E$2000,1,1)+$DA35)-0), NA())</f>
        <v>#N/A</v>
      </c>
      <c r="DD35" t="e" cm="1">
        <f t="array" ref="DD35">IFERROR(IF(ISNA($A35),NA(),INDEX(H$3:H$2000,_xlfn.XMATCH(Configuration!$B$12,H$3:H$2000,1,1)+$DA35)-0), NA())</f>
        <v>#N/A</v>
      </c>
      <c r="DE35" t="e" cm="1">
        <f t="array" ref="DE35">IFERROR(IF(ISNA($A35),NA(),INDEX(K$3:K$2000,_xlfn.XMATCH(Configuration!$B$12,K$3:K$2000,1,1)+$DA35)-0), NA())</f>
        <v>#N/A</v>
      </c>
      <c r="DF35" t="e" cm="1">
        <f t="array" ref="DF35">IFERROR(IF(ISNA($A35),NA(),INDEX(N$3:N$2000,_xlfn.XMATCH(Configuration!$B$12,N$3:N$2000,1,1)+$DA35)-0), NA())</f>
        <v>#N/A</v>
      </c>
      <c r="DG35" t="e" cm="1">
        <f t="array" ref="DG35">IFERROR(IF(ISNA($A35),NA(),INDEX(Q$3:Q$2000,_xlfn.XMATCH(Configuration!$B$12,Q$3:Q$2000,1,1)+$DA35)-0), NA())</f>
        <v>#N/A</v>
      </c>
      <c r="DH35" t="e" cm="1">
        <f t="array" ref="DH35">IFERROR(IF(ISNA($A35),NA(),INDEX(T$3:T$2000,_xlfn.XMATCH(Configuration!$B$12,T$3:T$2000,1,1)+$DA35)-0), NA())</f>
        <v>#N/A</v>
      </c>
      <c r="DI35" t="e" cm="1">
        <f t="array" ref="DI35">IFERROR(IF(ISNA($A35),NA(),INDEX(W$3:W$2000,_xlfn.XMATCH(Configuration!$B$12,W$3:W$2000,1,1)+$DA35)-0), NA())</f>
        <v>#N/A</v>
      </c>
    </row>
    <row r="36" spans="1:113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10"/>
        <v>24</v>
      </c>
      <c r="AD36">
        <f t="shared" si="11"/>
        <v>6</v>
      </c>
      <c r="AE36">
        <f t="shared" si="12"/>
        <v>2</v>
      </c>
      <c r="AF36" s="5">
        <f t="shared" si="13"/>
        <v>0</v>
      </c>
      <c r="AG36">
        <f t="shared" si="14"/>
        <v>16</v>
      </c>
      <c r="AH36">
        <f t="shared" si="15"/>
        <v>20</v>
      </c>
      <c r="AI36">
        <f t="shared" si="16"/>
        <v>2</v>
      </c>
      <c r="AJ36">
        <f t="shared" si="17"/>
        <v>0</v>
      </c>
      <c r="AK36">
        <f t="shared" si="18"/>
        <v>18</v>
      </c>
      <c r="AL36" s="2">
        <f t="shared" si="19"/>
        <v>0.25</v>
      </c>
      <c r="AM36" s="2">
        <f t="shared" si="20"/>
        <v>0.75</v>
      </c>
      <c r="AN36" s="2">
        <f t="shared" si="21"/>
        <v>0</v>
      </c>
      <c r="AO36" s="2">
        <f t="shared" si="22"/>
        <v>0.16666666666666666</v>
      </c>
      <c r="AP36" s="2">
        <f t="shared" si="23"/>
        <v>4.1666666666666664E-2</v>
      </c>
      <c r="AQ36" s="2">
        <f t="shared" si="24"/>
        <v>0.125</v>
      </c>
      <c r="AR36" s="2">
        <f t="shared" si="25"/>
        <v>0.33333333333333331</v>
      </c>
      <c r="AS36" s="2">
        <f t="shared" si="26"/>
        <v>0</v>
      </c>
      <c r="AT36" s="2">
        <f t="shared" si="27"/>
        <v>4.1666666666666664E-2</v>
      </c>
      <c r="AU36" s="2">
        <f t="shared" si="28"/>
        <v>0.29166666666666669</v>
      </c>
      <c r="AV36" s="3">
        <f t="shared" ca="1" si="29"/>
        <v>1.1428571428571428</v>
      </c>
      <c r="AW36" s="2">
        <f t="shared" si="30"/>
        <v>0</v>
      </c>
      <c r="AX36" s="2">
        <f t="shared" si="31"/>
        <v>0</v>
      </c>
      <c r="AY36">
        <f t="shared" si="32"/>
        <v>7</v>
      </c>
      <c r="AZ36">
        <f t="shared" si="33"/>
        <v>23</v>
      </c>
      <c r="BA36" s="3">
        <f>IF(_xlfn.IFNA($A36,"")="","",AC36/(Configuration!$B$1/1000000))</f>
        <v>0.94621180162669583</v>
      </c>
      <c r="BB36">
        <f>IF(OR(_xlfn.IFNA($A36,"")="", ROW()&lt;=3,MAX(International!$C$3:$C$2000)&lt;$AC36),"",$A36-_xlfn.XLOOKUP($AC36,International!$C$3:$C$2000,International!$A$3:$A$2000,NA(),1,1))</f>
        <v>4</v>
      </c>
      <c r="BC36">
        <f>IF(OR(_xlfn.IFNA($A36,"")="", ROW()&lt;=3,MAX(International!$D$3:$D$2000)&lt;$BA36),"",$A36-_xlfn.XLOOKUP($BA36,International!$D$3:$D$2000,International!$A$3:$A$2000,NA(),1,1))</f>
        <v>4</v>
      </c>
      <c r="BD36">
        <f>IF(OR(_xlfn.IFNA($A36,"")="", ROW()&lt;=3,MAX(International!$F$3:$F$2000)&lt;$AC36),"",$A36-_xlfn.XLOOKUP($AC36,International!$F$3:$F$2000,International!$A$3:$A$2000,NA(),1,1))</f>
        <v>-1</v>
      </c>
      <c r="BE36">
        <f>IF(OR(_xlfn.IFNA($A36,"")="", ROW()&lt;=3,MAX(International!$G$3:$G$2000)&lt;$BA36),"",$A36-_xlfn.XLOOKUP($BA36,International!$G$3:$G$2000,International!$A$3:$A$2000,NA(),1,1))</f>
        <v>-3</v>
      </c>
      <c r="BF36">
        <f>IF(OR(_xlfn.IFNA($A36,"")="", ROW()&lt;=3,MAX(International!$I$3:$I$2000)&lt;$AC36),"",$A36-_xlfn.XLOOKUP($AC36,International!$I$3:$I$2000,International!$A$3:$A$2000,NA(),1,1))</f>
        <v>-11</v>
      </c>
      <c r="BG36">
        <f>IF(OR(_xlfn.IFNA($A36,"")="", ROW()&lt;=3,MAX(International!$J$3:$J$2000)&lt;$BA36),"",$A36-_xlfn.XLOOKUP($BA36,International!$J$3:$J$2000,International!$A$3:$A$2000,NA(),1,1))</f>
        <v>-6</v>
      </c>
      <c r="BH36">
        <f>IF(OR(_xlfn.IFNA($A36,"")="", ROW()&lt;=3,MAX(International!$L$3:$L$2000)&lt;$AC36),"",$A36-_xlfn.XLOOKUP($AC36,International!$L$3:$L$2000,International!$A$3:$A$2000,NA(),1,1))</f>
        <v>2</v>
      </c>
      <c r="BI36">
        <f>IF(OR(_xlfn.IFNA($A36,"")="", ROW()&lt;=3,MAX(International!$M$3:$M$2000)&lt;$BA36),"",$A36-_xlfn.XLOOKUP($BA36,International!$M$3:$M$2000,International!$A$3:$A$2000,NA(),1,1))</f>
        <v>-10</v>
      </c>
      <c r="BJ36">
        <f>IF(OR(_xlfn.IFNA($A36,"")="", ROW()&lt;=3,MAX(International!$O$3:$O$2000)&lt;$AC36),"",$A36-_xlfn.XLOOKUP($AC36,International!$O$3:$O$2000,International!$A$3:$A$2000,NA(),1,1))</f>
        <v>-8</v>
      </c>
      <c r="BK36">
        <f>IF(OR(_xlfn.IFNA($A36,"")="", ROW()&lt;=3,MAX(International!$P$3:$P$2000)&lt;$BA36),"",$A36-_xlfn.XLOOKUP($BA36,International!$P$3:$P$2000,International!$A$3:$A$2000,NA(),1,1))</f>
        <v>-6</v>
      </c>
      <c r="BL36">
        <f>IF(OR(_xlfn.IFNA($A36,"")="", ROW()&lt;=3,MAX(International!$R$3:$R$2000)&lt;$AC36),"",$A36-_xlfn.XLOOKUP($AC36,International!$R$3:$R$2000,International!$A$3:$A$2000,NA(),1,1))</f>
        <v>22</v>
      </c>
      <c r="BM36">
        <f>IF(OR(_xlfn.IFNA($A36,"")="", ROW()&lt;=3,MAX(International!$S$3:$S$2000)&lt;$BA36),"",$A36-_xlfn.XLOOKUP($BA36,International!$S$3:$S$2000,International!$A$3:$A$2000,NA(),1,1))</f>
        <v>29</v>
      </c>
      <c r="BN36">
        <f>IF(OR(_xlfn.IFNA($A36,"")="", ROW()&lt;=3,MAX(International!$U$3:$U$2000)&lt;$AC36),"",$A36-_xlfn.XLOOKUP($AC36,International!$U$3:$U$2000,International!$A$3:$A$2000,NA(),1,1))</f>
        <v>19</v>
      </c>
      <c r="BO36">
        <f>IF(OR(_xlfn.IFNA($A36,"")="", ROW()&lt;=3,MAX(International!$V$3:$V$2000)&lt;$BA36),"",$A36-_xlfn.XLOOKUP($BA36,International!$V$3:$V$2000,International!$A$3:$A$2000,NA(),1,1))</f>
        <v>6</v>
      </c>
      <c r="BP36">
        <f>IF(OR(_xlfn.IFNA($A36,"")="", ROW()&lt;=3,MAX(International!$X$3:$X$2000)&lt;$AC36),"",$A36-_xlfn.XLOOKUP($AC36,International!$X$3:$X$2000,International!$A$3:$A$2000,NA(),1,1))</f>
        <v>-4</v>
      </c>
      <c r="BQ36">
        <f>IF(OR(_xlfn.IFNA($A36,"")="", ROW()&lt;=3,MAX(International!$Y$3:$Y$2000)&lt;$BA36),"",$A36-_xlfn.XLOOKUP($BA36,International!$Y$3:$Y$2000,International!$A$3:$A$2000,NA(),1,1))</f>
        <v>-7</v>
      </c>
      <c r="BR36" t="e">
        <f t="shared" si="34"/>
        <v>#N/A</v>
      </c>
      <c r="BS36" t="e">
        <f t="shared" si="130"/>
        <v>#N/A</v>
      </c>
      <c r="BT36" t="e">
        <f t="shared" si="131"/>
        <v>#N/A</v>
      </c>
      <c r="BU36" t="e">
        <f t="shared" si="132"/>
        <v>#N/A</v>
      </c>
      <c r="BV36" t="e">
        <f t="shared" si="133"/>
        <v>#N/A</v>
      </c>
      <c r="BW36" t="e">
        <f t="shared" si="134"/>
        <v>#N/A</v>
      </c>
      <c r="BX36" t="e">
        <f>IFERROR(IF(OR(ISNA($A36),$AC36&lt;100),NA(),IF(FLOOR((2^(($BR36+2*_xlfn.XLOOKUP(_xlfn.AGGREGATE(4,6,$BR$3:$BR1987),$BR$3:$BR$2000,$CA$3:$CA$2000,1,1)*LOG(10)/LOG(2))/_xlfn.XLOOKUP(_xlfn.AGGREGATE(4,6,$BR$3:$BR1987),$BR$3:$BR$2000,$CA$3:$CA$2000,1,1))),2)&gt; _xlfn.AGGREGATE(4,6,$BZ$3:$CX$2000)+2000,NA(),FLOOR((2^(($BR36+2*_xlfn.XLOOKUP(_xlfn.AGGREGATE(4,6,$BR$3:$BR1987),$BR$3:$BR$2000,$CA$3:$CA$2000,1,1)*LOG(10)/LOG(2))/_xlfn.XLOOKUP(_xlfn.AGGREGATE(4,6,$BR$3:$BR1987),$BR$3:$BR$2000,$CA$3:$CA$2000,1,1))),2))), NA())</f>
        <v>#N/A</v>
      </c>
      <c r="BY36" t="e">
        <f>IF(OR(ISNA($A36),$AC36&lt;100),NA(),FLOOR(_xlfn.XLOOKUP(_xlfn.AGGREGATE(5,6,$BR$3:$BR1987),$BR$3:$BR$2000,$BZ$3:$BZ$2000,1,1)+(_xlfn.XLOOKUP(_xlfn.AGGREGATE(4,6,$BR$3:$BR1987),$BR$3:$BR$2000,$BZ$3:$BZ$2000,1,1)-_xlfn.XLOOKUP(_xlfn.AGGREGATE(5,6,$BR$3:$BR1987),$BR$3:$BR$2000,$BZ$3:$BZ$2000,1,1))/_xlfn.XLOOKUP(_xlfn.AGGREGATE(4,6,$BR$3:$BR1987),$BR$3:$BR$2000,$BR$3:$BR$2000,1,1)*BR36, 1))</f>
        <v>#N/A</v>
      </c>
      <c r="BZ36" t="e">
        <f t="shared" si="35"/>
        <v>#N/A</v>
      </c>
      <c r="CA36" t="e">
        <f t="shared" si="135"/>
        <v>#N/A</v>
      </c>
      <c r="CB36" t="e">
        <f>IF(OR(ISNA($A36),$AC36&lt;100),NA(),IF($BR36=0,0,FLOOR((BZ36-_xlfn.XLOOKUP(_xlfn.AGGREGATE(5,6,$BR$3:$BR1987),$BR$3:$BR$2000,BZ$3:BZ$2000,1,1))/_xlfn.XLOOKUP($BR36,$BR$3:$BR$2000,$BR$3:$BR$2000,1,1), 1)))</f>
        <v>#N/A</v>
      </c>
      <c r="CC36" t="e" cm="1">
        <f t="array" ref="CC36">IFERROR(IF(OR(ISNA($A36),$AC36&lt;100,INDEX(International!C$3:C$2000,_xlfn.XMATCH(100,International!C$3:C$2000,1,1)+$BR36)=""),NA(),INDEX(International!C$3:C$2000,_xlfn.XMATCH(100,International!C$3:C$2000,1,1)+$BR36)), NA())</f>
        <v>#N/A</v>
      </c>
      <c r="CD36" t="e">
        <f t="shared" si="36"/>
        <v>#N/A</v>
      </c>
      <c r="CE36" t="e">
        <f>IF(OR(ISNA($A36),$AC36&lt;100),NA(),IF($BR36=0,0,FLOOR((CC36-_xlfn.XLOOKUP(_xlfn.AGGREGATE(5,6,$BR$3:$BR1987),$BR$3:$BR$2000,CC$3:CC$2000,1,1))/_xlfn.XLOOKUP($BR36,$BR$3:$BR$2000,$BR$3:$BR$2000,1,1), 1)))</f>
        <v>#N/A</v>
      </c>
      <c r="CF36" t="e" cm="1">
        <f t="array" ref="CF36">IFERROR(IF(OR(ISNA($A36),$AC36&lt;100,INDEX(International!F$3:F$2000,_xlfn.XMATCH(100,International!F$3:F$2000,1,1)+$BR36)=""),NA(),INDEX(International!F$3:F$2000,_xlfn.XMATCH(100,International!F$3:F$2000,1,1)+$BR36)), NA())</f>
        <v>#N/A</v>
      </c>
      <c r="CG36" t="e">
        <f t="shared" si="6"/>
        <v>#N/A</v>
      </c>
      <c r="CH36" t="e">
        <f>IF(OR(ISNA($A36),$AC36&lt;100),NA(),IF($BR36=0,0,FLOOR((CF36-_xlfn.XLOOKUP(_xlfn.AGGREGATE(5,6,$BR$3:$BR1987),$BR$3:$BR$2000,CF$3:CF$2000,1,1))/_xlfn.XLOOKUP($BR36,$BR$3:$BR$2000,$BR$3:$BR$2000,1,1), 1)))</f>
        <v>#N/A</v>
      </c>
      <c r="CI36" t="e" cm="1">
        <f t="array" ref="CI36">IFERROR(IF(OR(ISNA($A36),$AC36&lt;100,INDEX(International!I$3:I$2000,_xlfn.XMATCH(100,International!I$3:I$2000,1,1)+$BR36)=""),NA(),INDEX(International!I$3:I$2000,_xlfn.XMATCH(100,International!I$3:I$2000,1,1)+$BR36)), NA())</f>
        <v>#N/A</v>
      </c>
      <c r="CJ36" t="e">
        <f t="shared" si="6"/>
        <v>#N/A</v>
      </c>
      <c r="CK36" t="e">
        <f>IF(OR(ISNA($A36),$AC36&lt;100),NA(),IF($BR36=0,0,FLOOR((CI36-_xlfn.XLOOKUP(_xlfn.AGGREGATE(5,6,$BR$3:$BR1987),$BR$3:$BR$2000,CI$3:CI$2000,1,1))/_xlfn.XLOOKUP($BR36,$BR$3:$BR$2000,$BR$3:$BR$2000,1,1), 1)))</f>
        <v>#N/A</v>
      </c>
      <c r="CL36" t="e" cm="1">
        <f t="array" ref="CL36">IFERROR(IF(OR(ISNA($A36),$AC36&lt;100,INDEX(International!L$3:L$2000,_xlfn.XMATCH(100,International!L$3:L$2000,1,1)+$BR36)=""),NA(),INDEX(International!L$3:L$2000,_xlfn.XMATCH(100,International!L$3:L$2000,1,1)+$BR36)), NA())</f>
        <v>#N/A</v>
      </c>
      <c r="CM36" t="e">
        <f t="shared" ref="CM36:CP36" si="139">IF(OR(ISNA($A36),$AC36&lt;100),NA(),IF(CL36=100,0,($BR36*LOG(2)/LOG(CL36/100))))</f>
        <v>#N/A</v>
      </c>
      <c r="CN36" t="e">
        <f>IF(OR(ISNA($A36),$AC36&lt;100),NA(),IF($BR36=0,0,FLOOR((CL36-_xlfn.XLOOKUP(_xlfn.AGGREGATE(5,6,$BR$3:$BR1987),$BR$3:$BR$2000,CL$3:CL$2000,1,1))/_xlfn.XLOOKUP($BR36,$BR$3:$BR$2000,$BR$3:$BR$2000,1,1), 1)))</f>
        <v>#N/A</v>
      </c>
      <c r="CO36" t="e" cm="1">
        <f t="array" ref="CO36">IFERROR(IF(OR(ISNA($A36),$AC36&lt;100,INDEX(International!O$3:O$2000,_xlfn.XMATCH(100,International!O$3:O$2000,1,1)+$BR36)=""),NA(),INDEX(International!O$3:O$2000,_xlfn.XMATCH(100,International!O$3:O$2000,1,1)+$BR36)), NA())</f>
        <v>#N/A</v>
      </c>
      <c r="CP36" t="e">
        <f t="shared" si="139"/>
        <v>#N/A</v>
      </c>
      <c r="CQ36" t="e">
        <f>IF(OR(ISNA($A36),$AC36&lt;100),NA(),IF($BR36=0,0,FLOOR((CO36-_xlfn.XLOOKUP(_xlfn.AGGREGATE(5,6,$BR$3:$BR1987),$BR$3:$BR$2000,CO$3:CO$2000,1,1))/_xlfn.XLOOKUP($BR36,$BR$3:$BR$2000,$BR$3:$BR$2000,1,1), 1)))</f>
        <v>#N/A</v>
      </c>
      <c r="CR36" t="e" cm="1">
        <f t="array" ref="CR36">IFERROR(IF(OR(ISNA($A36),$AC36&lt;100,INDEX(International!R$3:R$2000,_xlfn.XMATCH(100,International!R$3:R$2000,1,1)+$BR36)=""),NA(),INDEX(International!R$3:R$2000,_xlfn.XMATCH(100,International!R$3:R$2000,1,1)+$BR36)), NA())</f>
        <v>#N/A</v>
      </c>
      <c r="CS36" t="e">
        <f t="shared" ref="CS36:CV36" si="140">IF(OR(ISNA($A36),$AC36&lt;100),NA(),IF(CR36=100,0,($BR36*LOG(2)/LOG(CR36/100))))</f>
        <v>#N/A</v>
      </c>
      <c r="CT36" t="e">
        <f>IF(OR(ISNA($A36),$AC36&lt;100),NA(),IF($BR36=0,0,FLOOR((CR36-_xlfn.XLOOKUP(_xlfn.AGGREGATE(5,6,$BR$3:$BR1987),$BR$3:$BR$2000,CR$3:CR$2000,1,1))/_xlfn.XLOOKUP($BR36,$BR$3:$BR$2000,$BR$3:$BR$2000,1,1), 1)))</f>
        <v>#N/A</v>
      </c>
      <c r="CU36" t="e" cm="1">
        <f t="array" ref="CU36">IFERROR(IF(OR(ISNA($A36),$AC36&lt;100,INDEX(International!U$3:U$2000,_xlfn.XMATCH(100,International!U$3:U$2000,1,1)+$BR36)=""),NA(),INDEX(International!U$3:U$2000,_xlfn.XMATCH(100,International!U$3:U$2000,1,1)+$BR36)), NA())</f>
        <v>#N/A</v>
      </c>
      <c r="CV36" t="e">
        <f t="shared" si="140"/>
        <v>#N/A</v>
      </c>
      <c r="CW36" t="e">
        <f>IF(OR(ISNA($A36),$AC36&lt;100),NA(),IF($BR36=0,0,FLOOR((CU36-_xlfn.XLOOKUP(_xlfn.AGGREGATE(5,6,$BR$3:$BR1987),$BR$3:$BR$2000,CU$3:CU$2000,1,1))/_xlfn.XLOOKUP($BR36,$BR$3:$BR$2000,$BR$3:$BR$2000,1,1), 1)))</f>
        <v>#N/A</v>
      </c>
      <c r="CX36" t="e" cm="1">
        <f t="array" ref="CX36">IFERROR(IF(OR(ISNA($A36),$AC36&lt;100,INDEX(International!X$3:X$2000,_xlfn.XMATCH(100,International!X$3:X$2000,1,1)+$BR36)=""),NA(),INDEX(International!X$3:X$2000,_xlfn.XMATCH(100,International!X$3:X$2000,1,1)+$BR36)), NA())</f>
        <v>#N/A</v>
      </c>
      <c r="CY36" t="e">
        <f t="shared" ref="CY36" si="141">IF(OR(ISNA($A36),$AC36&lt;100),NA(),IF(CX36=100,0,($BR36*LOG(2)/LOG(CX36/100))))</f>
        <v>#N/A</v>
      </c>
      <c r="CZ36" t="e">
        <f>IF(OR(ISNA($A36),$AC36&lt;100),NA(),IF($BR36=0,0,FLOOR((CX36-_xlfn.XLOOKUP(_xlfn.AGGREGATE(5,6,$BR$3:$BR1987),$BR$3:$BR$2000,CX$3:CX$2000,1,1))/_xlfn.XLOOKUP($BR36,$BR$3:$BR$2000,$BR$3:$BR$2000,1,1), 1)))</f>
        <v>#N/A</v>
      </c>
      <c r="DA36" t="e">
        <f>IF(_xlfn.IFNA(A36,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36:K2033)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35+1,DA35+1,NA())))</f>
        <v>#N/A</v>
      </c>
      <c r="DB36" t="e" cm="1">
        <f t="array" ref="DB36">IFERROR(IF(ISNA($A36),NA(),INDEX(B$3:B$2000,_xlfn.XMATCH(Configuration!$B$12,B$3:B$2000,1,1)+$DA36)-0), NA())</f>
        <v>#N/A</v>
      </c>
      <c r="DC36" t="e" cm="1">
        <f t="array" ref="DC36">IFERROR(IF(ISNA($A36),NA(),INDEX(E$3:E$2000,_xlfn.XMATCH(Configuration!$B$12,E$3:E$2000,1,1)+$DA36)-0), NA())</f>
        <v>#N/A</v>
      </c>
      <c r="DD36" t="e" cm="1">
        <f t="array" ref="DD36">IFERROR(IF(ISNA($A36),NA(),INDEX(H$3:H$2000,_xlfn.XMATCH(Configuration!$B$12,H$3:H$2000,1,1)+$DA36)-0), NA())</f>
        <v>#N/A</v>
      </c>
      <c r="DE36" t="e" cm="1">
        <f t="array" ref="DE36">IFERROR(IF(ISNA($A36),NA(),INDEX(K$3:K$2000,_xlfn.XMATCH(Configuration!$B$12,K$3:K$2000,1,1)+$DA36)-0), NA())</f>
        <v>#N/A</v>
      </c>
      <c r="DF36" t="e" cm="1">
        <f t="array" ref="DF36">IFERROR(IF(ISNA($A36),NA(),INDEX(N$3:N$2000,_xlfn.XMATCH(Configuration!$B$12,N$3:N$2000,1,1)+$DA36)-0), NA())</f>
        <v>#N/A</v>
      </c>
      <c r="DG36" t="e" cm="1">
        <f t="array" ref="DG36">IFERROR(IF(ISNA($A36),NA(),INDEX(Q$3:Q$2000,_xlfn.XMATCH(Configuration!$B$12,Q$3:Q$2000,1,1)+$DA36)-0), NA())</f>
        <v>#N/A</v>
      </c>
      <c r="DH36" t="e" cm="1">
        <f t="array" ref="DH36">IFERROR(IF(ISNA($A36),NA(),INDEX(T$3:T$2000,_xlfn.XMATCH(Configuration!$B$12,T$3:T$2000,1,1)+$DA36)-0), NA())</f>
        <v>#N/A</v>
      </c>
      <c r="DI36" t="e" cm="1">
        <f t="array" ref="DI36">IFERROR(IF(ISNA($A36),NA(),INDEX(W$3:W$2000,_xlfn.XMATCH(Configuration!$B$12,W$3:W$2000,1,1)+$DA36)-0), NA())</f>
        <v>#N/A</v>
      </c>
    </row>
    <row r="37" spans="1:113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10"/>
        <v>24</v>
      </c>
      <c r="AD37">
        <f t="shared" si="11"/>
        <v>6</v>
      </c>
      <c r="AE37">
        <f t="shared" si="12"/>
        <v>2</v>
      </c>
      <c r="AF37" s="5">
        <f t="shared" si="13"/>
        <v>0</v>
      </c>
      <c r="AG37">
        <f t="shared" si="14"/>
        <v>16</v>
      </c>
      <c r="AH37">
        <f t="shared" si="15"/>
        <v>20</v>
      </c>
      <c r="AI37">
        <f t="shared" si="16"/>
        <v>2</v>
      </c>
      <c r="AJ37">
        <f t="shared" si="17"/>
        <v>0</v>
      </c>
      <c r="AK37">
        <f t="shared" si="18"/>
        <v>18</v>
      </c>
      <c r="AL37" s="2">
        <f t="shared" si="19"/>
        <v>0.25</v>
      </c>
      <c r="AM37" s="2">
        <f t="shared" si="20"/>
        <v>0.75</v>
      </c>
      <c r="AN37" s="2">
        <f t="shared" si="21"/>
        <v>0</v>
      </c>
      <c r="AO37" s="2">
        <f t="shared" si="22"/>
        <v>0.16666666666666666</v>
      </c>
      <c r="AP37" s="2">
        <f t="shared" si="23"/>
        <v>4.1666666666666664E-2</v>
      </c>
      <c r="AQ37" s="2">
        <f t="shared" si="24"/>
        <v>0.125</v>
      </c>
      <c r="AR37" s="2">
        <f t="shared" si="25"/>
        <v>0.33333333333333331</v>
      </c>
      <c r="AS37" s="2">
        <f t="shared" si="26"/>
        <v>0</v>
      </c>
      <c r="AT37" s="2">
        <f t="shared" si="27"/>
        <v>4.1666666666666664E-2</v>
      </c>
      <c r="AU37" s="2">
        <f t="shared" si="28"/>
        <v>0.29166666666666669</v>
      </c>
      <c r="AV37" s="3">
        <f t="shared" ca="1" si="29"/>
        <v>1</v>
      </c>
      <c r="AW37" s="2">
        <f t="shared" si="30"/>
        <v>0</v>
      </c>
      <c r="AX37" s="2">
        <f t="shared" si="31"/>
        <v>0</v>
      </c>
      <c r="AY37">
        <f t="shared" si="32"/>
        <v>6</v>
      </c>
      <c r="AZ37">
        <f t="shared" si="33"/>
        <v>24</v>
      </c>
      <c r="BA37" s="3">
        <f>IF(_xlfn.IFNA($A37,"")="","",AC37/(Configuration!$B$1/1000000))</f>
        <v>0.94621180162669583</v>
      </c>
      <c r="BB37">
        <f>IF(OR(_xlfn.IFNA($A37,"")="", ROW()&lt;=3,MAX(International!$C$3:$C$2000)&lt;$AC37),"",$A37-_xlfn.XLOOKUP($AC37,International!$C$3:$C$2000,International!$A$3:$A$2000,NA(),1,1))</f>
        <v>5</v>
      </c>
      <c r="BC37">
        <f>IF(OR(_xlfn.IFNA($A37,"")="", ROW()&lt;=3,MAX(International!$D$3:$D$2000)&lt;$BA37),"",$A37-_xlfn.XLOOKUP($BA37,International!$D$3:$D$2000,International!$A$3:$A$2000,NA(),1,1))</f>
        <v>5</v>
      </c>
      <c r="BD37">
        <f>IF(OR(_xlfn.IFNA($A37,"")="", ROW()&lt;=3,MAX(International!$F$3:$F$2000)&lt;$AC37),"",$A37-_xlfn.XLOOKUP($AC37,International!$F$3:$F$2000,International!$A$3:$A$2000,NA(),1,1))</f>
        <v>0</v>
      </c>
      <c r="BE37">
        <f>IF(OR(_xlfn.IFNA($A37,"")="", ROW()&lt;=3,MAX(International!$G$3:$G$2000)&lt;$BA37),"",$A37-_xlfn.XLOOKUP($BA37,International!$G$3:$G$2000,International!$A$3:$A$2000,NA(),1,1))</f>
        <v>-2</v>
      </c>
      <c r="BF37">
        <f>IF(OR(_xlfn.IFNA($A37,"")="", ROW()&lt;=3,MAX(International!$I$3:$I$2000)&lt;$AC37),"",$A37-_xlfn.XLOOKUP($AC37,International!$I$3:$I$2000,International!$A$3:$A$2000,NA(),1,1))</f>
        <v>-10</v>
      </c>
      <c r="BG37">
        <f>IF(OR(_xlfn.IFNA($A37,"")="", ROW()&lt;=3,MAX(International!$J$3:$J$2000)&lt;$BA37),"",$A37-_xlfn.XLOOKUP($BA37,International!$J$3:$J$2000,International!$A$3:$A$2000,NA(),1,1))</f>
        <v>-5</v>
      </c>
      <c r="BH37">
        <f>IF(OR(_xlfn.IFNA($A37,"")="", ROW()&lt;=3,MAX(International!$L$3:$L$2000)&lt;$AC37),"",$A37-_xlfn.XLOOKUP($AC37,International!$L$3:$L$2000,International!$A$3:$A$2000,NA(),1,1))</f>
        <v>3</v>
      </c>
      <c r="BI37">
        <f>IF(OR(_xlfn.IFNA($A37,"")="", ROW()&lt;=3,MAX(International!$M$3:$M$2000)&lt;$BA37),"",$A37-_xlfn.XLOOKUP($BA37,International!$M$3:$M$2000,International!$A$3:$A$2000,NA(),1,1))</f>
        <v>-9</v>
      </c>
      <c r="BJ37">
        <f>IF(OR(_xlfn.IFNA($A37,"")="", ROW()&lt;=3,MAX(International!$O$3:$O$2000)&lt;$AC37),"",$A37-_xlfn.XLOOKUP($AC37,International!$O$3:$O$2000,International!$A$3:$A$2000,NA(),1,1))</f>
        <v>-7</v>
      </c>
      <c r="BK37">
        <f>IF(OR(_xlfn.IFNA($A37,"")="", ROW()&lt;=3,MAX(International!$P$3:$P$2000)&lt;$BA37),"",$A37-_xlfn.XLOOKUP($BA37,International!$P$3:$P$2000,International!$A$3:$A$2000,NA(),1,1))</f>
        <v>-5</v>
      </c>
      <c r="BL37">
        <f>IF(OR(_xlfn.IFNA($A37,"")="", ROW()&lt;=3,MAX(International!$R$3:$R$2000)&lt;$AC37),"",$A37-_xlfn.XLOOKUP($AC37,International!$R$3:$R$2000,International!$A$3:$A$2000,NA(),1,1))</f>
        <v>23</v>
      </c>
      <c r="BM37">
        <f>IF(OR(_xlfn.IFNA($A37,"")="", ROW()&lt;=3,MAX(International!$S$3:$S$2000)&lt;$BA37),"",$A37-_xlfn.XLOOKUP($BA37,International!$S$3:$S$2000,International!$A$3:$A$2000,NA(),1,1))</f>
        <v>30</v>
      </c>
      <c r="BN37">
        <f>IF(OR(_xlfn.IFNA($A37,"")="", ROW()&lt;=3,MAX(International!$U$3:$U$2000)&lt;$AC37),"",$A37-_xlfn.XLOOKUP($AC37,International!$U$3:$U$2000,International!$A$3:$A$2000,NA(),1,1))</f>
        <v>20</v>
      </c>
      <c r="BO37">
        <f>IF(OR(_xlfn.IFNA($A37,"")="", ROW()&lt;=3,MAX(International!$V$3:$V$2000)&lt;$BA37),"",$A37-_xlfn.XLOOKUP($BA37,International!$V$3:$V$2000,International!$A$3:$A$2000,NA(),1,1))</f>
        <v>7</v>
      </c>
      <c r="BP37">
        <f>IF(OR(_xlfn.IFNA($A37,"")="", ROW()&lt;=3,MAX(International!$X$3:$X$2000)&lt;$AC37),"",$A37-_xlfn.XLOOKUP($AC37,International!$X$3:$X$2000,International!$A$3:$A$2000,NA(),1,1))</f>
        <v>-3</v>
      </c>
      <c r="BQ37">
        <f>IF(OR(_xlfn.IFNA($A37,"")="", ROW()&lt;=3,MAX(International!$Y$3:$Y$2000)&lt;$BA37),"",$A37-_xlfn.XLOOKUP($BA37,International!$Y$3:$Y$2000,International!$A$3:$A$2000,NA(),1,1))</f>
        <v>-6</v>
      </c>
      <c r="BR37" t="e">
        <f t="shared" si="34"/>
        <v>#N/A</v>
      </c>
      <c r="BS37" t="e">
        <f t="shared" si="130"/>
        <v>#N/A</v>
      </c>
      <c r="BT37" t="e">
        <f t="shared" si="131"/>
        <v>#N/A</v>
      </c>
      <c r="BU37" t="e">
        <f t="shared" si="132"/>
        <v>#N/A</v>
      </c>
      <c r="BV37" t="e">
        <f t="shared" si="133"/>
        <v>#N/A</v>
      </c>
      <c r="BW37" t="e">
        <f t="shared" si="134"/>
        <v>#N/A</v>
      </c>
      <c r="BX37" t="e">
        <f>IFERROR(IF(OR(ISNA($A37),$AC37&lt;100),NA(),IF(FLOOR((2^(($BR37+2*_xlfn.XLOOKUP(_xlfn.AGGREGATE(4,6,$BR$3:$BR1988),$BR$3:$BR$2000,$CA$3:$CA$2000,1,1)*LOG(10)/LOG(2))/_xlfn.XLOOKUP(_xlfn.AGGREGATE(4,6,$BR$3:$BR1988),$BR$3:$BR$2000,$CA$3:$CA$2000,1,1))),2)&gt; _xlfn.AGGREGATE(4,6,$BZ$3:$CX$2000)+2000,NA(),FLOOR((2^(($BR37+2*_xlfn.XLOOKUP(_xlfn.AGGREGATE(4,6,$BR$3:$BR1988),$BR$3:$BR$2000,$CA$3:$CA$2000,1,1)*LOG(10)/LOG(2))/_xlfn.XLOOKUP(_xlfn.AGGREGATE(4,6,$BR$3:$BR1988),$BR$3:$BR$2000,$CA$3:$CA$2000,1,1))),2))), NA())</f>
        <v>#N/A</v>
      </c>
      <c r="BY37" t="e">
        <f>IF(OR(ISNA($A37),$AC37&lt;100),NA(),FLOOR(_xlfn.XLOOKUP(_xlfn.AGGREGATE(5,6,$BR$3:$BR1988),$BR$3:$BR$2000,$BZ$3:$BZ$2000,1,1)+(_xlfn.XLOOKUP(_xlfn.AGGREGATE(4,6,$BR$3:$BR1988),$BR$3:$BR$2000,$BZ$3:$BZ$2000,1,1)-_xlfn.XLOOKUP(_xlfn.AGGREGATE(5,6,$BR$3:$BR1988),$BR$3:$BR$2000,$BZ$3:$BZ$2000,1,1))/_xlfn.XLOOKUP(_xlfn.AGGREGATE(4,6,$BR$3:$BR1988),$BR$3:$BR$2000,$BR$3:$BR$2000,1,1)*BR37, 1))</f>
        <v>#N/A</v>
      </c>
      <c r="BZ37" t="e">
        <f t="shared" si="35"/>
        <v>#N/A</v>
      </c>
      <c r="CA37" t="e">
        <f t="shared" si="135"/>
        <v>#N/A</v>
      </c>
      <c r="CB37" t="e">
        <f>IF(OR(ISNA($A37),$AC37&lt;100),NA(),IF($BR37=0,0,FLOOR((BZ37-_xlfn.XLOOKUP(_xlfn.AGGREGATE(5,6,$BR$3:$BR1988),$BR$3:$BR$2000,BZ$3:BZ$2000,1,1))/_xlfn.XLOOKUP($BR37,$BR$3:$BR$2000,$BR$3:$BR$2000,1,1), 1)))</f>
        <v>#N/A</v>
      </c>
      <c r="CC37" t="e" cm="1">
        <f t="array" ref="CC37">IFERROR(IF(OR(ISNA($A37),$AC37&lt;100,INDEX(International!C$3:C$2000,_xlfn.XMATCH(100,International!C$3:C$2000,1,1)+$BR37)=""),NA(),INDEX(International!C$3:C$2000,_xlfn.XMATCH(100,International!C$3:C$2000,1,1)+$BR37)), NA())</f>
        <v>#N/A</v>
      </c>
      <c r="CD37" t="e">
        <f t="shared" si="36"/>
        <v>#N/A</v>
      </c>
      <c r="CE37" t="e">
        <f>IF(OR(ISNA($A37),$AC37&lt;100),NA(),IF($BR37=0,0,FLOOR((CC37-_xlfn.XLOOKUP(_xlfn.AGGREGATE(5,6,$BR$3:$BR1988),$BR$3:$BR$2000,CC$3:CC$2000,1,1))/_xlfn.XLOOKUP($BR37,$BR$3:$BR$2000,$BR$3:$BR$2000,1,1), 1)))</f>
        <v>#N/A</v>
      </c>
      <c r="CF37" t="e" cm="1">
        <f t="array" ref="CF37">IFERROR(IF(OR(ISNA($A37),$AC37&lt;100,INDEX(International!F$3:F$2000,_xlfn.XMATCH(100,International!F$3:F$2000,1,1)+$BR37)=""),NA(),INDEX(International!F$3:F$2000,_xlfn.XMATCH(100,International!F$3:F$2000,1,1)+$BR37)), NA())</f>
        <v>#N/A</v>
      </c>
      <c r="CG37" t="e">
        <f t="shared" si="6"/>
        <v>#N/A</v>
      </c>
      <c r="CH37" t="e">
        <f>IF(OR(ISNA($A37),$AC37&lt;100),NA(),IF($BR37=0,0,FLOOR((CF37-_xlfn.XLOOKUP(_xlfn.AGGREGATE(5,6,$BR$3:$BR1988),$BR$3:$BR$2000,CF$3:CF$2000,1,1))/_xlfn.XLOOKUP($BR37,$BR$3:$BR$2000,$BR$3:$BR$2000,1,1), 1)))</f>
        <v>#N/A</v>
      </c>
      <c r="CI37" t="e" cm="1">
        <f t="array" ref="CI37">IFERROR(IF(OR(ISNA($A37),$AC37&lt;100,INDEX(International!I$3:I$2000,_xlfn.XMATCH(100,International!I$3:I$2000,1,1)+$BR37)=""),NA(),INDEX(International!I$3:I$2000,_xlfn.XMATCH(100,International!I$3:I$2000,1,1)+$BR37)), NA())</f>
        <v>#N/A</v>
      </c>
      <c r="CJ37" t="e">
        <f t="shared" si="6"/>
        <v>#N/A</v>
      </c>
      <c r="CK37" t="e">
        <f>IF(OR(ISNA($A37),$AC37&lt;100),NA(),IF($BR37=0,0,FLOOR((CI37-_xlfn.XLOOKUP(_xlfn.AGGREGATE(5,6,$BR$3:$BR1988),$BR$3:$BR$2000,CI$3:CI$2000,1,1))/_xlfn.XLOOKUP($BR37,$BR$3:$BR$2000,$BR$3:$BR$2000,1,1), 1)))</f>
        <v>#N/A</v>
      </c>
      <c r="CL37" t="e" cm="1">
        <f t="array" ref="CL37">IFERROR(IF(OR(ISNA($A37),$AC37&lt;100,INDEX(International!L$3:L$2000,_xlfn.XMATCH(100,International!L$3:L$2000,1,1)+$BR37)=""),NA(),INDEX(International!L$3:L$2000,_xlfn.XMATCH(100,International!L$3:L$2000,1,1)+$BR37)), NA())</f>
        <v>#N/A</v>
      </c>
      <c r="CM37" t="e">
        <f t="shared" ref="CM37:CP37" si="142">IF(OR(ISNA($A37),$AC37&lt;100),NA(),IF(CL37=100,0,($BR37*LOG(2)/LOG(CL37/100))))</f>
        <v>#N/A</v>
      </c>
      <c r="CN37" t="e">
        <f>IF(OR(ISNA($A37),$AC37&lt;100),NA(),IF($BR37=0,0,FLOOR((CL37-_xlfn.XLOOKUP(_xlfn.AGGREGATE(5,6,$BR$3:$BR1988),$BR$3:$BR$2000,CL$3:CL$2000,1,1))/_xlfn.XLOOKUP($BR37,$BR$3:$BR$2000,$BR$3:$BR$2000,1,1), 1)))</f>
        <v>#N/A</v>
      </c>
      <c r="CO37" t="e" cm="1">
        <f t="array" ref="CO37">IFERROR(IF(OR(ISNA($A37),$AC37&lt;100,INDEX(International!O$3:O$2000,_xlfn.XMATCH(100,International!O$3:O$2000,1,1)+$BR37)=""),NA(),INDEX(International!O$3:O$2000,_xlfn.XMATCH(100,International!O$3:O$2000,1,1)+$BR37)), NA())</f>
        <v>#N/A</v>
      </c>
      <c r="CP37" t="e">
        <f t="shared" si="142"/>
        <v>#N/A</v>
      </c>
      <c r="CQ37" t="e">
        <f>IF(OR(ISNA($A37),$AC37&lt;100),NA(),IF($BR37=0,0,FLOOR((CO37-_xlfn.XLOOKUP(_xlfn.AGGREGATE(5,6,$BR$3:$BR1988),$BR$3:$BR$2000,CO$3:CO$2000,1,1))/_xlfn.XLOOKUP($BR37,$BR$3:$BR$2000,$BR$3:$BR$2000,1,1), 1)))</f>
        <v>#N/A</v>
      </c>
      <c r="CR37" t="e" cm="1">
        <f t="array" ref="CR37">IFERROR(IF(OR(ISNA($A37),$AC37&lt;100,INDEX(International!R$3:R$2000,_xlfn.XMATCH(100,International!R$3:R$2000,1,1)+$BR37)=""),NA(),INDEX(International!R$3:R$2000,_xlfn.XMATCH(100,International!R$3:R$2000,1,1)+$BR37)), NA())</f>
        <v>#N/A</v>
      </c>
      <c r="CS37" t="e">
        <f t="shared" ref="CS37:CV37" si="143">IF(OR(ISNA($A37),$AC37&lt;100),NA(),IF(CR37=100,0,($BR37*LOG(2)/LOG(CR37/100))))</f>
        <v>#N/A</v>
      </c>
      <c r="CT37" t="e">
        <f>IF(OR(ISNA($A37),$AC37&lt;100),NA(),IF($BR37=0,0,FLOOR((CR37-_xlfn.XLOOKUP(_xlfn.AGGREGATE(5,6,$BR$3:$BR1988),$BR$3:$BR$2000,CR$3:CR$2000,1,1))/_xlfn.XLOOKUP($BR37,$BR$3:$BR$2000,$BR$3:$BR$2000,1,1), 1)))</f>
        <v>#N/A</v>
      </c>
      <c r="CU37" t="e" cm="1">
        <f t="array" ref="CU37">IFERROR(IF(OR(ISNA($A37),$AC37&lt;100,INDEX(International!U$3:U$2000,_xlfn.XMATCH(100,International!U$3:U$2000,1,1)+$BR37)=""),NA(),INDEX(International!U$3:U$2000,_xlfn.XMATCH(100,International!U$3:U$2000,1,1)+$BR37)), NA())</f>
        <v>#N/A</v>
      </c>
      <c r="CV37" t="e">
        <f t="shared" si="143"/>
        <v>#N/A</v>
      </c>
      <c r="CW37" t="e">
        <f>IF(OR(ISNA($A37),$AC37&lt;100),NA(),IF($BR37=0,0,FLOOR((CU37-_xlfn.XLOOKUP(_xlfn.AGGREGATE(5,6,$BR$3:$BR1988),$BR$3:$BR$2000,CU$3:CU$2000,1,1))/_xlfn.XLOOKUP($BR37,$BR$3:$BR$2000,$BR$3:$BR$2000,1,1), 1)))</f>
        <v>#N/A</v>
      </c>
      <c r="CX37" t="e" cm="1">
        <f t="array" ref="CX37">IFERROR(IF(OR(ISNA($A37),$AC37&lt;100,INDEX(International!X$3:X$2000,_xlfn.XMATCH(100,International!X$3:X$2000,1,1)+$BR37)=""),NA(),INDEX(International!X$3:X$2000,_xlfn.XMATCH(100,International!X$3:X$2000,1,1)+$BR37)), NA())</f>
        <v>#N/A</v>
      </c>
      <c r="CY37" t="e">
        <f t="shared" ref="CY37" si="144">IF(OR(ISNA($A37),$AC37&lt;100),NA(),IF(CX37=100,0,($BR37*LOG(2)/LOG(CX37/100))))</f>
        <v>#N/A</v>
      </c>
      <c r="CZ37" t="e">
        <f>IF(OR(ISNA($A37),$AC37&lt;100),NA(),IF($BR37=0,0,FLOOR((CX37-_xlfn.XLOOKUP(_xlfn.AGGREGATE(5,6,$BR$3:$BR1988),$BR$3:$BR$2000,CX$3:CX$2000,1,1))/_xlfn.XLOOKUP($BR37,$BR$3:$BR$2000,$BR$3:$BR$2000,1,1), 1)))</f>
        <v>#N/A</v>
      </c>
      <c r="DA37" t="e">
        <f>IF(_xlfn.IFNA(A37,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37:K2034)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36+1,DA36+1,NA())))</f>
        <v>#N/A</v>
      </c>
      <c r="DB37" t="e" cm="1">
        <f t="array" ref="DB37">IFERROR(IF(ISNA($A37),NA(),INDEX(B$3:B$2000,_xlfn.XMATCH(Configuration!$B$12,B$3:B$2000,1,1)+$DA37)-0), NA())</f>
        <v>#N/A</v>
      </c>
      <c r="DC37" t="e" cm="1">
        <f t="array" ref="DC37">IFERROR(IF(ISNA($A37),NA(),INDEX(E$3:E$2000,_xlfn.XMATCH(Configuration!$B$12,E$3:E$2000,1,1)+$DA37)-0), NA())</f>
        <v>#N/A</v>
      </c>
      <c r="DD37" t="e" cm="1">
        <f t="array" ref="DD37">IFERROR(IF(ISNA($A37),NA(),INDEX(H$3:H$2000,_xlfn.XMATCH(Configuration!$B$12,H$3:H$2000,1,1)+$DA37)-0), NA())</f>
        <v>#N/A</v>
      </c>
      <c r="DE37" t="e" cm="1">
        <f t="array" ref="DE37">IFERROR(IF(ISNA($A37),NA(),INDEX(K$3:K$2000,_xlfn.XMATCH(Configuration!$B$12,K$3:K$2000,1,1)+$DA37)-0), NA())</f>
        <v>#N/A</v>
      </c>
      <c r="DF37" t="e" cm="1">
        <f t="array" ref="DF37">IFERROR(IF(ISNA($A37),NA(),INDEX(N$3:N$2000,_xlfn.XMATCH(Configuration!$B$12,N$3:N$2000,1,1)+$DA37)-0), NA())</f>
        <v>#N/A</v>
      </c>
      <c r="DG37" t="e" cm="1">
        <f t="array" ref="DG37">IFERROR(IF(ISNA($A37),NA(),INDEX(Q$3:Q$2000,_xlfn.XMATCH(Configuration!$B$12,Q$3:Q$2000,1,1)+$DA37)-0), NA())</f>
        <v>#N/A</v>
      </c>
      <c r="DH37" t="e" cm="1">
        <f t="array" ref="DH37">IFERROR(IF(ISNA($A37),NA(),INDEX(T$3:T$2000,_xlfn.XMATCH(Configuration!$B$12,T$3:T$2000,1,1)+$DA37)-0), NA())</f>
        <v>#N/A</v>
      </c>
      <c r="DI37" t="e" cm="1">
        <f t="array" ref="DI37">IFERROR(IF(ISNA($A37),NA(),INDEX(W$3:W$2000,_xlfn.XMATCH(Configuration!$B$12,W$3:W$2000,1,1)+$DA37)-0), NA())</f>
        <v>#N/A</v>
      </c>
    </row>
    <row r="38" spans="1:113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10"/>
        <v>26</v>
      </c>
      <c r="AD38">
        <f t="shared" si="11"/>
        <v>6</v>
      </c>
      <c r="AE38">
        <f t="shared" si="12"/>
        <v>2</v>
      </c>
      <c r="AF38" s="5">
        <f t="shared" si="13"/>
        <v>0</v>
      </c>
      <c r="AG38">
        <f t="shared" si="14"/>
        <v>18</v>
      </c>
      <c r="AH38">
        <f t="shared" si="15"/>
        <v>22</v>
      </c>
      <c r="AI38">
        <f t="shared" si="16"/>
        <v>2</v>
      </c>
      <c r="AJ38">
        <f t="shared" si="17"/>
        <v>0</v>
      </c>
      <c r="AK38">
        <f t="shared" si="18"/>
        <v>20</v>
      </c>
      <c r="AL38" s="2">
        <f t="shared" si="19"/>
        <v>0.25</v>
      </c>
      <c r="AM38" s="2">
        <f t="shared" si="20"/>
        <v>0.75</v>
      </c>
      <c r="AN38" s="2">
        <f t="shared" si="21"/>
        <v>0</v>
      </c>
      <c r="AO38" s="2">
        <f t="shared" si="22"/>
        <v>0.15384615384615385</v>
      </c>
      <c r="AP38" s="2">
        <f t="shared" si="23"/>
        <v>3.8461538461538464E-2</v>
      </c>
      <c r="AQ38" s="2">
        <f t="shared" si="24"/>
        <v>0.11538461538461539</v>
      </c>
      <c r="AR38" s="2">
        <f t="shared" si="25"/>
        <v>0.34615384615384615</v>
      </c>
      <c r="AS38" s="2">
        <f t="shared" si="26"/>
        <v>0</v>
      </c>
      <c r="AT38" s="2">
        <f t="shared" si="27"/>
        <v>7.6923076923076927E-2</v>
      </c>
      <c r="AU38" s="2">
        <f t="shared" si="28"/>
        <v>0.26923076923076922</v>
      </c>
      <c r="AV38" s="3">
        <f t="shared" ca="1" si="29"/>
        <v>1.1428571428571428</v>
      </c>
      <c r="AW38" s="2">
        <f t="shared" si="30"/>
        <v>8.3333333333333329E-2</v>
      </c>
      <c r="AX38" s="2">
        <f t="shared" si="31"/>
        <v>0</v>
      </c>
      <c r="AY38">
        <f t="shared" si="32"/>
        <v>5</v>
      </c>
      <c r="AZ38">
        <f t="shared" si="33"/>
        <v>24</v>
      </c>
      <c r="BA38" s="3">
        <f>IF(_xlfn.IFNA($A38,"")="","",AC38/(Configuration!$B$1/1000000))</f>
        <v>1.0250627850955871</v>
      </c>
      <c r="BB38">
        <f>IF(OR(_xlfn.IFNA($A38,"")="", ROW()&lt;=3,MAX(International!$C$3:$C$2000)&lt;$AC38),"",$A38-_xlfn.XLOOKUP($AC38,International!$C$3:$C$2000,International!$A$3:$A$2000,NA(),1,1))</f>
        <v>6</v>
      </c>
      <c r="BC38">
        <f>IF(OR(_xlfn.IFNA($A38,"")="", ROW()&lt;=3,MAX(International!$D$3:$D$2000)&lt;$BA38),"",$A38-_xlfn.XLOOKUP($BA38,International!$D$3:$D$2000,International!$A$3:$A$2000,NA(),1,1))</f>
        <v>6</v>
      </c>
      <c r="BD38">
        <f>IF(OR(_xlfn.IFNA($A38,"")="", ROW()&lt;=3,MAX(International!$F$3:$F$2000)&lt;$AC38),"",$A38-_xlfn.XLOOKUP($AC38,International!$F$3:$F$2000,International!$A$3:$A$2000,NA(),1,1))</f>
        <v>1</v>
      </c>
      <c r="BE38">
        <f>IF(OR(_xlfn.IFNA($A38,"")="", ROW()&lt;=3,MAX(International!$G$3:$G$2000)&lt;$BA38),"",$A38-_xlfn.XLOOKUP($BA38,International!$G$3:$G$2000,International!$A$3:$A$2000,NA(),1,1))</f>
        <v>-1</v>
      </c>
      <c r="BF38">
        <f>IF(OR(_xlfn.IFNA($A38,"")="", ROW()&lt;=3,MAX(International!$I$3:$I$2000)&lt;$AC38),"",$A38-_xlfn.XLOOKUP($AC38,International!$I$3:$I$2000,International!$A$3:$A$2000,NA(),1,1))</f>
        <v>-9</v>
      </c>
      <c r="BG38">
        <f>IF(OR(_xlfn.IFNA($A38,"")="", ROW()&lt;=3,MAX(International!$J$3:$J$2000)&lt;$BA38),"",$A38-_xlfn.XLOOKUP($BA38,International!$J$3:$J$2000,International!$A$3:$A$2000,NA(),1,1))</f>
        <v>-4</v>
      </c>
      <c r="BH38">
        <f>IF(OR(_xlfn.IFNA($A38,"")="", ROW()&lt;=3,MAX(International!$L$3:$L$2000)&lt;$AC38),"",$A38-_xlfn.XLOOKUP($AC38,International!$L$3:$L$2000,International!$A$3:$A$2000,NA(),1,1))</f>
        <v>4</v>
      </c>
      <c r="BI38">
        <f>IF(OR(_xlfn.IFNA($A38,"")="", ROW()&lt;=3,MAX(International!$M$3:$M$2000)&lt;$BA38),"",$A38-_xlfn.XLOOKUP($BA38,International!$M$3:$M$2000,International!$A$3:$A$2000,NA(),1,1))</f>
        <v>-8</v>
      </c>
      <c r="BJ38">
        <f>IF(OR(_xlfn.IFNA($A38,"")="", ROW()&lt;=3,MAX(International!$O$3:$O$2000)&lt;$AC38),"",$A38-_xlfn.XLOOKUP($AC38,International!$O$3:$O$2000,International!$A$3:$A$2000,NA(),1,1))</f>
        <v>-6</v>
      </c>
      <c r="BK38">
        <f>IF(OR(_xlfn.IFNA($A38,"")="", ROW()&lt;=3,MAX(International!$P$3:$P$2000)&lt;$BA38),"",$A38-_xlfn.XLOOKUP($BA38,International!$P$3:$P$2000,International!$A$3:$A$2000,NA(),1,1))</f>
        <v>-4</v>
      </c>
      <c r="BL38">
        <f>IF(OR(_xlfn.IFNA($A38,"")="", ROW()&lt;=3,MAX(International!$R$3:$R$2000)&lt;$AC38),"",$A38-_xlfn.XLOOKUP($AC38,International!$R$3:$R$2000,International!$A$3:$A$2000,NA(),1,1))</f>
        <v>23</v>
      </c>
      <c r="BM38">
        <f>IF(OR(_xlfn.IFNA($A38,"")="", ROW()&lt;=3,MAX(International!$S$3:$S$2000)&lt;$BA38),"",$A38-_xlfn.XLOOKUP($BA38,International!$S$3:$S$2000,International!$A$3:$A$2000,NA(),1,1))</f>
        <v>31</v>
      </c>
      <c r="BN38">
        <f>IF(OR(_xlfn.IFNA($A38,"")="", ROW()&lt;=3,MAX(International!$U$3:$U$2000)&lt;$AC38),"",$A38-_xlfn.XLOOKUP($AC38,International!$U$3:$U$2000,International!$A$3:$A$2000,NA(),1,1))</f>
        <v>18</v>
      </c>
      <c r="BO38">
        <f>IF(OR(_xlfn.IFNA($A38,"")="", ROW()&lt;=3,MAX(International!$V$3:$V$2000)&lt;$BA38),"",$A38-_xlfn.XLOOKUP($BA38,International!$V$3:$V$2000,International!$A$3:$A$2000,NA(),1,1))</f>
        <v>8</v>
      </c>
      <c r="BP38">
        <f>IF(OR(_xlfn.IFNA($A38,"")="", ROW()&lt;=3,MAX(International!$X$3:$X$2000)&lt;$AC38),"",$A38-_xlfn.XLOOKUP($AC38,International!$X$3:$X$2000,International!$A$3:$A$2000,NA(),1,1))</f>
        <v>-2</v>
      </c>
      <c r="BQ38">
        <f>IF(OR(_xlfn.IFNA($A38,"")="", ROW()&lt;=3,MAX(International!$Y$3:$Y$2000)&lt;$BA38),"",$A38-_xlfn.XLOOKUP($BA38,International!$Y$3:$Y$2000,International!$A$3:$A$2000,NA(),1,1))</f>
        <v>-5</v>
      </c>
      <c r="BR38" t="e">
        <f t="shared" si="34"/>
        <v>#N/A</v>
      </c>
      <c r="BS38" t="e">
        <f t="shared" si="130"/>
        <v>#N/A</v>
      </c>
      <c r="BT38" t="e">
        <f t="shared" si="131"/>
        <v>#N/A</v>
      </c>
      <c r="BU38" t="e">
        <f t="shared" si="132"/>
        <v>#N/A</v>
      </c>
      <c r="BV38" t="e">
        <f t="shared" si="133"/>
        <v>#N/A</v>
      </c>
      <c r="BW38" t="e">
        <f t="shared" si="134"/>
        <v>#N/A</v>
      </c>
      <c r="BX38" t="e">
        <f>IFERROR(IF(OR(ISNA($A38),$AC38&lt;100),NA(),IF(FLOOR((2^(($BR38+2*_xlfn.XLOOKUP(_xlfn.AGGREGATE(4,6,$BR$3:$BR1989),$BR$3:$BR$2000,$CA$3:$CA$2000,1,1)*LOG(10)/LOG(2))/_xlfn.XLOOKUP(_xlfn.AGGREGATE(4,6,$BR$3:$BR1989),$BR$3:$BR$2000,$CA$3:$CA$2000,1,1))),2)&gt; _xlfn.AGGREGATE(4,6,$BZ$3:$CX$2000)+2000,NA(),FLOOR((2^(($BR38+2*_xlfn.XLOOKUP(_xlfn.AGGREGATE(4,6,$BR$3:$BR1989),$BR$3:$BR$2000,$CA$3:$CA$2000,1,1)*LOG(10)/LOG(2))/_xlfn.XLOOKUP(_xlfn.AGGREGATE(4,6,$BR$3:$BR1989),$BR$3:$BR$2000,$CA$3:$CA$2000,1,1))),2))), NA())</f>
        <v>#N/A</v>
      </c>
      <c r="BY38" t="e">
        <f>IF(OR(ISNA($A38),$AC38&lt;100),NA(),FLOOR(_xlfn.XLOOKUP(_xlfn.AGGREGATE(5,6,$BR$3:$BR1989),$BR$3:$BR$2000,$BZ$3:$BZ$2000,1,1)+(_xlfn.XLOOKUP(_xlfn.AGGREGATE(4,6,$BR$3:$BR1989),$BR$3:$BR$2000,$BZ$3:$BZ$2000,1,1)-_xlfn.XLOOKUP(_xlfn.AGGREGATE(5,6,$BR$3:$BR1989),$BR$3:$BR$2000,$BZ$3:$BZ$2000,1,1))/_xlfn.XLOOKUP(_xlfn.AGGREGATE(4,6,$BR$3:$BR1989),$BR$3:$BR$2000,$BR$3:$BR$2000,1,1)*BR38, 1))</f>
        <v>#N/A</v>
      </c>
      <c r="BZ38" t="e">
        <f t="shared" si="35"/>
        <v>#N/A</v>
      </c>
      <c r="CA38" t="e">
        <f t="shared" si="135"/>
        <v>#N/A</v>
      </c>
      <c r="CB38" t="e">
        <f>IF(OR(ISNA($A38),$AC38&lt;100),NA(),IF($BR38=0,0,FLOOR((BZ38-_xlfn.XLOOKUP(_xlfn.AGGREGATE(5,6,$BR$3:$BR1989),$BR$3:$BR$2000,BZ$3:BZ$2000,1,1))/_xlfn.XLOOKUP($BR38,$BR$3:$BR$2000,$BR$3:$BR$2000,1,1), 1)))</f>
        <v>#N/A</v>
      </c>
      <c r="CC38" t="e" cm="1">
        <f t="array" ref="CC38">IFERROR(IF(OR(ISNA($A38),$AC38&lt;100,INDEX(International!C$3:C$2000,_xlfn.XMATCH(100,International!C$3:C$2000,1,1)+$BR38)=""),NA(),INDEX(International!C$3:C$2000,_xlfn.XMATCH(100,International!C$3:C$2000,1,1)+$BR38)), NA())</f>
        <v>#N/A</v>
      </c>
      <c r="CD38" t="e">
        <f t="shared" si="36"/>
        <v>#N/A</v>
      </c>
      <c r="CE38" t="e">
        <f>IF(OR(ISNA($A38),$AC38&lt;100),NA(),IF($BR38=0,0,FLOOR((CC38-_xlfn.XLOOKUP(_xlfn.AGGREGATE(5,6,$BR$3:$BR1989),$BR$3:$BR$2000,CC$3:CC$2000,1,1))/_xlfn.XLOOKUP($BR38,$BR$3:$BR$2000,$BR$3:$BR$2000,1,1), 1)))</f>
        <v>#N/A</v>
      </c>
      <c r="CF38" t="e" cm="1">
        <f t="array" ref="CF38">IFERROR(IF(OR(ISNA($A38),$AC38&lt;100,INDEX(International!F$3:F$2000,_xlfn.XMATCH(100,International!F$3:F$2000,1,1)+$BR38)=""),NA(),INDEX(International!F$3:F$2000,_xlfn.XMATCH(100,International!F$3:F$2000,1,1)+$BR38)), NA())</f>
        <v>#N/A</v>
      </c>
      <c r="CG38" t="e">
        <f t="shared" si="6"/>
        <v>#N/A</v>
      </c>
      <c r="CH38" t="e">
        <f>IF(OR(ISNA($A38),$AC38&lt;100),NA(),IF($BR38=0,0,FLOOR((CF38-_xlfn.XLOOKUP(_xlfn.AGGREGATE(5,6,$BR$3:$BR1989),$BR$3:$BR$2000,CF$3:CF$2000,1,1))/_xlfn.XLOOKUP($BR38,$BR$3:$BR$2000,$BR$3:$BR$2000,1,1), 1)))</f>
        <v>#N/A</v>
      </c>
      <c r="CI38" t="e" cm="1">
        <f t="array" ref="CI38">IFERROR(IF(OR(ISNA($A38),$AC38&lt;100,INDEX(International!I$3:I$2000,_xlfn.XMATCH(100,International!I$3:I$2000,1,1)+$BR38)=""),NA(),INDEX(International!I$3:I$2000,_xlfn.XMATCH(100,International!I$3:I$2000,1,1)+$BR38)), NA())</f>
        <v>#N/A</v>
      </c>
      <c r="CJ38" t="e">
        <f t="shared" si="6"/>
        <v>#N/A</v>
      </c>
      <c r="CK38" t="e">
        <f>IF(OR(ISNA($A38),$AC38&lt;100),NA(),IF($BR38=0,0,FLOOR((CI38-_xlfn.XLOOKUP(_xlfn.AGGREGATE(5,6,$BR$3:$BR1989),$BR$3:$BR$2000,CI$3:CI$2000,1,1))/_xlfn.XLOOKUP($BR38,$BR$3:$BR$2000,$BR$3:$BR$2000,1,1), 1)))</f>
        <v>#N/A</v>
      </c>
      <c r="CL38" t="e" cm="1">
        <f t="array" ref="CL38">IFERROR(IF(OR(ISNA($A38),$AC38&lt;100,INDEX(International!L$3:L$2000,_xlfn.XMATCH(100,International!L$3:L$2000,1,1)+$BR38)=""),NA(),INDEX(International!L$3:L$2000,_xlfn.XMATCH(100,International!L$3:L$2000,1,1)+$BR38)), NA())</f>
        <v>#N/A</v>
      </c>
      <c r="CM38" t="e">
        <f t="shared" ref="CM38:CP38" si="145">IF(OR(ISNA($A38),$AC38&lt;100),NA(),IF(CL38=100,0,($BR38*LOG(2)/LOG(CL38/100))))</f>
        <v>#N/A</v>
      </c>
      <c r="CN38" t="e">
        <f>IF(OR(ISNA($A38),$AC38&lt;100),NA(),IF($BR38=0,0,FLOOR((CL38-_xlfn.XLOOKUP(_xlfn.AGGREGATE(5,6,$BR$3:$BR1989),$BR$3:$BR$2000,CL$3:CL$2000,1,1))/_xlfn.XLOOKUP($BR38,$BR$3:$BR$2000,$BR$3:$BR$2000,1,1), 1)))</f>
        <v>#N/A</v>
      </c>
      <c r="CO38" t="e" cm="1">
        <f t="array" ref="CO38">IFERROR(IF(OR(ISNA($A38),$AC38&lt;100,INDEX(International!O$3:O$2000,_xlfn.XMATCH(100,International!O$3:O$2000,1,1)+$BR38)=""),NA(),INDEX(International!O$3:O$2000,_xlfn.XMATCH(100,International!O$3:O$2000,1,1)+$BR38)), NA())</f>
        <v>#N/A</v>
      </c>
      <c r="CP38" t="e">
        <f t="shared" si="145"/>
        <v>#N/A</v>
      </c>
      <c r="CQ38" t="e">
        <f>IF(OR(ISNA($A38),$AC38&lt;100),NA(),IF($BR38=0,0,FLOOR((CO38-_xlfn.XLOOKUP(_xlfn.AGGREGATE(5,6,$BR$3:$BR1989),$BR$3:$BR$2000,CO$3:CO$2000,1,1))/_xlfn.XLOOKUP($BR38,$BR$3:$BR$2000,$BR$3:$BR$2000,1,1), 1)))</f>
        <v>#N/A</v>
      </c>
      <c r="CR38" t="e" cm="1">
        <f t="array" ref="CR38">IFERROR(IF(OR(ISNA($A38),$AC38&lt;100,INDEX(International!R$3:R$2000,_xlfn.XMATCH(100,International!R$3:R$2000,1,1)+$BR38)=""),NA(),INDEX(International!R$3:R$2000,_xlfn.XMATCH(100,International!R$3:R$2000,1,1)+$BR38)), NA())</f>
        <v>#N/A</v>
      </c>
      <c r="CS38" t="e">
        <f t="shared" ref="CS38:CV38" si="146">IF(OR(ISNA($A38),$AC38&lt;100),NA(),IF(CR38=100,0,($BR38*LOG(2)/LOG(CR38/100))))</f>
        <v>#N/A</v>
      </c>
      <c r="CT38" t="e">
        <f>IF(OR(ISNA($A38),$AC38&lt;100),NA(),IF($BR38=0,0,FLOOR((CR38-_xlfn.XLOOKUP(_xlfn.AGGREGATE(5,6,$BR$3:$BR1989),$BR$3:$BR$2000,CR$3:CR$2000,1,1))/_xlfn.XLOOKUP($BR38,$BR$3:$BR$2000,$BR$3:$BR$2000,1,1), 1)))</f>
        <v>#N/A</v>
      </c>
      <c r="CU38" t="e" cm="1">
        <f t="array" ref="CU38">IFERROR(IF(OR(ISNA($A38),$AC38&lt;100,INDEX(International!U$3:U$2000,_xlfn.XMATCH(100,International!U$3:U$2000,1,1)+$BR38)=""),NA(),INDEX(International!U$3:U$2000,_xlfn.XMATCH(100,International!U$3:U$2000,1,1)+$BR38)), NA())</f>
        <v>#N/A</v>
      </c>
      <c r="CV38" t="e">
        <f t="shared" si="146"/>
        <v>#N/A</v>
      </c>
      <c r="CW38" t="e">
        <f>IF(OR(ISNA($A38),$AC38&lt;100),NA(),IF($BR38=0,0,FLOOR((CU38-_xlfn.XLOOKUP(_xlfn.AGGREGATE(5,6,$BR$3:$BR1989),$BR$3:$BR$2000,CU$3:CU$2000,1,1))/_xlfn.XLOOKUP($BR38,$BR$3:$BR$2000,$BR$3:$BR$2000,1,1), 1)))</f>
        <v>#N/A</v>
      </c>
      <c r="CX38" t="e" cm="1">
        <f t="array" ref="CX38">IFERROR(IF(OR(ISNA($A38),$AC38&lt;100,INDEX(International!X$3:X$2000,_xlfn.XMATCH(100,International!X$3:X$2000,1,1)+$BR38)=""),NA(),INDEX(International!X$3:X$2000,_xlfn.XMATCH(100,International!X$3:X$2000,1,1)+$BR38)), NA())</f>
        <v>#N/A</v>
      </c>
      <c r="CY38" t="e">
        <f t="shared" ref="CY38" si="147">IF(OR(ISNA($A38),$AC38&lt;100),NA(),IF(CX38=100,0,($BR38*LOG(2)/LOG(CX38/100))))</f>
        <v>#N/A</v>
      </c>
      <c r="CZ38" t="e">
        <f>IF(OR(ISNA($A38),$AC38&lt;100),NA(),IF($BR38=0,0,FLOOR((CX38-_xlfn.XLOOKUP(_xlfn.AGGREGATE(5,6,$BR$3:$BR1989),$BR$3:$BR$2000,CX$3:CX$2000,1,1))/_xlfn.XLOOKUP($BR38,$BR$3:$BR$2000,$BR$3:$BR$2000,1,1), 1)))</f>
        <v>#N/A</v>
      </c>
      <c r="DA38" t="e">
        <f>IF(_xlfn.IFNA(A38,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38:K2035)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37+1,DA37+1,NA())))</f>
        <v>#N/A</v>
      </c>
      <c r="DB38" t="e" cm="1">
        <f t="array" ref="DB38">IFERROR(IF(ISNA($A38),NA(),INDEX(B$3:B$2000,_xlfn.XMATCH(Configuration!$B$12,B$3:B$2000,1,1)+$DA38)-0), NA())</f>
        <v>#N/A</v>
      </c>
      <c r="DC38" t="e" cm="1">
        <f t="array" ref="DC38">IFERROR(IF(ISNA($A38),NA(),INDEX(E$3:E$2000,_xlfn.XMATCH(Configuration!$B$12,E$3:E$2000,1,1)+$DA38)-0), NA())</f>
        <v>#N/A</v>
      </c>
      <c r="DD38" t="e" cm="1">
        <f t="array" ref="DD38">IFERROR(IF(ISNA($A38),NA(),INDEX(H$3:H$2000,_xlfn.XMATCH(Configuration!$B$12,H$3:H$2000,1,1)+$DA38)-0), NA())</f>
        <v>#N/A</v>
      </c>
      <c r="DE38" t="e" cm="1">
        <f t="array" ref="DE38">IFERROR(IF(ISNA($A38),NA(),INDEX(K$3:K$2000,_xlfn.XMATCH(Configuration!$B$12,K$3:K$2000,1,1)+$DA38)-0), NA())</f>
        <v>#N/A</v>
      </c>
      <c r="DF38" t="e" cm="1">
        <f t="array" ref="DF38">IFERROR(IF(ISNA($A38),NA(),INDEX(N$3:N$2000,_xlfn.XMATCH(Configuration!$B$12,N$3:N$2000,1,1)+$DA38)-0), NA())</f>
        <v>#N/A</v>
      </c>
      <c r="DG38" t="e" cm="1">
        <f t="array" ref="DG38">IFERROR(IF(ISNA($A38),NA(),INDEX(Q$3:Q$2000,_xlfn.XMATCH(Configuration!$B$12,Q$3:Q$2000,1,1)+$DA38)-0), NA())</f>
        <v>#N/A</v>
      </c>
      <c r="DH38" t="e" cm="1">
        <f t="array" ref="DH38">IFERROR(IF(ISNA($A38),NA(),INDEX(T$3:T$2000,_xlfn.XMATCH(Configuration!$B$12,T$3:T$2000,1,1)+$DA38)-0), NA())</f>
        <v>#N/A</v>
      </c>
      <c r="DI38" t="e" cm="1">
        <f t="array" ref="DI38">IFERROR(IF(ISNA($A38),NA(),INDEX(W$3:W$2000,_xlfn.XMATCH(Configuration!$B$12,W$3:W$2000,1,1)+$DA38)-0), NA())</f>
        <v>#N/A</v>
      </c>
    </row>
    <row r="39" spans="1:113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10"/>
        <v>26</v>
      </c>
      <c r="AD39">
        <f t="shared" si="11"/>
        <v>6</v>
      </c>
      <c r="AE39">
        <f t="shared" si="12"/>
        <v>2</v>
      </c>
      <c r="AF39" s="5">
        <f t="shared" si="13"/>
        <v>0</v>
      </c>
      <c r="AG39">
        <f t="shared" si="14"/>
        <v>18</v>
      </c>
      <c r="AH39">
        <f t="shared" si="15"/>
        <v>22</v>
      </c>
      <c r="AI39">
        <f t="shared" si="16"/>
        <v>2</v>
      </c>
      <c r="AJ39">
        <f t="shared" si="17"/>
        <v>0</v>
      </c>
      <c r="AK39">
        <f t="shared" si="18"/>
        <v>20</v>
      </c>
      <c r="AL39" s="2">
        <f t="shared" si="19"/>
        <v>0.25</v>
      </c>
      <c r="AM39" s="2">
        <f t="shared" si="20"/>
        <v>0.75</v>
      </c>
      <c r="AN39" s="2">
        <f t="shared" si="21"/>
        <v>0</v>
      </c>
      <c r="AO39" s="2">
        <f t="shared" si="22"/>
        <v>0.15384615384615385</v>
      </c>
      <c r="AP39" s="2">
        <f t="shared" si="23"/>
        <v>3.8461538461538464E-2</v>
      </c>
      <c r="AQ39" s="2">
        <f t="shared" si="24"/>
        <v>0.11538461538461539</v>
      </c>
      <c r="AR39" s="2">
        <f t="shared" si="25"/>
        <v>0.34615384615384615</v>
      </c>
      <c r="AS39" s="2">
        <f t="shared" si="26"/>
        <v>0</v>
      </c>
      <c r="AT39" s="2">
        <f t="shared" si="27"/>
        <v>7.6923076923076927E-2</v>
      </c>
      <c r="AU39" s="2">
        <f t="shared" si="28"/>
        <v>0.26923076923076922</v>
      </c>
      <c r="AV39" s="3">
        <f t="shared" ca="1" si="29"/>
        <v>0.2857142857142857</v>
      </c>
      <c r="AW39" s="2">
        <f t="shared" si="30"/>
        <v>0</v>
      </c>
      <c r="AX39" s="2">
        <f t="shared" si="31"/>
        <v>-1</v>
      </c>
      <c r="AY39">
        <f t="shared" si="32"/>
        <v>4</v>
      </c>
      <c r="AZ39">
        <f t="shared" si="33"/>
        <v>25</v>
      </c>
      <c r="BA39" s="3">
        <f>IF(_xlfn.IFNA($A39,"")="","",AC39/(Configuration!$B$1/1000000))</f>
        <v>1.0250627850955871</v>
      </c>
      <c r="BB39">
        <f>IF(OR(_xlfn.IFNA($A39,"")="", ROW()&lt;=3,MAX(International!$C$3:$C$2000)&lt;$AC39),"",$A39-_xlfn.XLOOKUP($AC39,International!$C$3:$C$2000,International!$A$3:$A$2000,NA(),1,1))</f>
        <v>7</v>
      </c>
      <c r="BC39">
        <f>IF(OR(_xlfn.IFNA($A39,"")="", ROW()&lt;=3,MAX(International!$D$3:$D$2000)&lt;$BA39),"",$A39-_xlfn.XLOOKUP($BA39,International!$D$3:$D$2000,International!$A$3:$A$2000,NA(),1,1))</f>
        <v>7</v>
      </c>
      <c r="BD39">
        <f>IF(OR(_xlfn.IFNA($A39,"")="", ROW()&lt;=3,MAX(International!$F$3:$F$2000)&lt;$AC39),"",$A39-_xlfn.XLOOKUP($AC39,International!$F$3:$F$2000,International!$A$3:$A$2000,NA(),1,1))</f>
        <v>2</v>
      </c>
      <c r="BE39">
        <f>IF(OR(_xlfn.IFNA($A39,"")="", ROW()&lt;=3,MAX(International!$G$3:$G$2000)&lt;$BA39),"",$A39-_xlfn.XLOOKUP($BA39,International!$G$3:$G$2000,International!$A$3:$A$2000,NA(),1,1))</f>
        <v>0</v>
      </c>
      <c r="BF39">
        <f>IF(OR(_xlfn.IFNA($A39,"")="", ROW()&lt;=3,MAX(International!$I$3:$I$2000)&lt;$AC39),"",$A39-_xlfn.XLOOKUP($AC39,International!$I$3:$I$2000,International!$A$3:$A$2000,NA(),1,1))</f>
        <v>-8</v>
      </c>
      <c r="BG39">
        <f>IF(OR(_xlfn.IFNA($A39,"")="", ROW()&lt;=3,MAX(International!$J$3:$J$2000)&lt;$BA39),"",$A39-_xlfn.XLOOKUP($BA39,International!$J$3:$J$2000,International!$A$3:$A$2000,NA(),1,1))</f>
        <v>-3</v>
      </c>
      <c r="BH39">
        <f>IF(OR(_xlfn.IFNA($A39,"")="", ROW()&lt;=3,MAX(International!$L$3:$L$2000)&lt;$AC39),"",$A39-_xlfn.XLOOKUP($AC39,International!$L$3:$L$2000,International!$A$3:$A$2000,NA(),1,1))</f>
        <v>5</v>
      </c>
      <c r="BI39">
        <f>IF(OR(_xlfn.IFNA($A39,"")="", ROW()&lt;=3,MAX(International!$M$3:$M$2000)&lt;$BA39),"",$A39-_xlfn.XLOOKUP($BA39,International!$M$3:$M$2000,International!$A$3:$A$2000,NA(),1,1))</f>
        <v>-7</v>
      </c>
      <c r="BJ39">
        <f>IF(OR(_xlfn.IFNA($A39,"")="", ROW()&lt;=3,MAX(International!$O$3:$O$2000)&lt;$AC39),"",$A39-_xlfn.XLOOKUP($AC39,International!$O$3:$O$2000,International!$A$3:$A$2000,NA(),1,1))</f>
        <v>-5</v>
      </c>
      <c r="BK39">
        <f>IF(OR(_xlfn.IFNA($A39,"")="", ROW()&lt;=3,MAX(International!$P$3:$P$2000)&lt;$BA39),"",$A39-_xlfn.XLOOKUP($BA39,International!$P$3:$P$2000,International!$A$3:$A$2000,NA(),1,1))</f>
        <v>-3</v>
      </c>
      <c r="BL39">
        <f>IF(OR(_xlfn.IFNA($A39,"")="", ROW()&lt;=3,MAX(International!$R$3:$R$2000)&lt;$AC39),"",$A39-_xlfn.XLOOKUP($AC39,International!$R$3:$R$2000,International!$A$3:$A$2000,NA(),1,1))</f>
        <v>24</v>
      </c>
      <c r="BM39">
        <f>IF(OR(_xlfn.IFNA($A39,"")="", ROW()&lt;=3,MAX(International!$S$3:$S$2000)&lt;$BA39),"",$A39-_xlfn.XLOOKUP($BA39,International!$S$3:$S$2000,International!$A$3:$A$2000,NA(),1,1))</f>
        <v>32</v>
      </c>
      <c r="BN39">
        <f>IF(OR(_xlfn.IFNA($A39,"")="", ROW()&lt;=3,MAX(International!$U$3:$U$2000)&lt;$AC39),"",$A39-_xlfn.XLOOKUP($AC39,International!$U$3:$U$2000,International!$A$3:$A$2000,NA(),1,1))</f>
        <v>19</v>
      </c>
      <c r="BO39">
        <f>IF(OR(_xlfn.IFNA($A39,"")="", ROW()&lt;=3,MAX(International!$V$3:$V$2000)&lt;$BA39),"",$A39-_xlfn.XLOOKUP($BA39,International!$V$3:$V$2000,International!$A$3:$A$2000,NA(),1,1))</f>
        <v>9</v>
      </c>
      <c r="BP39">
        <f>IF(OR(_xlfn.IFNA($A39,"")="", ROW()&lt;=3,MAX(International!$X$3:$X$2000)&lt;$AC39),"",$A39-_xlfn.XLOOKUP($AC39,International!$X$3:$X$2000,International!$A$3:$A$2000,NA(),1,1))</f>
        <v>-1</v>
      </c>
      <c r="BQ39">
        <f>IF(OR(_xlfn.IFNA($A39,"")="", ROW()&lt;=3,MAX(International!$Y$3:$Y$2000)&lt;$BA39),"",$A39-_xlfn.XLOOKUP($BA39,International!$Y$3:$Y$2000,International!$A$3:$A$2000,NA(),1,1))</f>
        <v>-4</v>
      </c>
      <c r="BR39" t="e">
        <f t="shared" si="34"/>
        <v>#N/A</v>
      </c>
      <c r="BS39" t="e">
        <f t="shared" si="130"/>
        <v>#N/A</v>
      </c>
      <c r="BT39" t="e">
        <f t="shared" si="131"/>
        <v>#N/A</v>
      </c>
      <c r="BU39" t="e">
        <f t="shared" si="132"/>
        <v>#N/A</v>
      </c>
      <c r="BV39" t="e">
        <f t="shared" si="133"/>
        <v>#N/A</v>
      </c>
      <c r="BW39" t="e">
        <f t="shared" si="134"/>
        <v>#N/A</v>
      </c>
      <c r="BX39" t="e">
        <f>IFERROR(IF(OR(ISNA($A39),$AC39&lt;100),NA(),IF(FLOOR((2^(($BR39+2*_xlfn.XLOOKUP(_xlfn.AGGREGATE(4,6,$BR$3:$BR1990),$BR$3:$BR$2000,$CA$3:$CA$2000,1,1)*LOG(10)/LOG(2))/_xlfn.XLOOKUP(_xlfn.AGGREGATE(4,6,$BR$3:$BR1990),$BR$3:$BR$2000,$CA$3:$CA$2000,1,1))),2)&gt; _xlfn.AGGREGATE(4,6,$BZ$3:$CX$2000)+2000,NA(),FLOOR((2^(($BR39+2*_xlfn.XLOOKUP(_xlfn.AGGREGATE(4,6,$BR$3:$BR1990),$BR$3:$BR$2000,$CA$3:$CA$2000,1,1)*LOG(10)/LOG(2))/_xlfn.XLOOKUP(_xlfn.AGGREGATE(4,6,$BR$3:$BR1990),$BR$3:$BR$2000,$CA$3:$CA$2000,1,1))),2))), NA())</f>
        <v>#N/A</v>
      </c>
      <c r="BY39" t="e">
        <f>IF(OR(ISNA($A39),$AC39&lt;100),NA(),FLOOR(_xlfn.XLOOKUP(_xlfn.AGGREGATE(5,6,$BR$3:$BR1990),$BR$3:$BR$2000,$BZ$3:$BZ$2000,1,1)+(_xlfn.XLOOKUP(_xlfn.AGGREGATE(4,6,$BR$3:$BR1990),$BR$3:$BR$2000,$BZ$3:$BZ$2000,1,1)-_xlfn.XLOOKUP(_xlfn.AGGREGATE(5,6,$BR$3:$BR1990),$BR$3:$BR$2000,$BZ$3:$BZ$2000,1,1))/_xlfn.XLOOKUP(_xlfn.AGGREGATE(4,6,$BR$3:$BR1990),$BR$3:$BR$2000,$BR$3:$BR$2000,1,1)*BR39, 1))</f>
        <v>#N/A</v>
      </c>
      <c r="BZ39" t="e">
        <f t="shared" si="35"/>
        <v>#N/A</v>
      </c>
      <c r="CA39" t="e">
        <f t="shared" si="135"/>
        <v>#N/A</v>
      </c>
      <c r="CB39" t="e">
        <f>IF(OR(ISNA($A39),$AC39&lt;100),NA(),IF($BR39=0,0,FLOOR((BZ39-_xlfn.XLOOKUP(_xlfn.AGGREGATE(5,6,$BR$3:$BR1990),$BR$3:$BR$2000,BZ$3:BZ$2000,1,1))/_xlfn.XLOOKUP($BR39,$BR$3:$BR$2000,$BR$3:$BR$2000,1,1), 1)))</f>
        <v>#N/A</v>
      </c>
      <c r="CC39" t="e" cm="1">
        <f t="array" ref="CC39">IFERROR(IF(OR(ISNA($A39),$AC39&lt;100,INDEX(International!C$3:C$2000,_xlfn.XMATCH(100,International!C$3:C$2000,1,1)+$BR39)=""),NA(),INDEX(International!C$3:C$2000,_xlfn.XMATCH(100,International!C$3:C$2000,1,1)+$BR39)), NA())</f>
        <v>#N/A</v>
      </c>
      <c r="CD39" t="e">
        <f t="shared" si="36"/>
        <v>#N/A</v>
      </c>
      <c r="CE39" t="e">
        <f>IF(OR(ISNA($A39),$AC39&lt;100),NA(),IF($BR39=0,0,FLOOR((CC39-_xlfn.XLOOKUP(_xlfn.AGGREGATE(5,6,$BR$3:$BR1990),$BR$3:$BR$2000,CC$3:CC$2000,1,1))/_xlfn.XLOOKUP($BR39,$BR$3:$BR$2000,$BR$3:$BR$2000,1,1), 1)))</f>
        <v>#N/A</v>
      </c>
      <c r="CF39" t="e" cm="1">
        <f t="array" ref="CF39">IFERROR(IF(OR(ISNA($A39),$AC39&lt;100,INDEX(International!F$3:F$2000,_xlfn.XMATCH(100,International!F$3:F$2000,1,1)+$BR39)=""),NA(),INDEX(International!F$3:F$2000,_xlfn.XMATCH(100,International!F$3:F$2000,1,1)+$BR39)), NA())</f>
        <v>#N/A</v>
      </c>
      <c r="CG39" t="e">
        <f t="shared" si="6"/>
        <v>#N/A</v>
      </c>
      <c r="CH39" t="e">
        <f>IF(OR(ISNA($A39),$AC39&lt;100),NA(),IF($BR39=0,0,FLOOR((CF39-_xlfn.XLOOKUP(_xlfn.AGGREGATE(5,6,$BR$3:$BR1990),$BR$3:$BR$2000,CF$3:CF$2000,1,1))/_xlfn.XLOOKUP($BR39,$BR$3:$BR$2000,$BR$3:$BR$2000,1,1), 1)))</f>
        <v>#N/A</v>
      </c>
      <c r="CI39" t="e" cm="1">
        <f t="array" ref="CI39">IFERROR(IF(OR(ISNA($A39),$AC39&lt;100,INDEX(International!I$3:I$2000,_xlfn.XMATCH(100,International!I$3:I$2000,1,1)+$BR39)=""),NA(),INDEX(International!I$3:I$2000,_xlfn.XMATCH(100,International!I$3:I$2000,1,1)+$BR39)), NA())</f>
        <v>#N/A</v>
      </c>
      <c r="CJ39" t="e">
        <f t="shared" si="6"/>
        <v>#N/A</v>
      </c>
      <c r="CK39" t="e">
        <f>IF(OR(ISNA($A39),$AC39&lt;100),NA(),IF($BR39=0,0,FLOOR((CI39-_xlfn.XLOOKUP(_xlfn.AGGREGATE(5,6,$BR$3:$BR1990),$BR$3:$BR$2000,CI$3:CI$2000,1,1))/_xlfn.XLOOKUP($BR39,$BR$3:$BR$2000,$BR$3:$BR$2000,1,1), 1)))</f>
        <v>#N/A</v>
      </c>
      <c r="CL39" t="e" cm="1">
        <f t="array" ref="CL39">IFERROR(IF(OR(ISNA($A39),$AC39&lt;100,INDEX(International!L$3:L$2000,_xlfn.XMATCH(100,International!L$3:L$2000,1,1)+$BR39)=""),NA(),INDEX(International!L$3:L$2000,_xlfn.XMATCH(100,International!L$3:L$2000,1,1)+$BR39)), NA())</f>
        <v>#N/A</v>
      </c>
      <c r="CM39" t="e">
        <f t="shared" ref="CM39:CP39" si="148">IF(OR(ISNA($A39),$AC39&lt;100),NA(),IF(CL39=100,0,($BR39*LOG(2)/LOG(CL39/100))))</f>
        <v>#N/A</v>
      </c>
      <c r="CN39" t="e">
        <f>IF(OR(ISNA($A39),$AC39&lt;100),NA(),IF($BR39=0,0,FLOOR((CL39-_xlfn.XLOOKUP(_xlfn.AGGREGATE(5,6,$BR$3:$BR1990),$BR$3:$BR$2000,CL$3:CL$2000,1,1))/_xlfn.XLOOKUP($BR39,$BR$3:$BR$2000,$BR$3:$BR$2000,1,1), 1)))</f>
        <v>#N/A</v>
      </c>
      <c r="CO39" t="e" cm="1">
        <f t="array" ref="CO39">IFERROR(IF(OR(ISNA($A39),$AC39&lt;100,INDEX(International!O$3:O$2000,_xlfn.XMATCH(100,International!O$3:O$2000,1,1)+$BR39)=""),NA(),INDEX(International!O$3:O$2000,_xlfn.XMATCH(100,International!O$3:O$2000,1,1)+$BR39)), NA())</f>
        <v>#N/A</v>
      </c>
      <c r="CP39" t="e">
        <f t="shared" si="148"/>
        <v>#N/A</v>
      </c>
      <c r="CQ39" t="e">
        <f>IF(OR(ISNA($A39),$AC39&lt;100),NA(),IF($BR39=0,0,FLOOR((CO39-_xlfn.XLOOKUP(_xlfn.AGGREGATE(5,6,$BR$3:$BR1990),$BR$3:$BR$2000,CO$3:CO$2000,1,1))/_xlfn.XLOOKUP($BR39,$BR$3:$BR$2000,$BR$3:$BR$2000,1,1), 1)))</f>
        <v>#N/A</v>
      </c>
      <c r="CR39" t="e" cm="1">
        <f t="array" ref="CR39">IFERROR(IF(OR(ISNA($A39),$AC39&lt;100,INDEX(International!R$3:R$2000,_xlfn.XMATCH(100,International!R$3:R$2000,1,1)+$BR39)=""),NA(),INDEX(International!R$3:R$2000,_xlfn.XMATCH(100,International!R$3:R$2000,1,1)+$BR39)), NA())</f>
        <v>#N/A</v>
      </c>
      <c r="CS39" t="e">
        <f t="shared" ref="CS39:CV39" si="149">IF(OR(ISNA($A39),$AC39&lt;100),NA(),IF(CR39=100,0,($BR39*LOG(2)/LOG(CR39/100))))</f>
        <v>#N/A</v>
      </c>
      <c r="CT39" t="e">
        <f>IF(OR(ISNA($A39),$AC39&lt;100),NA(),IF($BR39=0,0,FLOOR((CR39-_xlfn.XLOOKUP(_xlfn.AGGREGATE(5,6,$BR$3:$BR1990),$BR$3:$BR$2000,CR$3:CR$2000,1,1))/_xlfn.XLOOKUP($BR39,$BR$3:$BR$2000,$BR$3:$BR$2000,1,1), 1)))</f>
        <v>#N/A</v>
      </c>
      <c r="CU39" t="e" cm="1">
        <f t="array" ref="CU39">IFERROR(IF(OR(ISNA($A39),$AC39&lt;100,INDEX(International!U$3:U$2000,_xlfn.XMATCH(100,International!U$3:U$2000,1,1)+$BR39)=""),NA(),INDEX(International!U$3:U$2000,_xlfn.XMATCH(100,International!U$3:U$2000,1,1)+$BR39)), NA())</f>
        <v>#N/A</v>
      </c>
      <c r="CV39" t="e">
        <f t="shared" si="149"/>
        <v>#N/A</v>
      </c>
      <c r="CW39" t="e">
        <f>IF(OR(ISNA($A39),$AC39&lt;100),NA(),IF($BR39=0,0,FLOOR((CU39-_xlfn.XLOOKUP(_xlfn.AGGREGATE(5,6,$BR$3:$BR1990),$BR$3:$BR$2000,CU$3:CU$2000,1,1))/_xlfn.XLOOKUP($BR39,$BR$3:$BR$2000,$BR$3:$BR$2000,1,1), 1)))</f>
        <v>#N/A</v>
      </c>
      <c r="CX39" t="e" cm="1">
        <f t="array" ref="CX39">IFERROR(IF(OR(ISNA($A39),$AC39&lt;100,INDEX(International!X$3:X$2000,_xlfn.XMATCH(100,International!X$3:X$2000,1,1)+$BR39)=""),NA(),INDEX(International!X$3:X$2000,_xlfn.XMATCH(100,International!X$3:X$2000,1,1)+$BR39)), NA())</f>
        <v>#N/A</v>
      </c>
      <c r="CY39" t="e">
        <f t="shared" ref="CY39" si="150">IF(OR(ISNA($A39),$AC39&lt;100),NA(),IF(CX39=100,0,($BR39*LOG(2)/LOG(CX39/100))))</f>
        <v>#N/A</v>
      </c>
      <c r="CZ39" t="e">
        <f>IF(OR(ISNA($A39),$AC39&lt;100),NA(),IF($BR39=0,0,FLOOR((CX39-_xlfn.XLOOKUP(_xlfn.AGGREGATE(5,6,$BR$3:$BR1990),$BR$3:$BR$2000,CX$3:CX$2000,1,1))/_xlfn.XLOOKUP($BR39,$BR$3:$BR$2000,$BR$3:$BR$2000,1,1), 1)))</f>
        <v>#N/A</v>
      </c>
      <c r="DA39" t="e">
        <f>IF(_xlfn.IFNA(A39,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39:K2036)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38+1,DA38+1,NA())))</f>
        <v>#N/A</v>
      </c>
      <c r="DB39" t="e" cm="1">
        <f t="array" ref="DB39">IFERROR(IF(ISNA($A39),NA(),INDEX(B$3:B$2000,_xlfn.XMATCH(Configuration!$B$12,B$3:B$2000,1,1)+$DA39)-0), NA())</f>
        <v>#N/A</v>
      </c>
      <c r="DC39" t="e" cm="1">
        <f t="array" ref="DC39">IFERROR(IF(ISNA($A39),NA(),INDEX(E$3:E$2000,_xlfn.XMATCH(Configuration!$B$12,E$3:E$2000,1,1)+$DA39)-0), NA())</f>
        <v>#N/A</v>
      </c>
      <c r="DD39" t="e" cm="1">
        <f t="array" ref="DD39">IFERROR(IF(ISNA($A39),NA(),INDEX(H$3:H$2000,_xlfn.XMATCH(Configuration!$B$12,H$3:H$2000,1,1)+$DA39)-0), NA())</f>
        <v>#N/A</v>
      </c>
      <c r="DE39" t="e" cm="1">
        <f t="array" ref="DE39">IFERROR(IF(ISNA($A39),NA(),INDEX(K$3:K$2000,_xlfn.XMATCH(Configuration!$B$12,K$3:K$2000,1,1)+$DA39)-0), NA())</f>
        <v>#N/A</v>
      </c>
      <c r="DF39" t="e" cm="1">
        <f t="array" ref="DF39">IFERROR(IF(ISNA($A39),NA(),INDEX(N$3:N$2000,_xlfn.XMATCH(Configuration!$B$12,N$3:N$2000,1,1)+$DA39)-0), NA())</f>
        <v>#N/A</v>
      </c>
      <c r="DG39" t="e" cm="1">
        <f t="array" ref="DG39">IFERROR(IF(ISNA($A39),NA(),INDEX(Q$3:Q$2000,_xlfn.XMATCH(Configuration!$B$12,Q$3:Q$2000,1,1)+$DA39)-0), NA())</f>
        <v>#N/A</v>
      </c>
      <c r="DH39" t="e" cm="1">
        <f t="array" ref="DH39">IFERROR(IF(ISNA($A39),NA(),INDEX(T$3:T$2000,_xlfn.XMATCH(Configuration!$B$12,T$3:T$2000,1,1)+$DA39)-0), NA())</f>
        <v>#N/A</v>
      </c>
      <c r="DI39" t="e" cm="1">
        <f t="array" ref="DI39">IFERROR(IF(ISNA($A39),NA(),INDEX(W$3:W$2000,_xlfn.XMATCH(Configuration!$B$12,W$3:W$2000,1,1)+$DA39)-0), NA())</f>
        <v>#N/A</v>
      </c>
    </row>
    <row r="40" spans="1:113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10"/>
        <v>30</v>
      </c>
      <c r="AD40">
        <f t="shared" si="11"/>
        <v>13</v>
      </c>
      <c r="AE40">
        <f t="shared" si="12"/>
        <v>3</v>
      </c>
      <c r="AF40" s="5">
        <f t="shared" si="13"/>
        <v>0</v>
      </c>
      <c r="AG40">
        <f t="shared" si="14"/>
        <v>14</v>
      </c>
      <c r="AH40">
        <f t="shared" si="15"/>
        <v>24</v>
      </c>
      <c r="AI40">
        <f t="shared" si="16"/>
        <v>9</v>
      </c>
      <c r="AJ40">
        <f t="shared" si="17"/>
        <v>1</v>
      </c>
      <c r="AK40">
        <f t="shared" si="18"/>
        <v>14</v>
      </c>
      <c r="AL40" s="2">
        <f t="shared" si="19"/>
        <v>0.1875</v>
      </c>
      <c r="AM40" s="2">
        <f t="shared" si="20"/>
        <v>0.8125</v>
      </c>
      <c r="AN40" s="2">
        <f t="shared" si="21"/>
        <v>0</v>
      </c>
      <c r="AO40" s="2">
        <f t="shared" si="22"/>
        <v>0.2</v>
      </c>
      <c r="AP40" s="2">
        <f t="shared" si="23"/>
        <v>3.3333333333333333E-2</v>
      </c>
      <c r="AQ40" s="2">
        <f t="shared" si="24"/>
        <v>0.1</v>
      </c>
      <c r="AR40" s="2">
        <f t="shared" si="25"/>
        <v>0.3</v>
      </c>
      <c r="AS40" s="2">
        <f t="shared" si="26"/>
        <v>0</v>
      </c>
      <c r="AT40" s="2">
        <f t="shared" si="27"/>
        <v>6.6666666666666666E-2</v>
      </c>
      <c r="AU40" s="2">
        <f t="shared" si="28"/>
        <v>0.3</v>
      </c>
      <c r="AV40" s="3">
        <f t="shared" ca="1" si="29"/>
        <v>0.8571428571428571</v>
      </c>
      <c r="AW40" s="2">
        <f t="shared" si="30"/>
        <v>0.15384615384615385</v>
      </c>
      <c r="AX40" s="2">
        <f t="shared" si="31"/>
        <v>0</v>
      </c>
      <c r="AY40">
        <f t="shared" si="32"/>
        <v>4</v>
      </c>
      <c r="AZ40">
        <f t="shared" si="33"/>
        <v>25</v>
      </c>
      <c r="BA40" s="3">
        <f>IF(_xlfn.IFNA($A40,"")="","",AC40/(Configuration!$B$1/1000000))</f>
        <v>1.1827647520333697</v>
      </c>
      <c r="BB40">
        <f>IF(OR(_xlfn.IFNA($A40,"")="", ROW()&lt;=3,MAX(International!$C$3:$C$2000)&lt;$AC40),"",$A40-_xlfn.XLOOKUP($AC40,International!$C$3:$C$2000,International!$A$3:$A$2000,NA(),1,1))</f>
        <v>8</v>
      </c>
      <c r="BC40">
        <f>IF(OR(_xlfn.IFNA($A40,"")="", ROW()&lt;=3,MAX(International!$D$3:$D$2000)&lt;$BA40),"",$A40-_xlfn.XLOOKUP($BA40,International!$D$3:$D$2000,International!$A$3:$A$2000,NA(),1,1))</f>
        <v>7</v>
      </c>
      <c r="BD40">
        <f>IF(OR(_xlfn.IFNA($A40,"")="", ROW()&lt;=3,MAX(International!$F$3:$F$2000)&lt;$AC40),"",$A40-_xlfn.XLOOKUP($AC40,International!$F$3:$F$2000,International!$A$3:$A$2000,NA(),1,1))</f>
        <v>3</v>
      </c>
      <c r="BE40">
        <f>IF(OR(_xlfn.IFNA($A40,"")="", ROW()&lt;=3,MAX(International!$G$3:$G$2000)&lt;$BA40),"",$A40-_xlfn.XLOOKUP($BA40,International!$G$3:$G$2000,International!$A$3:$A$2000,NA(),1,1))</f>
        <v>1</v>
      </c>
      <c r="BF40">
        <f>IF(OR(_xlfn.IFNA($A40,"")="", ROW()&lt;=3,MAX(International!$I$3:$I$2000)&lt;$AC40),"",$A40-_xlfn.XLOOKUP($AC40,International!$I$3:$I$2000,International!$A$3:$A$2000,NA(),1,1))</f>
        <v>-7</v>
      </c>
      <c r="BG40">
        <f>IF(OR(_xlfn.IFNA($A40,"")="", ROW()&lt;=3,MAX(International!$J$3:$J$2000)&lt;$BA40),"",$A40-_xlfn.XLOOKUP($BA40,International!$J$3:$J$2000,International!$A$3:$A$2000,NA(),1,1))</f>
        <v>-3</v>
      </c>
      <c r="BH40">
        <f>IF(OR(_xlfn.IFNA($A40,"")="", ROW()&lt;=3,MAX(International!$L$3:$L$2000)&lt;$AC40),"",$A40-_xlfn.XLOOKUP($AC40,International!$L$3:$L$2000,International!$A$3:$A$2000,NA(),1,1))</f>
        <v>6</v>
      </c>
      <c r="BI40">
        <f>IF(OR(_xlfn.IFNA($A40,"")="", ROW()&lt;=3,MAX(International!$M$3:$M$2000)&lt;$BA40),"",$A40-_xlfn.XLOOKUP($BA40,International!$M$3:$M$2000,International!$A$3:$A$2000,NA(),1,1))</f>
        <v>-6</v>
      </c>
      <c r="BJ40">
        <f>IF(OR(_xlfn.IFNA($A40,"")="", ROW()&lt;=3,MAX(International!$O$3:$O$2000)&lt;$AC40),"",$A40-_xlfn.XLOOKUP($AC40,International!$O$3:$O$2000,International!$A$3:$A$2000,NA(),1,1))</f>
        <v>-4</v>
      </c>
      <c r="BK40">
        <f>IF(OR(_xlfn.IFNA($A40,"")="", ROW()&lt;=3,MAX(International!$P$3:$P$2000)&lt;$BA40),"",$A40-_xlfn.XLOOKUP($BA40,International!$P$3:$P$2000,International!$A$3:$A$2000,NA(),1,1))</f>
        <v>-3</v>
      </c>
      <c r="BL40">
        <f>IF(OR(_xlfn.IFNA($A40,"")="", ROW()&lt;=3,MAX(International!$R$3:$R$2000)&lt;$AC40),"",$A40-_xlfn.XLOOKUP($AC40,International!$R$3:$R$2000,International!$A$3:$A$2000,NA(),1,1))</f>
        <v>23</v>
      </c>
      <c r="BM40">
        <f>IF(OR(_xlfn.IFNA($A40,"")="", ROW()&lt;=3,MAX(International!$S$3:$S$2000)&lt;$BA40),"",$A40-_xlfn.XLOOKUP($BA40,International!$S$3:$S$2000,International!$A$3:$A$2000,NA(),1,1))</f>
        <v>33</v>
      </c>
      <c r="BN40">
        <f>IF(OR(_xlfn.IFNA($A40,"")="", ROW()&lt;=3,MAX(International!$U$3:$U$2000)&lt;$AC40),"",$A40-_xlfn.XLOOKUP($AC40,International!$U$3:$U$2000,International!$A$3:$A$2000,NA(),1,1))</f>
        <v>13</v>
      </c>
      <c r="BO40">
        <f>IF(OR(_xlfn.IFNA($A40,"")="", ROW()&lt;=3,MAX(International!$V$3:$V$2000)&lt;$BA40),"",$A40-_xlfn.XLOOKUP($BA40,International!$V$3:$V$2000,International!$A$3:$A$2000,NA(),1,1))</f>
        <v>10</v>
      </c>
      <c r="BP40">
        <f>IF(OR(_xlfn.IFNA($A40,"")="", ROW()&lt;=3,MAX(International!$X$3:$X$2000)&lt;$AC40),"",$A40-_xlfn.XLOOKUP($AC40,International!$X$3:$X$2000,International!$A$3:$A$2000,NA(),1,1))</f>
        <v>0</v>
      </c>
      <c r="BQ40">
        <f>IF(OR(_xlfn.IFNA($A40,"")="", ROW()&lt;=3,MAX(International!$Y$3:$Y$2000)&lt;$BA40),"",$A40-_xlfn.XLOOKUP($BA40,International!$Y$3:$Y$2000,International!$A$3:$A$2000,NA(),1,1))</f>
        <v>-3</v>
      </c>
      <c r="BR40" t="e">
        <f t="shared" si="34"/>
        <v>#N/A</v>
      </c>
      <c r="BS40" t="e">
        <f t="shared" si="130"/>
        <v>#N/A</v>
      </c>
      <c r="BT40" t="e">
        <f t="shared" si="131"/>
        <v>#N/A</v>
      </c>
      <c r="BU40" t="e">
        <f t="shared" si="132"/>
        <v>#N/A</v>
      </c>
      <c r="BV40" t="e">
        <f t="shared" si="133"/>
        <v>#N/A</v>
      </c>
      <c r="BW40" t="e">
        <f t="shared" si="134"/>
        <v>#N/A</v>
      </c>
      <c r="BX40" t="e">
        <f>IFERROR(IF(OR(ISNA($A40),$AC40&lt;100),NA(),IF(FLOOR((2^(($BR40+2*_xlfn.XLOOKUP(_xlfn.AGGREGATE(4,6,$BR$3:$BR1991),$BR$3:$BR$2000,$CA$3:$CA$2000,1,1)*LOG(10)/LOG(2))/_xlfn.XLOOKUP(_xlfn.AGGREGATE(4,6,$BR$3:$BR1991),$BR$3:$BR$2000,$CA$3:$CA$2000,1,1))),2)&gt; _xlfn.AGGREGATE(4,6,$BZ$3:$CX$2000)+2000,NA(),FLOOR((2^(($BR40+2*_xlfn.XLOOKUP(_xlfn.AGGREGATE(4,6,$BR$3:$BR1991),$BR$3:$BR$2000,$CA$3:$CA$2000,1,1)*LOG(10)/LOG(2))/_xlfn.XLOOKUP(_xlfn.AGGREGATE(4,6,$BR$3:$BR1991),$BR$3:$BR$2000,$CA$3:$CA$2000,1,1))),2))), NA())</f>
        <v>#N/A</v>
      </c>
      <c r="BY40" t="e">
        <f>IF(OR(ISNA($A40),$AC40&lt;100),NA(),FLOOR(_xlfn.XLOOKUP(_xlfn.AGGREGATE(5,6,$BR$3:$BR1991),$BR$3:$BR$2000,$BZ$3:$BZ$2000,1,1)+(_xlfn.XLOOKUP(_xlfn.AGGREGATE(4,6,$BR$3:$BR1991),$BR$3:$BR$2000,$BZ$3:$BZ$2000,1,1)-_xlfn.XLOOKUP(_xlfn.AGGREGATE(5,6,$BR$3:$BR1991),$BR$3:$BR$2000,$BZ$3:$BZ$2000,1,1))/_xlfn.XLOOKUP(_xlfn.AGGREGATE(4,6,$BR$3:$BR1991),$BR$3:$BR$2000,$BR$3:$BR$2000,1,1)*BR40, 1))</f>
        <v>#N/A</v>
      </c>
      <c r="BZ40" t="e">
        <f t="shared" si="35"/>
        <v>#N/A</v>
      </c>
      <c r="CA40" t="e">
        <f t="shared" si="135"/>
        <v>#N/A</v>
      </c>
      <c r="CB40" t="e">
        <f>IF(OR(ISNA($A40),$AC40&lt;100),NA(),IF($BR40=0,0,FLOOR((BZ40-_xlfn.XLOOKUP(_xlfn.AGGREGATE(5,6,$BR$3:$BR1991),$BR$3:$BR$2000,BZ$3:BZ$2000,1,1))/_xlfn.XLOOKUP($BR40,$BR$3:$BR$2000,$BR$3:$BR$2000,1,1), 1)))</f>
        <v>#N/A</v>
      </c>
      <c r="CC40" t="e" cm="1">
        <f t="array" ref="CC40">IFERROR(IF(OR(ISNA($A40),$AC40&lt;100,INDEX(International!C$3:C$2000,_xlfn.XMATCH(100,International!C$3:C$2000,1,1)+$BR40)=""),NA(),INDEX(International!C$3:C$2000,_xlfn.XMATCH(100,International!C$3:C$2000,1,1)+$BR40)), NA())</f>
        <v>#N/A</v>
      </c>
      <c r="CD40" t="e">
        <f t="shared" si="36"/>
        <v>#N/A</v>
      </c>
      <c r="CE40" t="e">
        <f>IF(OR(ISNA($A40),$AC40&lt;100),NA(),IF($BR40=0,0,FLOOR((CC40-_xlfn.XLOOKUP(_xlfn.AGGREGATE(5,6,$BR$3:$BR1991),$BR$3:$BR$2000,CC$3:CC$2000,1,1))/_xlfn.XLOOKUP($BR40,$BR$3:$BR$2000,$BR$3:$BR$2000,1,1), 1)))</f>
        <v>#N/A</v>
      </c>
      <c r="CF40" t="e" cm="1">
        <f t="array" ref="CF40">IFERROR(IF(OR(ISNA($A40),$AC40&lt;100,INDEX(International!F$3:F$2000,_xlfn.XMATCH(100,International!F$3:F$2000,1,1)+$BR40)=""),NA(),INDEX(International!F$3:F$2000,_xlfn.XMATCH(100,International!F$3:F$2000,1,1)+$BR40)), NA())</f>
        <v>#N/A</v>
      </c>
      <c r="CG40" t="e">
        <f t="shared" si="6"/>
        <v>#N/A</v>
      </c>
      <c r="CH40" t="e">
        <f>IF(OR(ISNA($A40),$AC40&lt;100),NA(),IF($BR40=0,0,FLOOR((CF40-_xlfn.XLOOKUP(_xlfn.AGGREGATE(5,6,$BR$3:$BR1991),$BR$3:$BR$2000,CF$3:CF$2000,1,1))/_xlfn.XLOOKUP($BR40,$BR$3:$BR$2000,$BR$3:$BR$2000,1,1), 1)))</f>
        <v>#N/A</v>
      </c>
      <c r="CI40" t="e" cm="1">
        <f t="array" ref="CI40">IFERROR(IF(OR(ISNA($A40),$AC40&lt;100,INDEX(International!I$3:I$2000,_xlfn.XMATCH(100,International!I$3:I$2000,1,1)+$BR40)=""),NA(),INDEX(International!I$3:I$2000,_xlfn.XMATCH(100,International!I$3:I$2000,1,1)+$BR40)), NA())</f>
        <v>#N/A</v>
      </c>
      <c r="CJ40" t="e">
        <f t="shared" si="6"/>
        <v>#N/A</v>
      </c>
      <c r="CK40" t="e">
        <f>IF(OR(ISNA($A40),$AC40&lt;100),NA(),IF($BR40=0,0,FLOOR((CI40-_xlfn.XLOOKUP(_xlfn.AGGREGATE(5,6,$BR$3:$BR1991),$BR$3:$BR$2000,CI$3:CI$2000,1,1))/_xlfn.XLOOKUP($BR40,$BR$3:$BR$2000,$BR$3:$BR$2000,1,1), 1)))</f>
        <v>#N/A</v>
      </c>
      <c r="CL40" t="e" cm="1">
        <f t="array" ref="CL40">IFERROR(IF(OR(ISNA($A40),$AC40&lt;100,INDEX(International!L$3:L$2000,_xlfn.XMATCH(100,International!L$3:L$2000,1,1)+$BR40)=""),NA(),INDEX(International!L$3:L$2000,_xlfn.XMATCH(100,International!L$3:L$2000,1,1)+$BR40)), NA())</f>
        <v>#N/A</v>
      </c>
      <c r="CM40" t="e">
        <f t="shared" ref="CM40:CP40" si="151">IF(OR(ISNA($A40),$AC40&lt;100),NA(),IF(CL40=100,0,($BR40*LOG(2)/LOG(CL40/100))))</f>
        <v>#N/A</v>
      </c>
      <c r="CN40" t="e">
        <f>IF(OR(ISNA($A40),$AC40&lt;100),NA(),IF($BR40=0,0,FLOOR((CL40-_xlfn.XLOOKUP(_xlfn.AGGREGATE(5,6,$BR$3:$BR1991),$BR$3:$BR$2000,CL$3:CL$2000,1,1))/_xlfn.XLOOKUP($BR40,$BR$3:$BR$2000,$BR$3:$BR$2000,1,1), 1)))</f>
        <v>#N/A</v>
      </c>
      <c r="CO40" t="e" cm="1">
        <f t="array" ref="CO40">IFERROR(IF(OR(ISNA($A40),$AC40&lt;100,INDEX(International!O$3:O$2000,_xlfn.XMATCH(100,International!O$3:O$2000,1,1)+$BR40)=""),NA(),INDEX(International!O$3:O$2000,_xlfn.XMATCH(100,International!O$3:O$2000,1,1)+$BR40)), NA())</f>
        <v>#N/A</v>
      </c>
      <c r="CP40" t="e">
        <f t="shared" si="151"/>
        <v>#N/A</v>
      </c>
      <c r="CQ40" t="e">
        <f>IF(OR(ISNA($A40),$AC40&lt;100),NA(),IF($BR40=0,0,FLOOR((CO40-_xlfn.XLOOKUP(_xlfn.AGGREGATE(5,6,$BR$3:$BR1991),$BR$3:$BR$2000,CO$3:CO$2000,1,1))/_xlfn.XLOOKUP($BR40,$BR$3:$BR$2000,$BR$3:$BR$2000,1,1), 1)))</f>
        <v>#N/A</v>
      </c>
      <c r="CR40" t="e" cm="1">
        <f t="array" ref="CR40">IFERROR(IF(OR(ISNA($A40),$AC40&lt;100,INDEX(International!R$3:R$2000,_xlfn.XMATCH(100,International!R$3:R$2000,1,1)+$BR40)=""),NA(),INDEX(International!R$3:R$2000,_xlfn.XMATCH(100,International!R$3:R$2000,1,1)+$BR40)), NA())</f>
        <v>#N/A</v>
      </c>
      <c r="CS40" t="e">
        <f t="shared" ref="CS40:CV40" si="152">IF(OR(ISNA($A40),$AC40&lt;100),NA(),IF(CR40=100,0,($BR40*LOG(2)/LOG(CR40/100))))</f>
        <v>#N/A</v>
      </c>
      <c r="CT40" t="e">
        <f>IF(OR(ISNA($A40),$AC40&lt;100),NA(),IF($BR40=0,0,FLOOR((CR40-_xlfn.XLOOKUP(_xlfn.AGGREGATE(5,6,$BR$3:$BR1991),$BR$3:$BR$2000,CR$3:CR$2000,1,1))/_xlfn.XLOOKUP($BR40,$BR$3:$BR$2000,$BR$3:$BR$2000,1,1), 1)))</f>
        <v>#N/A</v>
      </c>
      <c r="CU40" t="e" cm="1">
        <f t="array" ref="CU40">IFERROR(IF(OR(ISNA($A40),$AC40&lt;100,INDEX(International!U$3:U$2000,_xlfn.XMATCH(100,International!U$3:U$2000,1,1)+$BR40)=""),NA(),INDEX(International!U$3:U$2000,_xlfn.XMATCH(100,International!U$3:U$2000,1,1)+$BR40)), NA())</f>
        <v>#N/A</v>
      </c>
      <c r="CV40" t="e">
        <f t="shared" si="152"/>
        <v>#N/A</v>
      </c>
      <c r="CW40" t="e">
        <f>IF(OR(ISNA($A40),$AC40&lt;100),NA(),IF($BR40=0,0,FLOOR((CU40-_xlfn.XLOOKUP(_xlfn.AGGREGATE(5,6,$BR$3:$BR1991),$BR$3:$BR$2000,CU$3:CU$2000,1,1))/_xlfn.XLOOKUP($BR40,$BR$3:$BR$2000,$BR$3:$BR$2000,1,1), 1)))</f>
        <v>#N/A</v>
      </c>
      <c r="CX40" t="e" cm="1">
        <f t="array" ref="CX40">IFERROR(IF(OR(ISNA($A40),$AC40&lt;100,INDEX(International!X$3:X$2000,_xlfn.XMATCH(100,International!X$3:X$2000,1,1)+$BR40)=""),NA(),INDEX(International!X$3:X$2000,_xlfn.XMATCH(100,International!X$3:X$2000,1,1)+$BR40)), NA())</f>
        <v>#N/A</v>
      </c>
      <c r="CY40" t="e">
        <f t="shared" ref="CY40" si="153">IF(OR(ISNA($A40),$AC40&lt;100),NA(),IF(CX40=100,0,($BR40*LOG(2)/LOG(CX40/100))))</f>
        <v>#N/A</v>
      </c>
      <c r="CZ40" t="e">
        <f>IF(OR(ISNA($A40),$AC40&lt;100),NA(),IF($BR40=0,0,FLOOR((CX40-_xlfn.XLOOKUP(_xlfn.AGGREGATE(5,6,$BR$3:$BR1991),$BR$3:$BR$2000,CX$3:CX$2000,1,1))/_xlfn.XLOOKUP($BR40,$BR$3:$BR$2000,$BR$3:$BR$2000,1,1), 1)))</f>
        <v>#N/A</v>
      </c>
      <c r="DA40" t="e">
        <f>IF(_xlfn.IFNA(A40,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40:K2037)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39+1,DA39+1,NA())))</f>
        <v>#N/A</v>
      </c>
      <c r="DB40" t="e" cm="1">
        <f t="array" ref="DB40">IFERROR(IF(ISNA($A40),NA(),INDEX(B$3:B$2000,_xlfn.XMATCH(Configuration!$B$12,B$3:B$2000,1,1)+$DA40)-0), NA())</f>
        <v>#N/A</v>
      </c>
      <c r="DC40" t="e" cm="1">
        <f t="array" ref="DC40">IFERROR(IF(ISNA($A40),NA(),INDEX(E$3:E$2000,_xlfn.XMATCH(Configuration!$B$12,E$3:E$2000,1,1)+$DA40)-0), NA())</f>
        <v>#N/A</v>
      </c>
      <c r="DD40" t="e" cm="1">
        <f t="array" ref="DD40">IFERROR(IF(ISNA($A40),NA(),INDEX(H$3:H$2000,_xlfn.XMATCH(Configuration!$B$12,H$3:H$2000,1,1)+$DA40)-0), NA())</f>
        <v>#N/A</v>
      </c>
      <c r="DE40" t="e" cm="1">
        <f t="array" ref="DE40">IFERROR(IF(ISNA($A40),NA(),INDEX(K$3:K$2000,_xlfn.XMATCH(Configuration!$B$12,K$3:K$2000,1,1)+$DA40)-0), NA())</f>
        <v>#N/A</v>
      </c>
      <c r="DF40" t="e" cm="1">
        <f t="array" ref="DF40">IFERROR(IF(ISNA($A40),NA(),INDEX(N$3:N$2000,_xlfn.XMATCH(Configuration!$B$12,N$3:N$2000,1,1)+$DA40)-0), NA())</f>
        <v>#N/A</v>
      </c>
      <c r="DG40" t="e" cm="1">
        <f t="array" ref="DG40">IFERROR(IF(ISNA($A40),NA(),INDEX(Q$3:Q$2000,_xlfn.XMATCH(Configuration!$B$12,Q$3:Q$2000,1,1)+$DA40)-0), NA())</f>
        <v>#N/A</v>
      </c>
      <c r="DH40" t="e" cm="1">
        <f t="array" ref="DH40">IFERROR(IF(ISNA($A40),NA(),INDEX(T$3:T$2000,_xlfn.XMATCH(Configuration!$B$12,T$3:T$2000,1,1)+$DA40)-0), NA())</f>
        <v>#N/A</v>
      </c>
      <c r="DI40" t="e" cm="1">
        <f t="array" ref="DI40">IFERROR(IF(ISNA($A40),NA(),INDEX(W$3:W$2000,_xlfn.XMATCH(Configuration!$B$12,W$3:W$2000,1,1)+$DA40)-0), NA())</f>
        <v>#N/A</v>
      </c>
    </row>
    <row r="41" spans="1:113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10"/>
        <v>34</v>
      </c>
      <c r="AD41">
        <f t="shared" si="11"/>
        <v>13</v>
      </c>
      <c r="AE41">
        <f t="shared" si="12"/>
        <v>3</v>
      </c>
      <c r="AF41" s="5">
        <f t="shared" si="13"/>
        <v>1</v>
      </c>
      <c r="AG41">
        <f t="shared" si="14"/>
        <v>18</v>
      </c>
      <c r="AH41">
        <f t="shared" si="15"/>
        <v>25</v>
      </c>
      <c r="AI41">
        <f t="shared" si="16"/>
        <v>9</v>
      </c>
      <c r="AJ41">
        <f t="shared" si="17"/>
        <v>1</v>
      </c>
      <c r="AK41">
        <f t="shared" si="18"/>
        <v>15</v>
      </c>
      <c r="AL41" s="2">
        <f t="shared" si="19"/>
        <v>0.1875</v>
      </c>
      <c r="AM41" s="2">
        <f t="shared" si="20"/>
        <v>0.8125</v>
      </c>
      <c r="AN41" s="2">
        <f t="shared" si="21"/>
        <v>0</v>
      </c>
      <c r="AO41" s="2">
        <f t="shared" si="22"/>
        <v>0.26470588235294118</v>
      </c>
      <c r="AP41" s="2">
        <f t="shared" si="23"/>
        <v>2.9411764705882353E-2</v>
      </c>
      <c r="AQ41" s="2">
        <f t="shared" si="24"/>
        <v>8.8235294117647065E-2</v>
      </c>
      <c r="AR41" s="2">
        <f t="shared" si="25"/>
        <v>0.26470588235294118</v>
      </c>
      <c r="AS41" s="2">
        <f t="shared" si="26"/>
        <v>2.9411764705882353E-2</v>
      </c>
      <c r="AT41" s="2">
        <f t="shared" si="27"/>
        <v>5.8823529411764705E-2</v>
      </c>
      <c r="AU41" s="2">
        <f t="shared" si="28"/>
        <v>0.26470588235294118</v>
      </c>
      <c r="AV41" s="3">
        <f t="shared" ca="1" si="29"/>
        <v>1.4285714285714286</v>
      </c>
      <c r="AW41" s="2">
        <f t="shared" si="30"/>
        <v>0.13333333333333333</v>
      </c>
      <c r="AX41" s="2">
        <f t="shared" si="31"/>
        <v>0</v>
      </c>
      <c r="AY41">
        <f t="shared" si="32"/>
        <v>5</v>
      </c>
      <c r="AZ41">
        <f t="shared" si="33"/>
        <v>11</v>
      </c>
      <c r="BA41" s="3">
        <f>IF(_xlfn.IFNA($A41,"")="","",AC41/(Configuration!$B$1/1000000))</f>
        <v>1.3404667189711523</v>
      </c>
      <c r="BB41">
        <f>IF(OR(_xlfn.IFNA($A41,"")="", ROW()&lt;=3,MAX(International!$C$3:$C$2000)&lt;$AC41),"",$A41-_xlfn.XLOOKUP($AC41,International!$C$3:$C$2000,International!$A$3:$A$2000,NA(),1,1))</f>
        <v>9</v>
      </c>
      <c r="BC41">
        <f>IF(OR(_xlfn.IFNA($A41,"")="", ROW()&lt;=3,MAX(International!$D$3:$D$2000)&lt;$BA41),"",$A41-_xlfn.XLOOKUP($BA41,International!$D$3:$D$2000,International!$A$3:$A$2000,NA(),1,1))</f>
        <v>8</v>
      </c>
      <c r="BD41">
        <f>IF(OR(_xlfn.IFNA($A41,"")="", ROW()&lt;=3,MAX(International!$F$3:$F$2000)&lt;$AC41),"",$A41-_xlfn.XLOOKUP($AC41,International!$F$3:$F$2000,International!$A$3:$A$2000,NA(),1,1))</f>
        <v>4</v>
      </c>
      <c r="BE41">
        <f>IF(OR(_xlfn.IFNA($A41,"")="", ROW()&lt;=3,MAX(International!$G$3:$G$2000)&lt;$BA41),"",$A41-_xlfn.XLOOKUP($BA41,International!$G$3:$G$2000,International!$A$3:$A$2000,NA(),1,1))</f>
        <v>2</v>
      </c>
      <c r="BF41">
        <f>IF(OR(_xlfn.IFNA($A41,"")="", ROW()&lt;=3,MAX(International!$I$3:$I$2000)&lt;$AC41),"",$A41-_xlfn.XLOOKUP($AC41,International!$I$3:$I$2000,International!$A$3:$A$2000,NA(),1,1))</f>
        <v>-6</v>
      </c>
      <c r="BG41">
        <f>IF(OR(_xlfn.IFNA($A41,"")="", ROW()&lt;=3,MAX(International!$J$3:$J$2000)&lt;$BA41),"",$A41-_xlfn.XLOOKUP($BA41,International!$J$3:$J$2000,International!$A$3:$A$2000,NA(),1,1))</f>
        <v>-2</v>
      </c>
      <c r="BH41">
        <f>IF(OR(_xlfn.IFNA($A41,"")="", ROW()&lt;=3,MAX(International!$L$3:$L$2000)&lt;$AC41),"",$A41-_xlfn.XLOOKUP($AC41,International!$L$3:$L$2000,International!$A$3:$A$2000,NA(),1,1))</f>
        <v>7</v>
      </c>
      <c r="BI41">
        <f>IF(OR(_xlfn.IFNA($A41,"")="", ROW()&lt;=3,MAX(International!$M$3:$M$2000)&lt;$BA41),"",$A41-_xlfn.XLOOKUP($BA41,International!$M$3:$M$2000,International!$A$3:$A$2000,NA(),1,1))</f>
        <v>-6</v>
      </c>
      <c r="BJ41">
        <f>IF(OR(_xlfn.IFNA($A41,"")="", ROW()&lt;=3,MAX(International!$O$3:$O$2000)&lt;$AC41),"",$A41-_xlfn.XLOOKUP($AC41,International!$O$3:$O$2000,International!$A$3:$A$2000,NA(),1,1))</f>
        <v>-3</v>
      </c>
      <c r="BK41">
        <f>IF(OR(_xlfn.IFNA($A41,"")="", ROW()&lt;=3,MAX(International!$P$3:$P$2000)&lt;$BA41),"",$A41-_xlfn.XLOOKUP($BA41,International!$P$3:$P$2000,International!$A$3:$A$2000,NA(),1,1))</f>
        <v>-2</v>
      </c>
      <c r="BL41">
        <f>IF(OR(_xlfn.IFNA($A41,"")="", ROW()&lt;=3,MAX(International!$R$3:$R$2000)&lt;$AC41),"",$A41-_xlfn.XLOOKUP($AC41,International!$R$3:$R$2000,International!$A$3:$A$2000,NA(),1,1))</f>
        <v>22</v>
      </c>
      <c r="BM41">
        <f>IF(OR(_xlfn.IFNA($A41,"")="", ROW()&lt;=3,MAX(International!$S$3:$S$2000)&lt;$BA41),"",$A41-_xlfn.XLOOKUP($BA41,International!$S$3:$S$2000,International!$A$3:$A$2000,NA(),1,1))</f>
        <v>32</v>
      </c>
      <c r="BN41">
        <f>IF(OR(_xlfn.IFNA($A41,"")="", ROW()&lt;=3,MAX(International!$U$3:$U$2000)&lt;$AC41),"",$A41-_xlfn.XLOOKUP($AC41,International!$U$3:$U$2000,International!$A$3:$A$2000,NA(),1,1))</f>
        <v>11</v>
      </c>
      <c r="BO41">
        <f>IF(OR(_xlfn.IFNA($A41,"")="", ROW()&lt;=3,MAX(International!$V$3:$V$2000)&lt;$BA41),"",$A41-_xlfn.XLOOKUP($BA41,International!$V$3:$V$2000,International!$A$3:$A$2000,NA(),1,1))</f>
        <v>11</v>
      </c>
      <c r="BP41">
        <f>IF(OR(_xlfn.IFNA($A41,"")="", ROW()&lt;=3,MAX(International!$X$3:$X$2000)&lt;$AC41),"",$A41-_xlfn.XLOOKUP($AC41,International!$X$3:$X$2000,International!$A$3:$A$2000,NA(),1,1))</f>
        <v>1</v>
      </c>
      <c r="BQ41">
        <f>IF(OR(_xlfn.IFNA($A41,"")="", ROW()&lt;=3,MAX(International!$Y$3:$Y$2000)&lt;$BA41),"",$A41-_xlfn.XLOOKUP($BA41,International!$Y$3:$Y$2000,International!$A$3:$A$2000,NA(),1,1))</f>
        <v>-2</v>
      </c>
      <c r="BR41" t="e">
        <f t="shared" si="34"/>
        <v>#N/A</v>
      </c>
      <c r="BS41" t="e">
        <f t="shared" si="130"/>
        <v>#N/A</v>
      </c>
      <c r="BT41" t="e">
        <f t="shared" si="131"/>
        <v>#N/A</v>
      </c>
      <c r="BU41" t="e">
        <f t="shared" si="132"/>
        <v>#N/A</v>
      </c>
      <c r="BV41" t="e">
        <f t="shared" si="133"/>
        <v>#N/A</v>
      </c>
      <c r="BW41" t="e">
        <f t="shared" si="134"/>
        <v>#N/A</v>
      </c>
      <c r="BX41" t="e">
        <f>IFERROR(IF(OR(ISNA($A41),$AC41&lt;100),NA(),IF(FLOOR((2^(($BR41+2*_xlfn.XLOOKUP(_xlfn.AGGREGATE(4,6,$BR$3:$BR1992),$BR$3:$BR$2000,$CA$3:$CA$2000,1,1)*LOG(10)/LOG(2))/_xlfn.XLOOKUP(_xlfn.AGGREGATE(4,6,$BR$3:$BR1992),$BR$3:$BR$2000,$CA$3:$CA$2000,1,1))),2)&gt; _xlfn.AGGREGATE(4,6,$BZ$3:$CX$2000)+2000,NA(),FLOOR((2^(($BR41+2*_xlfn.XLOOKUP(_xlfn.AGGREGATE(4,6,$BR$3:$BR1992),$BR$3:$BR$2000,$CA$3:$CA$2000,1,1)*LOG(10)/LOG(2))/_xlfn.XLOOKUP(_xlfn.AGGREGATE(4,6,$BR$3:$BR1992),$BR$3:$BR$2000,$CA$3:$CA$2000,1,1))),2))), NA())</f>
        <v>#N/A</v>
      </c>
      <c r="BY41" t="e">
        <f>IF(OR(ISNA($A41),$AC41&lt;100),NA(),FLOOR(_xlfn.XLOOKUP(_xlfn.AGGREGATE(5,6,$BR$3:$BR1992),$BR$3:$BR$2000,$BZ$3:$BZ$2000,1,1)+(_xlfn.XLOOKUP(_xlfn.AGGREGATE(4,6,$BR$3:$BR1992),$BR$3:$BR$2000,$BZ$3:$BZ$2000,1,1)-_xlfn.XLOOKUP(_xlfn.AGGREGATE(5,6,$BR$3:$BR1992),$BR$3:$BR$2000,$BZ$3:$BZ$2000,1,1))/_xlfn.XLOOKUP(_xlfn.AGGREGATE(4,6,$BR$3:$BR1992),$BR$3:$BR$2000,$BR$3:$BR$2000,1,1)*BR41, 1))</f>
        <v>#N/A</v>
      </c>
      <c r="BZ41" t="e">
        <f t="shared" si="35"/>
        <v>#N/A</v>
      </c>
      <c r="CA41" t="e">
        <f t="shared" si="135"/>
        <v>#N/A</v>
      </c>
      <c r="CB41" t="e">
        <f>IF(OR(ISNA($A41),$AC41&lt;100),NA(),IF($BR41=0,0,FLOOR((BZ41-_xlfn.XLOOKUP(_xlfn.AGGREGATE(5,6,$BR$3:$BR1992),$BR$3:$BR$2000,BZ$3:BZ$2000,1,1))/_xlfn.XLOOKUP($BR41,$BR$3:$BR$2000,$BR$3:$BR$2000,1,1), 1)))</f>
        <v>#N/A</v>
      </c>
      <c r="CC41" t="e" cm="1">
        <f t="array" ref="CC41">IFERROR(IF(OR(ISNA($A41),$AC41&lt;100,INDEX(International!C$3:C$2000,_xlfn.XMATCH(100,International!C$3:C$2000,1,1)+$BR41)=""),NA(),INDEX(International!C$3:C$2000,_xlfn.XMATCH(100,International!C$3:C$2000,1,1)+$BR41)), NA())</f>
        <v>#N/A</v>
      </c>
      <c r="CD41" t="e">
        <f t="shared" si="36"/>
        <v>#N/A</v>
      </c>
      <c r="CE41" t="e">
        <f>IF(OR(ISNA($A41),$AC41&lt;100),NA(),IF($BR41=0,0,FLOOR((CC41-_xlfn.XLOOKUP(_xlfn.AGGREGATE(5,6,$BR$3:$BR1992),$BR$3:$BR$2000,CC$3:CC$2000,1,1))/_xlfn.XLOOKUP($BR41,$BR$3:$BR$2000,$BR$3:$BR$2000,1,1), 1)))</f>
        <v>#N/A</v>
      </c>
      <c r="CF41" t="e" cm="1">
        <f t="array" ref="CF41">IFERROR(IF(OR(ISNA($A41),$AC41&lt;100,INDEX(International!F$3:F$2000,_xlfn.XMATCH(100,International!F$3:F$2000,1,1)+$BR41)=""),NA(),INDEX(International!F$3:F$2000,_xlfn.XMATCH(100,International!F$3:F$2000,1,1)+$BR41)), NA())</f>
        <v>#N/A</v>
      </c>
      <c r="CG41" t="e">
        <f t="shared" si="6"/>
        <v>#N/A</v>
      </c>
      <c r="CH41" t="e">
        <f>IF(OR(ISNA($A41),$AC41&lt;100),NA(),IF($BR41=0,0,FLOOR((CF41-_xlfn.XLOOKUP(_xlfn.AGGREGATE(5,6,$BR$3:$BR1992),$BR$3:$BR$2000,CF$3:CF$2000,1,1))/_xlfn.XLOOKUP($BR41,$BR$3:$BR$2000,$BR$3:$BR$2000,1,1), 1)))</f>
        <v>#N/A</v>
      </c>
      <c r="CI41" t="e" cm="1">
        <f t="array" ref="CI41">IFERROR(IF(OR(ISNA($A41),$AC41&lt;100,INDEX(International!I$3:I$2000,_xlfn.XMATCH(100,International!I$3:I$2000,1,1)+$BR41)=""),NA(),INDEX(International!I$3:I$2000,_xlfn.XMATCH(100,International!I$3:I$2000,1,1)+$BR41)), NA())</f>
        <v>#N/A</v>
      </c>
      <c r="CJ41" t="e">
        <f t="shared" si="6"/>
        <v>#N/A</v>
      </c>
      <c r="CK41" t="e">
        <f>IF(OR(ISNA($A41),$AC41&lt;100),NA(),IF($BR41=0,0,FLOOR((CI41-_xlfn.XLOOKUP(_xlfn.AGGREGATE(5,6,$BR$3:$BR1992),$BR$3:$BR$2000,CI$3:CI$2000,1,1))/_xlfn.XLOOKUP($BR41,$BR$3:$BR$2000,$BR$3:$BR$2000,1,1), 1)))</f>
        <v>#N/A</v>
      </c>
      <c r="CL41" t="e" cm="1">
        <f t="array" ref="CL41">IFERROR(IF(OR(ISNA($A41),$AC41&lt;100,INDEX(International!L$3:L$2000,_xlfn.XMATCH(100,International!L$3:L$2000,1,1)+$BR41)=""),NA(),INDEX(International!L$3:L$2000,_xlfn.XMATCH(100,International!L$3:L$2000,1,1)+$BR41)), NA())</f>
        <v>#N/A</v>
      </c>
      <c r="CM41" t="e">
        <f t="shared" ref="CM41:CP41" si="154">IF(OR(ISNA($A41),$AC41&lt;100),NA(),IF(CL41=100,0,($BR41*LOG(2)/LOG(CL41/100))))</f>
        <v>#N/A</v>
      </c>
      <c r="CN41" t="e">
        <f>IF(OR(ISNA($A41),$AC41&lt;100),NA(),IF($BR41=0,0,FLOOR((CL41-_xlfn.XLOOKUP(_xlfn.AGGREGATE(5,6,$BR$3:$BR1992),$BR$3:$BR$2000,CL$3:CL$2000,1,1))/_xlfn.XLOOKUP($BR41,$BR$3:$BR$2000,$BR$3:$BR$2000,1,1), 1)))</f>
        <v>#N/A</v>
      </c>
      <c r="CO41" t="e" cm="1">
        <f t="array" ref="CO41">IFERROR(IF(OR(ISNA($A41),$AC41&lt;100,INDEX(International!O$3:O$2000,_xlfn.XMATCH(100,International!O$3:O$2000,1,1)+$BR41)=""),NA(),INDEX(International!O$3:O$2000,_xlfn.XMATCH(100,International!O$3:O$2000,1,1)+$BR41)), NA())</f>
        <v>#N/A</v>
      </c>
      <c r="CP41" t="e">
        <f t="shared" si="154"/>
        <v>#N/A</v>
      </c>
      <c r="CQ41" t="e">
        <f>IF(OR(ISNA($A41),$AC41&lt;100),NA(),IF($BR41=0,0,FLOOR((CO41-_xlfn.XLOOKUP(_xlfn.AGGREGATE(5,6,$BR$3:$BR1992),$BR$3:$BR$2000,CO$3:CO$2000,1,1))/_xlfn.XLOOKUP($BR41,$BR$3:$BR$2000,$BR$3:$BR$2000,1,1), 1)))</f>
        <v>#N/A</v>
      </c>
      <c r="CR41" t="e" cm="1">
        <f t="array" ref="CR41">IFERROR(IF(OR(ISNA($A41),$AC41&lt;100,INDEX(International!R$3:R$2000,_xlfn.XMATCH(100,International!R$3:R$2000,1,1)+$BR41)=""),NA(),INDEX(International!R$3:R$2000,_xlfn.XMATCH(100,International!R$3:R$2000,1,1)+$BR41)), NA())</f>
        <v>#N/A</v>
      </c>
      <c r="CS41" t="e">
        <f t="shared" ref="CS41:CV41" si="155">IF(OR(ISNA($A41),$AC41&lt;100),NA(),IF(CR41=100,0,($BR41*LOG(2)/LOG(CR41/100))))</f>
        <v>#N/A</v>
      </c>
      <c r="CT41" t="e">
        <f>IF(OR(ISNA($A41),$AC41&lt;100),NA(),IF($BR41=0,0,FLOOR((CR41-_xlfn.XLOOKUP(_xlfn.AGGREGATE(5,6,$BR$3:$BR1992),$BR$3:$BR$2000,CR$3:CR$2000,1,1))/_xlfn.XLOOKUP($BR41,$BR$3:$BR$2000,$BR$3:$BR$2000,1,1), 1)))</f>
        <v>#N/A</v>
      </c>
      <c r="CU41" t="e" cm="1">
        <f t="array" ref="CU41">IFERROR(IF(OR(ISNA($A41),$AC41&lt;100,INDEX(International!U$3:U$2000,_xlfn.XMATCH(100,International!U$3:U$2000,1,1)+$BR41)=""),NA(),INDEX(International!U$3:U$2000,_xlfn.XMATCH(100,International!U$3:U$2000,1,1)+$BR41)), NA())</f>
        <v>#N/A</v>
      </c>
      <c r="CV41" t="e">
        <f t="shared" si="155"/>
        <v>#N/A</v>
      </c>
      <c r="CW41" t="e">
        <f>IF(OR(ISNA($A41),$AC41&lt;100),NA(),IF($BR41=0,0,FLOOR((CU41-_xlfn.XLOOKUP(_xlfn.AGGREGATE(5,6,$BR$3:$BR1992),$BR$3:$BR$2000,CU$3:CU$2000,1,1))/_xlfn.XLOOKUP($BR41,$BR$3:$BR$2000,$BR$3:$BR$2000,1,1), 1)))</f>
        <v>#N/A</v>
      </c>
      <c r="CX41" t="e" cm="1">
        <f t="array" ref="CX41">IFERROR(IF(OR(ISNA($A41),$AC41&lt;100,INDEX(International!X$3:X$2000,_xlfn.XMATCH(100,International!X$3:X$2000,1,1)+$BR41)=""),NA(),INDEX(International!X$3:X$2000,_xlfn.XMATCH(100,International!X$3:X$2000,1,1)+$BR41)), NA())</f>
        <v>#N/A</v>
      </c>
      <c r="CY41" t="e">
        <f t="shared" ref="CY41" si="156">IF(OR(ISNA($A41),$AC41&lt;100),NA(),IF(CX41=100,0,($BR41*LOG(2)/LOG(CX41/100))))</f>
        <v>#N/A</v>
      </c>
      <c r="CZ41" t="e">
        <f>IF(OR(ISNA($A41),$AC41&lt;100),NA(),IF($BR41=0,0,FLOOR((CX41-_xlfn.XLOOKUP(_xlfn.AGGREGATE(5,6,$BR$3:$BR1992),$BR$3:$BR$2000,CX$3:CX$2000,1,1))/_xlfn.XLOOKUP($BR41,$BR$3:$BR$2000,$BR$3:$BR$2000,1,1), 1)))</f>
        <v>#N/A</v>
      </c>
      <c r="DA41" t="e">
        <f>IF(_xlfn.IFNA(A41,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41:K2038)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40+1,DA40+1,NA())))</f>
        <v>#N/A</v>
      </c>
      <c r="DB41" t="e" cm="1">
        <f t="array" ref="DB41">IFERROR(IF(ISNA($A41),NA(),INDEX(B$3:B$2000,_xlfn.XMATCH(Configuration!$B$12,B$3:B$2000,1,1)+$DA41)-0), NA())</f>
        <v>#N/A</v>
      </c>
      <c r="DC41" t="e" cm="1">
        <f t="array" ref="DC41">IFERROR(IF(ISNA($A41),NA(),INDEX(E$3:E$2000,_xlfn.XMATCH(Configuration!$B$12,E$3:E$2000,1,1)+$DA41)-0), NA())</f>
        <v>#N/A</v>
      </c>
      <c r="DD41" t="e" cm="1">
        <f t="array" ref="DD41">IFERROR(IF(ISNA($A41),NA(),INDEX(H$3:H$2000,_xlfn.XMATCH(Configuration!$B$12,H$3:H$2000,1,1)+$DA41)-0), NA())</f>
        <v>#N/A</v>
      </c>
      <c r="DE41" t="e" cm="1">
        <f t="array" ref="DE41">IFERROR(IF(ISNA($A41),NA(),INDEX(K$3:K$2000,_xlfn.XMATCH(Configuration!$B$12,K$3:K$2000,1,1)+$DA41)-0), NA())</f>
        <v>#N/A</v>
      </c>
      <c r="DF41" t="e" cm="1">
        <f t="array" ref="DF41">IFERROR(IF(ISNA($A41),NA(),INDEX(N$3:N$2000,_xlfn.XMATCH(Configuration!$B$12,N$3:N$2000,1,1)+$DA41)-0), NA())</f>
        <v>#N/A</v>
      </c>
      <c r="DG41" t="e" cm="1">
        <f t="array" ref="DG41">IFERROR(IF(ISNA($A41),NA(),INDEX(Q$3:Q$2000,_xlfn.XMATCH(Configuration!$B$12,Q$3:Q$2000,1,1)+$DA41)-0), NA())</f>
        <v>#N/A</v>
      </c>
      <c r="DH41" t="e" cm="1">
        <f t="array" ref="DH41">IFERROR(IF(ISNA($A41),NA(),INDEX(T$3:T$2000,_xlfn.XMATCH(Configuration!$B$12,T$3:T$2000,1,1)+$DA41)-0), NA())</f>
        <v>#N/A</v>
      </c>
      <c r="DI41" t="e" cm="1">
        <f t="array" ref="DI41">IFERROR(IF(ISNA($A41),NA(),INDEX(W$3:W$2000,_xlfn.XMATCH(Configuration!$B$12,W$3:W$2000,1,1)+$DA41)-0), NA())</f>
        <v>#N/A</v>
      </c>
    </row>
    <row r="42" spans="1:113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10"/>
        <v>42</v>
      </c>
      <c r="AD42">
        <f t="shared" si="11"/>
        <v>22</v>
      </c>
      <c r="AE42">
        <f t="shared" si="12"/>
        <v>3</v>
      </c>
      <c r="AF42" s="5">
        <f t="shared" si="13"/>
        <v>2</v>
      </c>
      <c r="AG42">
        <f t="shared" si="14"/>
        <v>17</v>
      </c>
      <c r="AH42">
        <f t="shared" si="15"/>
        <v>27</v>
      </c>
      <c r="AI42">
        <f t="shared" si="16"/>
        <v>18</v>
      </c>
      <c r="AJ42">
        <f t="shared" si="17"/>
        <v>1</v>
      </c>
      <c r="AK42">
        <f t="shared" si="18"/>
        <v>8</v>
      </c>
      <c r="AL42" s="2">
        <f t="shared" si="19"/>
        <v>0.12</v>
      </c>
      <c r="AM42" s="2">
        <f t="shared" si="20"/>
        <v>0.88</v>
      </c>
      <c r="AN42" s="2">
        <f t="shared" si="21"/>
        <v>0</v>
      </c>
      <c r="AO42" s="2">
        <f t="shared" si="22"/>
        <v>0.35714285714285715</v>
      </c>
      <c r="AP42" s="2">
        <f t="shared" si="23"/>
        <v>2.3809523809523808E-2</v>
      </c>
      <c r="AQ42" s="2">
        <f t="shared" si="24"/>
        <v>7.1428571428571425E-2</v>
      </c>
      <c r="AR42" s="2">
        <f t="shared" si="25"/>
        <v>0.23809523809523808</v>
      </c>
      <c r="AS42" s="2">
        <f t="shared" si="26"/>
        <v>2.3809523809523808E-2</v>
      </c>
      <c r="AT42" s="2">
        <f t="shared" si="27"/>
        <v>4.7619047619047616E-2</v>
      </c>
      <c r="AU42" s="2">
        <f t="shared" si="28"/>
        <v>0.23809523809523808</v>
      </c>
      <c r="AV42" s="3">
        <f t="shared" ca="1" si="29"/>
        <v>2.5714285714285716</v>
      </c>
      <c r="AW42" s="2">
        <f t="shared" si="30"/>
        <v>0.23529411764705882</v>
      </c>
      <c r="AX42" s="2">
        <f t="shared" si="31"/>
        <v>1</v>
      </c>
      <c r="AY42">
        <f t="shared" si="32"/>
        <v>6</v>
      </c>
      <c r="AZ42">
        <f t="shared" si="33"/>
        <v>11</v>
      </c>
      <c r="BA42" s="3">
        <f>IF(_xlfn.IFNA($A42,"")="","",AC42/(Configuration!$B$1/1000000))</f>
        <v>1.6558706528467175</v>
      </c>
      <c r="BB42">
        <f>IF(OR(_xlfn.IFNA($A42,"")="", ROW()&lt;=3,MAX(International!$C$3:$C$2000)&lt;$AC42),"",$A42-_xlfn.XLOOKUP($AC42,International!$C$3:$C$2000,International!$A$3:$A$2000,NA(),1,1))</f>
        <v>10</v>
      </c>
      <c r="BC42">
        <f>IF(OR(_xlfn.IFNA($A42,"")="", ROW()&lt;=3,MAX(International!$D$3:$D$2000)&lt;$BA42),"",$A42-_xlfn.XLOOKUP($BA42,International!$D$3:$D$2000,International!$A$3:$A$2000,NA(),1,1))</f>
        <v>9</v>
      </c>
      <c r="BD42">
        <f>IF(OR(_xlfn.IFNA($A42,"")="", ROW()&lt;=3,MAX(International!$F$3:$F$2000)&lt;$AC42),"",$A42-_xlfn.XLOOKUP($AC42,International!$F$3:$F$2000,International!$A$3:$A$2000,NA(),1,1))</f>
        <v>4</v>
      </c>
      <c r="BE42">
        <f>IF(OR(_xlfn.IFNA($A42,"")="", ROW()&lt;=3,MAX(International!$G$3:$G$2000)&lt;$BA42),"",$A42-_xlfn.XLOOKUP($BA42,International!$G$3:$G$2000,International!$A$3:$A$2000,NA(),1,1))</f>
        <v>2</v>
      </c>
      <c r="BF42">
        <f>IF(OR(_xlfn.IFNA($A42,"")="", ROW()&lt;=3,MAX(International!$I$3:$I$2000)&lt;$AC42),"",$A42-_xlfn.XLOOKUP($AC42,International!$I$3:$I$2000,International!$A$3:$A$2000,NA(),1,1))</f>
        <v>-6</v>
      </c>
      <c r="BG42">
        <f>IF(OR(_xlfn.IFNA($A42,"")="", ROW()&lt;=3,MAX(International!$J$3:$J$2000)&lt;$BA42),"",$A42-_xlfn.XLOOKUP($BA42,International!$J$3:$J$2000,International!$A$3:$A$2000,NA(),1,1))</f>
        <v>-1</v>
      </c>
      <c r="BH42">
        <f>IF(OR(_xlfn.IFNA($A42,"")="", ROW()&lt;=3,MAX(International!$L$3:$L$2000)&lt;$AC42),"",$A42-_xlfn.XLOOKUP($AC42,International!$L$3:$L$2000,International!$A$3:$A$2000,NA(),1,1))</f>
        <v>8</v>
      </c>
      <c r="BI42">
        <f>IF(OR(_xlfn.IFNA($A42,"")="", ROW()&lt;=3,MAX(International!$M$3:$M$2000)&lt;$BA42),"",$A42-_xlfn.XLOOKUP($BA42,International!$M$3:$M$2000,International!$A$3:$A$2000,NA(),1,1))</f>
        <v>-6</v>
      </c>
      <c r="BJ42">
        <f>IF(OR(_xlfn.IFNA($A42,"")="", ROW()&lt;=3,MAX(International!$O$3:$O$2000)&lt;$AC42),"",$A42-_xlfn.XLOOKUP($AC42,International!$O$3:$O$2000,International!$A$3:$A$2000,NA(),1,1))</f>
        <v>-2</v>
      </c>
      <c r="BK42">
        <f>IF(OR(_xlfn.IFNA($A42,"")="", ROW()&lt;=3,MAX(International!$P$3:$P$2000)&lt;$BA42),"",$A42-_xlfn.XLOOKUP($BA42,International!$P$3:$P$2000,International!$A$3:$A$2000,NA(),1,1))</f>
        <v>-1</v>
      </c>
      <c r="BL42">
        <f>IF(OR(_xlfn.IFNA($A42,"")="", ROW()&lt;=3,MAX(International!$R$3:$R$2000)&lt;$AC42),"",$A42-_xlfn.XLOOKUP($AC42,International!$R$3:$R$2000,International!$A$3:$A$2000,NA(),1,1))</f>
        <v>22</v>
      </c>
      <c r="BM42">
        <f>IF(OR(_xlfn.IFNA($A42,"")="", ROW()&lt;=3,MAX(International!$S$3:$S$2000)&lt;$BA42),"",$A42-_xlfn.XLOOKUP($BA42,International!$S$3:$S$2000,International!$A$3:$A$2000,NA(),1,1))</f>
        <v>33</v>
      </c>
      <c r="BN42">
        <f>IF(OR(_xlfn.IFNA($A42,"")="", ROW()&lt;=3,MAX(International!$U$3:$U$2000)&lt;$AC42),"",$A42-_xlfn.XLOOKUP($AC42,International!$U$3:$U$2000,International!$A$3:$A$2000,NA(),1,1))</f>
        <v>12</v>
      </c>
      <c r="BO42">
        <f>IF(OR(_xlfn.IFNA($A42,"")="", ROW()&lt;=3,MAX(International!$V$3:$V$2000)&lt;$BA42),"",$A42-_xlfn.XLOOKUP($BA42,International!$V$3:$V$2000,International!$A$3:$A$2000,NA(),1,1))</f>
        <v>12</v>
      </c>
      <c r="BP42">
        <f>IF(OR(_xlfn.IFNA($A42,"")="", ROW()&lt;=3,MAX(International!$X$3:$X$2000)&lt;$AC42),"",$A42-_xlfn.XLOOKUP($AC42,International!$X$3:$X$2000,International!$A$3:$A$2000,NA(),1,1))</f>
        <v>0</v>
      </c>
      <c r="BQ42">
        <f>IF(OR(_xlfn.IFNA($A42,"")="", ROW()&lt;=3,MAX(International!$Y$3:$Y$2000)&lt;$BA42),"",$A42-_xlfn.XLOOKUP($BA42,International!$Y$3:$Y$2000,International!$A$3:$A$2000,NA(),1,1))</f>
        <v>-2</v>
      </c>
      <c r="BR42" t="e">
        <f t="shared" si="34"/>
        <v>#N/A</v>
      </c>
      <c r="BS42" t="e">
        <f t="shared" si="130"/>
        <v>#N/A</v>
      </c>
      <c r="BT42" t="e">
        <f t="shared" si="131"/>
        <v>#N/A</v>
      </c>
      <c r="BU42" t="e">
        <f t="shared" si="132"/>
        <v>#N/A</v>
      </c>
      <c r="BV42" t="e">
        <f t="shared" si="133"/>
        <v>#N/A</v>
      </c>
      <c r="BW42" t="e">
        <f t="shared" si="134"/>
        <v>#N/A</v>
      </c>
      <c r="BX42" t="e">
        <f>IFERROR(IF(OR(ISNA($A42),$AC42&lt;100),NA(),IF(FLOOR((2^(($BR42+2*_xlfn.XLOOKUP(_xlfn.AGGREGATE(4,6,$BR$3:$BR1993),$BR$3:$BR$2000,$CA$3:$CA$2000,1,1)*LOG(10)/LOG(2))/_xlfn.XLOOKUP(_xlfn.AGGREGATE(4,6,$BR$3:$BR1993),$BR$3:$BR$2000,$CA$3:$CA$2000,1,1))),2)&gt; _xlfn.AGGREGATE(4,6,$BZ$3:$CX$2000)+2000,NA(),FLOOR((2^(($BR42+2*_xlfn.XLOOKUP(_xlfn.AGGREGATE(4,6,$BR$3:$BR1993),$BR$3:$BR$2000,$CA$3:$CA$2000,1,1)*LOG(10)/LOG(2))/_xlfn.XLOOKUP(_xlfn.AGGREGATE(4,6,$BR$3:$BR1993),$BR$3:$BR$2000,$CA$3:$CA$2000,1,1))),2))), NA())</f>
        <v>#N/A</v>
      </c>
      <c r="BY42" t="e">
        <f>IF(OR(ISNA($A42),$AC42&lt;100),NA(),FLOOR(_xlfn.XLOOKUP(_xlfn.AGGREGATE(5,6,$BR$3:$BR1993),$BR$3:$BR$2000,$BZ$3:$BZ$2000,1,1)+(_xlfn.XLOOKUP(_xlfn.AGGREGATE(4,6,$BR$3:$BR1993),$BR$3:$BR$2000,$BZ$3:$BZ$2000,1,1)-_xlfn.XLOOKUP(_xlfn.AGGREGATE(5,6,$BR$3:$BR1993),$BR$3:$BR$2000,$BZ$3:$BZ$2000,1,1))/_xlfn.XLOOKUP(_xlfn.AGGREGATE(4,6,$BR$3:$BR1993),$BR$3:$BR$2000,$BR$3:$BR$2000,1,1)*BR42, 1))</f>
        <v>#N/A</v>
      </c>
      <c r="BZ42" t="e">
        <f t="shared" si="35"/>
        <v>#N/A</v>
      </c>
      <c r="CA42" t="e">
        <f t="shared" si="135"/>
        <v>#N/A</v>
      </c>
      <c r="CB42" t="e">
        <f>IF(OR(ISNA($A42),$AC42&lt;100),NA(),IF($BR42=0,0,FLOOR((BZ42-_xlfn.XLOOKUP(_xlfn.AGGREGATE(5,6,$BR$3:$BR1993),$BR$3:$BR$2000,BZ$3:BZ$2000,1,1))/_xlfn.XLOOKUP($BR42,$BR$3:$BR$2000,$BR$3:$BR$2000,1,1), 1)))</f>
        <v>#N/A</v>
      </c>
      <c r="CC42" t="e" cm="1">
        <f t="array" ref="CC42">IFERROR(IF(OR(ISNA($A42),$AC42&lt;100,INDEX(International!C$3:C$2000,_xlfn.XMATCH(100,International!C$3:C$2000,1,1)+$BR42)=""),NA(),INDEX(International!C$3:C$2000,_xlfn.XMATCH(100,International!C$3:C$2000,1,1)+$BR42)), NA())</f>
        <v>#N/A</v>
      </c>
      <c r="CD42" t="e">
        <f t="shared" si="36"/>
        <v>#N/A</v>
      </c>
      <c r="CE42" t="e">
        <f>IF(OR(ISNA($A42),$AC42&lt;100),NA(),IF($BR42=0,0,FLOOR((CC42-_xlfn.XLOOKUP(_xlfn.AGGREGATE(5,6,$BR$3:$BR1993),$BR$3:$BR$2000,CC$3:CC$2000,1,1))/_xlfn.XLOOKUP($BR42,$BR$3:$BR$2000,$BR$3:$BR$2000,1,1), 1)))</f>
        <v>#N/A</v>
      </c>
      <c r="CF42" t="e" cm="1">
        <f t="array" ref="CF42">IFERROR(IF(OR(ISNA($A42),$AC42&lt;100,INDEX(International!F$3:F$2000,_xlfn.XMATCH(100,International!F$3:F$2000,1,1)+$BR42)=""),NA(),INDEX(International!F$3:F$2000,_xlfn.XMATCH(100,International!F$3:F$2000,1,1)+$BR42)), NA())</f>
        <v>#N/A</v>
      </c>
      <c r="CG42" t="e">
        <f t="shared" si="6"/>
        <v>#N/A</v>
      </c>
      <c r="CH42" t="e">
        <f>IF(OR(ISNA($A42),$AC42&lt;100),NA(),IF($BR42=0,0,FLOOR((CF42-_xlfn.XLOOKUP(_xlfn.AGGREGATE(5,6,$BR$3:$BR1993),$BR$3:$BR$2000,CF$3:CF$2000,1,1))/_xlfn.XLOOKUP($BR42,$BR$3:$BR$2000,$BR$3:$BR$2000,1,1), 1)))</f>
        <v>#N/A</v>
      </c>
      <c r="CI42" t="e" cm="1">
        <f t="array" ref="CI42">IFERROR(IF(OR(ISNA($A42),$AC42&lt;100,INDEX(International!I$3:I$2000,_xlfn.XMATCH(100,International!I$3:I$2000,1,1)+$BR42)=""),NA(),INDEX(International!I$3:I$2000,_xlfn.XMATCH(100,International!I$3:I$2000,1,1)+$BR42)), NA())</f>
        <v>#N/A</v>
      </c>
      <c r="CJ42" t="e">
        <f t="shared" si="6"/>
        <v>#N/A</v>
      </c>
      <c r="CK42" t="e">
        <f>IF(OR(ISNA($A42),$AC42&lt;100),NA(),IF($BR42=0,0,FLOOR((CI42-_xlfn.XLOOKUP(_xlfn.AGGREGATE(5,6,$BR$3:$BR1993),$BR$3:$BR$2000,CI$3:CI$2000,1,1))/_xlfn.XLOOKUP($BR42,$BR$3:$BR$2000,$BR$3:$BR$2000,1,1), 1)))</f>
        <v>#N/A</v>
      </c>
      <c r="CL42" t="e" cm="1">
        <f t="array" ref="CL42">IFERROR(IF(OR(ISNA($A42),$AC42&lt;100,INDEX(International!L$3:L$2000,_xlfn.XMATCH(100,International!L$3:L$2000,1,1)+$BR42)=""),NA(),INDEX(International!L$3:L$2000,_xlfn.XMATCH(100,International!L$3:L$2000,1,1)+$BR42)), NA())</f>
        <v>#N/A</v>
      </c>
      <c r="CM42" t="e">
        <f t="shared" ref="CM42:CP42" si="157">IF(OR(ISNA($A42),$AC42&lt;100),NA(),IF(CL42=100,0,($BR42*LOG(2)/LOG(CL42/100))))</f>
        <v>#N/A</v>
      </c>
      <c r="CN42" t="e">
        <f>IF(OR(ISNA($A42),$AC42&lt;100),NA(),IF($BR42=0,0,FLOOR((CL42-_xlfn.XLOOKUP(_xlfn.AGGREGATE(5,6,$BR$3:$BR1993),$BR$3:$BR$2000,CL$3:CL$2000,1,1))/_xlfn.XLOOKUP($BR42,$BR$3:$BR$2000,$BR$3:$BR$2000,1,1), 1)))</f>
        <v>#N/A</v>
      </c>
      <c r="CO42" t="e" cm="1">
        <f t="array" ref="CO42">IFERROR(IF(OR(ISNA($A42),$AC42&lt;100,INDEX(International!O$3:O$2000,_xlfn.XMATCH(100,International!O$3:O$2000,1,1)+$BR42)=""),NA(),INDEX(International!O$3:O$2000,_xlfn.XMATCH(100,International!O$3:O$2000,1,1)+$BR42)), NA())</f>
        <v>#N/A</v>
      </c>
      <c r="CP42" t="e">
        <f t="shared" si="157"/>
        <v>#N/A</v>
      </c>
      <c r="CQ42" t="e">
        <f>IF(OR(ISNA($A42),$AC42&lt;100),NA(),IF($BR42=0,0,FLOOR((CO42-_xlfn.XLOOKUP(_xlfn.AGGREGATE(5,6,$BR$3:$BR1993),$BR$3:$BR$2000,CO$3:CO$2000,1,1))/_xlfn.XLOOKUP($BR42,$BR$3:$BR$2000,$BR$3:$BR$2000,1,1), 1)))</f>
        <v>#N/A</v>
      </c>
      <c r="CR42" t="e" cm="1">
        <f t="array" ref="CR42">IFERROR(IF(OR(ISNA($A42),$AC42&lt;100,INDEX(International!R$3:R$2000,_xlfn.XMATCH(100,International!R$3:R$2000,1,1)+$BR42)=""),NA(),INDEX(International!R$3:R$2000,_xlfn.XMATCH(100,International!R$3:R$2000,1,1)+$BR42)), NA())</f>
        <v>#N/A</v>
      </c>
      <c r="CS42" t="e">
        <f t="shared" ref="CS42:CV42" si="158">IF(OR(ISNA($A42),$AC42&lt;100),NA(),IF(CR42=100,0,($BR42*LOG(2)/LOG(CR42/100))))</f>
        <v>#N/A</v>
      </c>
      <c r="CT42" t="e">
        <f>IF(OR(ISNA($A42),$AC42&lt;100),NA(),IF($BR42=0,0,FLOOR((CR42-_xlfn.XLOOKUP(_xlfn.AGGREGATE(5,6,$BR$3:$BR1993),$BR$3:$BR$2000,CR$3:CR$2000,1,1))/_xlfn.XLOOKUP($BR42,$BR$3:$BR$2000,$BR$3:$BR$2000,1,1), 1)))</f>
        <v>#N/A</v>
      </c>
      <c r="CU42" t="e" cm="1">
        <f t="array" ref="CU42">IFERROR(IF(OR(ISNA($A42),$AC42&lt;100,INDEX(International!U$3:U$2000,_xlfn.XMATCH(100,International!U$3:U$2000,1,1)+$BR42)=""),NA(),INDEX(International!U$3:U$2000,_xlfn.XMATCH(100,International!U$3:U$2000,1,1)+$BR42)), NA())</f>
        <v>#N/A</v>
      </c>
      <c r="CV42" t="e">
        <f t="shared" si="158"/>
        <v>#N/A</v>
      </c>
      <c r="CW42" t="e">
        <f>IF(OR(ISNA($A42),$AC42&lt;100),NA(),IF($BR42=0,0,FLOOR((CU42-_xlfn.XLOOKUP(_xlfn.AGGREGATE(5,6,$BR$3:$BR1993),$BR$3:$BR$2000,CU$3:CU$2000,1,1))/_xlfn.XLOOKUP($BR42,$BR$3:$BR$2000,$BR$3:$BR$2000,1,1), 1)))</f>
        <v>#N/A</v>
      </c>
      <c r="CX42" t="e" cm="1">
        <f t="array" ref="CX42">IFERROR(IF(OR(ISNA($A42),$AC42&lt;100,INDEX(International!X$3:X$2000,_xlfn.XMATCH(100,International!X$3:X$2000,1,1)+$BR42)=""),NA(),INDEX(International!X$3:X$2000,_xlfn.XMATCH(100,International!X$3:X$2000,1,1)+$BR42)), NA())</f>
        <v>#N/A</v>
      </c>
      <c r="CY42" t="e">
        <f t="shared" ref="CY42" si="159">IF(OR(ISNA($A42),$AC42&lt;100),NA(),IF(CX42=100,0,($BR42*LOG(2)/LOG(CX42/100))))</f>
        <v>#N/A</v>
      </c>
      <c r="CZ42" t="e">
        <f>IF(OR(ISNA($A42),$AC42&lt;100),NA(),IF($BR42=0,0,FLOOR((CX42-_xlfn.XLOOKUP(_xlfn.AGGREGATE(5,6,$BR$3:$BR1993),$BR$3:$BR$2000,CX$3:CX$2000,1,1))/_xlfn.XLOOKUP($BR42,$BR$3:$BR$2000,$BR$3:$BR$2000,1,1), 1)))</f>
        <v>#N/A</v>
      </c>
      <c r="DA42" t="e">
        <f>IF(_xlfn.IFNA(A42,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42:K2039)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41+1,DA41+1,NA())))</f>
        <v>#N/A</v>
      </c>
      <c r="DB42" t="e" cm="1">
        <f t="array" ref="DB42">IFERROR(IF(ISNA($A42),NA(),INDEX(B$3:B$2000,_xlfn.XMATCH(Configuration!$B$12,B$3:B$2000,1,1)+$DA42)-0), NA())</f>
        <v>#N/A</v>
      </c>
      <c r="DC42" t="e" cm="1">
        <f t="array" ref="DC42">IFERROR(IF(ISNA($A42),NA(),INDEX(E$3:E$2000,_xlfn.XMATCH(Configuration!$B$12,E$3:E$2000,1,1)+$DA42)-0), NA())</f>
        <v>#N/A</v>
      </c>
      <c r="DD42" t="e" cm="1">
        <f t="array" ref="DD42">IFERROR(IF(ISNA($A42),NA(),INDEX(H$3:H$2000,_xlfn.XMATCH(Configuration!$B$12,H$3:H$2000,1,1)+$DA42)-0), NA())</f>
        <v>#N/A</v>
      </c>
      <c r="DE42" t="e" cm="1">
        <f t="array" ref="DE42">IFERROR(IF(ISNA($A42),NA(),INDEX(K$3:K$2000,_xlfn.XMATCH(Configuration!$B$12,K$3:K$2000,1,1)+$DA42)-0), NA())</f>
        <v>#N/A</v>
      </c>
      <c r="DF42" t="e" cm="1">
        <f t="array" ref="DF42">IFERROR(IF(ISNA($A42),NA(),INDEX(N$3:N$2000,_xlfn.XMATCH(Configuration!$B$12,N$3:N$2000,1,1)+$DA42)-0), NA())</f>
        <v>#N/A</v>
      </c>
      <c r="DG42" t="e" cm="1">
        <f t="array" ref="DG42">IFERROR(IF(ISNA($A42),NA(),INDEX(Q$3:Q$2000,_xlfn.XMATCH(Configuration!$B$12,Q$3:Q$2000,1,1)+$DA42)-0), NA())</f>
        <v>#N/A</v>
      </c>
      <c r="DH42" t="e" cm="1">
        <f t="array" ref="DH42">IFERROR(IF(ISNA($A42),NA(),INDEX(T$3:T$2000,_xlfn.XMATCH(Configuration!$B$12,T$3:T$2000,1,1)+$DA42)-0), NA())</f>
        <v>#N/A</v>
      </c>
      <c r="DI42" t="e" cm="1">
        <f t="array" ref="DI42">IFERROR(IF(ISNA($A42),NA(),INDEX(W$3:W$2000,_xlfn.XMATCH(Configuration!$B$12,W$3:W$2000,1,1)+$DA42)-0), NA())</f>
        <v>#N/A</v>
      </c>
    </row>
    <row r="43" spans="1:113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10"/>
        <v>52</v>
      </c>
      <c r="AD43">
        <f t="shared" si="11"/>
        <v>22</v>
      </c>
      <c r="AE43">
        <f t="shared" si="12"/>
        <v>3</v>
      </c>
      <c r="AF43" s="5">
        <f t="shared" si="13"/>
        <v>1.25</v>
      </c>
      <c r="AG43">
        <f t="shared" si="14"/>
        <v>27</v>
      </c>
      <c r="AH43">
        <f t="shared" si="15"/>
        <v>30</v>
      </c>
      <c r="AI43">
        <f t="shared" si="16"/>
        <v>18</v>
      </c>
      <c r="AJ43">
        <f t="shared" si="17"/>
        <v>1</v>
      </c>
      <c r="AK43">
        <f t="shared" si="18"/>
        <v>11</v>
      </c>
      <c r="AL43" s="2">
        <f t="shared" si="19"/>
        <v>0.12</v>
      </c>
      <c r="AM43" s="2">
        <f t="shared" si="20"/>
        <v>0.88</v>
      </c>
      <c r="AN43" s="2">
        <f t="shared" si="21"/>
        <v>0</v>
      </c>
      <c r="AO43" s="2">
        <f t="shared" si="22"/>
        <v>0.42307692307692307</v>
      </c>
      <c r="AP43" s="2">
        <f t="shared" si="23"/>
        <v>1.9230769230769232E-2</v>
      </c>
      <c r="AQ43" s="2">
        <f t="shared" si="24"/>
        <v>9.6153846153846159E-2</v>
      </c>
      <c r="AR43" s="2">
        <f t="shared" si="25"/>
        <v>0.21153846153846154</v>
      </c>
      <c r="AS43" s="2">
        <f t="shared" si="26"/>
        <v>1.9230769230769232E-2</v>
      </c>
      <c r="AT43" s="2">
        <f t="shared" si="27"/>
        <v>3.8461538461538464E-2</v>
      </c>
      <c r="AU43" s="2">
        <f t="shared" si="28"/>
        <v>0.19230769230769232</v>
      </c>
      <c r="AV43" s="3">
        <f t="shared" ca="1" si="29"/>
        <v>4</v>
      </c>
      <c r="AW43" s="2">
        <f t="shared" si="30"/>
        <v>0.23809523809523808</v>
      </c>
      <c r="AX43" s="2">
        <f t="shared" si="31"/>
        <v>0.25</v>
      </c>
      <c r="AY43">
        <f t="shared" si="32"/>
        <v>6</v>
      </c>
      <c r="AZ43">
        <f t="shared" si="33"/>
        <v>4</v>
      </c>
      <c r="BA43" s="3">
        <f>IF(_xlfn.IFNA($A43,"")="","",AC43/(Configuration!$B$1/1000000))</f>
        <v>2.0501255701911743</v>
      </c>
      <c r="BB43">
        <f>IF(OR(_xlfn.IFNA($A43,"")="", ROW()&lt;=3,MAX(International!$C$3:$C$2000)&lt;$AC43),"",$A43-_xlfn.XLOOKUP($AC43,International!$C$3:$C$2000,International!$A$3:$A$2000,NA(),1,1))</f>
        <v>11</v>
      </c>
      <c r="BC43">
        <f>IF(OR(_xlfn.IFNA($A43,"")="", ROW()&lt;=3,MAX(International!$D$3:$D$2000)&lt;$BA43),"",$A43-_xlfn.XLOOKUP($BA43,International!$D$3:$D$2000,International!$A$3:$A$2000,NA(),1,1))</f>
        <v>10</v>
      </c>
      <c r="BD43">
        <f>IF(OR(_xlfn.IFNA($A43,"")="", ROW()&lt;=3,MAX(International!$F$3:$F$2000)&lt;$AC43),"",$A43-_xlfn.XLOOKUP($AC43,International!$F$3:$F$2000,International!$A$3:$A$2000,NA(),1,1))</f>
        <v>5</v>
      </c>
      <c r="BE43">
        <f>IF(OR(_xlfn.IFNA($A43,"")="", ROW()&lt;=3,MAX(International!$G$3:$G$2000)&lt;$BA43),"",$A43-_xlfn.XLOOKUP($BA43,International!$G$3:$G$2000,International!$A$3:$A$2000,NA(),1,1))</f>
        <v>2</v>
      </c>
      <c r="BF43">
        <f>IF(OR(_xlfn.IFNA($A43,"")="", ROW()&lt;=3,MAX(International!$I$3:$I$2000)&lt;$AC43),"",$A43-_xlfn.XLOOKUP($AC43,International!$I$3:$I$2000,International!$A$3:$A$2000,NA(),1,1))</f>
        <v>-5</v>
      </c>
      <c r="BG43">
        <f>IF(OR(_xlfn.IFNA($A43,"")="", ROW()&lt;=3,MAX(International!$J$3:$J$2000)&lt;$BA43),"",$A43-_xlfn.XLOOKUP($BA43,International!$J$3:$J$2000,International!$A$3:$A$2000,NA(),1,1))</f>
        <v>-2</v>
      </c>
      <c r="BH43">
        <f>IF(OR(_xlfn.IFNA($A43,"")="", ROW()&lt;=3,MAX(International!$L$3:$L$2000)&lt;$AC43),"",$A43-_xlfn.XLOOKUP($AC43,International!$L$3:$L$2000,International!$A$3:$A$2000,NA(),1,1))</f>
        <v>7</v>
      </c>
      <c r="BI43">
        <f>IF(OR(_xlfn.IFNA($A43,"")="", ROW()&lt;=3,MAX(International!$M$3:$M$2000)&lt;$BA43),"",$A43-_xlfn.XLOOKUP($BA43,International!$M$3:$M$2000,International!$A$3:$A$2000,NA(),1,1))</f>
        <v>-6</v>
      </c>
      <c r="BJ43">
        <f>IF(OR(_xlfn.IFNA($A43,"")="", ROW()&lt;=3,MAX(International!$O$3:$O$2000)&lt;$AC43),"",$A43-_xlfn.XLOOKUP($AC43,International!$O$3:$O$2000,International!$A$3:$A$2000,NA(),1,1))</f>
        <v>-2</v>
      </c>
      <c r="BK43">
        <f>IF(OR(_xlfn.IFNA($A43,"")="", ROW()&lt;=3,MAX(International!$P$3:$P$2000)&lt;$BA43),"",$A43-_xlfn.XLOOKUP($BA43,International!$P$3:$P$2000,International!$A$3:$A$2000,NA(),1,1))</f>
        <v>-1</v>
      </c>
      <c r="BL43">
        <f>IF(OR(_xlfn.IFNA($A43,"")="", ROW()&lt;=3,MAX(International!$R$3:$R$2000)&lt;$AC43),"",$A43-_xlfn.XLOOKUP($AC43,International!$R$3:$R$2000,International!$A$3:$A$2000,NA(),1,1))</f>
        <v>20</v>
      </c>
      <c r="BM43">
        <f>IF(OR(_xlfn.IFNA($A43,"")="", ROW()&lt;=3,MAX(International!$S$3:$S$2000)&lt;$BA43),"",$A43-_xlfn.XLOOKUP($BA43,International!$S$3:$S$2000,International!$A$3:$A$2000,NA(),1,1))</f>
        <v>33</v>
      </c>
      <c r="BN43">
        <f>IF(OR(_xlfn.IFNA($A43,"")="", ROW()&lt;=3,MAX(International!$U$3:$U$2000)&lt;$AC43),"",$A43-_xlfn.XLOOKUP($AC43,International!$U$3:$U$2000,International!$A$3:$A$2000,NA(),1,1))</f>
        <v>13</v>
      </c>
      <c r="BO43">
        <f>IF(OR(_xlfn.IFNA($A43,"")="", ROW()&lt;=3,MAX(International!$V$3:$V$2000)&lt;$BA43),"",$A43-_xlfn.XLOOKUP($BA43,International!$V$3:$V$2000,International!$A$3:$A$2000,NA(),1,1))</f>
        <v>12</v>
      </c>
      <c r="BP43">
        <f>IF(OR(_xlfn.IFNA($A43,"")="", ROW()&lt;=3,MAX(International!$X$3:$X$2000)&lt;$AC43),"",$A43-_xlfn.XLOOKUP($AC43,International!$X$3:$X$2000,International!$A$3:$A$2000,NA(),1,1))</f>
        <v>0</v>
      </c>
      <c r="BQ43">
        <f>IF(OR(_xlfn.IFNA($A43,"")="", ROW()&lt;=3,MAX(International!$Y$3:$Y$2000)&lt;$BA43),"",$A43-_xlfn.XLOOKUP($BA43,International!$Y$3:$Y$2000,International!$A$3:$A$2000,NA(),1,1))</f>
        <v>-2</v>
      </c>
      <c r="BR43" t="e">
        <f t="shared" si="34"/>
        <v>#N/A</v>
      </c>
      <c r="BS43" t="e">
        <f t="shared" si="130"/>
        <v>#N/A</v>
      </c>
      <c r="BT43" t="e">
        <f t="shared" si="131"/>
        <v>#N/A</v>
      </c>
      <c r="BU43" t="e">
        <f t="shared" si="132"/>
        <v>#N/A</v>
      </c>
      <c r="BV43" t="e">
        <f t="shared" si="133"/>
        <v>#N/A</v>
      </c>
      <c r="BW43" t="e">
        <f t="shared" si="134"/>
        <v>#N/A</v>
      </c>
      <c r="BX43" t="e">
        <f>IFERROR(IF(OR(ISNA($A43),$AC43&lt;100),NA(),IF(FLOOR((2^(($BR43+2*_xlfn.XLOOKUP(_xlfn.AGGREGATE(4,6,$BR$3:$BR1994),$BR$3:$BR$2000,$CA$3:$CA$2000,1,1)*LOG(10)/LOG(2))/_xlfn.XLOOKUP(_xlfn.AGGREGATE(4,6,$BR$3:$BR1994),$BR$3:$BR$2000,$CA$3:$CA$2000,1,1))),2)&gt; _xlfn.AGGREGATE(4,6,$BZ$3:$CX$2000)+2000,NA(),FLOOR((2^(($BR43+2*_xlfn.XLOOKUP(_xlfn.AGGREGATE(4,6,$BR$3:$BR1994),$BR$3:$BR$2000,$CA$3:$CA$2000,1,1)*LOG(10)/LOG(2))/_xlfn.XLOOKUP(_xlfn.AGGREGATE(4,6,$BR$3:$BR1994),$BR$3:$BR$2000,$CA$3:$CA$2000,1,1))),2))), NA())</f>
        <v>#N/A</v>
      </c>
      <c r="BY43" t="e">
        <f>IF(OR(ISNA($A43),$AC43&lt;100),NA(),FLOOR(_xlfn.XLOOKUP(_xlfn.AGGREGATE(5,6,$BR$3:$BR1994),$BR$3:$BR$2000,$BZ$3:$BZ$2000,1,1)+(_xlfn.XLOOKUP(_xlfn.AGGREGATE(4,6,$BR$3:$BR1994),$BR$3:$BR$2000,$BZ$3:$BZ$2000,1,1)-_xlfn.XLOOKUP(_xlfn.AGGREGATE(5,6,$BR$3:$BR1994),$BR$3:$BR$2000,$BZ$3:$BZ$2000,1,1))/_xlfn.XLOOKUP(_xlfn.AGGREGATE(4,6,$BR$3:$BR1994),$BR$3:$BR$2000,$BR$3:$BR$2000,1,1)*BR43, 1))</f>
        <v>#N/A</v>
      </c>
      <c r="BZ43" t="e">
        <f t="shared" si="35"/>
        <v>#N/A</v>
      </c>
      <c r="CA43" t="e">
        <f t="shared" si="135"/>
        <v>#N/A</v>
      </c>
      <c r="CB43" t="e">
        <f>IF(OR(ISNA($A43),$AC43&lt;100),NA(),IF($BR43=0,0,FLOOR((BZ43-_xlfn.XLOOKUP(_xlfn.AGGREGATE(5,6,$BR$3:$BR1994),$BR$3:$BR$2000,BZ$3:BZ$2000,1,1))/_xlfn.XLOOKUP($BR43,$BR$3:$BR$2000,$BR$3:$BR$2000,1,1), 1)))</f>
        <v>#N/A</v>
      </c>
      <c r="CC43" t="e" cm="1">
        <f t="array" ref="CC43">IFERROR(IF(OR(ISNA($A43),$AC43&lt;100,INDEX(International!C$3:C$2000,_xlfn.XMATCH(100,International!C$3:C$2000,1,1)+$BR43)=""),NA(),INDEX(International!C$3:C$2000,_xlfn.XMATCH(100,International!C$3:C$2000,1,1)+$BR43)), NA())</f>
        <v>#N/A</v>
      </c>
      <c r="CD43" t="e">
        <f t="shared" si="36"/>
        <v>#N/A</v>
      </c>
      <c r="CE43" t="e">
        <f>IF(OR(ISNA($A43),$AC43&lt;100),NA(),IF($BR43=0,0,FLOOR((CC43-_xlfn.XLOOKUP(_xlfn.AGGREGATE(5,6,$BR$3:$BR1994),$BR$3:$BR$2000,CC$3:CC$2000,1,1))/_xlfn.XLOOKUP($BR43,$BR$3:$BR$2000,$BR$3:$BR$2000,1,1), 1)))</f>
        <v>#N/A</v>
      </c>
      <c r="CF43" t="e" cm="1">
        <f t="array" ref="CF43">IFERROR(IF(OR(ISNA($A43),$AC43&lt;100,INDEX(International!F$3:F$2000,_xlfn.XMATCH(100,International!F$3:F$2000,1,1)+$BR43)=""),NA(),INDEX(International!F$3:F$2000,_xlfn.XMATCH(100,International!F$3:F$2000,1,1)+$BR43)), NA())</f>
        <v>#N/A</v>
      </c>
      <c r="CG43" t="e">
        <f t="shared" si="6"/>
        <v>#N/A</v>
      </c>
      <c r="CH43" t="e">
        <f>IF(OR(ISNA($A43),$AC43&lt;100),NA(),IF($BR43=0,0,FLOOR((CF43-_xlfn.XLOOKUP(_xlfn.AGGREGATE(5,6,$BR$3:$BR1994),$BR$3:$BR$2000,CF$3:CF$2000,1,1))/_xlfn.XLOOKUP($BR43,$BR$3:$BR$2000,$BR$3:$BR$2000,1,1), 1)))</f>
        <v>#N/A</v>
      </c>
      <c r="CI43" t="e" cm="1">
        <f t="array" ref="CI43">IFERROR(IF(OR(ISNA($A43),$AC43&lt;100,INDEX(International!I$3:I$2000,_xlfn.XMATCH(100,International!I$3:I$2000,1,1)+$BR43)=""),NA(),INDEX(International!I$3:I$2000,_xlfn.XMATCH(100,International!I$3:I$2000,1,1)+$BR43)), NA())</f>
        <v>#N/A</v>
      </c>
      <c r="CJ43" t="e">
        <f t="shared" si="6"/>
        <v>#N/A</v>
      </c>
      <c r="CK43" t="e">
        <f>IF(OR(ISNA($A43),$AC43&lt;100),NA(),IF($BR43=0,0,FLOOR((CI43-_xlfn.XLOOKUP(_xlfn.AGGREGATE(5,6,$BR$3:$BR1994),$BR$3:$BR$2000,CI$3:CI$2000,1,1))/_xlfn.XLOOKUP($BR43,$BR$3:$BR$2000,$BR$3:$BR$2000,1,1), 1)))</f>
        <v>#N/A</v>
      </c>
      <c r="CL43" t="e" cm="1">
        <f t="array" ref="CL43">IFERROR(IF(OR(ISNA($A43),$AC43&lt;100,INDEX(International!L$3:L$2000,_xlfn.XMATCH(100,International!L$3:L$2000,1,1)+$BR43)=""),NA(),INDEX(International!L$3:L$2000,_xlfn.XMATCH(100,International!L$3:L$2000,1,1)+$BR43)), NA())</f>
        <v>#N/A</v>
      </c>
      <c r="CM43" t="e">
        <f t="shared" ref="CM43:CP43" si="160">IF(OR(ISNA($A43),$AC43&lt;100),NA(),IF(CL43=100,0,($BR43*LOG(2)/LOG(CL43/100))))</f>
        <v>#N/A</v>
      </c>
      <c r="CN43" t="e">
        <f>IF(OR(ISNA($A43),$AC43&lt;100),NA(),IF($BR43=0,0,FLOOR((CL43-_xlfn.XLOOKUP(_xlfn.AGGREGATE(5,6,$BR$3:$BR1994),$BR$3:$BR$2000,CL$3:CL$2000,1,1))/_xlfn.XLOOKUP($BR43,$BR$3:$BR$2000,$BR$3:$BR$2000,1,1), 1)))</f>
        <v>#N/A</v>
      </c>
      <c r="CO43" t="e" cm="1">
        <f t="array" ref="CO43">IFERROR(IF(OR(ISNA($A43),$AC43&lt;100,INDEX(International!O$3:O$2000,_xlfn.XMATCH(100,International!O$3:O$2000,1,1)+$BR43)=""),NA(),INDEX(International!O$3:O$2000,_xlfn.XMATCH(100,International!O$3:O$2000,1,1)+$BR43)), NA())</f>
        <v>#N/A</v>
      </c>
      <c r="CP43" t="e">
        <f t="shared" si="160"/>
        <v>#N/A</v>
      </c>
      <c r="CQ43" t="e">
        <f>IF(OR(ISNA($A43),$AC43&lt;100),NA(),IF($BR43=0,0,FLOOR((CO43-_xlfn.XLOOKUP(_xlfn.AGGREGATE(5,6,$BR$3:$BR1994),$BR$3:$BR$2000,CO$3:CO$2000,1,1))/_xlfn.XLOOKUP($BR43,$BR$3:$BR$2000,$BR$3:$BR$2000,1,1), 1)))</f>
        <v>#N/A</v>
      </c>
      <c r="CR43" t="e" cm="1">
        <f t="array" ref="CR43">IFERROR(IF(OR(ISNA($A43),$AC43&lt;100,INDEX(International!R$3:R$2000,_xlfn.XMATCH(100,International!R$3:R$2000,1,1)+$BR43)=""),NA(),INDEX(International!R$3:R$2000,_xlfn.XMATCH(100,International!R$3:R$2000,1,1)+$BR43)), NA())</f>
        <v>#N/A</v>
      </c>
      <c r="CS43" t="e">
        <f t="shared" ref="CS43:CV43" si="161">IF(OR(ISNA($A43),$AC43&lt;100),NA(),IF(CR43=100,0,($BR43*LOG(2)/LOG(CR43/100))))</f>
        <v>#N/A</v>
      </c>
      <c r="CT43" t="e">
        <f>IF(OR(ISNA($A43),$AC43&lt;100),NA(),IF($BR43=0,0,FLOOR((CR43-_xlfn.XLOOKUP(_xlfn.AGGREGATE(5,6,$BR$3:$BR1994),$BR$3:$BR$2000,CR$3:CR$2000,1,1))/_xlfn.XLOOKUP($BR43,$BR$3:$BR$2000,$BR$3:$BR$2000,1,1), 1)))</f>
        <v>#N/A</v>
      </c>
      <c r="CU43" t="e" cm="1">
        <f t="array" ref="CU43">IFERROR(IF(OR(ISNA($A43),$AC43&lt;100,INDEX(International!U$3:U$2000,_xlfn.XMATCH(100,International!U$3:U$2000,1,1)+$BR43)=""),NA(),INDEX(International!U$3:U$2000,_xlfn.XMATCH(100,International!U$3:U$2000,1,1)+$BR43)), NA())</f>
        <v>#N/A</v>
      </c>
      <c r="CV43" t="e">
        <f t="shared" si="161"/>
        <v>#N/A</v>
      </c>
      <c r="CW43" t="e">
        <f>IF(OR(ISNA($A43),$AC43&lt;100),NA(),IF($BR43=0,0,FLOOR((CU43-_xlfn.XLOOKUP(_xlfn.AGGREGATE(5,6,$BR$3:$BR1994),$BR$3:$BR$2000,CU$3:CU$2000,1,1))/_xlfn.XLOOKUP($BR43,$BR$3:$BR$2000,$BR$3:$BR$2000,1,1), 1)))</f>
        <v>#N/A</v>
      </c>
      <c r="CX43" t="e" cm="1">
        <f t="array" ref="CX43">IFERROR(IF(OR(ISNA($A43),$AC43&lt;100,INDEX(International!X$3:X$2000,_xlfn.XMATCH(100,International!X$3:X$2000,1,1)+$BR43)=""),NA(),INDEX(International!X$3:X$2000,_xlfn.XMATCH(100,International!X$3:X$2000,1,1)+$BR43)), NA())</f>
        <v>#N/A</v>
      </c>
      <c r="CY43" t="e">
        <f t="shared" ref="CY43" si="162">IF(OR(ISNA($A43),$AC43&lt;100),NA(),IF(CX43=100,0,($BR43*LOG(2)/LOG(CX43/100))))</f>
        <v>#N/A</v>
      </c>
      <c r="CZ43" t="e">
        <f>IF(OR(ISNA($A43),$AC43&lt;100),NA(),IF($BR43=0,0,FLOOR((CX43-_xlfn.XLOOKUP(_xlfn.AGGREGATE(5,6,$BR$3:$BR1994),$BR$3:$BR$2000,CX$3:CX$2000,1,1))/_xlfn.XLOOKUP($BR43,$BR$3:$BR$2000,$BR$3:$BR$2000,1,1), 1)))</f>
        <v>#N/A</v>
      </c>
      <c r="DA43" t="e">
        <f>IF(_xlfn.IFNA(A43,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43:K2040)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42+1,DA42+1,NA())))</f>
        <v>#N/A</v>
      </c>
      <c r="DB43" t="e" cm="1">
        <f t="array" ref="DB43">IFERROR(IF(ISNA($A43),NA(),INDEX(B$3:B$2000,_xlfn.XMATCH(Configuration!$B$12,B$3:B$2000,1,1)+$DA43)-0), NA())</f>
        <v>#N/A</v>
      </c>
      <c r="DC43" t="e" cm="1">
        <f t="array" ref="DC43">IFERROR(IF(ISNA($A43),NA(),INDEX(E$3:E$2000,_xlfn.XMATCH(Configuration!$B$12,E$3:E$2000,1,1)+$DA43)-0), NA())</f>
        <v>#N/A</v>
      </c>
      <c r="DD43" t="e" cm="1">
        <f t="array" ref="DD43">IFERROR(IF(ISNA($A43),NA(),INDEX(H$3:H$2000,_xlfn.XMATCH(Configuration!$B$12,H$3:H$2000,1,1)+$DA43)-0), NA())</f>
        <v>#N/A</v>
      </c>
      <c r="DE43" t="e" cm="1">
        <f t="array" ref="DE43">IFERROR(IF(ISNA($A43),NA(),INDEX(K$3:K$2000,_xlfn.XMATCH(Configuration!$B$12,K$3:K$2000,1,1)+$DA43)-0), NA())</f>
        <v>#N/A</v>
      </c>
      <c r="DF43" t="e" cm="1">
        <f t="array" ref="DF43">IFERROR(IF(ISNA($A43),NA(),INDEX(N$3:N$2000,_xlfn.XMATCH(Configuration!$B$12,N$3:N$2000,1,1)+$DA43)-0), NA())</f>
        <v>#N/A</v>
      </c>
      <c r="DG43" t="e" cm="1">
        <f t="array" ref="DG43">IFERROR(IF(ISNA($A43),NA(),INDEX(Q$3:Q$2000,_xlfn.XMATCH(Configuration!$B$12,Q$3:Q$2000,1,1)+$DA43)-0), NA())</f>
        <v>#N/A</v>
      </c>
      <c r="DH43" t="e" cm="1">
        <f t="array" ref="DH43">IFERROR(IF(ISNA($A43),NA(),INDEX(T$3:T$2000,_xlfn.XMATCH(Configuration!$B$12,T$3:T$2000,1,1)+$DA43)-0), NA())</f>
        <v>#N/A</v>
      </c>
      <c r="DI43" t="e" cm="1">
        <f t="array" ref="DI43">IFERROR(IF(ISNA($A43),NA(),INDEX(W$3:W$2000,_xlfn.XMATCH(Configuration!$B$12,W$3:W$2000,1,1)+$DA43)-0), NA())</f>
        <v>#N/A</v>
      </c>
    </row>
    <row r="44" spans="1:113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10"/>
        <v>60</v>
      </c>
      <c r="AD44">
        <f t="shared" si="11"/>
        <v>22</v>
      </c>
      <c r="AE44">
        <f t="shared" si="12"/>
        <v>3</v>
      </c>
      <c r="AF44" s="5">
        <f t="shared" si="13"/>
        <v>0.8</v>
      </c>
      <c r="AG44">
        <f t="shared" si="14"/>
        <v>35</v>
      </c>
      <c r="AH44">
        <f t="shared" si="15"/>
        <v>35</v>
      </c>
      <c r="AI44">
        <f t="shared" si="16"/>
        <v>18</v>
      </c>
      <c r="AJ44">
        <f t="shared" si="17"/>
        <v>1</v>
      </c>
      <c r="AK44">
        <f t="shared" si="18"/>
        <v>16</v>
      </c>
      <c r="AL44" s="2">
        <f t="shared" si="19"/>
        <v>0.12</v>
      </c>
      <c r="AM44" s="2">
        <f t="shared" si="20"/>
        <v>0.88</v>
      </c>
      <c r="AN44" s="2">
        <f t="shared" si="21"/>
        <v>0</v>
      </c>
      <c r="AO44" s="2">
        <f t="shared" si="22"/>
        <v>0.41666666666666669</v>
      </c>
      <c r="AP44" s="2">
        <f t="shared" si="23"/>
        <v>1.6666666666666666E-2</v>
      </c>
      <c r="AQ44" s="2">
        <f t="shared" si="24"/>
        <v>0.11666666666666667</v>
      </c>
      <c r="AR44" s="2">
        <f t="shared" si="25"/>
        <v>0.21666666666666667</v>
      </c>
      <c r="AS44" s="2">
        <f t="shared" si="26"/>
        <v>1.6666666666666666E-2</v>
      </c>
      <c r="AT44" s="2">
        <f t="shared" si="27"/>
        <v>0.05</v>
      </c>
      <c r="AU44" s="2">
        <f t="shared" si="28"/>
        <v>0.16666666666666666</v>
      </c>
      <c r="AV44" s="3">
        <f t="shared" ca="1" si="29"/>
        <v>5.1428571428571432</v>
      </c>
      <c r="AW44" s="2">
        <f t="shared" si="30"/>
        <v>0.15384615384615385</v>
      </c>
      <c r="AX44" s="2">
        <f t="shared" si="31"/>
        <v>-0.2</v>
      </c>
      <c r="AY44">
        <f t="shared" si="32"/>
        <v>6</v>
      </c>
      <c r="AZ44">
        <f t="shared" si="33"/>
        <v>4</v>
      </c>
      <c r="BA44" s="3">
        <f>IF(_xlfn.IFNA($A44,"")="","",AC44/(Configuration!$B$1/1000000))</f>
        <v>2.3655295040667395</v>
      </c>
      <c r="BB44">
        <f>IF(OR(_xlfn.IFNA($A44,"")="", ROW()&lt;=3,MAX(International!$C$3:$C$2000)&lt;$AC44),"",$A44-_xlfn.XLOOKUP($AC44,International!$C$3:$C$2000,International!$A$3:$A$2000,NA(),1,1))</f>
        <v>12</v>
      </c>
      <c r="BC44">
        <f>IF(OR(_xlfn.IFNA($A44,"")="", ROW()&lt;=3,MAX(International!$D$3:$D$2000)&lt;$BA44),"",$A44-_xlfn.XLOOKUP($BA44,International!$D$3:$D$2000,International!$A$3:$A$2000,NA(),1,1))</f>
        <v>11</v>
      </c>
      <c r="BD44">
        <f>IF(OR(_xlfn.IFNA($A44,"")="", ROW()&lt;=3,MAX(International!$F$3:$F$2000)&lt;$AC44),"",$A44-_xlfn.XLOOKUP($AC44,International!$F$3:$F$2000,International!$A$3:$A$2000,NA(),1,1))</f>
        <v>5</v>
      </c>
      <c r="BE44">
        <f>IF(OR(_xlfn.IFNA($A44,"")="", ROW()&lt;=3,MAX(International!$G$3:$G$2000)&lt;$BA44),"",$A44-_xlfn.XLOOKUP($BA44,International!$G$3:$G$2000,International!$A$3:$A$2000,NA(),1,1))</f>
        <v>3</v>
      </c>
      <c r="BF44">
        <f>IF(OR(_xlfn.IFNA($A44,"")="", ROW()&lt;=3,MAX(International!$I$3:$I$2000)&lt;$AC44),"",$A44-_xlfn.XLOOKUP($AC44,International!$I$3:$I$2000,International!$A$3:$A$2000,NA(),1,1))</f>
        <v>-4</v>
      </c>
      <c r="BG44">
        <f>IF(OR(_xlfn.IFNA($A44,"")="", ROW()&lt;=3,MAX(International!$J$3:$J$2000)&lt;$BA44),"",$A44-_xlfn.XLOOKUP($BA44,International!$J$3:$J$2000,International!$A$3:$A$2000,NA(),1,1))</f>
        <v>-1</v>
      </c>
      <c r="BH44">
        <f>IF(OR(_xlfn.IFNA($A44,"")="", ROW()&lt;=3,MAX(International!$L$3:$L$2000)&lt;$AC44),"",$A44-_xlfn.XLOOKUP($AC44,International!$L$3:$L$2000,International!$A$3:$A$2000,NA(),1,1))</f>
        <v>6</v>
      </c>
      <c r="BI44">
        <f>IF(OR(_xlfn.IFNA($A44,"")="", ROW()&lt;=3,MAX(International!$M$3:$M$2000)&lt;$BA44),"",$A44-_xlfn.XLOOKUP($BA44,International!$M$3:$M$2000,International!$A$3:$A$2000,NA(),1,1))</f>
        <v>-5</v>
      </c>
      <c r="BJ44">
        <f>IF(OR(_xlfn.IFNA($A44,"")="", ROW()&lt;=3,MAX(International!$O$3:$O$2000)&lt;$AC44),"",$A44-_xlfn.XLOOKUP($AC44,International!$O$3:$O$2000,International!$A$3:$A$2000,NA(),1,1))</f>
        <v>-1</v>
      </c>
      <c r="BK44">
        <f>IF(OR(_xlfn.IFNA($A44,"")="", ROW()&lt;=3,MAX(International!$P$3:$P$2000)&lt;$BA44),"",$A44-_xlfn.XLOOKUP($BA44,International!$P$3:$P$2000,International!$A$3:$A$2000,NA(),1,1))</f>
        <v>0</v>
      </c>
      <c r="BL44">
        <f>IF(OR(_xlfn.IFNA($A44,"")="", ROW()&lt;=3,MAX(International!$R$3:$R$2000)&lt;$AC44),"",$A44-_xlfn.XLOOKUP($AC44,International!$R$3:$R$2000,International!$A$3:$A$2000,NA(),1,1))</f>
        <v>20</v>
      </c>
      <c r="BM44">
        <f>IF(OR(_xlfn.IFNA($A44,"")="", ROW()&lt;=3,MAX(International!$S$3:$S$2000)&lt;$BA44),"",$A44-_xlfn.XLOOKUP($BA44,International!$S$3:$S$2000,International!$A$3:$A$2000,NA(),1,1))</f>
        <v>33</v>
      </c>
      <c r="BN44">
        <f>IF(OR(_xlfn.IFNA($A44,"")="", ROW()&lt;=3,MAX(International!$U$3:$U$2000)&lt;$AC44),"",$A44-_xlfn.XLOOKUP($AC44,International!$U$3:$U$2000,International!$A$3:$A$2000,NA(),1,1))</f>
        <v>14</v>
      </c>
      <c r="BO44">
        <f>IF(OR(_xlfn.IFNA($A44,"")="", ROW()&lt;=3,MAX(International!$V$3:$V$2000)&lt;$BA44),"",$A44-_xlfn.XLOOKUP($BA44,International!$V$3:$V$2000,International!$A$3:$A$2000,NA(),1,1))</f>
        <v>13</v>
      </c>
      <c r="BP44">
        <f>IF(OR(_xlfn.IFNA($A44,"")="", ROW()&lt;=3,MAX(International!$X$3:$X$2000)&lt;$AC44),"",$A44-_xlfn.XLOOKUP($AC44,International!$X$3:$X$2000,International!$A$3:$A$2000,NA(),1,1))</f>
        <v>1</v>
      </c>
      <c r="BQ44">
        <f>IF(OR(_xlfn.IFNA($A44,"")="", ROW()&lt;=3,MAX(International!$Y$3:$Y$2000)&lt;$BA44),"",$A44-_xlfn.XLOOKUP($BA44,International!$Y$3:$Y$2000,International!$A$3:$A$2000,NA(),1,1))</f>
        <v>-1</v>
      </c>
      <c r="BR44" t="e">
        <f t="shared" si="34"/>
        <v>#N/A</v>
      </c>
      <c r="BS44" t="e">
        <f t="shared" si="130"/>
        <v>#N/A</v>
      </c>
      <c r="BT44" t="e">
        <f t="shared" si="131"/>
        <v>#N/A</v>
      </c>
      <c r="BU44" t="e">
        <f t="shared" si="132"/>
        <v>#N/A</v>
      </c>
      <c r="BV44" t="e">
        <f t="shared" si="133"/>
        <v>#N/A</v>
      </c>
      <c r="BW44" t="e">
        <f t="shared" si="134"/>
        <v>#N/A</v>
      </c>
      <c r="BX44" t="e">
        <f>IFERROR(IF(OR(ISNA($A44),$AC44&lt;100),NA(),IF(FLOOR((2^(($BR44+2*_xlfn.XLOOKUP(_xlfn.AGGREGATE(4,6,$BR$3:$BR1995),$BR$3:$BR$2000,$CA$3:$CA$2000,1,1)*LOG(10)/LOG(2))/_xlfn.XLOOKUP(_xlfn.AGGREGATE(4,6,$BR$3:$BR1995),$BR$3:$BR$2000,$CA$3:$CA$2000,1,1))),2)&gt; _xlfn.AGGREGATE(4,6,$BZ$3:$CX$2000)+2000,NA(),FLOOR((2^(($BR44+2*_xlfn.XLOOKUP(_xlfn.AGGREGATE(4,6,$BR$3:$BR1995),$BR$3:$BR$2000,$CA$3:$CA$2000,1,1)*LOG(10)/LOG(2))/_xlfn.XLOOKUP(_xlfn.AGGREGATE(4,6,$BR$3:$BR1995),$BR$3:$BR$2000,$CA$3:$CA$2000,1,1))),2))), NA())</f>
        <v>#N/A</v>
      </c>
      <c r="BY44" t="e">
        <f>IF(OR(ISNA($A44),$AC44&lt;100),NA(),FLOOR(_xlfn.XLOOKUP(_xlfn.AGGREGATE(5,6,$BR$3:$BR1995),$BR$3:$BR$2000,$BZ$3:$BZ$2000,1,1)+(_xlfn.XLOOKUP(_xlfn.AGGREGATE(4,6,$BR$3:$BR1995),$BR$3:$BR$2000,$BZ$3:$BZ$2000,1,1)-_xlfn.XLOOKUP(_xlfn.AGGREGATE(5,6,$BR$3:$BR1995),$BR$3:$BR$2000,$BZ$3:$BZ$2000,1,1))/_xlfn.XLOOKUP(_xlfn.AGGREGATE(4,6,$BR$3:$BR1995),$BR$3:$BR$2000,$BR$3:$BR$2000,1,1)*BR44, 1))</f>
        <v>#N/A</v>
      </c>
      <c r="BZ44" t="e">
        <f t="shared" si="35"/>
        <v>#N/A</v>
      </c>
      <c r="CA44" t="e">
        <f t="shared" si="135"/>
        <v>#N/A</v>
      </c>
      <c r="CB44" t="e">
        <f>IF(OR(ISNA($A44),$AC44&lt;100),NA(),IF($BR44=0,0,FLOOR((BZ44-_xlfn.XLOOKUP(_xlfn.AGGREGATE(5,6,$BR$3:$BR1995),$BR$3:$BR$2000,BZ$3:BZ$2000,1,1))/_xlfn.XLOOKUP($BR44,$BR$3:$BR$2000,$BR$3:$BR$2000,1,1), 1)))</f>
        <v>#N/A</v>
      </c>
      <c r="CC44" t="e" cm="1">
        <f t="array" ref="CC44">IFERROR(IF(OR(ISNA($A44),$AC44&lt;100,INDEX(International!C$3:C$2000,_xlfn.XMATCH(100,International!C$3:C$2000,1,1)+$BR44)=""),NA(),INDEX(International!C$3:C$2000,_xlfn.XMATCH(100,International!C$3:C$2000,1,1)+$BR44)), NA())</f>
        <v>#N/A</v>
      </c>
      <c r="CD44" t="e">
        <f t="shared" si="36"/>
        <v>#N/A</v>
      </c>
      <c r="CE44" t="e">
        <f>IF(OR(ISNA($A44),$AC44&lt;100),NA(),IF($BR44=0,0,FLOOR((CC44-_xlfn.XLOOKUP(_xlfn.AGGREGATE(5,6,$BR$3:$BR1995),$BR$3:$BR$2000,CC$3:CC$2000,1,1))/_xlfn.XLOOKUP($BR44,$BR$3:$BR$2000,$BR$3:$BR$2000,1,1), 1)))</f>
        <v>#N/A</v>
      </c>
      <c r="CF44" t="e" cm="1">
        <f t="array" ref="CF44">IFERROR(IF(OR(ISNA($A44),$AC44&lt;100,INDEX(International!F$3:F$2000,_xlfn.XMATCH(100,International!F$3:F$2000,1,1)+$BR44)=""),NA(),INDEX(International!F$3:F$2000,_xlfn.XMATCH(100,International!F$3:F$2000,1,1)+$BR44)), NA())</f>
        <v>#N/A</v>
      </c>
      <c r="CG44" t="e">
        <f t="shared" si="6"/>
        <v>#N/A</v>
      </c>
      <c r="CH44" t="e">
        <f>IF(OR(ISNA($A44),$AC44&lt;100),NA(),IF($BR44=0,0,FLOOR((CF44-_xlfn.XLOOKUP(_xlfn.AGGREGATE(5,6,$BR$3:$BR1995),$BR$3:$BR$2000,CF$3:CF$2000,1,1))/_xlfn.XLOOKUP($BR44,$BR$3:$BR$2000,$BR$3:$BR$2000,1,1), 1)))</f>
        <v>#N/A</v>
      </c>
      <c r="CI44" t="e" cm="1">
        <f t="array" ref="CI44">IFERROR(IF(OR(ISNA($A44),$AC44&lt;100,INDEX(International!I$3:I$2000,_xlfn.XMATCH(100,International!I$3:I$2000,1,1)+$BR44)=""),NA(),INDEX(International!I$3:I$2000,_xlfn.XMATCH(100,International!I$3:I$2000,1,1)+$BR44)), NA())</f>
        <v>#N/A</v>
      </c>
      <c r="CJ44" t="e">
        <f t="shared" si="6"/>
        <v>#N/A</v>
      </c>
      <c r="CK44" t="e">
        <f>IF(OR(ISNA($A44),$AC44&lt;100),NA(),IF($BR44=0,0,FLOOR((CI44-_xlfn.XLOOKUP(_xlfn.AGGREGATE(5,6,$BR$3:$BR1995),$BR$3:$BR$2000,CI$3:CI$2000,1,1))/_xlfn.XLOOKUP($BR44,$BR$3:$BR$2000,$BR$3:$BR$2000,1,1), 1)))</f>
        <v>#N/A</v>
      </c>
      <c r="CL44" t="e" cm="1">
        <f t="array" ref="CL44">IFERROR(IF(OR(ISNA($A44),$AC44&lt;100,INDEX(International!L$3:L$2000,_xlfn.XMATCH(100,International!L$3:L$2000,1,1)+$BR44)=""),NA(),INDEX(International!L$3:L$2000,_xlfn.XMATCH(100,International!L$3:L$2000,1,1)+$BR44)), NA())</f>
        <v>#N/A</v>
      </c>
      <c r="CM44" t="e">
        <f t="shared" ref="CM44:CP44" si="163">IF(OR(ISNA($A44),$AC44&lt;100),NA(),IF(CL44=100,0,($BR44*LOG(2)/LOG(CL44/100))))</f>
        <v>#N/A</v>
      </c>
      <c r="CN44" t="e">
        <f>IF(OR(ISNA($A44),$AC44&lt;100),NA(),IF($BR44=0,0,FLOOR((CL44-_xlfn.XLOOKUP(_xlfn.AGGREGATE(5,6,$BR$3:$BR1995),$BR$3:$BR$2000,CL$3:CL$2000,1,1))/_xlfn.XLOOKUP($BR44,$BR$3:$BR$2000,$BR$3:$BR$2000,1,1), 1)))</f>
        <v>#N/A</v>
      </c>
      <c r="CO44" t="e" cm="1">
        <f t="array" ref="CO44">IFERROR(IF(OR(ISNA($A44),$AC44&lt;100,INDEX(International!O$3:O$2000,_xlfn.XMATCH(100,International!O$3:O$2000,1,1)+$BR44)=""),NA(),INDEX(International!O$3:O$2000,_xlfn.XMATCH(100,International!O$3:O$2000,1,1)+$BR44)), NA())</f>
        <v>#N/A</v>
      </c>
      <c r="CP44" t="e">
        <f t="shared" si="163"/>
        <v>#N/A</v>
      </c>
      <c r="CQ44" t="e">
        <f>IF(OR(ISNA($A44),$AC44&lt;100),NA(),IF($BR44=0,0,FLOOR((CO44-_xlfn.XLOOKUP(_xlfn.AGGREGATE(5,6,$BR$3:$BR1995),$BR$3:$BR$2000,CO$3:CO$2000,1,1))/_xlfn.XLOOKUP($BR44,$BR$3:$BR$2000,$BR$3:$BR$2000,1,1), 1)))</f>
        <v>#N/A</v>
      </c>
      <c r="CR44" t="e" cm="1">
        <f t="array" ref="CR44">IFERROR(IF(OR(ISNA($A44),$AC44&lt;100,INDEX(International!R$3:R$2000,_xlfn.XMATCH(100,International!R$3:R$2000,1,1)+$BR44)=""),NA(),INDEX(International!R$3:R$2000,_xlfn.XMATCH(100,International!R$3:R$2000,1,1)+$BR44)), NA())</f>
        <v>#N/A</v>
      </c>
      <c r="CS44" t="e">
        <f t="shared" ref="CS44:CV44" si="164">IF(OR(ISNA($A44),$AC44&lt;100),NA(),IF(CR44=100,0,($BR44*LOG(2)/LOG(CR44/100))))</f>
        <v>#N/A</v>
      </c>
      <c r="CT44" t="e">
        <f>IF(OR(ISNA($A44),$AC44&lt;100),NA(),IF($BR44=0,0,FLOOR((CR44-_xlfn.XLOOKUP(_xlfn.AGGREGATE(5,6,$BR$3:$BR1995),$BR$3:$BR$2000,CR$3:CR$2000,1,1))/_xlfn.XLOOKUP($BR44,$BR$3:$BR$2000,$BR$3:$BR$2000,1,1), 1)))</f>
        <v>#N/A</v>
      </c>
      <c r="CU44" t="e" cm="1">
        <f t="array" ref="CU44">IFERROR(IF(OR(ISNA($A44),$AC44&lt;100,INDEX(International!U$3:U$2000,_xlfn.XMATCH(100,International!U$3:U$2000,1,1)+$BR44)=""),NA(),INDEX(International!U$3:U$2000,_xlfn.XMATCH(100,International!U$3:U$2000,1,1)+$BR44)), NA())</f>
        <v>#N/A</v>
      </c>
      <c r="CV44" t="e">
        <f t="shared" si="164"/>
        <v>#N/A</v>
      </c>
      <c r="CW44" t="e">
        <f>IF(OR(ISNA($A44),$AC44&lt;100),NA(),IF($BR44=0,0,FLOOR((CU44-_xlfn.XLOOKUP(_xlfn.AGGREGATE(5,6,$BR$3:$BR1995),$BR$3:$BR$2000,CU$3:CU$2000,1,1))/_xlfn.XLOOKUP($BR44,$BR$3:$BR$2000,$BR$3:$BR$2000,1,1), 1)))</f>
        <v>#N/A</v>
      </c>
      <c r="CX44" t="e" cm="1">
        <f t="array" ref="CX44">IFERROR(IF(OR(ISNA($A44),$AC44&lt;100,INDEX(International!X$3:X$2000,_xlfn.XMATCH(100,International!X$3:X$2000,1,1)+$BR44)=""),NA(),INDEX(International!X$3:X$2000,_xlfn.XMATCH(100,International!X$3:X$2000,1,1)+$BR44)), NA())</f>
        <v>#N/A</v>
      </c>
      <c r="CY44" t="e">
        <f t="shared" ref="CY44" si="165">IF(OR(ISNA($A44),$AC44&lt;100),NA(),IF(CX44=100,0,($BR44*LOG(2)/LOG(CX44/100))))</f>
        <v>#N/A</v>
      </c>
      <c r="CZ44" t="e">
        <f>IF(OR(ISNA($A44),$AC44&lt;100),NA(),IF($BR44=0,0,FLOOR((CX44-_xlfn.XLOOKUP(_xlfn.AGGREGATE(5,6,$BR$3:$BR1995),$BR$3:$BR$2000,CX$3:CX$2000,1,1))/_xlfn.XLOOKUP($BR44,$BR$3:$BR$2000,$BR$3:$BR$2000,1,1), 1)))</f>
        <v>#N/A</v>
      </c>
      <c r="DA44" t="e">
        <f>IF(_xlfn.IFNA(A44,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44:K2041)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43+1,DA43+1,NA())))</f>
        <v>#N/A</v>
      </c>
      <c r="DB44" t="e" cm="1">
        <f t="array" ref="DB44">IFERROR(IF(ISNA($A44),NA(),INDEX(B$3:B$2000,_xlfn.XMATCH(Configuration!$B$12,B$3:B$2000,1,1)+$DA44)-0), NA())</f>
        <v>#N/A</v>
      </c>
      <c r="DC44" t="e" cm="1">
        <f t="array" ref="DC44">IFERROR(IF(ISNA($A44),NA(),INDEX(E$3:E$2000,_xlfn.XMATCH(Configuration!$B$12,E$3:E$2000,1,1)+$DA44)-0), NA())</f>
        <v>#N/A</v>
      </c>
      <c r="DD44" t="e" cm="1">
        <f t="array" ref="DD44">IFERROR(IF(ISNA($A44),NA(),INDEX(H$3:H$2000,_xlfn.XMATCH(Configuration!$B$12,H$3:H$2000,1,1)+$DA44)-0), NA())</f>
        <v>#N/A</v>
      </c>
      <c r="DE44" t="e" cm="1">
        <f t="array" ref="DE44">IFERROR(IF(ISNA($A44),NA(),INDEX(K$3:K$2000,_xlfn.XMATCH(Configuration!$B$12,K$3:K$2000,1,1)+$DA44)-0), NA())</f>
        <v>#N/A</v>
      </c>
      <c r="DF44" t="e" cm="1">
        <f t="array" ref="DF44">IFERROR(IF(ISNA($A44),NA(),INDEX(N$3:N$2000,_xlfn.XMATCH(Configuration!$B$12,N$3:N$2000,1,1)+$DA44)-0), NA())</f>
        <v>#N/A</v>
      </c>
      <c r="DG44" t="e" cm="1">
        <f t="array" ref="DG44">IFERROR(IF(ISNA($A44),NA(),INDEX(Q$3:Q$2000,_xlfn.XMATCH(Configuration!$B$12,Q$3:Q$2000,1,1)+$DA44)-0), NA())</f>
        <v>#N/A</v>
      </c>
      <c r="DH44" t="e" cm="1">
        <f t="array" ref="DH44">IFERROR(IF(ISNA($A44),NA(),INDEX(T$3:T$2000,_xlfn.XMATCH(Configuration!$B$12,T$3:T$2000,1,1)+$DA44)-0), NA())</f>
        <v>#N/A</v>
      </c>
      <c r="DI44" t="e" cm="1">
        <f t="array" ref="DI44">IFERROR(IF(ISNA($A44),NA(),INDEX(W$3:W$2000,_xlfn.XMATCH(Configuration!$B$12,W$3:W$2000,1,1)+$DA44)-0), NA())</f>
        <v>#N/A</v>
      </c>
    </row>
    <row r="45" spans="1:113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10"/>
        <v>64</v>
      </c>
      <c r="AD45">
        <f t="shared" si="11"/>
        <v>22</v>
      </c>
      <c r="AE45">
        <f t="shared" si="12"/>
        <v>3</v>
      </c>
      <c r="AF45" s="5">
        <f t="shared" si="13"/>
        <v>0.5</v>
      </c>
      <c r="AG45">
        <f t="shared" si="14"/>
        <v>39</v>
      </c>
      <c r="AH45">
        <f t="shared" si="15"/>
        <v>36</v>
      </c>
      <c r="AI45">
        <f t="shared" si="16"/>
        <v>18</v>
      </c>
      <c r="AJ45">
        <f t="shared" si="17"/>
        <v>1</v>
      </c>
      <c r="AK45">
        <f t="shared" si="18"/>
        <v>17</v>
      </c>
      <c r="AL45" s="2">
        <f t="shared" si="19"/>
        <v>0.12</v>
      </c>
      <c r="AM45" s="2">
        <f t="shared" si="20"/>
        <v>0.88</v>
      </c>
      <c r="AN45" s="2">
        <f t="shared" si="21"/>
        <v>0</v>
      </c>
      <c r="AO45" s="2">
        <f t="shared" si="22"/>
        <v>0.4375</v>
      </c>
      <c r="AP45" s="2">
        <f t="shared" si="23"/>
        <v>1.5625E-2</v>
      </c>
      <c r="AQ45" s="2">
        <f t="shared" si="24"/>
        <v>0.109375</v>
      </c>
      <c r="AR45" s="2">
        <f t="shared" si="25"/>
        <v>0.21875</v>
      </c>
      <c r="AS45" s="2">
        <f t="shared" si="26"/>
        <v>1.5625E-2</v>
      </c>
      <c r="AT45" s="2">
        <f t="shared" si="27"/>
        <v>4.6875E-2</v>
      </c>
      <c r="AU45" s="2">
        <f t="shared" si="28"/>
        <v>0.15625</v>
      </c>
      <c r="AV45" s="3">
        <f t="shared" ca="1" si="29"/>
        <v>5.4285714285714288</v>
      </c>
      <c r="AW45" s="2">
        <f t="shared" si="30"/>
        <v>6.6666666666666666E-2</v>
      </c>
      <c r="AX45" s="2">
        <f t="shared" si="31"/>
        <v>-0.5</v>
      </c>
      <c r="AY45">
        <f t="shared" si="32"/>
        <v>5</v>
      </c>
      <c r="AZ45">
        <f t="shared" si="33"/>
        <v>5</v>
      </c>
      <c r="BA45" s="3">
        <f>IF(_xlfn.IFNA($A45,"")="","",AC45/(Configuration!$B$1/1000000))</f>
        <v>2.5232314710045221</v>
      </c>
      <c r="BB45">
        <f>IF(OR(_xlfn.IFNA($A45,"")="", ROW()&lt;=3,MAX(International!$C$3:$C$2000)&lt;$AC45),"",$A45-_xlfn.XLOOKUP($AC45,International!$C$3:$C$2000,International!$A$3:$A$2000,NA(),1,1))</f>
        <v>12</v>
      </c>
      <c r="BC45">
        <f>IF(OR(_xlfn.IFNA($A45,"")="", ROW()&lt;=3,MAX(International!$D$3:$D$2000)&lt;$BA45),"",$A45-_xlfn.XLOOKUP($BA45,International!$D$3:$D$2000,International!$A$3:$A$2000,NA(),1,1))</f>
        <v>12</v>
      </c>
      <c r="BD45">
        <f>IF(OR(_xlfn.IFNA($A45,"")="", ROW()&lt;=3,MAX(International!$F$3:$F$2000)&lt;$AC45),"",$A45-_xlfn.XLOOKUP($AC45,International!$F$3:$F$2000,International!$A$3:$A$2000,NA(),1,1))</f>
        <v>6</v>
      </c>
      <c r="BE45">
        <f>IF(OR(_xlfn.IFNA($A45,"")="", ROW()&lt;=3,MAX(International!$G$3:$G$2000)&lt;$BA45),"",$A45-_xlfn.XLOOKUP($BA45,International!$G$3:$G$2000,International!$A$3:$A$2000,NA(),1,1))</f>
        <v>4</v>
      </c>
      <c r="BF45">
        <f>IF(OR(_xlfn.IFNA($A45,"")="", ROW()&lt;=3,MAX(International!$I$3:$I$2000)&lt;$AC45),"",$A45-_xlfn.XLOOKUP($AC45,International!$I$3:$I$2000,International!$A$3:$A$2000,NA(),1,1))</f>
        <v>-3</v>
      </c>
      <c r="BG45">
        <f>IF(OR(_xlfn.IFNA($A45,"")="", ROW()&lt;=3,MAX(International!$J$3:$J$2000)&lt;$BA45),"",$A45-_xlfn.XLOOKUP($BA45,International!$J$3:$J$2000,International!$A$3:$A$2000,NA(),1,1))</f>
        <v>0</v>
      </c>
      <c r="BH45">
        <f>IF(OR(_xlfn.IFNA($A45,"")="", ROW()&lt;=3,MAX(International!$L$3:$L$2000)&lt;$AC45),"",$A45-_xlfn.XLOOKUP($AC45,International!$L$3:$L$2000,International!$A$3:$A$2000,NA(),1,1))</f>
        <v>6</v>
      </c>
      <c r="BI45">
        <f>IF(OR(_xlfn.IFNA($A45,"")="", ROW()&lt;=3,MAX(International!$M$3:$M$2000)&lt;$BA45),"",$A45-_xlfn.XLOOKUP($BA45,International!$M$3:$M$2000,International!$A$3:$A$2000,NA(),1,1))</f>
        <v>-4</v>
      </c>
      <c r="BJ45">
        <f>IF(OR(_xlfn.IFNA($A45,"")="", ROW()&lt;=3,MAX(International!$O$3:$O$2000)&lt;$AC45),"",$A45-_xlfn.XLOOKUP($AC45,International!$O$3:$O$2000,International!$A$3:$A$2000,NA(),1,1))</f>
        <v>0</v>
      </c>
      <c r="BK45">
        <f>IF(OR(_xlfn.IFNA($A45,"")="", ROW()&lt;=3,MAX(International!$P$3:$P$2000)&lt;$BA45),"",$A45-_xlfn.XLOOKUP($BA45,International!$P$3:$P$2000,International!$A$3:$A$2000,NA(),1,1))</f>
        <v>1</v>
      </c>
      <c r="BL45">
        <f>IF(OR(_xlfn.IFNA($A45,"")="", ROW()&lt;=3,MAX(International!$R$3:$R$2000)&lt;$AC45),"",$A45-_xlfn.XLOOKUP($AC45,International!$R$3:$R$2000,International!$A$3:$A$2000,NA(),1,1))</f>
        <v>21</v>
      </c>
      <c r="BM45">
        <f>IF(OR(_xlfn.IFNA($A45,"")="", ROW()&lt;=3,MAX(International!$S$3:$S$2000)&lt;$BA45),"",$A45-_xlfn.XLOOKUP($BA45,International!$S$3:$S$2000,International!$A$3:$A$2000,NA(),1,1))</f>
        <v>34</v>
      </c>
      <c r="BN45">
        <f>IF(OR(_xlfn.IFNA($A45,"")="", ROW()&lt;=3,MAX(International!$U$3:$U$2000)&lt;$AC45),"",$A45-_xlfn.XLOOKUP($AC45,International!$U$3:$U$2000,International!$A$3:$A$2000,NA(),1,1))</f>
        <v>15</v>
      </c>
      <c r="BO45">
        <f>IF(OR(_xlfn.IFNA($A45,"")="", ROW()&lt;=3,MAX(International!$V$3:$V$2000)&lt;$BA45),"",$A45-_xlfn.XLOOKUP($BA45,International!$V$3:$V$2000,International!$A$3:$A$2000,NA(),1,1))</f>
        <v>14</v>
      </c>
      <c r="BP45">
        <f>IF(OR(_xlfn.IFNA($A45,"")="", ROW()&lt;=3,MAX(International!$X$3:$X$2000)&lt;$AC45),"",$A45-_xlfn.XLOOKUP($AC45,International!$X$3:$X$2000,International!$A$3:$A$2000,NA(),1,1))</f>
        <v>2</v>
      </c>
      <c r="BQ45">
        <f>IF(OR(_xlfn.IFNA($A45,"")="", ROW()&lt;=3,MAX(International!$Y$3:$Y$2000)&lt;$BA45),"",$A45-_xlfn.XLOOKUP($BA45,International!$Y$3:$Y$2000,International!$A$3:$A$2000,NA(),1,1))</f>
        <v>0</v>
      </c>
      <c r="BR45" t="e">
        <f t="shared" si="34"/>
        <v>#N/A</v>
      </c>
      <c r="BS45" t="e">
        <f t="shared" si="130"/>
        <v>#N/A</v>
      </c>
      <c r="BT45" t="e">
        <f t="shared" si="131"/>
        <v>#N/A</v>
      </c>
      <c r="BU45" t="e">
        <f t="shared" si="132"/>
        <v>#N/A</v>
      </c>
      <c r="BV45" t="e">
        <f t="shared" si="133"/>
        <v>#N/A</v>
      </c>
      <c r="BW45" t="e">
        <f t="shared" si="134"/>
        <v>#N/A</v>
      </c>
      <c r="BX45" t="e">
        <f>IFERROR(IF(OR(ISNA($A45),$AC45&lt;100),NA(),IF(FLOOR((2^(($BR45+2*_xlfn.XLOOKUP(_xlfn.AGGREGATE(4,6,$BR$3:$BR1996),$BR$3:$BR$2000,$CA$3:$CA$2000,1,1)*LOG(10)/LOG(2))/_xlfn.XLOOKUP(_xlfn.AGGREGATE(4,6,$BR$3:$BR1996),$BR$3:$BR$2000,$CA$3:$CA$2000,1,1))),2)&gt; _xlfn.AGGREGATE(4,6,$BZ$3:$CX$2000)+2000,NA(),FLOOR((2^(($BR45+2*_xlfn.XLOOKUP(_xlfn.AGGREGATE(4,6,$BR$3:$BR1996),$BR$3:$BR$2000,$CA$3:$CA$2000,1,1)*LOG(10)/LOG(2))/_xlfn.XLOOKUP(_xlfn.AGGREGATE(4,6,$BR$3:$BR1996),$BR$3:$BR$2000,$CA$3:$CA$2000,1,1))),2))), NA())</f>
        <v>#N/A</v>
      </c>
      <c r="BY45" t="e">
        <f>IF(OR(ISNA($A45),$AC45&lt;100),NA(),FLOOR(_xlfn.XLOOKUP(_xlfn.AGGREGATE(5,6,$BR$3:$BR1996),$BR$3:$BR$2000,$BZ$3:$BZ$2000,1,1)+(_xlfn.XLOOKUP(_xlfn.AGGREGATE(4,6,$BR$3:$BR1996),$BR$3:$BR$2000,$BZ$3:$BZ$2000,1,1)-_xlfn.XLOOKUP(_xlfn.AGGREGATE(5,6,$BR$3:$BR1996),$BR$3:$BR$2000,$BZ$3:$BZ$2000,1,1))/_xlfn.XLOOKUP(_xlfn.AGGREGATE(4,6,$BR$3:$BR1996),$BR$3:$BR$2000,$BR$3:$BR$2000,1,1)*BR45, 1))</f>
        <v>#N/A</v>
      </c>
      <c r="BZ45" t="e">
        <f t="shared" si="35"/>
        <v>#N/A</v>
      </c>
      <c r="CA45" t="e">
        <f t="shared" si="135"/>
        <v>#N/A</v>
      </c>
      <c r="CB45" t="e">
        <f>IF(OR(ISNA($A45),$AC45&lt;100),NA(),IF($BR45=0,0,FLOOR((BZ45-_xlfn.XLOOKUP(_xlfn.AGGREGATE(5,6,$BR$3:$BR1996),$BR$3:$BR$2000,BZ$3:BZ$2000,1,1))/_xlfn.XLOOKUP($BR45,$BR$3:$BR$2000,$BR$3:$BR$2000,1,1), 1)))</f>
        <v>#N/A</v>
      </c>
      <c r="CC45" t="e" cm="1">
        <f t="array" ref="CC45">IFERROR(IF(OR(ISNA($A45),$AC45&lt;100,INDEX(International!C$3:C$2000,_xlfn.XMATCH(100,International!C$3:C$2000,1,1)+$BR45)=""),NA(),INDEX(International!C$3:C$2000,_xlfn.XMATCH(100,International!C$3:C$2000,1,1)+$BR45)), NA())</f>
        <v>#N/A</v>
      </c>
      <c r="CD45" t="e">
        <f t="shared" si="36"/>
        <v>#N/A</v>
      </c>
      <c r="CE45" t="e">
        <f>IF(OR(ISNA($A45),$AC45&lt;100),NA(),IF($BR45=0,0,FLOOR((CC45-_xlfn.XLOOKUP(_xlfn.AGGREGATE(5,6,$BR$3:$BR1996),$BR$3:$BR$2000,CC$3:CC$2000,1,1))/_xlfn.XLOOKUP($BR45,$BR$3:$BR$2000,$BR$3:$BR$2000,1,1), 1)))</f>
        <v>#N/A</v>
      </c>
      <c r="CF45" t="e" cm="1">
        <f t="array" ref="CF45">IFERROR(IF(OR(ISNA($A45),$AC45&lt;100,INDEX(International!F$3:F$2000,_xlfn.XMATCH(100,International!F$3:F$2000,1,1)+$BR45)=""),NA(),INDEX(International!F$3:F$2000,_xlfn.XMATCH(100,International!F$3:F$2000,1,1)+$BR45)), NA())</f>
        <v>#N/A</v>
      </c>
      <c r="CG45" t="e">
        <f t="shared" si="6"/>
        <v>#N/A</v>
      </c>
      <c r="CH45" t="e">
        <f>IF(OR(ISNA($A45),$AC45&lt;100),NA(),IF($BR45=0,0,FLOOR((CF45-_xlfn.XLOOKUP(_xlfn.AGGREGATE(5,6,$BR$3:$BR1996),$BR$3:$BR$2000,CF$3:CF$2000,1,1))/_xlfn.XLOOKUP($BR45,$BR$3:$BR$2000,$BR$3:$BR$2000,1,1), 1)))</f>
        <v>#N/A</v>
      </c>
      <c r="CI45" t="e" cm="1">
        <f t="array" ref="CI45">IFERROR(IF(OR(ISNA($A45),$AC45&lt;100,INDEX(International!I$3:I$2000,_xlfn.XMATCH(100,International!I$3:I$2000,1,1)+$BR45)=""),NA(),INDEX(International!I$3:I$2000,_xlfn.XMATCH(100,International!I$3:I$2000,1,1)+$BR45)), NA())</f>
        <v>#N/A</v>
      </c>
      <c r="CJ45" t="e">
        <f t="shared" si="6"/>
        <v>#N/A</v>
      </c>
      <c r="CK45" t="e">
        <f>IF(OR(ISNA($A45),$AC45&lt;100),NA(),IF($BR45=0,0,FLOOR((CI45-_xlfn.XLOOKUP(_xlfn.AGGREGATE(5,6,$BR$3:$BR1996),$BR$3:$BR$2000,CI$3:CI$2000,1,1))/_xlfn.XLOOKUP($BR45,$BR$3:$BR$2000,$BR$3:$BR$2000,1,1), 1)))</f>
        <v>#N/A</v>
      </c>
      <c r="CL45" t="e" cm="1">
        <f t="array" ref="CL45">IFERROR(IF(OR(ISNA($A45),$AC45&lt;100,INDEX(International!L$3:L$2000,_xlfn.XMATCH(100,International!L$3:L$2000,1,1)+$BR45)=""),NA(),INDEX(International!L$3:L$2000,_xlfn.XMATCH(100,International!L$3:L$2000,1,1)+$BR45)), NA())</f>
        <v>#N/A</v>
      </c>
      <c r="CM45" t="e">
        <f t="shared" ref="CM45:CP45" si="166">IF(OR(ISNA($A45),$AC45&lt;100),NA(),IF(CL45=100,0,($BR45*LOG(2)/LOG(CL45/100))))</f>
        <v>#N/A</v>
      </c>
      <c r="CN45" t="e">
        <f>IF(OR(ISNA($A45),$AC45&lt;100),NA(),IF($BR45=0,0,FLOOR((CL45-_xlfn.XLOOKUP(_xlfn.AGGREGATE(5,6,$BR$3:$BR1996),$BR$3:$BR$2000,CL$3:CL$2000,1,1))/_xlfn.XLOOKUP($BR45,$BR$3:$BR$2000,$BR$3:$BR$2000,1,1), 1)))</f>
        <v>#N/A</v>
      </c>
      <c r="CO45" t="e" cm="1">
        <f t="array" ref="CO45">IFERROR(IF(OR(ISNA($A45),$AC45&lt;100,INDEX(International!O$3:O$2000,_xlfn.XMATCH(100,International!O$3:O$2000,1,1)+$BR45)=""),NA(),INDEX(International!O$3:O$2000,_xlfn.XMATCH(100,International!O$3:O$2000,1,1)+$BR45)), NA())</f>
        <v>#N/A</v>
      </c>
      <c r="CP45" t="e">
        <f t="shared" si="166"/>
        <v>#N/A</v>
      </c>
      <c r="CQ45" t="e">
        <f>IF(OR(ISNA($A45),$AC45&lt;100),NA(),IF($BR45=0,0,FLOOR((CO45-_xlfn.XLOOKUP(_xlfn.AGGREGATE(5,6,$BR$3:$BR1996),$BR$3:$BR$2000,CO$3:CO$2000,1,1))/_xlfn.XLOOKUP($BR45,$BR$3:$BR$2000,$BR$3:$BR$2000,1,1), 1)))</f>
        <v>#N/A</v>
      </c>
      <c r="CR45" t="e" cm="1">
        <f t="array" ref="CR45">IFERROR(IF(OR(ISNA($A45),$AC45&lt;100,INDEX(International!R$3:R$2000,_xlfn.XMATCH(100,International!R$3:R$2000,1,1)+$BR45)=""),NA(),INDEX(International!R$3:R$2000,_xlfn.XMATCH(100,International!R$3:R$2000,1,1)+$BR45)), NA())</f>
        <v>#N/A</v>
      </c>
      <c r="CS45" t="e">
        <f t="shared" ref="CS45:CV45" si="167">IF(OR(ISNA($A45),$AC45&lt;100),NA(),IF(CR45=100,0,($BR45*LOG(2)/LOG(CR45/100))))</f>
        <v>#N/A</v>
      </c>
      <c r="CT45" t="e">
        <f>IF(OR(ISNA($A45),$AC45&lt;100),NA(),IF($BR45=0,0,FLOOR((CR45-_xlfn.XLOOKUP(_xlfn.AGGREGATE(5,6,$BR$3:$BR1996),$BR$3:$BR$2000,CR$3:CR$2000,1,1))/_xlfn.XLOOKUP($BR45,$BR$3:$BR$2000,$BR$3:$BR$2000,1,1), 1)))</f>
        <v>#N/A</v>
      </c>
      <c r="CU45" t="e" cm="1">
        <f t="array" ref="CU45">IFERROR(IF(OR(ISNA($A45),$AC45&lt;100,INDEX(International!U$3:U$2000,_xlfn.XMATCH(100,International!U$3:U$2000,1,1)+$BR45)=""),NA(),INDEX(International!U$3:U$2000,_xlfn.XMATCH(100,International!U$3:U$2000,1,1)+$BR45)), NA())</f>
        <v>#N/A</v>
      </c>
      <c r="CV45" t="e">
        <f t="shared" si="167"/>
        <v>#N/A</v>
      </c>
      <c r="CW45" t="e">
        <f>IF(OR(ISNA($A45),$AC45&lt;100),NA(),IF($BR45=0,0,FLOOR((CU45-_xlfn.XLOOKUP(_xlfn.AGGREGATE(5,6,$BR$3:$BR1996),$BR$3:$BR$2000,CU$3:CU$2000,1,1))/_xlfn.XLOOKUP($BR45,$BR$3:$BR$2000,$BR$3:$BR$2000,1,1), 1)))</f>
        <v>#N/A</v>
      </c>
      <c r="CX45" t="e" cm="1">
        <f t="array" ref="CX45">IFERROR(IF(OR(ISNA($A45),$AC45&lt;100,INDEX(International!X$3:X$2000,_xlfn.XMATCH(100,International!X$3:X$2000,1,1)+$BR45)=""),NA(),INDEX(International!X$3:X$2000,_xlfn.XMATCH(100,International!X$3:X$2000,1,1)+$BR45)), NA())</f>
        <v>#N/A</v>
      </c>
      <c r="CY45" t="e">
        <f t="shared" ref="CY45" si="168">IF(OR(ISNA($A45),$AC45&lt;100),NA(),IF(CX45=100,0,($BR45*LOG(2)/LOG(CX45/100))))</f>
        <v>#N/A</v>
      </c>
      <c r="CZ45" t="e">
        <f>IF(OR(ISNA($A45),$AC45&lt;100),NA(),IF($BR45=0,0,FLOOR((CX45-_xlfn.XLOOKUP(_xlfn.AGGREGATE(5,6,$BR$3:$BR1996),$BR$3:$BR$2000,CX$3:CX$2000,1,1))/_xlfn.XLOOKUP($BR45,$BR$3:$BR$2000,$BR$3:$BR$2000,1,1), 1)))</f>
        <v>#N/A</v>
      </c>
      <c r="DA45" t="e">
        <f>IF(_xlfn.IFNA(A45,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45:K2042)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44+1,DA44+1,NA())))</f>
        <v>#N/A</v>
      </c>
      <c r="DB45" t="e" cm="1">
        <f t="array" ref="DB45">IFERROR(IF(ISNA($A45),NA(),INDEX(B$3:B$2000,_xlfn.XMATCH(Configuration!$B$12,B$3:B$2000,1,1)+$DA45)-0), NA())</f>
        <v>#N/A</v>
      </c>
      <c r="DC45" t="e" cm="1">
        <f t="array" ref="DC45">IFERROR(IF(ISNA($A45),NA(),INDEX(E$3:E$2000,_xlfn.XMATCH(Configuration!$B$12,E$3:E$2000,1,1)+$DA45)-0), NA())</f>
        <v>#N/A</v>
      </c>
      <c r="DD45" t="e" cm="1">
        <f t="array" ref="DD45">IFERROR(IF(ISNA($A45),NA(),INDEX(H$3:H$2000,_xlfn.XMATCH(Configuration!$B$12,H$3:H$2000,1,1)+$DA45)-0), NA())</f>
        <v>#N/A</v>
      </c>
      <c r="DE45" t="e" cm="1">
        <f t="array" ref="DE45">IFERROR(IF(ISNA($A45),NA(),INDEX(K$3:K$2000,_xlfn.XMATCH(Configuration!$B$12,K$3:K$2000,1,1)+$DA45)-0), NA())</f>
        <v>#N/A</v>
      </c>
      <c r="DF45" t="e" cm="1">
        <f t="array" ref="DF45">IFERROR(IF(ISNA($A45),NA(),INDEX(N$3:N$2000,_xlfn.XMATCH(Configuration!$B$12,N$3:N$2000,1,1)+$DA45)-0), NA())</f>
        <v>#N/A</v>
      </c>
      <c r="DG45" t="e" cm="1">
        <f t="array" ref="DG45">IFERROR(IF(ISNA($A45),NA(),INDEX(Q$3:Q$2000,_xlfn.XMATCH(Configuration!$B$12,Q$3:Q$2000,1,1)+$DA45)-0), NA())</f>
        <v>#N/A</v>
      </c>
      <c r="DH45" t="e" cm="1">
        <f t="array" ref="DH45">IFERROR(IF(ISNA($A45),NA(),INDEX(T$3:T$2000,_xlfn.XMATCH(Configuration!$B$12,T$3:T$2000,1,1)+$DA45)-0), NA())</f>
        <v>#N/A</v>
      </c>
      <c r="DI45" t="e" cm="1">
        <f t="array" ref="DI45">IFERROR(IF(ISNA($A45),NA(),INDEX(W$3:W$2000,_xlfn.XMATCH(Configuration!$B$12,W$3:W$2000,1,1)+$DA45)-0), NA())</f>
        <v>#N/A</v>
      </c>
    </row>
    <row r="46" spans="1:113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10"/>
        <v>73</v>
      </c>
      <c r="AD46">
        <f t="shared" si="11"/>
        <v>22</v>
      </c>
      <c r="AE46">
        <f t="shared" si="12"/>
        <v>3</v>
      </c>
      <c r="AF46" s="5">
        <f t="shared" si="13"/>
        <v>2.25</v>
      </c>
      <c r="AG46">
        <f t="shared" si="14"/>
        <v>48</v>
      </c>
      <c r="AH46">
        <f t="shared" si="15"/>
        <v>37</v>
      </c>
      <c r="AI46">
        <f t="shared" si="16"/>
        <v>18</v>
      </c>
      <c r="AJ46">
        <f t="shared" si="17"/>
        <v>1</v>
      </c>
      <c r="AK46">
        <f t="shared" si="18"/>
        <v>18</v>
      </c>
      <c r="AL46" s="2">
        <f t="shared" si="19"/>
        <v>0.12</v>
      </c>
      <c r="AM46" s="2">
        <f t="shared" si="20"/>
        <v>0.88</v>
      </c>
      <c r="AN46" s="2">
        <f t="shared" si="21"/>
        <v>0</v>
      </c>
      <c r="AO46" s="2">
        <f t="shared" si="22"/>
        <v>0.49315068493150682</v>
      </c>
      <c r="AP46" s="2">
        <f t="shared" si="23"/>
        <v>1.3698630136986301E-2</v>
      </c>
      <c r="AQ46" s="2">
        <f t="shared" si="24"/>
        <v>9.5890410958904104E-2</v>
      </c>
      <c r="AR46" s="2">
        <f t="shared" si="25"/>
        <v>0.19178082191780821</v>
      </c>
      <c r="AS46" s="2">
        <f t="shared" si="26"/>
        <v>1.3698630136986301E-2</v>
      </c>
      <c r="AT46" s="2">
        <f t="shared" si="27"/>
        <v>4.1095890410958902E-2</v>
      </c>
      <c r="AU46" s="2">
        <f t="shared" si="28"/>
        <v>0.15068493150684931</v>
      </c>
      <c r="AV46" s="3">
        <f t="shared" ca="1" si="29"/>
        <v>6.7142857142857144</v>
      </c>
      <c r="AW46" s="2">
        <f t="shared" si="30"/>
        <v>0.140625</v>
      </c>
      <c r="AX46" s="2">
        <f t="shared" si="31"/>
        <v>1.25</v>
      </c>
      <c r="AY46">
        <f t="shared" si="32"/>
        <v>5</v>
      </c>
      <c r="AZ46">
        <f t="shared" si="33"/>
        <v>5</v>
      </c>
      <c r="BA46" s="3">
        <f>IF(_xlfn.IFNA($A46,"")="","",AC46/(Configuration!$B$1/1000000))</f>
        <v>2.8780608966145329</v>
      </c>
      <c r="BB46">
        <f>IF(OR(_xlfn.IFNA($A46,"")="", ROW()&lt;=3,MAX(International!$C$3:$C$2000)&lt;$AC46),"",$A46-_xlfn.XLOOKUP($AC46,International!$C$3:$C$2000,International!$A$3:$A$2000,NA(),1,1))</f>
        <v>13</v>
      </c>
      <c r="BC46">
        <f>IF(OR(_xlfn.IFNA($A46,"")="", ROW()&lt;=3,MAX(International!$D$3:$D$2000)&lt;$BA46),"",$A46-_xlfn.XLOOKUP($BA46,International!$D$3:$D$2000,International!$A$3:$A$2000,NA(),1,1))</f>
        <v>12</v>
      </c>
      <c r="BD46">
        <f>IF(OR(_xlfn.IFNA($A46,"")="", ROW()&lt;=3,MAX(International!$F$3:$F$2000)&lt;$AC46),"",$A46-_xlfn.XLOOKUP($AC46,International!$F$3:$F$2000,International!$A$3:$A$2000,NA(),1,1))</f>
        <v>7</v>
      </c>
      <c r="BE46">
        <f>IF(OR(_xlfn.IFNA($A46,"")="", ROW()&lt;=3,MAX(International!$G$3:$G$2000)&lt;$BA46),"",$A46-_xlfn.XLOOKUP($BA46,International!$G$3:$G$2000,International!$A$3:$A$2000,NA(),1,1))</f>
        <v>4</v>
      </c>
      <c r="BF46">
        <f>IF(OR(_xlfn.IFNA($A46,"")="", ROW()&lt;=3,MAX(International!$I$3:$I$2000)&lt;$AC46),"",$A46-_xlfn.XLOOKUP($AC46,International!$I$3:$I$2000,International!$A$3:$A$2000,NA(),1,1))</f>
        <v>-2</v>
      </c>
      <c r="BG46">
        <f>IF(OR(_xlfn.IFNA($A46,"")="", ROW()&lt;=3,MAX(International!$J$3:$J$2000)&lt;$BA46),"",$A46-_xlfn.XLOOKUP($BA46,International!$J$3:$J$2000,International!$A$3:$A$2000,NA(),1,1))</f>
        <v>1</v>
      </c>
      <c r="BH46">
        <f>IF(OR(_xlfn.IFNA($A46,"")="", ROW()&lt;=3,MAX(International!$L$3:$L$2000)&lt;$AC46),"",$A46-_xlfn.XLOOKUP($AC46,International!$L$3:$L$2000,International!$A$3:$A$2000,NA(),1,1))</f>
        <v>6</v>
      </c>
      <c r="BI46">
        <f>IF(OR(_xlfn.IFNA($A46,"")="", ROW()&lt;=3,MAX(International!$M$3:$M$2000)&lt;$BA46),"",$A46-_xlfn.XLOOKUP($BA46,International!$M$3:$M$2000,International!$A$3:$A$2000,NA(),1,1))</f>
        <v>-3</v>
      </c>
      <c r="BJ46">
        <f>IF(OR(_xlfn.IFNA($A46,"")="", ROW()&lt;=3,MAX(International!$O$3:$O$2000)&lt;$AC46),"",$A46-_xlfn.XLOOKUP($AC46,International!$O$3:$O$2000,International!$A$3:$A$2000,NA(),1,1))</f>
        <v>1</v>
      </c>
      <c r="BK46">
        <f>IF(OR(_xlfn.IFNA($A46,"")="", ROW()&lt;=3,MAX(International!$P$3:$P$2000)&lt;$BA46),"",$A46-_xlfn.XLOOKUP($BA46,International!$P$3:$P$2000,International!$A$3:$A$2000,NA(),1,1))</f>
        <v>2</v>
      </c>
      <c r="BL46">
        <f>IF(OR(_xlfn.IFNA($A46,"")="", ROW()&lt;=3,MAX(International!$R$3:$R$2000)&lt;$AC46),"",$A46-_xlfn.XLOOKUP($AC46,International!$R$3:$R$2000,International!$A$3:$A$2000,NA(),1,1))</f>
        <v>20</v>
      </c>
      <c r="BM46">
        <f>IF(OR(_xlfn.IFNA($A46,"")="", ROW()&lt;=3,MAX(International!$S$3:$S$2000)&lt;$BA46),"",$A46-_xlfn.XLOOKUP($BA46,International!$S$3:$S$2000,International!$A$3:$A$2000,NA(),1,1))</f>
        <v>34</v>
      </c>
      <c r="BN46">
        <f>IF(OR(_xlfn.IFNA($A46,"")="", ROW()&lt;=3,MAX(International!$U$3:$U$2000)&lt;$AC46),"",$A46-_xlfn.XLOOKUP($AC46,International!$U$3:$U$2000,International!$A$3:$A$2000,NA(),1,1))</f>
        <v>16</v>
      </c>
      <c r="BO46">
        <f>IF(OR(_xlfn.IFNA($A46,"")="", ROW()&lt;=3,MAX(International!$V$3:$V$2000)&lt;$BA46),"",$A46-_xlfn.XLOOKUP($BA46,International!$V$3:$V$2000,International!$A$3:$A$2000,NA(),1,1))</f>
        <v>15</v>
      </c>
      <c r="BP46">
        <f>IF(OR(_xlfn.IFNA($A46,"")="", ROW()&lt;=3,MAX(International!$X$3:$X$2000)&lt;$AC46),"",$A46-_xlfn.XLOOKUP($AC46,International!$X$3:$X$2000,International!$A$3:$A$2000,NA(),1,1))</f>
        <v>3</v>
      </c>
      <c r="BQ46">
        <f>IF(OR(_xlfn.IFNA($A46,"")="", ROW()&lt;=3,MAX(International!$Y$3:$Y$2000)&lt;$BA46),"",$A46-_xlfn.XLOOKUP($BA46,International!$Y$3:$Y$2000,International!$A$3:$A$2000,NA(),1,1))</f>
        <v>0</v>
      </c>
      <c r="BR46" t="e">
        <f t="shared" si="34"/>
        <v>#N/A</v>
      </c>
      <c r="BS46" t="e">
        <f t="shared" si="130"/>
        <v>#N/A</v>
      </c>
      <c r="BT46" t="e">
        <f t="shared" si="131"/>
        <v>#N/A</v>
      </c>
      <c r="BU46" t="e">
        <f t="shared" si="132"/>
        <v>#N/A</v>
      </c>
      <c r="BV46" t="e">
        <f t="shared" si="133"/>
        <v>#N/A</v>
      </c>
      <c r="BW46" t="e">
        <f t="shared" si="134"/>
        <v>#N/A</v>
      </c>
      <c r="BX46" t="e">
        <f>IFERROR(IF(OR(ISNA($A46),$AC46&lt;100),NA(),IF(FLOOR((2^(($BR46+2*_xlfn.XLOOKUP(_xlfn.AGGREGATE(4,6,$BR$3:$BR1997),$BR$3:$BR$2000,$CA$3:$CA$2000,1,1)*LOG(10)/LOG(2))/_xlfn.XLOOKUP(_xlfn.AGGREGATE(4,6,$BR$3:$BR1997),$BR$3:$BR$2000,$CA$3:$CA$2000,1,1))),2)&gt; _xlfn.AGGREGATE(4,6,$BZ$3:$CX$2000)+2000,NA(),FLOOR((2^(($BR46+2*_xlfn.XLOOKUP(_xlfn.AGGREGATE(4,6,$BR$3:$BR1997),$BR$3:$BR$2000,$CA$3:$CA$2000,1,1)*LOG(10)/LOG(2))/_xlfn.XLOOKUP(_xlfn.AGGREGATE(4,6,$BR$3:$BR1997),$BR$3:$BR$2000,$CA$3:$CA$2000,1,1))),2))), NA())</f>
        <v>#N/A</v>
      </c>
      <c r="BY46" t="e">
        <f>IF(OR(ISNA($A46),$AC46&lt;100),NA(),FLOOR(_xlfn.XLOOKUP(_xlfn.AGGREGATE(5,6,$BR$3:$BR1997),$BR$3:$BR$2000,$BZ$3:$BZ$2000,1,1)+(_xlfn.XLOOKUP(_xlfn.AGGREGATE(4,6,$BR$3:$BR1997),$BR$3:$BR$2000,$BZ$3:$BZ$2000,1,1)-_xlfn.XLOOKUP(_xlfn.AGGREGATE(5,6,$BR$3:$BR1997),$BR$3:$BR$2000,$BZ$3:$BZ$2000,1,1))/_xlfn.XLOOKUP(_xlfn.AGGREGATE(4,6,$BR$3:$BR1997),$BR$3:$BR$2000,$BR$3:$BR$2000,1,1)*BR46, 1))</f>
        <v>#N/A</v>
      </c>
      <c r="BZ46" t="e">
        <f t="shared" si="35"/>
        <v>#N/A</v>
      </c>
      <c r="CA46" t="e">
        <f t="shared" si="135"/>
        <v>#N/A</v>
      </c>
      <c r="CB46" t="e">
        <f>IF(OR(ISNA($A46),$AC46&lt;100),NA(),IF($BR46=0,0,FLOOR((BZ46-_xlfn.XLOOKUP(_xlfn.AGGREGATE(5,6,$BR$3:$BR1997),$BR$3:$BR$2000,BZ$3:BZ$2000,1,1))/_xlfn.XLOOKUP($BR46,$BR$3:$BR$2000,$BR$3:$BR$2000,1,1), 1)))</f>
        <v>#N/A</v>
      </c>
      <c r="CC46" t="e" cm="1">
        <f t="array" ref="CC46">IFERROR(IF(OR(ISNA($A46),$AC46&lt;100,INDEX(International!C$3:C$2000,_xlfn.XMATCH(100,International!C$3:C$2000,1,1)+$BR46)=""),NA(),INDEX(International!C$3:C$2000,_xlfn.XMATCH(100,International!C$3:C$2000,1,1)+$BR46)), NA())</f>
        <v>#N/A</v>
      </c>
      <c r="CD46" t="e">
        <f t="shared" si="36"/>
        <v>#N/A</v>
      </c>
      <c r="CE46" t="e">
        <f>IF(OR(ISNA($A46),$AC46&lt;100),NA(),IF($BR46=0,0,FLOOR((CC46-_xlfn.XLOOKUP(_xlfn.AGGREGATE(5,6,$BR$3:$BR1997),$BR$3:$BR$2000,CC$3:CC$2000,1,1))/_xlfn.XLOOKUP($BR46,$BR$3:$BR$2000,$BR$3:$BR$2000,1,1), 1)))</f>
        <v>#N/A</v>
      </c>
      <c r="CF46" t="e" cm="1">
        <f t="array" ref="CF46">IFERROR(IF(OR(ISNA($A46),$AC46&lt;100,INDEX(International!F$3:F$2000,_xlfn.XMATCH(100,International!F$3:F$2000,1,1)+$BR46)=""),NA(),INDEX(International!F$3:F$2000,_xlfn.XMATCH(100,International!F$3:F$2000,1,1)+$BR46)), NA())</f>
        <v>#N/A</v>
      </c>
      <c r="CG46" t="e">
        <f t="shared" si="6"/>
        <v>#N/A</v>
      </c>
      <c r="CH46" t="e">
        <f>IF(OR(ISNA($A46),$AC46&lt;100),NA(),IF($BR46=0,0,FLOOR((CF46-_xlfn.XLOOKUP(_xlfn.AGGREGATE(5,6,$BR$3:$BR1997),$BR$3:$BR$2000,CF$3:CF$2000,1,1))/_xlfn.XLOOKUP($BR46,$BR$3:$BR$2000,$BR$3:$BR$2000,1,1), 1)))</f>
        <v>#N/A</v>
      </c>
      <c r="CI46" t="e" cm="1">
        <f t="array" ref="CI46">IFERROR(IF(OR(ISNA($A46),$AC46&lt;100,INDEX(International!I$3:I$2000,_xlfn.XMATCH(100,International!I$3:I$2000,1,1)+$BR46)=""),NA(),INDEX(International!I$3:I$2000,_xlfn.XMATCH(100,International!I$3:I$2000,1,1)+$BR46)), NA())</f>
        <v>#N/A</v>
      </c>
      <c r="CJ46" t="e">
        <f t="shared" si="6"/>
        <v>#N/A</v>
      </c>
      <c r="CK46" t="e">
        <f>IF(OR(ISNA($A46),$AC46&lt;100),NA(),IF($BR46=0,0,FLOOR((CI46-_xlfn.XLOOKUP(_xlfn.AGGREGATE(5,6,$BR$3:$BR1997),$BR$3:$BR$2000,CI$3:CI$2000,1,1))/_xlfn.XLOOKUP($BR46,$BR$3:$BR$2000,$BR$3:$BR$2000,1,1), 1)))</f>
        <v>#N/A</v>
      </c>
      <c r="CL46" t="e" cm="1">
        <f t="array" ref="CL46">IFERROR(IF(OR(ISNA($A46),$AC46&lt;100,INDEX(International!L$3:L$2000,_xlfn.XMATCH(100,International!L$3:L$2000,1,1)+$BR46)=""),NA(),INDEX(International!L$3:L$2000,_xlfn.XMATCH(100,International!L$3:L$2000,1,1)+$BR46)), NA())</f>
        <v>#N/A</v>
      </c>
      <c r="CM46" t="e">
        <f t="shared" ref="CM46:CP46" si="169">IF(OR(ISNA($A46),$AC46&lt;100),NA(),IF(CL46=100,0,($BR46*LOG(2)/LOG(CL46/100))))</f>
        <v>#N/A</v>
      </c>
      <c r="CN46" t="e">
        <f>IF(OR(ISNA($A46),$AC46&lt;100),NA(),IF($BR46=0,0,FLOOR((CL46-_xlfn.XLOOKUP(_xlfn.AGGREGATE(5,6,$BR$3:$BR1997),$BR$3:$BR$2000,CL$3:CL$2000,1,1))/_xlfn.XLOOKUP($BR46,$BR$3:$BR$2000,$BR$3:$BR$2000,1,1), 1)))</f>
        <v>#N/A</v>
      </c>
      <c r="CO46" t="e" cm="1">
        <f t="array" ref="CO46">IFERROR(IF(OR(ISNA($A46),$AC46&lt;100,INDEX(International!O$3:O$2000,_xlfn.XMATCH(100,International!O$3:O$2000,1,1)+$BR46)=""),NA(),INDEX(International!O$3:O$2000,_xlfn.XMATCH(100,International!O$3:O$2000,1,1)+$BR46)), NA())</f>
        <v>#N/A</v>
      </c>
      <c r="CP46" t="e">
        <f t="shared" si="169"/>
        <v>#N/A</v>
      </c>
      <c r="CQ46" t="e">
        <f>IF(OR(ISNA($A46),$AC46&lt;100),NA(),IF($BR46=0,0,FLOOR((CO46-_xlfn.XLOOKUP(_xlfn.AGGREGATE(5,6,$BR$3:$BR1997),$BR$3:$BR$2000,CO$3:CO$2000,1,1))/_xlfn.XLOOKUP($BR46,$BR$3:$BR$2000,$BR$3:$BR$2000,1,1), 1)))</f>
        <v>#N/A</v>
      </c>
      <c r="CR46" t="e" cm="1">
        <f t="array" ref="CR46">IFERROR(IF(OR(ISNA($A46),$AC46&lt;100,INDEX(International!R$3:R$2000,_xlfn.XMATCH(100,International!R$3:R$2000,1,1)+$BR46)=""),NA(),INDEX(International!R$3:R$2000,_xlfn.XMATCH(100,International!R$3:R$2000,1,1)+$BR46)), NA())</f>
        <v>#N/A</v>
      </c>
      <c r="CS46" t="e">
        <f t="shared" ref="CS46:CV46" si="170">IF(OR(ISNA($A46),$AC46&lt;100),NA(),IF(CR46=100,0,($BR46*LOG(2)/LOG(CR46/100))))</f>
        <v>#N/A</v>
      </c>
      <c r="CT46" t="e">
        <f>IF(OR(ISNA($A46),$AC46&lt;100),NA(),IF($BR46=0,0,FLOOR((CR46-_xlfn.XLOOKUP(_xlfn.AGGREGATE(5,6,$BR$3:$BR1997),$BR$3:$BR$2000,CR$3:CR$2000,1,1))/_xlfn.XLOOKUP($BR46,$BR$3:$BR$2000,$BR$3:$BR$2000,1,1), 1)))</f>
        <v>#N/A</v>
      </c>
      <c r="CU46" t="e" cm="1">
        <f t="array" ref="CU46">IFERROR(IF(OR(ISNA($A46),$AC46&lt;100,INDEX(International!U$3:U$2000,_xlfn.XMATCH(100,International!U$3:U$2000,1,1)+$BR46)=""),NA(),INDEX(International!U$3:U$2000,_xlfn.XMATCH(100,International!U$3:U$2000,1,1)+$BR46)), NA())</f>
        <v>#N/A</v>
      </c>
      <c r="CV46" t="e">
        <f t="shared" si="170"/>
        <v>#N/A</v>
      </c>
      <c r="CW46" t="e">
        <f>IF(OR(ISNA($A46),$AC46&lt;100),NA(),IF($BR46=0,0,FLOOR((CU46-_xlfn.XLOOKUP(_xlfn.AGGREGATE(5,6,$BR$3:$BR1997),$BR$3:$BR$2000,CU$3:CU$2000,1,1))/_xlfn.XLOOKUP($BR46,$BR$3:$BR$2000,$BR$3:$BR$2000,1,1), 1)))</f>
        <v>#N/A</v>
      </c>
      <c r="CX46" t="e" cm="1">
        <f t="array" ref="CX46">IFERROR(IF(OR(ISNA($A46),$AC46&lt;100,INDEX(International!X$3:X$2000,_xlfn.XMATCH(100,International!X$3:X$2000,1,1)+$BR46)=""),NA(),INDEX(International!X$3:X$2000,_xlfn.XMATCH(100,International!X$3:X$2000,1,1)+$BR46)), NA())</f>
        <v>#N/A</v>
      </c>
      <c r="CY46" t="e">
        <f t="shared" ref="CY46" si="171">IF(OR(ISNA($A46),$AC46&lt;100),NA(),IF(CX46=100,0,($BR46*LOG(2)/LOG(CX46/100))))</f>
        <v>#N/A</v>
      </c>
      <c r="CZ46" t="e">
        <f>IF(OR(ISNA($A46),$AC46&lt;100),NA(),IF($BR46=0,0,FLOOR((CX46-_xlfn.XLOOKUP(_xlfn.AGGREGATE(5,6,$BR$3:$BR1997),$BR$3:$BR$2000,CX$3:CX$2000,1,1))/_xlfn.XLOOKUP($BR46,$BR$3:$BR$2000,$BR$3:$BR$2000,1,1), 1)))</f>
        <v>#N/A</v>
      </c>
      <c r="DA46" t="e">
        <f>IF(_xlfn.IFNA(A46,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46:K2043)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45+1,DA45+1,NA())))</f>
        <v>#N/A</v>
      </c>
      <c r="DB46" t="e" cm="1">
        <f t="array" ref="DB46">IFERROR(IF(ISNA($A46),NA(),INDEX(B$3:B$2000,_xlfn.XMATCH(Configuration!$B$12,B$3:B$2000,1,1)+$DA46)-0), NA())</f>
        <v>#N/A</v>
      </c>
      <c r="DC46" t="e" cm="1">
        <f t="array" ref="DC46">IFERROR(IF(ISNA($A46),NA(),INDEX(E$3:E$2000,_xlfn.XMATCH(Configuration!$B$12,E$3:E$2000,1,1)+$DA46)-0), NA())</f>
        <v>#N/A</v>
      </c>
      <c r="DD46" t="e" cm="1">
        <f t="array" ref="DD46">IFERROR(IF(ISNA($A46),NA(),INDEX(H$3:H$2000,_xlfn.XMATCH(Configuration!$B$12,H$3:H$2000,1,1)+$DA46)-0), NA())</f>
        <v>#N/A</v>
      </c>
      <c r="DE46" t="e" cm="1">
        <f t="array" ref="DE46">IFERROR(IF(ISNA($A46),NA(),INDEX(K$3:K$2000,_xlfn.XMATCH(Configuration!$B$12,K$3:K$2000,1,1)+$DA46)-0), NA())</f>
        <v>#N/A</v>
      </c>
      <c r="DF46" t="e" cm="1">
        <f t="array" ref="DF46">IFERROR(IF(ISNA($A46),NA(),INDEX(N$3:N$2000,_xlfn.XMATCH(Configuration!$B$12,N$3:N$2000,1,1)+$DA46)-0), NA())</f>
        <v>#N/A</v>
      </c>
      <c r="DG46" t="e" cm="1">
        <f t="array" ref="DG46">IFERROR(IF(ISNA($A46),NA(),INDEX(Q$3:Q$2000,_xlfn.XMATCH(Configuration!$B$12,Q$3:Q$2000,1,1)+$DA46)-0), NA())</f>
        <v>#N/A</v>
      </c>
      <c r="DH46" t="e" cm="1">
        <f t="array" ref="DH46">IFERROR(IF(ISNA($A46),NA(),INDEX(T$3:T$2000,_xlfn.XMATCH(Configuration!$B$12,T$3:T$2000,1,1)+$DA46)-0), NA())</f>
        <v>#N/A</v>
      </c>
      <c r="DI46" t="e" cm="1">
        <f t="array" ref="DI46">IFERROR(IF(ISNA($A46),NA(),INDEX(W$3:W$2000,_xlfn.XMATCH(Configuration!$B$12,W$3:W$2000,1,1)+$DA46)-0), NA())</f>
        <v>#N/A</v>
      </c>
    </row>
    <row r="47" spans="1:113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10"/>
        <v>81</v>
      </c>
      <c r="AD47">
        <f t="shared" si="11"/>
        <v>22</v>
      </c>
      <c r="AE47">
        <f t="shared" si="12"/>
        <v>3</v>
      </c>
      <c r="AF47" s="5">
        <f t="shared" si="13"/>
        <v>0.88888888888888884</v>
      </c>
      <c r="AG47">
        <f t="shared" si="14"/>
        <v>56</v>
      </c>
      <c r="AH47">
        <f t="shared" si="15"/>
        <v>41</v>
      </c>
      <c r="AI47">
        <f t="shared" si="16"/>
        <v>18</v>
      </c>
      <c r="AJ47">
        <f t="shared" si="17"/>
        <v>1</v>
      </c>
      <c r="AK47">
        <f t="shared" si="18"/>
        <v>22</v>
      </c>
      <c r="AL47" s="2">
        <f t="shared" si="19"/>
        <v>0.12</v>
      </c>
      <c r="AM47" s="2">
        <f t="shared" si="20"/>
        <v>0.88</v>
      </c>
      <c r="AN47" s="2">
        <f t="shared" si="21"/>
        <v>0</v>
      </c>
      <c r="AO47" s="2">
        <f t="shared" si="22"/>
        <v>0.49382716049382713</v>
      </c>
      <c r="AP47" s="2">
        <f t="shared" si="23"/>
        <v>1.2345679012345678E-2</v>
      </c>
      <c r="AQ47" s="2">
        <f t="shared" si="24"/>
        <v>8.6419753086419748E-2</v>
      </c>
      <c r="AR47" s="2">
        <f t="shared" si="25"/>
        <v>0.18518518518518517</v>
      </c>
      <c r="AS47" s="2">
        <f t="shared" si="26"/>
        <v>2.4691358024691357E-2</v>
      </c>
      <c r="AT47" s="2">
        <f t="shared" si="27"/>
        <v>4.9382716049382713E-2</v>
      </c>
      <c r="AU47" s="2">
        <f t="shared" si="28"/>
        <v>0.14814814814814814</v>
      </c>
      <c r="AV47" s="3">
        <f t="shared" ca="1" si="29"/>
        <v>7.2857142857142856</v>
      </c>
      <c r="AW47" s="2">
        <f t="shared" si="30"/>
        <v>0.1095890410958904</v>
      </c>
      <c r="AX47" s="2">
        <f t="shared" si="31"/>
        <v>-0.1111111111111111</v>
      </c>
      <c r="AY47">
        <f t="shared" si="32"/>
        <v>5</v>
      </c>
      <c r="AZ47">
        <f t="shared" si="33"/>
        <v>6</v>
      </c>
      <c r="BA47" s="3">
        <f>IF(_xlfn.IFNA($A47,"")="","",AC47/(Configuration!$B$1/1000000))</f>
        <v>3.1934648304900981</v>
      </c>
      <c r="BB47">
        <f>IF(OR(_xlfn.IFNA($A47,"")="", ROW()&lt;=3,MAX(International!$C$3:$C$2000)&lt;$AC47),"",$A47-_xlfn.XLOOKUP($AC47,International!$C$3:$C$2000,International!$A$3:$A$2000,NA(),1,1))</f>
        <v>14</v>
      </c>
      <c r="BC47">
        <f>IF(OR(_xlfn.IFNA($A47,"")="", ROW()&lt;=3,MAX(International!$D$3:$D$2000)&lt;$BA47),"",$A47-_xlfn.XLOOKUP($BA47,International!$D$3:$D$2000,International!$A$3:$A$2000,NA(),1,1))</f>
        <v>13</v>
      </c>
      <c r="BD47">
        <f>IF(OR(_xlfn.IFNA($A47,"")="", ROW()&lt;=3,MAX(International!$F$3:$F$2000)&lt;$AC47),"",$A47-_xlfn.XLOOKUP($AC47,International!$F$3:$F$2000,International!$A$3:$A$2000,NA(),1,1))</f>
        <v>8</v>
      </c>
      <c r="BE47">
        <f>IF(OR(_xlfn.IFNA($A47,"")="", ROW()&lt;=3,MAX(International!$G$3:$G$2000)&lt;$BA47),"",$A47-_xlfn.XLOOKUP($BA47,International!$G$3:$G$2000,International!$A$3:$A$2000,NA(),1,1))</f>
        <v>4</v>
      </c>
      <c r="BF47">
        <f>IF(OR(_xlfn.IFNA($A47,"")="", ROW()&lt;=3,MAX(International!$I$3:$I$2000)&lt;$AC47),"",$A47-_xlfn.XLOOKUP($AC47,International!$I$3:$I$2000,International!$A$3:$A$2000,NA(),1,1))</f>
        <v>-1</v>
      </c>
      <c r="BG47">
        <f>IF(OR(_xlfn.IFNA($A47,"")="", ROW()&lt;=3,MAX(International!$J$3:$J$2000)&lt;$BA47),"",$A47-_xlfn.XLOOKUP($BA47,International!$J$3:$J$2000,International!$A$3:$A$2000,NA(),1,1))</f>
        <v>2</v>
      </c>
      <c r="BH47">
        <f>IF(OR(_xlfn.IFNA($A47,"")="", ROW()&lt;=3,MAX(International!$L$3:$L$2000)&lt;$AC47),"",$A47-_xlfn.XLOOKUP($AC47,International!$L$3:$L$2000,International!$A$3:$A$2000,NA(),1,1))</f>
        <v>6</v>
      </c>
      <c r="BI47">
        <f>IF(OR(_xlfn.IFNA($A47,"")="", ROW()&lt;=3,MAX(International!$M$3:$M$2000)&lt;$BA47),"",$A47-_xlfn.XLOOKUP($BA47,International!$M$3:$M$2000,International!$A$3:$A$2000,NA(),1,1))</f>
        <v>-3</v>
      </c>
      <c r="BJ47">
        <f>IF(OR(_xlfn.IFNA($A47,"")="", ROW()&lt;=3,MAX(International!$O$3:$O$2000)&lt;$AC47),"",$A47-_xlfn.XLOOKUP($AC47,International!$O$3:$O$2000,International!$A$3:$A$2000,NA(),1,1))</f>
        <v>2</v>
      </c>
      <c r="BK47">
        <f>IF(OR(_xlfn.IFNA($A47,"")="", ROW()&lt;=3,MAX(International!$P$3:$P$2000)&lt;$BA47),"",$A47-_xlfn.XLOOKUP($BA47,International!$P$3:$P$2000,International!$A$3:$A$2000,NA(),1,1))</f>
        <v>3</v>
      </c>
      <c r="BL47">
        <f>IF(OR(_xlfn.IFNA($A47,"")="", ROW()&lt;=3,MAX(International!$R$3:$R$2000)&lt;$AC47),"",$A47-_xlfn.XLOOKUP($AC47,International!$R$3:$R$2000,International!$A$3:$A$2000,NA(),1,1))</f>
        <v>19</v>
      </c>
      <c r="BM47">
        <f>IF(OR(_xlfn.IFNA($A47,"")="", ROW()&lt;=3,MAX(International!$S$3:$S$2000)&lt;$BA47),"",$A47-_xlfn.XLOOKUP($BA47,International!$S$3:$S$2000,International!$A$3:$A$2000,NA(),1,1))</f>
        <v>33</v>
      </c>
      <c r="BN47">
        <f>IF(OR(_xlfn.IFNA($A47,"")="", ROW()&lt;=3,MAX(International!$U$3:$U$2000)&lt;$AC47),"",$A47-_xlfn.XLOOKUP($AC47,International!$U$3:$U$2000,International!$A$3:$A$2000,NA(),1,1))</f>
        <v>17</v>
      </c>
      <c r="BO47">
        <f>IF(OR(_xlfn.IFNA($A47,"")="", ROW()&lt;=3,MAX(International!$V$3:$V$2000)&lt;$BA47),"",$A47-_xlfn.XLOOKUP($BA47,International!$V$3:$V$2000,International!$A$3:$A$2000,NA(),1,1))</f>
        <v>16</v>
      </c>
      <c r="BP47">
        <f>IF(OR(_xlfn.IFNA($A47,"")="", ROW()&lt;=3,MAX(International!$X$3:$X$2000)&lt;$AC47),"",$A47-_xlfn.XLOOKUP($AC47,International!$X$3:$X$2000,International!$A$3:$A$2000,NA(),1,1))</f>
        <v>4</v>
      </c>
      <c r="BQ47">
        <f>IF(OR(_xlfn.IFNA($A47,"")="", ROW()&lt;=3,MAX(International!$Y$3:$Y$2000)&lt;$BA47),"",$A47-_xlfn.XLOOKUP($BA47,International!$Y$3:$Y$2000,International!$A$3:$A$2000,NA(),1,1))</f>
        <v>1</v>
      </c>
      <c r="BR47" t="e">
        <f t="shared" si="34"/>
        <v>#N/A</v>
      </c>
      <c r="BS47" t="e">
        <f t="shared" si="130"/>
        <v>#N/A</v>
      </c>
      <c r="BT47" t="e">
        <f t="shared" si="131"/>
        <v>#N/A</v>
      </c>
      <c r="BU47" t="e">
        <f t="shared" si="132"/>
        <v>#N/A</v>
      </c>
      <c r="BV47" t="e">
        <f t="shared" si="133"/>
        <v>#N/A</v>
      </c>
      <c r="BW47" t="e">
        <f t="shared" si="134"/>
        <v>#N/A</v>
      </c>
      <c r="BX47" t="e">
        <f>IFERROR(IF(OR(ISNA($A47),$AC47&lt;100),NA(),IF(FLOOR((2^(($BR47+2*_xlfn.XLOOKUP(_xlfn.AGGREGATE(4,6,$BR$3:$BR1998),$BR$3:$BR$2000,$CA$3:$CA$2000,1,1)*LOG(10)/LOG(2))/_xlfn.XLOOKUP(_xlfn.AGGREGATE(4,6,$BR$3:$BR1998),$BR$3:$BR$2000,$CA$3:$CA$2000,1,1))),2)&gt; _xlfn.AGGREGATE(4,6,$BZ$3:$CX$2000)+2000,NA(),FLOOR((2^(($BR47+2*_xlfn.XLOOKUP(_xlfn.AGGREGATE(4,6,$BR$3:$BR1998),$BR$3:$BR$2000,$CA$3:$CA$2000,1,1)*LOG(10)/LOG(2))/_xlfn.XLOOKUP(_xlfn.AGGREGATE(4,6,$BR$3:$BR1998),$BR$3:$BR$2000,$CA$3:$CA$2000,1,1))),2))), NA())</f>
        <v>#N/A</v>
      </c>
      <c r="BY47" t="e">
        <f>IF(OR(ISNA($A47),$AC47&lt;100),NA(),FLOOR(_xlfn.XLOOKUP(_xlfn.AGGREGATE(5,6,$BR$3:$BR1998),$BR$3:$BR$2000,$BZ$3:$BZ$2000,1,1)+(_xlfn.XLOOKUP(_xlfn.AGGREGATE(4,6,$BR$3:$BR1998),$BR$3:$BR$2000,$BZ$3:$BZ$2000,1,1)-_xlfn.XLOOKUP(_xlfn.AGGREGATE(5,6,$BR$3:$BR1998),$BR$3:$BR$2000,$BZ$3:$BZ$2000,1,1))/_xlfn.XLOOKUP(_xlfn.AGGREGATE(4,6,$BR$3:$BR1998),$BR$3:$BR$2000,$BR$3:$BR$2000,1,1)*BR47, 1))</f>
        <v>#N/A</v>
      </c>
      <c r="BZ47" t="e">
        <f t="shared" si="35"/>
        <v>#N/A</v>
      </c>
      <c r="CA47" t="e">
        <f t="shared" si="135"/>
        <v>#N/A</v>
      </c>
      <c r="CB47" t="e">
        <f>IF(OR(ISNA($A47),$AC47&lt;100),NA(),IF($BR47=0,0,FLOOR((BZ47-_xlfn.XLOOKUP(_xlfn.AGGREGATE(5,6,$BR$3:$BR1998),$BR$3:$BR$2000,BZ$3:BZ$2000,1,1))/_xlfn.XLOOKUP($BR47,$BR$3:$BR$2000,$BR$3:$BR$2000,1,1), 1)))</f>
        <v>#N/A</v>
      </c>
      <c r="CC47" t="e" cm="1">
        <f t="array" ref="CC47">IFERROR(IF(OR(ISNA($A47),$AC47&lt;100,INDEX(International!C$3:C$2000,_xlfn.XMATCH(100,International!C$3:C$2000,1,1)+$BR47)=""),NA(),INDEX(International!C$3:C$2000,_xlfn.XMATCH(100,International!C$3:C$2000,1,1)+$BR47)), NA())</f>
        <v>#N/A</v>
      </c>
      <c r="CD47" t="e">
        <f t="shared" si="36"/>
        <v>#N/A</v>
      </c>
      <c r="CE47" t="e">
        <f>IF(OR(ISNA($A47),$AC47&lt;100),NA(),IF($BR47=0,0,FLOOR((CC47-_xlfn.XLOOKUP(_xlfn.AGGREGATE(5,6,$BR$3:$BR1998),$BR$3:$BR$2000,CC$3:CC$2000,1,1))/_xlfn.XLOOKUP($BR47,$BR$3:$BR$2000,$BR$3:$BR$2000,1,1), 1)))</f>
        <v>#N/A</v>
      </c>
      <c r="CF47" t="e" cm="1">
        <f t="array" ref="CF47">IFERROR(IF(OR(ISNA($A47),$AC47&lt;100,INDEX(International!F$3:F$2000,_xlfn.XMATCH(100,International!F$3:F$2000,1,1)+$BR47)=""),NA(),INDEX(International!F$3:F$2000,_xlfn.XMATCH(100,International!F$3:F$2000,1,1)+$BR47)), NA())</f>
        <v>#N/A</v>
      </c>
      <c r="CG47" t="e">
        <f t="shared" si="6"/>
        <v>#N/A</v>
      </c>
      <c r="CH47" t="e">
        <f>IF(OR(ISNA($A47),$AC47&lt;100),NA(),IF($BR47=0,0,FLOOR((CF47-_xlfn.XLOOKUP(_xlfn.AGGREGATE(5,6,$BR$3:$BR1998),$BR$3:$BR$2000,CF$3:CF$2000,1,1))/_xlfn.XLOOKUP($BR47,$BR$3:$BR$2000,$BR$3:$BR$2000,1,1), 1)))</f>
        <v>#N/A</v>
      </c>
      <c r="CI47" t="e" cm="1">
        <f t="array" ref="CI47">IFERROR(IF(OR(ISNA($A47),$AC47&lt;100,INDEX(International!I$3:I$2000,_xlfn.XMATCH(100,International!I$3:I$2000,1,1)+$BR47)=""),NA(),INDEX(International!I$3:I$2000,_xlfn.XMATCH(100,International!I$3:I$2000,1,1)+$BR47)), NA())</f>
        <v>#N/A</v>
      </c>
      <c r="CJ47" t="e">
        <f t="shared" si="6"/>
        <v>#N/A</v>
      </c>
      <c r="CK47" t="e">
        <f>IF(OR(ISNA($A47),$AC47&lt;100),NA(),IF($BR47=0,0,FLOOR((CI47-_xlfn.XLOOKUP(_xlfn.AGGREGATE(5,6,$BR$3:$BR1998),$BR$3:$BR$2000,CI$3:CI$2000,1,1))/_xlfn.XLOOKUP($BR47,$BR$3:$BR$2000,$BR$3:$BR$2000,1,1), 1)))</f>
        <v>#N/A</v>
      </c>
      <c r="CL47" t="e" cm="1">
        <f t="array" ref="CL47">IFERROR(IF(OR(ISNA($A47),$AC47&lt;100,INDEX(International!L$3:L$2000,_xlfn.XMATCH(100,International!L$3:L$2000,1,1)+$BR47)=""),NA(),INDEX(International!L$3:L$2000,_xlfn.XMATCH(100,International!L$3:L$2000,1,1)+$BR47)), NA())</f>
        <v>#N/A</v>
      </c>
      <c r="CM47" t="e">
        <f t="shared" ref="CM47:CP47" si="172">IF(OR(ISNA($A47),$AC47&lt;100),NA(),IF(CL47=100,0,($BR47*LOG(2)/LOG(CL47/100))))</f>
        <v>#N/A</v>
      </c>
      <c r="CN47" t="e">
        <f>IF(OR(ISNA($A47),$AC47&lt;100),NA(),IF($BR47=0,0,FLOOR((CL47-_xlfn.XLOOKUP(_xlfn.AGGREGATE(5,6,$BR$3:$BR1998),$BR$3:$BR$2000,CL$3:CL$2000,1,1))/_xlfn.XLOOKUP($BR47,$BR$3:$BR$2000,$BR$3:$BR$2000,1,1), 1)))</f>
        <v>#N/A</v>
      </c>
      <c r="CO47" t="e" cm="1">
        <f t="array" ref="CO47">IFERROR(IF(OR(ISNA($A47),$AC47&lt;100,INDEX(International!O$3:O$2000,_xlfn.XMATCH(100,International!O$3:O$2000,1,1)+$BR47)=""),NA(),INDEX(International!O$3:O$2000,_xlfn.XMATCH(100,International!O$3:O$2000,1,1)+$BR47)), NA())</f>
        <v>#N/A</v>
      </c>
      <c r="CP47" t="e">
        <f t="shared" si="172"/>
        <v>#N/A</v>
      </c>
      <c r="CQ47" t="e">
        <f>IF(OR(ISNA($A47),$AC47&lt;100),NA(),IF($BR47=0,0,FLOOR((CO47-_xlfn.XLOOKUP(_xlfn.AGGREGATE(5,6,$BR$3:$BR1998),$BR$3:$BR$2000,CO$3:CO$2000,1,1))/_xlfn.XLOOKUP($BR47,$BR$3:$BR$2000,$BR$3:$BR$2000,1,1), 1)))</f>
        <v>#N/A</v>
      </c>
      <c r="CR47" t="e" cm="1">
        <f t="array" ref="CR47">IFERROR(IF(OR(ISNA($A47),$AC47&lt;100,INDEX(International!R$3:R$2000,_xlfn.XMATCH(100,International!R$3:R$2000,1,1)+$BR47)=""),NA(),INDEX(International!R$3:R$2000,_xlfn.XMATCH(100,International!R$3:R$2000,1,1)+$BR47)), NA())</f>
        <v>#N/A</v>
      </c>
      <c r="CS47" t="e">
        <f t="shared" ref="CS47:CV47" si="173">IF(OR(ISNA($A47),$AC47&lt;100),NA(),IF(CR47=100,0,($BR47*LOG(2)/LOG(CR47/100))))</f>
        <v>#N/A</v>
      </c>
      <c r="CT47" t="e">
        <f>IF(OR(ISNA($A47),$AC47&lt;100),NA(),IF($BR47=0,0,FLOOR((CR47-_xlfn.XLOOKUP(_xlfn.AGGREGATE(5,6,$BR$3:$BR1998),$BR$3:$BR$2000,CR$3:CR$2000,1,1))/_xlfn.XLOOKUP($BR47,$BR$3:$BR$2000,$BR$3:$BR$2000,1,1), 1)))</f>
        <v>#N/A</v>
      </c>
      <c r="CU47" t="e" cm="1">
        <f t="array" ref="CU47">IFERROR(IF(OR(ISNA($A47),$AC47&lt;100,INDEX(International!U$3:U$2000,_xlfn.XMATCH(100,International!U$3:U$2000,1,1)+$BR47)=""),NA(),INDEX(International!U$3:U$2000,_xlfn.XMATCH(100,International!U$3:U$2000,1,1)+$BR47)), NA())</f>
        <v>#N/A</v>
      </c>
      <c r="CV47" t="e">
        <f t="shared" si="173"/>
        <v>#N/A</v>
      </c>
      <c r="CW47" t="e">
        <f>IF(OR(ISNA($A47),$AC47&lt;100),NA(),IF($BR47=0,0,FLOOR((CU47-_xlfn.XLOOKUP(_xlfn.AGGREGATE(5,6,$BR$3:$BR1998),$BR$3:$BR$2000,CU$3:CU$2000,1,1))/_xlfn.XLOOKUP($BR47,$BR$3:$BR$2000,$BR$3:$BR$2000,1,1), 1)))</f>
        <v>#N/A</v>
      </c>
      <c r="CX47" t="e" cm="1">
        <f t="array" ref="CX47">IFERROR(IF(OR(ISNA($A47),$AC47&lt;100,INDEX(International!X$3:X$2000,_xlfn.XMATCH(100,International!X$3:X$2000,1,1)+$BR47)=""),NA(),INDEX(International!X$3:X$2000,_xlfn.XMATCH(100,International!X$3:X$2000,1,1)+$BR47)), NA())</f>
        <v>#N/A</v>
      </c>
      <c r="CY47" t="e">
        <f t="shared" ref="CY47" si="174">IF(OR(ISNA($A47),$AC47&lt;100),NA(),IF(CX47=100,0,($BR47*LOG(2)/LOG(CX47/100))))</f>
        <v>#N/A</v>
      </c>
      <c r="CZ47" t="e">
        <f>IF(OR(ISNA($A47),$AC47&lt;100),NA(),IF($BR47=0,0,FLOOR((CX47-_xlfn.XLOOKUP(_xlfn.AGGREGATE(5,6,$BR$3:$BR1998),$BR$3:$BR$2000,CX$3:CX$2000,1,1))/_xlfn.XLOOKUP($BR47,$BR$3:$BR$2000,$BR$3:$BR$2000,1,1), 1)))</f>
        <v>#N/A</v>
      </c>
      <c r="DA47" t="e">
        <f>IF(_xlfn.IFNA(A47,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47:K2044)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46+1,DA46+1,NA())))</f>
        <v>#N/A</v>
      </c>
      <c r="DB47" t="e" cm="1">
        <f t="array" ref="DB47">IFERROR(IF(ISNA($A47),NA(),INDEX(B$3:B$2000,_xlfn.XMATCH(Configuration!$B$12,B$3:B$2000,1,1)+$DA47)-0), NA())</f>
        <v>#N/A</v>
      </c>
      <c r="DC47" t="e" cm="1">
        <f t="array" ref="DC47">IFERROR(IF(ISNA($A47),NA(),INDEX(E$3:E$2000,_xlfn.XMATCH(Configuration!$B$12,E$3:E$2000,1,1)+$DA47)-0), NA())</f>
        <v>#N/A</v>
      </c>
      <c r="DD47" t="e" cm="1">
        <f t="array" ref="DD47">IFERROR(IF(ISNA($A47),NA(),INDEX(H$3:H$2000,_xlfn.XMATCH(Configuration!$B$12,H$3:H$2000,1,1)+$DA47)-0), NA())</f>
        <v>#N/A</v>
      </c>
      <c r="DE47" t="e" cm="1">
        <f t="array" ref="DE47">IFERROR(IF(ISNA($A47),NA(),INDEX(K$3:K$2000,_xlfn.XMATCH(Configuration!$B$12,K$3:K$2000,1,1)+$DA47)-0), NA())</f>
        <v>#N/A</v>
      </c>
      <c r="DF47" t="e" cm="1">
        <f t="array" ref="DF47">IFERROR(IF(ISNA($A47),NA(),INDEX(N$3:N$2000,_xlfn.XMATCH(Configuration!$B$12,N$3:N$2000,1,1)+$DA47)-0), NA())</f>
        <v>#N/A</v>
      </c>
      <c r="DG47" t="e" cm="1">
        <f t="array" ref="DG47">IFERROR(IF(ISNA($A47),NA(),INDEX(Q$3:Q$2000,_xlfn.XMATCH(Configuration!$B$12,Q$3:Q$2000,1,1)+$DA47)-0), NA())</f>
        <v>#N/A</v>
      </c>
      <c r="DH47" t="e" cm="1">
        <f t="array" ref="DH47">IFERROR(IF(ISNA($A47),NA(),INDEX(T$3:T$2000,_xlfn.XMATCH(Configuration!$B$12,T$3:T$2000,1,1)+$DA47)-0), NA())</f>
        <v>#N/A</v>
      </c>
      <c r="DI47" t="e" cm="1">
        <f t="array" ref="DI47">IFERROR(IF(ISNA($A47),NA(),INDEX(W$3:W$2000,_xlfn.XMATCH(Configuration!$B$12,W$3:W$2000,1,1)+$DA47)-0), NA())</f>
        <v>#N/A</v>
      </c>
    </row>
    <row r="48" spans="1:113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10"/>
        <v>93</v>
      </c>
      <c r="AD48">
        <f t="shared" si="11"/>
        <v>22</v>
      </c>
      <c r="AE48">
        <f t="shared" si="12"/>
        <v>3</v>
      </c>
      <c r="AF48" s="5">
        <f t="shared" si="13"/>
        <v>1.5</v>
      </c>
      <c r="AG48">
        <f t="shared" si="14"/>
        <v>68</v>
      </c>
      <c r="AH48">
        <f t="shared" si="15"/>
        <v>46</v>
      </c>
      <c r="AI48">
        <f t="shared" si="16"/>
        <v>18</v>
      </c>
      <c r="AJ48">
        <f t="shared" si="17"/>
        <v>1</v>
      </c>
      <c r="AK48">
        <f t="shared" si="18"/>
        <v>27</v>
      </c>
      <c r="AL48" s="2">
        <f t="shared" si="19"/>
        <v>0.12</v>
      </c>
      <c r="AM48" s="2">
        <f t="shared" si="20"/>
        <v>0.88</v>
      </c>
      <c r="AN48" s="2">
        <f t="shared" si="21"/>
        <v>0</v>
      </c>
      <c r="AO48" s="2">
        <f t="shared" si="22"/>
        <v>0.5053763440860215</v>
      </c>
      <c r="AP48" s="2">
        <f t="shared" si="23"/>
        <v>1.0752688172043012E-2</v>
      </c>
      <c r="AQ48" s="2">
        <f t="shared" si="24"/>
        <v>7.5268817204301078E-2</v>
      </c>
      <c r="AR48" s="2">
        <f t="shared" si="25"/>
        <v>0.16129032258064516</v>
      </c>
      <c r="AS48" s="2">
        <f t="shared" si="26"/>
        <v>2.1505376344086023E-2</v>
      </c>
      <c r="AT48" s="2">
        <f t="shared" si="27"/>
        <v>6.4516129032258063E-2</v>
      </c>
      <c r="AU48" s="2">
        <f t="shared" si="28"/>
        <v>0.16129032258064516</v>
      </c>
      <c r="AV48" s="3">
        <f t="shared" ca="1" si="29"/>
        <v>8.4285714285714288</v>
      </c>
      <c r="AW48" s="2">
        <f t="shared" si="30"/>
        <v>0.14814814814814814</v>
      </c>
      <c r="AX48" s="2">
        <f t="shared" si="31"/>
        <v>0.5</v>
      </c>
      <c r="AY48">
        <f t="shared" si="32"/>
        <v>4</v>
      </c>
      <c r="AZ48">
        <f t="shared" si="33"/>
        <v>6</v>
      </c>
      <c r="BA48" s="3">
        <f>IF(_xlfn.IFNA($A48,"")="","",AC48/(Configuration!$B$1/1000000))</f>
        <v>3.6665707313034464</v>
      </c>
      <c r="BB48">
        <f>IF(OR(_xlfn.IFNA($A48,"")="", ROW()&lt;=3,MAX(International!$C$3:$C$2000)&lt;$AC48),"",$A48-_xlfn.XLOOKUP($AC48,International!$C$3:$C$2000,International!$A$3:$A$2000,NA(),1,1))</f>
        <v>15</v>
      </c>
      <c r="BC48">
        <f>IF(OR(_xlfn.IFNA($A48,"")="", ROW()&lt;=3,MAX(International!$D$3:$D$2000)&lt;$BA48),"",$A48-_xlfn.XLOOKUP($BA48,International!$D$3:$D$2000,International!$A$3:$A$2000,NA(),1,1))</f>
        <v>14</v>
      </c>
      <c r="BD48">
        <f>IF(OR(_xlfn.IFNA($A48,"")="", ROW()&lt;=3,MAX(International!$F$3:$F$2000)&lt;$AC48),"",$A48-_xlfn.XLOOKUP($AC48,International!$F$3:$F$2000,International!$A$3:$A$2000,NA(),1,1))</f>
        <v>9</v>
      </c>
      <c r="BE48">
        <f>IF(OR(_xlfn.IFNA($A48,"")="", ROW()&lt;=3,MAX(International!$G$3:$G$2000)&lt;$BA48),"",$A48-_xlfn.XLOOKUP($BA48,International!$G$3:$G$2000,International!$A$3:$A$2000,NA(),1,1))</f>
        <v>5</v>
      </c>
      <c r="BF48">
        <f>IF(OR(_xlfn.IFNA($A48,"")="", ROW()&lt;=3,MAX(International!$I$3:$I$2000)&lt;$AC48),"",$A48-_xlfn.XLOOKUP($AC48,International!$I$3:$I$2000,International!$A$3:$A$2000,NA(),1,1))</f>
        <v>-1</v>
      </c>
      <c r="BG48">
        <f>IF(OR(_xlfn.IFNA($A48,"")="", ROW()&lt;=3,MAX(International!$J$3:$J$2000)&lt;$BA48),"",$A48-_xlfn.XLOOKUP($BA48,International!$J$3:$J$2000,International!$A$3:$A$2000,NA(),1,1))</f>
        <v>3</v>
      </c>
      <c r="BH48">
        <f>IF(OR(_xlfn.IFNA($A48,"")="", ROW()&lt;=3,MAX(International!$L$3:$L$2000)&lt;$AC48),"",$A48-_xlfn.XLOOKUP($AC48,International!$L$3:$L$2000,International!$A$3:$A$2000,NA(),1,1))</f>
        <v>7</v>
      </c>
      <c r="BI48">
        <f>IF(OR(_xlfn.IFNA($A48,"")="", ROW()&lt;=3,MAX(International!$M$3:$M$2000)&lt;$BA48),"",$A48-_xlfn.XLOOKUP($BA48,International!$M$3:$M$2000,International!$A$3:$A$2000,NA(),1,1))</f>
        <v>-2</v>
      </c>
      <c r="BJ48">
        <f>IF(OR(_xlfn.IFNA($A48,"")="", ROW()&lt;=3,MAX(International!$O$3:$O$2000)&lt;$AC48),"",$A48-_xlfn.XLOOKUP($AC48,International!$O$3:$O$2000,International!$A$3:$A$2000,NA(),1,1))</f>
        <v>3</v>
      </c>
      <c r="BK48">
        <f>IF(OR(_xlfn.IFNA($A48,"")="", ROW()&lt;=3,MAX(International!$P$3:$P$2000)&lt;$BA48),"",$A48-_xlfn.XLOOKUP($BA48,International!$P$3:$P$2000,International!$A$3:$A$2000,NA(),1,1))</f>
        <v>4</v>
      </c>
      <c r="BL48">
        <f>IF(OR(_xlfn.IFNA($A48,"")="", ROW()&lt;=3,MAX(International!$R$3:$R$2000)&lt;$AC48),"",$A48-_xlfn.XLOOKUP($AC48,International!$R$3:$R$2000,International!$A$3:$A$2000,NA(),1,1))</f>
        <v>12</v>
      </c>
      <c r="BM48">
        <f>IF(OR(_xlfn.IFNA($A48,"")="", ROW()&lt;=3,MAX(International!$S$3:$S$2000)&lt;$BA48),"",$A48-_xlfn.XLOOKUP($BA48,International!$S$3:$S$2000,International!$A$3:$A$2000,NA(),1,1))</f>
        <v>34</v>
      </c>
      <c r="BN48">
        <f>IF(OR(_xlfn.IFNA($A48,"")="", ROW()&lt;=3,MAX(International!$U$3:$U$2000)&lt;$AC48),"",$A48-_xlfn.XLOOKUP($AC48,International!$U$3:$U$2000,International!$A$3:$A$2000,NA(),1,1))</f>
        <v>18</v>
      </c>
      <c r="BO48">
        <f>IF(OR(_xlfn.IFNA($A48,"")="", ROW()&lt;=3,MAX(International!$V$3:$V$2000)&lt;$BA48),"",$A48-_xlfn.XLOOKUP($BA48,International!$V$3:$V$2000,International!$A$3:$A$2000,NA(),1,1))</f>
        <v>17</v>
      </c>
      <c r="BP48">
        <f>IF(OR(_xlfn.IFNA($A48,"")="", ROW()&lt;=3,MAX(International!$X$3:$X$2000)&lt;$AC48),"",$A48-_xlfn.XLOOKUP($AC48,International!$X$3:$X$2000,International!$A$3:$A$2000,NA(),1,1))</f>
        <v>4</v>
      </c>
      <c r="BQ48">
        <f>IF(OR(_xlfn.IFNA($A48,"")="", ROW()&lt;=3,MAX(International!$Y$3:$Y$2000)&lt;$BA48),"",$A48-_xlfn.XLOOKUP($BA48,International!$Y$3:$Y$2000,International!$A$3:$A$2000,NA(),1,1))</f>
        <v>1</v>
      </c>
      <c r="BR48" t="e">
        <f t="shared" si="34"/>
        <v>#N/A</v>
      </c>
      <c r="BS48" t="e">
        <f t="shared" si="130"/>
        <v>#N/A</v>
      </c>
      <c r="BT48" t="e">
        <f t="shared" si="131"/>
        <v>#N/A</v>
      </c>
      <c r="BU48" t="e">
        <f t="shared" si="132"/>
        <v>#N/A</v>
      </c>
      <c r="BV48" t="e">
        <f t="shared" si="133"/>
        <v>#N/A</v>
      </c>
      <c r="BW48" t="e">
        <f t="shared" si="134"/>
        <v>#N/A</v>
      </c>
      <c r="BX48" t="e">
        <f>IFERROR(IF(OR(ISNA($A48),$AC48&lt;100),NA(),IF(FLOOR((2^(($BR48+2*_xlfn.XLOOKUP(_xlfn.AGGREGATE(4,6,$BR$3:$BR1999),$BR$3:$BR$2000,$CA$3:$CA$2000,1,1)*LOG(10)/LOG(2))/_xlfn.XLOOKUP(_xlfn.AGGREGATE(4,6,$BR$3:$BR1999),$BR$3:$BR$2000,$CA$3:$CA$2000,1,1))),2)&gt; _xlfn.AGGREGATE(4,6,$BZ$3:$CX$2000)+2000,NA(),FLOOR((2^(($BR48+2*_xlfn.XLOOKUP(_xlfn.AGGREGATE(4,6,$BR$3:$BR1999),$BR$3:$BR$2000,$CA$3:$CA$2000,1,1)*LOG(10)/LOG(2))/_xlfn.XLOOKUP(_xlfn.AGGREGATE(4,6,$BR$3:$BR1999),$BR$3:$BR$2000,$CA$3:$CA$2000,1,1))),2))), NA())</f>
        <v>#N/A</v>
      </c>
      <c r="BY48" t="e">
        <f>IF(OR(ISNA($A48),$AC48&lt;100),NA(),FLOOR(_xlfn.XLOOKUP(_xlfn.AGGREGATE(5,6,$BR$3:$BR1999),$BR$3:$BR$2000,$BZ$3:$BZ$2000,1,1)+(_xlfn.XLOOKUP(_xlfn.AGGREGATE(4,6,$BR$3:$BR1999),$BR$3:$BR$2000,$BZ$3:$BZ$2000,1,1)-_xlfn.XLOOKUP(_xlfn.AGGREGATE(5,6,$BR$3:$BR1999),$BR$3:$BR$2000,$BZ$3:$BZ$2000,1,1))/_xlfn.XLOOKUP(_xlfn.AGGREGATE(4,6,$BR$3:$BR1999),$BR$3:$BR$2000,$BR$3:$BR$2000,1,1)*BR48, 1))</f>
        <v>#N/A</v>
      </c>
      <c r="BZ48" t="e">
        <f t="shared" si="35"/>
        <v>#N/A</v>
      </c>
      <c r="CA48" t="e">
        <f t="shared" si="135"/>
        <v>#N/A</v>
      </c>
      <c r="CB48" t="e">
        <f>IF(OR(ISNA($A48),$AC48&lt;100),NA(),IF($BR48=0,0,FLOOR((BZ48-_xlfn.XLOOKUP(_xlfn.AGGREGATE(5,6,$BR$3:$BR1999),$BR$3:$BR$2000,BZ$3:BZ$2000,1,1))/_xlfn.XLOOKUP($BR48,$BR$3:$BR$2000,$BR$3:$BR$2000,1,1), 1)))</f>
        <v>#N/A</v>
      </c>
      <c r="CC48" t="e" cm="1">
        <f t="array" ref="CC48">IFERROR(IF(OR(ISNA($A48),$AC48&lt;100,INDEX(International!C$3:C$2000,_xlfn.XMATCH(100,International!C$3:C$2000,1,1)+$BR48)=""),NA(),INDEX(International!C$3:C$2000,_xlfn.XMATCH(100,International!C$3:C$2000,1,1)+$BR48)), NA())</f>
        <v>#N/A</v>
      </c>
      <c r="CD48" t="e">
        <f t="shared" si="36"/>
        <v>#N/A</v>
      </c>
      <c r="CE48" t="e">
        <f>IF(OR(ISNA($A48),$AC48&lt;100),NA(),IF($BR48=0,0,FLOOR((CC48-_xlfn.XLOOKUP(_xlfn.AGGREGATE(5,6,$BR$3:$BR1999),$BR$3:$BR$2000,CC$3:CC$2000,1,1))/_xlfn.XLOOKUP($BR48,$BR$3:$BR$2000,$BR$3:$BR$2000,1,1), 1)))</f>
        <v>#N/A</v>
      </c>
      <c r="CF48" t="e" cm="1">
        <f t="array" ref="CF48">IFERROR(IF(OR(ISNA($A48),$AC48&lt;100,INDEX(International!F$3:F$2000,_xlfn.XMATCH(100,International!F$3:F$2000,1,1)+$BR48)=""),NA(),INDEX(International!F$3:F$2000,_xlfn.XMATCH(100,International!F$3:F$2000,1,1)+$BR48)), NA())</f>
        <v>#N/A</v>
      </c>
      <c r="CG48" t="e">
        <f t="shared" si="6"/>
        <v>#N/A</v>
      </c>
      <c r="CH48" t="e">
        <f>IF(OR(ISNA($A48),$AC48&lt;100),NA(),IF($BR48=0,0,FLOOR((CF48-_xlfn.XLOOKUP(_xlfn.AGGREGATE(5,6,$BR$3:$BR1999),$BR$3:$BR$2000,CF$3:CF$2000,1,1))/_xlfn.XLOOKUP($BR48,$BR$3:$BR$2000,$BR$3:$BR$2000,1,1), 1)))</f>
        <v>#N/A</v>
      </c>
      <c r="CI48" t="e" cm="1">
        <f t="array" ref="CI48">IFERROR(IF(OR(ISNA($A48),$AC48&lt;100,INDEX(International!I$3:I$2000,_xlfn.XMATCH(100,International!I$3:I$2000,1,1)+$BR48)=""),NA(),INDEX(International!I$3:I$2000,_xlfn.XMATCH(100,International!I$3:I$2000,1,1)+$BR48)), NA())</f>
        <v>#N/A</v>
      </c>
      <c r="CJ48" t="e">
        <f t="shared" si="6"/>
        <v>#N/A</v>
      </c>
      <c r="CK48" t="e">
        <f>IF(OR(ISNA($A48),$AC48&lt;100),NA(),IF($BR48=0,0,FLOOR((CI48-_xlfn.XLOOKUP(_xlfn.AGGREGATE(5,6,$BR$3:$BR1999),$BR$3:$BR$2000,CI$3:CI$2000,1,1))/_xlfn.XLOOKUP($BR48,$BR$3:$BR$2000,$BR$3:$BR$2000,1,1), 1)))</f>
        <v>#N/A</v>
      </c>
      <c r="CL48" t="e" cm="1">
        <f t="array" ref="CL48">IFERROR(IF(OR(ISNA($A48),$AC48&lt;100,INDEX(International!L$3:L$2000,_xlfn.XMATCH(100,International!L$3:L$2000,1,1)+$BR48)=""),NA(),INDEX(International!L$3:L$2000,_xlfn.XMATCH(100,International!L$3:L$2000,1,1)+$BR48)), NA())</f>
        <v>#N/A</v>
      </c>
      <c r="CM48" t="e">
        <f t="shared" ref="CM48:CP48" si="175">IF(OR(ISNA($A48),$AC48&lt;100),NA(),IF(CL48=100,0,($BR48*LOG(2)/LOG(CL48/100))))</f>
        <v>#N/A</v>
      </c>
      <c r="CN48" t="e">
        <f>IF(OR(ISNA($A48),$AC48&lt;100),NA(),IF($BR48=0,0,FLOOR((CL48-_xlfn.XLOOKUP(_xlfn.AGGREGATE(5,6,$BR$3:$BR1999),$BR$3:$BR$2000,CL$3:CL$2000,1,1))/_xlfn.XLOOKUP($BR48,$BR$3:$BR$2000,$BR$3:$BR$2000,1,1), 1)))</f>
        <v>#N/A</v>
      </c>
      <c r="CO48" t="e" cm="1">
        <f t="array" ref="CO48">IFERROR(IF(OR(ISNA($A48),$AC48&lt;100,INDEX(International!O$3:O$2000,_xlfn.XMATCH(100,International!O$3:O$2000,1,1)+$BR48)=""),NA(),INDEX(International!O$3:O$2000,_xlfn.XMATCH(100,International!O$3:O$2000,1,1)+$BR48)), NA())</f>
        <v>#N/A</v>
      </c>
      <c r="CP48" t="e">
        <f t="shared" si="175"/>
        <v>#N/A</v>
      </c>
      <c r="CQ48" t="e">
        <f>IF(OR(ISNA($A48),$AC48&lt;100),NA(),IF($BR48=0,0,FLOOR((CO48-_xlfn.XLOOKUP(_xlfn.AGGREGATE(5,6,$BR$3:$BR1999),$BR$3:$BR$2000,CO$3:CO$2000,1,1))/_xlfn.XLOOKUP($BR48,$BR$3:$BR$2000,$BR$3:$BR$2000,1,1), 1)))</f>
        <v>#N/A</v>
      </c>
      <c r="CR48" t="e" cm="1">
        <f t="array" ref="CR48">IFERROR(IF(OR(ISNA($A48),$AC48&lt;100,INDEX(International!R$3:R$2000,_xlfn.XMATCH(100,International!R$3:R$2000,1,1)+$BR48)=""),NA(),INDEX(International!R$3:R$2000,_xlfn.XMATCH(100,International!R$3:R$2000,1,1)+$BR48)), NA())</f>
        <v>#N/A</v>
      </c>
      <c r="CS48" t="e">
        <f t="shared" ref="CS48:CV48" si="176">IF(OR(ISNA($A48),$AC48&lt;100),NA(),IF(CR48=100,0,($BR48*LOG(2)/LOG(CR48/100))))</f>
        <v>#N/A</v>
      </c>
      <c r="CT48" t="e">
        <f>IF(OR(ISNA($A48),$AC48&lt;100),NA(),IF($BR48=0,0,FLOOR((CR48-_xlfn.XLOOKUP(_xlfn.AGGREGATE(5,6,$BR$3:$BR1999),$BR$3:$BR$2000,CR$3:CR$2000,1,1))/_xlfn.XLOOKUP($BR48,$BR$3:$BR$2000,$BR$3:$BR$2000,1,1), 1)))</f>
        <v>#N/A</v>
      </c>
      <c r="CU48" t="e" cm="1">
        <f t="array" ref="CU48">IFERROR(IF(OR(ISNA($A48),$AC48&lt;100,INDEX(International!U$3:U$2000,_xlfn.XMATCH(100,International!U$3:U$2000,1,1)+$BR48)=""),NA(),INDEX(International!U$3:U$2000,_xlfn.XMATCH(100,International!U$3:U$2000,1,1)+$BR48)), NA())</f>
        <v>#N/A</v>
      </c>
      <c r="CV48" t="e">
        <f t="shared" si="176"/>
        <v>#N/A</v>
      </c>
      <c r="CW48" t="e">
        <f>IF(OR(ISNA($A48),$AC48&lt;100),NA(),IF($BR48=0,0,FLOOR((CU48-_xlfn.XLOOKUP(_xlfn.AGGREGATE(5,6,$BR$3:$BR1999),$BR$3:$BR$2000,CU$3:CU$2000,1,1))/_xlfn.XLOOKUP($BR48,$BR$3:$BR$2000,$BR$3:$BR$2000,1,1), 1)))</f>
        <v>#N/A</v>
      </c>
      <c r="CX48" t="e" cm="1">
        <f t="array" ref="CX48">IFERROR(IF(OR(ISNA($A48),$AC48&lt;100,INDEX(International!X$3:X$2000,_xlfn.XMATCH(100,International!X$3:X$2000,1,1)+$BR48)=""),NA(),INDEX(International!X$3:X$2000,_xlfn.XMATCH(100,International!X$3:X$2000,1,1)+$BR48)), NA())</f>
        <v>#N/A</v>
      </c>
      <c r="CY48" t="e">
        <f t="shared" ref="CY48" si="177">IF(OR(ISNA($A48),$AC48&lt;100),NA(),IF(CX48=100,0,($BR48*LOG(2)/LOG(CX48/100))))</f>
        <v>#N/A</v>
      </c>
      <c r="CZ48" t="e">
        <f>IF(OR(ISNA($A48),$AC48&lt;100),NA(),IF($BR48=0,0,FLOOR((CX48-_xlfn.XLOOKUP(_xlfn.AGGREGATE(5,6,$BR$3:$BR1999),$BR$3:$BR$2000,CX$3:CX$2000,1,1))/_xlfn.XLOOKUP($BR48,$BR$3:$BR$2000,$BR$3:$BR$2000,1,1), 1)))</f>
        <v>#N/A</v>
      </c>
      <c r="DA48" t="e">
        <f>IF(_xlfn.IFNA(A48,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48:K2045)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47+1,DA47+1,NA())))</f>
        <v>#N/A</v>
      </c>
      <c r="DB48" t="e" cm="1">
        <f t="array" ref="DB48">IFERROR(IF(ISNA($A48),NA(),INDEX(B$3:B$2000,_xlfn.XMATCH(Configuration!$B$12,B$3:B$2000,1,1)+$DA48)-0), NA())</f>
        <v>#N/A</v>
      </c>
      <c r="DC48" t="e" cm="1">
        <f t="array" ref="DC48">IFERROR(IF(ISNA($A48),NA(),INDEX(E$3:E$2000,_xlfn.XMATCH(Configuration!$B$12,E$3:E$2000,1,1)+$DA48)-0), NA())</f>
        <v>#N/A</v>
      </c>
      <c r="DD48" t="e" cm="1">
        <f t="array" ref="DD48">IFERROR(IF(ISNA($A48),NA(),INDEX(H$3:H$2000,_xlfn.XMATCH(Configuration!$B$12,H$3:H$2000,1,1)+$DA48)-0), NA())</f>
        <v>#N/A</v>
      </c>
      <c r="DE48" t="e" cm="1">
        <f t="array" ref="DE48">IFERROR(IF(ISNA($A48),NA(),INDEX(K$3:K$2000,_xlfn.XMATCH(Configuration!$B$12,K$3:K$2000,1,1)+$DA48)-0), NA())</f>
        <v>#N/A</v>
      </c>
      <c r="DF48" t="e" cm="1">
        <f t="array" ref="DF48">IFERROR(IF(ISNA($A48),NA(),INDEX(N$3:N$2000,_xlfn.XMATCH(Configuration!$B$12,N$3:N$2000,1,1)+$DA48)-0), NA())</f>
        <v>#N/A</v>
      </c>
      <c r="DG48" t="e" cm="1">
        <f t="array" ref="DG48">IFERROR(IF(ISNA($A48),NA(),INDEX(Q$3:Q$2000,_xlfn.XMATCH(Configuration!$B$12,Q$3:Q$2000,1,1)+$DA48)-0), NA())</f>
        <v>#N/A</v>
      </c>
      <c r="DH48" t="e" cm="1">
        <f t="array" ref="DH48">IFERROR(IF(ISNA($A48),NA(),INDEX(T$3:T$2000,_xlfn.XMATCH(Configuration!$B$12,T$3:T$2000,1,1)+$DA48)-0), NA())</f>
        <v>#N/A</v>
      </c>
      <c r="DI48" t="e" cm="1">
        <f t="array" ref="DI48">IFERROR(IF(ISNA($A48),NA(),INDEX(W$3:W$2000,_xlfn.XMATCH(Configuration!$B$12,W$3:W$2000,1,1)+$DA48)-0), NA())</f>
        <v>#N/A</v>
      </c>
    </row>
    <row r="49" spans="1:120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10"/>
        <v>113</v>
      </c>
      <c r="AD49">
        <f t="shared" si="11"/>
        <v>22</v>
      </c>
      <c r="AE49">
        <f t="shared" si="12"/>
        <v>3</v>
      </c>
      <c r="AF49" s="5">
        <f t="shared" si="13"/>
        <v>1.6666666666666667</v>
      </c>
      <c r="AG49">
        <f t="shared" si="14"/>
        <v>88</v>
      </c>
      <c r="AH49">
        <f t="shared" si="15"/>
        <v>52</v>
      </c>
      <c r="AI49">
        <f t="shared" si="16"/>
        <v>18</v>
      </c>
      <c r="AJ49">
        <f t="shared" si="17"/>
        <v>1</v>
      </c>
      <c r="AK49">
        <f t="shared" si="18"/>
        <v>33</v>
      </c>
      <c r="AL49" s="2">
        <f t="shared" si="19"/>
        <v>0.12</v>
      </c>
      <c r="AM49" s="2">
        <f t="shared" si="20"/>
        <v>0.88</v>
      </c>
      <c r="AN49" s="2">
        <f t="shared" si="21"/>
        <v>0</v>
      </c>
      <c r="AO49" s="2">
        <f t="shared" si="22"/>
        <v>0.53982300884955747</v>
      </c>
      <c r="AP49" s="2">
        <f t="shared" si="23"/>
        <v>8.8495575221238937E-3</v>
      </c>
      <c r="AQ49" s="2">
        <f t="shared" si="24"/>
        <v>6.1946902654867256E-2</v>
      </c>
      <c r="AR49" s="2">
        <f t="shared" si="25"/>
        <v>0.15929203539823009</v>
      </c>
      <c r="AS49" s="2">
        <f t="shared" si="26"/>
        <v>1.7699115044247787E-2</v>
      </c>
      <c r="AT49" s="2">
        <f t="shared" si="27"/>
        <v>5.3097345132743362E-2</v>
      </c>
      <c r="AU49" s="2">
        <f t="shared" si="28"/>
        <v>0.15929203539823009</v>
      </c>
      <c r="AV49" s="3">
        <f t="shared" ca="1" si="29"/>
        <v>10.142857142857142</v>
      </c>
      <c r="AW49" s="2">
        <f t="shared" si="30"/>
        <v>0.21505376344086022</v>
      </c>
      <c r="AX49" s="2">
        <f t="shared" si="31"/>
        <v>0.66666666666666663</v>
      </c>
      <c r="AY49">
        <f t="shared" si="32"/>
        <v>4</v>
      </c>
      <c r="AZ49">
        <f t="shared" si="33"/>
        <v>6</v>
      </c>
      <c r="BA49" s="3">
        <f>IF(_xlfn.IFNA($A49,"")="","",AC49/(Configuration!$B$1/1000000))</f>
        <v>4.4550805659923594</v>
      </c>
      <c r="BB49">
        <f>IF(OR(_xlfn.IFNA($A49,"")="", ROW()&lt;=3,MAX(International!$C$3:$C$2000)&lt;$AC49),"",$A49-_xlfn.XLOOKUP($AC49,International!$C$3:$C$2000,International!$A$3:$A$2000,NA(),1,1))</f>
        <v>16</v>
      </c>
      <c r="BC49">
        <f>IF(OR(_xlfn.IFNA($A49,"")="", ROW()&lt;=3,MAX(International!$D$3:$D$2000)&lt;$BA49),"",$A49-_xlfn.XLOOKUP($BA49,International!$D$3:$D$2000,International!$A$3:$A$2000,NA(),1,1))</f>
        <v>14</v>
      </c>
      <c r="BD49">
        <f>IF(OR(_xlfn.IFNA($A49,"")="", ROW()&lt;=3,MAX(International!$F$3:$F$2000)&lt;$AC49),"",$A49-_xlfn.XLOOKUP($AC49,International!$F$3:$F$2000,International!$A$3:$A$2000,NA(),1,1))</f>
        <v>9</v>
      </c>
      <c r="BE49">
        <f>IF(OR(_xlfn.IFNA($A49,"")="", ROW()&lt;=3,MAX(International!$G$3:$G$2000)&lt;$BA49),"",$A49-_xlfn.XLOOKUP($BA49,International!$G$3:$G$2000,International!$A$3:$A$2000,NA(),1,1))</f>
        <v>5</v>
      </c>
      <c r="BF49">
        <f>IF(OR(_xlfn.IFNA($A49,"")="", ROW()&lt;=3,MAX(International!$I$3:$I$2000)&lt;$AC49),"",$A49-_xlfn.XLOOKUP($AC49,International!$I$3:$I$2000,International!$A$3:$A$2000,NA(),1,1))</f>
        <v>0</v>
      </c>
      <c r="BG49">
        <f>IF(OR(_xlfn.IFNA($A49,"")="", ROW()&lt;=3,MAX(International!$J$3:$J$2000)&lt;$BA49),"",$A49-_xlfn.XLOOKUP($BA49,International!$J$3:$J$2000,International!$A$3:$A$2000,NA(),1,1))</f>
        <v>2</v>
      </c>
      <c r="BH49">
        <f>IF(OR(_xlfn.IFNA($A49,"")="", ROW()&lt;=3,MAX(International!$L$3:$L$2000)&lt;$AC49),"",$A49-_xlfn.XLOOKUP($AC49,International!$L$3:$L$2000,International!$A$3:$A$2000,NA(),1,1))</f>
        <v>7</v>
      </c>
      <c r="BI49">
        <f>IF(OR(_xlfn.IFNA($A49,"")="", ROW()&lt;=3,MAX(International!$M$3:$M$2000)&lt;$BA49),"",$A49-_xlfn.XLOOKUP($BA49,International!$M$3:$M$2000,International!$A$3:$A$2000,NA(),1,1))</f>
        <v>-2</v>
      </c>
      <c r="BJ49">
        <f>IF(OR(_xlfn.IFNA($A49,"")="", ROW()&lt;=3,MAX(International!$O$3:$O$2000)&lt;$AC49),"",$A49-_xlfn.XLOOKUP($AC49,International!$O$3:$O$2000,International!$A$3:$A$2000,NA(),1,1))</f>
        <v>3</v>
      </c>
      <c r="BK49">
        <f>IF(OR(_xlfn.IFNA($A49,"")="", ROW()&lt;=3,MAX(International!$P$3:$P$2000)&lt;$BA49),"",$A49-_xlfn.XLOOKUP($BA49,International!$P$3:$P$2000,International!$A$3:$A$2000,NA(),1,1))</f>
        <v>4</v>
      </c>
      <c r="BL49">
        <f>IF(OR(_xlfn.IFNA($A49,"")="", ROW()&lt;=3,MAX(International!$R$3:$R$2000)&lt;$AC49),"",$A49-_xlfn.XLOOKUP($AC49,International!$R$3:$R$2000,International!$A$3:$A$2000,NA(),1,1))</f>
        <v>5</v>
      </c>
      <c r="BM49">
        <f>IF(OR(_xlfn.IFNA($A49,"")="", ROW()&lt;=3,MAX(International!$S$3:$S$2000)&lt;$BA49),"",$A49-_xlfn.XLOOKUP($BA49,International!$S$3:$S$2000,International!$A$3:$A$2000,NA(),1,1))</f>
        <v>34</v>
      </c>
      <c r="BN49">
        <f>IF(OR(_xlfn.IFNA($A49,"")="", ROW()&lt;=3,MAX(International!$U$3:$U$2000)&lt;$AC49),"",$A49-_xlfn.XLOOKUP($AC49,International!$U$3:$U$2000,International!$A$3:$A$2000,NA(),1,1))</f>
        <v>18</v>
      </c>
      <c r="BO49">
        <f>IF(OR(_xlfn.IFNA($A49,"")="", ROW()&lt;=3,MAX(International!$V$3:$V$2000)&lt;$BA49),"",$A49-_xlfn.XLOOKUP($BA49,International!$V$3:$V$2000,International!$A$3:$A$2000,NA(),1,1))</f>
        <v>17</v>
      </c>
      <c r="BP49">
        <f>IF(OR(_xlfn.IFNA($A49,"")="", ROW()&lt;=3,MAX(International!$X$3:$X$2000)&lt;$AC49),"",$A49-_xlfn.XLOOKUP($AC49,International!$X$3:$X$2000,International!$A$3:$A$2000,NA(),1,1))</f>
        <v>5</v>
      </c>
      <c r="BQ49">
        <f>IF(OR(_xlfn.IFNA($A49,"")="", ROW()&lt;=3,MAX(International!$Y$3:$Y$2000)&lt;$BA49),"",$A49-_xlfn.XLOOKUP($BA49,International!$Y$3:$Y$2000,International!$A$3:$A$2000,NA(),1,1))</f>
        <v>1</v>
      </c>
      <c r="BR49">
        <f t="shared" si="34"/>
        <v>0</v>
      </c>
      <c r="BS49">
        <f t="shared" si="130"/>
        <v>100</v>
      </c>
      <c r="BT49">
        <f t="shared" si="131"/>
        <v>100</v>
      </c>
      <c r="BU49">
        <f t="shared" si="132"/>
        <v>100</v>
      </c>
      <c r="BV49">
        <f t="shared" si="133"/>
        <v>100</v>
      </c>
      <c r="BW49">
        <f t="shared" si="134"/>
        <v>100</v>
      </c>
      <c r="BX49">
        <f>IFERROR(IF(OR(ISNA($A49),$AC49&lt;100),NA(),IF(FLOOR((2^(($BR49+2*_xlfn.XLOOKUP(_xlfn.AGGREGATE(4,6,$BR$3:$BR2000),$BR$3:$BR$2000,$CA$3:$CA$2000,1,1)*LOG(10)/LOG(2))/_xlfn.XLOOKUP(_xlfn.AGGREGATE(4,6,$BR$3:$BR2000),$BR$3:$BR$2000,$CA$3:$CA$2000,1,1))),2)&gt; _xlfn.AGGREGATE(4,6,$BZ$3:$CX$2000)+2000,NA(),FLOOR((2^(($BR49+2*_xlfn.XLOOKUP(_xlfn.AGGREGATE(4,6,$BR$3:$BR2000),$BR$3:$BR$2000,$CA$3:$CA$2000,1,1)*LOG(10)/LOG(2))/_xlfn.XLOOKUP(_xlfn.AGGREGATE(4,6,$BR$3:$BR2000),$BR$3:$BR$2000,$CA$3:$CA$2000,1,1))),2))), NA())</f>
        <v>100</v>
      </c>
      <c r="BY49">
        <f>IF(OR(ISNA($A49),$AC49&lt;100),NA(),FLOOR(_xlfn.XLOOKUP(_xlfn.AGGREGATE(5,6,$BR$3:$BR2000),$BR$3:$BR$2000,$BZ$3:$BZ$2000,1,1)+(_xlfn.XLOOKUP(_xlfn.AGGREGATE(4,6,$BR$3:$BR2000),$BR$3:$BR$2000,$BZ$3:$BZ$2000,1,1)-_xlfn.XLOOKUP(_xlfn.AGGREGATE(5,6,$BR$3:$BR2000),$BR$3:$BR$2000,$BZ$3:$BZ$2000,1,1))/_xlfn.XLOOKUP(_xlfn.AGGREGATE(4,6,$BR$3:$BR2000),$BR$3:$BR$2000,$BR$3:$BR$2000,1,1)*BR49, 1))</f>
        <v>113</v>
      </c>
      <c r="BZ49">
        <f t="shared" si="35"/>
        <v>113</v>
      </c>
      <c r="CA49">
        <f t="shared" si="135"/>
        <v>0</v>
      </c>
      <c r="CB49">
        <f>IF(OR(ISNA($A49),$AC49&lt;100),NA(),IF($BR49=0,0,FLOOR((BZ49-_xlfn.XLOOKUP(_xlfn.AGGREGATE(5,6,$BR$3:$BR2000),$BR$3:$BR$2000,BZ$3:BZ$2000,1,1))/_xlfn.XLOOKUP($BR49,$BR$3:$BR$2000,$BR$3:$BR$2000,1,1), 1)))</f>
        <v>0</v>
      </c>
      <c r="CC49" cm="1">
        <f t="array" ref="CC49">IFERROR(IF(OR(ISNA($A49),$AC49&lt;100,INDEX(International!C$3:C$2000,_xlfn.XMATCH(100,International!C$3:C$2000,1,1)+$BR49)=""),NA(),INDEX(International!C$3:C$2000,_xlfn.XMATCH(100,International!C$3:C$2000,1,1)+$BR49)), NA())</f>
        <v>155</v>
      </c>
      <c r="CD49">
        <f t="shared" si="36"/>
        <v>0</v>
      </c>
      <c r="CE49">
        <f>IF(OR(ISNA($A49),$AC49&lt;100),NA(),IF($BR49=0,0,FLOOR((CC49-_xlfn.XLOOKUP(_xlfn.AGGREGATE(5,6,$BR$3:$BR2000),$BR$3:$BR$2000,CC$3:CC$2000,1,1))/_xlfn.XLOOKUP($BR49,$BR$3:$BR$2000,$BR$3:$BR$2000,1,1), 1)))</f>
        <v>0</v>
      </c>
      <c r="CF49" cm="1">
        <f t="array" ref="CF49">IFERROR(IF(OR(ISNA($A49),$AC49&lt;100,INDEX(International!F$3:F$2000,_xlfn.XMATCH(100,International!F$3:F$2000,1,1)+$BR49)=""),NA(),INDEX(International!F$3:F$2000,_xlfn.XMATCH(100,International!F$3:F$2000,1,1)+$BR49)), NA())</f>
        <v>100</v>
      </c>
      <c r="CG49">
        <f>IF(OR(ISNA($A49),$AC49&lt;100),NA(),IF(CF49=100,0,($BR49*LOG(2)/LOG(CF49/100))))</f>
        <v>0</v>
      </c>
      <c r="CH49">
        <f>IF(OR(ISNA($A49),$AC49&lt;100),NA(),IF($BR49=0,0,FLOOR((CF49-_xlfn.XLOOKUP(_xlfn.AGGREGATE(5,6,$BR$3:$BR2000),$BR$3:$BR$2000,CF$3:CF$2000,1,1))/_xlfn.XLOOKUP($BR49,$BR$3:$BR$2000,$BR$3:$BR$2000,1,1), 1)))</f>
        <v>0</v>
      </c>
      <c r="CI49" cm="1">
        <f t="array" ref="CI49">IFERROR(IF(OR(ISNA($A49),$AC49&lt;100,INDEX(International!I$3:I$2000,_xlfn.XMATCH(100,International!I$3:I$2000,1,1)+$BR49)=""),NA(),INDEX(International!I$3:I$2000,_xlfn.XMATCH(100,International!I$3:I$2000,1,1)+$BR49)), NA())</f>
        <v>262</v>
      </c>
      <c r="CJ49">
        <f>IF(OR(ISNA($A49),$AC49&lt;100),NA(),IF(CI49=100,0,($BR49*LOG(2)/LOG(CI49/100))))</f>
        <v>0</v>
      </c>
      <c r="CK49">
        <f>IF(OR(ISNA($A49),$AC49&lt;100),NA(),IF($BR49=0,0,FLOOR((CI49-_xlfn.XLOOKUP(_xlfn.AGGREGATE(5,6,$BR$3:$BR2000),$BR$3:$BR$2000,CI$3:CI$2000,1,1))/_xlfn.XLOOKUP($BR49,$BR$3:$BR$2000,$BR$3:$BR$2000,1,1), 1)))</f>
        <v>0</v>
      </c>
      <c r="CL49" cm="1">
        <f t="array" ref="CL49">IFERROR(IF(OR(ISNA($A49),$AC49&lt;100,INDEX(International!L$3:L$2000,_xlfn.XMATCH(100,International!L$3:L$2000,1,1)+$BR49)=""),NA(),INDEX(International!L$3:L$2000,_xlfn.XMATCH(100,International!L$3:L$2000,1,1)+$BR49)), NA())</f>
        <v>118</v>
      </c>
      <c r="CM49">
        <f>IF(OR(ISNA($A49),$AC49&lt;100),NA(),IF(CL49=100,0,($BR49*LOG(2)/LOG(CL49/100))))</f>
        <v>0</v>
      </c>
      <c r="CN49">
        <f>IF(OR(ISNA($A49),$AC49&lt;100),NA(),IF($BR49=0,0,FLOOR((CL49-_xlfn.XLOOKUP(_xlfn.AGGREGATE(5,6,$BR$3:$BR2000),$BR$3:$BR$2000,CL$3:CL$2000,1,1))/_xlfn.XLOOKUP($BR49,$BR$3:$BR$2000,$BR$3:$BR$2000,1,1), 1)))</f>
        <v>0</v>
      </c>
      <c r="CO49" cm="1">
        <f t="array" ref="CO49">IFERROR(IF(OR(ISNA($A49),$AC49&lt;100,INDEX(International!O$3:O$2000,_xlfn.XMATCH(100,International!O$3:O$2000,1,1)+$BR49)=""),NA(),INDEX(International!O$3:O$2000,_xlfn.XMATCH(100,International!O$3:O$2000,1,1)+$BR49)), NA())</f>
        <v>109</v>
      </c>
      <c r="CP49">
        <f>IF(OR(ISNA($A49),$AC49&lt;100),NA(),IF(CO49=100,0,($BR49*LOG(2)/LOG(CO49/100))))</f>
        <v>0</v>
      </c>
      <c r="CQ49">
        <f>IF(OR(ISNA($A49),$AC49&lt;100),NA(),IF($BR49=0,0,FLOOR((CO49-_xlfn.XLOOKUP(_xlfn.AGGREGATE(5,6,$BR$3:$BR2000),$BR$3:$BR$2000,CO$3:CO$2000,1,1))/_xlfn.XLOOKUP($BR49,$BR$3:$BR$2000,$BR$3:$BR$2000,1,1), 1)))</f>
        <v>0</v>
      </c>
      <c r="CR49" cm="1">
        <f t="array" ref="CR49">IFERROR(IF(OR(ISNA($A49),$AC49&lt;100,INDEX(International!R$3:R$2000,_xlfn.XMATCH(100,International!R$3:R$2000,1,1)+$BR49)=""),NA(),INDEX(International!R$3:R$2000,_xlfn.XMATCH(100,International!R$3:R$2000,1,1)+$BR49)), NA())</f>
        <v>102</v>
      </c>
      <c r="CS49">
        <f>IF(OR(ISNA($A49),$AC49&lt;100),NA(),IF(CR49=100,0,($BR49*LOG(2)/LOG(CR49/100))))</f>
        <v>0</v>
      </c>
      <c r="CT49">
        <f>IF(OR(ISNA($A49),$AC49&lt;100),NA(),IF($BR49=0,0,FLOOR((CR49-_xlfn.XLOOKUP(_xlfn.AGGREGATE(5,6,$BR$3:$BR2000),$BR$3:$BR$2000,CR$3:CR$2000,1,1))/_xlfn.XLOOKUP($BR49,$BR$3:$BR$2000,$BR$3:$BR$2000,1,1), 1)))</f>
        <v>0</v>
      </c>
      <c r="CU49" cm="1">
        <f t="array" ref="CU49">IFERROR(IF(OR(ISNA($A49),$AC49&lt;100,INDEX(International!U$3:U$2000,_xlfn.XMATCH(100,International!U$3:U$2000,1,1)+$BR49)=""),NA(),INDEX(International!U$3:U$2000,_xlfn.XMATCH(100,International!U$3:U$2000,1,1)+$BR49)), NA())</f>
        <v>104</v>
      </c>
      <c r="CV49">
        <f>IF(OR(ISNA($A49),$AC49&lt;100),NA(),IF(CU49=100,0,($BR49*LOG(2)/LOG(CU49/100))))</f>
        <v>0</v>
      </c>
      <c r="CW49">
        <f>IF(OR(ISNA($A49),$AC49&lt;100),NA(),IF($BR49=0,0,FLOOR((CU49-_xlfn.XLOOKUP(_xlfn.AGGREGATE(5,6,$BR$3:$BR2000),$BR$3:$BR$2000,CU$3:CU$2000,1,1))/_xlfn.XLOOKUP($BR49,$BR$3:$BR$2000,$BR$3:$BR$2000,1,1), 1)))</f>
        <v>0</v>
      </c>
      <c r="CX49" cm="1">
        <f t="array" ref="CX49">IFERROR(IF(OR(ISNA($A49),$AC49&lt;100,INDEX(International!X$3:X$2000,_xlfn.XMATCH(100,International!X$3:X$2000,1,1)+$BR49)=""),NA(),INDEX(International!X$3:X$2000,_xlfn.XMATCH(100,International!X$3:X$2000,1,1)+$BR49)), NA())</f>
        <v>115</v>
      </c>
      <c r="CY49">
        <f>IF(OR(ISNA($A49),$AC49&lt;100),NA(),IF(CX49=100,0,($BR49*LOG(2)/LOG(CX49/100))))</f>
        <v>0</v>
      </c>
      <c r="CZ49">
        <f>IF(OR(ISNA($A49),$AC49&lt;100),NA(),IF($BR49=0,0,FLOOR((CX49-_xlfn.XLOOKUP(_xlfn.AGGREGATE(5,6,$BR$3:$BR2000),$BR$3:$BR$2000,CX$3:CX$2000,1,1))/_xlfn.XLOOKUP($BR49,$BR$3:$BR$2000,$BR$3:$BR$2000,1,1), 1)))</f>
        <v>0</v>
      </c>
      <c r="DA49" t="e">
        <f>IF(_xlfn.IFNA(A49,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49:K2046)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48+1,DA48+1,NA())))</f>
        <v>#N/A</v>
      </c>
      <c r="DB49" t="e" cm="1">
        <f t="array" ref="DB49">IFERROR(IF(ISNA($A49),NA(),INDEX(B$3:B$2000,_xlfn.XMATCH(Configuration!$B$12,B$3:B$2000,1,1)+$DA49)-0), NA())</f>
        <v>#N/A</v>
      </c>
      <c r="DC49" t="e" cm="1">
        <f t="array" ref="DC49">IFERROR(IF(ISNA($A49),NA(),INDEX(E$3:E$2000,_xlfn.XMATCH(Configuration!$B$12,E$3:E$2000,1,1)+$DA49)-0), NA())</f>
        <v>#N/A</v>
      </c>
      <c r="DD49" t="e" cm="1">
        <f t="array" ref="DD49">IFERROR(IF(ISNA($A49),NA(),INDEX(H$3:H$2000,_xlfn.XMATCH(Configuration!$B$12,H$3:H$2000,1,1)+$DA49)-0), NA())</f>
        <v>#N/A</v>
      </c>
      <c r="DE49" t="e" cm="1">
        <f t="array" ref="DE49">IFERROR(IF(ISNA($A49),NA(),INDEX(K$3:K$2000,_xlfn.XMATCH(Configuration!$B$12,K$3:K$2000,1,1)+$DA49)-0), NA())</f>
        <v>#N/A</v>
      </c>
      <c r="DF49" t="e" cm="1">
        <f t="array" ref="DF49">IFERROR(IF(ISNA($A49),NA(),INDEX(N$3:N$2000,_xlfn.XMATCH(Configuration!$B$12,N$3:N$2000,1,1)+$DA49)-0), NA())</f>
        <v>#N/A</v>
      </c>
      <c r="DG49" t="e" cm="1">
        <f t="array" ref="DG49">IFERROR(IF(ISNA($A49),NA(),INDEX(Q$3:Q$2000,_xlfn.XMATCH(Configuration!$B$12,Q$3:Q$2000,1,1)+$DA49)-0), NA())</f>
        <v>#N/A</v>
      </c>
      <c r="DH49" t="e" cm="1">
        <f t="array" ref="DH49">IFERROR(IF(ISNA($A49),NA(),INDEX(T$3:T$2000,_xlfn.XMATCH(Configuration!$B$12,T$3:T$2000,1,1)+$DA49)-0), NA())</f>
        <v>#N/A</v>
      </c>
      <c r="DI49" t="e" cm="1">
        <f t="array" ref="DI49">IFERROR(IF(ISNA($A49),NA(),INDEX(W$3:W$2000,_xlfn.XMATCH(Configuration!$B$12,W$3:W$2000,1,1)+$DA49)-0), NA())</f>
        <v>#N/A</v>
      </c>
    </row>
    <row r="50" spans="1:120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10"/>
        <v>128</v>
      </c>
      <c r="AD50">
        <f t="shared" si="11"/>
        <v>22</v>
      </c>
      <c r="AE50">
        <f t="shared" si="12"/>
        <v>3</v>
      </c>
      <c r="AF50" s="5">
        <f t="shared" si="13"/>
        <v>0.75</v>
      </c>
      <c r="AG50">
        <f t="shared" si="14"/>
        <v>103</v>
      </c>
      <c r="AH50">
        <f t="shared" si="15"/>
        <v>63</v>
      </c>
      <c r="AI50">
        <f t="shared" si="16"/>
        <v>18</v>
      </c>
      <c r="AJ50">
        <f t="shared" si="17"/>
        <v>1</v>
      </c>
      <c r="AK50">
        <f t="shared" si="18"/>
        <v>44</v>
      </c>
      <c r="AL50" s="2">
        <f t="shared" si="19"/>
        <v>0.12</v>
      </c>
      <c r="AM50" s="2">
        <f t="shared" si="20"/>
        <v>0.88</v>
      </c>
      <c r="AN50" s="2">
        <f t="shared" si="21"/>
        <v>0</v>
      </c>
      <c r="AO50" s="2">
        <f t="shared" si="22"/>
        <v>0.5078125</v>
      </c>
      <c r="AP50" s="2">
        <f t="shared" si="23"/>
        <v>7.8125E-3</v>
      </c>
      <c r="AQ50" s="2">
        <f t="shared" si="24"/>
        <v>7.03125E-2</v>
      </c>
      <c r="AR50" s="2">
        <f t="shared" si="25"/>
        <v>0.15625</v>
      </c>
      <c r="AS50" s="2">
        <f t="shared" si="26"/>
        <v>2.34375E-2</v>
      </c>
      <c r="AT50" s="2">
        <f t="shared" si="27"/>
        <v>7.03125E-2</v>
      </c>
      <c r="AU50" s="2">
        <f t="shared" si="28"/>
        <v>0.1640625</v>
      </c>
      <c r="AV50" s="3">
        <f t="shared" ca="1" si="29"/>
        <v>10.857142857142858</v>
      </c>
      <c r="AW50" s="2">
        <f t="shared" si="30"/>
        <v>0.13274336283185842</v>
      </c>
      <c r="AX50" s="2">
        <f t="shared" si="31"/>
        <v>-0.25</v>
      </c>
      <c r="AY50">
        <f t="shared" si="32"/>
        <v>4</v>
      </c>
      <c r="AZ50">
        <f t="shared" si="33"/>
        <v>5</v>
      </c>
      <c r="BA50" s="3">
        <f>IF(_xlfn.IFNA($A50,"")="","",AC50/(Configuration!$B$1/1000000))</f>
        <v>5.0464629420090441</v>
      </c>
      <c r="BB50">
        <f>IF(OR(_xlfn.IFNA($A50,"")="", ROW()&lt;=3,MAX(International!$C$3:$C$2000)&lt;$AC50),"",$A50-_xlfn.XLOOKUP($AC50,International!$C$3:$C$2000,International!$A$3:$A$2000,NA(),1,1))</f>
        <v>17</v>
      </c>
      <c r="BC50">
        <f>IF(OR(_xlfn.IFNA($A50,"")="", ROW()&lt;=3,MAX(International!$D$3:$D$2000)&lt;$BA50),"",$A50-_xlfn.XLOOKUP($BA50,International!$D$3:$D$2000,International!$A$3:$A$2000,NA(),1,1))</f>
        <v>15</v>
      </c>
      <c r="BD50">
        <f>IF(OR(_xlfn.IFNA($A50,"")="", ROW()&lt;=3,MAX(International!$F$3:$F$2000)&lt;$AC50),"",$A50-_xlfn.XLOOKUP($AC50,International!$F$3:$F$2000,International!$A$3:$A$2000,NA(),1,1))</f>
        <v>10</v>
      </c>
      <c r="BE50">
        <f>IF(OR(_xlfn.IFNA($A50,"")="", ROW()&lt;=3,MAX(International!$G$3:$G$2000)&lt;$BA50),"",$A50-_xlfn.XLOOKUP($BA50,International!$G$3:$G$2000,International!$A$3:$A$2000,NA(),1,1))</f>
        <v>6</v>
      </c>
      <c r="BF50">
        <f>IF(OR(_xlfn.IFNA($A50,"")="", ROW()&lt;=3,MAX(International!$I$3:$I$2000)&lt;$AC50),"",$A50-_xlfn.XLOOKUP($AC50,International!$I$3:$I$2000,International!$A$3:$A$2000,NA(),1,1))</f>
        <v>1</v>
      </c>
      <c r="BG50">
        <f>IF(OR(_xlfn.IFNA($A50,"")="", ROW()&lt;=3,MAX(International!$J$3:$J$2000)&lt;$BA50),"",$A50-_xlfn.XLOOKUP($BA50,International!$J$3:$J$2000,International!$A$3:$A$2000,NA(),1,1))</f>
        <v>3</v>
      </c>
      <c r="BH50">
        <f>IF(OR(_xlfn.IFNA($A50,"")="", ROW()&lt;=3,MAX(International!$L$3:$L$2000)&lt;$AC50),"",$A50-_xlfn.XLOOKUP($AC50,International!$L$3:$L$2000,International!$A$3:$A$2000,NA(),1,1))</f>
        <v>7</v>
      </c>
      <c r="BI50">
        <f>IF(OR(_xlfn.IFNA($A50,"")="", ROW()&lt;=3,MAX(International!$M$3:$M$2000)&lt;$BA50),"",$A50-_xlfn.XLOOKUP($BA50,International!$M$3:$M$2000,International!$A$3:$A$2000,NA(),1,1))</f>
        <v>-1</v>
      </c>
      <c r="BJ50">
        <f>IF(OR(_xlfn.IFNA($A50,"")="", ROW()&lt;=3,MAX(International!$O$3:$O$2000)&lt;$AC50),"",$A50-_xlfn.XLOOKUP($AC50,International!$O$3:$O$2000,International!$A$3:$A$2000,NA(),1,1))</f>
        <v>4</v>
      </c>
      <c r="BK50">
        <f>IF(OR(_xlfn.IFNA($A50,"")="", ROW()&lt;=3,MAX(International!$P$3:$P$2000)&lt;$BA50),"",$A50-_xlfn.XLOOKUP($BA50,International!$P$3:$P$2000,International!$A$3:$A$2000,NA(),1,1))</f>
        <v>5</v>
      </c>
      <c r="BL50">
        <f>IF(OR(_xlfn.IFNA($A50,"")="", ROW()&lt;=3,MAX(International!$R$3:$R$2000)&lt;$AC50),"",$A50-_xlfn.XLOOKUP($AC50,International!$R$3:$R$2000,International!$A$3:$A$2000,NA(),1,1))</f>
        <v>5</v>
      </c>
      <c r="BM50">
        <f>IF(OR(_xlfn.IFNA($A50,"")="", ROW()&lt;=3,MAX(International!$S$3:$S$2000)&lt;$BA50),"",$A50-_xlfn.XLOOKUP($BA50,International!$S$3:$S$2000,International!$A$3:$A$2000,NA(),1,1))</f>
        <v>33</v>
      </c>
      <c r="BN50">
        <f>IF(OR(_xlfn.IFNA($A50,"")="", ROW()&lt;=3,MAX(International!$U$3:$U$2000)&lt;$AC50),"",$A50-_xlfn.XLOOKUP($AC50,International!$U$3:$U$2000,International!$A$3:$A$2000,NA(),1,1))</f>
        <v>19</v>
      </c>
      <c r="BO50">
        <f>IF(OR(_xlfn.IFNA($A50,"")="", ROW()&lt;=3,MAX(International!$V$3:$V$2000)&lt;$BA50),"",$A50-_xlfn.XLOOKUP($BA50,International!$V$3:$V$2000,International!$A$3:$A$2000,NA(),1,1))</f>
        <v>18</v>
      </c>
      <c r="BP50">
        <f>IF(OR(_xlfn.IFNA($A50,"")="", ROW()&lt;=3,MAX(International!$X$3:$X$2000)&lt;$AC50),"",$A50-_xlfn.XLOOKUP($AC50,International!$X$3:$X$2000,International!$A$3:$A$2000,NA(),1,1))</f>
        <v>5</v>
      </c>
      <c r="BQ50">
        <f>IF(OR(_xlfn.IFNA($A50,"")="", ROW()&lt;=3,MAX(International!$Y$3:$Y$2000)&lt;$BA50),"",$A50-_xlfn.XLOOKUP($BA50,International!$Y$3:$Y$2000,International!$A$3:$A$2000,NA(),1,1))</f>
        <v>2</v>
      </c>
      <c r="BR50">
        <f t="shared" si="34"/>
        <v>1</v>
      </c>
      <c r="BS50">
        <f t="shared" si="130"/>
        <v>200</v>
      </c>
      <c r="BT50">
        <f t="shared" si="131"/>
        <v>140</v>
      </c>
      <c r="BU50">
        <f t="shared" si="132"/>
        <v>124</v>
      </c>
      <c r="BV50">
        <f t="shared" si="133"/>
        <v>118</v>
      </c>
      <c r="BW50">
        <f t="shared" si="134"/>
        <v>114</v>
      </c>
      <c r="BX50">
        <f>IFERROR(IF(OR(ISNA($A50),$AC50&lt;100),NA(),IF(FLOOR((2^(($BR50+2*_xlfn.XLOOKUP(_xlfn.AGGREGATE(4,6,$BR$3:$BR2001),$BR$3:$BR$2000,$CA$3:$CA$2000,1,1)*LOG(10)/LOG(2))/_xlfn.XLOOKUP(_xlfn.AGGREGATE(4,6,$BR$3:$BR2001),$BR$3:$BR$2000,$CA$3:$CA$2000,1,1))),2)&gt; _xlfn.AGGREGATE(4,6,$BZ$3:$CX$2000)+2000,NA(),FLOOR((2^(($BR50+2*_xlfn.XLOOKUP(_xlfn.AGGREGATE(4,6,$BR$3:$BR2001),$BR$3:$BR$2000,$CA$3:$CA$2000,1,1)*LOG(10)/LOG(2))/_xlfn.XLOOKUP(_xlfn.AGGREGATE(4,6,$BR$3:$BR2001),$BR$3:$BR$2000,$CA$3:$CA$2000,1,1))),2))), NA())</f>
        <v>118</v>
      </c>
      <c r="BY50">
        <f>IF(OR(ISNA($A50),$AC50&lt;100),NA(),FLOOR(_xlfn.XLOOKUP(_xlfn.AGGREGATE(5,6,$BR$3:$BR2001),$BR$3:$BR$2000,$BZ$3:$BZ$2000,1,1)+(_xlfn.XLOOKUP(_xlfn.AGGREGATE(4,6,$BR$3:$BR2001),$BR$3:$BR$2000,$BZ$3:$BZ$2000,1,1)-_xlfn.XLOOKUP(_xlfn.AGGREGATE(5,6,$BR$3:$BR2001),$BR$3:$BR$2000,$BZ$3:$BZ$2000,1,1))/_xlfn.XLOOKUP(_xlfn.AGGREGATE(4,6,$BR$3:$BR2001),$BR$3:$BR$2000,$BR$3:$BR$2000,1,1)*BR50, 1))</f>
        <v>324</v>
      </c>
      <c r="BZ50">
        <f t="shared" si="35"/>
        <v>128</v>
      </c>
      <c r="CA50">
        <f t="shared" si="135"/>
        <v>2.807854499471603</v>
      </c>
      <c r="CB50">
        <f>IF(OR(ISNA($A50),$AC50&lt;100),NA(),IF($BR50=0,0,FLOOR((BZ50-_xlfn.XLOOKUP(_xlfn.AGGREGATE(5,6,$BR$3:$BR2001),$BR$3:$BR$2000,BZ$3:BZ$2000,1,1))/_xlfn.XLOOKUP($BR50,$BR$3:$BR$2000,$BR$3:$BR$2000,1,1), 1)))</f>
        <v>15</v>
      </c>
      <c r="CC50" cm="1">
        <f t="array" ref="CC50">IFERROR(IF(OR(ISNA($A50),$AC50&lt;100,INDEX(International!C$3:C$2000,_xlfn.XMATCH(100,International!C$3:C$2000,1,1)+$BR50)=""),NA(),INDEX(International!C$3:C$2000,_xlfn.XMATCH(100,International!C$3:C$2000,1,1)+$BR50)), NA())</f>
        <v>229</v>
      </c>
      <c r="CD50">
        <f t="shared" si="36"/>
        <v>0.83657674253379721</v>
      </c>
      <c r="CE50">
        <f>IF(OR(ISNA($A50),$AC50&lt;100),NA(),IF($BR50=0,0,FLOOR((CC50-_xlfn.XLOOKUP(_xlfn.AGGREGATE(5,6,$BR$3:$BR2001),$BR$3:$BR$2000,CC$3:CC$2000,1,1))/_xlfn.XLOOKUP($BR50,$BR$3:$BR$2000,$BR$3:$BR$2000,1,1), 1)))</f>
        <v>74</v>
      </c>
      <c r="CF50" cm="1">
        <f t="array" ref="CF50">IFERROR(IF(OR(ISNA($A50),$AC50&lt;100,INDEX(International!F$3:F$2000,_xlfn.XMATCH(100,International!F$3:F$2000,1,1)+$BR50)=""),NA(),INDEX(International!F$3:F$2000,_xlfn.XMATCH(100,International!F$3:F$2000,1,1)+$BR50)), NA())</f>
        <v>130</v>
      </c>
      <c r="CG50">
        <f t="shared" ref="CG50:CJ100" si="178">IF(OR(ISNA($A50),$AC50&lt;100),NA(),IF(CF50=100,0,($BR50*LOG(2)/LOG(CF50/100))))</f>
        <v>2.6419267958111399</v>
      </c>
      <c r="CH50">
        <f>IF(OR(ISNA($A50),$AC50&lt;100),NA(),IF($BR50=0,0,FLOOR((CF50-_xlfn.XLOOKUP(_xlfn.AGGREGATE(5,6,$BR$3:$BR2001),$BR$3:$BR$2000,CF$3:CF$2000,1,1))/_xlfn.XLOOKUP($BR50,$BR$3:$BR$2000,$BR$3:$BR$2000,1,1), 1)))</f>
        <v>30</v>
      </c>
      <c r="CI50" cm="1">
        <f t="array" ref="CI50">IFERROR(IF(OR(ISNA($A50),$AC50&lt;100,INDEX(International!I$3:I$2000,_xlfn.XMATCH(100,International!I$3:I$2000,1,1)+$BR50)=""),NA(),INDEX(International!I$3:I$2000,_xlfn.XMATCH(100,International!I$3:I$2000,1,1)+$BR50)), NA())</f>
        <v>442</v>
      </c>
      <c r="CJ50">
        <f t="shared" si="178"/>
        <v>0.46640782315672163</v>
      </c>
      <c r="CK50">
        <f>IF(OR(ISNA($A50),$AC50&lt;100),NA(),IF($BR50=0,0,FLOOR((CI50-_xlfn.XLOOKUP(_xlfn.AGGREGATE(5,6,$BR$3:$BR2001),$BR$3:$BR$2000,CI$3:CI$2000,1,1))/_xlfn.XLOOKUP($BR50,$BR$3:$BR$2000,$BR$3:$BR$2000,1,1), 1)))</f>
        <v>180</v>
      </c>
      <c r="CL50" cm="1">
        <f t="array" ref="CL50">IFERROR(IF(OR(ISNA($A50),$AC50&lt;100,INDEX(International!L$3:L$2000,_xlfn.XMATCH(100,International!L$3:L$2000,1,1)+$BR50)=""),NA(),INDEX(International!L$3:L$2000,_xlfn.XMATCH(100,International!L$3:L$2000,1,1)+$BR50)), NA())</f>
        <v>149</v>
      </c>
      <c r="CM50">
        <f t="shared" ref="CM50:CP50" si="179">IF(OR(ISNA($A50),$AC50&lt;100),NA(),IF(CL50=100,0,($BR50*LOG(2)/LOG(CL50/100))))</f>
        <v>1.7381862801464845</v>
      </c>
      <c r="CN50">
        <f>IF(OR(ISNA($A50),$AC50&lt;100),NA(),IF($BR50=0,0,FLOOR((CL50-_xlfn.XLOOKUP(_xlfn.AGGREGATE(5,6,$BR$3:$BR2001),$BR$3:$BR$2000,CL$3:CL$2000,1,1))/_xlfn.XLOOKUP($BR50,$BR$3:$BR$2000,$BR$3:$BR$2000,1,1), 1)))</f>
        <v>31</v>
      </c>
      <c r="CO50" cm="1">
        <f t="array" ref="CO50">IFERROR(IF(OR(ISNA($A50),$AC50&lt;100,INDEX(International!O$3:O$2000,_xlfn.XMATCH(100,International!O$3:O$2000,1,1)+$BR50)=""),NA(),INDEX(International!O$3:O$2000,_xlfn.XMATCH(100,International!O$3:O$2000,1,1)+$BR50)), NA())</f>
        <v>169</v>
      </c>
      <c r="CP50">
        <f t="shared" si="179"/>
        <v>1.3209633979055704</v>
      </c>
      <c r="CQ50">
        <f>IF(OR(ISNA($A50),$AC50&lt;100),NA(),IF($BR50=0,0,FLOOR((CO50-_xlfn.XLOOKUP(_xlfn.AGGREGATE(5,6,$BR$3:$BR2001),$BR$3:$BR$2000,CO$3:CO$2000,1,1))/_xlfn.XLOOKUP($BR50,$BR$3:$BR$2000,$BR$3:$BR$2000,1,1), 1)))</f>
        <v>60</v>
      </c>
      <c r="CR50" cm="1">
        <f t="array" ref="CR50">IFERROR(IF(OR(ISNA($A50),$AC50&lt;100,INDEX(International!R$3:R$2000,_xlfn.XMATCH(100,International!R$3:R$2000,1,1)+$BR50)=""),NA(),INDEX(International!R$3:R$2000,_xlfn.XMATCH(100,International!R$3:R$2000,1,1)+$BR50)), NA())</f>
        <v>106</v>
      </c>
      <c r="CS50">
        <f t="shared" ref="CS50:CV50" si="180">IF(OR(ISNA($A50),$AC50&lt;100),NA(),IF(CR50=100,0,($BR50*LOG(2)/LOG(CR50/100))))</f>
        <v>11.895661045941877</v>
      </c>
      <c r="CT50">
        <f>IF(OR(ISNA($A50),$AC50&lt;100),NA(),IF($BR50=0,0,FLOOR((CR50-_xlfn.XLOOKUP(_xlfn.AGGREGATE(5,6,$BR$3:$BR2001),$BR$3:$BR$2000,CR$3:CR$2000,1,1))/_xlfn.XLOOKUP($BR50,$BR$3:$BR$2000,$BR$3:$BR$2000,1,1), 1)))</f>
        <v>4</v>
      </c>
      <c r="CU50" cm="1">
        <f t="array" ref="CU50">IFERROR(IF(OR(ISNA($A50),$AC50&lt;100,INDEX(International!U$3:U$2000,_xlfn.XMATCH(100,International!U$3:U$2000,1,1)+$BR50)=""),NA(),INDEX(International!U$3:U$2000,_xlfn.XMATCH(100,International!U$3:U$2000,1,1)+$BR50)), NA())</f>
        <v>204</v>
      </c>
      <c r="CV50">
        <f t="shared" si="180"/>
        <v>0.972224373892845</v>
      </c>
      <c r="CW50">
        <f>IF(OR(ISNA($A50),$AC50&lt;100),NA(),IF($BR50=0,0,FLOOR((CU50-_xlfn.XLOOKUP(_xlfn.AGGREGATE(5,6,$BR$3:$BR2001),$BR$3:$BR$2000,CU$3:CU$2000,1,1))/_xlfn.XLOOKUP($BR50,$BR$3:$BR$2000,$BR$3:$BR$2000,1,1), 1)))</f>
        <v>100</v>
      </c>
      <c r="CX50" cm="1">
        <f t="array" ref="CX50">IFERROR(IF(OR(ISNA($A50),$AC50&lt;100,INDEX(International!X$3:X$2000,_xlfn.XMATCH(100,International!X$3:X$2000,1,1)+$BR50)=""),NA(),INDEX(International!X$3:X$2000,_xlfn.XMATCH(100,International!X$3:X$2000,1,1)+$BR50)), NA())</f>
        <v>163</v>
      </c>
      <c r="CY50">
        <f t="shared" ref="CY50" si="181">IF(OR(ISNA($A50),$AC50&lt;100),NA(),IF(CX50=100,0,($BR50*LOG(2)/LOG(CX50/100))))</f>
        <v>1.4186973669342502</v>
      </c>
      <c r="CZ50">
        <f>IF(OR(ISNA($A50),$AC50&lt;100),NA(),IF($BR50=0,0,FLOOR((CX50-_xlfn.XLOOKUP(_xlfn.AGGREGATE(5,6,$BR$3:$BR2001),$BR$3:$BR$2000,CX$3:CX$2000,1,1))/_xlfn.XLOOKUP($BR50,$BR$3:$BR$2000,$BR$3:$BR$2000,1,1), 1)))</f>
        <v>48</v>
      </c>
      <c r="DA50" t="e">
        <f>IF(_xlfn.IFNA(A50,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50:K2047)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49+1,DA49+1,NA())))</f>
        <v>#N/A</v>
      </c>
      <c r="DB50" t="e" cm="1">
        <f t="array" ref="DB50">IFERROR(IF(ISNA($A50),NA(),INDEX(B$3:B$2000,_xlfn.XMATCH(Configuration!$B$12,B$3:B$2000,1,1)+$DA50)-0), NA())</f>
        <v>#N/A</v>
      </c>
      <c r="DC50" t="e" cm="1">
        <f t="array" ref="DC50">IFERROR(IF(ISNA($A50),NA(),INDEX(E$3:E$2000,_xlfn.XMATCH(Configuration!$B$12,E$3:E$2000,1,1)+$DA50)-0), NA())</f>
        <v>#N/A</v>
      </c>
      <c r="DD50" t="e" cm="1">
        <f t="array" ref="DD50">IFERROR(IF(ISNA($A50),NA(),INDEX(H$3:H$2000,_xlfn.XMATCH(Configuration!$B$12,H$3:H$2000,1,1)+$DA50)-0), NA())</f>
        <v>#N/A</v>
      </c>
      <c r="DE50" t="e" cm="1">
        <f t="array" ref="DE50">IFERROR(IF(ISNA($A50),NA(),INDEX(K$3:K$2000,_xlfn.XMATCH(Configuration!$B$12,K$3:K$2000,1,1)+$DA50)-0), NA())</f>
        <v>#N/A</v>
      </c>
      <c r="DF50" t="e" cm="1">
        <f t="array" ref="DF50">IFERROR(IF(ISNA($A50),NA(),INDEX(N$3:N$2000,_xlfn.XMATCH(Configuration!$B$12,N$3:N$2000,1,1)+$DA50)-0), NA())</f>
        <v>#N/A</v>
      </c>
      <c r="DG50" t="e" cm="1">
        <f t="array" ref="DG50">IFERROR(IF(ISNA($A50),NA(),INDEX(Q$3:Q$2000,_xlfn.XMATCH(Configuration!$B$12,Q$3:Q$2000,1,1)+$DA50)-0), NA())</f>
        <v>#N/A</v>
      </c>
      <c r="DH50" t="e" cm="1">
        <f t="array" ref="DH50">IFERROR(IF(ISNA($A50),NA(),INDEX(T$3:T$2000,_xlfn.XMATCH(Configuration!$B$12,T$3:T$2000,1,1)+$DA50)-0), NA())</f>
        <v>#N/A</v>
      </c>
      <c r="DI50" t="e" cm="1">
        <f t="array" ref="DI50">IFERROR(IF(ISNA($A50),NA(),INDEX(W$3:W$2000,_xlfn.XMATCH(Configuration!$B$12,W$3:W$2000,1,1)+$DA50)-0), NA())</f>
        <v>#N/A</v>
      </c>
    </row>
    <row r="51" spans="1:120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10"/>
        <v>158</v>
      </c>
      <c r="AD51">
        <f t="shared" si="11"/>
        <v>22</v>
      </c>
      <c r="AE51">
        <f t="shared" si="12"/>
        <v>3</v>
      </c>
      <c r="AF51" s="5">
        <f t="shared" si="13"/>
        <v>2</v>
      </c>
      <c r="AG51">
        <f t="shared" si="14"/>
        <v>133</v>
      </c>
      <c r="AH51">
        <f t="shared" si="15"/>
        <v>80</v>
      </c>
      <c r="AI51">
        <f t="shared" si="16"/>
        <v>18</v>
      </c>
      <c r="AJ51">
        <f t="shared" si="17"/>
        <v>1</v>
      </c>
      <c r="AK51">
        <f t="shared" si="18"/>
        <v>61</v>
      </c>
      <c r="AL51" s="2">
        <f t="shared" si="19"/>
        <v>0.12</v>
      </c>
      <c r="AM51" s="2">
        <f t="shared" si="20"/>
        <v>0.88</v>
      </c>
      <c r="AN51" s="2">
        <f t="shared" si="21"/>
        <v>6.3291139240506328E-3</v>
      </c>
      <c r="AO51" s="2">
        <f t="shared" si="22"/>
        <v>0.49367088607594939</v>
      </c>
      <c r="AP51" s="2">
        <f t="shared" si="23"/>
        <v>6.3291139240506328E-3</v>
      </c>
      <c r="AQ51" s="2">
        <f t="shared" si="24"/>
        <v>7.5949367088607597E-2</v>
      </c>
      <c r="AR51" s="2">
        <f t="shared" si="25"/>
        <v>0.17088607594936708</v>
      </c>
      <c r="AS51" s="2">
        <f t="shared" si="26"/>
        <v>1.8987341772151899E-2</v>
      </c>
      <c r="AT51" s="2">
        <f t="shared" si="27"/>
        <v>5.6962025316455694E-2</v>
      </c>
      <c r="AU51" s="2">
        <f t="shared" si="28"/>
        <v>0.17088607594936708</v>
      </c>
      <c r="AV51" s="3">
        <f t="shared" ca="1" si="29"/>
        <v>14</v>
      </c>
      <c r="AW51" s="2">
        <f t="shared" si="30"/>
        <v>0.234375</v>
      </c>
      <c r="AX51" s="2">
        <f t="shared" si="31"/>
        <v>1</v>
      </c>
      <c r="AY51">
        <f t="shared" si="32"/>
        <v>4</v>
      </c>
      <c r="AZ51">
        <f t="shared" si="33"/>
        <v>5</v>
      </c>
      <c r="BA51" s="3">
        <f>IF(_xlfn.IFNA($A51,"")="","",AC51/(Configuration!$B$1/1000000))</f>
        <v>6.2292276940424136</v>
      </c>
      <c r="BB51">
        <f>IF(OR(_xlfn.IFNA($A51,"")="", ROW()&lt;=3,MAX(International!$C$3:$C$2000)&lt;$AC51),"",$A51-_xlfn.XLOOKUP($AC51,International!$C$3:$C$2000,International!$A$3:$A$2000,NA(),1,1))</f>
        <v>17</v>
      </c>
      <c r="BC51">
        <f>IF(OR(_xlfn.IFNA($A51,"")="", ROW()&lt;=3,MAX(International!$D$3:$D$2000)&lt;$BA51),"",$A51-_xlfn.XLOOKUP($BA51,International!$D$3:$D$2000,International!$A$3:$A$2000,NA(),1,1))</f>
        <v>15</v>
      </c>
      <c r="BD51">
        <f>IF(OR(_xlfn.IFNA($A51,"")="", ROW()&lt;=3,MAX(International!$F$3:$F$2000)&lt;$AC51),"",$A51-_xlfn.XLOOKUP($AC51,International!$F$3:$F$2000,International!$A$3:$A$2000,NA(),1,1))</f>
        <v>10</v>
      </c>
      <c r="BE51">
        <f>IF(OR(_xlfn.IFNA($A51,"")="", ROW()&lt;=3,MAX(International!$G$3:$G$2000)&lt;$BA51),"",$A51-_xlfn.XLOOKUP($BA51,International!$G$3:$G$2000,International!$A$3:$A$2000,NA(),1,1))</f>
        <v>6</v>
      </c>
      <c r="BF51">
        <f>IF(OR(_xlfn.IFNA($A51,"")="", ROW()&lt;=3,MAX(International!$I$3:$I$2000)&lt;$AC51),"",$A51-_xlfn.XLOOKUP($AC51,International!$I$3:$I$2000,International!$A$3:$A$2000,NA(),1,1))</f>
        <v>2</v>
      </c>
      <c r="BG51">
        <f>IF(OR(_xlfn.IFNA($A51,"")="", ROW()&lt;=3,MAX(International!$J$3:$J$2000)&lt;$BA51),"",$A51-_xlfn.XLOOKUP($BA51,International!$J$3:$J$2000,International!$A$3:$A$2000,NA(),1,1))</f>
        <v>3</v>
      </c>
      <c r="BH51">
        <f>IF(OR(_xlfn.IFNA($A51,"")="", ROW()&lt;=3,MAX(International!$L$3:$L$2000)&lt;$AC51),"",$A51-_xlfn.XLOOKUP($AC51,International!$L$3:$L$2000,International!$A$3:$A$2000,NA(),1,1))</f>
        <v>7</v>
      </c>
      <c r="BI51">
        <f>IF(OR(_xlfn.IFNA($A51,"")="", ROW()&lt;=3,MAX(International!$M$3:$M$2000)&lt;$BA51),"",$A51-_xlfn.XLOOKUP($BA51,International!$M$3:$M$2000,International!$A$3:$A$2000,NA(),1,1))</f>
        <v>-1</v>
      </c>
      <c r="BJ51">
        <f>IF(OR(_xlfn.IFNA($A51,"")="", ROW()&lt;=3,MAX(International!$O$3:$O$2000)&lt;$AC51),"",$A51-_xlfn.XLOOKUP($AC51,International!$O$3:$O$2000,International!$A$3:$A$2000,NA(),1,1))</f>
        <v>5</v>
      </c>
      <c r="BK51">
        <f>IF(OR(_xlfn.IFNA($A51,"")="", ROW()&lt;=3,MAX(International!$P$3:$P$2000)&lt;$BA51),"",$A51-_xlfn.XLOOKUP($BA51,International!$P$3:$P$2000,International!$A$3:$A$2000,NA(),1,1))</f>
        <v>6</v>
      </c>
      <c r="BL51">
        <f>IF(OR(_xlfn.IFNA($A51,"")="", ROW()&lt;=3,MAX(International!$R$3:$R$2000)&lt;$AC51),"",$A51-_xlfn.XLOOKUP($AC51,International!$R$3:$R$2000,International!$A$3:$A$2000,NA(),1,1))</f>
        <v>2</v>
      </c>
      <c r="BM51">
        <f>IF(OR(_xlfn.IFNA($A51,"")="", ROW()&lt;=3,MAX(International!$S$3:$S$2000)&lt;$BA51),"",$A51-_xlfn.XLOOKUP($BA51,International!$S$3:$S$2000,International!$A$3:$A$2000,NA(),1,1))</f>
        <v>32</v>
      </c>
      <c r="BN51">
        <f>IF(OR(_xlfn.IFNA($A51,"")="", ROW()&lt;=3,MAX(International!$U$3:$U$2000)&lt;$AC51),"",$A51-_xlfn.XLOOKUP($AC51,International!$U$3:$U$2000,International!$A$3:$A$2000,NA(),1,1))</f>
        <v>20</v>
      </c>
      <c r="BO51">
        <f>IF(OR(_xlfn.IFNA($A51,"")="", ROW()&lt;=3,MAX(International!$V$3:$V$2000)&lt;$BA51),"",$A51-_xlfn.XLOOKUP($BA51,International!$V$3:$V$2000,International!$A$3:$A$2000,NA(),1,1))</f>
        <v>19</v>
      </c>
      <c r="BP51">
        <f>IF(OR(_xlfn.IFNA($A51,"")="", ROW()&lt;=3,MAX(International!$X$3:$X$2000)&lt;$AC51),"",$A51-_xlfn.XLOOKUP($AC51,International!$X$3:$X$2000,International!$A$3:$A$2000,NA(),1,1))</f>
        <v>6</v>
      </c>
      <c r="BQ51">
        <f>IF(OR(_xlfn.IFNA($A51,"")="", ROW()&lt;=3,MAX(International!$Y$3:$Y$2000)&lt;$BA51),"",$A51-_xlfn.XLOOKUP($BA51,International!$Y$3:$Y$2000,International!$A$3:$A$2000,NA(),1,1))</f>
        <v>1</v>
      </c>
      <c r="BR51">
        <f t="shared" si="34"/>
        <v>2</v>
      </c>
      <c r="BS51">
        <f t="shared" si="130"/>
        <v>400</v>
      </c>
      <c r="BT51">
        <f t="shared" si="131"/>
        <v>200</v>
      </c>
      <c r="BU51">
        <f t="shared" si="132"/>
        <v>158</v>
      </c>
      <c r="BV51">
        <f t="shared" si="133"/>
        <v>140</v>
      </c>
      <c r="BW51">
        <f t="shared" si="134"/>
        <v>130</v>
      </c>
      <c r="BX51">
        <f>IFERROR(IF(OR(ISNA($A51),$AC51&lt;100),NA(),IF(FLOOR((2^(($BR51+2*_xlfn.XLOOKUP(_xlfn.AGGREGATE(4,6,$BR$3:$BR2002),$BR$3:$BR$2000,$CA$3:$CA$2000,1,1)*LOG(10)/LOG(2))/_xlfn.XLOOKUP(_xlfn.AGGREGATE(4,6,$BR$3:$BR2002),$BR$3:$BR$2000,$CA$3:$CA$2000,1,1))),2)&gt; _xlfn.AGGREGATE(4,6,$BZ$3:$CX$2000)+2000,NA(),FLOOR((2^(($BR51+2*_xlfn.XLOOKUP(_xlfn.AGGREGATE(4,6,$BR$3:$BR2002),$BR$3:$BR$2000,$CA$3:$CA$2000,1,1)*LOG(10)/LOG(2))/_xlfn.XLOOKUP(_xlfn.AGGREGATE(4,6,$BR$3:$BR2002),$BR$3:$BR$2000,$CA$3:$CA$2000,1,1))),2))), NA())</f>
        <v>142</v>
      </c>
      <c r="BY51">
        <f>IF(OR(ISNA($A51),$AC51&lt;100),NA(),FLOOR(_xlfn.XLOOKUP(_xlfn.AGGREGATE(5,6,$BR$3:$BR2002),$BR$3:$BR$2000,$BZ$3:$BZ$2000,1,1)+(_xlfn.XLOOKUP(_xlfn.AGGREGATE(4,6,$BR$3:$BR2002),$BR$3:$BR$2000,$BZ$3:$BZ$2000,1,1)-_xlfn.XLOOKUP(_xlfn.AGGREGATE(5,6,$BR$3:$BR2002),$BR$3:$BR$2000,$BZ$3:$BZ$2000,1,1))/_xlfn.XLOOKUP(_xlfn.AGGREGATE(4,6,$BR$3:$BR2002),$BR$3:$BR$2000,$BR$3:$BR$2000,1,1)*BR51, 1))</f>
        <v>536</v>
      </c>
      <c r="BZ51">
        <f t="shared" si="35"/>
        <v>158</v>
      </c>
      <c r="CA51">
        <f t="shared" si="135"/>
        <v>3.030649450055066</v>
      </c>
      <c r="CB51">
        <f>IF(OR(ISNA($A51),$AC51&lt;100),NA(),IF($BR51=0,0,FLOOR((BZ51-_xlfn.XLOOKUP(_xlfn.AGGREGATE(5,6,$BR$3:$BR2002),$BR$3:$BR$2000,BZ$3:BZ$2000,1,1))/_xlfn.XLOOKUP($BR51,$BR$3:$BR$2000,$BR$3:$BR$2000,1,1), 1)))</f>
        <v>22</v>
      </c>
      <c r="CC51" cm="1">
        <f t="array" ref="CC51">IFERROR(IF(OR(ISNA($A51),$AC51&lt;100,INDEX(International!C$3:C$2000,_xlfn.XMATCH(100,International!C$3:C$2000,1,1)+$BR51)=""),NA(),INDEX(International!C$3:C$2000,_xlfn.XMATCH(100,International!C$3:C$2000,1,1)+$BR51)), NA())</f>
        <v>322</v>
      </c>
      <c r="CD51">
        <f t="shared" si="36"/>
        <v>1.18549380814987</v>
      </c>
      <c r="CE51">
        <f>IF(OR(ISNA($A51),$AC51&lt;100),NA(),IF($BR51=0,0,FLOOR((CC51-_xlfn.XLOOKUP(_xlfn.AGGREGATE(5,6,$BR$3:$BR2002),$BR$3:$BR$2000,CC$3:CC$2000,1,1))/_xlfn.XLOOKUP($BR51,$BR$3:$BR$2000,$BR$3:$BR$2000,1,1), 1)))</f>
        <v>83</v>
      </c>
      <c r="CF51" cm="1">
        <f t="array" ref="CF51">IFERROR(IF(OR(ISNA($A51),$AC51&lt;100,INDEX(International!F$3:F$2000,_xlfn.XMATCH(100,International!F$3:F$2000,1,1)+$BR51)=""),NA(),INDEX(International!F$3:F$2000,_xlfn.XMATCH(100,International!F$3:F$2000,1,1)+$BR51)), NA())</f>
        <v>191</v>
      </c>
      <c r="CG51">
        <f t="shared" si="178"/>
        <v>2.1423078591135898</v>
      </c>
      <c r="CH51">
        <f>IF(OR(ISNA($A51),$AC51&lt;100),NA(),IF($BR51=0,0,FLOOR((CF51-_xlfn.XLOOKUP(_xlfn.AGGREGATE(5,6,$BR$3:$BR2002),$BR$3:$BR$2000,CF$3:CF$2000,1,1))/_xlfn.XLOOKUP($BR51,$BR$3:$BR$2000,$BR$3:$BR$2000,1,1), 1)))</f>
        <v>45</v>
      </c>
      <c r="CI51" cm="1">
        <f t="array" ref="CI51">IFERROR(IF(OR(ISNA($A51),$AC51&lt;100,INDEX(International!I$3:I$2000,_xlfn.XMATCH(100,International!I$3:I$2000,1,1)+$BR51)=""),NA(),INDEX(International!I$3:I$2000,_xlfn.XMATCH(100,International!I$3:I$2000,1,1)+$BR51)), NA())</f>
        <v>615</v>
      </c>
      <c r="CJ51">
        <f t="shared" si="178"/>
        <v>0.76318796129875843</v>
      </c>
      <c r="CK51">
        <f>IF(OR(ISNA($A51),$AC51&lt;100),NA(),IF($BR51=0,0,FLOOR((CI51-_xlfn.XLOOKUP(_xlfn.AGGREGATE(5,6,$BR$3:$BR2002),$BR$3:$BR$2000,CI$3:CI$2000,1,1))/_xlfn.XLOOKUP($BR51,$BR$3:$BR$2000,$BR$3:$BR$2000,1,1), 1)))</f>
        <v>176</v>
      </c>
      <c r="CL51" cm="1">
        <f t="array" ref="CL51">IFERROR(IF(OR(ISNA($A51),$AC51&lt;100,INDEX(International!L$3:L$2000,_xlfn.XMATCH(100,International!L$3:L$2000,1,1)+$BR51)=""),NA(),INDEX(International!L$3:L$2000,_xlfn.XMATCH(100,International!L$3:L$2000,1,1)+$BR51)), NA())</f>
        <v>217</v>
      </c>
      <c r="CM51">
        <f t="shared" ref="CM51:CP51" si="182">IF(OR(ISNA($A51),$AC51&lt;100),NA(),IF(CL51=100,0,($BR51*LOG(2)/LOG(CL51/100))))</f>
        <v>1.7893968601871486</v>
      </c>
      <c r="CN51">
        <f>IF(OR(ISNA($A51),$AC51&lt;100),NA(),IF($BR51=0,0,FLOOR((CL51-_xlfn.XLOOKUP(_xlfn.AGGREGATE(5,6,$BR$3:$BR2002),$BR$3:$BR$2000,CL$3:CL$2000,1,1))/_xlfn.XLOOKUP($BR51,$BR$3:$BR$2000,$BR$3:$BR$2000,1,1), 1)))</f>
        <v>49</v>
      </c>
      <c r="CO51" cm="1">
        <f t="array" ref="CO51">IFERROR(IF(OR(ISNA($A51),$AC51&lt;100,INDEX(International!O$3:O$2000,_xlfn.XMATCH(100,International!O$3:O$2000,1,1)+$BR51)=""),NA(),INDEX(International!O$3:O$2000,_xlfn.XMATCH(100,International!O$3:O$2000,1,1)+$BR51)), NA())</f>
        <v>200</v>
      </c>
      <c r="CP51">
        <f t="shared" si="182"/>
        <v>2</v>
      </c>
      <c r="CQ51">
        <f>IF(OR(ISNA($A51),$AC51&lt;100),NA(),IF($BR51=0,0,FLOOR((CO51-_xlfn.XLOOKUP(_xlfn.AGGREGATE(5,6,$BR$3:$BR2002),$BR$3:$BR$2000,CO$3:CO$2000,1,1))/_xlfn.XLOOKUP($BR51,$BR$3:$BR$2000,$BR$3:$BR$2000,1,1), 1)))</f>
        <v>45</v>
      </c>
      <c r="CR51" cm="1">
        <f t="array" ref="CR51">IFERROR(IF(OR(ISNA($A51),$AC51&lt;100,INDEX(International!R$3:R$2000,_xlfn.XMATCH(100,International!R$3:R$2000,1,1)+$BR51)=""),NA(),INDEX(International!R$3:R$2000,_xlfn.XMATCH(100,International!R$3:R$2000,1,1)+$BR51)), NA())</f>
        <v>108</v>
      </c>
      <c r="CS51">
        <f t="shared" ref="CS51:CV51" si="183">IF(OR(ISNA($A51),$AC51&lt;100),NA(),IF(CR51=100,0,($BR51*LOG(2)/LOG(CR51/100))))</f>
        <v>18.012936684001176</v>
      </c>
      <c r="CT51">
        <f>IF(OR(ISNA($A51),$AC51&lt;100),NA(),IF($BR51=0,0,FLOOR((CR51-_xlfn.XLOOKUP(_xlfn.AGGREGATE(5,6,$BR$3:$BR2002),$BR$3:$BR$2000,CR$3:CR$2000,1,1))/_xlfn.XLOOKUP($BR51,$BR$3:$BR$2000,$BR$3:$BR$2000,1,1), 1)))</f>
        <v>3</v>
      </c>
      <c r="CU51" cm="1">
        <f t="array" ref="CU51">IFERROR(IF(OR(ISNA($A51),$AC51&lt;100,INDEX(International!U$3:U$2000,_xlfn.XMATCH(100,International!U$3:U$2000,1,1)+$BR51)=""),NA(),INDEX(International!U$3:U$2000,_xlfn.XMATCH(100,International!U$3:U$2000,1,1)+$BR51)), NA())</f>
        <v>433</v>
      </c>
      <c r="CV51">
        <f t="shared" si="183"/>
        <v>0.94590956839454277</v>
      </c>
      <c r="CW51">
        <f>IF(OR(ISNA($A51),$AC51&lt;100),NA(),IF($BR51=0,0,FLOOR((CU51-_xlfn.XLOOKUP(_xlfn.AGGREGATE(5,6,$BR$3:$BR2002),$BR$3:$BR$2000,CU$3:CU$2000,1,1))/_xlfn.XLOOKUP($BR51,$BR$3:$BR$2000,$BR$3:$BR$2000,1,1), 1)))</f>
        <v>164</v>
      </c>
      <c r="CX51" cm="1">
        <f t="array" ref="CX51">IFERROR(IF(OR(ISNA($A51),$AC51&lt;100,INDEX(International!X$3:X$2000,_xlfn.XMATCH(100,International!X$3:X$2000,1,1)+$BR51)=""),NA(),INDEX(International!X$3:X$2000,_xlfn.XMATCH(100,International!X$3:X$2000,1,1)+$BR51)), NA())</f>
        <v>206</v>
      </c>
      <c r="CY51">
        <f t="shared" ref="CY51" si="184">IF(OR(ISNA($A51),$AC51&lt;100),NA(),IF(CX51=100,0,($BR51*LOG(2)/LOG(CX51/100))))</f>
        <v>1.9181996470349865</v>
      </c>
      <c r="CZ51">
        <f>IF(OR(ISNA($A51),$AC51&lt;100),NA(),IF($BR51=0,0,FLOOR((CX51-_xlfn.XLOOKUP(_xlfn.AGGREGATE(5,6,$BR$3:$BR2002),$BR$3:$BR$2000,CX$3:CX$2000,1,1))/_xlfn.XLOOKUP($BR51,$BR$3:$BR$2000,$BR$3:$BR$2000,1,1), 1)))</f>
        <v>45</v>
      </c>
      <c r="DA51" t="e">
        <f>IF(_xlfn.IFNA(A51,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51:K2048)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50+1,DA50+1,NA())))</f>
        <v>#N/A</v>
      </c>
      <c r="DB51" t="e" cm="1">
        <f t="array" ref="DB51">IFERROR(IF(ISNA($A51),NA(),INDEX(B$3:B$2000,_xlfn.XMATCH(Configuration!$B$12,B$3:B$2000,1,1)+$DA51)-0), NA())</f>
        <v>#N/A</v>
      </c>
      <c r="DC51" t="e" cm="1">
        <f t="array" ref="DC51">IFERROR(IF(ISNA($A51),NA(),INDEX(E$3:E$2000,_xlfn.XMATCH(Configuration!$B$12,E$3:E$2000,1,1)+$DA51)-0), NA())</f>
        <v>#N/A</v>
      </c>
      <c r="DD51" t="e" cm="1">
        <f t="array" ref="DD51">IFERROR(IF(ISNA($A51),NA(),INDEX(H$3:H$2000,_xlfn.XMATCH(Configuration!$B$12,H$3:H$2000,1,1)+$DA51)-0), NA())</f>
        <v>#N/A</v>
      </c>
      <c r="DE51" t="e" cm="1">
        <f t="array" ref="DE51">IFERROR(IF(ISNA($A51),NA(),INDEX(K$3:K$2000,_xlfn.XMATCH(Configuration!$B$12,K$3:K$2000,1,1)+$DA51)-0), NA())</f>
        <v>#N/A</v>
      </c>
      <c r="DF51" t="e" cm="1">
        <f t="array" ref="DF51">IFERROR(IF(ISNA($A51),NA(),INDEX(N$3:N$2000,_xlfn.XMATCH(Configuration!$B$12,N$3:N$2000,1,1)+$DA51)-0), NA())</f>
        <v>#N/A</v>
      </c>
      <c r="DG51" t="e" cm="1">
        <f t="array" ref="DG51">IFERROR(IF(ISNA($A51),NA(),INDEX(Q$3:Q$2000,_xlfn.XMATCH(Configuration!$B$12,Q$3:Q$2000,1,1)+$DA51)-0), NA())</f>
        <v>#N/A</v>
      </c>
      <c r="DH51" t="e" cm="1">
        <f t="array" ref="DH51">IFERROR(IF(ISNA($A51),NA(),INDEX(T$3:T$2000,_xlfn.XMATCH(Configuration!$B$12,T$3:T$2000,1,1)+$DA51)-0), NA())</f>
        <v>#N/A</v>
      </c>
      <c r="DI51" t="e" cm="1">
        <f t="array" ref="DI51">IFERROR(IF(ISNA($A51),NA(),INDEX(W$3:W$2000,_xlfn.XMATCH(Configuration!$B$12,W$3:W$2000,1,1)+$DA51)-0), NA())</f>
        <v>#N/A</v>
      </c>
    </row>
    <row r="52" spans="1:120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10"/>
        <v>199</v>
      </c>
      <c r="AD52">
        <f t="shared" si="11"/>
        <v>24</v>
      </c>
      <c r="AE52">
        <f t="shared" si="12"/>
        <v>3</v>
      </c>
      <c r="AF52" s="5">
        <f t="shared" si="13"/>
        <v>1.3666666666666667</v>
      </c>
      <c r="AG52">
        <f t="shared" si="14"/>
        <v>172</v>
      </c>
      <c r="AH52">
        <f t="shared" si="15"/>
        <v>107</v>
      </c>
      <c r="AI52">
        <f t="shared" si="16"/>
        <v>20</v>
      </c>
      <c r="AJ52">
        <f t="shared" si="17"/>
        <v>1</v>
      </c>
      <c r="AK52">
        <f t="shared" si="18"/>
        <v>86</v>
      </c>
      <c r="AL52" s="2">
        <f t="shared" si="19"/>
        <v>0.1111111111111111</v>
      </c>
      <c r="AM52" s="2">
        <f t="shared" si="20"/>
        <v>0.88888888888888884</v>
      </c>
      <c r="AN52" s="2">
        <f t="shared" si="21"/>
        <v>5.0251256281407036E-3</v>
      </c>
      <c r="AO52" s="2">
        <f t="shared" si="22"/>
        <v>0.46231155778894473</v>
      </c>
      <c r="AP52" s="2">
        <f t="shared" si="23"/>
        <v>5.0251256281407036E-3</v>
      </c>
      <c r="AQ52" s="2">
        <f t="shared" si="24"/>
        <v>8.0402010050251257E-2</v>
      </c>
      <c r="AR52" s="2">
        <f t="shared" si="25"/>
        <v>0.17587939698492464</v>
      </c>
      <c r="AS52" s="2">
        <f t="shared" si="26"/>
        <v>2.0100502512562814E-2</v>
      </c>
      <c r="AT52" s="2">
        <f t="shared" si="27"/>
        <v>7.0351758793969849E-2</v>
      </c>
      <c r="AU52" s="2">
        <f t="shared" si="28"/>
        <v>0.18090452261306533</v>
      </c>
      <c r="AV52" s="3">
        <f t="shared" ca="1" si="29"/>
        <v>19.285714285714285</v>
      </c>
      <c r="AW52" s="2">
        <f t="shared" si="30"/>
        <v>0.25949367088607594</v>
      </c>
      <c r="AX52" s="2">
        <f t="shared" si="31"/>
        <v>0.36666666666666664</v>
      </c>
      <c r="AY52">
        <f t="shared" si="32"/>
        <v>4</v>
      </c>
      <c r="AZ52">
        <f t="shared" si="33"/>
        <v>4</v>
      </c>
      <c r="BA52" s="3">
        <f>IF(_xlfn.IFNA($A52,"")="","",AC52/(Configuration!$B$1/1000000))</f>
        <v>7.8456728551546862</v>
      </c>
      <c r="BB52">
        <f>IF(OR(_xlfn.IFNA($A52,"")="", ROW()&lt;=3,MAX(International!$C$3:$C$2000)&lt;$AC52),"",$A52-_xlfn.XLOOKUP($AC52,International!$C$3:$C$2000,International!$A$3:$A$2000,NA(),1,1))</f>
        <v>18</v>
      </c>
      <c r="BC52">
        <f>IF(OR(_xlfn.IFNA($A52,"")="", ROW()&lt;=3,MAX(International!$D$3:$D$2000)&lt;$BA52),"",$A52-_xlfn.XLOOKUP($BA52,International!$D$3:$D$2000,International!$A$3:$A$2000,NA(),1,1))</f>
        <v>15</v>
      </c>
      <c r="BD52">
        <f>IF(OR(_xlfn.IFNA($A52,"")="", ROW()&lt;=3,MAX(International!$F$3:$F$2000)&lt;$AC52),"",$A52-_xlfn.XLOOKUP($AC52,International!$F$3:$F$2000,International!$A$3:$A$2000,NA(),1,1))</f>
        <v>10</v>
      </c>
      <c r="BE52">
        <f>IF(OR(_xlfn.IFNA($A52,"")="", ROW()&lt;=3,MAX(International!$G$3:$G$2000)&lt;$BA52),"",$A52-_xlfn.XLOOKUP($BA52,International!$G$3:$G$2000,International!$A$3:$A$2000,NA(),1,1))</f>
        <v>7</v>
      </c>
      <c r="BF52">
        <f>IF(OR(_xlfn.IFNA($A52,"")="", ROW()&lt;=3,MAX(International!$I$3:$I$2000)&lt;$AC52),"",$A52-_xlfn.XLOOKUP($AC52,International!$I$3:$I$2000,International!$A$3:$A$2000,NA(),1,1))</f>
        <v>3</v>
      </c>
      <c r="BG52">
        <f>IF(OR(_xlfn.IFNA($A52,"")="", ROW()&lt;=3,MAX(International!$J$3:$J$2000)&lt;$BA52),"",$A52-_xlfn.XLOOKUP($BA52,International!$J$3:$J$2000,International!$A$3:$A$2000,NA(),1,1))</f>
        <v>4</v>
      </c>
      <c r="BH52">
        <f>IF(OR(_xlfn.IFNA($A52,"")="", ROW()&lt;=3,MAX(International!$L$3:$L$2000)&lt;$AC52),"",$A52-_xlfn.XLOOKUP($AC52,International!$L$3:$L$2000,International!$A$3:$A$2000,NA(),1,1))</f>
        <v>8</v>
      </c>
      <c r="BI52">
        <f>IF(OR(_xlfn.IFNA($A52,"")="", ROW()&lt;=3,MAX(International!$M$3:$M$2000)&lt;$BA52),"",$A52-_xlfn.XLOOKUP($BA52,International!$M$3:$M$2000,International!$A$3:$A$2000,NA(),1,1))</f>
        <v>-1</v>
      </c>
      <c r="BJ52">
        <f>IF(OR(_xlfn.IFNA($A52,"")="", ROW()&lt;=3,MAX(International!$O$3:$O$2000)&lt;$AC52),"",$A52-_xlfn.XLOOKUP($AC52,International!$O$3:$O$2000,International!$A$3:$A$2000,NA(),1,1))</f>
        <v>5</v>
      </c>
      <c r="BK52">
        <f>IF(OR(_xlfn.IFNA($A52,"")="", ROW()&lt;=3,MAX(International!$P$3:$P$2000)&lt;$BA52),"",$A52-_xlfn.XLOOKUP($BA52,International!$P$3:$P$2000,International!$A$3:$A$2000,NA(),1,1))</f>
        <v>7</v>
      </c>
      <c r="BL52">
        <f>IF(OR(_xlfn.IFNA($A52,"")="", ROW()&lt;=3,MAX(International!$R$3:$R$2000)&lt;$AC52),"",$A52-_xlfn.XLOOKUP($AC52,International!$R$3:$R$2000,International!$A$3:$A$2000,NA(),1,1))</f>
        <v>0</v>
      </c>
      <c r="BM52">
        <f>IF(OR(_xlfn.IFNA($A52,"")="", ROW()&lt;=3,MAX(International!$S$3:$S$2000)&lt;$BA52),"",$A52-_xlfn.XLOOKUP($BA52,International!$S$3:$S$2000,International!$A$3:$A$2000,NA(),1,1))</f>
        <v>32</v>
      </c>
      <c r="BN52">
        <f>IF(OR(_xlfn.IFNA($A52,"")="", ROW()&lt;=3,MAX(International!$U$3:$U$2000)&lt;$AC52),"",$A52-_xlfn.XLOOKUP($AC52,International!$U$3:$U$2000,International!$A$3:$A$2000,NA(),1,1))</f>
        <v>21</v>
      </c>
      <c r="BO52">
        <f>IF(OR(_xlfn.IFNA($A52,"")="", ROW()&lt;=3,MAX(International!$V$3:$V$2000)&lt;$BA52),"",$A52-_xlfn.XLOOKUP($BA52,International!$V$3:$V$2000,International!$A$3:$A$2000,NA(),1,1))</f>
        <v>20</v>
      </c>
      <c r="BP52">
        <f>IF(OR(_xlfn.IFNA($A52,"")="", ROW()&lt;=3,MAX(International!$X$3:$X$2000)&lt;$AC52),"",$A52-_xlfn.XLOOKUP($AC52,International!$X$3:$X$2000,International!$A$3:$A$2000,NA(),1,1))</f>
        <v>6</v>
      </c>
      <c r="BQ52">
        <f>IF(OR(_xlfn.IFNA($A52,"")="", ROW()&lt;=3,MAX(International!$Y$3:$Y$2000)&lt;$BA52),"",$A52-_xlfn.XLOOKUP($BA52,International!$Y$3:$Y$2000,International!$A$3:$A$2000,NA(),1,1))</f>
        <v>1</v>
      </c>
      <c r="BR52">
        <f t="shared" si="34"/>
        <v>3</v>
      </c>
      <c r="BS52">
        <f t="shared" si="130"/>
        <v>800</v>
      </c>
      <c r="BT52">
        <f t="shared" si="131"/>
        <v>282</v>
      </c>
      <c r="BU52">
        <f t="shared" si="132"/>
        <v>200</v>
      </c>
      <c r="BV52">
        <f t="shared" si="133"/>
        <v>168</v>
      </c>
      <c r="BW52">
        <f t="shared" si="134"/>
        <v>150</v>
      </c>
      <c r="BX52">
        <f>IFERROR(IF(OR(ISNA($A52),$AC52&lt;100),NA(),IF(FLOOR((2^(($BR52+2*_xlfn.XLOOKUP(_xlfn.AGGREGATE(4,6,$BR$3:$BR2003),$BR$3:$BR$2000,$CA$3:$CA$2000,1,1)*LOG(10)/LOG(2))/_xlfn.XLOOKUP(_xlfn.AGGREGATE(4,6,$BR$3:$BR2003),$BR$3:$BR$2000,$CA$3:$CA$2000,1,1))),2)&gt; _xlfn.AGGREGATE(4,6,$BZ$3:$CX$2000)+2000,NA(),FLOOR((2^(($BR52+2*_xlfn.XLOOKUP(_xlfn.AGGREGATE(4,6,$BR$3:$BR2003),$BR$3:$BR$2000,$CA$3:$CA$2000,1,1)*LOG(10)/LOG(2))/_xlfn.XLOOKUP(_xlfn.AGGREGATE(4,6,$BR$3:$BR2003),$BR$3:$BR$2000,$CA$3:$CA$2000,1,1))),2))), NA())</f>
        <v>172</v>
      </c>
      <c r="BY52">
        <f>IF(OR(ISNA($A52),$AC52&lt;100),NA(),FLOOR(_xlfn.XLOOKUP(_xlfn.AGGREGATE(5,6,$BR$3:$BR2003),$BR$3:$BR$2000,$BZ$3:$BZ$2000,1,1)+(_xlfn.XLOOKUP(_xlfn.AGGREGATE(4,6,$BR$3:$BR2003),$BR$3:$BR$2000,$BZ$3:$BZ$2000,1,1)-_xlfn.XLOOKUP(_xlfn.AGGREGATE(5,6,$BR$3:$BR2003),$BR$3:$BR$2000,$BZ$3:$BZ$2000,1,1))/_xlfn.XLOOKUP(_xlfn.AGGREGATE(4,6,$BR$3:$BR2003),$BR$3:$BR$2000,$BR$3:$BR$2000,1,1)*BR52, 1))</f>
        <v>748</v>
      </c>
      <c r="BZ52">
        <f t="shared" si="35"/>
        <v>199</v>
      </c>
      <c r="CA52">
        <f t="shared" si="135"/>
        <v>3.0218527372757253</v>
      </c>
      <c r="CB52">
        <f>IF(OR(ISNA($A52),$AC52&lt;100),NA(),IF($BR52=0,0,FLOOR((BZ52-_xlfn.XLOOKUP(_xlfn.AGGREGATE(5,6,$BR$3:$BR2003),$BR$3:$BR$2000,BZ$3:BZ$2000,1,1))/_xlfn.XLOOKUP($BR52,$BR$3:$BR$2000,$BR$3:$BR$2000,1,1), 1)))</f>
        <v>28</v>
      </c>
      <c r="CC52" cm="1">
        <f t="array" ref="CC52">IFERROR(IF(OR(ISNA($A52),$AC52&lt;100,INDEX(International!C$3:C$2000,_xlfn.XMATCH(100,International!C$3:C$2000,1,1)+$BR52)=""),NA(),INDEX(International!C$3:C$2000,_xlfn.XMATCH(100,International!C$3:C$2000,1,1)+$BR52)), NA())</f>
        <v>453</v>
      </c>
      <c r="CD52">
        <f t="shared" si="36"/>
        <v>1.3764555126372393</v>
      </c>
      <c r="CE52">
        <f>IF(OR(ISNA($A52),$AC52&lt;100),NA(),IF($BR52=0,0,FLOOR((CC52-_xlfn.XLOOKUP(_xlfn.AGGREGATE(5,6,$BR$3:$BR2003),$BR$3:$BR$2000,CC$3:CC$2000,1,1))/_xlfn.XLOOKUP($BR52,$BR$3:$BR$2000,$BR$3:$BR$2000,1,1), 1)))</f>
        <v>99</v>
      </c>
      <c r="CF52" cm="1">
        <f t="array" ref="CF52">IFERROR(IF(OR(ISNA($A52),$AC52&lt;100,INDEX(International!F$3:F$2000,_xlfn.XMATCH(100,International!F$3:F$2000,1,1)+$BR52)=""),NA(),INDEX(International!F$3:F$2000,_xlfn.XMATCH(100,International!F$3:F$2000,1,1)+$BR52)), NA())</f>
        <v>204</v>
      </c>
      <c r="CG52">
        <f t="shared" si="178"/>
        <v>2.9166731216785347</v>
      </c>
      <c r="CH52">
        <f>IF(OR(ISNA($A52),$AC52&lt;100),NA(),IF($BR52=0,0,FLOOR((CF52-_xlfn.XLOOKUP(_xlfn.AGGREGATE(5,6,$BR$3:$BR2003),$BR$3:$BR$2000,CF$3:CF$2000,1,1))/_xlfn.XLOOKUP($BR52,$BR$3:$BR$2000,$BR$3:$BR$2000,1,1), 1)))</f>
        <v>34</v>
      </c>
      <c r="CI52" cm="1">
        <f t="array" ref="CI52">IFERROR(IF(OR(ISNA($A52),$AC52&lt;100,INDEX(International!I$3:I$2000,_xlfn.XMATCH(100,International!I$3:I$2000,1,1)+$BR52)=""),NA(),INDEX(International!I$3:I$2000,_xlfn.XMATCH(100,International!I$3:I$2000,1,1)+$BR52)), NA())</f>
        <v>801</v>
      </c>
      <c r="CJ52">
        <f t="shared" si="178"/>
        <v>0.99939961313627235</v>
      </c>
      <c r="CK52">
        <f>IF(OR(ISNA($A52),$AC52&lt;100),NA(),IF($BR52=0,0,FLOOR((CI52-_xlfn.XLOOKUP(_xlfn.AGGREGATE(5,6,$BR$3:$BR2003),$BR$3:$BR$2000,CI$3:CI$2000,1,1))/_xlfn.XLOOKUP($BR52,$BR$3:$BR$2000,$BR$3:$BR$2000,1,1), 1)))</f>
        <v>179</v>
      </c>
      <c r="CL52" cm="1">
        <f t="array" ref="CL52">IFERROR(IF(OR(ISNA($A52),$AC52&lt;100,INDEX(International!L$3:L$2000,_xlfn.XMATCH(100,International!L$3:L$2000,1,1)+$BR52)=""),NA(),INDEX(International!L$3:L$2000,_xlfn.XMATCH(100,International!L$3:L$2000,1,1)+$BR52)), NA())</f>
        <v>262</v>
      </c>
      <c r="CM52">
        <f t="shared" ref="CM52:CP52" si="185">IF(OR(ISNA($A52),$AC52&lt;100),NA(),IF(CL52=100,0,($BR52*LOG(2)/LOG(CL52/100))))</f>
        <v>2.1589462087068489</v>
      </c>
      <c r="CN52">
        <f>IF(OR(ISNA($A52),$AC52&lt;100),NA(),IF($BR52=0,0,FLOOR((CL52-_xlfn.XLOOKUP(_xlfn.AGGREGATE(5,6,$BR$3:$BR2003),$BR$3:$BR$2000,CL$3:CL$2000,1,1))/_xlfn.XLOOKUP($BR52,$BR$3:$BR$2000,$BR$3:$BR$2000,1,1), 1)))</f>
        <v>48</v>
      </c>
      <c r="CO52" cm="1">
        <f t="array" ref="CO52">IFERROR(IF(OR(ISNA($A52),$AC52&lt;100,INDEX(International!O$3:O$2000,_xlfn.XMATCH(100,International!O$3:O$2000,1,1)+$BR52)=""),NA(),INDEX(International!O$3:O$2000,_xlfn.XMATCH(100,International!O$3:O$2000,1,1)+$BR52)), NA())</f>
        <v>239</v>
      </c>
      <c r="CP52">
        <f t="shared" si="185"/>
        <v>2.3866146845135878</v>
      </c>
      <c r="CQ52">
        <f>IF(OR(ISNA($A52),$AC52&lt;100),NA(),IF($BR52=0,0,FLOOR((CO52-_xlfn.XLOOKUP(_xlfn.AGGREGATE(5,6,$BR$3:$BR2003),$BR$3:$BR$2000,CO$3:CO$2000,1,1))/_xlfn.XLOOKUP($BR52,$BR$3:$BR$2000,$BR$3:$BR$2000,1,1), 1)))</f>
        <v>43</v>
      </c>
      <c r="CR52" cm="1">
        <f t="array" ref="CR52">IFERROR(IF(OR(ISNA($A52),$AC52&lt;100,INDEX(International!R$3:R$2000,_xlfn.XMATCH(100,International!R$3:R$2000,1,1)+$BR52)=""),NA(),INDEX(International!R$3:R$2000,_xlfn.XMATCH(100,International!R$3:R$2000,1,1)+$BR52)), NA())</f>
        <v>110</v>
      </c>
      <c r="CS52">
        <f t="shared" ref="CS52:CV52" si="186">IF(OR(ISNA($A52),$AC52&lt;100),NA(),IF(CR52=100,0,($BR52*LOG(2)/LOG(CR52/100))))</f>
        <v>21.817622692025136</v>
      </c>
      <c r="CT52">
        <f>IF(OR(ISNA($A52),$AC52&lt;100),NA(),IF($BR52=0,0,FLOOR((CR52-_xlfn.XLOOKUP(_xlfn.AGGREGATE(5,6,$BR$3:$BR2003),$BR$3:$BR$2000,CR$3:CR$2000,1,1))/_xlfn.XLOOKUP($BR52,$BR$3:$BR$2000,$BR$3:$BR$2000,1,1), 1)))</f>
        <v>2</v>
      </c>
      <c r="CU52" cm="1">
        <f t="array" ref="CU52">IFERROR(IF(OR(ISNA($A52),$AC52&lt;100,INDEX(International!U$3:U$2000,_xlfn.XMATCH(100,International!U$3:U$2000,1,1)+$BR52)=""),NA(),INDEX(International!U$3:U$2000,_xlfn.XMATCH(100,International!U$3:U$2000,1,1)+$BR52)), NA())</f>
        <v>602</v>
      </c>
      <c r="CV52">
        <f t="shared" si="186"/>
        <v>1.1584069414356533</v>
      </c>
      <c r="CW52">
        <f>IF(OR(ISNA($A52),$AC52&lt;100),NA(),IF($BR52=0,0,FLOOR((CU52-_xlfn.XLOOKUP(_xlfn.AGGREGATE(5,6,$BR$3:$BR2003),$BR$3:$BR$2000,CU$3:CU$2000,1,1))/_xlfn.XLOOKUP($BR52,$BR$3:$BR$2000,$BR$3:$BR$2000,1,1), 1)))</f>
        <v>166</v>
      </c>
      <c r="CX52" cm="1">
        <f t="array" ref="CX52">IFERROR(IF(OR(ISNA($A52),$AC52&lt;100,INDEX(International!X$3:X$2000,_xlfn.XMATCH(100,International!X$3:X$2000,1,1)+$BR52)=""),NA(),INDEX(International!X$3:X$2000,_xlfn.XMATCH(100,International!X$3:X$2000,1,1)+$BR52)), NA())</f>
        <v>273</v>
      </c>
      <c r="CY52">
        <f t="shared" ref="CY52" si="187">IF(OR(ISNA($A52),$AC52&lt;100),NA(),IF(CX52=100,0,($BR52*LOG(2)/LOG(CX52/100))))</f>
        <v>2.0705349096699623</v>
      </c>
      <c r="CZ52">
        <f>IF(OR(ISNA($A52),$AC52&lt;100),NA(),IF($BR52=0,0,FLOOR((CX52-_xlfn.XLOOKUP(_xlfn.AGGREGATE(5,6,$BR$3:$BR2003),$BR$3:$BR$2000,CX$3:CX$2000,1,1))/_xlfn.XLOOKUP($BR52,$BR$3:$BR$2000,$BR$3:$BR$2000,1,1), 1)))</f>
        <v>52</v>
      </c>
      <c r="DA52" t="e">
        <f>IF(_xlfn.IFNA(A52,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52:K2049)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51+1,DA51+1,NA())))</f>
        <v>#N/A</v>
      </c>
      <c r="DB52" t="e" cm="1">
        <f t="array" ref="DB52">IFERROR(IF(ISNA($A52),NA(),INDEX(B$3:B$2000,_xlfn.XMATCH(Configuration!$B$12,B$3:B$2000,1,1)+$DA52)-0), NA())</f>
        <v>#N/A</v>
      </c>
      <c r="DC52" t="e" cm="1">
        <f t="array" ref="DC52">IFERROR(IF(ISNA($A52),NA(),INDEX(E$3:E$2000,_xlfn.XMATCH(Configuration!$B$12,E$3:E$2000,1,1)+$DA52)-0), NA())</f>
        <v>#N/A</v>
      </c>
      <c r="DD52" t="e" cm="1">
        <f t="array" ref="DD52">IFERROR(IF(ISNA($A52),NA(),INDEX(H$3:H$2000,_xlfn.XMATCH(Configuration!$B$12,H$3:H$2000,1,1)+$DA52)-0), NA())</f>
        <v>#N/A</v>
      </c>
      <c r="DE52" t="e" cm="1">
        <f t="array" ref="DE52">IFERROR(IF(ISNA($A52),NA(),INDEX(K$3:K$2000,_xlfn.XMATCH(Configuration!$B$12,K$3:K$2000,1,1)+$DA52)-0), NA())</f>
        <v>#N/A</v>
      </c>
      <c r="DF52" t="e" cm="1">
        <f t="array" ref="DF52">IFERROR(IF(ISNA($A52),NA(),INDEX(N$3:N$2000,_xlfn.XMATCH(Configuration!$B$12,N$3:N$2000,1,1)+$DA52)-0), NA())</f>
        <v>#N/A</v>
      </c>
      <c r="DG52" t="e" cm="1">
        <f t="array" ref="DG52">IFERROR(IF(ISNA($A52),NA(),INDEX(Q$3:Q$2000,_xlfn.XMATCH(Configuration!$B$12,Q$3:Q$2000,1,1)+$DA52)-0), NA())</f>
        <v>#N/A</v>
      </c>
      <c r="DH52" t="e" cm="1">
        <f t="array" ref="DH52">IFERROR(IF(ISNA($A52),NA(),INDEX(T$3:T$2000,_xlfn.XMATCH(Configuration!$B$12,T$3:T$2000,1,1)+$DA52)-0), NA())</f>
        <v>#N/A</v>
      </c>
      <c r="DI52" t="e" cm="1">
        <f t="array" ref="DI52">IFERROR(IF(ISNA($A52),NA(),INDEX(W$3:W$2000,_xlfn.XMATCH(Configuration!$B$12,W$3:W$2000,1,1)+$DA52)-0), NA())</f>
        <v>#N/A</v>
      </c>
    </row>
    <row r="53" spans="1:120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10"/>
        <v>250</v>
      </c>
      <c r="AD53">
        <f t="shared" si="11"/>
        <v>25</v>
      </c>
      <c r="AE53">
        <f t="shared" si="12"/>
        <v>3</v>
      </c>
      <c r="AF53" s="5">
        <f t="shared" si="13"/>
        <v>1.2439024390243902</v>
      </c>
      <c r="AG53">
        <f t="shared" si="14"/>
        <v>222</v>
      </c>
      <c r="AH53">
        <f t="shared" si="15"/>
        <v>138</v>
      </c>
      <c r="AI53">
        <f t="shared" si="16"/>
        <v>21</v>
      </c>
      <c r="AJ53">
        <f t="shared" si="17"/>
        <v>1</v>
      </c>
      <c r="AK53">
        <f t="shared" si="18"/>
        <v>116</v>
      </c>
      <c r="AL53" s="2">
        <f t="shared" si="19"/>
        <v>0.10714285714285714</v>
      </c>
      <c r="AM53" s="2">
        <f t="shared" si="20"/>
        <v>0.8928571428571429</v>
      </c>
      <c r="AN53" s="2">
        <f t="shared" si="21"/>
        <v>4.0000000000000001E-3</v>
      </c>
      <c r="AO53" s="2">
        <f t="shared" si="22"/>
        <v>0.44800000000000001</v>
      </c>
      <c r="AP53" s="2">
        <f t="shared" si="23"/>
        <v>4.0000000000000001E-3</v>
      </c>
      <c r="AQ53" s="2">
        <f t="shared" si="24"/>
        <v>7.5999999999999998E-2</v>
      </c>
      <c r="AR53" s="2">
        <f t="shared" si="25"/>
        <v>0.184</v>
      </c>
      <c r="AS53" s="2">
        <f t="shared" si="26"/>
        <v>0.02</v>
      </c>
      <c r="AT53" s="2">
        <f t="shared" si="27"/>
        <v>6.8000000000000005E-2</v>
      </c>
      <c r="AU53" s="2">
        <f t="shared" si="28"/>
        <v>0.19600000000000001</v>
      </c>
      <c r="AV53" s="3">
        <f t="shared" ca="1" si="29"/>
        <v>25.285714285714285</v>
      </c>
      <c r="AW53" s="2">
        <f t="shared" si="30"/>
        <v>0.25628140703517588</v>
      </c>
      <c r="AX53" s="2">
        <f t="shared" si="31"/>
        <v>0.24390243902439024</v>
      </c>
      <c r="AY53">
        <f t="shared" si="32"/>
        <v>4</v>
      </c>
      <c r="AZ53">
        <f t="shared" si="33"/>
        <v>4</v>
      </c>
      <c r="BA53" s="3">
        <f>IF(_xlfn.IFNA($A53,"")="","",AC53/(Configuration!$B$1/1000000))</f>
        <v>9.8563729336114143</v>
      </c>
      <c r="BB53">
        <f>IF(OR(_xlfn.IFNA($A53,"")="", ROW()&lt;=3,MAX(International!$C$3:$C$2000)&lt;$AC53),"",$A53-_xlfn.XLOOKUP($AC53,International!$C$3:$C$2000,International!$A$3:$A$2000,NA(),1,1))</f>
        <v>18</v>
      </c>
      <c r="BC53">
        <f>IF(OR(_xlfn.IFNA($A53,"")="", ROW()&lt;=3,MAX(International!$D$3:$D$2000)&lt;$BA53),"",$A53-_xlfn.XLOOKUP($BA53,International!$D$3:$D$2000,International!$A$3:$A$2000,NA(),1,1))</f>
        <v>16</v>
      </c>
      <c r="BD53">
        <f>IF(OR(_xlfn.IFNA($A53,"")="", ROW()&lt;=3,MAX(International!$F$3:$F$2000)&lt;$AC53),"",$A53-_xlfn.XLOOKUP($AC53,International!$F$3:$F$2000,International!$A$3:$A$2000,NA(),1,1))</f>
        <v>10</v>
      </c>
      <c r="BE53">
        <f>IF(OR(_xlfn.IFNA($A53,"")="", ROW()&lt;=3,MAX(International!$G$3:$G$2000)&lt;$BA53),"",$A53-_xlfn.XLOOKUP($BA53,International!$G$3:$G$2000,International!$A$3:$A$2000,NA(),1,1))</f>
        <v>7</v>
      </c>
      <c r="BF53">
        <f>IF(OR(_xlfn.IFNA($A53,"")="", ROW()&lt;=3,MAX(International!$I$3:$I$2000)&lt;$AC53),"",$A53-_xlfn.XLOOKUP($AC53,International!$I$3:$I$2000,International!$A$3:$A$2000,NA(),1,1))</f>
        <v>4</v>
      </c>
      <c r="BG53">
        <f>IF(OR(_xlfn.IFNA($A53,"")="", ROW()&lt;=3,MAX(International!$J$3:$J$2000)&lt;$BA53),"",$A53-_xlfn.XLOOKUP($BA53,International!$J$3:$J$2000,International!$A$3:$A$2000,NA(),1,1))</f>
        <v>5</v>
      </c>
      <c r="BH53">
        <f>IF(OR(_xlfn.IFNA($A53,"")="", ROW()&lt;=3,MAX(International!$L$3:$L$2000)&lt;$AC53),"",$A53-_xlfn.XLOOKUP($AC53,International!$L$3:$L$2000,International!$A$3:$A$2000,NA(),1,1))</f>
        <v>8</v>
      </c>
      <c r="BI53">
        <f>IF(OR(_xlfn.IFNA($A53,"")="", ROW()&lt;=3,MAX(International!$M$3:$M$2000)&lt;$BA53),"",$A53-_xlfn.XLOOKUP($BA53,International!$M$3:$M$2000,International!$A$3:$A$2000,NA(),1,1))</f>
        <v>-1</v>
      </c>
      <c r="BJ53">
        <f>IF(OR(_xlfn.IFNA($A53,"")="", ROW()&lt;=3,MAX(International!$O$3:$O$2000)&lt;$AC53),"",$A53-_xlfn.XLOOKUP($AC53,International!$O$3:$O$2000,International!$A$3:$A$2000,NA(),1,1))</f>
        <v>4</v>
      </c>
      <c r="BK53">
        <f>IF(OR(_xlfn.IFNA($A53,"")="", ROW()&lt;=3,MAX(International!$P$3:$P$2000)&lt;$BA53),"",$A53-_xlfn.XLOOKUP($BA53,International!$P$3:$P$2000,International!$A$3:$A$2000,NA(),1,1))</f>
        <v>7</v>
      </c>
      <c r="BL53">
        <f>IF(OR(_xlfn.IFNA($A53,"")="", ROW()&lt;=3,MAX(International!$R$3:$R$2000)&lt;$AC53),"",$A53-_xlfn.XLOOKUP($AC53,International!$R$3:$R$2000,International!$A$3:$A$2000,NA(),1,1))</f>
        <v>-3</v>
      </c>
      <c r="BM53">
        <f>IF(OR(_xlfn.IFNA($A53,"")="", ROW()&lt;=3,MAX(International!$S$3:$S$2000)&lt;$BA53),"",$A53-_xlfn.XLOOKUP($BA53,International!$S$3:$S$2000,International!$A$3:$A$2000,NA(),1,1))</f>
        <v>30</v>
      </c>
      <c r="BN53">
        <f>IF(OR(_xlfn.IFNA($A53,"")="", ROW()&lt;=3,MAX(International!$U$3:$U$2000)&lt;$AC53),"",$A53-_xlfn.XLOOKUP($AC53,International!$U$3:$U$2000,International!$A$3:$A$2000,NA(),1,1))</f>
        <v>21</v>
      </c>
      <c r="BO53">
        <f>IF(OR(_xlfn.IFNA($A53,"")="", ROW()&lt;=3,MAX(International!$V$3:$V$2000)&lt;$BA53),"",$A53-_xlfn.XLOOKUP($BA53,International!$V$3:$V$2000,International!$A$3:$A$2000,NA(),1,1))</f>
        <v>20</v>
      </c>
      <c r="BP53">
        <f>IF(OR(_xlfn.IFNA($A53,"")="", ROW()&lt;=3,MAX(International!$X$3:$X$2000)&lt;$AC53),"",$A53-_xlfn.XLOOKUP($AC53,International!$X$3:$X$2000,International!$A$3:$A$2000,NA(),1,1))</f>
        <v>6</v>
      </c>
      <c r="BQ53">
        <f>IF(OR(_xlfn.IFNA($A53,"")="", ROW()&lt;=3,MAX(International!$Y$3:$Y$2000)&lt;$BA53),"",$A53-_xlfn.XLOOKUP($BA53,International!$Y$3:$Y$2000,International!$A$3:$A$2000,NA(),1,1))</f>
        <v>2</v>
      </c>
      <c r="BR53">
        <f t="shared" si="34"/>
        <v>4</v>
      </c>
      <c r="BS53">
        <f t="shared" si="130"/>
        <v>1598</v>
      </c>
      <c r="BT53">
        <f t="shared" si="131"/>
        <v>400</v>
      </c>
      <c r="BU53">
        <f t="shared" si="132"/>
        <v>250</v>
      </c>
      <c r="BV53">
        <f t="shared" si="133"/>
        <v>200</v>
      </c>
      <c r="BW53">
        <f t="shared" si="134"/>
        <v>174</v>
      </c>
      <c r="BX53">
        <f>IFERROR(IF(OR(ISNA($A53),$AC53&lt;100),NA(),IF(FLOOR((2^(($BR53+2*_xlfn.XLOOKUP(_xlfn.AGGREGATE(4,6,$BR$3:$BR2004),$BR$3:$BR$2000,$CA$3:$CA$2000,1,1)*LOG(10)/LOG(2))/_xlfn.XLOOKUP(_xlfn.AGGREGATE(4,6,$BR$3:$BR2004),$BR$3:$BR$2000,$CA$3:$CA$2000,1,1))),2)&gt; _xlfn.AGGREGATE(4,6,$BZ$3:$CX$2000)+2000,NA(),FLOOR((2^(($BR53+2*_xlfn.XLOOKUP(_xlfn.AGGREGATE(4,6,$BR$3:$BR2004),$BR$3:$BR$2000,$CA$3:$CA$2000,1,1)*LOG(10)/LOG(2))/_xlfn.XLOOKUP(_xlfn.AGGREGATE(4,6,$BR$3:$BR2004),$BR$3:$BR$2000,$CA$3:$CA$2000,1,1))),2))), NA())</f>
        <v>206</v>
      </c>
      <c r="BY53">
        <f>IF(OR(ISNA($A53),$AC53&lt;100),NA(),FLOOR(_xlfn.XLOOKUP(_xlfn.AGGREGATE(5,6,$BR$3:$BR2004),$BR$3:$BR$2000,$BZ$3:$BZ$2000,1,1)+(_xlfn.XLOOKUP(_xlfn.AGGREGATE(4,6,$BR$3:$BR2004),$BR$3:$BR$2000,$BZ$3:$BZ$2000,1,1)-_xlfn.XLOOKUP(_xlfn.AGGREGATE(5,6,$BR$3:$BR2004),$BR$3:$BR$2000,$BZ$3:$BZ$2000,1,1))/_xlfn.XLOOKUP(_xlfn.AGGREGATE(4,6,$BR$3:$BR2004),$BR$3:$BR$2000,$BR$3:$BR$2000,1,1)*BR53, 1))</f>
        <v>960</v>
      </c>
      <c r="BZ53">
        <f t="shared" si="35"/>
        <v>250</v>
      </c>
      <c r="CA53">
        <f t="shared" si="135"/>
        <v>3.0258831894641203</v>
      </c>
      <c r="CB53">
        <f>IF(OR(ISNA($A53),$AC53&lt;100),NA(),IF($BR53=0,0,FLOOR((BZ53-_xlfn.XLOOKUP(_xlfn.AGGREGATE(5,6,$BR$3:$BR2004),$BR$3:$BR$2000,BZ$3:BZ$2000,1,1))/_xlfn.XLOOKUP($BR53,$BR$3:$BR$2000,$BR$3:$BR$2000,1,1), 1)))</f>
        <v>34</v>
      </c>
      <c r="CC53" cm="1">
        <f t="array" ref="CC53">IFERROR(IF(OR(ISNA($A53),$AC53&lt;100,INDEX(International!C$3:C$2000,_xlfn.XMATCH(100,International!C$3:C$2000,1,1)+$BR53)=""),NA(),INDEX(International!C$3:C$2000,_xlfn.XMATCH(100,International!C$3:C$2000,1,1)+$BR53)), NA())</f>
        <v>655</v>
      </c>
      <c r="CD53">
        <f t="shared" si="36"/>
        <v>1.4752010008168497</v>
      </c>
      <c r="CE53">
        <f>IF(OR(ISNA($A53),$AC53&lt;100),NA(),IF($BR53=0,0,FLOOR((CC53-_xlfn.XLOOKUP(_xlfn.AGGREGATE(5,6,$BR$3:$BR2004),$BR$3:$BR$2000,CC$3:CC$2000,1,1))/_xlfn.XLOOKUP($BR53,$BR$3:$BR$2000,$BR$3:$BR$2000,1,1), 1)))</f>
        <v>125</v>
      </c>
      <c r="CF53" cm="1">
        <f t="array" ref="CF53">IFERROR(IF(OR(ISNA($A53),$AC53&lt;100,INDEX(International!F$3:F$2000,_xlfn.XMATCH(100,International!F$3:F$2000,1,1)+$BR53)=""),NA(),INDEX(International!F$3:F$2000,_xlfn.XMATCH(100,International!F$3:F$2000,1,1)+$BR53)), NA())</f>
        <v>285</v>
      </c>
      <c r="CG53">
        <f t="shared" si="178"/>
        <v>2.6473201931607968</v>
      </c>
      <c r="CH53">
        <f>IF(OR(ISNA($A53),$AC53&lt;100),NA(),IF($BR53=0,0,FLOOR((CF53-_xlfn.XLOOKUP(_xlfn.AGGREGATE(5,6,$BR$3:$BR2004),$BR$3:$BR$2000,CF$3:CF$2000,1,1))/_xlfn.XLOOKUP($BR53,$BR$3:$BR$2000,$BR$3:$BR$2000,1,1), 1)))</f>
        <v>46</v>
      </c>
      <c r="CI53" cm="1">
        <f t="array" ref="CI53">IFERROR(IF(OR(ISNA($A53),$AC53&lt;100,INDEX(International!I$3:I$2000,_xlfn.XMATCH(100,International!I$3:I$2000,1,1)+$BR53)=""),NA(),INDEX(International!I$3:I$2000,_xlfn.XMATCH(100,International!I$3:I$2000,1,1)+$BR53)), NA())</f>
        <v>827</v>
      </c>
      <c r="CJ53">
        <f t="shared" si="178"/>
        <v>1.3123844708498325</v>
      </c>
      <c r="CK53">
        <f>IF(OR(ISNA($A53),$AC53&lt;100),NA(),IF($BR53=0,0,FLOOR((CI53-_xlfn.XLOOKUP(_xlfn.AGGREGATE(5,6,$BR$3:$BR2004),$BR$3:$BR$2000,CI$3:CI$2000,1,1))/_xlfn.XLOOKUP($BR53,$BR$3:$BR$2000,$BR$3:$BR$2000,1,1), 1)))</f>
        <v>141</v>
      </c>
      <c r="CL53" cm="1">
        <f t="array" ref="CL53">IFERROR(IF(OR(ISNA($A53),$AC53&lt;100,INDEX(International!L$3:L$2000,_xlfn.XMATCH(100,International!L$3:L$2000,1,1)+$BR53)=""),NA(),INDEX(International!L$3:L$2000,_xlfn.XMATCH(100,International!L$3:L$2000,1,1)+$BR53)), NA())</f>
        <v>402</v>
      </c>
      <c r="CM53">
        <f t="shared" ref="CM53:CP53" si="188">IF(OR(ISNA($A53),$AC53&lt;100),NA(),IF(CL53=100,0,($BR53*LOG(2)/LOG(CL53/100))))</f>
        <v>1.9928302934127047</v>
      </c>
      <c r="CN53">
        <f>IF(OR(ISNA($A53),$AC53&lt;100),NA(),IF($BR53=0,0,FLOOR((CL53-_xlfn.XLOOKUP(_xlfn.AGGREGATE(5,6,$BR$3:$BR2004),$BR$3:$BR$2000,CL$3:CL$2000,1,1))/_xlfn.XLOOKUP($BR53,$BR$3:$BR$2000,$BR$3:$BR$2000,1,1), 1)))</f>
        <v>71</v>
      </c>
      <c r="CO53" cm="1">
        <f t="array" ref="CO53">IFERROR(IF(OR(ISNA($A53),$AC53&lt;100,INDEX(International!O$3:O$2000,_xlfn.XMATCH(100,International!O$3:O$2000,1,1)+$BR53)=""),NA(),INDEX(International!O$3:O$2000,_xlfn.XMATCH(100,International!O$3:O$2000,1,1)+$BR53)), NA())</f>
        <v>267</v>
      </c>
      <c r="CP53">
        <f t="shared" si="188"/>
        <v>2.8231845011629404</v>
      </c>
      <c r="CQ53">
        <f>IF(OR(ISNA($A53),$AC53&lt;100),NA(),IF($BR53=0,0,FLOOR((CO53-_xlfn.XLOOKUP(_xlfn.AGGREGATE(5,6,$BR$3:$BR2004),$BR$3:$BR$2000,CO$3:CO$2000,1,1))/_xlfn.XLOOKUP($BR53,$BR$3:$BR$2000,$BR$3:$BR$2000,1,1), 1)))</f>
        <v>39</v>
      </c>
      <c r="CR53" cm="1">
        <f t="array" ref="CR53">IFERROR(IF(OR(ISNA($A53),$AC53&lt;100,INDEX(International!R$3:R$2000,_xlfn.XMATCH(100,International!R$3:R$2000,1,1)+$BR53)=""),NA(),INDEX(International!R$3:R$2000,_xlfn.XMATCH(100,International!R$3:R$2000,1,1)+$BR53)), NA())</f>
        <v>110</v>
      </c>
      <c r="CS53">
        <f t="shared" ref="CS53:CV53" si="189">IF(OR(ISNA($A53),$AC53&lt;100),NA(),IF(CR53=100,0,($BR53*LOG(2)/LOG(CR53/100))))</f>
        <v>29.090163589366849</v>
      </c>
      <c r="CT53">
        <f>IF(OR(ISNA($A53),$AC53&lt;100),NA(),IF($BR53=0,0,FLOOR((CR53-_xlfn.XLOOKUP(_xlfn.AGGREGATE(5,6,$BR$3:$BR2004),$BR$3:$BR$2000,CR$3:CR$2000,1,1))/_xlfn.XLOOKUP($BR53,$BR$3:$BR$2000,$BR$3:$BR$2000,1,1), 1)))</f>
        <v>2</v>
      </c>
      <c r="CU53" cm="1">
        <f t="array" ref="CU53">IFERROR(IF(OR(ISNA($A53),$AC53&lt;100,INDEX(International!U$3:U$2000,_xlfn.XMATCH(100,International!U$3:U$2000,1,1)+$BR53)=""),NA(),INDEX(International!U$3:U$2000,_xlfn.XMATCH(100,International!U$3:U$2000,1,1)+$BR53)), NA())</f>
        <v>833</v>
      </c>
      <c r="CV53">
        <f t="shared" si="189"/>
        <v>1.3079091080883234</v>
      </c>
      <c r="CW53">
        <f>IF(OR(ISNA($A53),$AC53&lt;100),NA(),IF($BR53=0,0,FLOOR((CU53-_xlfn.XLOOKUP(_xlfn.AGGREGATE(5,6,$BR$3:$BR2004),$BR$3:$BR$2000,CU$3:CU$2000,1,1))/_xlfn.XLOOKUP($BR53,$BR$3:$BR$2000,$BR$3:$BR$2000,1,1), 1)))</f>
        <v>182</v>
      </c>
      <c r="CX53" cm="1">
        <f t="array" ref="CX53">IFERROR(IF(OR(ISNA($A53),$AC53&lt;100,INDEX(International!X$3:X$2000,_xlfn.XMATCH(100,International!X$3:X$2000,1,1)+$BR53)=""),NA(),INDEX(International!X$3:X$2000,_xlfn.XMATCH(100,International!X$3:X$2000,1,1)+$BR53)), NA())</f>
        <v>321</v>
      </c>
      <c r="CY53">
        <f t="shared" ref="CY53" si="190">IF(OR(ISNA($A53),$AC53&lt;100),NA(),IF(CX53=100,0,($BR53*LOG(2)/LOG(CX53/100))))</f>
        <v>2.3773109951914906</v>
      </c>
      <c r="CZ53">
        <f>IF(OR(ISNA($A53),$AC53&lt;100),NA(),IF($BR53=0,0,FLOOR((CX53-_xlfn.XLOOKUP(_xlfn.AGGREGATE(5,6,$BR$3:$BR2004),$BR$3:$BR$2000,CX$3:CX$2000,1,1))/_xlfn.XLOOKUP($BR53,$BR$3:$BR$2000,$BR$3:$BR$2000,1,1), 1)))</f>
        <v>51</v>
      </c>
      <c r="DA53" t="e">
        <f>IF(_xlfn.IFNA(A53,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53:K2050)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52+1,DA52+1,NA())))</f>
        <v>#N/A</v>
      </c>
      <c r="DB53" t="e" cm="1">
        <f t="array" ref="DB53">IFERROR(IF(ISNA($A53),NA(),INDEX(B$3:B$2000,_xlfn.XMATCH(Configuration!$B$12,B$3:B$2000,1,1)+$DA53)-0), NA())</f>
        <v>#N/A</v>
      </c>
      <c r="DC53" t="e" cm="1">
        <f t="array" ref="DC53">IFERROR(IF(ISNA($A53),NA(),INDEX(E$3:E$2000,_xlfn.XMATCH(Configuration!$B$12,E$3:E$2000,1,1)+$DA53)-0), NA())</f>
        <v>#N/A</v>
      </c>
      <c r="DD53" t="e" cm="1">
        <f t="array" ref="DD53">IFERROR(IF(ISNA($A53),NA(),INDEX(H$3:H$2000,_xlfn.XMATCH(Configuration!$B$12,H$3:H$2000,1,1)+$DA53)-0), NA())</f>
        <v>#N/A</v>
      </c>
      <c r="DE53" t="e" cm="1">
        <f t="array" ref="DE53">IFERROR(IF(ISNA($A53),NA(),INDEX(K$3:K$2000,_xlfn.XMATCH(Configuration!$B$12,K$3:K$2000,1,1)+$DA53)-0), NA())</f>
        <v>#N/A</v>
      </c>
      <c r="DF53" t="e" cm="1">
        <f t="array" ref="DF53">IFERROR(IF(ISNA($A53),NA(),INDEX(N$3:N$2000,_xlfn.XMATCH(Configuration!$B$12,N$3:N$2000,1,1)+$DA53)-0), NA())</f>
        <v>#N/A</v>
      </c>
      <c r="DG53" t="e" cm="1">
        <f t="array" ref="DG53">IFERROR(IF(ISNA($A53),NA(),INDEX(Q$3:Q$2000,_xlfn.XMATCH(Configuration!$B$12,Q$3:Q$2000,1,1)+$DA53)-0), NA())</f>
        <v>#N/A</v>
      </c>
      <c r="DH53" t="e" cm="1">
        <f t="array" ref="DH53">IFERROR(IF(ISNA($A53),NA(),INDEX(T$3:T$2000,_xlfn.XMATCH(Configuration!$B$12,T$3:T$2000,1,1)+$DA53)-0), NA())</f>
        <v>#N/A</v>
      </c>
      <c r="DI53" t="e" cm="1">
        <f t="array" ref="DI53">IFERROR(IF(ISNA($A53),NA(),INDEX(W$3:W$2000,_xlfn.XMATCH(Configuration!$B$12,W$3:W$2000,1,1)+$DA53)-0), NA())</f>
        <v>#N/A</v>
      </c>
    </row>
    <row r="54" spans="1:120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10"/>
        <v>299</v>
      </c>
      <c r="AD54">
        <f t="shared" si="11"/>
        <v>29</v>
      </c>
      <c r="AE54">
        <f t="shared" si="12"/>
        <v>5</v>
      </c>
      <c r="AF54" s="5">
        <f t="shared" si="13"/>
        <v>0.96078431372549022</v>
      </c>
      <c r="AG54">
        <f t="shared" si="14"/>
        <v>265</v>
      </c>
      <c r="AH54">
        <f t="shared" si="15"/>
        <v>165</v>
      </c>
      <c r="AI54">
        <f t="shared" si="16"/>
        <v>25</v>
      </c>
      <c r="AJ54">
        <f t="shared" si="17"/>
        <v>1</v>
      </c>
      <c r="AK54">
        <f t="shared" si="18"/>
        <v>139</v>
      </c>
      <c r="AL54" s="2">
        <f t="shared" si="19"/>
        <v>0.14705882352941177</v>
      </c>
      <c r="AM54" s="2">
        <f t="shared" si="20"/>
        <v>0.8529411764705882</v>
      </c>
      <c r="AN54" s="2">
        <f t="shared" si="21"/>
        <v>3.3444816053511705E-3</v>
      </c>
      <c r="AO54" s="2">
        <f t="shared" si="22"/>
        <v>0.44816053511705684</v>
      </c>
      <c r="AP54" s="2">
        <f t="shared" si="23"/>
        <v>3.3444816053511705E-3</v>
      </c>
      <c r="AQ54" s="2">
        <f t="shared" si="24"/>
        <v>6.6889632107023408E-2</v>
      </c>
      <c r="AR54" s="2">
        <f t="shared" si="25"/>
        <v>0.20401337792642141</v>
      </c>
      <c r="AS54" s="2">
        <f t="shared" si="26"/>
        <v>2.3411371237458192E-2</v>
      </c>
      <c r="AT54" s="2">
        <f t="shared" si="27"/>
        <v>6.0200668896321072E-2</v>
      </c>
      <c r="AU54" s="2">
        <f t="shared" si="28"/>
        <v>0.19063545150501673</v>
      </c>
      <c r="AV54" s="3">
        <f t="shared" ca="1" si="29"/>
        <v>31.142857142857142</v>
      </c>
      <c r="AW54" s="2">
        <f t="shared" si="30"/>
        <v>0.19600000000000001</v>
      </c>
      <c r="AX54" s="2">
        <f t="shared" si="31"/>
        <v>-3.9215686274509803E-2</v>
      </c>
      <c r="AY54">
        <f t="shared" si="32"/>
        <v>4</v>
      </c>
      <c r="AZ54">
        <f t="shared" si="33"/>
        <v>4</v>
      </c>
      <c r="BA54" s="3">
        <f>IF(_xlfn.IFNA($A54,"")="","",AC54/(Configuration!$B$1/1000000))</f>
        <v>11.788222028599252</v>
      </c>
      <c r="BB54">
        <f>IF(OR(_xlfn.IFNA($A54,"")="", ROW()&lt;=3,MAX(International!$C$3:$C$2000)&lt;$AC54),"",$A54-_xlfn.XLOOKUP($AC54,International!$C$3:$C$2000,International!$A$3:$A$2000,NA(),1,1))</f>
        <v>19</v>
      </c>
      <c r="BC54">
        <f>IF(OR(_xlfn.IFNA($A54,"")="", ROW()&lt;=3,MAX(International!$D$3:$D$2000)&lt;$BA54),"",$A54-_xlfn.XLOOKUP($BA54,International!$D$3:$D$2000,International!$A$3:$A$2000,NA(),1,1))</f>
        <v>16</v>
      </c>
      <c r="BD54">
        <f>IF(OR(_xlfn.IFNA($A54,"")="", ROW()&lt;=3,MAX(International!$F$3:$F$2000)&lt;$AC54),"",$A54-_xlfn.XLOOKUP($AC54,International!$F$3:$F$2000,International!$A$3:$A$2000,NA(),1,1))</f>
        <v>10</v>
      </c>
      <c r="BE54">
        <f>IF(OR(_xlfn.IFNA($A54,"")="", ROW()&lt;=3,MAX(International!$G$3:$G$2000)&lt;$BA54),"",$A54-_xlfn.XLOOKUP($BA54,International!$G$3:$G$2000,International!$A$3:$A$2000,NA(),1,1))</f>
        <v>8</v>
      </c>
      <c r="BF54">
        <f>IF(OR(_xlfn.IFNA($A54,"")="", ROW()&lt;=3,MAX(International!$I$3:$I$2000)&lt;$AC54),"",$A54-_xlfn.XLOOKUP($AC54,International!$I$3:$I$2000,International!$A$3:$A$2000,NA(),1,1))</f>
        <v>4</v>
      </c>
      <c r="BG54">
        <f>IF(OR(_xlfn.IFNA($A54,"")="", ROW()&lt;=3,MAX(International!$J$3:$J$2000)&lt;$BA54),"",$A54-_xlfn.XLOOKUP($BA54,International!$J$3:$J$2000,International!$A$3:$A$2000,NA(),1,1))</f>
        <v>6</v>
      </c>
      <c r="BH54">
        <f>IF(OR(_xlfn.IFNA($A54,"")="", ROW()&lt;=3,MAX(International!$L$3:$L$2000)&lt;$AC54),"",$A54-_xlfn.XLOOKUP($AC54,International!$L$3:$L$2000,International!$A$3:$A$2000,NA(),1,1))</f>
        <v>8</v>
      </c>
      <c r="BI54">
        <f>IF(OR(_xlfn.IFNA($A54,"")="", ROW()&lt;=3,MAX(International!$M$3:$M$2000)&lt;$BA54),"",$A54-_xlfn.XLOOKUP($BA54,International!$M$3:$M$2000,International!$A$3:$A$2000,NA(),1,1))</f>
        <v>-1</v>
      </c>
      <c r="BJ54">
        <f>IF(OR(_xlfn.IFNA($A54,"")="", ROW()&lt;=3,MAX(International!$O$3:$O$2000)&lt;$AC54),"",$A54-_xlfn.XLOOKUP($AC54,International!$O$3:$O$2000,International!$A$3:$A$2000,NA(),1,1))</f>
        <v>4</v>
      </c>
      <c r="BK54">
        <f>IF(OR(_xlfn.IFNA($A54,"")="", ROW()&lt;=3,MAX(International!$P$3:$P$2000)&lt;$BA54),"",$A54-_xlfn.XLOOKUP($BA54,International!$P$3:$P$2000,International!$A$3:$A$2000,NA(),1,1))</f>
        <v>8</v>
      </c>
      <c r="BL54">
        <f>IF(OR(_xlfn.IFNA($A54,"")="", ROW()&lt;=3,MAX(International!$R$3:$R$2000)&lt;$AC54),"",$A54-_xlfn.XLOOKUP($AC54,International!$R$3:$R$2000,International!$A$3:$A$2000,NA(),1,1))</f>
        <v>-3</v>
      </c>
      <c r="BM54">
        <f>IF(OR(_xlfn.IFNA($A54,"")="", ROW()&lt;=3,MAX(International!$S$3:$S$2000)&lt;$BA54),"",$A54-_xlfn.XLOOKUP($BA54,International!$S$3:$S$2000,International!$A$3:$A$2000,NA(),1,1))</f>
        <v>29</v>
      </c>
      <c r="BN54">
        <f>IF(OR(_xlfn.IFNA($A54,"")="", ROW()&lt;=3,MAX(International!$U$3:$U$2000)&lt;$AC54),"",$A54-_xlfn.XLOOKUP($AC54,International!$U$3:$U$2000,International!$A$3:$A$2000,NA(),1,1))</f>
        <v>22</v>
      </c>
      <c r="BO54">
        <f>IF(OR(_xlfn.IFNA($A54,"")="", ROW()&lt;=3,MAX(International!$V$3:$V$2000)&lt;$BA54),"",$A54-_xlfn.XLOOKUP($BA54,International!$V$3:$V$2000,International!$A$3:$A$2000,NA(),1,1))</f>
        <v>20</v>
      </c>
      <c r="BP54">
        <f>IF(OR(_xlfn.IFNA($A54,"")="", ROW()&lt;=3,MAX(International!$X$3:$X$2000)&lt;$AC54),"",$A54-_xlfn.XLOOKUP($AC54,International!$X$3:$X$2000,International!$A$3:$A$2000,NA(),1,1))</f>
        <v>6</v>
      </c>
      <c r="BQ54">
        <f>IF(OR(_xlfn.IFNA($A54,"")="", ROW()&lt;=3,MAX(International!$Y$3:$Y$2000)&lt;$BA54),"",$A54-_xlfn.XLOOKUP($BA54,International!$Y$3:$Y$2000,International!$A$3:$A$2000,NA(),1,1))</f>
        <v>2</v>
      </c>
      <c r="BR54">
        <f t="shared" si="34"/>
        <v>5</v>
      </c>
      <c r="BS54">
        <f t="shared" si="130"/>
        <v>3200</v>
      </c>
      <c r="BT54">
        <f t="shared" si="131"/>
        <v>564</v>
      </c>
      <c r="BU54">
        <f t="shared" si="132"/>
        <v>316</v>
      </c>
      <c r="BV54">
        <f t="shared" si="133"/>
        <v>236</v>
      </c>
      <c r="BW54">
        <f t="shared" si="134"/>
        <v>200</v>
      </c>
      <c r="BX54">
        <f>IFERROR(IF(OR(ISNA($A54),$AC54&lt;100),NA(),IF(FLOOR((2^(($BR54+2*_xlfn.XLOOKUP(_xlfn.AGGREGATE(4,6,$BR$3:$BR2005),$BR$3:$BR$2000,$CA$3:$CA$2000,1,1)*LOG(10)/LOG(2))/_xlfn.XLOOKUP(_xlfn.AGGREGATE(4,6,$BR$3:$BR2005),$BR$3:$BR$2000,$CA$3:$CA$2000,1,1))),2)&gt; _xlfn.AGGREGATE(4,6,$BZ$3:$CX$2000)+2000,NA(),FLOOR((2^(($BR54+2*_xlfn.XLOOKUP(_xlfn.AGGREGATE(4,6,$BR$3:$BR2005),$BR$3:$BR$2000,$CA$3:$CA$2000,1,1)*LOG(10)/LOG(2))/_xlfn.XLOOKUP(_xlfn.AGGREGATE(4,6,$BR$3:$BR2005),$BR$3:$BR$2000,$CA$3:$CA$2000,1,1))),2))), NA())</f>
        <v>248</v>
      </c>
      <c r="BY54">
        <f>IF(OR(ISNA($A54),$AC54&lt;100),NA(),FLOOR(_xlfn.XLOOKUP(_xlfn.AGGREGATE(5,6,$BR$3:$BR2005),$BR$3:$BR$2000,$BZ$3:$BZ$2000,1,1)+(_xlfn.XLOOKUP(_xlfn.AGGREGATE(4,6,$BR$3:$BR2005),$BR$3:$BR$2000,$BZ$3:$BZ$2000,1,1)-_xlfn.XLOOKUP(_xlfn.AGGREGATE(5,6,$BR$3:$BR2005),$BR$3:$BR$2000,$BZ$3:$BZ$2000,1,1))/_xlfn.XLOOKUP(_xlfn.AGGREGATE(4,6,$BR$3:$BR2005),$BR$3:$BR$2000,$BR$3:$BR$2000,1,1)*BR54, 1))</f>
        <v>1172</v>
      </c>
      <c r="BZ54">
        <f t="shared" si="35"/>
        <v>299</v>
      </c>
      <c r="CA54">
        <f t="shared" si="135"/>
        <v>3.1642656004074068</v>
      </c>
      <c r="CB54">
        <f>IF(OR(ISNA($A54),$AC54&lt;100),NA(),IF($BR54=0,0,FLOOR((BZ54-_xlfn.XLOOKUP(_xlfn.AGGREGATE(5,6,$BR$3:$BR2005),$BR$3:$BR$2000,BZ$3:BZ$2000,1,1))/_xlfn.XLOOKUP($BR54,$BR$3:$BR$2000,$BR$3:$BR$2000,1,1), 1)))</f>
        <v>37</v>
      </c>
      <c r="CC54" cm="1">
        <f t="array" ref="CC54">IFERROR(IF(OR(ISNA($A54),$AC54&lt;100,INDEX(International!C$3:C$2000,_xlfn.XMATCH(100,International!C$3:C$2000,1,1)+$BR54)=""),NA(),INDEX(International!C$3:C$2000,_xlfn.XMATCH(100,International!C$3:C$2000,1,1)+$BR54)), NA())</f>
        <v>888</v>
      </c>
      <c r="CD54">
        <f t="shared" si="36"/>
        <v>1.5870196134278394</v>
      </c>
      <c r="CE54">
        <f>IF(OR(ISNA($A54),$AC54&lt;100),NA(),IF($BR54=0,0,FLOOR((CC54-_xlfn.XLOOKUP(_xlfn.AGGREGATE(5,6,$BR$3:$BR2005),$BR$3:$BR$2000,CC$3:CC$2000,1,1))/_xlfn.XLOOKUP($BR54,$BR$3:$BR$2000,$BR$3:$BR$2000,1,1), 1)))</f>
        <v>146</v>
      </c>
      <c r="CF54" cm="1">
        <f t="array" ref="CF54">IFERROR(IF(OR(ISNA($A54),$AC54&lt;100,INDEX(International!F$3:F$2000,_xlfn.XMATCH(100,International!F$3:F$2000,1,1)+$BR54)=""),NA(),INDEX(International!F$3:F$2000,_xlfn.XMATCH(100,International!F$3:F$2000,1,1)+$BR54)), NA())</f>
        <v>377</v>
      </c>
      <c r="CG54">
        <f t="shared" si="178"/>
        <v>2.6115599336790005</v>
      </c>
      <c r="CH54">
        <f>IF(OR(ISNA($A54),$AC54&lt;100),NA(),IF($BR54=0,0,FLOOR((CF54-_xlfn.XLOOKUP(_xlfn.AGGREGATE(5,6,$BR$3:$BR2005),$BR$3:$BR$2000,CF$3:CF$2000,1,1))/_xlfn.XLOOKUP($BR54,$BR$3:$BR$2000,$BR$3:$BR$2000,1,1), 1)))</f>
        <v>55</v>
      </c>
      <c r="CI54" cm="1">
        <f t="array" ref="CI54">IFERROR(IF(OR(ISNA($A54),$AC54&lt;100,INDEX(International!I$3:I$2000,_xlfn.XMATCH(100,International!I$3:I$2000,1,1)+$BR54)=""),NA(),INDEX(International!I$3:I$2000,_xlfn.XMATCH(100,International!I$3:I$2000,1,1)+$BR54)), NA())</f>
        <v>864</v>
      </c>
      <c r="CJ54">
        <f t="shared" si="178"/>
        <v>1.6071840807545099</v>
      </c>
      <c r="CK54">
        <f>IF(OR(ISNA($A54),$AC54&lt;100),NA(),IF($BR54=0,0,FLOOR((CI54-_xlfn.XLOOKUP(_xlfn.AGGREGATE(5,6,$BR$3:$BR2005),$BR$3:$BR$2000,CI$3:CI$2000,1,1))/_xlfn.XLOOKUP($BR54,$BR$3:$BR$2000,$BR$3:$BR$2000,1,1), 1)))</f>
        <v>120</v>
      </c>
      <c r="CL54" cm="1">
        <f t="array" ref="CL54">IFERROR(IF(OR(ISNA($A54),$AC54&lt;100,INDEX(International!L$3:L$2000,_xlfn.XMATCH(100,International!L$3:L$2000,1,1)+$BR54)=""),NA(),INDEX(International!L$3:L$2000,_xlfn.XMATCH(100,International!L$3:L$2000,1,1)+$BR54)), NA())</f>
        <v>518</v>
      </c>
      <c r="CM54">
        <f t="shared" ref="CM54:CP54" si="191">IF(OR(ISNA($A54),$AC54&lt;100),NA(),IF(CL54=100,0,($BR54*LOG(2)/LOG(CL54/100))))</f>
        <v>2.107080039415858</v>
      </c>
      <c r="CN54">
        <f>IF(OR(ISNA($A54),$AC54&lt;100),NA(),IF($BR54=0,0,FLOOR((CL54-_xlfn.XLOOKUP(_xlfn.AGGREGATE(5,6,$BR$3:$BR2005),$BR$3:$BR$2000,CL$3:CL$2000,1,1))/_xlfn.XLOOKUP($BR54,$BR$3:$BR$2000,$BR$3:$BR$2000,1,1), 1)))</f>
        <v>80</v>
      </c>
      <c r="CO54" cm="1">
        <f t="array" ref="CO54">IFERROR(IF(OR(ISNA($A54),$AC54&lt;100,INDEX(International!O$3:O$2000,_xlfn.XMATCH(100,International!O$3:O$2000,1,1)+$BR54)=""),NA(),INDEX(International!O$3:O$2000,_xlfn.XMATCH(100,International!O$3:O$2000,1,1)+$BR54)), NA())</f>
        <v>314</v>
      </c>
      <c r="CP54">
        <f t="shared" si="191"/>
        <v>3.0288995316659904</v>
      </c>
      <c r="CQ54">
        <f>IF(OR(ISNA($A54),$AC54&lt;100),NA(),IF($BR54=0,0,FLOOR((CO54-_xlfn.XLOOKUP(_xlfn.AGGREGATE(5,6,$BR$3:$BR2005),$BR$3:$BR$2000,CO$3:CO$2000,1,1))/_xlfn.XLOOKUP($BR54,$BR$3:$BR$2000,$BR$3:$BR$2000,1,1), 1)))</f>
        <v>41</v>
      </c>
      <c r="CR54" cm="1">
        <f t="array" ref="CR54">IFERROR(IF(OR(ISNA($A54),$AC54&lt;100,INDEX(International!R$3:R$2000,_xlfn.XMATCH(100,International!R$3:R$2000,1,1)+$BR54)=""),NA(),INDEX(International!R$3:R$2000,_xlfn.XMATCH(100,International!R$3:R$2000,1,1)+$BR54)), NA())</f>
        <v>117</v>
      </c>
      <c r="CS54">
        <f t="shared" ref="CS54:CV54" si="192">IF(OR(ISNA($A54),$AC54&lt;100),NA(),IF(CR54=100,0,($BR54*LOG(2)/LOG(CR54/100))))</f>
        <v>22.07422389003737</v>
      </c>
      <c r="CT54">
        <f>IF(OR(ISNA($A54),$AC54&lt;100),NA(),IF($BR54=0,0,FLOOR((CR54-_xlfn.XLOOKUP(_xlfn.AGGREGATE(5,6,$BR$3:$BR2005),$BR$3:$BR$2000,CR$3:CR$2000,1,1))/_xlfn.XLOOKUP($BR54,$BR$3:$BR$2000,$BR$3:$BR$2000,1,1), 1)))</f>
        <v>3</v>
      </c>
      <c r="CU54" cm="1">
        <f t="array" ref="CU54">IFERROR(IF(OR(ISNA($A54),$AC54&lt;100,INDEX(International!U$3:U$2000,_xlfn.XMATCH(100,International!U$3:U$2000,1,1)+$BR54)=""),NA(),INDEX(International!U$3:U$2000,_xlfn.XMATCH(100,International!U$3:U$2000,1,1)+$BR54)), NA())</f>
        <v>977</v>
      </c>
      <c r="CV54">
        <f t="shared" si="192"/>
        <v>1.5205154503177127</v>
      </c>
      <c r="CW54">
        <f>IF(OR(ISNA($A54),$AC54&lt;100),NA(),IF($BR54=0,0,FLOOR((CU54-_xlfn.XLOOKUP(_xlfn.AGGREGATE(5,6,$BR$3:$BR2005),$BR$3:$BR$2000,CU$3:CU$2000,1,1))/_xlfn.XLOOKUP($BR54,$BR$3:$BR$2000,$BR$3:$BR$2000,1,1), 1)))</f>
        <v>174</v>
      </c>
      <c r="CX54" cm="1">
        <f t="array" ref="CX54">IFERROR(IF(OR(ISNA($A54),$AC54&lt;100,INDEX(International!X$3:X$2000,_xlfn.XMATCH(100,International!X$3:X$2000,1,1)+$BR54)=""),NA(),INDEX(International!X$3:X$2000,_xlfn.XMATCH(100,International!X$3:X$2000,1,1)+$BR54)), NA())</f>
        <v>382</v>
      </c>
      <c r="CY54">
        <f t="shared" ref="CY54" si="193">IF(OR(ISNA($A54),$AC54&lt;100),NA(),IF(CX54=100,0,($BR54*LOG(2)/LOG(CX54/100))))</f>
        <v>2.5858868195904945</v>
      </c>
      <c r="CZ54">
        <f>IF(OR(ISNA($A54),$AC54&lt;100),NA(),IF($BR54=0,0,FLOOR((CX54-_xlfn.XLOOKUP(_xlfn.AGGREGATE(5,6,$BR$3:$BR2005),$BR$3:$BR$2000,CX$3:CX$2000,1,1))/_xlfn.XLOOKUP($BR54,$BR$3:$BR$2000,$BR$3:$BR$2000,1,1), 1)))</f>
        <v>53</v>
      </c>
      <c r="DA54" t="e">
        <f>IF(_xlfn.IFNA(A54,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54:K2051)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53+1,DA53+1,NA())))</f>
        <v>#N/A</v>
      </c>
      <c r="DB54" t="e" cm="1">
        <f t="array" ref="DB54">IFERROR(IF(ISNA($A54),NA(),INDEX(B$3:B$2000,_xlfn.XMATCH(Configuration!$B$12,B$3:B$2000,1,1)+$DA54)-0), NA())</f>
        <v>#N/A</v>
      </c>
      <c r="DC54" t="e" cm="1">
        <f t="array" ref="DC54">IFERROR(IF(ISNA($A54),NA(),INDEX(E$3:E$2000,_xlfn.XMATCH(Configuration!$B$12,E$3:E$2000,1,1)+$DA54)-0), NA())</f>
        <v>#N/A</v>
      </c>
      <c r="DD54" t="e" cm="1">
        <f t="array" ref="DD54">IFERROR(IF(ISNA($A54),NA(),INDEX(H$3:H$2000,_xlfn.XMATCH(Configuration!$B$12,H$3:H$2000,1,1)+$DA54)-0), NA())</f>
        <v>#N/A</v>
      </c>
      <c r="DE54" t="e" cm="1">
        <f t="array" ref="DE54">IFERROR(IF(ISNA($A54),NA(),INDEX(K$3:K$2000,_xlfn.XMATCH(Configuration!$B$12,K$3:K$2000,1,1)+$DA54)-0), NA())</f>
        <v>#N/A</v>
      </c>
      <c r="DF54" t="e" cm="1">
        <f t="array" ref="DF54">IFERROR(IF(ISNA($A54),NA(),INDEX(N$3:N$2000,_xlfn.XMATCH(Configuration!$B$12,N$3:N$2000,1,1)+$DA54)-0), NA())</f>
        <v>#N/A</v>
      </c>
      <c r="DG54" t="e" cm="1">
        <f t="array" ref="DG54">IFERROR(IF(ISNA($A54),NA(),INDEX(Q$3:Q$2000,_xlfn.XMATCH(Configuration!$B$12,Q$3:Q$2000,1,1)+$DA54)-0), NA())</f>
        <v>#N/A</v>
      </c>
      <c r="DH54" t="e" cm="1">
        <f t="array" ref="DH54">IFERROR(IF(ISNA($A54),NA(),INDEX(T$3:T$2000,_xlfn.XMATCH(Configuration!$B$12,T$3:T$2000,1,1)+$DA54)-0), NA())</f>
        <v>#N/A</v>
      </c>
      <c r="DI54" t="e" cm="1">
        <f t="array" ref="DI54">IFERROR(IF(ISNA($A54),NA(),INDEX(W$3:W$2000,_xlfn.XMATCH(Configuration!$B$12,W$3:W$2000,1,1)+$DA54)-0), NA())</f>
        <v>#N/A</v>
      </c>
    </row>
    <row r="55" spans="1:120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10"/>
        <v>377</v>
      </c>
      <c r="AD55">
        <f t="shared" si="11"/>
        <v>29</v>
      </c>
      <c r="AE55">
        <f t="shared" si="12"/>
        <v>5</v>
      </c>
      <c r="AF55" s="5">
        <f t="shared" si="13"/>
        <v>1.5918367346938775</v>
      </c>
      <c r="AG55">
        <f t="shared" si="14"/>
        <v>343</v>
      </c>
      <c r="AH55">
        <f t="shared" si="15"/>
        <v>206</v>
      </c>
      <c r="AI55">
        <f t="shared" si="16"/>
        <v>25</v>
      </c>
      <c r="AJ55">
        <f t="shared" si="17"/>
        <v>1</v>
      </c>
      <c r="AK55">
        <f t="shared" si="18"/>
        <v>180</v>
      </c>
      <c r="AL55" s="2">
        <f t="shared" si="19"/>
        <v>0.14705882352941177</v>
      </c>
      <c r="AM55" s="2">
        <f t="shared" si="20"/>
        <v>0.8529411764705882</v>
      </c>
      <c r="AN55" s="2">
        <f t="shared" si="21"/>
        <v>5.3050397877984082E-3</v>
      </c>
      <c r="AO55" s="2">
        <f t="shared" si="22"/>
        <v>0.45358090185676392</v>
      </c>
      <c r="AP55" s="2">
        <f t="shared" si="23"/>
        <v>2.6525198938992041E-3</v>
      </c>
      <c r="AQ55" s="2">
        <f t="shared" si="24"/>
        <v>7.6923076923076927E-2</v>
      </c>
      <c r="AR55" s="2">
        <f t="shared" si="25"/>
        <v>0.18037135278514588</v>
      </c>
      <c r="AS55" s="2">
        <f t="shared" si="26"/>
        <v>1.8567639257294429E-2</v>
      </c>
      <c r="AT55" s="2">
        <f t="shared" si="27"/>
        <v>7.4270557029177717E-2</v>
      </c>
      <c r="AU55" s="2">
        <f t="shared" si="28"/>
        <v>0.1883289124668435</v>
      </c>
      <c r="AV55" s="3">
        <f t="shared" ca="1" si="29"/>
        <v>40.571428571428569</v>
      </c>
      <c r="AW55" s="2">
        <f t="shared" si="30"/>
        <v>0.2608695652173913</v>
      </c>
      <c r="AX55" s="2">
        <f t="shared" si="31"/>
        <v>0.59183673469387754</v>
      </c>
      <c r="AY55">
        <f t="shared" si="32"/>
        <v>4</v>
      </c>
      <c r="AZ55">
        <f t="shared" si="33"/>
        <v>4</v>
      </c>
      <c r="BA55" s="3">
        <f>IF(_xlfn.IFNA($A55,"")="","",AC55/(Configuration!$B$1/1000000))</f>
        <v>14.863410383886013</v>
      </c>
      <c r="BB55">
        <f>IF(OR(_xlfn.IFNA($A55,"")="", ROW()&lt;=3,MAX(International!$C$3:$C$2000)&lt;$AC55),"",$A55-_xlfn.XLOOKUP($AC55,International!$C$3:$C$2000,International!$A$3:$A$2000,NA(),1,1))</f>
        <v>19</v>
      </c>
      <c r="BC55">
        <f>IF(OR(_xlfn.IFNA($A55,"")="", ROW()&lt;=3,MAX(International!$D$3:$D$2000)&lt;$BA55),"",$A55-_xlfn.XLOOKUP($BA55,International!$D$3:$D$2000,International!$A$3:$A$2000,NA(),1,1))</f>
        <v>16</v>
      </c>
      <c r="BD55">
        <f>IF(OR(_xlfn.IFNA($A55,"")="", ROW()&lt;=3,MAX(International!$F$3:$F$2000)&lt;$AC55),"",$A55-_xlfn.XLOOKUP($AC55,International!$F$3:$F$2000,International!$A$3:$A$2000,NA(),1,1))</f>
        <v>11</v>
      </c>
      <c r="BE55">
        <f>IF(OR(_xlfn.IFNA($A55,"")="", ROW()&lt;=3,MAX(International!$G$3:$G$2000)&lt;$BA55),"",$A55-_xlfn.XLOOKUP($BA55,International!$G$3:$G$2000,International!$A$3:$A$2000,NA(),1,1))</f>
        <v>8</v>
      </c>
      <c r="BF55">
        <f>IF(OR(_xlfn.IFNA($A55,"")="", ROW()&lt;=3,MAX(International!$I$3:$I$2000)&lt;$AC55),"",$A55-_xlfn.XLOOKUP($AC55,International!$I$3:$I$2000,International!$A$3:$A$2000,NA(),1,1))</f>
        <v>5</v>
      </c>
      <c r="BG55">
        <f>IF(OR(_xlfn.IFNA($A55,"")="", ROW()&lt;=3,MAX(International!$J$3:$J$2000)&lt;$BA55),"",$A55-_xlfn.XLOOKUP($BA55,International!$J$3:$J$2000,International!$A$3:$A$2000,NA(),1,1))</f>
        <v>7</v>
      </c>
      <c r="BH55">
        <f>IF(OR(_xlfn.IFNA($A55,"")="", ROW()&lt;=3,MAX(International!$L$3:$L$2000)&lt;$AC55),"",$A55-_xlfn.XLOOKUP($AC55,International!$L$3:$L$2000,International!$A$3:$A$2000,NA(),1,1))</f>
        <v>9</v>
      </c>
      <c r="BI55">
        <f>IF(OR(_xlfn.IFNA($A55,"")="", ROW()&lt;=3,MAX(International!$M$3:$M$2000)&lt;$BA55),"",$A55-_xlfn.XLOOKUP($BA55,International!$M$3:$M$2000,International!$A$3:$A$2000,NA(),1,1))</f>
        <v>-1</v>
      </c>
      <c r="BJ55">
        <f>IF(OR(_xlfn.IFNA($A55,"")="", ROW()&lt;=3,MAX(International!$O$3:$O$2000)&lt;$AC55),"",$A55-_xlfn.XLOOKUP($AC55,International!$O$3:$O$2000,International!$A$3:$A$2000,NA(),1,1))</f>
        <v>4</v>
      </c>
      <c r="BK55">
        <f>IF(OR(_xlfn.IFNA($A55,"")="", ROW()&lt;=3,MAX(International!$P$3:$P$2000)&lt;$BA55),"",$A55-_xlfn.XLOOKUP($BA55,International!$P$3:$P$2000,International!$A$3:$A$2000,NA(),1,1))</f>
        <v>8</v>
      </c>
      <c r="BL55">
        <f>IF(OR(_xlfn.IFNA($A55,"")="", ROW()&lt;=3,MAX(International!$R$3:$R$2000)&lt;$AC55),"",$A55-_xlfn.XLOOKUP($AC55,International!$R$3:$R$2000,International!$A$3:$A$2000,NA(),1,1))</f>
        <v>-4</v>
      </c>
      <c r="BM55">
        <f>IF(OR(_xlfn.IFNA($A55,"")="", ROW()&lt;=3,MAX(International!$S$3:$S$2000)&lt;$BA55),"",$A55-_xlfn.XLOOKUP($BA55,International!$S$3:$S$2000,International!$A$3:$A$2000,NA(),1,1))</f>
        <v>24</v>
      </c>
      <c r="BN55">
        <f>IF(OR(_xlfn.IFNA($A55,"")="", ROW()&lt;=3,MAX(International!$U$3:$U$2000)&lt;$AC55),"",$A55-_xlfn.XLOOKUP($AC55,International!$U$3:$U$2000,International!$A$3:$A$2000,NA(),1,1))</f>
        <v>23</v>
      </c>
      <c r="BO55">
        <f>IF(OR(_xlfn.IFNA($A55,"")="", ROW()&lt;=3,MAX(International!$V$3:$V$2000)&lt;$BA55),"",$A55-_xlfn.XLOOKUP($BA55,International!$V$3:$V$2000,International!$A$3:$A$2000,NA(),1,1))</f>
        <v>21</v>
      </c>
      <c r="BP55">
        <f>IF(OR(_xlfn.IFNA($A55,"")="", ROW()&lt;=3,MAX(International!$X$3:$X$2000)&lt;$AC55),"",$A55-_xlfn.XLOOKUP($AC55,International!$X$3:$X$2000,International!$A$3:$A$2000,NA(),1,1))</f>
        <v>6</v>
      </c>
      <c r="BQ55">
        <f>IF(OR(_xlfn.IFNA($A55,"")="", ROW()&lt;=3,MAX(International!$Y$3:$Y$2000)&lt;$BA55),"",$A55-_xlfn.XLOOKUP($BA55,International!$Y$3:$Y$2000,International!$A$3:$A$2000,NA(),1,1))</f>
        <v>2</v>
      </c>
      <c r="BR55">
        <f t="shared" si="34"/>
        <v>6</v>
      </c>
      <c r="BS55">
        <f t="shared" si="130"/>
        <v>6400</v>
      </c>
      <c r="BT55">
        <f t="shared" si="131"/>
        <v>800</v>
      </c>
      <c r="BU55">
        <f t="shared" si="132"/>
        <v>400</v>
      </c>
      <c r="BV55">
        <f t="shared" si="133"/>
        <v>282</v>
      </c>
      <c r="BW55">
        <f t="shared" si="134"/>
        <v>228</v>
      </c>
      <c r="BX55">
        <f>IFERROR(IF(OR(ISNA($A55),$AC55&lt;100),NA(),IF(FLOOR((2^(($BR55+2*_xlfn.XLOOKUP(_xlfn.AGGREGATE(4,6,$BR$3:$BR2006),$BR$3:$BR$2000,$CA$3:$CA$2000,1,1)*LOG(10)/LOG(2))/_xlfn.XLOOKUP(_xlfn.AGGREGATE(4,6,$BR$3:$BR2006),$BR$3:$BR$2000,$CA$3:$CA$2000,1,1))),2)&gt; _xlfn.AGGREGATE(4,6,$BZ$3:$CX$2000)+2000,NA(),FLOOR((2^(($BR55+2*_xlfn.XLOOKUP(_xlfn.AGGREGATE(4,6,$BR$3:$BR2006),$BR$3:$BR$2000,$CA$3:$CA$2000,1,1)*LOG(10)/LOG(2))/_xlfn.XLOOKUP(_xlfn.AGGREGATE(4,6,$BR$3:$BR2006),$BR$3:$BR$2000,$CA$3:$CA$2000,1,1))),2))), NA())</f>
        <v>296</v>
      </c>
      <c r="BY55">
        <f>IF(OR(ISNA($A55),$AC55&lt;100),NA(),FLOOR(_xlfn.XLOOKUP(_xlfn.AGGREGATE(5,6,$BR$3:$BR2006),$BR$3:$BR$2000,$BZ$3:$BZ$2000,1,1)+(_xlfn.XLOOKUP(_xlfn.AGGREGATE(4,6,$BR$3:$BR2006),$BR$3:$BR$2000,$BZ$3:$BZ$2000,1,1)-_xlfn.XLOOKUP(_xlfn.AGGREGATE(5,6,$BR$3:$BR2006),$BR$3:$BR$2000,$BZ$3:$BZ$2000,1,1))/_xlfn.XLOOKUP(_xlfn.AGGREGATE(4,6,$BR$3:$BR2006),$BR$3:$BR$2000,$BR$3:$BR$2000,1,1)*BR55, 1))</f>
        <v>1383</v>
      </c>
      <c r="BZ55">
        <f t="shared" si="35"/>
        <v>377</v>
      </c>
      <c r="CA55">
        <f t="shared" si="135"/>
        <v>3.1338719204148</v>
      </c>
      <c r="CB55">
        <f>IF(OR(ISNA($A55),$AC55&lt;100),NA(),IF($BR55=0,0,FLOOR((BZ55-_xlfn.XLOOKUP(_xlfn.AGGREGATE(5,6,$BR$3:$BR2006),$BR$3:$BR$2000,BZ$3:BZ$2000,1,1))/_xlfn.XLOOKUP($BR55,$BR$3:$BR$2000,$BR$3:$BR$2000,1,1), 1)))</f>
        <v>44</v>
      </c>
      <c r="CC55" cm="1">
        <f t="array" ref="CC55">IFERROR(IF(OR(ISNA($A55),$AC55&lt;100,INDEX(International!C$3:C$2000,_xlfn.XMATCH(100,International!C$3:C$2000,1,1)+$BR55)=""),NA(),INDEX(International!C$3:C$2000,_xlfn.XMATCH(100,International!C$3:C$2000,1,1)+$BR55)), NA())</f>
        <v>1128</v>
      </c>
      <c r="CD55">
        <f t="shared" si="36"/>
        <v>1.7163968026022203</v>
      </c>
      <c r="CE55">
        <f>IF(OR(ISNA($A55),$AC55&lt;100),NA(),IF($BR55=0,0,FLOOR((CC55-_xlfn.XLOOKUP(_xlfn.AGGREGATE(5,6,$BR$3:$BR2006),$BR$3:$BR$2000,CC$3:CC$2000,1,1))/_xlfn.XLOOKUP($BR55,$BR$3:$BR$2000,$BR$3:$BR$2000,1,1), 1)))</f>
        <v>162</v>
      </c>
      <c r="CF55" cm="1">
        <f t="array" ref="CF55">IFERROR(IF(OR(ISNA($A55),$AC55&lt;100,INDEX(International!F$3:F$2000,_xlfn.XMATCH(100,International!F$3:F$2000,1,1)+$BR55)=""),NA(),INDEX(International!F$3:F$2000,_xlfn.XMATCH(100,International!F$3:F$2000,1,1)+$BR55)), NA())</f>
        <v>653</v>
      </c>
      <c r="CG55">
        <f t="shared" si="178"/>
        <v>2.2164078523773578</v>
      </c>
      <c r="CH55">
        <f>IF(OR(ISNA($A55),$AC55&lt;100),NA(),IF($BR55=0,0,FLOOR((CF55-_xlfn.XLOOKUP(_xlfn.AGGREGATE(5,6,$BR$3:$BR2006),$BR$3:$BR$2000,CF$3:CF$2000,1,1))/_xlfn.XLOOKUP($BR55,$BR$3:$BR$2000,$BR$3:$BR$2000,1,1), 1)))</f>
        <v>92</v>
      </c>
      <c r="CI55" cm="1">
        <f t="array" ref="CI55">IFERROR(IF(OR(ISNA($A55),$AC55&lt;100,INDEX(International!I$3:I$2000,_xlfn.XMATCH(100,International!I$3:I$2000,1,1)+$BR55)=""),NA(),INDEX(International!I$3:I$2000,_xlfn.XMATCH(100,International!I$3:I$2000,1,1)+$BR55)), NA())</f>
        <v>914</v>
      </c>
      <c r="CJ55">
        <f t="shared" si="178"/>
        <v>1.8795849153704058</v>
      </c>
      <c r="CK55">
        <f>IF(OR(ISNA($A55),$AC55&lt;100),NA(),IF($BR55=0,0,FLOOR((CI55-_xlfn.XLOOKUP(_xlfn.AGGREGATE(5,6,$BR$3:$BR2006),$BR$3:$BR$2000,CI$3:CI$2000,1,1))/_xlfn.XLOOKUP($BR55,$BR$3:$BR$2000,$BR$3:$BR$2000,1,1), 1)))</f>
        <v>108</v>
      </c>
      <c r="CL55" cm="1">
        <f t="array" ref="CL55">IFERROR(IF(OR(ISNA($A55),$AC55&lt;100,INDEX(International!L$3:L$2000,_xlfn.XMATCH(100,International!L$3:L$2000,1,1)+$BR55)=""),NA(),INDEX(International!L$3:L$2000,_xlfn.XMATCH(100,International!L$3:L$2000,1,1)+$BR55)), NA())</f>
        <v>583</v>
      </c>
      <c r="CM55">
        <f t="shared" ref="CM55:CP55" si="194">IF(OR(ISNA($A55),$AC55&lt;100),NA(),IF(CL55=100,0,($BR55*LOG(2)/LOG(CL55/100))))</f>
        <v>2.358958014871543</v>
      </c>
      <c r="CN55">
        <f>IF(OR(ISNA($A55),$AC55&lt;100),NA(),IF($BR55=0,0,FLOOR((CL55-_xlfn.XLOOKUP(_xlfn.AGGREGATE(5,6,$BR$3:$BR2006),$BR$3:$BR$2000,CL$3:CL$2000,1,1))/_xlfn.XLOOKUP($BR55,$BR$3:$BR$2000,$BR$3:$BR$2000,1,1), 1)))</f>
        <v>77</v>
      </c>
      <c r="CO55" cm="1">
        <f t="array" ref="CO55">IFERROR(IF(OR(ISNA($A55),$AC55&lt;100,INDEX(International!O$3:O$2000,_xlfn.XMATCH(100,International!O$3:O$2000,1,1)+$BR55)=""),NA(),INDEX(International!O$3:O$2000,_xlfn.XMATCH(100,International!O$3:O$2000,1,1)+$BR55)), NA())</f>
        <v>436</v>
      </c>
      <c r="CP55">
        <f t="shared" si="194"/>
        <v>2.824422414380809</v>
      </c>
      <c r="CQ55">
        <f>IF(OR(ISNA($A55),$AC55&lt;100),NA(),IF($BR55=0,0,FLOOR((CO55-_xlfn.XLOOKUP(_xlfn.AGGREGATE(5,6,$BR$3:$BR2006),$BR$3:$BR$2000,CO$3:CO$2000,1,1))/_xlfn.XLOOKUP($BR55,$BR$3:$BR$2000,$BR$3:$BR$2000,1,1), 1)))</f>
        <v>54</v>
      </c>
      <c r="CR55" cm="1">
        <f t="array" ref="CR55">IFERROR(IF(OR(ISNA($A55),$AC55&lt;100,INDEX(International!R$3:R$2000,_xlfn.XMATCH(100,International!R$3:R$2000,1,1)+$BR55)=""),NA(),INDEX(International!R$3:R$2000,_xlfn.XMATCH(100,International!R$3:R$2000,1,1)+$BR55)), NA())</f>
        <v>130</v>
      </c>
      <c r="CS55">
        <f t="shared" ref="CS55:CV55" si="195">IF(OR(ISNA($A55),$AC55&lt;100),NA(),IF(CR55=100,0,($BR55*LOG(2)/LOG(CR55/100))))</f>
        <v>15.85156077486684</v>
      </c>
      <c r="CT55">
        <f>IF(OR(ISNA($A55),$AC55&lt;100),NA(),IF($BR55=0,0,FLOOR((CR55-_xlfn.XLOOKUP(_xlfn.AGGREGATE(5,6,$BR$3:$BR2006),$BR$3:$BR$2000,CR$3:CR$2000,1,1))/_xlfn.XLOOKUP($BR55,$BR$3:$BR$2000,$BR$3:$BR$2000,1,1), 1)))</f>
        <v>4</v>
      </c>
      <c r="CU55" cm="1">
        <f t="array" ref="CU55">IFERROR(IF(OR(ISNA($A55),$AC55&lt;100,INDEX(International!U$3:U$2000,_xlfn.XMATCH(100,International!U$3:U$2000,1,1)+$BR55)=""),NA(),INDEX(International!U$3:U$2000,_xlfn.XMATCH(100,International!U$3:U$2000,1,1)+$BR55)), NA())</f>
        <v>1261</v>
      </c>
      <c r="CV55">
        <f t="shared" si="195"/>
        <v>1.6409150705903095</v>
      </c>
      <c r="CW55">
        <f>IF(OR(ISNA($A55),$AC55&lt;100),NA(),IF($BR55=0,0,FLOOR((CU55-_xlfn.XLOOKUP(_xlfn.AGGREGATE(5,6,$BR$3:$BR2006),$BR$3:$BR$2000,CU$3:CU$2000,1,1))/_xlfn.XLOOKUP($BR55,$BR$3:$BR$2000,$BR$3:$BR$2000,1,1), 1)))</f>
        <v>192</v>
      </c>
      <c r="CX55" cm="1">
        <f t="array" ref="CX55">IFERROR(IF(OR(ISNA($A55),$AC55&lt;100,INDEX(International!X$3:X$2000,_xlfn.XMATCH(100,International!X$3:X$2000,1,1)+$BR55)=""),NA(),INDEX(International!X$3:X$2000,_xlfn.XMATCH(100,International!X$3:X$2000,1,1)+$BR55)), NA())</f>
        <v>456</v>
      </c>
      <c r="CY55">
        <f t="shared" ref="CY55" si="196">IF(OR(ISNA($A55),$AC55&lt;100),NA(),IF(CX55=100,0,($BR55*LOG(2)/LOG(CX55/100))))</f>
        <v>2.7409352624653587</v>
      </c>
      <c r="CZ55">
        <f>IF(OR(ISNA($A55),$AC55&lt;100),NA(),IF($BR55=0,0,FLOOR((CX55-_xlfn.XLOOKUP(_xlfn.AGGREGATE(5,6,$BR$3:$BR2006),$BR$3:$BR$2000,CX$3:CX$2000,1,1))/_xlfn.XLOOKUP($BR55,$BR$3:$BR$2000,$BR$3:$BR$2000,1,1), 1)))</f>
        <v>56</v>
      </c>
      <c r="DA55" t="e">
        <f>IF(_xlfn.IFNA(A55,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55:K2052)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54+1,DA54+1,NA())))</f>
        <v>#N/A</v>
      </c>
      <c r="DB55" t="e" cm="1">
        <f t="array" ref="DB55">IFERROR(IF(ISNA($A55),NA(),INDEX(B$3:B$2000,_xlfn.XMATCH(Configuration!$B$12,B$3:B$2000,1,1)+$DA55)-0), NA())</f>
        <v>#N/A</v>
      </c>
      <c r="DC55" t="e" cm="1">
        <f t="array" ref="DC55">IFERROR(IF(ISNA($A55),NA(),INDEX(E$3:E$2000,_xlfn.XMATCH(Configuration!$B$12,E$3:E$2000,1,1)+$DA55)-0), NA())</f>
        <v>#N/A</v>
      </c>
      <c r="DD55" t="e" cm="1">
        <f t="array" ref="DD55">IFERROR(IF(ISNA($A55),NA(),INDEX(H$3:H$2000,_xlfn.XMATCH(Configuration!$B$12,H$3:H$2000,1,1)+$DA55)-0), NA())</f>
        <v>#N/A</v>
      </c>
      <c r="DE55" t="e" cm="1">
        <f t="array" ref="DE55">IFERROR(IF(ISNA($A55),NA(),INDEX(K$3:K$2000,_xlfn.XMATCH(Configuration!$B$12,K$3:K$2000,1,1)+$DA55)-0), NA())</f>
        <v>#N/A</v>
      </c>
      <c r="DF55" t="e" cm="1">
        <f t="array" ref="DF55">IFERROR(IF(ISNA($A55),NA(),INDEX(N$3:N$2000,_xlfn.XMATCH(Configuration!$B$12,N$3:N$2000,1,1)+$DA55)-0), NA())</f>
        <v>#N/A</v>
      </c>
      <c r="DG55" t="e" cm="1">
        <f t="array" ref="DG55">IFERROR(IF(ISNA($A55),NA(),INDEX(Q$3:Q$2000,_xlfn.XMATCH(Configuration!$B$12,Q$3:Q$2000,1,1)+$DA55)-0), NA())</f>
        <v>#N/A</v>
      </c>
      <c r="DH55" t="e" cm="1">
        <f t="array" ref="DH55">IFERROR(IF(ISNA($A55),NA(),INDEX(T$3:T$2000,_xlfn.XMATCH(Configuration!$B$12,T$3:T$2000,1,1)+$DA55)-0), NA())</f>
        <v>#N/A</v>
      </c>
      <c r="DI55" t="e" cm="1">
        <f t="array" ref="DI55">IFERROR(IF(ISNA($A55),NA(),INDEX(W$3:W$2000,_xlfn.XMATCH(Configuration!$B$12,W$3:W$2000,1,1)+$DA55)-0), NA())</f>
        <v>#N/A</v>
      </c>
    </row>
    <row r="56" spans="1:120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10"/>
        <v>455</v>
      </c>
      <c r="AD56">
        <f t="shared" si="11"/>
        <v>29</v>
      </c>
      <c r="AE56">
        <f t="shared" si="12"/>
        <v>5</v>
      </c>
      <c r="AF56" s="5">
        <f t="shared" si="13"/>
        <v>1</v>
      </c>
      <c r="AG56">
        <f t="shared" si="14"/>
        <v>421</v>
      </c>
      <c r="AH56">
        <f t="shared" si="15"/>
        <v>245</v>
      </c>
      <c r="AI56">
        <f t="shared" si="16"/>
        <v>25</v>
      </c>
      <c r="AJ56">
        <f t="shared" si="17"/>
        <v>1</v>
      </c>
      <c r="AK56">
        <f t="shared" si="18"/>
        <v>219</v>
      </c>
      <c r="AL56" s="2">
        <f t="shared" si="19"/>
        <v>0.14705882352941177</v>
      </c>
      <c r="AM56" s="2">
        <f t="shared" si="20"/>
        <v>0.8529411764705882</v>
      </c>
      <c r="AN56" s="2">
        <f t="shared" si="21"/>
        <v>4.3956043956043956E-3</v>
      </c>
      <c r="AO56" s="2">
        <f t="shared" si="22"/>
        <v>0.46153846153846156</v>
      </c>
      <c r="AP56" s="2">
        <f t="shared" si="23"/>
        <v>2.1978021978021978E-3</v>
      </c>
      <c r="AQ56" s="2">
        <f t="shared" si="24"/>
        <v>7.032967032967033E-2</v>
      </c>
      <c r="AR56" s="2">
        <f t="shared" si="25"/>
        <v>0.17142857142857143</v>
      </c>
      <c r="AS56" s="2">
        <f t="shared" si="26"/>
        <v>1.5384615384615385E-2</v>
      </c>
      <c r="AT56" s="2">
        <f t="shared" si="27"/>
        <v>6.8131868131868126E-2</v>
      </c>
      <c r="AU56" s="2">
        <f t="shared" si="28"/>
        <v>0.20659340659340658</v>
      </c>
      <c r="AV56" s="3">
        <f t="shared" ca="1" si="29"/>
        <v>48.857142857142854</v>
      </c>
      <c r="AW56" s="2">
        <f t="shared" si="30"/>
        <v>0.20689655172413793</v>
      </c>
      <c r="AX56" s="2">
        <f t="shared" si="31"/>
        <v>0</v>
      </c>
      <c r="AY56">
        <f t="shared" si="32"/>
        <v>4</v>
      </c>
      <c r="AZ56">
        <f t="shared" si="33"/>
        <v>4</v>
      </c>
      <c r="BA56" s="3">
        <f>IF(_xlfn.IFNA($A56,"")="","",AC56/(Configuration!$B$1/1000000))</f>
        <v>17.938598739172775</v>
      </c>
      <c r="BB56">
        <f>IF(OR(_xlfn.IFNA($A56,"")="", ROW()&lt;=3,MAX(International!$C$3:$C$2000)&lt;$AC56),"",$A56-_xlfn.XLOOKUP($AC56,International!$C$3:$C$2000,International!$A$3:$A$2000,NA(),1,1))</f>
        <v>19</v>
      </c>
      <c r="BC56">
        <f>IF(OR(_xlfn.IFNA($A56,"")="", ROW()&lt;=3,MAX(International!$D$3:$D$2000)&lt;$BA56),"",$A56-_xlfn.XLOOKUP($BA56,International!$D$3:$D$2000,International!$A$3:$A$2000,NA(),1,1))</f>
        <v>17</v>
      </c>
      <c r="BD56">
        <f>IF(OR(_xlfn.IFNA($A56,"")="", ROW()&lt;=3,MAX(International!$F$3:$F$2000)&lt;$AC56),"",$A56-_xlfn.XLOOKUP($AC56,International!$F$3:$F$2000,International!$A$3:$A$2000,NA(),1,1))</f>
        <v>11</v>
      </c>
      <c r="BE56">
        <f>IF(OR(_xlfn.IFNA($A56,"")="", ROW()&lt;=3,MAX(International!$G$3:$G$2000)&lt;$BA56),"",$A56-_xlfn.XLOOKUP($BA56,International!$G$3:$G$2000,International!$A$3:$A$2000,NA(),1,1))</f>
        <v>8</v>
      </c>
      <c r="BF56">
        <f>IF(OR(_xlfn.IFNA($A56,"")="", ROW()&lt;=3,MAX(International!$I$3:$I$2000)&lt;$AC56),"",$A56-_xlfn.XLOOKUP($AC56,International!$I$3:$I$2000,International!$A$3:$A$2000,NA(),1,1))</f>
        <v>5</v>
      </c>
      <c r="BG56">
        <f>IF(OR(_xlfn.IFNA($A56,"")="", ROW()&lt;=3,MAX(International!$J$3:$J$2000)&lt;$BA56),"",$A56-_xlfn.XLOOKUP($BA56,International!$J$3:$J$2000,International!$A$3:$A$2000,NA(),1,1))</f>
        <v>7</v>
      </c>
      <c r="BH56">
        <f>IF(OR(_xlfn.IFNA($A56,"")="", ROW()&lt;=3,MAX(International!$L$3:$L$2000)&lt;$AC56),"",$A56-_xlfn.XLOOKUP($AC56,International!$L$3:$L$2000,International!$A$3:$A$2000,NA(),1,1))</f>
        <v>9</v>
      </c>
      <c r="BI56">
        <f>IF(OR(_xlfn.IFNA($A56,"")="", ROW()&lt;=3,MAX(International!$M$3:$M$2000)&lt;$BA56),"",$A56-_xlfn.XLOOKUP($BA56,International!$M$3:$M$2000,International!$A$3:$A$2000,NA(),1,1))</f>
        <v>0</v>
      </c>
      <c r="BJ56">
        <f>IF(OR(_xlfn.IFNA($A56,"")="", ROW()&lt;=3,MAX(International!$O$3:$O$2000)&lt;$AC56),"",$A56-_xlfn.XLOOKUP($AC56,International!$O$3:$O$2000,International!$A$3:$A$2000,NA(),1,1))</f>
        <v>4</v>
      </c>
      <c r="BK56">
        <f>IF(OR(_xlfn.IFNA($A56,"")="", ROW()&lt;=3,MAX(International!$P$3:$P$2000)&lt;$BA56),"",$A56-_xlfn.XLOOKUP($BA56,International!$P$3:$P$2000,International!$A$3:$A$2000,NA(),1,1))</f>
        <v>8</v>
      </c>
      <c r="BL56">
        <f>IF(OR(_xlfn.IFNA($A56,"")="", ROW()&lt;=3,MAX(International!$R$3:$R$2000)&lt;$AC56),"",$A56-_xlfn.XLOOKUP($AC56,International!$R$3:$R$2000,International!$A$3:$A$2000,NA(),1,1))</f>
        <v>-5</v>
      </c>
      <c r="BM56">
        <f>IF(OR(_xlfn.IFNA($A56,"")="", ROW()&lt;=3,MAX(International!$S$3:$S$2000)&lt;$BA56),"",$A56-_xlfn.XLOOKUP($BA56,International!$S$3:$S$2000,International!$A$3:$A$2000,NA(),1,1))</f>
        <v>16</v>
      </c>
      <c r="BN56">
        <f>IF(OR(_xlfn.IFNA($A56,"")="", ROW()&lt;=3,MAX(International!$U$3:$U$2000)&lt;$AC56),"",$A56-_xlfn.XLOOKUP($AC56,International!$U$3:$U$2000,International!$A$3:$A$2000,NA(),1,1))</f>
        <v>23</v>
      </c>
      <c r="BO56">
        <f>IF(OR(_xlfn.IFNA($A56,"")="", ROW()&lt;=3,MAX(International!$V$3:$V$2000)&lt;$BA56),"",$A56-_xlfn.XLOOKUP($BA56,International!$V$3:$V$2000,International!$A$3:$A$2000,NA(),1,1))</f>
        <v>21</v>
      </c>
      <c r="BP56">
        <f>IF(OR(_xlfn.IFNA($A56,"")="", ROW()&lt;=3,MAX(International!$X$3:$X$2000)&lt;$AC56),"",$A56-_xlfn.XLOOKUP($AC56,International!$X$3:$X$2000,International!$A$3:$A$2000,NA(),1,1))</f>
        <v>6</v>
      </c>
      <c r="BQ56">
        <f>IF(OR(_xlfn.IFNA($A56,"")="", ROW()&lt;=3,MAX(International!$Y$3:$Y$2000)&lt;$BA56),"",$A56-_xlfn.XLOOKUP($BA56,International!$Y$3:$Y$2000,International!$A$3:$A$2000,NA(),1,1))</f>
        <v>3</v>
      </c>
      <c r="BR56">
        <f t="shared" si="34"/>
        <v>7</v>
      </c>
      <c r="BS56">
        <f t="shared" si="130"/>
        <v>12800</v>
      </c>
      <c r="BT56">
        <f t="shared" si="131"/>
        <v>1130</v>
      </c>
      <c r="BU56">
        <f t="shared" si="132"/>
        <v>502</v>
      </c>
      <c r="BV56">
        <f t="shared" si="133"/>
        <v>336</v>
      </c>
      <c r="BW56">
        <f t="shared" si="134"/>
        <v>262</v>
      </c>
      <c r="BX56">
        <f>IFERROR(IF(OR(ISNA($A56),$AC56&lt;100),NA(),IF(FLOOR((2^(($BR56+2*_xlfn.XLOOKUP(_xlfn.AGGREGATE(4,6,$BR$3:$BR2007),$BR$3:$BR$2000,$CA$3:$CA$2000,1,1)*LOG(10)/LOG(2))/_xlfn.XLOOKUP(_xlfn.AGGREGATE(4,6,$BR$3:$BR2007),$BR$3:$BR$2000,$CA$3:$CA$2000,1,1))),2)&gt; _xlfn.AGGREGATE(4,6,$BZ$3:$CX$2000)+2000,NA(),FLOOR((2^(($BR56+2*_xlfn.XLOOKUP(_xlfn.AGGREGATE(4,6,$BR$3:$BR2007),$BR$3:$BR$2000,$CA$3:$CA$2000,1,1)*LOG(10)/LOG(2))/_xlfn.XLOOKUP(_xlfn.AGGREGATE(4,6,$BR$3:$BR2007),$BR$3:$BR$2000,$CA$3:$CA$2000,1,1))),2))), NA())</f>
        <v>356</v>
      </c>
      <c r="BY56">
        <f>IF(OR(ISNA($A56),$AC56&lt;100),NA(),FLOOR(_xlfn.XLOOKUP(_xlfn.AGGREGATE(5,6,$BR$3:$BR2007),$BR$3:$BR$2000,$BZ$3:$BZ$2000,1,1)+(_xlfn.XLOOKUP(_xlfn.AGGREGATE(4,6,$BR$3:$BR2007),$BR$3:$BR$2000,$BZ$3:$BZ$2000,1,1)-_xlfn.XLOOKUP(_xlfn.AGGREGATE(5,6,$BR$3:$BR2007),$BR$3:$BR$2000,$BZ$3:$BZ$2000,1,1))/_xlfn.XLOOKUP(_xlfn.AGGREGATE(4,6,$BR$3:$BR2007),$BR$3:$BR$2000,$BR$3:$BR$2000,1,1)*BR56, 1))</f>
        <v>1595</v>
      </c>
      <c r="BZ56">
        <f t="shared" si="35"/>
        <v>455</v>
      </c>
      <c r="CA56">
        <f t="shared" si="135"/>
        <v>3.2023912964928911</v>
      </c>
      <c r="CB56">
        <f>IF(OR(ISNA($A56),$AC56&lt;100),NA(),IF($BR56=0,0,FLOOR((BZ56-_xlfn.XLOOKUP(_xlfn.AGGREGATE(5,6,$BR$3:$BR2007),$BR$3:$BR$2000,BZ$3:BZ$2000,1,1))/_xlfn.XLOOKUP($BR56,$BR$3:$BR$2000,$BR$3:$BR$2000,1,1), 1)))</f>
        <v>48</v>
      </c>
      <c r="CC56" cm="1">
        <f t="array" ref="CC56">IFERROR(IF(OR(ISNA($A56),$AC56&lt;100,INDEX(International!C$3:C$2000,_xlfn.XMATCH(100,International!C$3:C$2000,1,1)+$BR56)=""),NA(),INDEX(International!C$3:C$2000,_xlfn.XMATCH(100,International!C$3:C$2000,1,1)+$BR56)), NA())</f>
        <v>1694</v>
      </c>
      <c r="CD56">
        <f t="shared" si="36"/>
        <v>1.714693614186984</v>
      </c>
      <c r="CE56">
        <f>IF(OR(ISNA($A56),$AC56&lt;100),NA(),IF($BR56=0,0,FLOOR((CC56-_xlfn.XLOOKUP(_xlfn.AGGREGATE(5,6,$BR$3:$BR2007),$BR$3:$BR$2000,CC$3:CC$2000,1,1))/_xlfn.XLOOKUP($BR56,$BR$3:$BR$2000,$BR$3:$BR$2000,1,1), 1)))</f>
        <v>219</v>
      </c>
      <c r="CF56" cm="1">
        <f t="array" ref="CF56">IFERROR(IF(OR(ISNA($A56),$AC56&lt;100,INDEX(International!F$3:F$2000,_xlfn.XMATCH(100,International!F$3:F$2000,1,1)+$BR56)=""),NA(),INDEX(International!F$3:F$2000,_xlfn.XMATCH(100,International!F$3:F$2000,1,1)+$BR56)), NA())</f>
        <v>949</v>
      </c>
      <c r="CG56">
        <f t="shared" si="178"/>
        <v>2.1562292268491192</v>
      </c>
      <c r="CH56">
        <f>IF(OR(ISNA($A56),$AC56&lt;100),NA(),IF($BR56=0,0,FLOOR((CF56-_xlfn.XLOOKUP(_xlfn.AGGREGATE(5,6,$BR$3:$BR2007),$BR$3:$BR$2000,CF$3:CF$2000,1,1))/_xlfn.XLOOKUP($BR56,$BR$3:$BR$2000,$BR$3:$BR$2000,1,1), 1)))</f>
        <v>121</v>
      </c>
      <c r="CI56" cm="1">
        <f t="array" ref="CI56">IFERROR(IF(OR(ISNA($A56),$AC56&lt;100,INDEX(International!I$3:I$2000,_xlfn.XMATCH(100,International!I$3:I$2000,1,1)+$BR56)=""),NA(),INDEX(International!I$3:I$2000,_xlfn.XMATCH(100,International!I$3:I$2000,1,1)+$BR56)), NA())</f>
        <v>977</v>
      </c>
      <c r="CJ56">
        <f t="shared" si="178"/>
        <v>2.1287216304447978</v>
      </c>
      <c r="CK56">
        <f>IF(OR(ISNA($A56),$AC56&lt;100),NA(),IF($BR56=0,0,FLOOR((CI56-_xlfn.XLOOKUP(_xlfn.AGGREGATE(5,6,$BR$3:$BR2007),$BR$3:$BR$2000,CI$3:CI$2000,1,1))/_xlfn.XLOOKUP($BR56,$BR$3:$BR$2000,$BR$3:$BR$2000,1,1), 1)))</f>
        <v>102</v>
      </c>
      <c r="CL56" cm="1">
        <f t="array" ref="CL56">IFERROR(IF(OR(ISNA($A56),$AC56&lt;100,INDEX(International!L$3:L$2000,_xlfn.XMATCH(100,International!L$3:L$2000,1,1)+$BR56)=""),NA(),INDEX(International!L$3:L$2000,_xlfn.XMATCH(100,International!L$3:L$2000,1,1)+$BR56)), NA())</f>
        <v>959</v>
      </c>
      <c r="CM56">
        <f t="shared" ref="CM56:CP56" si="197">IF(OR(ISNA($A56),$AC56&lt;100),NA(),IF(CL56=100,0,($BR56*LOG(2)/LOG(CL56/100))))</f>
        <v>2.1462314466826813</v>
      </c>
      <c r="CN56">
        <f>IF(OR(ISNA($A56),$AC56&lt;100),NA(),IF($BR56=0,0,FLOOR((CL56-_xlfn.XLOOKUP(_xlfn.AGGREGATE(5,6,$BR$3:$BR2007),$BR$3:$BR$2000,CL$3:CL$2000,1,1))/_xlfn.XLOOKUP($BR56,$BR$3:$BR$2000,$BR$3:$BR$2000,1,1), 1)))</f>
        <v>120</v>
      </c>
      <c r="CO56" cm="1">
        <f t="array" ref="CO56">IFERROR(IF(OR(ISNA($A56),$AC56&lt;100,INDEX(International!O$3:O$2000,_xlfn.XMATCH(100,International!O$3:O$2000,1,1)+$BR56)=""),NA(),INDEX(International!O$3:O$2000,_xlfn.XMATCH(100,International!O$3:O$2000,1,1)+$BR56)), NA())</f>
        <v>559</v>
      </c>
      <c r="CP56">
        <f t="shared" si="197"/>
        <v>2.8193426266662356</v>
      </c>
      <c r="CQ56">
        <f>IF(OR(ISNA($A56),$AC56&lt;100),NA(),IF($BR56=0,0,FLOOR((CO56-_xlfn.XLOOKUP(_xlfn.AGGREGATE(5,6,$BR$3:$BR2007),$BR$3:$BR$2000,CO$3:CO$2000,1,1))/_xlfn.XLOOKUP($BR56,$BR$3:$BR$2000,$BR$3:$BR$2000,1,1), 1)))</f>
        <v>64</v>
      </c>
      <c r="CR56" cm="1">
        <f t="array" ref="CR56">IFERROR(IF(OR(ISNA($A56),$AC56&lt;100,INDEX(International!R$3:R$2000,_xlfn.XMATCH(100,International!R$3:R$2000,1,1)+$BR56)=""),NA(),INDEX(International!R$3:R$2000,_xlfn.XMATCH(100,International!R$3:R$2000,1,1)+$BR56)), NA())</f>
        <v>138</v>
      </c>
      <c r="CS56">
        <f t="shared" ref="CS56:CV56" si="198">IF(OR(ISNA($A56),$AC56&lt;100),NA(),IF(CR56=100,0,($BR56*LOG(2)/LOG(CR56/100))))</f>
        <v>15.064510527352439</v>
      </c>
      <c r="CT56">
        <f>IF(OR(ISNA($A56),$AC56&lt;100),NA(),IF($BR56=0,0,FLOOR((CR56-_xlfn.XLOOKUP(_xlfn.AGGREGATE(5,6,$BR$3:$BR2007),$BR$3:$BR$2000,CR$3:CR$2000,1,1))/_xlfn.XLOOKUP($BR56,$BR$3:$BR$2000,$BR$3:$BR$2000,1,1), 1)))</f>
        <v>5</v>
      </c>
      <c r="CU56" cm="1">
        <f t="array" ref="CU56">IFERROR(IF(OR(ISNA($A56),$AC56&lt;100,INDEX(International!U$3:U$2000,_xlfn.XMATCH(100,International!U$3:U$2000,1,1)+$BR56)=""),NA(),INDEX(International!U$3:U$2000,_xlfn.XMATCH(100,International!U$3:U$2000,1,1)+$BR56)), NA())</f>
        <v>1766</v>
      </c>
      <c r="CV56">
        <f t="shared" si="198"/>
        <v>1.6898361558987769</v>
      </c>
      <c r="CW56">
        <f>IF(OR(ISNA($A56),$AC56&lt;100),NA(),IF($BR56=0,0,FLOOR((CU56-_xlfn.XLOOKUP(_xlfn.AGGREGATE(5,6,$BR$3:$BR2007),$BR$3:$BR$2000,CU$3:CU$2000,1,1))/_xlfn.XLOOKUP($BR56,$BR$3:$BR$2000,$BR$3:$BR$2000,1,1), 1)))</f>
        <v>237</v>
      </c>
      <c r="CX56" cm="1">
        <f t="array" ref="CX56">IFERROR(IF(OR(ISNA($A56),$AC56&lt;100,INDEX(International!X$3:X$2000,_xlfn.XMATCH(100,International!X$3:X$2000,1,1)+$BR56)=""),NA(),INDEX(International!X$3:X$2000,_xlfn.XMATCH(100,International!X$3:X$2000,1,1)+$BR56)), NA())</f>
        <v>627</v>
      </c>
      <c r="CY56">
        <f t="shared" ref="CY56" si="199">IF(OR(ISNA($A56),$AC56&lt;100),NA(),IF(CX56=100,0,($BR56*LOG(2)/LOG(CX56/100))))</f>
        <v>2.6430399605284967</v>
      </c>
      <c r="CZ56">
        <f>IF(OR(ISNA($A56),$AC56&lt;100),NA(),IF($BR56=0,0,FLOOR((CX56-_xlfn.XLOOKUP(_xlfn.AGGREGATE(5,6,$BR$3:$BR2007),$BR$3:$BR$2000,CX$3:CX$2000,1,1))/_xlfn.XLOOKUP($BR56,$BR$3:$BR$2000,$BR$3:$BR$2000,1,1), 1)))</f>
        <v>73</v>
      </c>
      <c r="DA56" t="e">
        <f>IF(_xlfn.IFNA(A56,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56:K2053)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55+1,DA55+1,NA())))</f>
        <v>#N/A</v>
      </c>
      <c r="DB56" t="e" cm="1">
        <f t="array" ref="DB56">IFERROR(IF(ISNA($A56),NA(),INDEX(B$3:B$2000,_xlfn.XMATCH(Configuration!$B$12,B$3:B$2000,1,1)+$DA56)-0), NA())</f>
        <v>#N/A</v>
      </c>
      <c r="DC56" t="e" cm="1">
        <f t="array" ref="DC56">IFERROR(IF(ISNA($A56),NA(),INDEX(E$3:E$2000,_xlfn.XMATCH(Configuration!$B$12,E$3:E$2000,1,1)+$DA56)-0), NA())</f>
        <v>#N/A</v>
      </c>
      <c r="DD56" t="e" cm="1">
        <f t="array" ref="DD56">IFERROR(IF(ISNA($A56),NA(),INDEX(H$3:H$2000,_xlfn.XMATCH(Configuration!$B$12,H$3:H$2000,1,1)+$DA56)-0), NA())</f>
        <v>#N/A</v>
      </c>
      <c r="DE56" t="e" cm="1">
        <f t="array" ref="DE56">IFERROR(IF(ISNA($A56),NA(),INDEX(K$3:K$2000,_xlfn.XMATCH(Configuration!$B$12,K$3:K$2000,1,1)+$DA56)-0), NA())</f>
        <v>#N/A</v>
      </c>
      <c r="DF56" t="e" cm="1">
        <f t="array" ref="DF56">IFERROR(IF(ISNA($A56),NA(),INDEX(N$3:N$2000,_xlfn.XMATCH(Configuration!$B$12,N$3:N$2000,1,1)+$DA56)-0), NA())</f>
        <v>#N/A</v>
      </c>
      <c r="DG56" t="e" cm="1">
        <f t="array" ref="DG56">IFERROR(IF(ISNA($A56),NA(),INDEX(Q$3:Q$2000,_xlfn.XMATCH(Configuration!$B$12,Q$3:Q$2000,1,1)+$DA56)-0), NA())</f>
        <v>#N/A</v>
      </c>
      <c r="DH56" t="e" cm="1">
        <f t="array" ref="DH56">IFERROR(IF(ISNA($A56),NA(),INDEX(T$3:T$2000,_xlfn.XMATCH(Configuration!$B$12,T$3:T$2000,1,1)+$DA56)-0), NA())</f>
        <v>#N/A</v>
      </c>
      <c r="DI56" t="e" cm="1">
        <f t="array" ref="DI56">IFERROR(IF(ISNA($A56),NA(),INDEX(W$3:W$2000,_xlfn.XMATCH(Configuration!$B$12,W$3:W$2000,1,1)+$DA56)-0), NA())</f>
        <v>#N/A</v>
      </c>
    </row>
    <row r="57" spans="1:120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10"/>
        <v>568</v>
      </c>
      <c r="AD57">
        <f t="shared" si="11"/>
        <v>43</v>
      </c>
      <c r="AE57">
        <f t="shared" si="12"/>
        <v>6</v>
      </c>
      <c r="AF57" s="5">
        <f t="shared" si="13"/>
        <v>1.4487179487179487</v>
      </c>
      <c r="AG57">
        <f t="shared" si="14"/>
        <v>519</v>
      </c>
      <c r="AH57">
        <f t="shared" si="15"/>
        <v>301</v>
      </c>
      <c r="AI57">
        <f t="shared" si="16"/>
        <v>39</v>
      </c>
      <c r="AJ57">
        <f t="shared" si="17"/>
        <v>1</v>
      </c>
      <c r="AK57">
        <f t="shared" si="18"/>
        <v>261</v>
      </c>
      <c r="AL57" s="2">
        <f t="shared" si="19"/>
        <v>0.12244897959183673</v>
      </c>
      <c r="AM57" s="2">
        <f t="shared" si="20"/>
        <v>0.87755102040816324</v>
      </c>
      <c r="AN57" s="2">
        <f t="shared" si="21"/>
        <v>5.2816901408450703E-3</v>
      </c>
      <c r="AO57" s="2">
        <f t="shared" si="22"/>
        <v>0.47007042253521125</v>
      </c>
      <c r="AP57" s="2">
        <f t="shared" si="23"/>
        <v>1.7605633802816902E-3</v>
      </c>
      <c r="AQ57" s="2">
        <f t="shared" si="24"/>
        <v>6.5140845070422532E-2</v>
      </c>
      <c r="AR57" s="2">
        <f t="shared" si="25"/>
        <v>0.16549295774647887</v>
      </c>
      <c r="AS57" s="2">
        <f t="shared" si="26"/>
        <v>1.7605633802816902E-2</v>
      </c>
      <c r="AT57" s="2">
        <f t="shared" si="27"/>
        <v>6.1619718309859156E-2</v>
      </c>
      <c r="AU57" s="2">
        <f t="shared" si="28"/>
        <v>0.2130281690140845</v>
      </c>
      <c r="AV57" s="3">
        <f t="shared" ca="1" si="29"/>
        <v>62.857142857142854</v>
      </c>
      <c r="AW57" s="2">
        <f t="shared" si="30"/>
        <v>0.24835164835164836</v>
      </c>
      <c r="AX57" s="2">
        <f t="shared" si="31"/>
        <v>0.44871794871794873</v>
      </c>
      <c r="AY57">
        <f t="shared" si="32"/>
        <v>4</v>
      </c>
      <c r="AZ57">
        <f t="shared" si="33"/>
        <v>4</v>
      </c>
      <c r="BA57" s="3">
        <f>IF(_xlfn.IFNA($A57,"")="","",AC57/(Configuration!$B$1/1000000))</f>
        <v>22.393679305165133</v>
      </c>
      <c r="BB57">
        <f>IF(OR(_xlfn.IFNA($A57,"")="", ROW()&lt;=3,MAX(International!$C$3:$C$2000)&lt;$AC57),"",$A57-_xlfn.XLOOKUP($AC57,International!$C$3:$C$2000,International!$A$3:$A$2000,NA(),1,1))</f>
        <v>20</v>
      </c>
      <c r="BC57">
        <f>IF(OR(_xlfn.IFNA($A57,"")="", ROW()&lt;=3,MAX(International!$D$3:$D$2000)&lt;$BA57),"",$A57-_xlfn.XLOOKUP($BA57,International!$D$3:$D$2000,International!$A$3:$A$2000,NA(),1,1))</f>
        <v>17</v>
      </c>
      <c r="BD57">
        <f>IF(OR(_xlfn.IFNA($A57,"")="", ROW()&lt;=3,MAX(International!$F$3:$F$2000)&lt;$AC57),"",$A57-_xlfn.XLOOKUP($AC57,International!$F$3:$F$2000,International!$A$3:$A$2000,NA(),1,1))</f>
        <v>12</v>
      </c>
      <c r="BE57">
        <f>IF(OR(_xlfn.IFNA($A57,"")="", ROW()&lt;=3,MAX(International!$G$3:$G$2000)&lt;$BA57),"",$A57-_xlfn.XLOOKUP($BA57,International!$G$3:$G$2000,International!$A$3:$A$2000,NA(),1,1))</f>
        <v>8</v>
      </c>
      <c r="BF57">
        <f>IF(OR(_xlfn.IFNA($A57,"")="", ROW()&lt;=3,MAX(International!$I$3:$I$2000)&lt;$AC57),"",$A57-_xlfn.XLOOKUP($AC57,International!$I$3:$I$2000,International!$A$3:$A$2000,NA(),1,1))</f>
        <v>6</v>
      </c>
      <c r="BG57">
        <f>IF(OR(_xlfn.IFNA($A57,"")="", ROW()&lt;=3,MAX(International!$J$3:$J$2000)&lt;$BA57),"",$A57-_xlfn.XLOOKUP($BA57,International!$J$3:$J$2000,International!$A$3:$A$2000,NA(),1,1))</f>
        <v>8</v>
      </c>
      <c r="BH57">
        <f>IF(OR(_xlfn.IFNA($A57,"")="", ROW()&lt;=3,MAX(International!$L$3:$L$2000)&lt;$AC57),"",$A57-_xlfn.XLOOKUP($AC57,International!$L$3:$L$2000,International!$A$3:$A$2000,NA(),1,1))</f>
        <v>9</v>
      </c>
      <c r="BI57">
        <f>IF(OR(_xlfn.IFNA($A57,"")="", ROW()&lt;=3,MAX(International!$M$3:$M$2000)&lt;$BA57),"",$A57-_xlfn.XLOOKUP($BA57,International!$M$3:$M$2000,International!$A$3:$A$2000,NA(),1,1))</f>
        <v>0</v>
      </c>
      <c r="BJ57">
        <f>IF(OR(_xlfn.IFNA($A57,"")="", ROW()&lt;=3,MAX(International!$O$3:$O$2000)&lt;$AC57),"",$A57-_xlfn.XLOOKUP($AC57,International!$O$3:$O$2000,International!$A$3:$A$2000,NA(),1,1))</f>
        <v>4</v>
      </c>
      <c r="BK57">
        <f>IF(OR(_xlfn.IFNA($A57,"")="", ROW()&lt;=3,MAX(International!$P$3:$P$2000)&lt;$BA57),"",$A57-_xlfn.XLOOKUP($BA57,International!$P$3:$P$2000,International!$A$3:$A$2000,NA(),1,1))</f>
        <v>8</v>
      </c>
      <c r="BL57">
        <f>IF(OR(_xlfn.IFNA($A57,"")="", ROW()&lt;=3,MAX(International!$R$3:$R$2000)&lt;$AC57),"",$A57-_xlfn.XLOOKUP($AC57,International!$R$3:$R$2000,International!$A$3:$A$2000,NA(),1,1))</f>
        <v>-7</v>
      </c>
      <c r="BM57">
        <f>IF(OR(_xlfn.IFNA($A57,"")="", ROW()&lt;=3,MAX(International!$S$3:$S$2000)&lt;$BA57),"",$A57-_xlfn.XLOOKUP($BA57,International!$S$3:$S$2000,International!$A$3:$A$2000,NA(),1,1))</f>
        <v>12</v>
      </c>
      <c r="BN57">
        <f>IF(OR(_xlfn.IFNA($A57,"")="", ROW()&lt;=3,MAX(International!$U$3:$U$2000)&lt;$AC57),"",$A57-_xlfn.XLOOKUP($AC57,International!$U$3:$U$2000,International!$A$3:$A$2000,NA(),1,1))</f>
        <v>24</v>
      </c>
      <c r="BO57">
        <f>IF(OR(_xlfn.IFNA($A57,"")="", ROW()&lt;=3,MAX(International!$V$3:$V$2000)&lt;$BA57),"",$A57-_xlfn.XLOOKUP($BA57,International!$V$3:$V$2000,International!$A$3:$A$2000,NA(),1,1))</f>
        <v>21</v>
      </c>
      <c r="BP57">
        <f>IF(OR(_xlfn.IFNA($A57,"")="", ROW()&lt;=3,MAX(International!$X$3:$X$2000)&lt;$AC57),"",$A57-_xlfn.XLOOKUP($AC57,International!$X$3:$X$2000,International!$A$3:$A$2000,NA(),1,1))</f>
        <v>6</v>
      </c>
      <c r="BQ57">
        <f>IF(OR(_xlfn.IFNA($A57,"")="", ROW()&lt;=3,MAX(International!$Y$3:$Y$2000)&lt;$BA57),"",$A57-_xlfn.XLOOKUP($BA57,International!$Y$3:$Y$2000,International!$A$3:$A$2000,NA(),1,1))</f>
        <v>2</v>
      </c>
      <c r="BR57">
        <f t="shared" si="34"/>
        <v>8</v>
      </c>
      <c r="BS57">
        <f t="shared" si="130"/>
        <v>25600</v>
      </c>
      <c r="BT57">
        <f t="shared" si="131"/>
        <v>1598</v>
      </c>
      <c r="BU57">
        <f t="shared" si="132"/>
        <v>634</v>
      </c>
      <c r="BV57">
        <f t="shared" si="133"/>
        <v>400</v>
      </c>
      <c r="BW57">
        <f t="shared" si="134"/>
        <v>302</v>
      </c>
      <c r="BX57">
        <f>IFERROR(IF(OR(ISNA($A57),$AC57&lt;100),NA(),IF(FLOOR((2^(($BR57+2*_xlfn.XLOOKUP(_xlfn.AGGREGATE(4,6,$BR$3:$BR2008),$BR$3:$BR$2000,$CA$3:$CA$2000,1,1)*LOG(10)/LOG(2))/_xlfn.XLOOKUP(_xlfn.AGGREGATE(4,6,$BR$3:$BR2008),$BR$3:$BR$2000,$CA$3:$CA$2000,1,1))),2)&gt; _xlfn.AGGREGATE(4,6,$BZ$3:$CX$2000)+2000,NA(),FLOOR((2^(($BR57+2*_xlfn.XLOOKUP(_xlfn.AGGREGATE(4,6,$BR$3:$BR2008),$BR$3:$BR$2000,$CA$3:$CA$2000,1,1)*LOG(10)/LOG(2))/_xlfn.XLOOKUP(_xlfn.AGGREGATE(4,6,$BR$3:$BR2008),$BR$3:$BR$2000,$CA$3:$CA$2000,1,1))),2))), NA())</f>
        <v>428</v>
      </c>
      <c r="BY57">
        <f>IF(OR(ISNA($A57),$AC57&lt;100),NA(),FLOOR(_xlfn.XLOOKUP(_xlfn.AGGREGATE(5,6,$BR$3:$BR2008),$BR$3:$BR$2000,$BZ$3:$BZ$2000,1,1)+(_xlfn.XLOOKUP(_xlfn.AGGREGATE(4,6,$BR$3:$BR2008),$BR$3:$BR$2000,$BZ$3:$BZ$2000,1,1)-_xlfn.XLOOKUP(_xlfn.AGGREGATE(5,6,$BR$3:$BR2008),$BR$3:$BR$2000,$BZ$3:$BZ$2000,1,1))/_xlfn.XLOOKUP(_xlfn.AGGREGATE(4,6,$BR$3:$BR2008),$BR$3:$BR$2000,$BR$3:$BR$2000,1,1)*BR57, 1))</f>
        <v>1807</v>
      </c>
      <c r="BZ57">
        <f t="shared" si="35"/>
        <v>568</v>
      </c>
      <c r="CA57">
        <f t="shared" si="135"/>
        <v>3.1924773361393286</v>
      </c>
      <c r="CB57">
        <f>IF(OR(ISNA($A57),$AC57&lt;100),NA(),IF($BR57=0,0,FLOOR((BZ57-_xlfn.XLOOKUP(_xlfn.AGGREGATE(5,6,$BR$3:$BR2008),$BR$3:$BR$2000,BZ$3:BZ$2000,1,1))/_xlfn.XLOOKUP($BR57,$BR$3:$BR$2000,$BR$3:$BR$2000,1,1), 1)))</f>
        <v>56</v>
      </c>
      <c r="CC57" cm="1">
        <f t="array" ref="CC57">IFERROR(IF(OR(ISNA($A57),$AC57&lt;100,INDEX(International!C$3:C$2000,_xlfn.XMATCH(100,International!C$3:C$2000,1,1)+$BR57)=""),NA(),INDEX(International!C$3:C$2000,_xlfn.XMATCH(100,International!C$3:C$2000,1,1)+$BR57)), NA())</f>
        <v>2036</v>
      </c>
      <c r="CD57">
        <f t="shared" si="36"/>
        <v>1.8400678967587554</v>
      </c>
      <c r="CE57">
        <f>IF(OR(ISNA($A57),$AC57&lt;100),NA(),IF($BR57=0,0,FLOOR((CC57-_xlfn.XLOOKUP(_xlfn.AGGREGATE(5,6,$BR$3:$BR2008),$BR$3:$BR$2000,CC$3:CC$2000,1,1))/_xlfn.XLOOKUP($BR57,$BR$3:$BR$2000,$BR$3:$BR$2000,1,1), 1)))</f>
        <v>235</v>
      </c>
      <c r="CF57" cm="1">
        <f t="array" ref="CF57">IFERROR(IF(OR(ISNA($A57),$AC57&lt;100,INDEX(International!F$3:F$2000,_xlfn.XMATCH(100,International!F$3:F$2000,1,1)+$BR57)=""),NA(),INDEX(International!F$3:F$2000,_xlfn.XMATCH(100,International!F$3:F$2000,1,1)+$BR57)), NA())</f>
        <v>1126</v>
      </c>
      <c r="CG57">
        <f t="shared" si="178"/>
        <v>2.2902064128458908</v>
      </c>
      <c r="CH57">
        <f>IF(OR(ISNA($A57),$AC57&lt;100),NA(),IF($BR57=0,0,FLOOR((CF57-_xlfn.XLOOKUP(_xlfn.AGGREGATE(5,6,$BR$3:$BR2008),$BR$3:$BR$2000,CF$3:CF$2000,1,1))/_xlfn.XLOOKUP($BR57,$BR$3:$BR$2000,$BR$3:$BR$2000,1,1), 1)))</f>
        <v>128</v>
      </c>
      <c r="CI57" cm="1">
        <f t="array" ref="CI57">IFERROR(IF(OR(ISNA($A57),$AC57&lt;100,INDEX(International!I$3:I$2000,_xlfn.XMATCH(100,International!I$3:I$2000,1,1)+$BR57)=""),NA(),INDEX(International!I$3:I$2000,_xlfn.XMATCH(100,International!I$3:I$2000,1,1)+$BR57)), NA())</f>
        <v>1057</v>
      </c>
      <c r="CJ57">
        <f t="shared" si="178"/>
        <v>2.3516246321412191</v>
      </c>
      <c r="CK57">
        <f>IF(OR(ISNA($A57),$AC57&lt;100),NA(),IF($BR57=0,0,FLOOR((CI57-_xlfn.XLOOKUP(_xlfn.AGGREGATE(5,6,$BR$3:$BR2008),$BR$3:$BR$2000,CI$3:CI$2000,1,1))/_xlfn.XLOOKUP($BR57,$BR$3:$BR$2000,$BR$3:$BR$2000,1,1), 1)))</f>
        <v>99</v>
      </c>
      <c r="CL57" cm="1">
        <f t="array" ref="CL57">IFERROR(IF(OR(ISNA($A57),$AC57&lt;100,INDEX(International!L$3:L$2000,_xlfn.XMATCH(100,International!L$3:L$2000,1,1)+$BR57)=""),NA(),INDEX(International!L$3:L$2000,_xlfn.XMATCH(100,International!L$3:L$2000,1,1)+$BR57)), NA())</f>
        <v>1281</v>
      </c>
      <c r="CM57">
        <f t="shared" ref="CM57:CP57" si="200">IF(OR(ISNA($A57),$AC57&lt;100),NA(),IF(CL57=100,0,($BR57*LOG(2)/LOG(CL57/100))))</f>
        <v>2.1743865808165102</v>
      </c>
      <c r="CN57">
        <f>IF(OR(ISNA($A57),$AC57&lt;100),NA(),IF($BR57=0,0,FLOOR((CL57-_xlfn.XLOOKUP(_xlfn.AGGREGATE(5,6,$BR$3:$BR2008),$BR$3:$BR$2000,CL$3:CL$2000,1,1))/_xlfn.XLOOKUP($BR57,$BR$3:$BR$2000,$BR$3:$BR$2000,1,1), 1)))</f>
        <v>145</v>
      </c>
      <c r="CO57" cm="1">
        <f t="array" ref="CO57">IFERROR(IF(OR(ISNA($A57),$AC57&lt;100,INDEX(International!O$3:O$2000,_xlfn.XMATCH(100,International!O$3:O$2000,1,1)+$BR57)=""),NA(),INDEX(International!O$3:O$2000,_xlfn.XMATCH(100,International!O$3:O$2000,1,1)+$BR57)), NA())</f>
        <v>689</v>
      </c>
      <c r="CP57">
        <f t="shared" si="200"/>
        <v>2.8730431161327443</v>
      </c>
      <c r="CQ57">
        <f>IF(OR(ISNA($A57),$AC57&lt;100),NA(),IF($BR57=0,0,FLOOR((CO57-_xlfn.XLOOKUP(_xlfn.AGGREGATE(5,6,$BR$3:$BR2008),$BR$3:$BR$2000,CO$3:CO$2000,1,1))/_xlfn.XLOOKUP($BR57,$BR$3:$BR$2000,$BR$3:$BR$2000,1,1), 1)))</f>
        <v>72</v>
      </c>
      <c r="CR57" cm="1">
        <f t="array" ref="CR57">IFERROR(IF(OR(ISNA($A57),$AC57&lt;100,INDEX(International!R$3:R$2000,_xlfn.XMATCH(100,International!R$3:R$2000,1,1)+$BR57)=""),NA(),INDEX(International!R$3:R$2000,_xlfn.XMATCH(100,International!R$3:R$2000,1,1)+$BR57)), NA())</f>
        <v>150</v>
      </c>
      <c r="CS57">
        <f t="shared" ref="CS57:CV57" si="201">IF(OR(ISNA($A57),$AC57&lt;100),NA(),IF(CR57=100,0,($BR57*LOG(2)/LOG(CR57/100))))</f>
        <v>13.676090330811638</v>
      </c>
      <c r="CT57">
        <f>IF(OR(ISNA($A57),$AC57&lt;100),NA(),IF($BR57=0,0,FLOOR((CR57-_xlfn.XLOOKUP(_xlfn.AGGREGATE(5,6,$BR$3:$BR2008),$BR$3:$BR$2000,CR$3:CR$2000,1,1))/_xlfn.XLOOKUP($BR57,$BR$3:$BR$2000,$BR$3:$BR$2000,1,1), 1)))</f>
        <v>6</v>
      </c>
      <c r="CU57" cm="1">
        <f t="array" ref="CU57">IFERROR(IF(OR(ISNA($A57),$AC57&lt;100,INDEX(International!U$3:U$2000,_xlfn.XMATCH(100,International!U$3:U$2000,1,1)+$BR57)=""),NA(),INDEX(International!U$3:U$2000,_xlfn.XMATCH(100,International!U$3:U$2000,1,1)+$BR57)), NA())</f>
        <v>2337</v>
      </c>
      <c r="CV57">
        <f t="shared" si="201"/>
        <v>1.7595620759996315</v>
      </c>
      <c r="CW57">
        <f>IF(OR(ISNA($A57),$AC57&lt;100),NA(),IF($BR57=0,0,FLOOR((CU57-_xlfn.XLOOKUP(_xlfn.AGGREGATE(5,6,$BR$3:$BR2008),$BR$3:$BR$2000,CU$3:CU$2000,1,1))/_xlfn.XLOOKUP($BR57,$BR$3:$BR$2000,$BR$3:$BR$2000,1,1), 1)))</f>
        <v>279</v>
      </c>
      <c r="CX57" cm="1">
        <f t="array" ref="CX57">IFERROR(IF(OR(ISNA($A57),$AC57&lt;100,INDEX(International!X$3:X$2000,_xlfn.XMATCH(100,International!X$3:X$2000,1,1)+$BR57)=""),NA(),INDEX(International!X$3:X$2000,_xlfn.XMATCH(100,International!X$3:X$2000,1,1)+$BR57)), NA())</f>
        <v>798</v>
      </c>
      <c r="CY57">
        <f t="shared" ref="CY57" si="202">IF(OR(ISNA($A57),$AC57&lt;100),NA(),IF(CX57=100,0,($BR57*LOG(2)/LOG(CX57/100))))</f>
        <v>2.6698805385263937</v>
      </c>
      <c r="CZ57">
        <f>IF(OR(ISNA($A57),$AC57&lt;100),NA(),IF($BR57=0,0,FLOOR((CX57-_xlfn.XLOOKUP(_xlfn.AGGREGATE(5,6,$BR$3:$BR2008),$BR$3:$BR$2000,CX$3:CX$2000,1,1))/_xlfn.XLOOKUP($BR57,$BR$3:$BR$2000,$BR$3:$BR$2000,1,1), 1)))</f>
        <v>85</v>
      </c>
      <c r="DA57" t="e">
        <f>IF(_xlfn.IFNA(A57,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57:K2054)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56+1,DA56+1,NA())))</f>
        <v>#N/A</v>
      </c>
      <c r="DB57" t="e" cm="1">
        <f t="array" ref="DB57">IFERROR(IF(ISNA($A57),NA(),INDEX(B$3:B$2000,_xlfn.XMATCH(Configuration!$B$12,B$3:B$2000,1,1)+$DA57)-0), NA())</f>
        <v>#N/A</v>
      </c>
      <c r="DC57" t="e" cm="1">
        <f t="array" ref="DC57">IFERROR(IF(ISNA($A57),NA(),INDEX(E$3:E$2000,_xlfn.XMATCH(Configuration!$B$12,E$3:E$2000,1,1)+$DA57)-0), NA())</f>
        <v>#N/A</v>
      </c>
      <c r="DD57" t="e" cm="1">
        <f t="array" ref="DD57">IFERROR(IF(ISNA($A57),NA(),INDEX(H$3:H$2000,_xlfn.XMATCH(Configuration!$B$12,H$3:H$2000,1,1)+$DA57)-0), NA())</f>
        <v>#N/A</v>
      </c>
      <c r="DE57" t="e" cm="1">
        <f t="array" ref="DE57">IFERROR(IF(ISNA($A57),NA(),INDEX(K$3:K$2000,_xlfn.XMATCH(Configuration!$B$12,K$3:K$2000,1,1)+$DA57)-0), NA())</f>
        <v>#N/A</v>
      </c>
      <c r="DF57" t="e" cm="1">
        <f t="array" ref="DF57">IFERROR(IF(ISNA($A57),NA(),INDEX(N$3:N$2000,_xlfn.XMATCH(Configuration!$B$12,N$3:N$2000,1,1)+$DA57)-0), NA())</f>
        <v>#N/A</v>
      </c>
      <c r="DG57" t="e" cm="1">
        <f t="array" ref="DG57">IFERROR(IF(ISNA($A57),NA(),INDEX(Q$3:Q$2000,_xlfn.XMATCH(Configuration!$B$12,Q$3:Q$2000,1,1)+$DA57)-0), NA())</f>
        <v>#N/A</v>
      </c>
      <c r="DH57" t="e" cm="1">
        <f t="array" ref="DH57">IFERROR(IF(ISNA($A57),NA(),INDEX(T$3:T$2000,_xlfn.XMATCH(Configuration!$B$12,T$3:T$2000,1,1)+$DA57)-0), NA())</f>
        <v>#N/A</v>
      </c>
      <c r="DI57" t="e" cm="1">
        <f t="array" ref="DI57">IFERROR(IF(ISNA($A57),NA(),INDEX(W$3:W$2000,_xlfn.XMATCH(Configuration!$B$12,W$3:W$2000,1,1)+$DA57)-0), NA())</f>
        <v>#N/A</v>
      </c>
    </row>
    <row r="58" spans="1:120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3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2</v>
      </c>
      <c r="AB58">
        <f>IF(_xlfn.IFNA($A58,"")="","",Daily!E58+Daily!H58+Daily!K58+Daily!N58+Daily!Q58+Daily!T58+Daily!W58+Daily!Z58)</f>
        <v>0</v>
      </c>
      <c r="AC58">
        <f t="shared" si="10"/>
        <v>710</v>
      </c>
      <c r="AD58">
        <f t="shared" si="11"/>
        <v>45</v>
      </c>
      <c r="AE58">
        <f t="shared" si="12"/>
        <v>6</v>
      </c>
      <c r="AF58" s="5">
        <f t="shared" si="13"/>
        <v>1.2566371681415929</v>
      </c>
      <c r="AG58">
        <f t="shared" si="14"/>
        <v>659</v>
      </c>
      <c r="AH58">
        <f t="shared" si="15"/>
        <v>403</v>
      </c>
      <c r="AI58">
        <f t="shared" si="16"/>
        <v>41</v>
      </c>
      <c r="AJ58">
        <f t="shared" si="17"/>
        <v>1</v>
      </c>
      <c r="AK58">
        <f t="shared" si="18"/>
        <v>361</v>
      </c>
      <c r="AL58" s="2">
        <f t="shared" si="19"/>
        <v>0.11764705882352941</v>
      </c>
      <c r="AM58" s="2">
        <f t="shared" si="20"/>
        <v>0.88235294117647056</v>
      </c>
      <c r="AN58" s="2">
        <f t="shared" si="21"/>
        <v>5.6338028169014088E-3</v>
      </c>
      <c r="AO58" s="2">
        <f t="shared" si="22"/>
        <v>0.43239436619718308</v>
      </c>
      <c r="AP58" s="2">
        <f t="shared" si="23"/>
        <v>1.4084507042253522E-3</v>
      </c>
      <c r="AQ58" s="2">
        <f t="shared" si="24"/>
        <v>5.9154929577464786E-2</v>
      </c>
      <c r="AR58" s="2">
        <f t="shared" si="25"/>
        <v>0.20281690140845071</v>
      </c>
      <c r="AS58" s="2">
        <f t="shared" si="26"/>
        <v>1.4084507042253521E-2</v>
      </c>
      <c r="AT58" s="2">
        <f t="shared" si="27"/>
        <v>7.3239436619718309E-2</v>
      </c>
      <c r="AU58" s="2">
        <f t="shared" si="28"/>
        <v>0.21126760563380281</v>
      </c>
      <c r="AV58" s="3">
        <f t="shared" ca="1" si="29"/>
        <v>78.857142857142861</v>
      </c>
      <c r="AW58" s="2">
        <f t="shared" si="30"/>
        <v>0.25</v>
      </c>
      <c r="AX58" s="2">
        <f t="shared" si="31"/>
        <v>0.25663716814159293</v>
      </c>
      <c r="AY58">
        <f t="shared" si="32"/>
        <v>4</v>
      </c>
      <c r="AZ58">
        <f t="shared" si="33"/>
        <v>4</v>
      </c>
      <c r="BA58" s="3">
        <f>IF(_xlfn.IFNA($A58,"")="","",AC58/(Configuration!$B$1/1000000))</f>
        <v>27.992099131456417</v>
      </c>
      <c r="BB58">
        <f>IF(OR(_xlfn.IFNA($A58,"")="", ROW()&lt;=3,MAX(International!$C$3:$C$2000)&lt;$AC58),"",$A58-_xlfn.XLOOKUP($AC58,International!$C$3:$C$2000,International!$A$3:$A$2000,NA(),1,1))</f>
        <v>20</v>
      </c>
      <c r="BC58">
        <f>IF(OR(_xlfn.IFNA($A58,"")="", ROW()&lt;=3,MAX(International!$D$3:$D$2000)&lt;$BA58),"",$A58-_xlfn.XLOOKUP($BA58,International!$D$3:$D$2000,International!$A$3:$A$2000,NA(),1,1))</f>
        <v>18</v>
      </c>
      <c r="BD58">
        <f>IF(OR(_xlfn.IFNA($A58,"")="", ROW()&lt;=3,MAX(International!$F$3:$F$2000)&lt;$AC58),"",$A58-_xlfn.XLOOKUP($AC58,International!$F$3:$F$2000,International!$A$3:$A$2000,NA(),1,1))</f>
        <v>12</v>
      </c>
      <c r="BE58">
        <f>IF(OR(_xlfn.IFNA($A58,"")="", ROW()&lt;=3,MAX(International!$G$3:$G$2000)&lt;$BA58),"",$A58-_xlfn.XLOOKUP($BA58,International!$G$3:$G$2000,International!$A$3:$A$2000,NA(),1,1))</f>
        <v>8</v>
      </c>
      <c r="BF58">
        <f>IF(OR(_xlfn.IFNA($A58,"")="", ROW()&lt;=3,MAX(International!$I$3:$I$2000)&lt;$AC58),"",$A58-_xlfn.XLOOKUP($AC58,International!$I$3:$I$2000,International!$A$3:$A$2000,NA(),1,1))</f>
        <v>6</v>
      </c>
      <c r="BG58">
        <f>IF(OR(_xlfn.IFNA($A58,"")="", ROW()&lt;=3,MAX(International!$J$3:$J$2000)&lt;$BA58),"",$A58-_xlfn.XLOOKUP($BA58,International!$J$3:$J$2000,International!$A$3:$A$2000,NA(),1,1))</f>
        <v>9</v>
      </c>
      <c r="BH58">
        <f>IF(OR(_xlfn.IFNA($A58,"")="", ROW()&lt;=3,MAX(International!$L$3:$L$2000)&lt;$AC58),"",$A58-_xlfn.XLOOKUP($AC58,International!$L$3:$L$2000,International!$A$3:$A$2000,NA(),1,1))</f>
        <v>9</v>
      </c>
      <c r="BI58">
        <f>IF(OR(_xlfn.IFNA($A58,"")="", ROW()&lt;=3,MAX(International!$M$3:$M$2000)&lt;$BA58),"",$A58-_xlfn.XLOOKUP($BA58,International!$M$3:$M$2000,International!$A$3:$A$2000,NA(),1,1))</f>
        <v>0</v>
      </c>
      <c r="BJ58">
        <f>IF(OR(_xlfn.IFNA($A58,"")="", ROW()&lt;=3,MAX(International!$O$3:$O$2000)&lt;$AC58),"",$A58-_xlfn.XLOOKUP($AC58,International!$O$3:$O$2000,International!$A$3:$A$2000,NA(),1,1))</f>
        <v>4</v>
      </c>
      <c r="BK58">
        <f>IF(OR(_xlfn.IFNA($A58,"")="", ROW()&lt;=3,MAX(International!$P$3:$P$2000)&lt;$BA58),"",$A58-_xlfn.XLOOKUP($BA58,International!$P$3:$P$2000,International!$A$3:$A$2000,NA(),1,1))</f>
        <v>7</v>
      </c>
      <c r="BL58">
        <f>IF(OR(_xlfn.IFNA($A58,"")="", ROW()&lt;=3,MAX(International!$R$3:$R$2000)&lt;$AC58),"",$A58-_xlfn.XLOOKUP($AC58,International!$R$3:$R$2000,International!$A$3:$A$2000,NA(),1,1))</f>
        <v>-8</v>
      </c>
      <c r="BM58">
        <f>IF(OR(_xlfn.IFNA($A58,"")="", ROW()&lt;=3,MAX(International!$S$3:$S$2000)&lt;$BA58),"",$A58-_xlfn.XLOOKUP($BA58,International!$S$3:$S$2000,International!$A$3:$A$2000,NA(),1,1))</f>
        <v>9</v>
      </c>
      <c r="BN58">
        <f>IF(OR(_xlfn.IFNA($A58,"")="", ROW()&lt;=3,MAX(International!$U$3:$U$2000)&lt;$AC58),"",$A58-_xlfn.XLOOKUP($AC58,International!$U$3:$U$2000,International!$A$3:$A$2000,NA(),1,1))</f>
        <v>24</v>
      </c>
      <c r="BO58">
        <f>IF(OR(_xlfn.IFNA($A58,"")="", ROW()&lt;=3,MAX(International!$V$3:$V$2000)&lt;$BA58),"",$A58-_xlfn.XLOOKUP($BA58,International!$V$3:$V$2000,International!$A$3:$A$2000,NA(),1,1))</f>
        <v>21</v>
      </c>
      <c r="BP58">
        <f>IF(OR(_xlfn.IFNA($A58,"")="", ROW()&lt;=3,MAX(International!$X$3:$X$2000)&lt;$AC58),"",$A58-_xlfn.XLOOKUP($AC58,International!$X$3:$X$2000,International!$A$3:$A$2000,NA(),1,1))</f>
        <v>6</v>
      </c>
      <c r="BQ58">
        <f>IF(OR(_xlfn.IFNA($A58,"")="", ROW()&lt;=3,MAX(International!$Y$3:$Y$2000)&lt;$BA58),"",$A58-_xlfn.XLOOKUP($BA58,International!$Y$3:$Y$2000,International!$A$3:$A$2000,NA(),1,1))</f>
        <v>2</v>
      </c>
      <c r="BR58">
        <f t="shared" si="34"/>
        <v>9</v>
      </c>
      <c r="BS58">
        <f t="shared" si="130"/>
        <v>51200</v>
      </c>
      <c r="BT58">
        <f t="shared" si="131"/>
        <v>2262</v>
      </c>
      <c r="BU58">
        <f t="shared" si="132"/>
        <v>800</v>
      </c>
      <c r="BV58">
        <f t="shared" si="133"/>
        <v>474</v>
      </c>
      <c r="BW58">
        <f t="shared" si="134"/>
        <v>348</v>
      </c>
      <c r="BX58">
        <f>IFERROR(IF(OR(ISNA($A58),$AC58&lt;100),NA(),IF(FLOOR((2^(($BR58+2*_xlfn.XLOOKUP(_xlfn.AGGREGATE(4,6,$BR$3:$BR2009),$BR$3:$BR$2000,$CA$3:$CA$2000,1,1)*LOG(10)/LOG(2))/_xlfn.XLOOKUP(_xlfn.AGGREGATE(4,6,$BR$3:$BR2009),$BR$3:$BR$2000,$CA$3:$CA$2000,1,1))),2)&gt; _xlfn.AGGREGATE(4,6,$BZ$3:$CX$2000)+2000,NA(),FLOOR((2^(($BR58+2*_xlfn.XLOOKUP(_xlfn.AGGREGATE(4,6,$BR$3:$BR2009),$BR$3:$BR$2000,$CA$3:$CA$2000,1,1)*LOG(10)/LOG(2))/_xlfn.XLOOKUP(_xlfn.AGGREGATE(4,6,$BR$3:$BR2009),$BR$3:$BR$2000,$CA$3:$CA$2000,1,1))),2))), NA())</f>
        <v>514</v>
      </c>
      <c r="BY58">
        <f>IF(OR(ISNA($A58),$AC58&lt;100),NA(),FLOOR(_xlfn.XLOOKUP(_xlfn.AGGREGATE(5,6,$BR$3:$BR2009),$BR$3:$BR$2000,$BZ$3:$BZ$2000,1,1)+(_xlfn.XLOOKUP(_xlfn.AGGREGATE(4,6,$BR$3:$BR2009),$BR$3:$BR$2000,$BZ$3:$BZ$2000,1,1)-_xlfn.XLOOKUP(_xlfn.AGGREGATE(5,6,$BR$3:$BR2009),$BR$3:$BR$2000,$BZ$3:$BZ$2000,1,1))/_xlfn.XLOOKUP(_xlfn.AGGREGATE(4,6,$BR$3:$BR2009),$BR$3:$BR$2000,$BR$3:$BR$2000,1,1)*BR58, 1))</f>
        <v>2019</v>
      </c>
      <c r="BZ58">
        <f t="shared" si="35"/>
        <v>710</v>
      </c>
      <c r="CA58">
        <f t="shared" si="135"/>
        <v>3.1826647750974599</v>
      </c>
      <c r="CB58">
        <f>IF(OR(ISNA($A58),$AC58&lt;100),NA(),IF($BR58=0,0,FLOOR((BZ58-_xlfn.XLOOKUP(_xlfn.AGGREGATE(5,6,$BR$3:$BR2009),$BR$3:$BR$2000,BZ$3:BZ$2000,1,1))/_xlfn.XLOOKUP($BR58,$BR$3:$BR$2000,$BR$3:$BR$2000,1,1), 1)))</f>
        <v>66</v>
      </c>
      <c r="CC58" cm="1">
        <f t="array" ref="CC58">IFERROR(IF(OR(ISNA($A58),$AC58&lt;100,INDEX(International!C$3:C$2000,_xlfn.XMATCH(100,International!C$3:C$2000,1,1)+$BR58)=""),NA(),INDEX(International!C$3:C$2000,_xlfn.XMATCH(100,International!C$3:C$2000,1,1)+$BR58)), NA())</f>
        <v>2502</v>
      </c>
      <c r="CD58">
        <f t="shared" si="36"/>
        <v>1.9375631535776143</v>
      </c>
      <c r="CE58">
        <f>IF(OR(ISNA($A58),$AC58&lt;100),NA(),IF($BR58=0,0,FLOOR((CC58-_xlfn.XLOOKUP(_xlfn.AGGREGATE(5,6,$BR$3:$BR2009),$BR$3:$BR$2000,CC$3:CC$2000,1,1))/_xlfn.XLOOKUP($BR58,$BR$3:$BR$2000,$BR$3:$BR$2000,1,1), 1)))</f>
        <v>260</v>
      </c>
      <c r="CF58" cm="1">
        <f t="array" ref="CF58">IFERROR(IF(OR(ISNA($A58),$AC58&lt;100,INDEX(International!F$3:F$2000,_xlfn.XMATCH(100,International!F$3:F$2000,1,1)+$BR58)=""),NA(),INDEX(International!F$3:F$2000,_xlfn.XMATCH(100,International!F$3:F$2000,1,1)+$BR58)), NA())</f>
        <v>1209</v>
      </c>
      <c r="CG58">
        <f t="shared" si="178"/>
        <v>2.5029602096894292</v>
      </c>
      <c r="CH58">
        <f>IF(OR(ISNA($A58),$AC58&lt;100),NA(),IF($BR58=0,0,FLOOR((CF58-_xlfn.XLOOKUP(_xlfn.AGGREGATE(5,6,$BR$3:$BR2009),$BR$3:$BR$2000,CF$3:CF$2000,1,1))/_xlfn.XLOOKUP($BR58,$BR$3:$BR$2000,$BR$3:$BR$2000,1,1), 1)))</f>
        <v>123</v>
      </c>
      <c r="CI58" cm="1">
        <f t="array" ref="CI58">IFERROR(IF(OR(ISNA($A58),$AC58&lt;100,INDEX(International!I$3:I$2000,_xlfn.XMATCH(100,International!I$3:I$2000,1,1)+$BR58)=""),NA(),INDEX(International!I$3:I$2000,_xlfn.XMATCH(100,International!I$3:I$2000,1,1)+$BR58)), NA())</f>
        <v>1151</v>
      </c>
      <c r="CJ58">
        <f t="shared" si="178"/>
        <v>2.55332482118969</v>
      </c>
      <c r="CK58">
        <f>IF(OR(ISNA($A58),$AC58&lt;100),NA(),IF($BR58=0,0,FLOOR((CI58-_xlfn.XLOOKUP(_xlfn.AGGREGATE(5,6,$BR$3:$BR2009),$BR$3:$BR$2000,CI$3:CI$2000,1,1))/_xlfn.XLOOKUP($BR58,$BR$3:$BR$2000,$BR$3:$BR$2000,1,1), 1)))</f>
        <v>98</v>
      </c>
      <c r="CL58" cm="1">
        <f t="array" ref="CL58">IFERROR(IF(OR(ISNA($A58),$AC58&lt;100,INDEX(International!L$3:L$2000,_xlfn.XMATCH(100,International!L$3:L$2000,1,1)+$BR58)=""),NA(),INDEX(International!L$3:L$2000,_xlfn.XMATCH(100,International!L$3:L$2000,1,1)+$BR58)), NA())</f>
        <v>1663</v>
      </c>
      <c r="CM58">
        <f t="shared" ref="CM58:CP58" si="203">IF(OR(ISNA($A58),$AC58&lt;100),NA(),IF(CL58=100,0,($BR58*LOG(2)/LOG(CL58/100))))</f>
        <v>2.2190901471508138</v>
      </c>
      <c r="CN58">
        <f>IF(OR(ISNA($A58),$AC58&lt;100),NA(),IF($BR58=0,0,FLOOR((CL58-_xlfn.XLOOKUP(_xlfn.AGGREGATE(5,6,$BR$3:$BR2009),$BR$3:$BR$2000,CL$3:CL$2000,1,1))/_xlfn.XLOOKUP($BR58,$BR$3:$BR$2000,$BR$3:$BR$2000,1,1), 1)))</f>
        <v>171</v>
      </c>
      <c r="CO58" cm="1">
        <f t="array" ref="CO58">IFERROR(IF(OR(ISNA($A58),$AC58&lt;100,INDEX(International!O$3:O$2000,_xlfn.XMATCH(100,International!O$3:O$2000,1,1)+$BR58)=""),NA(),INDEX(International!O$3:O$2000,_xlfn.XMATCH(100,International!O$3:O$2000,1,1)+$BR58)), NA())</f>
        <v>886</v>
      </c>
      <c r="CP58">
        <f t="shared" si="203"/>
        <v>2.8595878512532185</v>
      </c>
      <c r="CQ58">
        <f>IF(OR(ISNA($A58),$AC58&lt;100),NA(),IF($BR58=0,0,FLOOR((CO58-_xlfn.XLOOKUP(_xlfn.AGGREGATE(5,6,$BR$3:$BR2009),$BR$3:$BR$2000,CO$3:CO$2000,1,1))/_xlfn.XLOOKUP($BR58,$BR$3:$BR$2000,$BR$3:$BR$2000,1,1), 1)))</f>
        <v>86</v>
      </c>
      <c r="CR58" cm="1">
        <f t="array" ref="CR58">IFERROR(IF(OR(ISNA($A58),$AC58&lt;100,INDEX(International!R$3:R$2000,_xlfn.XMATCH(100,International!R$3:R$2000,1,1)+$BR58)=""),NA(),INDEX(International!R$3:R$2000,_xlfn.XMATCH(100,International!R$3:R$2000,1,1)+$BR58)), NA())</f>
        <v>150</v>
      </c>
      <c r="CS58">
        <f t="shared" ref="CS58:CV58" si="204">IF(OR(ISNA($A58),$AC58&lt;100),NA(),IF(CR58=100,0,($BR58*LOG(2)/LOG(CR58/100))))</f>
        <v>15.385601622163094</v>
      </c>
      <c r="CT58">
        <f>IF(OR(ISNA($A58),$AC58&lt;100),NA(),IF($BR58=0,0,FLOOR((CR58-_xlfn.XLOOKUP(_xlfn.AGGREGATE(5,6,$BR$3:$BR2009),$BR$3:$BR$2000,CR$3:CR$2000,1,1))/_xlfn.XLOOKUP($BR58,$BR$3:$BR$2000,$BR$3:$BR$2000,1,1), 1)))</f>
        <v>5</v>
      </c>
      <c r="CU58" cm="1">
        <f t="array" ref="CU58">IFERROR(IF(OR(ISNA($A58),$AC58&lt;100,INDEX(International!U$3:U$2000,_xlfn.XMATCH(100,International!U$3:U$2000,1,1)+$BR58)=""),NA(),INDEX(International!U$3:U$2000,_xlfn.XMATCH(100,International!U$3:U$2000,1,1)+$BR58)), NA())</f>
        <v>3150</v>
      </c>
      <c r="CV58">
        <f t="shared" si="204"/>
        <v>1.808216563731339</v>
      </c>
      <c r="CW58">
        <f>IF(OR(ISNA($A58),$AC58&lt;100),NA(),IF($BR58=0,0,FLOOR((CU58-_xlfn.XLOOKUP(_xlfn.AGGREGATE(5,6,$BR$3:$BR2009),$BR$3:$BR$2000,CU$3:CU$2000,1,1))/_xlfn.XLOOKUP($BR58,$BR$3:$BR$2000,$BR$3:$BR$2000,1,1), 1)))</f>
        <v>338</v>
      </c>
      <c r="CX58" cm="1">
        <f t="array" ref="CX58">IFERROR(IF(OR(ISNA($A58),$AC58&lt;100,INDEX(International!X$3:X$2000,_xlfn.XMATCH(100,International!X$3:X$2000,1,1)+$BR58)=""),NA(),INDEX(International!X$3:X$2000,_xlfn.XMATCH(100,International!X$3:X$2000,1,1)+$BR58)), NA())</f>
        <v>1140</v>
      </c>
      <c r="CY58">
        <f t="shared" ref="CY58" si="205">IF(OR(ISNA($A58),$AC58&lt;100),NA(),IF(CX58=100,0,($BR58*LOG(2)/LOG(CX58/100))))</f>
        <v>2.5634000615570236</v>
      </c>
      <c r="CZ58">
        <f>IF(OR(ISNA($A58),$AC58&lt;100),NA(),IF($BR58=0,0,FLOOR((CX58-_xlfn.XLOOKUP(_xlfn.AGGREGATE(5,6,$BR$3:$BR2009),$BR$3:$BR$2000,CX$3:CX$2000,1,1))/_xlfn.XLOOKUP($BR58,$BR$3:$BR$2000,$BR$3:$BR$2000,1,1), 1)))</f>
        <v>113</v>
      </c>
      <c r="DA58" t="e">
        <f>IF(_xlfn.IFNA(A58,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58:K2055)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57+1,DA57+1,NA())))</f>
        <v>#N/A</v>
      </c>
      <c r="DB58" t="e" cm="1">
        <f t="array" ref="DB58">IFERROR(IF(ISNA($A58),NA(),INDEX(B$3:B$2000,_xlfn.XMATCH(Configuration!$B$12,B$3:B$2000,1,1)+$DA58)-0), NA())</f>
        <v>#N/A</v>
      </c>
      <c r="DC58" t="e" cm="1">
        <f t="array" ref="DC58">IFERROR(IF(ISNA($A58),NA(),INDEX(E$3:E$2000,_xlfn.XMATCH(Configuration!$B$12,E$3:E$2000,1,1)+$DA58)-0), NA())</f>
        <v>#N/A</v>
      </c>
      <c r="DD58" t="e" cm="1">
        <f t="array" ref="DD58">IFERROR(IF(ISNA($A58),NA(),INDEX(H$3:H$2000,_xlfn.XMATCH(Configuration!$B$12,H$3:H$2000,1,1)+$DA58)-0), NA())</f>
        <v>#N/A</v>
      </c>
      <c r="DE58" t="e" cm="1">
        <f t="array" ref="DE58">IFERROR(IF(ISNA($A58),NA(),INDEX(K$3:K$2000,_xlfn.XMATCH(Configuration!$B$12,K$3:K$2000,1,1)+$DA58)-0), NA())</f>
        <v>#N/A</v>
      </c>
      <c r="DF58" t="e" cm="1">
        <f t="array" ref="DF58">IFERROR(IF(ISNA($A58),NA(),INDEX(N$3:N$2000,_xlfn.XMATCH(Configuration!$B$12,N$3:N$2000,1,1)+$DA58)-0), NA())</f>
        <v>#N/A</v>
      </c>
      <c r="DG58" t="e" cm="1">
        <f t="array" ref="DG58">IFERROR(IF(ISNA($A58),NA(),INDEX(Q$3:Q$2000,_xlfn.XMATCH(Configuration!$B$12,Q$3:Q$2000,1,1)+$DA58)-0), NA())</f>
        <v>#N/A</v>
      </c>
      <c r="DH58" t="e" cm="1">
        <f t="array" ref="DH58">IFERROR(IF(ISNA($A58),NA(),INDEX(T$3:T$2000,_xlfn.XMATCH(Configuration!$B$12,T$3:T$2000,1,1)+$DA58)-0), NA())</f>
        <v>#N/A</v>
      </c>
      <c r="DI58" t="e" cm="1">
        <f t="array" ref="DI58">IFERROR(IF(ISNA($A58),NA(),INDEX(W$3:W$2000,_xlfn.XMATCH(Configuration!$B$12,W$3:W$2000,1,1)+$DA58)-0), NA())</f>
        <v>#N/A</v>
      </c>
    </row>
    <row r="59" spans="1:120" x14ac:dyDescent="0.2">
      <c r="A59" s="1">
        <f>IF(OR(Daily!$A59="",Daily!$B59="*"),NA(),Daily!A59)</f>
        <v>43910</v>
      </c>
      <c r="B59">
        <f>IF(_xlfn.IFNA($A59,"")="","",Daily!C59+IF(ROW(A59)&gt;4,B58,0))</f>
        <v>6</v>
      </c>
      <c r="C59">
        <f>IF(_xlfn.IFNA($A59,"")="","",Daily!D59+IF(ROW(B59)&gt;4,C58,0))</f>
        <v>0</v>
      </c>
      <c r="D59">
        <f>IF(_xlfn.IFNA($A59,"")="","",Daily!E59+IF(ROW(C59)&gt;4,D58,0))</f>
        <v>0</v>
      </c>
      <c r="E59">
        <f>IF(_xlfn.IFNA($A59,"")="","",Daily!F59+IF(ROW(D59)&gt;4,E58,0))</f>
        <v>353</v>
      </c>
      <c r="F59">
        <f>IF(_xlfn.IFNA($A59,"")="","",Daily!G59+IF(ROW(E59)&gt;4,F58,0))</f>
        <v>4</v>
      </c>
      <c r="G59">
        <f>IF(_xlfn.IFNA($A59,"")="","",Daily!H59+IF(ROW(F59)&gt;4,G58,0))</f>
        <v>6</v>
      </c>
      <c r="H59">
        <f>IF(_xlfn.IFNA($A59,"")="","",Daily!I59+IF(ROW(G59)&gt;4,H58,0))</f>
        <v>3</v>
      </c>
      <c r="I59">
        <f>IF(_xlfn.IFNA($A59,"")="","",Daily!J59+IF(ROW(H59)&gt;4,I58,0))</f>
        <v>0</v>
      </c>
      <c r="J59">
        <f>IF(_xlfn.IFNA($A59,"")="","",Daily!K59+IF(ROW(I59)&gt;4,J58,0))</f>
        <v>0</v>
      </c>
      <c r="K59">
        <f>IF(_xlfn.IFNA($A59,"")="","",Daily!L59+IF(ROW(J59)&gt;4,K58,0))</f>
        <v>50</v>
      </c>
      <c r="L59">
        <f>IF(_xlfn.IFNA($A59,"")="","",Daily!M59+IF(ROW(K59)&gt;4,L58,0))</f>
        <v>9</v>
      </c>
      <c r="M59">
        <f>IF(_xlfn.IFNA($A59,"")="","",Daily!N59+IF(ROW(L59)&gt;4,M58,0))</f>
        <v>0</v>
      </c>
      <c r="N59">
        <f>IF(_xlfn.IFNA($A59,"")="","",Daily!O59+IF(ROW(M59)&gt;4,N58,0))</f>
        <v>184</v>
      </c>
      <c r="O59">
        <f>IF(_xlfn.IFNA($A59,"")="","",Daily!P59+IF(ROW(N59)&gt;4,O58,0))</f>
        <v>8</v>
      </c>
      <c r="P59">
        <f>IF(_xlfn.IFNA($A59,"")="","",Daily!Q59+IF(ROW(O59)&gt;4,P58,0))</f>
        <v>0</v>
      </c>
      <c r="Q59">
        <f>IF(_xlfn.IFNA($A59,"")="","",Daily!R59+IF(ROW(P59)&gt;4,Q58,0))</f>
        <v>12</v>
      </c>
      <c r="R59">
        <f>IF(_xlfn.IFNA($A59,"")="","",Daily!S59+IF(ROW(Q59)&gt;4,R58,0))</f>
        <v>3</v>
      </c>
      <c r="S59">
        <f>IF(_xlfn.IFNA($A59,"")="","",Daily!T59+IF(ROW(R59)&gt;4,S58,0))</f>
        <v>0</v>
      </c>
      <c r="T59">
        <f>IF(_xlfn.IFNA($A59,"")="","",Daily!U59+IF(ROW(S59)&gt;4,T58,0))</f>
        <v>64</v>
      </c>
      <c r="U59">
        <f>IF(_xlfn.IFNA($A59,"")="","",Daily!V59+IF(ROW(T59)&gt;4,U58,0))</f>
        <v>0</v>
      </c>
      <c r="V59">
        <f>IF(_xlfn.IFNA($A59,"")="","",Daily!W59+IF(ROW(U59)&gt;4,V58,0))</f>
        <v>1</v>
      </c>
      <c r="W59">
        <f>IF(_xlfn.IFNA($A59,"")="","",Daily!X59+IF(ROW(V59)&gt;4,W58,0))</f>
        <v>178</v>
      </c>
      <c r="X59">
        <f>IF(_xlfn.IFNA($A59,"")="","",Daily!Y59+IF(ROW(W59)&gt;4,X58,0))</f>
        <v>7</v>
      </c>
      <c r="Y59">
        <f>IF(_xlfn.IFNA($A59,"")="","",Daily!Z59+IF(ROW(X59)&gt;4,Y58,0))</f>
        <v>0</v>
      </c>
      <c r="Z59">
        <f>IF(_xlfn.IFNA($A59,"")="","",Daily!C59+Daily!F59+Daily!I59+Daily!L59+Daily!O59+Daily!R59+Daily!U59+Daily!X59)</f>
        <v>140</v>
      </c>
      <c r="AA59">
        <f>IF(_xlfn.IFNA($A59,"")="","",Daily!D59+Daily!G59+Daily!J59+Daily!M59+Daily!P59+Daily!S59+Daily!V59+Daily!Y59+Daily!AA59)</f>
        <v>0</v>
      </c>
      <c r="AB59">
        <f>IF(_xlfn.IFNA($A59,"")="","",Daily!E59+Daily!H59+Daily!K59+Daily!N59+Daily!Q59+Daily!T59+Daily!W59+Daily!Z59)</f>
        <v>1</v>
      </c>
      <c r="AC59">
        <f t="shared" si="10"/>
        <v>850</v>
      </c>
      <c r="AD59">
        <f t="shared" si="11"/>
        <v>45</v>
      </c>
      <c r="AE59">
        <f t="shared" si="12"/>
        <v>7</v>
      </c>
      <c r="AF59" s="5">
        <f t="shared" si="13"/>
        <v>0.9859154929577465</v>
      </c>
      <c r="AG59">
        <f t="shared" si="14"/>
        <v>798</v>
      </c>
      <c r="AH59">
        <f t="shared" si="15"/>
        <v>497</v>
      </c>
      <c r="AI59">
        <f t="shared" si="16"/>
        <v>41</v>
      </c>
      <c r="AJ59">
        <f t="shared" si="17"/>
        <v>1</v>
      </c>
      <c r="AK59">
        <f t="shared" si="18"/>
        <v>455</v>
      </c>
      <c r="AL59" s="2">
        <f t="shared" si="19"/>
        <v>0.13461538461538461</v>
      </c>
      <c r="AM59" s="2">
        <f t="shared" si="20"/>
        <v>0.86538461538461542</v>
      </c>
      <c r="AN59" s="2">
        <f t="shared" si="21"/>
        <v>7.058823529411765E-3</v>
      </c>
      <c r="AO59" s="2">
        <f t="shared" si="22"/>
        <v>0.41529411764705881</v>
      </c>
      <c r="AP59" s="2">
        <f t="shared" si="23"/>
        <v>3.5294117647058825E-3</v>
      </c>
      <c r="AQ59" s="2">
        <f t="shared" si="24"/>
        <v>5.8823529411764705E-2</v>
      </c>
      <c r="AR59" s="2">
        <f t="shared" si="25"/>
        <v>0.21647058823529411</v>
      </c>
      <c r="AS59" s="2">
        <f t="shared" si="26"/>
        <v>1.411764705882353E-2</v>
      </c>
      <c r="AT59" s="2">
        <f t="shared" si="27"/>
        <v>7.5294117647058817E-2</v>
      </c>
      <c r="AU59" s="2">
        <f t="shared" si="28"/>
        <v>0.20941176470588235</v>
      </c>
      <c r="AV59" s="3">
        <f t="shared" ca="1" si="29"/>
        <v>93</v>
      </c>
      <c r="AW59" s="2">
        <f t="shared" si="30"/>
        <v>0.19718309859154928</v>
      </c>
      <c r="AX59" s="2">
        <f t="shared" si="31"/>
        <v>-1.4084507042253521E-2</v>
      </c>
      <c r="AY59">
        <f t="shared" si="32"/>
        <v>4</v>
      </c>
      <c r="AZ59">
        <f t="shared" si="33"/>
        <v>4</v>
      </c>
      <c r="BA59" s="3">
        <f>IF(_xlfn.IFNA($A59,"")="","",AC59/(Configuration!$B$1/1000000))</f>
        <v>33.511667974278808</v>
      </c>
      <c r="BB59">
        <f>IF(OR(_xlfn.IFNA($A59,"")="", ROW()&lt;=3,MAX(International!$C$3:$C$2000)&lt;$AC59),"",$A59-_xlfn.XLOOKUP($AC59,International!$C$3:$C$2000,International!$A$3:$A$2000,NA(),1,1))</f>
        <v>21</v>
      </c>
      <c r="BC59">
        <f>IF(OR(_xlfn.IFNA($A59,"")="", ROW()&lt;=3,MAX(International!$D$3:$D$2000)&lt;$BA59),"",$A59-_xlfn.XLOOKUP($BA59,International!$D$3:$D$2000,International!$A$3:$A$2000,NA(),1,1))</f>
        <v>18</v>
      </c>
      <c r="BD59">
        <f>IF(OR(_xlfn.IFNA($A59,"")="", ROW()&lt;=3,MAX(International!$F$3:$F$2000)&lt;$AC59),"",$A59-_xlfn.XLOOKUP($AC59,International!$F$3:$F$2000,International!$A$3:$A$2000,NA(),1,1))</f>
        <v>13</v>
      </c>
      <c r="BE59">
        <f>IF(OR(_xlfn.IFNA($A59,"")="", ROW()&lt;=3,MAX(International!$G$3:$G$2000)&lt;$BA59),"",$A59-_xlfn.XLOOKUP($BA59,International!$G$3:$G$2000,International!$A$3:$A$2000,NA(),1,1))</f>
        <v>9</v>
      </c>
      <c r="BF59">
        <f>IF(OR(_xlfn.IFNA($A59,"")="", ROW()&lt;=3,MAX(International!$I$3:$I$2000)&lt;$AC59),"",$A59-_xlfn.XLOOKUP($AC59,International!$I$3:$I$2000,International!$A$3:$A$2000,NA(),1,1))</f>
        <v>5</v>
      </c>
      <c r="BG59">
        <f>IF(OR(_xlfn.IFNA($A59,"")="", ROW()&lt;=3,MAX(International!$J$3:$J$2000)&lt;$BA59),"",$A59-_xlfn.XLOOKUP($BA59,International!$J$3:$J$2000,International!$A$3:$A$2000,NA(),1,1))</f>
        <v>10</v>
      </c>
      <c r="BH59">
        <f>IF(OR(_xlfn.IFNA($A59,"")="", ROW()&lt;=3,MAX(International!$L$3:$L$2000)&lt;$AC59),"",$A59-_xlfn.XLOOKUP($AC59,International!$L$3:$L$2000,International!$A$3:$A$2000,NA(),1,1))</f>
        <v>10</v>
      </c>
      <c r="BI59">
        <f>IF(OR(_xlfn.IFNA($A59,"")="", ROW()&lt;=3,MAX(International!$M$3:$M$2000)&lt;$BA59),"",$A59-_xlfn.XLOOKUP($BA59,International!$M$3:$M$2000,International!$A$3:$A$2000,NA(),1,1))</f>
        <v>1</v>
      </c>
      <c r="BJ59">
        <f>IF(OR(_xlfn.IFNA($A59,"")="", ROW()&lt;=3,MAX(International!$O$3:$O$2000)&lt;$AC59),"",$A59-_xlfn.XLOOKUP($AC59,International!$O$3:$O$2000,International!$A$3:$A$2000,NA(),1,1))</f>
        <v>5</v>
      </c>
      <c r="BK59">
        <f>IF(OR(_xlfn.IFNA($A59,"")="", ROW()&lt;=3,MAX(International!$P$3:$P$2000)&lt;$BA59),"",$A59-_xlfn.XLOOKUP($BA59,International!$P$3:$P$2000,International!$A$3:$A$2000,NA(),1,1))</f>
        <v>8</v>
      </c>
      <c r="BL59">
        <f>IF(OR(_xlfn.IFNA($A59,"")="", ROW()&lt;=3,MAX(International!$R$3:$R$2000)&lt;$AC59),"",$A59-_xlfn.XLOOKUP($AC59,International!$R$3:$R$2000,International!$A$3:$A$2000,NA(),1,1))</f>
        <v>-10</v>
      </c>
      <c r="BM59">
        <f>IF(OR(_xlfn.IFNA($A59,"")="", ROW()&lt;=3,MAX(International!$S$3:$S$2000)&lt;$BA59),"",$A59-_xlfn.XLOOKUP($BA59,International!$S$3:$S$2000,International!$A$3:$A$2000,NA(),1,1))</f>
        <v>7</v>
      </c>
      <c r="BN59">
        <f>IF(OR(_xlfn.IFNA($A59,"")="", ROW()&lt;=3,MAX(International!$U$3:$U$2000)&lt;$AC59),"",$A59-_xlfn.XLOOKUP($AC59,International!$U$3:$U$2000,International!$A$3:$A$2000,NA(),1,1))</f>
        <v>24</v>
      </c>
      <c r="BO59">
        <f>IF(OR(_xlfn.IFNA($A59,"")="", ROW()&lt;=3,MAX(International!$V$3:$V$2000)&lt;$BA59),"",$A59-_xlfn.XLOOKUP($BA59,International!$V$3:$V$2000,International!$A$3:$A$2000,NA(),1,1))</f>
        <v>22</v>
      </c>
      <c r="BP59">
        <f>IF(OR(_xlfn.IFNA($A59,"")="", ROW()&lt;=3,MAX(International!$X$3:$X$2000)&lt;$AC59),"",$A59-_xlfn.XLOOKUP($AC59,International!$X$3:$X$2000,International!$A$3:$A$2000,NA(),1,1))</f>
        <v>6</v>
      </c>
      <c r="BQ59">
        <f>IF(OR(_xlfn.IFNA($A59,"")="", ROW()&lt;=3,MAX(International!$Y$3:$Y$2000)&lt;$BA59),"",$A59-_xlfn.XLOOKUP($BA59,International!$Y$3:$Y$2000,International!$A$3:$A$2000,NA(),1,1))</f>
        <v>2</v>
      </c>
      <c r="BR59">
        <f t="shared" si="34"/>
        <v>10</v>
      </c>
      <c r="BS59" t="e">
        <f t="shared" si="130"/>
        <v>#N/A</v>
      </c>
      <c r="BT59">
        <f t="shared" si="131"/>
        <v>3200</v>
      </c>
      <c r="BU59">
        <f t="shared" si="132"/>
        <v>1006</v>
      </c>
      <c r="BV59">
        <f t="shared" si="133"/>
        <v>564</v>
      </c>
      <c r="BW59">
        <f t="shared" si="134"/>
        <v>400</v>
      </c>
      <c r="BX59">
        <f>IFERROR(IF(OR(ISNA($A59),$AC59&lt;100),NA(),IF(FLOOR((2^(($BR59+2*_xlfn.XLOOKUP(_xlfn.AGGREGATE(4,6,$BR$3:$BR2010),$BR$3:$BR$2000,$CA$3:$CA$2000,1,1)*LOG(10)/LOG(2))/_xlfn.XLOOKUP(_xlfn.AGGREGATE(4,6,$BR$3:$BR2010),$BR$3:$BR$2000,$CA$3:$CA$2000,1,1))),2)&gt; _xlfn.AGGREGATE(4,6,$BZ$3:$CX$2000)+2000,NA(),FLOOR((2^(($BR59+2*_xlfn.XLOOKUP(_xlfn.AGGREGATE(4,6,$BR$3:$BR2010),$BR$3:$BR$2000,$CA$3:$CA$2000,1,1)*LOG(10)/LOG(2))/_xlfn.XLOOKUP(_xlfn.AGGREGATE(4,6,$BR$3:$BR2010),$BR$3:$BR$2000,$CA$3:$CA$2000,1,1))),2))), NA())</f>
        <v>616</v>
      </c>
      <c r="BY59">
        <f>IF(OR(ISNA($A59),$AC59&lt;100),NA(),FLOOR(_xlfn.XLOOKUP(_xlfn.AGGREGATE(5,6,$BR$3:$BR2010),$BR$3:$BR$2000,$BZ$3:$BZ$2000,1,1)+(_xlfn.XLOOKUP(_xlfn.AGGREGATE(4,6,$BR$3:$BR2010),$BR$3:$BR$2000,$BZ$3:$BZ$2000,1,1)-_xlfn.XLOOKUP(_xlfn.AGGREGATE(5,6,$BR$3:$BR2010),$BR$3:$BR$2000,$BZ$3:$BZ$2000,1,1))/_xlfn.XLOOKUP(_xlfn.AGGREGATE(4,6,$BR$3:$BR2010),$BR$3:$BR$2000,$BR$3:$BR$2000,1,1)*BR59, 1))</f>
        <v>2231</v>
      </c>
      <c r="BZ59">
        <f t="shared" si="35"/>
        <v>850</v>
      </c>
      <c r="CA59">
        <f t="shared" si="135"/>
        <v>3.2389053777082122</v>
      </c>
      <c r="CB59">
        <f>IF(OR(ISNA($A59),$AC59&lt;100),NA(),IF($BR59=0,0,FLOOR((BZ59-_xlfn.XLOOKUP(_xlfn.AGGREGATE(5,6,$BR$3:$BR2010),$BR$3:$BR$2000,BZ$3:BZ$2000,1,1))/_xlfn.XLOOKUP($BR59,$BR$3:$BR$2000,$BR$3:$BR$2000,1,1), 1)))</f>
        <v>73</v>
      </c>
      <c r="CC59" cm="1">
        <f t="array" ref="CC59">IFERROR(IF(OR(ISNA($A59),$AC59&lt;100,INDEX(International!C$3:C$2000,_xlfn.XMATCH(100,International!C$3:C$2000,1,1)+$BR59)=""),NA(),INDEX(International!C$3:C$2000,_xlfn.XMATCH(100,International!C$3:C$2000,1,1)+$BR59)), NA())</f>
        <v>3089</v>
      </c>
      <c r="CD59">
        <f t="shared" si="36"/>
        <v>2.0205824751240042</v>
      </c>
      <c r="CE59">
        <f>IF(OR(ISNA($A59),$AC59&lt;100),NA(),IF($BR59=0,0,FLOOR((CC59-_xlfn.XLOOKUP(_xlfn.AGGREGATE(5,6,$BR$3:$BR2010),$BR$3:$BR$2000,CC$3:CC$2000,1,1))/_xlfn.XLOOKUP($BR59,$BR$3:$BR$2000,$BR$3:$BR$2000,1,1), 1)))</f>
        <v>293</v>
      </c>
      <c r="CF59" cm="1">
        <f t="array" ref="CF59">IFERROR(IF(OR(ISNA($A59),$AC59&lt;100,INDEX(International!F$3:F$2000,_xlfn.XMATCH(100,International!F$3:F$2000,1,1)+$BR59)=""),NA(),INDEX(International!F$3:F$2000,_xlfn.XMATCH(100,International!F$3:F$2000,1,1)+$BR59)), NA())</f>
        <v>1784</v>
      </c>
      <c r="CG59">
        <f t="shared" si="178"/>
        <v>2.4055556537917182</v>
      </c>
      <c r="CH59">
        <f>IF(OR(ISNA($A59),$AC59&lt;100),NA(),IF($BR59=0,0,FLOOR((CF59-_xlfn.XLOOKUP(_xlfn.AGGREGATE(5,6,$BR$3:$BR2010),$BR$3:$BR$2000,CF$3:CF$2000,1,1))/_xlfn.XLOOKUP($BR59,$BR$3:$BR$2000,$BR$3:$BR$2000,1,1), 1)))</f>
        <v>168</v>
      </c>
      <c r="CI59" cm="1">
        <f t="array" ref="CI59">IFERROR(IF(OR(ISNA($A59),$AC59&lt;100,INDEX(International!I$3:I$2000,_xlfn.XMATCH(100,International!I$3:I$2000,1,1)+$BR59)=""),NA(),INDEX(International!I$3:I$2000,_xlfn.XMATCH(100,International!I$3:I$2000,1,1)+$BR59)), NA())</f>
        <v>1255</v>
      </c>
      <c r="CJ59">
        <f t="shared" si="178"/>
        <v>2.7400146980323981</v>
      </c>
      <c r="CK59">
        <f>IF(OR(ISNA($A59),$AC59&lt;100),NA(),IF($BR59=0,0,FLOOR((CI59-_xlfn.XLOOKUP(_xlfn.AGGREGATE(5,6,$BR$3:$BR2010),$BR$3:$BR$2000,CI$3:CI$2000,1,1))/_xlfn.XLOOKUP($BR59,$BR$3:$BR$2000,$BR$3:$BR$2000,1,1), 1)))</f>
        <v>99</v>
      </c>
      <c r="CL59" cm="1">
        <f t="array" ref="CL59">IFERROR(IF(OR(ISNA($A59),$AC59&lt;100,INDEX(International!L$3:L$2000,_xlfn.XMATCH(100,International!L$3:L$2000,1,1)+$BR59)=""),NA(),INDEX(International!L$3:L$2000,_xlfn.XMATCH(100,International!L$3:L$2000,1,1)+$BR59)), NA())</f>
        <v>2179</v>
      </c>
      <c r="CM59">
        <f t="shared" ref="CM59:CP59" si="206">IF(OR(ISNA($A59),$AC59&lt;100),NA(),IF(CL59=100,0,($BR59*LOG(2)/LOG(CL59/100))))</f>
        <v>2.2494180405704816</v>
      </c>
      <c r="CN59">
        <f>IF(OR(ISNA($A59),$AC59&lt;100),NA(),IF($BR59=0,0,FLOOR((CL59-_xlfn.XLOOKUP(_xlfn.AGGREGATE(5,6,$BR$3:$BR2010),$BR$3:$BR$2000,CL$3:CL$2000,1,1))/_xlfn.XLOOKUP($BR59,$BR$3:$BR$2000,$BR$3:$BR$2000,1,1), 1)))</f>
        <v>206</v>
      </c>
      <c r="CO59" cm="1">
        <f t="array" ref="CO59">IFERROR(IF(OR(ISNA($A59),$AC59&lt;100,INDEX(International!O$3:O$2000,_xlfn.XMATCH(100,International!O$3:O$2000,1,1)+$BR59)=""),NA(),INDEX(International!O$3:O$2000,_xlfn.XMATCH(100,International!O$3:O$2000,1,1)+$BR59)), NA())</f>
        <v>1058</v>
      </c>
      <c r="CP59">
        <f t="shared" si="206"/>
        <v>2.9383524353253967</v>
      </c>
      <c r="CQ59">
        <f>IF(OR(ISNA($A59),$AC59&lt;100),NA(),IF($BR59=0,0,FLOOR((CO59-_xlfn.XLOOKUP(_xlfn.AGGREGATE(5,6,$BR$3:$BR2010),$BR$3:$BR$2000,CO$3:CO$2000,1,1))/_xlfn.XLOOKUP($BR59,$BR$3:$BR$2000,$BR$3:$BR$2000,1,1), 1)))</f>
        <v>94</v>
      </c>
      <c r="CR59" cm="1">
        <f t="array" ref="CR59">IFERROR(IF(OR(ISNA($A59),$AC59&lt;100,INDEX(International!R$3:R$2000,_xlfn.XMATCH(100,International!R$3:R$2000,1,1)+$BR59)=""),NA(),INDEX(International!R$3:R$2000,_xlfn.XMATCH(100,International!R$3:R$2000,1,1)+$BR59)), NA())</f>
        <v>160</v>
      </c>
      <c r="CS59">
        <f t="shared" ref="CS59:CV59" si="207">IF(OR(ISNA($A59),$AC59&lt;100),NA(),IF(CR59=100,0,($BR59*LOG(2)/LOG(CR59/100))))</f>
        <v>14.747698473569486</v>
      </c>
      <c r="CT59">
        <f>IF(OR(ISNA($A59),$AC59&lt;100),NA(),IF($BR59=0,0,FLOOR((CR59-_xlfn.XLOOKUP(_xlfn.AGGREGATE(5,6,$BR$3:$BR2010),$BR$3:$BR$2000,CR$3:CR$2000,1,1))/_xlfn.XLOOKUP($BR59,$BR$3:$BR$2000,$BR$3:$BR$2000,1,1), 1)))</f>
        <v>5</v>
      </c>
      <c r="CU59" cm="1">
        <f t="array" ref="CU59">IFERROR(IF(OR(ISNA($A59),$AC59&lt;100,INDEX(International!U$3:U$2000,_xlfn.XMATCH(100,International!U$3:U$2000,1,1)+$BR59)=""),NA(),INDEX(International!U$3:U$2000,_xlfn.XMATCH(100,International!U$3:U$2000,1,1)+$BR59)), NA())</f>
        <v>3736</v>
      </c>
      <c r="CV59">
        <f t="shared" si="207"/>
        <v>1.9144535798897908</v>
      </c>
      <c r="CW59">
        <f>IF(OR(ISNA($A59),$AC59&lt;100),NA(),IF($BR59=0,0,FLOOR((CU59-_xlfn.XLOOKUP(_xlfn.AGGREGATE(5,6,$BR$3:$BR2010),$BR$3:$BR$2000,CU$3:CU$2000,1,1))/_xlfn.XLOOKUP($BR59,$BR$3:$BR$2000,$BR$3:$BR$2000,1,1), 1)))</f>
        <v>363</v>
      </c>
      <c r="CX59" cm="1">
        <f t="array" ref="CX59">IFERROR(IF(OR(ISNA($A59),$AC59&lt;100,INDEX(International!X$3:X$2000,_xlfn.XMATCH(100,International!X$3:X$2000,1,1)+$BR59)=""),NA(),INDEX(International!X$3:X$2000,_xlfn.XMATCH(100,International!X$3:X$2000,1,1)+$BR59)), NA())</f>
        <v>1341</v>
      </c>
      <c r="CY59">
        <f t="shared" ref="CY59" si="208">IF(OR(ISNA($A59),$AC59&lt;100),NA(),IF(CX59=100,0,($BR59*LOG(2)/LOG(CX59/100))))</f>
        <v>2.6700577595474959</v>
      </c>
      <c r="CZ59">
        <f>IF(OR(ISNA($A59),$AC59&lt;100),NA(),IF($BR59=0,0,FLOOR((CX59-_xlfn.XLOOKUP(_xlfn.AGGREGATE(5,6,$BR$3:$BR2010),$BR$3:$BR$2000,CX$3:CX$2000,1,1))/_xlfn.XLOOKUP($BR59,$BR$3:$BR$2000,$BR$3:$BR$2000,1,1), 1)))</f>
        <v>122</v>
      </c>
      <c r="DA59" t="e">
        <f>IF(_xlfn.IFNA(A59,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59:K2056)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58+1,DA58+1,NA())))</f>
        <v>#N/A</v>
      </c>
      <c r="DB59" t="e" cm="1">
        <f t="array" ref="DB59">IFERROR(IF(ISNA($A59),NA(),INDEX(B$3:B$2000,_xlfn.XMATCH(Configuration!$B$12,B$3:B$2000,1,1)+$DA59)-0), NA())</f>
        <v>#N/A</v>
      </c>
      <c r="DC59" t="e" cm="1">
        <f t="array" ref="DC59">IFERROR(IF(ISNA($A59),NA(),INDEX(E$3:E$2000,_xlfn.XMATCH(Configuration!$B$12,E$3:E$2000,1,1)+$DA59)-0), NA())</f>
        <v>#N/A</v>
      </c>
      <c r="DD59" t="e" cm="1">
        <f t="array" ref="DD59">IFERROR(IF(ISNA($A59),NA(),INDEX(H$3:H$2000,_xlfn.XMATCH(Configuration!$B$12,H$3:H$2000,1,1)+$DA59)-0), NA())</f>
        <v>#N/A</v>
      </c>
      <c r="DE59" t="e" cm="1">
        <f t="array" ref="DE59">IFERROR(IF(ISNA($A59),NA(),INDEX(K$3:K$2000,_xlfn.XMATCH(Configuration!$B$12,K$3:K$2000,1,1)+$DA59)-0), NA())</f>
        <v>#N/A</v>
      </c>
      <c r="DF59" t="e" cm="1">
        <f t="array" ref="DF59">IFERROR(IF(ISNA($A59),NA(),INDEX(N$3:N$2000,_xlfn.XMATCH(Configuration!$B$12,N$3:N$2000,1,1)+$DA59)-0), NA())</f>
        <v>#N/A</v>
      </c>
      <c r="DG59" t="e" cm="1">
        <f t="array" ref="DG59">IFERROR(IF(ISNA($A59),NA(),INDEX(Q$3:Q$2000,_xlfn.XMATCH(Configuration!$B$12,Q$3:Q$2000,1,1)+$DA59)-0), NA())</f>
        <v>#N/A</v>
      </c>
      <c r="DH59" t="e" cm="1">
        <f t="array" ref="DH59">IFERROR(IF(ISNA($A59),NA(),INDEX(T$3:T$2000,_xlfn.XMATCH(Configuration!$B$12,T$3:T$2000,1,1)+$DA59)-0), NA())</f>
        <v>#N/A</v>
      </c>
      <c r="DI59" t="e" cm="1">
        <f t="array" ref="DI59">IFERROR(IF(ISNA($A59),NA(),INDEX(W$3:W$2000,_xlfn.XMATCH(Configuration!$B$12,W$3:W$2000,1,1)+$DA59)-0), NA())</f>
        <v>#N/A</v>
      </c>
    </row>
    <row r="60" spans="1:120" x14ac:dyDescent="0.2">
      <c r="A60" s="1">
        <f>IF(OR(Daily!$A60="",Daily!$B60="*"),NA(),Daily!A60)</f>
        <v>43911</v>
      </c>
      <c r="B60">
        <f>IF(_xlfn.IFNA($A60,"")="","",Daily!C60+IF(ROW(A60)&gt;4,B59,0))</f>
        <v>9</v>
      </c>
      <c r="C60">
        <f>IF(_xlfn.IFNA($A60,"")="","",Daily!D60+IF(ROW(B60)&gt;4,C59,0))</f>
        <v>0</v>
      </c>
      <c r="D60">
        <f>IF(_xlfn.IFNA($A60,"")="","",Daily!E60+IF(ROW(C60)&gt;4,D59,0))</f>
        <v>0</v>
      </c>
      <c r="E60">
        <f>IF(_xlfn.IFNA($A60,"")="","",Daily!F60+IF(ROW(D60)&gt;4,E59,0))</f>
        <v>436</v>
      </c>
      <c r="F60">
        <f>IF(_xlfn.IFNA($A60,"")="","",Daily!G60+IF(ROW(E60)&gt;4,F59,0))</f>
        <v>4</v>
      </c>
      <c r="G60">
        <f>IF(_xlfn.IFNA($A60,"")="","",Daily!H60+IF(ROW(F60)&gt;4,G59,0))</f>
        <v>6</v>
      </c>
      <c r="H60">
        <f>IF(_xlfn.IFNA($A60,"")="","",Daily!I60+IF(ROW(G60)&gt;4,H59,0))</f>
        <v>3</v>
      </c>
      <c r="I60">
        <f>IF(_xlfn.IFNA($A60,"")="","",Daily!J60+IF(ROW(H60)&gt;4,I59,0))</f>
        <v>0</v>
      </c>
      <c r="J60">
        <f>IF(_xlfn.IFNA($A60,"")="","",Daily!K60+IF(ROW(I60)&gt;4,J59,0))</f>
        <v>0</v>
      </c>
      <c r="K60">
        <f>IF(_xlfn.IFNA($A60,"")="","",Daily!L60+IF(ROW(J60)&gt;4,K59,0))</f>
        <v>67</v>
      </c>
      <c r="L60">
        <f>IF(_xlfn.IFNA($A60,"")="","",Daily!M60+IF(ROW(K60)&gt;4,L59,0))</f>
        <v>9</v>
      </c>
      <c r="M60">
        <f>IF(_xlfn.IFNA($A60,"")="","",Daily!N60+IF(ROW(L60)&gt;4,M59,0))</f>
        <v>0</v>
      </c>
      <c r="N60">
        <f>IF(_xlfn.IFNA($A60,"")="","",Daily!O60+IF(ROW(M60)&gt;4,N59,0))</f>
        <v>221</v>
      </c>
      <c r="O60">
        <f>IF(_xlfn.IFNA($A60,"")="","",Daily!P60+IF(ROW(N60)&gt;4,O59,0))</f>
        <v>8</v>
      </c>
      <c r="P60">
        <f>IF(_xlfn.IFNA($A60,"")="","",Daily!Q60+IF(ROW(O60)&gt;4,P59,0))</f>
        <v>0</v>
      </c>
      <c r="Q60">
        <f>IF(_xlfn.IFNA($A60,"")="","",Daily!R60+IF(ROW(P60)&gt;4,Q59,0))</f>
        <v>17</v>
      </c>
      <c r="R60">
        <f>IF(_xlfn.IFNA($A60,"")="","",Daily!S60+IF(ROW(Q60)&gt;4,R59,0))</f>
        <v>3</v>
      </c>
      <c r="S60">
        <f>IF(_xlfn.IFNA($A60,"")="","",Daily!T60+IF(ROW(R60)&gt;4,S59,0))</f>
        <v>0</v>
      </c>
      <c r="T60">
        <f>IF(_xlfn.IFNA($A60,"")="","",Daily!U60+IF(ROW(S60)&gt;4,T59,0))</f>
        <v>90</v>
      </c>
      <c r="U60">
        <f>IF(_xlfn.IFNA($A60,"")="","",Daily!V60+IF(ROW(T60)&gt;4,U59,0))</f>
        <v>0</v>
      </c>
      <c r="V60">
        <f>IF(_xlfn.IFNA($A60,"")="","",Daily!W60+IF(ROW(U60)&gt;4,V59,0))</f>
        <v>1</v>
      </c>
      <c r="W60">
        <f>IF(_xlfn.IFNA($A60,"")="","",Daily!X60+IF(ROW(V60)&gt;4,W59,0))</f>
        <v>229</v>
      </c>
      <c r="X60">
        <f>IF(_xlfn.IFNA($A60,"")="","",Daily!Y60+IF(ROW(W60)&gt;4,X59,0))</f>
        <v>7</v>
      </c>
      <c r="Y60">
        <f>IF(_xlfn.IFNA($A60,"")="","",Daily!Z60+IF(ROW(X60)&gt;4,Y59,0))</f>
        <v>0</v>
      </c>
      <c r="Z60">
        <f>IF(_xlfn.IFNA($A60,"")="","",Daily!C60+Daily!F60+Daily!I60+Daily!L60+Daily!O60+Daily!R60+Daily!U60+Daily!X60)</f>
        <v>222</v>
      </c>
      <c r="AA60">
        <f>IF(_xlfn.IFNA($A60,"")="","",Daily!D60+Daily!G60+Daily!J60+Daily!M60+Daily!P60+Daily!S60+Daily!V60+Daily!Y60+Daily!AA60)</f>
        <v>0</v>
      </c>
      <c r="AB60">
        <f>IF(_xlfn.IFNA($A60,"")="","",Daily!E60+Daily!H60+Daily!K60+Daily!N60+Daily!Q60+Daily!T60+Daily!W60+Daily!Z60)</f>
        <v>0</v>
      </c>
      <c r="AC60">
        <f t="shared" si="10"/>
        <v>1072</v>
      </c>
      <c r="AD60">
        <f t="shared" si="11"/>
        <v>45</v>
      </c>
      <c r="AE60">
        <f t="shared" si="12"/>
        <v>7</v>
      </c>
      <c r="AF60" s="5">
        <f t="shared" si="13"/>
        <v>1.5857142857142856</v>
      </c>
      <c r="AG60">
        <f t="shared" si="14"/>
        <v>1020</v>
      </c>
      <c r="AH60">
        <f t="shared" si="15"/>
        <v>636</v>
      </c>
      <c r="AI60">
        <f t="shared" si="16"/>
        <v>41</v>
      </c>
      <c r="AJ60">
        <f t="shared" si="17"/>
        <v>1</v>
      </c>
      <c r="AK60">
        <f t="shared" si="18"/>
        <v>594</v>
      </c>
      <c r="AL60" s="2">
        <f t="shared" si="19"/>
        <v>0.13461538461538461</v>
      </c>
      <c r="AM60" s="2">
        <f t="shared" si="20"/>
        <v>0.86538461538461542</v>
      </c>
      <c r="AN60" s="2">
        <f t="shared" si="21"/>
        <v>8.3955223880597014E-3</v>
      </c>
      <c r="AO60" s="2">
        <f t="shared" si="22"/>
        <v>0.40671641791044777</v>
      </c>
      <c r="AP60" s="2">
        <f t="shared" si="23"/>
        <v>2.798507462686567E-3</v>
      </c>
      <c r="AQ60" s="2">
        <f t="shared" si="24"/>
        <v>6.25E-2</v>
      </c>
      <c r="AR60" s="2">
        <f t="shared" si="25"/>
        <v>0.20615671641791045</v>
      </c>
      <c r="AS60" s="2">
        <f t="shared" si="26"/>
        <v>1.5858208955223881E-2</v>
      </c>
      <c r="AT60" s="2">
        <f t="shared" si="27"/>
        <v>8.3955223880597021E-2</v>
      </c>
      <c r="AU60" s="2">
        <f t="shared" si="28"/>
        <v>0.21361940298507462</v>
      </c>
      <c r="AV60" s="3">
        <f t="shared" ca="1" si="29"/>
        <v>117.42857142857143</v>
      </c>
      <c r="AW60" s="2">
        <f t="shared" si="30"/>
        <v>0.26117647058823529</v>
      </c>
      <c r="AX60" s="2">
        <f t="shared" si="31"/>
        <v>0.58571428571428574</v>
      </c>
      <c r="AY60">
        <f t="shared" si="32"/>
        <v>4</v>
      </c>
      <c r="AZ60">
        <f t="shared" si="33"/>
        <v>4</v>
      </c>
      <c r="BA60" s="3">
        <f>IF(_xlfn.IFNA($A60,"")="","",AC60/(Configuration!$B$1/1000000))</f>
        <v>42.264127139325744</v>
      </c>
      <c r="BB60">
        <f>IF(OR(_xlfn.IFNA($A60,"")="", ROW()&lt;=3,MAX(International!$C$3:$C$2000)&lt;$AC60),"",$A60-_xlfn.XLOOKUP($AC60,International!$C$3:$C$2000,International!$A$3:$A$2000,NA(),1,1))</f>
        <v>21</v>
      </c>
      <c r="BC60">
        <f>IF(OR(_xlfn.IFNA($A60,"")="", ROW()&lt;=3,MAX(International!$D$3:$D$2000)&lt;$BA60),"",$A60-_xlfn.XLOOKUP($BA60,International!$D$3:$D$2000,International!$A$3:$A$2000,NA(),1,1))</f>
        <v>17</v>
      </c>
      <c r="BD60">
        <f>IF(OR(_xlfn.IFNA($A60,"")="", ROW()&lt;=3,MAX(International!$F$3:$F$2000)&lt;$AC60),"",$A60-_xlfn.XLOOKUP($AC60,International!$F$3:$F$2000,International!$A$3:$A$2000,NA(),1,1))</f>
        <v>13</v>
      </c>
      <c r="BE60">
        <f>IF(OR(_xlfn.IFNA($A60,"")="", ROW()&lt;=3,MAX(International!$G$3:$G$2000)&lt;$BA60),"",$A60-_xlfn.XLOOKUP($BA60,International!$G$3:$G$2000,International!$A$3:$A$2000,NA(),1,1))</f>
        <v>9</v>
      </c>
      <c r="BF60">
        <f>IF(OR(_xlfn.IFNA($A60,"")="", ROW()&lt;=3,MAX(International!$I$3:$I$2000)&lt;$AC60),"",$A60-_xlfn.XLOOKUP($AC60,International!$I$3:$I$2000,International!$A$3:$A$2000,NA(),1,1))</f>
        <v>2</v>
      </c>
      <c r="BG60">
        <f>IF(OR(_xlfn.IFNA($A60,"")="", ROW()&lt;=3,MAX(International!$J$3:$J$2000)&lt;$BA60),"",$A60-_xlfn.XLOOKUP($BA60,International!$J$3:$J$2000,International!$A$3:$A$2000,NA(),1,1))</f>
        <v>11</v>
      </c>
      <c r="BH60">
        <f>IF(OR(_xlfn.IFNA($A60,"")="", ROW()&lt;=3,MAX(International!$L$3:$L$2000)&lt;$AC60),"",$A60-_xlfn.XLOOKUP($AC60,International!$L$3:$L$2000,International!$A$3:$A$2000,NA(),1,1))</f>
        <v>10</v>
      </c>
      <c r="BI60">
        <f>IF(OR(_xlfn.IFNA($A60,"")="", ROW()&lt;=3,MAX(International!$M$3:$M$2000)&lt;$BA60),"",$A60-_xlfn.XLOOKUP($BA60,International!$M$3:$M$2000,International!$A$3:$A$2000,NA(),1,1))</f>
        <v>1</v>
      </c>
      <c r="BJ60">
        <f>IF(OR(_xlfn.IFNA($A60,"")="", ROW()&lt;=3,MAX(International!$O$3:$O$2000)&lt;$AC60),"",$A60-_xlfn.XLOOKUP($AC60,International!$O$3:$O$2000,International!$A$3:$A$2000,NA(),1,1))</f>
        <v>4</v>
      </c>
      <c r="BK60">
        <f>IF(OR(_xlfn.IFNA($A60,"")="", ROW()&lt;=3,MAX(International!$P$3:$P$2000)&lt;$BA60),"",$A60-_xlfn.XLOOKUP($BA60,International!$P$3:$P$2000,International!$A$3:$A$2000,NA(),1,1))</f>
        <v>8</v>
      </c>
      <c r="BL60" t="str">
        <f>IF(OR(_xlfn.IFNA($A60,"")="", ROW()&lt;=3,MAX(International!$R$3:$R$2000)&lt;$AC60),"",$A60-_xlfn.XLOOKUP($AC60,International!$R$3:$R$2000,International!$A$3:$A$2000,NA(),1,1))</f>
        <v/>
      </c>
      <c r="BM60">
        <f>IF(OR(_xlfn.IFNA($A60,"")="", ROW()&lt;=3,MAX(International!$S$3:$S$2000)&lt;$BA60),"",$A60-_xlfn.XLOOKUP($BA60,International!$S$3:$S$2000,International!$A$3:$A$2000,NA(),1,1))</f>
        <v>5</v>
      </c>
      <c r="BN60">
        <f>IF(OR(_xlfn.IFNA($A60,"")="", ROW()&lt;=3,MAX(International!$U$3:$U$2000)&lt;$AC60),"",$A60-_xlfn.XLOOKUP($AC60,International!$U$3:$U$2000,International!$A$3:$A$2000,NA(),1,1))</f>
        <v>24</v>
      </c>
      <c r="BO60">
        <f>IF(OR(_xlfn.IFNA($A60,"")="", ROW()&lt;=3,MAX(International!$V$3:$V$2000)&lt;$BA60),"",$A60-_xlfn.XLOOKUP($BA60,International!$V$3:$V$2000,International!$A$3:$A$2000,NA(),1,1))</f>
        <v>22</v>
      </c>
      <c r="BP60">
        <f>IF(OR(_xlfn.IFNA($A60,"")="", ROW()&lt;=3,MAX(International!$X$3:$X$2000)&lt;$AC60),"",$A60-_xlfn.XLOOKUP($AC60,International!$X$3:$X$2000,International!$A$3:$A$2000,NA(),1,1))</f>
        <v>7</v>
      </c>
      <c r="BQ60">
        <f>IF(OR(_xlfn.IFNA($A60,"")="", ROW()&lt;=3,MAX(International!$Y$3:$Y$2000)&lt;$BA60),"",$A60-_xlfn.XLOOKUP($BA60,International!$Y$3:$Y$2000,International!$A$3:$A$2000,NA(),1,1))</f>
        <v>2</v>
      </c>
      <c r="BR60">
        <f t="shared" si="34"/>
        <v>11</v>
      </c>
      <c r="BS60" t="e">
        <f t="shared" si="130"/>
        <v>#N/A</v>
      </c>
      <c r="BT60">
        <f t="shared" si="131"/>
        <v>4524</v>
      </c>
      <c r="BU60">
        <f t="shared" si="132"/>
        <v>1268</v>
      </c>
      <c r="BV60">
        <f t="shared" si="133"/>
        <v>672</v>
      </c>
      <c r="BW60">
        <f t="shared" si="134"/>
        <v>458</v>
      </c>
      <c r="BX60">
        <f>IFERROR(IF(OR(ISNA($A60),$AC60&lt;100),NA(),IF(FLOOR((2^(($BR60+2*_xlfn.XLOOKUP(_xlfn.AGGREGATE(4,6,$BR$3:$BR2011),$BR$3:$BR$2000,$CA$3:$CA$2000,1,1)*LOG(10)/LOG(2))/_xlfn.XLOOKUP(_xlfn.AGGREGATE(4,6,$BR$3:$BR2011),$BR$3:$BR$2000,$CA$3:$CA$2000,1,1))),2)&gt; _xlfn.AGGREGATE(4,6,$BZ$3:$CX$2000)+2000,NA(),FLOOR((2^(($BR60+2*_xlfn.XLOOKUP(_xlfn.AGGREGATE(4,6,$BR$3:$BR2011),$BR$3:$BR$2000,$CA$3:$CA$2000,1,1)*LOG(10)/LOG(2))/_xlfn.XLOOKUP(_xlfn.AGGREGATE(4,6,$BR$3:$BR2011),$BR$3:$BR$2000,$CA$3:$CA$2000,1,1))),2))), NA())</f>
        <v>738</v>
      </c>
      <c r="BY60">
        <f>IF(OR(ISNA($A60),$AC60&lt;100),NA(),FLOOR(_xlfn.XLOOKUP(_xlfn.AGGREGATE(5,6,$BR$3:$BR2011),$BR$3:$BR$2000,$BZ$3:$BZ$2000,1,1)+(_xlfn.XLOOKUP(_xlfn.AGGREGATE(4,6,$BR$3:$BR2011),$BR$3:$BR$2000,$BZ$3:$BZ$2000,1,1)-_xlfn.XLOOKUP(_xlfn.AGGREGATE(5,6,$BR$3:$BR2011),$BR$3:$BR$2000,$BZ$3:$BZ$2000,1,1))/_xlfn.XLOOKUP(_xlfn.AGGREGATE(4,6,$BR$3:$BR2011),$BR$3:$BR$2000,$BR$3:$BR$2000,1,1)*BR60, 1))</f>
        <v>2442</v>
      </c>
      <c r="BZ60">
        <f t="shared" si="35"/>
        <v>1072</v>
      </c>
      <c r="CA60">
        <f t="shared" si="135"/>
        <v>3.2142755907632523</v>
      </c>
      <c r="CB60">
        <f>IF(OR(ISNA($A60),$AC60&lt;100),NA(),IF($BR60=0,0,FLOOR((BZ60-_xlfn.XLOOKUP(_xlfn.AGGREGATE(5,6,$BR$3:$BR2011),$BR$3:$BR$2000,BZ$3:BZ$2000,1,1))/_xlfn.XLOOKUP($BR60,$BR$3:$BR$2000,$BR$3:$BR$2000,1,1), 1)))</f>
        <v>87</v>
      </c>
      <c r="CC60" cm="1">
        <f t="array" ref="CC60">IFERROR(IF(OR(ISNA($A60),$AC60&lt;100,INDEX(International!C$3:C$2000,_xlfn.XMATCH(100,International!C$3:C$2000,1,1)+$BR60)=""),NA(),INDEX(International!C$3:C$2000,_xlfn.XMATCH(100,International!C$3:C$2000,1,1)+$BR60)), NA())</f>
        <v>3858</v>
      </c>
      <c r="CD60">
        <f t="shared" si="36"/>
        <v>2.0873731759692586</v>
      </c>
      <c r="CE60">
        <f>IF(OR(ISNA($A60),$AC60&lt;100),NA(),IF($BR60=0,0,FLOOR((CC60-_xlfn.XLOOKUP(_xlfn.AGGREGATE(5,6,$BR$3:$BR2011),$BR$3:$BR$2000,CC$3:CC$2000,1,1))/_xlfn.XLOOKUP($BR60,$BR$3:$BR$2000,$BR$3:$BR$2000,1,1), 1)))</f>
        <v>336</v>
      </c>
      <c r="CF60" cm="1">
        <f t="array" ref="CF60">IFERROR(IF(OR(ISNA($A60),$AC60&lt;100,INDEX(International!F$3:F$2000,_xlfn.XMATCH(100,International!F$3:F$2000,1,1)+$BR60)=""),NA(),INDEX(International!F$3:F$2000,_xlfn.XMATCH(100,International!F$3:F$2000,1,1)+$BR60)), NA())</f>
        <v>2281</v>
      </c>
      <c r="CG60">
        <f t="shared" si="178"/>
        <v>2.4381623611619005</v>
      </c>
      <c r="CH60">
        <f>IF(OR(ISNA($A60),$AC60&lt;100),NA(),IF($BR60=0,0,FLOOR((CF60-_xlfn.XLOOKUP(_xlfn.AGGREGATE(5,6,$BR$3:$BR2011),$BR$3:$BR$2000,CF$3:CF$2000,1,1))/_xlfn.XLOOKUP($BR60,$BR$3:$BR$2000,$BR$3:$BR$2000,1,1), 1)))</f>
        <v>198</v>
      </c>
      <c r="CI60" cm="1">
        <f t="array" ref="CI60">IFERROR(IF(OR(ISNA($A60),$AC60&lt;100,INDEX(International!I$3:I$2000,_xlfn.XMATCH(100,International!I$3:I$2000,1,1)+$BR60)=""),NA(),INDEX(International!I$3:I$2000,_xlfn.XMATCH(100,International!I$3:I$2000,1,1)+$BR60)), NA())</f>
        <v>1326</v>
      </c>
      <c r="CJ60">
        <f t="shared" si="178"/>
        <v>2.9498454904461942</v>
      </c>
      <c r="CK60">
        <f>IF(OR(ISNA($A60),$AC60&lt;100),NA(),IF($BR60=0,0,FLOOR((CI60-_xlfn.XLOOKUP(_xlfn.AGGREGATE(5,6,$BR$3:$BR2011),$BR$3:$BR$2000,CI$3:CI$2000,1,1))/_xlfn.XLOOKUP($BR60,$BR$3:$BR$2000,$BR$3:$BR$2000,1,1), 1)))</f>
        <v>96</v>
      </c>
      <c r="CL60" cm="1">
        <f t="array" ref="CL60">IFERROR(IF(OR(ISNA($A60),$AC60&lt;100,INDEX(International!L$3:L$2000,_xlfn.XMATCH(100,International!L$3:L$2000,1,1)+$BR60)=""),NA(),INDEX(International!L$3:L$2000,_xlfn.XMATCH(100,International!L$3:L$2000,1,1)+$BR60)), NA())</f>
        <v>2727</v>
      </c>
      <c r="CM60">
        <f t="shared" ref="CM60:CP60" si="209">IF(OR(ISNA($A60),$AC60&lt;100),NA(),IF(CL60=100,0,($BR60*LOG(2)/LOG(CL60/100))))</f>
        <v>2.3064457970577816</v>
      </c>
      <c r="CN60">
        <f>IF(OR(ISNA($A60),$AC60&lt;100),NA(),IF($BR60=0,0,FLOOR((CL60-_xlfn.XLOOKUP(_xlfn.AGGREGATE(5,6,$BR$3:$BR2011),$BR$3:$BR$2000,CL$3:CL$2000,1,1))/_xlfn.XLOOKUP($BR60,$BR$3:$BR$2000,$BR$3:$BR$2000,1,1), 1)))</f>
        <v>237</v>
      </c>
      <c r="CO60" cm="1">
        <f t="array" ref="CO60">IFERROR(IF(OR(ISNA($A60),$AC60&lt;100,INDEX(International!O$3:O$2000,_xlfn.XMATCH(100,International!O$3:O$2000,1,1)+$BR60)=""),NA(),INDEX(International!O$3:O$2000,_xlfn.XMATCH(100,International!O$3:O$2000,1,1)+$BR60)), NA())</f>
        <v>1243</v>
      </c>
      <c r="CP60">
        <f t="shared" si="209"/>
        <v>3.0255069006831694</v>
      </c>
      <c r="CQ60">
        <f>IF(OR(ISNA($A60),$AC60&lt;100),NA(),IF($BR60=0,0,FLOOR((CO60-_xlfn.XLOOKUP(_xlfn.AGGREGATE(5,6,$BR$3:$BR2011),$BR$3:$BR$2000,CO$3:CO$2000,1,1))/_xlfn.XLOOKUP($BR60,$BR$3:$BR$2000,$BR$3:$BR$2000,1,1), 1)))</f>
        <v>103</v>
      </c>
      <c r="CR60" cm="1">
        <f t="array" ref="CR60">IFERROR(IF(OR(ISNA($A60),$AC60&lt;100,INDEX(International!R$3:R$2000,_xlfn.XMATCH(100,International!R$3:R$2000,1,1)+$BR60)=""),NA(),INDEX(International!R$3:R$2000,_xlfn.XMATCH(100,International!R$3:R$2000,1,1)+$BR60)), NA())</f>
        <v>178</v>
      </c>
      <c r="CS60">
        <f t="shared" ref="CS60:CV60" si="210">IF(OR(ISNA($A60),$AC60&lt;100),NA(),IF(CR60=100,0,($BR60*LOG(2)/LOG(CR60/100))))</f>
        <v>13.223104870909056</v>
      </c>
      <c r="CT60">
        <f>IF(OR(ISNA($A60),$AC60&lt;100),NA(),IF($BR60=0,0,FLOOR((CR60-_xlfn.XLOOKUP(_xlfn.AGGREGATE(5,6,$BR$3:$BR2011),$BR$3:$BR$2000,CR$3:CR$2000,1,1))/_xlfn.XLOOKUP($BR60,$BR$3:$BR$2000,$BR$3:$BR$2000,1,1), 1)))</f>
        <v>6</v>
      </c>
      <c r="CU60" cm="1">
        <f t="array" ref="CU60">IFERROR(IF(OR(ISNA($A60),$AC60&lt;100,INDEX(International!U$3:U$2000,_xlfn.XMATCH(100,International!U$3:U$2000,1,1)+$BR60)=""),NA(),INDEX(International!U$3:U$2000,_xlfn.XMATCH(100,International!U$3:U$2000,1,1)+$BR60)), NA())</f>
        <v>4335</v>
      </c>
      <c r="CV60">
        <f t="shared" si="210"/>
        <v>2.0228173471881914</v>
      </c>
      <c r="CW60">
        <f>IF(OR(ISNA($A60),$AC60&lt;100),NA(),IF($BR60=0,0,FLOOR((CU60-_xlfn.XLOOKUP(_xlfn.AGGREGATE(5,6,$BR$3:$BR2011),$BR$3:$BR$2000,CU$3:CU$2000,1,1))/_xlfn.XLOOKUP($BR60,$BR$3:$BR$2000,$BR$3:$BR$2000,1,1), 1)))</f>
        <v>384</v>
      </c>
      <c r="CX60" cm="1">
        <f t="array" ref="CX60">IFERROR(IF(OR(ISNA($A60),$AC60&lt;100,INDEX(International!X$3:X$2000,_xlfn.XMATCH(100,International!X$3:X$2000,1,1)+$BR60)=""),NA(),INDEX(International!X$3:X$2000,_xlfn.XMATCH(100,International!X$3:X$2000,1,1)+$BR60)), NA())</f>
        <v>1543</v>
      </c>
      <c r="CY60">
        <f t="shared" ref="CY60" si="211">IF(OR(ISNA($A60),$AC60&lt;100),NA(),IF(CX60=100,0,($BR60*LOG(2)/LOG(CX60/100))))</f>
        <v>2.7864564943170826</v>
      </c>
      <c r="CZ60">
        <f>IF(OR(ISNA($A60),$AC60&lt;100),NA(),IF($BR60=0,0,FLOOR((CX60-_xlfn.XLOOKUP(_xlfn.AGGREGATE(5,6,$BR$3:$BR2011),$BR$3:$BR$2000,CX$3:CX$2000,1,1))/_xlfn.XLOOKUP($BR60,$BR$3:$BR$2000,$BR$3:$BR$2000,1,1), 1)))</f>
        <v>129</v>
      </c>
      <c r="DA60" t="e">
        <f>IF(_xlfn.IFNA(A60,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60:K2057)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59+1,DA59+1,NA())))</f>
        <v>#N/A</v>
      </c>
      <c r="DB60" t="e" cm="1">
        <f t="array" ref="DB60">IFERROR(IF(ISNA($A60),NA(),INDEX(B$3:B$2000,_xlfn.XMATCH(Configuration!$B$12,B$3:B$2000,1,1)+$DA60)-0), NA())</f>
        <v>#N/A</v>
      </c>
      <c r="DC60" t="e" cm="1">
        <f t="array" ref="DC60">IFERROR(IF(ISNA($A60),NA(),INDEX(E$3:E$2000,_xlfn.XMATCH(Configuration!$B$12,E$3:E$2000,1,1)+$DA60)-0), NA())</f>
        <v>#N/A</v>
      </c>
      <c r="DD60" t="e" cm="1">
        <f t="array" ref="DD60">IFERROR(IF(ISNA($A60),NA(),INDEX(H$3:H$2000,_xlfn.XMATCH(Configuration!$B$12,H$3:H$2000,1,1)+$DA60)-0), NA())</f>
        <v>#N/A</v>
      </c>
      <c r="DE60" t="e" cm="1">
        <f t="array" ref="DE60">IFERROR(IF(ISNA($A60),NA(),INDEX(K$3:K$2000,_xlfn.XMATCH(Configuration!$B$12,K$3:K$2000,1,1)+$DA60)-0), NA())</f>
        <v>#N/A</v>
      </c>
      <c r="DF60" t="e" cm="1">
        <f t="array" ref="DF60">IFERROR(IF(ISNA($A60),NA(),INDEX(N$3:N$2000,_xlfn.XMATCH(Configuration!$B$12,N$3:N$2000,1,1)+$DA60)-0), NA())</f>
        <v>#N/A</v>
      </c>
      <c r="DG60" t="e" cm="1">
        <f t="array" ref="DG60">IFERROR(IF(ISNA($A60),NA(),INDEX(Q$3:Q$2000,_xlfn.XMATCH(Configuration!$B$12,Q$3:Q$2000,1,1)+$DA60)-0), NA())</f>
        <v>#N/A</v>
      </c>
      <c r="DH60" t="e" cm="1">
        <f t="array" ref="DH60">IFERROR(IF(ISNA($A60),NA(),INDEX(T$3:T$2000,_xlfn.XMATCH(Configuration!$B$12,T$3:T$2000,1,1)+$DA60)-0), NA())</f>
        <v>#N/A</v>
      </c>
      <c r="DI60" t="e" cm="1">
        <f t="array" ref="DI60">IFERROR(IF(ISNA($A60),NA(),INDEX(W$3:W$2000,_xlfn.XMATCH(Configuration!$B$12,W$3:W$2000,1,1)+$DA60)-0), NA())</f>
        <v>#N/A</v>
      </c>
    </row>
    <row r="61" spans="1:120" x14ac:dyDescent="0.2">
      <c r="A61" s="1">
        <f>IF(OR(Daily!$A61="",Daily!$B61="*"),NA(),Daily!A61)</f>
        <v>43912</v>
      </c>
      <c r="B61">
        <f>IF(_xlfn.IFNA($A61,"")="","",Daily!C61+IF(ROW(A61)&gt;4,B60,0))</f>
        <v>19</v>
      </c>
      <c r="C61">
        <f>IF(_xlfn.IFNA($A61,"")="","",Daily!D61+IF(ROW(B61)&gt;4,C60,0))</f>
        <v>0</v>
      </c>
      <c r="D61">
        <f>IF(_xlfn.IFNA($A61,"")="","",Daily!E61+IF(ROW(C61)&gt;4,D60,0))</f>
        <v>0</v>
      </c>
      <c r="E61">
        <f>IF(_xlfn.IFNA($A61,"")="","",Daily!F61+IF(ROW(D61)&gt;4,E60,0))</f>
        <v>533</v>
      </c>
      <c r="F61">
        <f>IF(_xlfn.IFNA($A61,"")="","",Daily!G61+IF(ROW(E61)&gt;4,F60,0))</f>
        <v>4</v>
      </c>
      <c r="G61">
        <f>IF(_xlfn.IFNA($A61,"")="","",Daily!H61+IF(ROW(F61)&gt;4,G60,0))</f>
        <v>6</v>
      </c>
      <c r="H61">
        <f>IF(_xlfn.IFNA($A61,"")="","",Daily!I61+IF(ROW(G61)&gt;4,H60,0))</f>
        <v>5</v>
      </c>
      <c r="I61">
        <f>IF(_xlfn.IFNA($A61,"")="","",Daily!J61+IF(ROW(H61)&gt;4,I60,0))</f>
        <v>0</v>
      </c>
      <c r="J61">
        <f>IF(_xlfn.IFNA($A61,"")="","",Daily!K61+IF(ROW(I61)&gt;4,J60,0))</f>
        <v>0</v>
      </c>
      <c r="K61">
        <f>IF(_xlfn.IFNA($A61,"")="","",Daily!L61+IF(ROW(J61)&gt;4,K60,0))</f>
        <v>100</v>
      </c>
      <c r="L61">
        <f>IF(_xlfn.IFNA($A61,"")="","",Daily!M61+IF(ROW(K61)&gt;4,L60,0))</f>
        <v>9</v>
      </c>
      <c r="M61">
        <f>IF(_xlfn.IFNA($A61,"")="","",Daily!N61+IF(ROW(L61)&gt;4,M60,0))</f>
        <v>0</v>
      </c>
      <c r="N61">
        <f>IF(_xlfn.IFNA($A61,"")="","",Daily!O61+IF(ROW(M61)&gt;4,N60,0))</f>
        <v>259</v>
      </c>
      <c r="O61">
        <f>IF(_xlfn.IFNA($A61,"")="","",Daily!P61+IF(ROW(N61)&gt;4,O60,0))</f>
        <v>8</v>
      </c>
      <c r="P61">
        <f>IF(_xlfn.IFNA($A61,"")="","",Daily!Q61+IF(ROW(O61)&gt;4,P60,0))</f>
        <v>0</v>
      </c>
      <c r="Q61">
        <f>IF(_xlfn.IFNA($A61,"")="","",Daily!R61+IF(ROW(P61)&gt;4,Q60,0))</f>
        <v>22</v>
      </c>
      <c r="R61">
        <f>IF(_xlfn.IFNA($A61,"")="","",Daily!S61+IF(ROW(Q61)&gt;4,R60,0))</f>
        <v>3</v>
      </c>
      <c r="S61">
        <f>IF(_xlfn.IFNA($A61,"")="","",Daily!T61+IF(ROW(R61)&gt;4,S60,0))</f>
        <v>0</v>
      </c>
      <c r="T61">
        <f>IF(_xlfn.IFNA($A61,"")="","",Daily!U61+IF(ROW(S61)&gt;4,T60,0))</f>
        <v>120</v>
      </c>
      <c r="U61">
        <f>IF(_xlfn.IFNA($A61,"")="","",Daily!V61+IF(ROW(T61)&gt;4,U60,0))</f>
        <v>0</v>
      </c>
      <c r="V61">
        <f>IF(_xlfn.IFNA($A61,"")="","",Daily!W61+IF(ROW(U61)&gt;4,V60,0))</f>
        <v>1</v>
      </c>
      <c r="W61">
        <f>IF(_xlfn.IFNA($A61,"")="","",Daily!X61+IF(ROW(V61)&gt;4,W60,0))</f>
        <v>296</v>
      </c>
      <c r="X61">
        <f>IF(_xlfn.IFNA($A61,"")="","",Daily!Y61+IF(ROW(W61)&gt;4,X60,0))</f>
        <v>70</v>
      </c>
      <c r="Y61">
        <f>IF(_xlfn.IFNA($A61,"")="","",Daily!Z61+IF(ROW(X61)&gt;4,Y60,0))</f>
        <v>0</v>
      </c>
      <c r="Z61">
        <f>IF(_xlfn.IFNA($A61,"")="","",Daily!C61+Daily!F61+Daily!I61+Daily!L61+Daily!O61+Daily!R61+Daily!U61+Daily!X61)</f>
        <v>282</v>
      </c>
      <c r="AA61">
        <f>IF(_xlfn.IFNA($A61,"")="","",Daily!D61+Daily!G61+Daily!J61+Daily!M61+Daily!P61+Daily!S61+Daily!V61+Daily!Y61+Daily!AA61)</f>
        <v>63</v>
      </c>
      <c r="AB61">
        <f>IF(_xlfn.IFNA($A61,"")="","",Daily!E61+Daily!H61+Daily!K61+Daily!N61+Daily!Q61+Daily!T61+Daily!W61+Daily!Z61)</f>
        <v>0</v>
      </c>
      <c r="AC61">
        <f t="shared" si="10"/>
        <v>1354</v>
      </c>
      <c r="AD61">
        <f t="shared" si="11"/>
        <v>108</v>
      </c>
      <c r="AE61">
        <f t="shared" si="12"/>
        <v>7</v>
      </c>
      <c r="AF61" s="5">
        <f t="shared" si="13"/>
        <v>1.2702702702702702</v>
      </c>
      <c r="AG61">
        <f t="shared" si="14"/>
        <v>1239</v>
      </c>
      <c r="AH61">
        <f t="shared" si="15"/>
        <v>821</v>
      </c>
      <c r="AI61">
        <f t="shared" si="16"/>
        <v>104</v>
      </c>
      <c r="AJ61">
        <f t="shared" si="17"/>
        <v>1</v>
      </c>
      <c r="AK61">
        <f t="shared" si="18"/>
        <v>716</v>
      </c>
      <c r="AL61" s="2">
        <f t="shared" si="19"/>
        <v>6.0869565217391307E-2</v>
      </c>
      <c r="AM61" s="2">
        <f t="shared" si="20"/>
        <v>0.93913043478260871</v>
      </c>
      <c r="AN61" s="2">
        <f t="shared" si="21"/>
        <v>1.4032496307237814E-2</v>
      </c>
      <c r="AO61" s="2">
        <f t="shared" si="22"/>
        <v>0.39364844903988183</v>
      </c>
      <c r="AP61" s="2">
        <f t="shared" si="23"/>
        <v>3.692762186115214E-3</v>
      </c>
      <c r="AQ61" s="2">
        <f t="shared" si="24"/>
        <v>7.3855243722304287E-2</v>
      </c>
      <c r="AR61" s="2">
        <f t="shared" si="25"/>
        <v>0.1912850812407681</v>
      </c>
      <c r="AS61" s="2">
        <f t="shared" si="26"/>
        <v>1.6248153618906941E-2</v>
      </c>
      <c r="AT61" s="2">
        <f t="shared" si="27"/>
        <v>8.8626292466765136E-2</v>
      </c>
      <c r="AU61" s="2">
        <f t="shared" si="28"/>
        <v>0.21861152141802068</v>
      </c>
      <c r="AV61" s="3">
        <f t="shared" ca="1" si="29"/>
        <v>150.71428571428572</v>
      </c>
      <c r="AW61" s="2">
        <f t="shared" si="30"/>
        <v>0.26305970149253732</v>
      </c>
      <c r="AX61" s="2">
        <f t="shared" si="31"/>
        <v>0.27027027027027029</v>
      </c>
      <c r="AY61">
        <f t="shared" si="32"/>
        <v>4</v>
      </c>
      <c r="AZ61">
        <f t="shared" si="33"/>
        <v>4</v>
      </c>
      <c r="BA61" s="3">
        <f>IF(_xlfn.IFNA($A61,"")="","",AC61/(Configuration!$B$1/1000000))</f>
        <v>53.382115808439423</v>
      </c>
      <c r="BB61">
        <f>IF(OR(_xlfn.IFNA($A61,"")="", ROW()&lt;=3,MAX(International!$C$3:$C$2000)&lt;$AC61),"",$A61-_xlfn.XLOOKUP($AC61,International!$C$3:$C$2000,International!$A$3:$A$2000,NA(),1,1))</f>
        <v>21</v>
      </c>
      <c r="BC61">
        <f>IF(OR(_xlfn.IFNA($A61,"")="", ROW()&lt;=3,MAX(International!$D$3:$D$2000)&lt;$BA61),"",$A61-_xlfn.XLOOKUP($BA61,International!$D$3:$D$2000,International!$A$3:$A$2000,NA(),1,1))</f>
        <v>17</v>
      </c>
      <c r="BD61">
        <f>IF(OR(_xlfn.IFNA($A61,"")="", ROW()&lt;=3,MAX(International!$F$3:$F$2000)&lt;$AC61),"",$A61-_xlfn.XLOOKUP($AC61,International!$F$3:$F$2000,International!$A$3:$A$2000,NA(),1,1))</f>
        <v>12</v>
      </c>
      <c r="BE61">
        <f>IF(OR(_xlfn.IFNA($A61,"")="", ROW()&lt;=3,MAX(International!$G$3:$G$2000)&lt;$BA61),"",$A61-_xlfn.XLOOKUP($BA61,International!$G$3:$G$2000,International!$A$3:$A$2000,NA(),1,1))</f>
        <v>9</v>
      </c>
      <c r="BF61">
        <f>IF(OR(_xlfn.IFNA($A61,"")="", ROW()&lt;=3,MAX(International!$I$3:$I$2000)&lt;$AC61),"",$A61-_xlfn.XLOOKUP($AC61,International!$I$3:$I$2000,International!$A$3:$A$2000,NA(),1,1))</f>
        <v>0</v>
      </c>
      <c r="BG61">
        <f>IF(OR(_xlfn.IFNA($A61,"")="", ROW()&lt;=3,MAX(International!$J$3:$J$2000)&lt;$BA61),"",$A61-_xlfn.XLOOKUP($BA61,International!$J$3:$J$2000,International!$A$3:$A$2000,NA(),1,1))</f>
        <v>11</v>
      </c>
      <c r="BH61">
        <f>IF(OR(_xlfn.IFNA($A61,"")="", ROW()&lt;=3,MAX(International!$L$3:$L$2000)&lt;$AC61),"",$A61-_xlfn.XLOOKUP($AC61,International!$L$3:$L$2000,International!$A$3:$A$2000,NA(),1,1))</f>
        <v>10</v>
      </c>
      <c r="BI61">
        <f>IF(OR(_xlfn.IFNA($A61,"")="", ROW()&lt;=3,MAX(International!$M$3:$M$2000)&lt;$BA61),"",$A61-_xlfn.XLOOKUP($BA61,International!$M$3:$M$2000,International!$A$3:$A$2000,NA(),1,1))</f>
        <v>2</v>
      </c>
      <c r="BJ61">
        <f>IF(OR(_xlfn.IFNA($A61,"")="", ROW()&lt;=3,MAX(International!$O$3:$O$2000)&lt;$AC61),"",$A61-_xlfn.XLOOKUP($AC61,International!$O$3:$O$2000,International!$A$3:$A$2000,NA(),1,1))</f>
        <v>4</v>
      </c>
      <c r="BK61">
        <f>IF(OR(_xlfn.IFNA($A61,"")="", ROW()&lt;=3,MAX(International!$P$3:$P$2000)&lt;$BA61),"",$A61-_xlfn.XLOOKUP($BA61,International!$P$3:$P$2000,International!$A$3:$A$2000,NA(),1,1))</f>
        <v>8</v>
      </c>
      <c r="BL61" t="str">
        <f>IF(OR(_xlfn.IFNA($A61,"")="", ROW()&lt;=3,MAX(International!$R$3:$R$2000)&lt;$AC61),"",$A61-_xlfn.XLOOKUP($AC61,International!$R$3:$R$2000,International!$A$3:$A$2000,NA(),1,1))</f>
        <v/>
      </c>
      <c r="BM61">
        <f>IF(OR(_xlfn.IFNA($A61,"")="", ROW()&lt;=3,MAX(International!$S$3:$S$2000)&lt;$BA61),"",$A61-_xlfn.XLOOKUP($BA61,International!$S$3:$S$2000,International!$A$3:$A$2000,NA(),1,1))</f>
        <v>4</v>
      </c>
      <c r="BN61">
        <f>IF(OR(_xlfn.IFNA($A61,"")="", ROW()&lt;=3,MAX(International!$U$3:$U$2000)&lt;$AC61),"",$A61-_xlfn.XLOOKUP($AC61,International!$U$3:$U$2000,International!$A$3:$A$2000,NA(),1,1))</f>
        <v>24</v>
      </c>
      <c r="BO61">
        <f>IF(OR(_xlfn.IFNA($A61,"")="", ROW()&lt;=3,MAX(International!$V$3:$V$2000)&lt;$BA61),"",$A61-_xlfn.XLOOKUP($BA61,International!$V$3:$V$2000,International!$A$3:$A$2000,NA(),1,1))</f>
        <v>22</v>
      </c>
      <c r="BP61">
        <f>IF(OR(_xlfn.IFNA($A61,"")="", ROW()&lt;=3,MAX(International!$X$3:$X$2000)&lt;$AC61),"",$A61-_xlfn.XLOOKUP($AC61,International!$X$3:$X$2000,International!$A$3:$A$2000,NA(),1,1))</f>
        <v>6</v>
      </c>
      <c r="BQ61">
        <f>IF(OR(_xlfn.IFNA($A61,"")="", ROW()&lt;=3,MAX(International!$Y$3:$Y$2000)&lt;$BA61),"",$A61-_xlfn.XLOOKUP($BA61,International!$Y$3:$Y$2000,International!$A$3:$A$2000,NA(),1,1))</f>
        <v>2</v>
      </c>
      <c r="BR61">
        <f t="shared" si="34"/>
        <v>12</v>
      </c>
      <c r="BS61" t="e">
        <f t="shared" si="130"/>
        <v>#N/A</v>
      </c>
      <c r="BT61">
        <f t="shared" si="131"/>
        <v>6400</v>
      </c>
      <c r="BU61">
        <f t="shared" si="132"/>
        <v>1600</v>
      </c>
      <c r="BV61">
        <f t="shared" si="133"/>
        <v>800</v>
      </c>
      <c r="BW61">
        <f t="shared" si="134"/>
        <v>526</v>
      </c>
      <c r="BX61">
        <f>IFERROR(IF(OR(ISNA($A61),$AC61&lt;100),NA(),IF(FLOOR((2^(($BR61+2*_xlfn.XLOOKUP(_xlfn.AGGREGATE(4,6,$BR$3:$BR2012),$BR$3:$BR$2000,$CA$3:$CA$2000,1,1)*LOG(10)/LOG(2))/_xlfn.XLOOKUP(_xlfn.AGGREGATE(4,6,$BR$3:$BR2012),$BR$3:$BR$2000,$CA$3:$CA$2000,1,1))),2)&gt; _xlfn.AGGREGATE(4,6,$BZ$3:$CX$2000)+2000,NA(),FLOOR((2^(($BR61+2*_xlfn.XLOOKUP(_xlfn.AGGREGATE(4,6,$BR$3:$BR2012),$BR$3:$BR$2000,$CA$3:$CA$2000,1,1)*LOG(10)/LOG(2))/_xlfn.XLOOKUP(_xlfn.AGGREGATE(4,6,$BR$3:$BR2012),$BR$3:$BR$2000,$CA$3:$CA$2000,1,1))),2))), NA())</f>
        <v>886</v>
      </c>
      <c r="BY61">
        <f>IF(OR(ISNA($A61),$AC61&lt;100),NA(),FLOOR(_xlfn.XLOOKUP(_xlfn.AGGREGATE(5,6,$BR$3:$BR2012),$BR$3:$BR$2000,$BZ$3:$BZ$2000,1,1)+(_xlfn.XLOOKUP(_xlfn.AGGREGATE(4,6,$BR$3:$BR2012),$BR$3:$BR$2000,$BZ$3:$BZ$2000,1,1)-_xlfn.XLOOKUP(_xlfn.AGGREGATE(5,6,$BR$3:$BR2012),$BR$3:$BR$2000,$BZ$3:$BZ$2000,1,1))/_xlfn.XLOOKUP(_xlfn.AGGREGATE(4,6,$BR$3:$BR2012),$BR$3:$BR$2000,$BR$3:$BR$2000,1,1)*BR61, 1))</f>
        <v>2654</v>
      </c>
      <c r="BZ61">
        <f t="shared" si="35"/>
        <v>1354</v>
      </c>
      <c r="CA61">
        <f t="shared" si="135"/>
        <v>3.1922060511837702</v>
      </c>
      <c r="CB61">
        <f>IF(OR(ISNA($A61),$AC61&lt;100),NA(),IF($BR61=0,0,FLOOR((BZ61-_xlfn.XLOOKUP(_xlfn.AGGREGATE(5,6,$BR$3:$BR2012),$BR$3:$BR$2000,BZ$3:BZ$2000,1,1))/_xlfn.XLOOKUP($BR61,$BR$3:$BR$2000,$BR$3:$BR$2000,1,1), 1)))</f>
        <v>103</v>
      </c>
      <c r="CC61" cm="1">
        <f t="array" ref="CC61">IFERROR(IF(OR(ISNA($A61),$AC61&lt;100,INDEX(International!C$3:C$2000,_xlfn.XMATCH(100,International!C$3:C$2000,1,1)+$BR61)=""),NA(),INDEX(International!C$3:C$2000,_xlfn.XMATCH(100,International!C$3:C$2000,1,1)+$BR61)), NA())</f>
        <v>4636</v>
      </c>
      <c r="CD61">
        <f t="shared" si="36"/>
        <v>2.1680966288958312</v>
      </c>
      <c r="CE61">
        <f>IF(OR(ISNA($A61),$AC61&lt;100),NA(),IF($BR61=0,0,FLOOR((CC61-_xlfn.XLOOKUP(_xlfn.AGGREGATE(5,6,$BR$3:$BR2012),$BR$3:$BR$2000,CC$3:CC$2000,1,1))/_xlfn.XLOOKUP($BR61,$BR$3:$BR$2000,$BR$3:$BR$2000,1,1), 1)))</f>
        <v>373</v>
      </c>
      <c r="CF61" cm="1">
        <f t="array" ref="CF61">IFERROR(IF(OR(ISNA($A61),$AC61&lt;100,INDEX(International!F$3:F$2000,_xlfn.XMATCH(100,International!F$3:F$2000,1,1)+$BR61)=""),NA(),INDEX(International!F$3:F$2000,_xlfn.XMATCH(100,International!F$3:F$2000,1,1)+$BR61)), NA())</f>
        <v>2971</v>
      </c>
      <c r="CG61">
        <f t="shared" si="178"/>
        <v>2.4525449414760758</v>
      </c>
      <c r="CH61">
        <f>IF(OR(ISNA($A61),$AC61&lt;100),NA(),IF($BR61=0,0,FLOOR((CF61-_xlfn.XLOOKUP(_xlfn.AGGREGATE(5,6,$BR$3:$BR2012),$BR$3:$BR$2000,CF$3:CF$2000,1,1))/_xlfn.XLOOKUP($BR61,$BR$3:$BR$2000,$BR$3:$BR$2000,1,1), 1)))</f>
        <v>239</v>
      </c>
      <c r="CI61" cm="1">
        <f t="array" ref="CI61">IFERROR(IF(OR(ISNA($A61),$AC61&lt;100,INDEX(International!I$3:I$2000,_xlfn.XMATCH(100,International!I$3:I$2000,1,1)+$BR61)=""),NA(),INDEX(International!I$3:I$2000,_xlfn.XMATCH(100,International!I$3:I$2000,1,1)+$BR61)), NA())</f>
        <v>1395</v>
      </c>
      <c r="CJ61">
        <f t="shared" si="178"/>
        <v>3.1560731702245848</v>
      </c>
      <c r="CK61">
        <f>IF(OR(ISNA($A61),$AC61&lt;100),NA(),IF($BR61=0,0,FLOOR((CI61-_xlfn.XLOOKUP(_xlfn.AGGREGATE(5,6,$BR$3:$BR2012),$BR$3:$BR$2000,CI$3:CI$2000,1,1))/_xlfn.XLOOKUP($BR61,$BR$3:$BR$2000,$BR$3:$BR$2000,1,1), 1)))</f>
        <v>94</v>
      </c>
      <c r="CL61" cm="1">
        <f t="array" ref="CL61">IFERROR(IF(OR(ISNA($A61),$AC61&lt;100,INDEX(International!L$3:L$2000,_xlfn.XMATCH(100,International!L$3:L$2000,1,1)+$BR61)=""),NA(),INDEX(International!L$3:L$2000,_xlfn.XMATCH(100,International!L$3:L$2000,1,1)+$BR61)), NA())</f>
        <v>3499</v>
      </c>
      <c r="CM61">
        <f t="shared" ref="CM61:CP61" si="212">IF(OR(ISNA($A61),$AC61&lt;100),NA(),IF(CL61=100,0,($BR61*LOG(2)/LOG(CL61/100))))</f>
        <v>2.3396963118742038</v>
      </c>
      <c r="CN61">
        <f>IF(OR(ISNA($A61),$AC61&lt;100),NA(),IF($BR61=0,0,FLOOR((CL61-_xlfn.XLOOKUP(_xlfn.AGGREGATE(5,6,$BR$3:$BR2012),$BR$3:$BR$2000,CL$3:CL$2000,1,1))/_xlfn.XLOOKUP($BR61,$BR$3:$BR$2000,$BR$3:$BR$2000,1,1), 1)))</f>
        <v>281</v>
      </c>
      <c r="CO61" cm="1">
        <f t="array" ref="CO61">IFERROR(IF(OR(ISNA($A61),$AC61&lt;100,INDEX(International!O$3:O$2000,_xlfn.XMATCH(100,International!O$3:O$2000,1,1)+$BR61)=""),NA(),INDEX(International!O$3:O$2000,_xlfn.XMATCH(100,International!O$3:O$2000,1,1)+$BR61)), NA())</f>
        <v>1486</v>
      </c>
      <c r="CP61">
        <f t="shared" si="212"/>
        <v>3.0821689199180926</v>
      </c>
      <c r="CQ61">
        <f>IF(OR(ISNA($A61),$AC61&lt;100),NA(),IF($BR61=0,0,FLOOR((CO61-_xlfn.XLOOKUP(_xlfn.AGGREGATE(5,6,$BR$3:$BR2012),$BR$3:$BR$2000,CO$3:CO$2000,1,1))/_xlfn.XLOOKUP($BR61,$BR$3:$BR$2000,$BR$3:$BR$2000,1,1), 1)))</f>
        <v>114</v>
      </c>
      <c r="CR61" cm="1">
        <f t="array" ref="CR61">IFERROR(IF(OR(ISNA($A61),$AC61&lt;100,INDEX(International!R$3:R$2000,_xlfn.XMATCH(100,International!R$3:R$2000,1,1)+$BR61)=""),NA(),INDEX(International!R$3:R$2000,_xlfn.XMATCH(100,International!R$3:R$2000,1,1)+$BR61)), NA())</f>
        <v>178</v>
      </c>
      <c r="CS61">
        <f t="shared" ref="CS61:CV61" si="213">IF(OR(ISNA($A61),$AC61&lt;100),NA(),IF(CR61=100,0,($BR61*LOG(2)/LOG(CR61/100))))</f>
        <v>14.425205313718969</v>
      </c>
      <c r="CT61">
        <f>IF(OR(ISNA($A61),$AC61&lt;100),NA(),IF($BR61=0,0,FLOOR((CR61-_xlfn.XLOOKUP(_xlfn.AGGREGATE(5,6,$BR$3:$BR2012),$BR$3:$BR$2000,CR$3:CR$2000,1,1))/_xlfn.XLOOKUP($BR61,$BR$3:$BR$2000,$BR$3:$BR$2000,1,1), 1)))</f>
        <v>6</v>
      </c>
      <c r="CU61" cm="1">
        <f t="array" ref="CU61">IFERROR(IF(OR(ISNA($A61),$AC61&lt;100,INDEX(International!U$3:U$2000,_xlfn.XMATCH(100,International!U$3:U$2000,1,1)+$BR61)=""),NA(),INDEX(International!U$3:U$2000,_xlfn.XMATCH(100,International!U$3:U$2000,1,1)+$BR61)), NA())</f>
        <v>5186</v>
      </c>
      <c r="CV61">
        <f t="shared" si="213"/>
        <v>2.1065380565020115</v>
      </c>
      <c r="CW61">
        <f>IF(OR(ISNA($A61),$AC61&lt;100),NA(),IF($BR61=0,0,FLOOR((CU61-_xlfn.XLOOKUP(_xlfn.AGGREGATE(5,6,$BR$3:$BR2012),$BR$3:$BR$2000,CU$3:CU$2000,1,1))/_xlfn.XLOOKUP($BR61,$BR$3:$BR$2000,$BR$3:$BR$2000,1,1), 1)))</f>
        <v>423</v>
      </c>
      <c r="CX61" cm="1">
        <f t="array" ref="CX61">IFERROR(IF(OR(ISNA($A61),$AC61&lt;100,INDEX(International!X$3:X$2000,_xlfn.XMATCH(100,International!X$3:X$2000,1,1)+$BR61)=""),NA(),INDEX(International!X$3:X$2000,_xlfn.XMATCH(100,International!X$3:X$2000,1,1)+$BR61)), NA())</f>
        <v>1950</v>
      </c>
      <c r="CY61">
        <f t="shared" ref="CY61" si="214">IF(OR(ISNA($A61),$AC61&lt;100),NA(),IF(CX61=100,0,($BR61*LOG(2)/LOG(CX61/100))))</f>
        <v>2.800203898523657</v>
      </c>
      <c r="CZ61">
        <f>IF(OR(ISNA($A61),$AC61&lt;100),NA(),IF($BR61=0,0,FLOOR((CX61-_xlfn.XLOOKUP(_xlfn.AGGREGATE(5,6,$BR$3:$BR2012),$BR$3:$BR$2000,CX$3:CX$2000,1,1))/_xlfn.XLOOKUP($BR61,$BR$3:$BR$2000,$BR$3:$BR$2000,1,1), 1)))</f>
        <v>152</v>
      </c>
      <c r="DA61" t="e">
        <f>IF(_xlfn.IFNA(A61,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61:K2058)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60+1,DA60+1,NA())))</f>
        <v>#N/A</v>
      </c>
      <c r="DB61" t="e" cm="1">
        <f t="array" ref="DB61">IFERROR(IF(ISNA($A61),NA(),INDEX(B$3:B$2000,_xlfn.XMATCH(Configuration!$B$12,B$3:B$2000,1,1)+$DA61)-0), NA())</f>
        <v>#N/A</v>
      </c>
      <c r="DC61" t="e" cm="1">
        <f t="array" ref="DC61">IFERROR(IF(ISNA($A61),NA(),INDEX(E$3:E$2000,_xlfn.XMATCH(Configuration!$B$12,E$3:E$2000,1,1)+$DA61)-0), NA())</f>
        <v>#N/A</v>
      </c>
      <c r="DD61" t="e" cm="1">
        <f t="array" ref="DD61">IFERROR(IF(ISNA($A61),NA(),INDEX(H$3:H$2000,_xlfn.XMATCH(Configuration!$B$12,H$3:H$2000,1,1)+$DA61)-0), NA())</f>
        <v>#N/A</v>
      </c>
      <c r="DE61" t="e" cm="1">
        <f t="array" ref="DE61">IFERROR(IF(ISNA($A61),NA(),INDEX(K$3:K$2000,_xlfn.XMATCH(Configuration!$B$12,K$3:K$2000,1,1)+$DA61)-0), NA())</f>
        <v>#N/A</v>
      </c>
      <c r="DF61" t="e" cm="1">
        <f t="array" ref="DF61">IFERROR(IF(ISNA($A61),NA(),INDEX(N$3:N$2000,_xlfn.XMATCH(Configuration!$B$12,N$3:N$2000,1,1)+$DA61)-0), NA())</f>
        <v>#N/A</v>
      </c>
      <c r="DG61" t="e" cm="1">
        <f t="array" ref="DG61">IFERROR(IF(ISNA($A61),NA(),INDEX(Q$3:Q$2000,_xlfn.XMATCH(Configuration!$B$12,Q$3:Q$2000,1,1)+$DA61)-0), NA())</f>
        <v>#N/A</v>
      </c>
      <c r="DH61" t="e" cm="1">
        <f t="array" ref="DH61">IFERROR(IF(ISNA($A61),NA(),INDEX(T$3:T$2000,_xlfn.XMATCH(Configuration!$B$12,T$3:T$2000,1,1)+$DA61)-0), NA())</f>
        <v>#N/A</v>
      </c>
      <c r="DI61" t="e" cm="1">
        <f t="array" ref="DI61">IFERROR(IF(ISNA($A61),NA(),INDEX(W$3:W$2000,_xlfn.XMATCH(Configuration!$B$12,W$3:W$2000,1,1)+$DA61)-0), NA())</f>
        <v>#N/A</v>
      </c>
      <c r="DP61" s="1"/>
    </row>
    <row r="62" spans="1:120" x14ac:dyDescent="0.2">
      <c r="A62" s="1">
        <f>IF(OR(Daily!$A62="",Daily!$B62="*"),NA(),Daily!A62)</f>
        <v>43913</v>
      </c>
      <c r="B62">
        <f>IF(_xlfn.IFNA($A62,"")="","",Daily!C62+IF(ROW(A62)&gt;4,B61,0))</f>
        <v>32</v>
      </c>
      <c r="C62">
        <f>IF(_xlfn.IFNA($A62,"")="","",Daily!D62+IF(ROW(B62)&gt;4,C61,0))</f>
        <v>0</v>
      </c>
      <c r="D62">
        <f>IF(_xlfn.IFNA($A62,"")="","",Daily!E62+IF(ROW(C62)&gt;4,D61,0))</f>
        <v>0</v>
      </c>
      <c r="E62">
        <f>IF(_xlfn.IFNA($A62,"")="","",Daily!F62+IF(ROW(D62)&gt;4,E61,0))</f>
        <v>669</v>
      </c>
      <c r="F62">
        <f>IF(_xlfn.IFNA($A62,"")="","",Daily!G62+IF(ROW(E62)&gt;4,F61,0))</f>
        <v>4</v>
      </c>
      <c r="G62">
        <f>IF(_xlfn.IFNA($A62,"")="","",Daily!H62+IF(ROW(F62)&gt;4,G61,0))</f>
        <v>6</v>
      </c>
      <c r="H62">
        <f>IF(_xlfn.IFNA($A62,"")="","",Daily!I62+IF(ROW(G62)&gt;4,H61,0))</f>
        <v>5</v>
      </c>
      <c r="I62">
        <f>IF(_xlfn.IFNA($A62,"")="","",Daily!J62+IF(ROW(H62)&gt;4,I61,0))</f>
        <v>0</v>
      </c>
      <c r="J62">
        <f>IF(_xlfn.IFNA($A62,"")="","",Daily!K62+IF(ROW(I62)&gt;4,J61,0))</f>
        <v>0</v>
      </c>
      <c r="K62">
        <f>IF(_xlfn.IFNA($A62,"")="","",Daily!L62+IF(ROW(J62)&gt;4,K61,0))</f>
        <v>134</v>
      </c>
      <c r="L62">
        <f>IF(_xlfn.IFNA($A62,"")="","",Daily!M62+IF(ROW(K62)&gt;4,L61,0))</f>
        <v>9</v>
      </c>
      <c r="M62">
        <f>IF(_xlfn.IFNA($A62,"")="","",Daily!N62+IF(ROW(L62)&gt;4,M61,0))</f>
        <v>0</v>
      </c>
      <c r="N62">
        <f>IF(_xlfn.IFNA($A62,"")="","",Daily!O62+IF(ROW(M62)&gt;4,N61,0))</f>
        <v>319</v>
      </c>
      <c r="O62">
        <f>IF(_xlfn.IFNA($A62,"")="","",Daily!P62+IF(ROW(N62)&gt;4,O61,0))</f>
        <v>8</v>
      </c>
      <c r="P62">
        <f>IF(_xlfn.IFNA($A62,"")="","",Daily!Q62+IF(ROW(O62)&gt;4,P61,0))</f>
        <v>0</v>
      </c>
      <c r="Q62">
        <f>IF(_xlfn.IFNA($A62,"")="","",Daily!R62+IF(ROW(P62)&gt;4,Q61,0))</f>
        <v>28</v>
      </c>
      <c r="R62">
        <f>IF(_xlfn.IFNA($A62,"")="","",Daily!S62+IF(ROW(Q62)&gt;4,R61,0))</f>
        <v>3</v>
      </c>
      <c r="S62">
        <f>IF(_xlfn.IFNA($A62,"")="","",Daily!T62+IF(ROW(R62)&gt;4,S61,0))</f>
        <v>0</v>
      </c>
      <c r="T62">
        <f>IF(_xlfn.IFNA($A62,"")="","",Daily!U62+IF(ROW(S62)&gt;4,T61,0))</f>
        <v>140</v>
      </c>
      <c r="U62">
        <f>IF(_xlfn.IFNA($A62,"")="","",Daily!V62+IF(ROW(T62)&gt;4,U61,0))</f>
        <v>0</v>
      </c>
      <c r="V62">
        <f>IF(_xlfn.IFNA($A62,"")="","",Daily!W62+IF(ROW(U62)&gt;4,V61,0))</f>
        <v>1</v>
      </c>
      <c r="W62">
        <f>IF(_xlfn.IFNA($A62,"")="","",Daily!X62+IF(ROW(V62)&gt;4,W61,0))</f>
        <v>355</v>
      </c>
      <c r="X62">
        <f>IF(_xlfn.IFNA($A62,"")="","",Daily!Y62+IF(ROW(W62)&gt;4,X61,0))</f>
        <v>97</v>
      </c>
      <c r="Y62">
        <f>IF(_xlfn.IFNA($A62,"")="","",Daily!Z62+IF(ROW(X62)&gt;4,Y61,0))</f>
        <v>0</v>
      </c>
      <c r="Z62">
        <f>IF(_xlfn.IFNA($A62,"")="","",Daily!C62+Daily!F62+Daily!I62+Daily!L62+Daily!O62+Daily!R62+Daily!U62+Daily!X62)</f>
        <v>328</v>
      </c>
      <c r="AA62">
        <f>IF(_xlfn.IFNA($A62,"")="","",Daily!D62+Daily!G62+Daily!J62+Daily!M62+Daily!P62+Daily!S62+Daily!V62+Daily!Y62+Daily!AA62)</f>
        <v>27</v>
      </c>
      <c r="AB62">
        <f>IF(_xlfn.IFNA($A62,"")="","",Daily!E62+Daily!H62+Daily!K62+Daily!N62+Daily!Q62+Daily!T62+Daily!W62+Daily!Z62)</f>
        <v>0</v>
      </c>
      <c r="AC62">
        <f t="shared" si="10"/>
        <v>1682</v>
      </c>
      <c r="AD62">
        <f t="shared" si="11"/>
        <v>135</v>
      </c>
      <c r="AE62">
        <f t="shared" si="12"/>
        <v>7</v>
      </c>
      <c r="AF62" s="5">
        <f t="shared" si="13"/>
        <v>1.1631205673758864</v>
      </c>
      <c r="AG62">
        <f t="shared" si="14"/>
        <v>1540</v>
      </c>
      <c r="AH62">
        <f t="shared" si="15"/>
        <v>1013</v>
      </c>
      <c r="AI62">
        <f t="shared" si="16"/>
        <v>131</v>
      </c>
      <c r="AJ62">
        <f t="shared" si="17"/>
        <v>1</v>
      </c>
      <c r="AK62">
        <f t="shared" si="18"/>
        <v>881</v>
      </c>
      <c r="AL62" s="2">
        <f t="shared" si="19"/>
        <v>4.9295774647887321E-2</v>
      </c>
      <c r="AM62" s="2">
        <f t="shared" si="20"/>
        <v>0.95070422535211263</v>
      </c>
      <c r="AN62" s="2">
        <f t="shared" si="21"/>
        <v>1.9024970273483946E-2</v>
      </c>
      <c r="AO62" s="2">
        <f t="shared" si="22"/>
        <v>0.39774078478002378</v>
      </c>
      <c r="AP62" s="2">
        <f t="shared" si="23"/>
        <v>2.972651605231867E-3</v>
      </c>
      <c r="AQ62" s="2">
        <f t="shared" si="24"/>
        <v>7.9667063020214035E-2</v>
      </c>
      <c r="AR62" s="2">
        <f t="shared" si="25"/>
        <v>0.18965517241379309</v>
      </c>
      <c r="AS62" s="2">
        <f t="shared" si="26"/>
        <v>1.6646848989298454E-2</v>
      </c>
      <c r="AT62" s="2">
        <f t="shared" si="27"/>
        <v>8.3234244946492272E-2</v>
      </c>
      <c r="AU62" s="2">
        <f t="shared" si="28"/>
        <v>0.21105826397146255</v>
      </c>
      <c r="AV62" s="3">
        <f t="shared" ca="1" si="29"/>
        <v>186.42857142857142</v>
      </c>
      <c r="AW62" s="2">
        <f t="shared" si="30"/>
        <v>0.24224519940915806</v>
      </c>
      <c r="AX62" s="2">
        <f t="shared" si="31"/>
        <v>0.16312056737588654</v>
      </c>
      <c r="AY62">
        <f t="shared" si="32"/>
        <v>5</v>
      </c>
      <c r="AZ62">
        <f t="shared" si="33"/>
        <v>4</v>
      </c>
      <c r="BA62" s="3">
        <f>IF(_xlfn.IFNA($A62,"")="","",AC62/(Configuration!$B$1/1000000))</f>
        <v>66.313677097337603</v>
      </c>
      <c r="BB62">
        <f>IF(OR(_xlfn.IFNA($A62,"")="", ROW()&lt;=3,MAX(International!$C$3:$C$2000)&lt;$AC62),"",$A62-_xlfn.XLOOKUP($AC62,International!$C$3:$C$2000,International!$A$3:$A$2000,NA(),1,1))</f>
        <v>22</v>
      </c>
      <c r="BC62">
        <f>IF(OR(_xlfn.IFNA($A62,"")="", ROW()&lt;=3,MAX(International!$D$3:$D$2000)&lt;$BA62),"",$A62-_xlfn.XLOOKUP($BA62,International!$D$3:$D$2000,International!$A$3:$A$2000,NA(),1,1))</f>
        <v>17</v>
      </c>
      <c r="BD62">
        <f>IF(OR(_xlfn.IFNA($A62,"")="", ROW()&lt;=3,MAX(International!$F$3:$F$2000)&lt;$AC62),"",$A62-_xlfn.XLOOKUP($AC62,International!$F$3:$F$2000,International!$A$3:$A$2000,NA(),1,1))</f>
        <v>13</v>
      </c>
      <c r="BE62">
        <f>IF(OR(_xlfn.IFNA($A62,"")="", ROW()&lt;=3,MAX(International!$G$3:$G$2000)&lt;$BA62),"",$A62-_xlfn.XLOOKUP($BA62,International!$G$3:$G$2000,International!$A$3:$A$2000,NA(),1,1))</f>
        <v>9</v>
      </c>
      <c r="BF62">
        <f>IF(OR(_xlfn.IFNA($A62,"")="", ROW()&lt;=3,MAX(International!$I$3:$I$2000)&lt;$AC62),"",$A62-_xlfn.XLOOKUP($AC62,International!$I$3:$I$2000,International!$A$3:$A$2000,NA(),1,1))</f>
        <v>-2</v>
      </c>
      <c r="BG62">
        <f>IF(OR(_xlfn.IFNA($A62,"")="", ROW()&lt;=3,MAX(International!$J$3:$J$2000)&lt;$BA62),"",$A62-_xlfn.XLOOKUP($BA62,International!$J$3:$J$2000,International!$A$3:$A$2000,NA(),1,1))</f>
        <v>12</v>
      </c>
      <c r="BH62">
        <f>IF(OR(_xlfn.IFNA($A62,"")="", ROW()&lt;=3,MAX(International!$L$3:$L$2000)&lt;$AC62),"",$A62-_xlfn.XLOOKUP($AC62,International!$L$3:$L$2000,International!$A$3:$A$2000,NA(),1,1))</f>
        <v>10</v>
      </c>
      <c r="BI62">
        <f>IF(OR(_xlfn.IFNA($A62,"")="", ROW()&lt;=3,MAX(International!$M$3:$M$2000)&lt;$BA62),"",$A62-_xlfn.XLOOKUP($BA62,International!$M$3:$M$2000,International!$A$3:$A$2000,NA(),1,1))</f>
        <v>2</v>
      </c>
      <c r="BJ62">
        <f>IF(OR(_xlfn.IFNA($A62,"")="", ROW()&lt;=3,MAX(International!$O$3:$O$2000)&lt;$AC62),"",$A62-_xlfn.XLOOKUP($AC62,International!$O$3:$O$2000,International!$A$3:$A$2000,NA(),1,1))</f>
        <v>4</v>
      </c>
      <c r="BK62">
        <f>IF(OR(_xlfn.IFNA($A62,"")="", ROW()&lt;=3,MAX(International!$P$3:$P$2000)&lt;$BA62),"",$A62-_xlfn.XLOOKUP($BA62,International!$P$3:$P$2000,International!$A$3:$A$2000,NA(),1,1))</f>
        <v>8</v>
      </c>
      <c r="BL62" t="str">
        <f>IF(OR(_xlfn.IFNA($A62,"")="", ROW()&lt;=3,MAX(International!$R$3:$R$2000)&lt;$AC62),"",$A62-_xlfn.XLOOKUP($AC62,International!$R$3:$R$2000,International!$A$3:$A$2000,NA(),1,1))</f>
        <v/>
      </c>
      <c r="BM62">
        <f>IF(OR(_xlfn.IFNA($A62,"")="", ROW()&lt;=3,MAX(International!$S$3:$S$2000)&lt;$BA62),"",$A62-_xlfn.XLOOKUP($BA62,International!$S$3:$S$2000,International!$A$3:$A$2000,NA(),1,1))</f>
        <v>3</v>
      </c>
      <c r="BN62">
        <f>IF(OR(_xlfn.IFNA($A62,"")="", ROW()&lt;=3,MAX(International!$U$3:$U$2000)&lt;$AC62),"",$A62-_xlfn.XLOOKUP($AC62,International!$U$3:$U$2000,International!$A$3:$A$2000,NA(),1,1))</f>
        <v>25</v>
      </c>
      <c r="BO62">
        <f>IF(OR(_xlfn.IFNA($A62,"")="", ROW()&lt;=3,MAX(International!$V$3:$V$2000)&lt;$BA62),"",$A62-_xlfn.XLOOKUP($BA62,International!$V$3:$V$2000,International!$A$3:$A$2000,NA(),1,1))</f>
        <v>22</v>
      </c>
      <c r="BP62">
        <f>IF(OR(_xlfn.IFNA($A62,"")="", ROW()&lt;=3,MAX(International!$X$3:$X$2000)&lt;$AC62),"",$A62-_xlfn.XLOOKUP($AC62,International!$X$3:$X$2000,International!$A$3:$A$2000,NA(),1,1))</f>
        <v>6</v>
      </c>
      <c r="BQ62">
        <f>IF(OR(_xlfn.IFNA($A62,"")="", ROW()&lt;=3,MAX(International!$Y$3:$Y$2000)&lt;$BA62),"",$A62-_xlfn.XLOOKUP($BA62,International!$Y$3:$Y$2000,International!$A$3:$A$2000,NA(),1,1))</f>
        <v>2</v>
      </c>
      <c r="BR62">
        <f t="shared" si="34"/>
        <v>13</v>
      </c>
      <c r="BS62" t="e">
        <f t="shared" si="130"/>
        <v>#N/A</v>
      </c>
      <c r="BT62">
        <f t="shared" si="131"/>
        <v>9050</v>
      </c>
      <c r="BU62">
        <f t="shared" si="132"/>
        <v>2014</v>
      </c>
      <c r="BV62">
        <f t="shared" si="133"/>
        <v>950</v>
      </c>
      <c r="BW62">
        <f t="shared" si="134"/>
        <v>606</v>
      </c>
      <c r="BX62">
        <f>IFERROR(IF(OR(ISNA($A62),$AC62&lt;100),NA(),IF(FLOOR((2^(($BR62+2*_xlfn.XLOOKUP(_xlfn.AGGREGATE(4,6,$BR$3:$BR2013),$BR$3:$BR$2000,$CA$3:$CA$2000,1,1)*LOG(10)/LOG(2))/_xlfn.XLOOKUP(_xlfn.AGGREGATE(4,6,$BR$3:$BR2013),$BR$3:$BR$2000,$CA$3:$CA$2000,1,1))),2)&gt; _xlfn.AGGREGATE(4,6,$BZ$3:$CX$2000)+2000,NA(),FLOOR((2^(($BR62+2*_xlfn.XLOOKUP(_xlfn.AGGREGATE(4,6,$BR$3:$BR2013),$BR$3:$BR$2000,$CA$3:$CA$2000,1,1)*LOG(10)/LOG(2))/_xlfn.XLOOKUP(_xlfn.AGGREGATE(4,6,$BR$3:$BR2013),$BR$3:$BR$2000,$CA$3:$CA$2000,1,1))),2))), NA())</f>
        <v>1064</v>
      </c>
      <c r="BY62">
        <f>IF(OR(ISNA($A62),$AC62&lt;100),NA(),FLOOR(_xlfn.XLOOKUP(_xlfn.AGGREGATE(5,6,$BR$3:$BR2013),$BR$3:$BR$2000,$BZ$3:$BZ$2000,1,1)+(_xlfn.XLOOKUP(_xlfn.AGGREGATE(4,6,$BR$3:$BR2013),$BR$3:$BR$2000,$BZ$3:$BZ$2000,1,1)-_xlfn.XLOOKUP(_xlfn.AGGREGATE(5,6,$BR$3:$BR2013),$BR$3:$BR$2000,$BZ$3:$BZ$2000,1,1))/_xlfn.XLOOKUP(_xlfn.AGGREGATE(4,6,$BR$3:$BR2013),$BR$3:$BR$2000,$BR$3:$BR$2000,1,1)*BR62, 1))</f>
        <v>2866</v>
      </c>
      <c r="BZ62">
        <f t="shared" si="35"/>
        <v>1682</v>
      </c>
      <c r="CA62">
        <f t="shared" si="135"/>
        <v>3.19245143347363</v>
      </c>
      <c r="CB62">
        <f>IF(OR(ISNA($A62),$AC62&lt;100),NA(),IF($BR62=0,0,FLOOR((BZ62-_xlfn.XLOOKUP(_xlfn.AGGREGATE(5,6,$BR$3:$BR2013),$BR$3:$BR$2000,BZ$3:BZ$2000,1,1))/_xlfn.XLOOKUP($BR62,$BR$3:$BR$2000,$BR$3:$BR$2000,1,1), 1)))</f>
        <v>120</v>
      </c>
      <c r="CC62" cm="1">
        <f t="array" ref="CC62">IFERROR(IF(OR(ISNA($A62),$AC62&lt;100,INDEX(International!C$3:C$2000,_xlfn.XMATCH(100,International!C$3:C$2000,1,1)+$BR62)=""),NA(),INDEX(International!C$3:C$2000,_xlfn.XMATCH(100,International!C$3:C$2000,1,1)+$BR62)), NA())</f>
        <v>5883</v>
      </c>
      <c r="CD62">
        <f t="shared" si="36"/>
        <v>2.2114559733116046</v>
      </c>
      <c r="CE62">
        <f>IF(OR(ISNA($A62),$AC62&lt;100),NA(),IF($BR62=0,0,FLOOR((CC62-_xlfn.XLOOKUP(_xlfn.AGGREGATE(5,6,$BR$3:$BR2013),$BR$3:$BR$2000,CC$3:CC$2000,1,1))/_xlfn.XLOOKUP($BR62,$BR$3:$BR$2000,$BR$3:$BR$2000,1,1), 1)))</f>
        <v>440</v>
      </c>
      <c r="CF62" cm="1">
        <f t="array" ref="CF62">IFERROR(IF(OR(ISNA($A62),$AC62&lt;100,INDEX(International!F$3:F$2000,_xlfn.XMATCH(100,International!F$3:F$2000,1,1)+$BR62)=""),NA(),INDEX(International!F$3:F$2000,_xlfn.XMATCH(100,International!F$3:F$2000,1,1)+$BR62)), NA())</f>
        <v>3661</v>
      </c>
      <c r="CG62">
        <f t="shared" si="178"/>
        <v>2.5028080213540767</v>
      </c>
      <c r="CH62">
        <f>IF(OR(ISNA($A62),$AC62&lt;100),NA(),IF($BR62=0,0,FLOOR((CF62-_xlfn.XLOOKUP(_xlfn.AGGREGATE(5,6,$BR$3:$BR2013),$BR$3:$BR$2000,CF$3:CF$2000,1,1))/_xlfn.XLOOKUP($BR62,$BR$3:$BR$2000,$BR$3:$BR$2000,1,1), 1)))</f>
        <v>273</v>
      </c>
      <c r="CI62" cm="1">
        <f t="array" ref="CI62">IFERROR(IF(OR(ISNA($A62),$AC62&lt;100,INDEX(International!I$3:I$2000,_xlfn.XMATCH(100,International!I$3:I$2000,1,1)+$BR62)=""),NA(),INDEX(International!I$3:I$2000,_xlfn.XMATCH(100,International!I$3:I$2000,1,1)+$BR62)), NA())</f>
        <v>1450</v>
      </c>
      <c r="CJ62">
        <f t="shared" si="178"/>
        <v>3.3696381647339164</v>
      </c>
      <c r="CK62">
        <f>IF(OR(ISNA($A62),$AC62&lt;100),NA(),IF($BR62=0,0,FLOOR((CI62-_xlfn.XLOOKUP(_xlfn.AGGREGATE(5,6,$BR$3:$BR2013),$BR$3:$BR$2000,CI$3:CI$2000,1,1))/_xlfn.XLOOKUP($BR62,$BR$3:$BR$2000,$BR$3:$BR$2000,1,1), 1)))</f>
        <v>91</v>
      </c>
      <c r="CL62" cm="1">
        <f t="array" ref="CL62">IFERROR(IF(OR(ISNA($A62),$AC62&lt;100,INDEX(International!L$3:L$2000,_xlfn.XMATCH(100,International!L$3:L$2000,1,1)+$BR62)=""),NA(),INDEX(International!L$3:L$2000,_xlfn.XMATCH(100,International!L$3:L$2000,1,1)+$BR62)), NA())</f>
        <v>4632</v>
      </c>
      <c r="CM62">
        <f t="shared" ref="CM62:CP62" si="215">IF(OR(ISNA($A62),$AC62&lt;100),NA(),IF(CL62=100,0,($BR62*LOG(2)/LOG(CL62/100))))</f>
        <v>2.3492999324196129</v>
      </c>
      <c r="CN62">
        <f>IF(OR(ISNA($A62),$AC62&lt;100),NA(),IF($BR62=0,0,FLOOR((CL62-_xlfn.XLOOKUP(_xlfn.AGGREGATE(5,6,$BR$3:$BR2013),$BR$3:$BR$2000,CL$3:CL$2000,1,1))/_xlfn.XLOOKUP($BR62,$BR$3:$BR$2000,$BR$3:$BR$2000,1,1), 1)))</f>
        <v>347</v>
      </c>
      <c r="CO62" cm="1">
        <f t="array" ref="CO62">IFERROR(IF(OR(ISNA($A62),$AC62&lt;100,INDEX(International!O$3:O$2000,_xlfn.XMATCH(100,International!O$3:O$2000,1,1)+$BR62)=""),NA(),INDEX(International!O$3:O$2000,_xlfn.XMATCH(100,International!O$3:O$2000,1,1)+$BR62)), NA())</f>
        <v>1795</v>
      </c>
      <c r="CP62">
        <f t="shared" si="215"/>
        <v>3.1205652425099633</v>
      </c>
      <c r="CQ62">
        <f>IF(OR(ISNA($A62),$AC62&lt;100),NA(),IF($BR62=0,0,FLOOR((CO62-_xlfn.XLOOKUP(_xlfn.AGGREGATE(5,6,$BR$3:$BR2013),$BR$3:$BR$2000,CO$3:CO$2000,1,1))/_xlfn.XLOOKUP($BR62,$BR$3:$BR$2000,$BR$3:$BR$2000,1,1), 1)))</f>
        <v>129</v>
      </c>
      <c r="CR62" cm="1">
        <f t="array" ref="CR62">IFERROR(IF(OR(ISNA($A62),$AC62&lt;100,INDEX(International!R$3:R$2000,_xlfn.XMATCH(100,International!R$3:R$2000,1,1)+$BR62)=""),NA(),INDEX(International!R$3:R$2000,_xlfn.XMATCH(100,International!R$3:R$2000,1,1)+$BR62)), NA())</f>
        <v>200</v>
      </c>
      <c r="CS62">
        <f t="shared" ref="CS62:CV62" si="216">IF(OR(ISNA($A62),$AC62&lt;100),NA(),IF(CR62=100,0,($BR62*LOG(2)/LOG(CR62/100))))</f>
        <v>13</v>
      </c>
      <c r="CT62">
        <f>IF(OR(ISNA($A62),$AC62&lt;100),NA(),IF($BR62=0,0,FLOOR((CR62-_xlfn.XLOOKUP(_xlfn.AGGREGATE(5,6,$BR$3:$BR2013),$BR$3:$BR$2000,CR$3:CR$2000,1,1))/_xlfn.XLOOKUP($BR62,$BR$3:$BR$2000,$BR$3:$BR$2000,1,1), 1)))</f>
        <v>7</v>
      </c>
      <c r="CU62" cm="1">
        <f t="array" ref="CU62">IFERROR(IF(OR(ISNA($A62),$AC62&lt;100,INDEX(International!U$3:U$2000,_xlfn.XMATCH(100,International!U$3:U$2000,1,1)+$BR62)=""),NA(),INDEX(International!U$3:U$2000,_xlfn.XMATCH(100,International!U$3:U$2000,1,1)+$BR62)), NA())</f>
        <v>5621</v>
      </c>
      <c r="CV62">
        <f t="shared" si="216"/>
        <v>2.2364610587799336</v>
      </c>
      <c r="CW62">
        <f>IF(OR(ISNA($A62),$AC62&lt;100),NA(),IF($BR62=0,0,FLOOR((CU62-_xlfn.XLOOKUP(_xlfn.AGGREGATE(5,6,$BR$3:$BR2013),$BR$3:$BR$2000,CU$3:CU$2000,1,1))/_xlfn.XLOOKUP($BR62,$BR$3:$BR$2000,$BR$3:$BR$2000,1,1), 1)))</f>
        <v>424</v>
      </c>
      <c r="CX62" cm="1">
        <f t="array" ref="CX62">IFERROR(IF(OR(ISNA($A62),$AC62&lt;100,INDEX(International!X$3:X$2000,_xlfn.XMATCH(100,International!X$3:X$2000,1,1)+$BR62)=""),NA(),INDEX(International!X$3:X$2000,_xlfn.XMATCH(100,International!X$3:X$2000,1,1)+$BR62)), NA())</f>
        <v>2626</v>
      </c>
      <c r="CY62">
        <f t="shared" ref="CY62" si="217">IF(OR(ISNA($A62),$AC62&lt;100),NA(),IF(CX62=100,0,($BR62*LOG(2)/LOG(CX62/100))))</f>
        <v>2.7572778815079206</v>
      </c>
      <c r="CZ62">
        <f>IF(OR(ISNA($A62),$AC62&lt;100),NA(),IF($BR62=0,0,FLOOR((CX62-_xlfn.XLOOKUP(_xlfn.AGGREGATE(5,6,$BR$3:$BR2013),$BR$3:$BR$2000,CX$3:CX$2000,1,1))/_xlfn.XLOOKUP($BR62,$BR$3:$BR$2000,$BR$3:$BR$2000,1,1), 1)))</f>
        <v>193</v>
      </c>
      <c r="DA62" t="e">
        <f>IF(_xlfn.IFNA(A62,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62:K2059)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61+1,DA61+1,NA())))</f>
        <v>#N/A</v>
      </c>
      <c r="DB62" t="e" cm="1">
        <f t="array" ref="DB62">IFERROR(IF(ISNA($A62),NA(),INDEX(B$3:B$2000,_xlfn.XMATCH(Configuration!$B$12,B$3:B$2000,1,1)+$DA62)-0), NA())</f>
        <v>#N/A</v>
      </c>
      <c r="DC62" t="e" cm="1">
        <f t="array" ref="DC62">IFERROR(IF(ISNA($A62),NA(),INDEX(E$3:E$2000,_xlfn.XMATCH(Configuration!$B$12,E$3:E$2000,1,1)+$DA62)-0), NA())</f>
        <v>#N/A</v>
      </c>
      <c r="DD62" t="e" cm="1">
        <f t="array" ref="DD62">IFERROR(IF(ISNA($A62),NA(),INDEX(H$3:H$2000,_xlfn.XMATCH(Configuration!$B$12,H$3:H$2000,1,1)+$DA62)-0), NA())</f>
        <v>#N/A</v>
      </c>
      <c r="DE62" t="e" cm="1">
        <f t="array" ref="DE62">IFERROR(IF(ISNA($A62),NA(),INDEX(K$3:K$2000,_xlfn.XMATCH(Configuration!$B$12,K$3:K$2000,1,1)+$DA62)-0), NA())</f>
        <v>#N/A</v>
      </c>
      <c r="DF62" t="e" cm="1">
        <f t="array" ref="DF62">IFERROR(IF(ISNA($A62),NA(),INDEX(N$3:N$2000,_xlfn.XMATCH(Configuration!$B$12,N$3:N$2000,1,1)+$DA62)-0), NA())</f>
        <v>#N/A</v>
      </c>
      <c r="DG62" t="e" cm="1">
        <f t="array" ref="DG62">IFERROR(IF(ISNA($A62),NA(),INDEX(Q$3:Q$2000,_xlfn.XMATCH(Configuration!$B$12,Q$3:Q$2000,1,1)+$DA62)-0), NA())</f>
        <v>#N/A</v>
      </c>
      <c r="DH62" t="e" cm="1">
        <f t="array" ref="DH62">IFERROR(IF(ISNA($A62),NA(),INDEX(T$3:T$2000,_xlfn.XMATCH(Configuration!$B$12,T$3:T$2000,1,1)+$DA62)-0), NA())</f>
        <v>#N/A</v>
      </c>
      <c r="DI62" t="e" cm="1">
        <f t="array" ref="DI62">IFERROR(IF(ISNA($A62),NA(),INDEX(W$3:W$2000,_xlfn.XMATCH(Configuration!$B$12,W$3:W$2000,1,1)+$DA62)-0), NA())</f>
        <v>#N/A</v>
      </c>
    </row>
    <row r="63" spans="1:120" x14ac:dyDescent="0.2">
      <c r="A63" s="1">
        <f>IF(OR(Daily!$A63="",Daily!$B63="*"),NA(),Daily!A63)</f>
        <v>43914</v>
      </c>
      <c r="B63">
        <f>IF(_xlfn.IFNA($A63,"")="","",Daily!C63+IF(ROW(A63)&gt;4,B62,0))</f>
        <v>39</v>
      </c>
      <c r="C63">
        <f>IF(_xlfn.IFNA($A63,"")="","",Daily!D63+IF(ROW(B63)&gt;4,C62,0))</f>
        <v>0</v>
      </c>
      <c r="D63">
        <f>IF(_xlfn.IFNA($A63,"")="","",Daily!E63+IF(ROW(C63)&gt;4,D62,0))</f>
        <v>0</v>
      </c>
      <c r="E63">
        <f>IF(_xlfn.IFNA($A63,"")="","",Daily!F63+IF(ROW(D63)&gt;4,E62,0))</f>
        <v>818</v>
      </c>
      <c r="F63">
        <f>IF(_xlfn.IFNA($A63,"")="","",Daily!G63+IF(ROW(E63)&gt;4,F62,0))</f>
        <v>4</v>
      </c>
      <c r="G63">
        <f>IF(_xlfn.IFNA($A63,"")="","",Daily!H63+IF(ROW(F63)&gt;4,G62,0))</f>
        <v>7</v>
      </c>
      <c r="H63">
        <f>IF(_xlfn.IFNA($A63,"")="","",Daily!I63+IF(ROW(G63)&gt;4,H62,0))</f>
        <v>5</v>
      </c>
      <c r="I63">
        <f>IF(_xlfn.IFNA($A63,"")="","",Daily!J63+IF(ROW(H63)&gt;4,I62,0))</f>
        <v>0</v>
      </c>
      <c r="J63">
        <f>IF(_xlfn.IFNA($A63,"")="","",Daily!K63+IF(ROW(I63)&gt;4,J62,0))</f>
        <v>0</v>
      </c>
      <c r="K63">
        <f>IF(_xlfn.IFNA($A63,"")="","",Daily!L63+IF(ROW(J63)&gt;4,K62,0))</f>
        <v>170</v>
      </c>
      <c r="L63">
        <f>IF(_xlfn.IFNA($A63,"")="","",Daily!M63+IF(ROW(K63)&gt;4,L62,0))</f>
        <v>9</v>
      </c>
      <c r="M63">
        <f>IF(_xlfn.IFNA($A63,"")="","",Daily!N63+IF(ROW(L63)&gt;4,M62,0))</f>
        <v>0</v>
      </c>
      <c r="N63">
        <f>IF(_xlfn.IFNA($A63,"")="","",Daily!O63+IF(ROW(M63)&gt;4,N62,0))</f>
        <v>397</v>
      </c>
      <c r="O63">
        <f>IF(_xlfn.IFNA($A63,"")="","",Daily!P63+IF(ROW(N63)&gt;4,O62,0))</f>
        <v>8</v>
      </c>
      <c r="P63">
        <f>IF(_xlfn.IFNA($A63,"")="","",Daily!Q63+IF(ROW(O63)&gt;4,P62,0))</f>
        <v>0</v>
      </c>
      <c r="Q63">
        <f>IF(_xlfn.IFNA($A63,"")="","",Daily!R63+IF(ROW(P63)&gt;4,Q62,0))</f>
        <v>36</v>
      </c>
      <c r="R63">
        <f>IF(_xlfn.IFNA($A63,"")="","",Daily!S63+IF(ROW(Q63)&gt;4,R62,0))</f>
        <v>3</v>
      </c>
      <c r="S63">
        <f>IF(_xlfn.IFNA($A63,"")="","",Daily!T63+IF(ROW(R63)&gt;4,S62,0))</f>
        <v>0</v>
      </c>
      <c r="T63">
        <f>IF(_xlfn.IFNA($A63,"")="","",Daily!U63+IF(ROW(S63)&gt;4,T62,0))</f>
        <v>175</v>
      </c>
      <c r="U63">
        <f>IF(_xlfn.IFNA($A63,"")="","",Daily!V63+IF(ROW(T63)&gt;4,U62,0))</f>
        <v>0</v>
      </c>
      <c r="V63">
        <f>IF(_xlfn.IFNA($A63,"")="","",Daily!W63+IF(ROW(U63)&gt;4,V62,0))</f>
        <v>1</v>
      </c>
      <c r="W63">
        <f>IF(_xlfn.IFNA($A63,"")="","",Daily!X63+IF(ROW(V63)&gt;4,W62,0))</f>
        <v>419</v>
      </c>
      <c r="X63">
        <f>IF(_xlfn.IFNA($A63,"")="","",Daily!Y63+IF(ROW(W63)&gt;4,X62,0))</f>
        <v>113</v>
      </c>
      <c r="Y63">
        <f>IF(_xlfn.IFNA($A63,"")="","",Daily!Z63+IF(ROW(X63)&gt;4,Y62,0))</f>
        <v>0</v>
      </c>
      <c r="Z63">
        <f>IF(_xlfn.IFNA($A63,"")="","",Daily!C63+Daily!F63+Daily!I63+Daily!L63+Daily!O63+Daily!R63+Daily!U63+Daily!X63)</f>
        <v>377</v>
      </c>
      <c r="AA63">
        <f>IF(_xlfn.IFNA($A63,"")="","",Daily!D63+Daily!G63+Daily!J63+Daily!M63+Daily!P63+Daily!S63+Daily!V63+Daily!Y63+Daily!AA63)</f>
        <v>16</v>
      </c>
      <c r="AB63">
        <f>IF(_xlfn.IFNA($A63,"")="","",Daily!E63+Daily!H63+Daily!K63+Daily!N63+Daily!Q63+Daily!T63+Daily!W63+Daily!Z63)</f>
        <v>1</v>
      </c>
      <c r="AC63">
        <f t="shared" si="10"/>
        <v>2059</v>
      </c>
      <c r="AD63">
        <f t="shared" si="11"/>
        <v>151</v>
      </c>
      <c r="AE63">
        <f t="shared" si="12"/>
        <v>8</v>
      </c>
      <c r="AF63" s="5">
        <f t="shared" si="13"/>
        <v>1.149390243902439</v>
      </c>
      <c r="AG63">
        <f t="shared" si="14"/>
        <v>1900</v>
      </c>
      <c r="AH63">
        <f t="shared" si="15"/>
        <v>1241</v>
      </c>
      <c r="AI63">
        <f t="shared" si="16"/>
        <v>147</v>
      </c>
      <c r="AJ63">
        <f t="shared" si="17"/>
        <v>1</v>
      </c>
      <c r="AK63">
        <f t="shared" si="18"/>
        <v>1093</v>
      </c>
      <c r="AL63" s="2">
        <f t="shared" si="19"/>
        <v>5.0314465408805034E-2</v>
      </c>
      <c r="AM63" s="2">
        <f t="shared" si="20"/>
        <v>0.94968553459119498</v>
      </c>
      <c r="AN63" s="2">
        <f t="shared" si="21"/>
        <v>1.8941233608547839E-2</v>
      </c>
      <c r="AO63" s="2">
        <f t="shared" si="22"/>
        <v>0.39728023312287519</v>
      </c>
      <c r="AP63" s="2">
        <f t="shared" si="23"/>
        <v>2.4283632831471587E-3</v>
      </c>
      <c r="AQ63" s="2">
        <f t="shared" si="24"/>
        <v>8.2564351627003402E-2</v>
      </c>
      <c r="AR63" s="2">
        <f t="shared" si="25"/>
        <v>0.1928120446818844</v>
      </c>
      <c r="AS63" s="2">
        <f t="shared" si="26"/>
        <v>1.7484215638659543E-2</v>
      </c>
      <c r="AT63" s="2">
        <f t="shared" si="27"/>
        <v>8.4992714910150563E-2</v>
      </c>
      <c r="AU63" s="2">
        <f t="shared" si="28"/>
        <v>0.20349684312773192</v>
      </c>
      <c r="AV63" s="3">
        <f t="shared" ca="1" si="29"/>
        <v>229.14285714285714</v>
      </c>
      <c r="AW63" s="2">
        <f t="shared" si="30"/>
        <v>0.22413793103448276</v>
      </c>
      <c r="AX63" s="2">
        <f t="shared" si="31"/>
        <v>0.14939024390243902</v>
      </c>
      <c r="AY63">
        <f t="shared" si="32"/>
        <v>6</v>
      </c>
      <c r="AZ63">
        <f t="shared" si="33"/>
        <v>4</v>
      </c>
      <c r="BA63" s="3">
        <f>IF(_xlfn.IFNA($A63,"")="","",AC63/(Configuration!$B$1/1000000))</f>
        <v>81.177087481223609</v>
      </c>
      <c r="BB63">
        <f>IF(OR(_xlfn.IFNA($A63,"")="", ROW()&lt;=3,MAX(International!$C$3:$C$2000)&lt;$AC63),"",$A63-_xlfn.XLOOKUP($AC63,International!$C$3:$C$2000,International!$A$3:$A$2000,NA(),1,1))</f>
        <v>21</v>
      </c>
      <c r="BC63">
        <f>IF(OR(_xlfn.IFNA($A63,"")="", ROW()&lt;=3,MAX(International!$D$3:$D$2000)&lt;$BA63),"",$A63-_xlfn.XLOOKUP($BA63,International!$D$3:$D$2000,International!$A$3:$A$2000,NA(),1,1))</f>
        <v>17</v>
      </c>
      <c r="BD63">
        <f>IF(OR(_xlfn.IFNA($A63,"")="", ROW()&lt;=3,MAX(International!$F$3:$F$2000)&lt;$AC63),"",$A63-_xlfn.XLOOKUP($AC63,International!$F$3:$F$2000,International!$A$3:$A$2000,NA(),1,1))</f>
        <v>13</v>
      </c>
      <c r="BE63">
        <f>IF(OR(_xlfn.IFNA($A63,"")="", ROW()&lt;=3,MAX(International!$G$3:$G$2000)&lt;$BA63),"",$A63-_xlfn.XLOOKUP($BA63,International!$G$3:$G$2000,International!$A$3:$A$2000,NA(),1,1))</f>
        <v>8</v>
      </c>
      <c r="BF63">
        <f>IF(OR(_xlfn.IFNA($A63,"")="", ROW()&lt;=3,MAX(International!$I$3:$I$2000)&lt;$AC63),"",$A63-_xlfn.XLOOKUP($AC63,International!$I$3:$I$2000,International!$A$3:$A$2000,NA(),1,1))</f>
        <v>-4</v>
      </c>
      <c r="BG63">
        <f>IF(OR(_xlfn.IFNA($A63,"")="", ROW()&lt;=3,MAX(International!$J$3:$J$2000)&lt;$BA63),"",$A63-_xlfn.XLOOKUP($BA63,International!$J$3:$J$2000,International!$A$3:$A$2000,NA(),1,1))</f>
        <v>12</v>
      </c>
      <c r="BH63">
        <f>IF(OR(_xlfn.IFNA($A63,"")="", ROW()&lt;=3,MAX(International!$L$3:$L$2000)&lt;$AC63),"",$A63-_xlfn.XLOOKUP($AC63,International!$L$3:$L$2000,International!$A$3:$A$2000,NA(),1,1))</f>
        <v>11</v>
      </c>
      <c r="BI63">
        <f>IF(OR(_xlfn.IFNA($A63,"")="", ROW()&lt;=3,MAX(International!$M$3:$M$2000)&lt;$BA63),"",$A63-_xlfn.XLOOKUP($BA63,International!$M$3:$M$2000,International!$A$3:$A$2000,NA(),1,1))</f>
        <v>2</v>
      </c>
      <c r="BJ63">
        <f>IF(OR(_xlfn.IFNA($A63,"")="", ROW()&lt;=3,MAX(International!$O$3:$O$2000)&lt;$AC63),"",$A63-_xlfn.XLOOKUP($AC63,International!$O$3:$O$2000,International!$A$3:$A$2000,NA(),1,1))</f>
        <v>4</v>
      </c>
      <c r="BK63">
        <f>IF(OR(_xlfn.IFNA($A63,"")="", ROW()&lt;=3,MAX(International!$P$3:$P$2000)&lt;$BA63),"",$A63-_xlfn.XLOOKUP($BA63,International!$P$3:$P$2000,International!$A$3:$A$2000,NA(),1,1))</f>
        <v>8</v>
      </c>
      <c r="BL63" t="str">
        <f>IF(OR(_xlfn.IFNA($A63,"")="", ROW()&lt;=3,MAX(International!$R$3:$R$2000)&lt;$AC63),"",$A63-_xlfn.XLOOKUP($AC63,International!$R$3:$R$2000,International!$A$3:$A$2000,NA(),1,1))</f>
        <v/>
      </c>
      <c r="BM63">
        <f>IF(OR(_xlfn.IFNA($A63,"")="", ROW()&lt;=3,MAX(International!$S$3:$S$2000)&lt;$BA63),"",$A63-_xlfn.XLOOKUP($BA63,International!$S$3:$S$2000,International!$A$3:$A$2000,NA(),1,1))</f>
        <v>1</v>
      </c>
      <c r="BN63">
        <f>IF(OR(_xlfn.IFNA($A63,"")="", ROW()&lt;=3,MAX(International!$U$3:$U$2000)&lt;$AC63),"",$A63-_xlfn.XLOOKUP($AC63,International!$U$3:$U$2000,International!$A$3:$A$2000,NA(),1,1))</f>
        <v>25</v>
      </c>
      <c r="BO63">
        <f>IF(OR(_xlfn.IFNA($A63,"")="", ROW()&lt;=3,MAX(International!$V$3:$V$2000)&lt;$BA63),"",$A63-_xlfn.XLOOKUP($BA63,International!$V$3:$V$2000,International!$A$3:$A$2000,NA(),1,1))</f>
        <v>22</v>
      </c>
      <c r="BP63">
        <f>IF(OR(_xlfn.IFNA($A63,"")="", ROW()&lt;=3,MAX(International!$X$3:$X$2000)&lt;$AC63),"",$A63-_xlfn.XLOOKUP($AC63,International!$X$3:$X$2000,International!$A$3:$A$2000,NA(),1,1))</f>
        <v>6</v>
      </c>
      <c r="BQ63">
        <f>IF(OR(_xlfn.IFNA($A63,"")="", ROW()&lt;=3,MAX(International!$Y$3:$Y$2000)&lt;$BA63),"",$A63-_xlfn.XLOOKUP($BA63,International!$Y$3:$Y$2000,International!$A$3:$A$2000,NA(),1,1))</f>
        <v>2</v>
      </c>
      <c r="BR63">
        <f t="shared" si="34"/>
        <v>14</v>
      </c>
      <c r="BS63" t="e">
        <f t="shared" si="130"/>
        <v>#N/A</v>
      </c>
      <c r="BT63">
        <f t="shared" si="131"/>
        <v>12800</v>
      </c>
      <c r="BU63">
        <f t="shared" si="132"/>
        <v>2538</v>
      </c>
      <c r="BV63">
        <f t="shared" si="133"/>
        <v>1130</v>
      </c>
      <c r="BW63">
        <f t="shared" si="134"/>
        <v>696</v>
      </c>
      <c r="BX63">
        <f>IFERROR(IF(OR(ISNA($A63),$AC63&lt;100),NA(),IF(FLOOR((2^(($BR63+2*_xlfn.XLOOKUP(_xlfn.AGGREGATE(4,6,$BR$3:$BR2014),$BR$3:$BR$2000,$CA$3:$CA$2000,1,1)*LOG(10)/LOG(2))/_xlfn.XLOOKUP(_xlfn.AGGREGATE(4,6,$BR$3:$BR2014),$BR$3:$BR$2000,$CA$3:$CA$2000,1,1))),2)&gt; _xlfn.AGGREGATE(4,6,$BZ$3:$CX$2000)+2000,NA(),FLOOR((2^(($BR63+2*_xlfn.XLOOKUP(_xlfn.AGGREGATE(4,6,$BR$3:$BR2014),$BR$3:$BR$2000,$CA$3:$CA$2000,1,1)*LOG(10)/LOG(2))/_xlfn.XLOOKUP(_xlfn.AGGREGATE(4,6,$BR$3:$BR2014),$BR$3:$BR$2000,$CA$3:$CA$2000,1,1))),2))), NA())</f>
        <v>1276</v>
      </c>
      <c r="BY63">
        <f>IF(OR(ISNA($A63),$AC63&lt;100),NA(),FLOOR(_xlfn.XLOOKUP(_xlfn.AGGREGATE(5,6,$BR$3:$BR2014),$BR$3:$BR$2000,$BZ$3:$BZ$2000,1,1)+(_xlfn.XLOOKUP(_xlfn.AGGREGATE(4,6,$BR$3:$BR2014),$BR$3:$BR$2000,$BZ$3:$BZ$2000,1,1)-_xlfn.XLOOKUP(_xlfn.AGGREGATE(5,6,$BR$3:$BR2014),$BR$3:$BR$2000,$BZ$3:$BZ$2000,1,1))/_xlfn.XLOOKUP(_xlfn.AGGREGATE(4,6,$BR$3:$BR2014),$BR$3:$BR$2000,$BR$3:$BR$2000,1,1)*BR63, 1))</f>
        <v>3078</v>
      </c>
      <c r="BZ63">
        <f t="shared" si="35"/>
        <v>2059</v>
      </c>
      <c r="CA63">
        <f t="shared" si="135"/>
        <v>3.2081601479303425</v>
      </c>
      <c r="CB63">
        <f>IF(OR(ISNA($A63),$AC63&lt;100),NA(),IF($BR63=0,0,FLOOR((BZ63-_xlfn.XLOOKUP(_xlfn.AGGREGATE(5,6,$BR$3:$BR2014),$BR$3:$BR$2000,BZ$3:BZ$2000,1,1))/_xlfn.XLOOKUP($BR63,$BR$3:$BR$2000,$BR$3:$BR$2000,1,1), 1)))</f>
        <v>139</v>
      </c>
      <c r="CC63" cm="1">
        <f t="array" ref="CC63">IFERROR(IF(OR(ISNA($A63),$AC63&lt;100,INDEX(International!C$3:C$2000,_xlfn.XMATCH(100,International!C$3:C$2000,1,1)+$BR63)=""),NA(),INDEX(International!C$3:C$2000,_xlfn.XMATCH(100,International!C$3:C$2000,1,1)+$BR63)), NA())</f>
        <v>7375</v>
      </c>
      <c r="CD63">
        <f t="shared" si="36"/>
        <v>2.2564009138610817</v>
      </c>
      <c r="CE63">
        <f>IF(OR(ISNA($A63),$AC63&lt;100),NA(),IF($BR63=0,0,FLOOR((CC63-_xlfn.XLOOKUP(_xlfn.AGGREGATE(5,6,$BR$3:$BR2014),$BR$3:$BR$2000,CC$3:CC$2000,1,1))/_xlfn.XLOOKUP($BR63,$BR$3:$BR$2000,$BR$3:$BR$2000,1,1), 1)))</f>
        <v>515</v>
      </c>
      <c r="CF63" cm="1">
        <f t="array" ref="CF63">IFERROR(IF(OR(ISNA($A63),$AC63&lt;100,INDEX(International!F$3:F$2000,_xlfn.XMATCH(100,International!F$3:F$2000,1,1)+$BR63)=""),NA(),INDEX(International!F$3:F$2000,_xlfn.XMATCH(100,International!F$3:F$2000,1,1)+$BR63)), NA())</f>
        <v>4469</v>
      </c>
      <c r="CG63">
        <f t="shared" si="178"/>
        <v>2.5538683158748783</v>
      </c>
      <c r="CH63">
        <f>IF(OR(ISNA($A63),$AC63&lt;100),NA(),IF($BR63=0,0,FLOOR((CF63-_xlfn.XLOOKUP(_xlfn.AGGREGATE(5,6,$BR$3:$BR2014),$BR$3:$BR$2000,CF$3:CF$2000,1,1))/_xlfn.XLOOKUP($BR63,$BR$3:$BR$2000,$BR$3:$BR$2000,1,1), 1)))</f>
        <v>312</v>
      </c>
      <c r="CI63" cm="1">
        <f t="array" ref="CI63">IFERROR(IF(OR(ISNA($A63),$AC63&lt;100,INDEX(International!I$3:I$2000,_xlfn.XMATCH(100,International!I$3:I$2000,1,1)+$BR63)=""),NA(),INDEX(International!I$3:I$2000,_xlfn.XMATCH(100,International!I$3:I$2000,1,1)+$BR63)), NA())</f>
        <v>1591</v>
      </c>
      <c r="CJ63">
        <f t="shared" si="178"/>
        <v>3.5071353277113215</v>
      </c>
      <c r="CK63">
        <f>IF(OR(ISNA($A63),$AC63&lt;100),NA(),IF($BR63=0,0,FLOOR((CI63-_xlfn.XLOOKUP(_xlfn.AGGREGATE(5,6,$BR$3:$BR2014),$BR$3:$BR$2000,CI$3:CI$2000,1,1))/_xlfn.XLOOKUP($BR63,$BR$3:$BR$2000,$BR$3:$BR$2000,1,1), 1)))</f>
        <v>94</v>
      </c>
      <c r="CL63" cm="1">
        <f t="array" ref="CL63">IFERROR(IF(OR(ISNA($A63),$AC63&lt;100,INDEX(International!L$3:L$2000,_xlfn.XMATCH(100,International!L$3:L$2000,1,1)+$BR63)=""),NA(),INDEX(International!L$3:L$2000,_xlfn.XMATCH(100,International!L$3:L$2000,1,1)+$BR63)), NA())</f>
        <v>6421</v>
      </c>
      <c r="CM63">
        <f t="shared" ref="CM63:CP63" si="218">IF(OR(ISNA($A63),$AC63&lt;100),NA(),IF(CL63=100,0,($BR63*LOG(2)/LOG(CL63/100))))</f>
        <v>2.331496854610438</v>
      </c>
      <c r="CN63">
        <f>IF(OR(ISNA($A63),$AC63&lt;100),NA(),IF($BR63=0,0,FLOOR((CL63-_xlfn.XLOOKUP(_xlfn.AGGREGATE(5,6,$BR$3:$BR2014),$BR$3:$BR$2000,CL$3:CL$2000,1,1))/_xlfn.XLOOKUP($BR63,$BR$3:$BR$2000,$BR$3:$BR$2000,1,1), 1)))</f>
        <v>450</v>
      </c>
      <c r="CO63" cm="1">
        <f t="array" ref="CO63">IFERROR(IF(OR(ISNA($A63),$AC63&lt;100,INDEX(International!O$3:O$2000,_xlfn.XMATCH(100,International!O$3:O$2000,1,1)+$BR63)=""),NA(),INDEX(International!O$3:O$2000,_xlfn.XMATCH(100,International!O$3:O$2000,1,1)+$BR63)), NA())</f>
        <v>2257</v>
      </c>
      <c r="CP63">
        <f t="shared" si="218"/>
        <v>3.1136473405668208</v>
      </c>
      <c r="CQ63">
        <f>IF(OR(ISNA($A63),$AC63&lt;100),NA(),IF($BR63=0,0,FLOOR((CO63-_xlfn.XLOOKUP(_xlfn.AGGREGATE(5,6,$BR$3:$BR2014),$BR$3:$BR$2000,CO$3:CO$2000,1,1))/_xlfn.XLOOKUP($BR63,$BR$3:$BR$2000,$BR$3:$BR$2000,1,1), 1)))</f>
        <v>153</v>
      </c>
      <c r="CR63" cm="1">
        <f t="array" ref="CR63">IFERROR(IF(OR(ISNA($A63),$AC63&lt;100,INDEX(International!R$3:R$2000,_xlfn.XMATCH(100,International!R$3:R$2000,1,1)+$BR63)=""),NA(),INDEX(International!R$3:R$2000,_xlfn.XMATCH(100,International!R$3:R$2000,1,1)+$BR63)), NA())</f>
        <v>212</v>
      </c>
      <c r="CS63">
        <f t="shared" ref="CS63:CV63" si="219">IF(OR(ISNA($A63),$AC63&lt;100),NA(),IF(CR63=100,0,($BR63*LOG(2)/LOG(CR63/100))))</f>
        <v>12.914363525055148</v>
      </c>
      <c r="CT63">
        <f>IF(OR(ISNA($A63),$AC63&lt;100),NA(),IF($BR63=0,0,FLOOR((CR63-_xlfn.XLOOKUP(_xlfn.AGGREGATE(5,6,$BR$3:$BR2014),$BR$3:$BR$2000,CR$3:CR$2000,1,1))/_xlfn.XLOOKUP($BR63,$BR$3:$BR$2000,$BR$3:$BR$2000,1,1), 1)))</f>
        <v>7</v>
      </c>
      <c r="CU63" cm="1">
        <f t="array" ref="CU63">IFERROR(IF(OR(ISNA($A63),$AC63&lt;100,INDEX(International!U$3:U$2000,_xlfn.XMATCH(100,International!U$3:U$2000,1,1)+$BR63)=""),NA(),INDEX(International!U$3:U$2000,_xlfn.XMATCH(100,International!U$3:U$2000,1,1)+$BR63)), NA())</f>
        <v>6088</v>
      </c>
      <c r="CV63">
        <f t="shared" si="219"/>
        <v>2.3617146671301232</v>
      </c>
      <c r="CW63">
        <f>IF(OR(ISNA($A63),$AC63&lt;100),NA(),IF($BR63=0,0,FLOOR((CU63-_xlfn.XLOOKUP(_xlfn.AGGREGATE(5,6,$BR$3:$BR2014),$BR$3:$BR$2000,CU$3:CU$2000,1,1))/_xlfn.XLOOKUP($BR63,$BR$3:$BR$2000,$BR$3:$BR$2000,1,1), 1)))</f>
        <v>427</v>
      </c>
      <c r="CX63" cm="1">
        <f t="array" ref="CX63">IFERROR(IF(OR(ISNA($A63),$AC63&lt;100,INDEX(International!X$3:X$2000,_xlfn.XMATCH(100,International!X$3:X$2000,1,1)+$BR63)=""),NA(),INDEX(International!X$3:X$2000,_xlfn.XMATCH(100,International!X$3:X$2000,1,1)+$BR63)), NA())</f>
        <v>2689</v>
      </c>
      <c r="CY63">
        <f t="shared" ref="CY63" si="220">IF(OR(ISNA($A63),$AC63&lt;100),NA(),IF(CX63=100,0,($BR63*LOG(2)/LOG(CX63/100))))</f>
        <v>2.9479903848999762</v>
      </c>
      <c r="CZ63">
        <f>IF(OR(ISNA($A63),$AC63&lt;100),NA(),IF($BR63=0,0,FLOOR((CX63-_xlfn.XLOOKUP(_xlfn.AGGREGATE(5,6,$BR$3:$BR2014),$BR$3:$BR$2000,CX$3:CX$2000,1,1))/_xlfn.XLOOKUP($BR63,$BR$3:$BR$2000,$BR$3:$BR$2000,1,1), 1)))</f>
        <v>183</v>
      </c>
      <c r="DA63" t="e">
        <f>IF(_xlfn.IFNA(A63,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63:K2060)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62+1,DA62+1,NA())))</f>
        <v>#N/A</v>
      </c>
      <c r="DB63" t="e" cm="1">
        <f t="array" ref="DB63">IFERROR(IF(ISNA($A63),NA(),INDEX(B$3:B$2000,_xlfn.XMATCH(Configuration!$B$12,B$3:B$2000,1,1)+$DA63)-0), NA())</f>
        <v>#N/A</v>
      </c>
      <c r="DC63" t="e" cm="1">
        <f t="array" ref="DC63">IFERROR(IF(ISNA($A63),NA(),INDEX(E$3:E$2000,_xlfn.XMATCH(Configuration!$B$12,E$3:E$2000,1,1)+$DA63)-0), NA())</f>
        <v>#N/A</v>
      </c>
      <c r="DD63" t="e" cm="1">
        <f t="array" ref="DD63">IFERROR(IF(ISNA($A63),NA(),INDEX(H$3:H$2000,_xlfn.XMATCH(Configuration!$B$12,H$3:H$2000,1,1)+$DA63)-0), NA())</f>
        <v>#N/A</v>
      </c>
      <c r="DE63" t="e" cm="1">
        <f t="array" ref="DE63">IFERROR(IF(ISNA($A63),NA(),INDEX(K$3:K$2000,_xlfn.XMATCH(Configuration!$B$12,K$3:K$2000,1,1)+$DA63)-0), NA())</f>
        <v>#N/A</v>
      </c>
      <c r="DF63" t="e" cm="1">
        <f t="array" ref="DF63">IFERROR(IF(ISNA($A63),NA(),INDEX(N$3:N$2000,_xlfn.XMATCH(Configuration!$B$12,N$3:N$2000,1,1)+$DA63)-0), NA())</f>
        <v>#N/A</v>
      </c>
      <c r="DG63" t="e" cm="1">
        <f t="array" ref="DG63">IFERROR(IF(ISNA($A63),NA(),INDEX(Q$3:Q$2000,_xlfn.XMATCH(Configuration!$B$12,Q$3:Q$2000,1,1)+$DA63)-0), NA())</f>
        <v>#N/A</v>
      </c>
      <c r="DH63" t="e" cm="1">
        <f t="array" ref="DH63">IFERROR(IF(ISNA($A63),NA(),INDEX(T$3:T$2000,_xlfn.XMATCH(Configuration!$B$12,T$3:T$2000,1,1)+$DA63)-0), NA())</f>
        <v>#N/A</v>
      </c>
      <c r="DI63" t="e" cm="1">
        <f t="array" ref="DI63">IFERROR(IF(ISNA($A63),NA(),INDEX(W$3:W$2000,_xlfn.XMATCH(Configuration!$B$12,W$3:W$2000,1,1)+$DA63)-0), NA())</f>
        <v>#N/A</v>
      </c>
    </row>
    <row r="64" spans="1:120" x14ac:dyDescent="0.2">
      <c r="A64" s="1">
        <f>IF(OR(Daily!$A64="",Daily!$B64="*"),NA(),Daily!A64)</f>
        <v>43915</v>
      </c>
      <c r="B64">
        <f>IF(_xlfn.IFNA($A64,"")="","",Daily!C64+IF(ROW(A64)&gt;4,B63,0))</f>
        <v>44</v>
      </c>
      <c r="C64">
        <f>IF(_xlfn.IFNA($A64,"")="","",Daily!D64+IF(ROW(B64)&gt;4,C63,0))</f>
        <v>0</v>
      </c>
      <c r="D64">
        <f>IF(_xlfn.IFNA($A64,"")="","",Daily!E64+IF(ROW(C64)&gt;4,D63,0))</f>
        <v>0</v>
      </c>
      <c r="E64">
        <f>IF(_xlfn.IFNA($A64,"")="","",Daily!F64+IF(ROW(D64)&gt;4,E63,0))</f>
        <v>1029</v>
      </c>
      <c r="F64">
        <f>IF(_xlfn.IFNA($A64,"")="","",Daily!G64+IF(ROW(E64)&gt;4,F63,0))</f>
        <v>4</v>
      </c>
      <c r="G64">
        <f>IF(_xlfn.IFNA($A64,"")="","",Daily!H64+IF(ROW(F64)&gt;4,G63,0))</f>
        <v>7</v>
      </c>
      <c r="H64">
        <f>IF(_xlfn.IFNA($A64,"")="","",Daily!I64+IF(ROW(G64)&gt;4,H63,0))</f>
        <v>5</v>
      </c>
      <c r="I64">
        <f>IF(_xlfn.IFNA($A64,"")="","",Daily!J64+IF(ROW(H64)&gt;4,I63,0))</f>
        <v>0</v>
      </c>
      <c r="J64">
        <f>IF(_xlfn.IFNA($A64,"")="","",Daily!K64+IF(ROW(I64)&gt;4,J63,0))</f>
        <v>0</v>
      </c>
      <c r="K64">
        <f>IF(_xlfn.IFNA($A64,"")="","",Daily!L64+IF(ROW(J64)&gt;4,K63,0))</f>
        <v>197</v>
      </c>
      <c r="L64">
        <f>IF(_xlfn.IFNA($A64,"")="","",Daily!M64+IF(ROW(K64)&gt;4,L63,0))</f>
        <v>9</v>
      </c>
      <c r="M64">
        <f>IF(_xlfn.IFNA($A64,"")="","",Daily!N64+IF(ROW(L64)&gt;4,M63,0))</f>
        <v>0</v>
      </c>
      <c r="N64">
        <f>IF(_xlfn.IFNA($A64,"")="","",Daily!O64+IF(ROW(M64)&gt;4,N63,0))</f>
        <v>443</v>
      </c>
      <c r="O64">
        <f>IF(_xlfn.IFNA($A64,"")="","",Daily!P64+IF(ROW(N64)&gt;4,O63,0))</f>
        <v>8</v>
      </c>
      <c r="P64">
        <f>IF(_xlfn.IFNA($A64,"")="","",Daily!Q64+IF(ROW(O64)&gt;4,P63,0))</f>
        <v>1</v>
      </c>
      <c r="Q64">
        <f>IF(_xlfn.IFNA($A64,"")="","",Daily!R64+IF(ROW(P64)&gt;4,Q63,0))</f>
        <v>42</v>
      </c>
      <c r="R64">
        <f>IF(_xlfn.IFNA($A64,"")="","",Daily!S64+IF(ROW(Q64)&gt;4,R63,0))</f>
        <v>3</v>
      </c>
      <c r="S64">
        <f>IF(_xlfn.IFNA($A64,"")="","",Daily!T64+IF(ROW(R64)&gt;4,S63,0))</f>
        <v>0</v>
      </c>
      <c r="T64">
        <f>IF(_xlfn.IFNA($A64,"")="","",Daily!U64+IF(ROW(S64)&gt;4,T63,0))</f>
        <v>205</v>
      </c>
      <c r="U64">
        <f>IF(_xlfn.IFNA($A64,"")="","",Daily!V64+IF(ROW(T64)&gt;4,U63,0))</f>
        <v>0</v>
      </c>
      <c r="V64">
        <f>IF(_xlfn.IFNA($A64,"")="","",Daily!W64+IF(ROW(U64)&gt;4,V63,0))</f>
        <v>1</v>
      </c>
      <c r="W64">
        <f>IF(_xlfn.IFNA($A64,"")="","",Daily!X64+IF(ROW(V64)&gt;4,W63,0))</f>
        <v>474</v>
      </c>
      <c r="X64">
        <f>IF(_xlfn.IFNA($A64,"")="","",Daily!Y64+IF(ROW(W64)&gt;4,X63,0))</f>
        <v>128</v>
      </c>
      <c r="Y64">
        <f>IF(_xlfn.IFNA($A64,"")="","",Daily!Z64+IF(ROW(X64)&gt;4,Y63,0))</f>
        <v>0</v>
      </c>
      <c r="Z64">
        <f>IF(_xlfn.IFNA($A64,"")="","",Daily!C64+Daily!F64+Daily!I64+Daily!L64+Daily!O64+Daily!R64+Daily!U64+Daily!X64)</f>
        <v>380</v>
      </c>
      <c r="AA64">
        <f>IF(_xlfn.IFNA($A64,"")="","",Daily!D64+Daily!G64+Daily!J64+Daily!M64+Daily!P64+Daily!S64+Daily!V64+Daily!Y64+Daily!AA64)</f>
        <v>15</v>
      </c>
      <c r="AB64">
        <f>IF(_xlfn.IFNA($A64,"")="","",Daily!E64+Daily!H64+Daily!K64+Daily!N64+Daily!Q64+Daily!T64+Daily!W64+Daily!Z64)</f>
        <v>1</v>
      </c>
      <c r="AC64">
        <f t="shared" si="10"/>
        <v>2439</v>
      </c>
      <c r="AD64">
        <f t="shared" si="11"/>
        <v>166</v>
      </c>
      <c r="AE64">
        <f t="shared" si="12"/>
        <v>9</v>
      </c>
      <c r="AF64" s="5">
        <f t="shared" si="13"/>
        <v>1.0079575596816976</v>
      </c>
      <c r="AG64">
        <f t="shared" si="14"/>
        <v>2264</v>
      </c>
      <c r="AH64">
        <f t="shared" si="15"/>
        <v>1410</v>
      </c>
      <c r="AI64">
        <f t="shared" si="16"/>
        <v>162</v>
      </c>
      <c r="AJ64">
        <f t="shared" si="17"/>
        <v>2</v>
      </c>
      <c r="AK64">
        <f t="shared" si="18"/>
        <v>1246</v>
      </c>
      <c r="AL64" s="2">
        <f t="shared" si="19"/>
        <v>5.1428571428571428E-2</v>
      </c>
      <c r="AM64" s="2">
        <f t="shared" si="20"/>
        <v>0.94857142857142862</v>
      </c>
      <c r="AN64" s="2">
        <f t="shared" si="21"/>
        <v>1.8040180401804017E-2</v>
      </c>
      <c r="AO64" s="2">
        <f t="shared" si="22"/>
        <v>0.42189421894218943</v>
      </c>
      <c r="AP64" s="2">
        <f t="shared" si="23"/>
        <v>2.050020500205002E-3</v>
      </c>
      <c r="AQ64" s="2">
        <f t="shared" si="24"/>
        <v>8.0770807708077083E-2</v>
      </c>
      <c r="AR64" s="2">
        <f t="shared" si="25"/>
        <v>0.18163181631816319</v>
      </c>
      <c r="AS64" s="2">
        <f t="shared" si="26"/>
        <v>1.7220172201722016E-2</v>
      </c>
      <c r="AT64" s="2">
        <f t="shared" si="27"/>
        <v>8.4050840508405084E-2</v>
      </c>
      <c r="AU64" s="2">
        <f t="shared" si="28"/>
        <v>0.1943419434194342</v>
      </c>
      <c r="AV64" s="3">
        <f t="shared" ca="1" si="29"/>
        <v>267.28571428571428</v>
      </c>
      <c r="AW64" s="2">
        <f t="shared" si="30"/>
        <v>0.18455560951918407</v>
      </c>
      <c r="AX64" s="2">
        <f t="shared" si="31"/>
        <v>7.9575596816976128E-3</v>
      </c>
      <c r="AY64" t="e">
        <f t="shared" si="32"/>
        <v>#N/A</v>
      </c>
      <c r="AZ64">
        <f t="shared" si="33"/>
        <v>4</v>
      </c>
      <c r="BA64" s="3">
        <f>IF(_xlfn.IFNA($A64,"")="","",AC64/(Configuration!$B$1/1000000))</f>
        <v>96.158774340312959</v>
      </c>
      <c r="BB64">
        <f>IF(OR(_xlfn.IFNA($A64,"")="", ROW()&lt;=3,MAX(International!$C$3:$C$2000)&lt;$AC64),"",$A64-_xlfn.XLOOKUP($AC64,International!$C$3:$C$2000,International!$A$3:$A$2000,NA(),1,1))</f>
        <v>22</v>
      </c>
      <c r="BC64">
        <f>IF(OR(_xlfn.IFNA($A64,"")="", ROW()&lt;=3,MAX(International!$D$3:$D$2000)&lt;$BA64),"",$A64-_xlfn.XLOOKUP($BA64,International!$D$3:$D$2000,International!$A$3:$A$2000,NA(),1,1))</f>
        <v>18</v>
      </c>
      <c r="BD64">
        <f>IF(OR(_xlfn.IFNA($A64,"")="", ROW()&lt;=3,MAX(International!$F$3:$F$2000)&lt;$AC64),"",$A64-_xlfn.XLOOKUP($AC64,International!$F$3:$F$2000,International!$A$3:$A$2000,NA(),1,1))</f>
        <v>13</v>
      </c>
      <c r="BE64">
        <f>IF(OR(_xlfn.IFNA($A64,"")="", ROW()&lt;=3,MAX(International!$G$3:$G$2000)&lt;$BA64),"",$A64-_xlfn.XLOOKUP($BA64,International!$G$3:$G$2000,International!$A$3:$A$2000,NA(),1,1))</f>
        <v>9</v>
      </c>
      <c r="BF64">
        <f>IF(OR(_xlfn.IFNA($A64,"")="", ROW()&lt;=3,MAX(International!$I$3:$I$2000)&lt;$AC64),"",$A64-_xlfn.XLOOKUP($AC64,International!$I$3:$I$2000,International!$A$3:$A$2000,NA(),1,1))</f>
        <v>-5</v>
      </c>
      <c r="BG64">
        <f>IF(OR(_xlfn.IFNA($A64,"")="", ROW()&lt;=3,MAX(International!$J$3:$J$2000)&lt;$BA64),"",$A64-_xlfn.XLOOKUP($BA64,International!$J$3:$J$2000,International!$A$3:$A$2000,NA(),1,1))</f>
        <v>13</v>
      </c>
      <c r="BH64">
        <f>IF(OR(_xlfn.IFNA($A64,"")="", ROW()&lt;=3,MAX(International!$L$3:$L$2000)&lt;$AC64),"",$A64-_xlfn.XLOOKUP($AC64,International!$L$3:$L$2000,International!$A$3:$A$2000,NA(),1,1))</f>
        <v>11</v>
      </c>
      <c r="BI64">
        <f>IF(OR(_xlfn.IFNA($A64,"")="", ROW()&lt;=3,MAX(International!$M$3:$M$2000)&lt;$BA64),"",$A64-_xlfn.XLOOKUP($BA64,International!$M$3:$M$2000,International!$A$3:$A$2000,NA(),1,1))</f>
        <v>3</v>
      </c>
      <c r="BJ64">
        <f>IF(OR(_xlfn.IFNA($A64,"")="", ROW()&lt;=3,MAX(International!$O$3:$O$2000)&lt;$AC64),"",$A64-_xlfn.XLOOKUP($AC64,International!$O$3:$O$2000,International!$A$3:$A$2000,NA(),1,1))</f>
        <v>4</v>
      </c>
      <c r="BK64">
        <f>IF(OR(_xlfn.IFNA($A64,"")="", ROW()&lt;=3,MAX(International!$P$3:$P$2000)&lt;$BA64),"",$A64-_xlfn.XLOOKUP($BA64,International!$P$3:$P$2000,International!$A$3:$A$2000,NA(),1,1))</f>
        <v>8</v>
      </c>
      <c r="BL64" t="str">
        <f>IF(OR(_xlfn.IFNA($A64,"")="", ROW()&lt;=3,MAX(International!$R$3:$R$2000)&lt;$AC64),"",$A64-_xlfn.XLOOKUP($AC64,International!$R$3:$R$2000,International!$A$3:$A$2000,NA(),1,1))</f>
        <v/>
      </c>
      <c r="BM64">
        <f>IF(OR(_xlfn.IFNA($A64,"")="", ROW()&lt;=3,MAX(International!$S$3:$S$2000)&lt;$BA64),"",$A64-_xlfn.XLOOKUP($BA64,International!$S$3:$S$2000,International!$A$3:$A$2000,NA(),1,1))</f>
        <v>1</v>
      </c>
      <c r="BN64">
        <f>IF(OR(_xlfn.IFNA($A64,"")="", ROW()&lt;=3,MAX(International!$U$3:$U$2000)&lt;$AC64),"",$A64-_xlfn.XLOOKUP($AC64,International!$U$3:$U$2000,International!$A$3:$A$2000,NA(),1,1))</f>
        <v>25</v>
      </c>
      <c r="BO64">
        <f>IF(OR(_xlfn.IFNA($A64,"")="", ROW()&lt;=3,MAX(International!$V$3:$V$2000)&lt;$BA64),"",$A64-_xlfn.XLOOKUP($BA64,International!$V$3:$V$2000,International!$A$3:$A$2000,NA(),1,1))</f>
        <v>22</v>
      </c>
      <c r="BP64">
        <f>IF(OR(_xlfn.IFNA($A64,"")="", ROW()&lt;=3,MAX(International!$X$3:$X$2000)&lt;$AC64),"",$A64-_xlfn.XLOOKUP($AC64,International!$X$3:$X$2000,International!$A$3:$A$2000,NA(),1,1))</f>
        <v>7</v>
      </c>
      <c r="BQ64">
        <f>IF(OR(_xlfn.IFNA($A64,"")="", ROW()&lt;=3,MAX(International!$Y$3:$Y$2000)&lt;$BA64),"",$A64-_xlfn.XLOOKUP($BA64,International!$Y$3:$Y$2000,International!$A$3:$A$2000,NA(),1,1))</f>
        <v>2</v>
      </c>
      <c r="BR64">
        <f t="shared" si="34"/>
        <v>15</v>
      </c>
      <c r="BS64" t="e">
        <f t="shared" si="130"/>
        <v>#N/A</v>
      </c>
      <c r="BT64">
        <f t="shared" si="131"/>
        <v>18100</v>
      </c>
      <c r="BU64">
        <f t="shared" si="132"/>
        <v>3200</v>
      </c>
      <c r="BV64">
        <f t="shared" si="133"/>
        <v>1344</v>
      </c>
      <c r="BW64">
        <f t="shared" si="134"/>
        <v>800</v>
      </c>
      <c r="BX64">
        <f>IFERROR(IF(OR(ISNA($A64),$AC64&lt;100),NA(),IF(FLOOR((2^(($BR64+2*_xlfn.XLOOKUP(_xlfn.AGGREGATE(4,6,$BR$3:$BR2015),$BR$3:$BR$2000,$CA$3:$CA$2000,1,1)*LOG(10)/LOG(2))/_xlfn.XLOOKUP(_xlfn.AGGREGATE(4,6,$BR$3:$BR2015),$BR$3:$BR$2000,$CA$3:$CA$2000,1,1))),2)&gt; _xlfn.AGGREGATE(4,6,$BZ$3:$CX$2000)+2000,NA(),FLOOR((2^(($BR64+2*_xlfn.XLOOKUP(_xlfn.AGGREGATE(4,6,$BR$3:$BR2015),$BR$3:$BR$2000,$CA$3:$CA$2000,1,1)*LOG(10)/LOG(2))/_xlfn.XLOOKUP(_xlfn.AGGREGATE(4,6,$BR$3:$BR2015),$BR$3:$BR$2000,$CA$3:$CA$2000,1,1))),2))), NA())</f>
        <v>1530</v>
      </c>
      <c r="BY64">
        <f>IF(OR(ISNA($A64),$AC64&lt;100),NA(),FLOOR(_xlfn.XLOOKUP(_xlfn.AGGREGATE(5,6,$BR$3:$BR2015),$BR$3:$BR$2000,$BZ$3:$BZ$2000,1,1)+(_xlfn.XLOOKUP(_xlfn.AGGREGATE(4,6,$BR$3:$BR2015),$BR$3:$BR$2000,$BZ$3:$BZ$2000,1,1)-_xlfn.XLOOKUP(_xlfn.AGGREGATE(5,6,$BR$3:$BR2015),$BR$3:$BR$2000,$BZ$3:$BZ$2000,1,1))/_xlfn.XLOOKUP(_xlfn.AGGREGATE(4,6,$BR$3:$BR2015),$BR$3:$BR$2000,$BR$3:$BR$2000,1,1)*BR64, 1))</f>
        <v>3290</v>
      </c>
      <c r="BZ64">
        <f t="shared" si="35"/>
        <v>2439</v>
      </c>
      <c r="CA64">
        <f t="shared" si="135"/>
        <v>3.2550544436967073</v>
      </c>
      <c r="CB64">
        <f>IF(OR(ISNA($A64),$AC64&lt;100),NA(),IF($BR64=0,0,FLOOR((BZ64-_xlfn.XLOOKUP(_xlfn.AGGREGATE(5,6,$BR$3:$BR2015),$BR$3:$BR$2000,BZ$3:BZ$2000,1,1))/_xlfn.XLOOKUP($BR64,$BR$3:$BR$2000,$BR$3:$BR$2000,1,1), 1)))</f>
        <v>155</v>
      </c>
      <c r="CC64" cm="1">
        <f t="array" ref="CC64">IFERROR(IF(OR(ISNA($A64),$AC64&lt;100,INDEX(International!C$3:C$2000,_xlfn.XMATCH(100,International!C$3:C$2000,1,1)+$BR64)=""),NA(),INDEX(International!C$3:C$2000,_xlfn.XMATCH(100,International!C$3:C$2000,1,1)+$BR64)), NA())</f>
        <v>9172</v>
      </c>
      <c r="CD64">
        <f t="shared" si="36"/>
        <v>2.3009083626424269</v>
      </c>
      <c r="CE64">
        <f>IF(OR(ISNA($A64),$AC64&lt;100),NA(),IF($BR64=0,0,FLOOR((CC64-_xlfn.XLOOKUP(_xlfn.AGGREGATE(5,6,$BR$3:$BR2015),$BR$3:$BR$2000,CC$3:CC$2000,1,1))/_xlfn.XLOOKUP($BR64,$BR$3:$BR$2000,$BR$3:$BR$2000,1,1), 1)))</f>
        <v>601</v>
      </c>
      <c r="CF64" cm="1">
        <f t="array" ref="CF64">IFERROR(IF(OR(ISNA($A64),$AC64&lt;100,INDEX(International!F$3:F$2000,_xlfn.XMATCH(100,International!F$3:F$2000,1,1)+$BR64)=""),NA(),INDEX(International!F$3:F$2000,_xlfn.XMATCH(100,International!F$3:F$2000,1,1)+$BR64)), NA())</f>
        <v>4499</v>
      </c>
      <c r="CG64">
        <f t="shared" si="178"/>
        <v>2.7314779807513943</v>
      </c>
      <c r="CH64">
        <f>IF(OR(ISNA($A64),$AC64&lt;100),NA(),IF($BR64=0,0,FLOOR((CF64-_xlfn.XLOOKUP(_xlfn.AGGREGATE(5,6,$BR$3:$BR2015),$BR$3:$BR$2000,CF$3:CF$2000,1,1))/_xlfn.XLOOKUP($BR64,$BR$3:$BR$2000,$BR$3:$BR$2000,1,1), 1)))</f>
        <v>293</v>
      </c>
      <c r="CI64" cm="1">
        <f t="array" ref="CI64">IFERROR(IF(OR(ISNA($A64),$AC64&lt;100,INDEX(International!I$3:I$2000,_xlfn.XMATCH(100,International!I$3:I$2000,1,1)+$BR64)=""),NA(),INDEX(International!I$3:I$2000,_xlfn.XMATCH(100,International!I$3:I$2000,1,1)+$BR64)), NA())</f>
        <v>1724</v>
      </c>
      <c r="CJ64">
        <f t="shared" si="178"/>
        <v>3.6516893389233331</v>
      </c>
      <c r="CK64">
        <f>IF(OR(ISNA($A64),$AC64&lt;100),NA(),IF($BR64=0,0,FLOOR((CI64-_xlfn.XLOOKUP(_xlfn.AGGREGATE(5,6,$BR$3:$BR2015),$BR$3:$BR$2000,CI$3:CI$2000,1,1))/_xlfn.XLOOKUP($BR64,$BR$3:$BR$2000,$BR$3:$BR$2000,1,1), 1)))</f>
        <v>97</v>
      </c>
      <c r="CL64" cm="1">
        <f t="array" ref="CL64">IFERROR(IF(OR(ISNA($A64),$AC64&lt;100,INDEX(International!L$3:L$2000,_xlfn.XMATCH(100,International!L$3:L$2000,1,1)+$BR64)=""),NA(),INDEX(International!L$3:L$2000,_xlfn.XMATCH(100,International!L$3:L$2000,1,1)+$BR64)), NA())</f>
        <v>7783</v>
      </c>
      <c r="CM64">
        <f t="shared" ref="CM64:CP64" si="221">IF(OR(ISNA($A64),$AC64&lt;100),NA(),IF(CL64=100,0,($BR64*LOG(2)/LOG(CL64/100))))</f>
        <v>2.3876778813375488</v>
      </c>
      <c r="CN64">
        <f>IF(OR(ISNA($A64),$AC64&lt;100),NA(),IF($BR64=0,0,FLOOR((CL64-_xlfn.XLOOKUP(_xlfn.AGGREGATE(5,6,$BR$3:$BR2015),$BR$3:$BR$2000,CL$3:CL$2000,1,1))/_xlfn.XLOOKUP($BR64,$BR$3:$BR$2000,$BR$3:$BR$2000,1,1), 1)))</f>
        <v>511</v>
      </c>
      <c r="CO64" cm="1">
        <f t="array" ref="CO64">IFERROR(IF(OR(ISNA($A64),$AC64&lt;100,INDEX(International!O$3:O$2000,_xlfn.XMATCH(100,International!O$3:O$2000,1,1)+$BR64)=""),NA(),INDEX(International!O$3:O$2000,_xlfn.XMATCH(100,International!O$3:O$2000,1,1)+$BR64)), NA())</f>
        <v>2815</v>
      </c>
      <c r="CP64">
        <f t="shared" si="221"/>
        <v>3.1152240264437592</v>
      </c>
      <c r="CQ64">
        <f>IF(OR(ISNA($A64),$AC64&lt;100),NA(),IF($BR64=0,0,FLOOR((CO64-_xlfn.XLOOKUP(_xlfn.AGGREGATE(5,6,$BR$3:$BR2015),$BR$3:$BR$2000,CO$3:CO$2000,1,1))/_xlfn.XLOOKUP($BR64,$BR$3:$BR$2000,$BR$3:$BR$2000,1,1), 1)))</f>
        <v>180</v>
      </c>
      <c r="CR64" cm="1">
        <f t="array" ref="CR64">IFERROR(IF(OR(ISNA($A64),$AC64&lt;100,INDEX(International!R$3:R$2000,_xlfn.XMATCH(100,International!R$3:R$2000,1,1)+$BR64)=""),NA(),INDEX(International!R$3:R$2000,_xlfn.XMATCH(100,International!R$3:R$2000,1,1)+$BR64)), NA())</f>
        <v>226</v>
      </c>
      <c r="CS64">
        <f t="shared" ref="CS64:CV64" si="222">IF(OR(ISNA($A64),$AC64&lt;100),NA(),IF(CR64=100,0,($BR64*LOG(2)/LOG(CR64/100))))</f>
        <v>12.75160215280868</v>
      </c>
      <c r="CT64">
        <f>IF(OR(ISNA($A64),$AC64&lt;100),NA(),IF($BR64=0,0,FLOOR((CR64-_xlfn.XLOOKUP(_xlfn.AGGREGATE(5,6,$BR$3:$BR2015),$BR$3:$BR$2000,CR$3:CR$2000,1,1))/_xlfn.XLOOKUP($BR64,$BR$3:$BR$2000,$BR$3:$BR$2000,1,1), 1)))</f>
        <v>8</v>
      </c>
      <c r="CU64" cm="1">
        <f t="array" ref="CU64">IFERROR(IF(OR(ISNA($A64),$AC64&lt;100,INDEX(International!U$3:U$2000,_xlfn.XMATCH(100,International!U$3:U$2000,1,1)+$BR64)=""),NA(),INDEX(International!U$3:U$2000,_xlfn.XMATCH(100,International!U$3:U$2000,1,1)+$BR64)), NA())</f>
        <v>6593</v>
      </c>
      <c r="CV64">
        <f t="shared" si="222"/>
        <v>2.4822670251679679</v>
      </c>
      <c r="CW64">
        <f>IF(OR(ISNA($A64),$AC64&lt;100),NA(),IF($BR64=0,0,FLOOR((CU64-_xlfn.XLOOKUP(_xlfn.AGGREGATE(5,6,$BR$3:$BR2015),$BR$3:$BR$2000,CU$3:CU$2000,1,1))/_xlfn.XLOOKUP($BR64,$BR$3:$BR$2000,$BR$3:$BR$2000,1,1), 1)))</f>
        <v>432</v>
      </c>
      <c r="CX64" cm="1">
        <f t="array" ref="CX64">IFERROR(IF(OR(ISNA($A64),$AC64&lt;100,INDEX(International!X$3:X$2000,_xlfn.XMATCH(100,International!X$3:X$2000,1,1)+$BR64)=""),NA(),INDEX(International!X$3:X$2000,_xlfn.XMATCH(100,International!X$3:X$2000,1,1)+$BR64)), NA())</f>
        <v>3983</v>
      </c>
      <c r="CY64">
        <f t="shared" ref="CY64" si="223">IF(OR(ISNA($A64),$AC64&lt;100),NA(),IF(CX64=100,0,($BR64*LOG(2)/LOG(CX64/100))))</f>
        <v>2.8217853096395955</v>
      </c>
      <c r="CZ64">
        <f>IF(OR(ISNA($A64),$AC64&lt;100),NA(),IF($BR64=0,0,FLOOR((CX64-_xlfn.XLOOKUP(_xlfn.AGGREGATE(5,6,$BR$3:$BR2015),$BR$3:$BR$2000,CX$3:CX$2000,1,1))/_xlfn.XLOOKUP($BR64,$BR$3:$BR$2000,$BR$3:$BR$2000,1,1), 1)))</f>
        <v>257</v>
      </c>
      <c r="DA64" t="e">
        <f>IF(_xlfn.IFNA(A64,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64:K2061)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63+1,DA63+1,NA())))</f>
        <v>#N/A</v>
      </c>
      <c r="DB64" t="e" cm="1">
        <f t="array" ref="DB64">IFERROR(IF(ISNA($A64),NA(),INDEX(B$3:B$2000,_xlfn.XMATCH(Configuration!$B$12,B$3:B$2000,1,1)+$DA64)-0), NA())</f>
        <v>#N/A</v>
      </c>
      <c r="DC64" t="e" cm="1">
        <f t="array" ref="DC64">IFERROR(IF(ISNA($A64),NA(),INDEX(E$3:E$2000,_xlfn.XMATCH(Configuration!$B$12,E$3:E$2000,1,1)+$DA64)-0), NA())</f>
        <v>#N/A</v>
      </c>
      <c r="DD64" t="e" cm="1">
        <f t="array" ref="DD64">IFERROR(IF(ISNA($A64),NA(),INDEX(H$3:H$2000,_xlfn.XMATCH(Configuration!$B$12,H$3:H$2000,1,1)+$DA64)-0), NA())</f>
        <v>#N/A</v>
      </c>
      <c r="DE64" t="e" cm="1">
        <f t="array" ref="DE64">IFERROR(IF(ISNA($A64),NA(),INDEX(K$3:K$2000,_xlfn.XMATCH(Configuration!$B$12,K$3:K$2000,1,1)+$DA64)-0), NA())</f>
        <v>#N/A</v>
      </c>
      <c r="DF64" t="e" cm="1">
        <f t="array" ref="DF64">IFERROR(IF(ISNA($A64),NA(),INDEX(N$3:N$2000,_xlfn.XMATCH(Configuration!$B$12,N$3:N$2000,1,1)+$DA64)-0), NA())</f>
        <v>#N/A</v>
      </c>
      <c r="DG64" t="e" cm="1">
        <f t="array" ref="DG64">IFERROR(IF(ISNA($A64),NA(),INDEX(Q$3:Q$2000,_xlfn.XMATCH(Configuration!$B$12,Q$3:Q$2000,1,1)+$DA64)-0), NA())</f>
        <v>#N/A</v>
      </c>
      <c r="DH64" t="e" cm="1">
        <f t="array" ref="DH64">IFERROR(IF(ISNA($A64),NA(),INDEX(T$3:T$2000,_xlfn.XMATCH(Configuration!$B$12,T$3:T$2000,1,1)+$DA64)-0), NA())</f>
        <v>#N/A</v>
      </c>
      <c r="DI64" t="e" cm="1">
        <f t="array" ref="DI64">IFERROR(IF(ISNA($A64),NA(),INDEX(W$3:W$2000,_xlfn.XMATCH(Configuration!$B$12,W$3:W$2000,1,1)+$DA64)-0), NA())</f>
        <v>#N/A</v>
      </c>
    </row>
    <row r="65" spans="1:113" x14ac:dyDescent="0.2">
      <c r="A65" s="1">
        <f>IF(OR(Daily!$A65="",Daily!$B65="*"),NA(),Daily!A65)</f>
        <v>43916</v>
      </c>
      <c r="B65">
        <f>IF(_xlfn.IFNA($A65,"")="","",Daily!C65+IF(ROW(A65)&gt;4,B64,0))</f>
        <v>53</v>
      </c>
      <c r="C65">
        <f>IF(_xlfn.IFNA($A65,"")="","",Daily!D65+IF(ROW(B65)&gt;4,C64,0))</f>
        <v>1</v>
      </c>
      <c r="D65">
        <f>IF(_xlfn.IFNA($A65,"")="","",Daily!E65+IF(ROW(C65)&gt;4,D64,0))</f>
        <v>0</v>
      </c>
      <c r="E65">
        <f>IF(_xlfn.IFNA($A65,"")="","",Daily!F65+IF(ROW(D65)&gt;4,E64,0))</f>
        <v>1219</v>
      </c>
      <c r="F65">
        <f>IF(_xlfn.IFNA($A65,"")="","",Daily!G65+IF(ROW(E65)&gt;4,F64,0))</f>
        <v>4</v>
      </c>
      <c r="G65">
        <f>IF(_xlfn.IFNA($A65,"")="","",Daily!H65+IF(ROW(F65)&gt;4,G64,0))</f>
        <v>7</v>
      </c>
      <c r="H65">
        <f>IF(_xlfn.IFNA($A65,"")="","",Daily!I65+IF(ROW(G65)&gt;4,H64,0))</f>
        <v>12</v>
      </c>
      <c r="I65">
        <f>IF(_xlfn.IFNA($A65,"")="","",Daily!J65+IF(ROW(H65)&gt;4,I64,0))</f>
        <v>0</v>
      </c>
      <c r="J65">
        <f>IF(_xlfn.IFNA($A65,"")="","",Daily!K65+IF(ROW(I65)&gt;4,J64,0))</f>
        <v>0</v>
      </c>
      <c r="K65">
        <f>IF(_xlfn.IFNA($A65,"")="","",Daily!L65+IF(ROW(J65)&gt;4,K64,0))</f>
        <v>235</v>
      </c>
      <c r="L65">
        <f>IF(_xlfn.IFNA($A65,"")="","",Daily!M65+IF(ROW(K65)&gt;4,L64,0))</f>
        <v>9</v>
      </c>
      <c r="M65">
        <f>IF(_xlfn.IFNA($A65,"")="","",Daily!N65+IF(ROW(L65)&gt;4,M64,0))</f>
        <v>0</v>
      </c>
      <c r="N65">
        <f>IF(_xlfn.IFNA($A65,"")="","",Daily!O65+IF(ROW(M65)&gt;4,N64,0))</f>
        <v>493</v>
      </c>
      <c r="O65">
        <f>IF(_xlfn.IFNA($A65,"")="","",Daily!P65+IF(ROW(N65)&gt;4,O64,0))</f>
        <v>8</v>
      </c>
      <c r="P65">
        <f>IF(_xlfn.IFNA($A65,"")="","",Daily!Q65+IF(ROW(O65)&gt;4,P64,0))</f>
        <v>1</v>
      </c>
      <c r="Q65">
        <f>IF(_xlfn.IFNA($A65,"")="","",Daily!R65+IF(ROW(P65)&gt;4,Q64,0))</f>
        <v>47</v>
      </c>
      <c r="R65">
        <f>IF(_xlfn.IFNA($A65,"")="","",Daily!S65+IF(ROW(Q65)&gt;4,R64,0))</f>
        <v>3</v>
      </c>
      <c r="S65">
        <f>IF(_xlfn.IFNA($A65,"")="","",Daily!T65+IF(ROW(R65)&gt;4,S64,0))</f>
        <v>0</v>
      </c>
      <c r="T65">
        <f>IF(_xlfn.IFNA($A65,"")="","",Daily!U65+IF(ROW(S65)&gt;4,T64,0))</f>
        <v>231</v>
      </c>
      <c r="U65">
        <f>IF(_xlfn.IFNA($A65,"")="","",Daily!V65+IF(ROW(T65)&gt;4,U64,0))</f>
        <v>6</v>
      </c>
      <c r="V65">
        <f>IF(_xlfn.IFNA($A65,"")="","",Daily!W65+IF(ROW(U65)&gt;4,V64,0))</f>
        <v>1</v>
      </c>
      <c r="W65">
        <f>IF(_xlfn.IFNA($A65,"")="","",Daily!X65+IF(ROW(V65)&gt;4,W64,0))</f>
        <v>520</v>
      </c>
      <c r="X65">
        <f>IF(_xlfn.IFNA($A65,"")="","",Daily!Y65+IF(ROW(W65)&gt;4,X64,0))</f>
        <v>149</v>
      </c>
      <c r="Y65">
        <f>IF(_xlfn.IFNA($A65,"")="","",Daily!Z65+IF(ROW(X65)&gt;4,Y64,0))</f>
        <v>3</v>
      </c>
      <c r="Z65">
        <f>IF(_xlfn.IFNA($A65,"")="","",Daily!C65+Daily!F65+Daily!I65+Daily!L65+Daily!O65+Daily!R65+Daily!U65+Daily!X65)</f>
        <v>371</v>
      </c>
      <c r="AA65">
        <f>IF(_xlfn.IFNA($A65,"")="","",Daily!D65+Daily!G65+Daily!J65+Daily!M65+Daily!P65+Daily!S65+Daily!V65+Daily!Y65+Daily!AA65)</f>
        <v>28</v>
      </c>
      <c r="AB65">
        <f>IF(_xlfn.IFNA($A65,"")="","",Daily!E65+Daily!H65+Daily!K65+Daily!N65+Daily!Q65+Daily!T65+Daily!W65+Daily!Z65)</f>
        <v>3</v>
      </c>
      <c r="AC65">
        <f t="shared" si="10"/>
        <v>2810</v>
      </c>
      <c r="AD65">
        <f t="shared" si="11"/>
        <v>194</v>
      </c>
      <c r="AE65">
        <f t="shared" si="12"/>
        <v>12</v>
      </c>
      <c r="AF65" s="5">
        <f t="shared" si="13"/>
        <v>0.97631578947368425</v>
      </c>
      <c r="AG65">
        <f t="shared" si="14"/>
        <v>2604</v>
      </c>
      <c r="AH65">
        <f t="shared" si="15"/>
        <v>1591</v>
      </c>
      <c r="AI65">
        <f t="shared" si="16"/>
        <v>190</v>
      </c>
      <c r="AJ65">
        <f t="shared" si="17"/>
        <v>5</v>
      </c>
      <c r="AK65">
        <f t="shared" si="18"/>
        <v>1396</v>
      </c>
      <c r="AL65" s="2">
        <f t="shared" si="19"/>
        <v>5.8252427184466021E-2</v>
      </c>
      <c r="AM65" s="2">
        <f t="shared" si="20"/>
        <v>0.94174757281553401</v>
      </c>
      <c r="AN65" s="2">
        <f t="shared" si="21"/>
        <v>1.886120996441281E-2</v>
      </c>
      <c r="AO65" s="2">
        <f t="shared" si="22"/>
        <v>0.43380782918149469</v>
      </c>
      <c r="AP65" s="2">
        <f t="shared" si="23"/>
        <v>4.2704626334519576E-3</v>
      </c>
      <c r="AQ65" s="2">
        <f t="shared" si="24"/>
        <v>8.3629893238434158E-2</v>
      </c>
      <c r="AR65" s="2">
        <f t="shared" si="25"/>
        <v>0.17544483985765125</v>
      </c>
      <c r="AS65" s="2">
        <f t="shared" si="26"/>
        <v>1.6725978647686834E-2</v>
      </c>
      <c r="AT65" s="2">
        <f t="shared" si="27"/>
        <v>8.2206405693950171E-2</v>
      </c>
      <c r="AU65" s="2">
        <f t="shared" si="28"/>
        <v>0.18505338078291814</v>
      </c>
      <c r="AV65" s="3">
        <f t="shared" ca="1" si="29"/>
        <v>300</v>
      </c>
      <c r="AW65" s="2">
        <f t="shared" si="30"/>
        <v>0.15211152111521115</v>
      </c>
      <c r="AX65" s="2">
        <f t="shared" si="31"/>
        <v>-2.368421052631579E-2</v>
      </c>
      <c r="AY65" t="e">
        <f t="shared" si="32"/>
        <v>#N/A</v>
      </c>
      <c r="AZ65">
        <f t="shared" si="33"/>
        <v>4</v>
      </c>
      <c r="BA65" s="3">
        <f>IF(_xlfn.IFNA($A65,"")="","",AC65/(Configuration!$B$1/1000000))</f>
        <v>110.7856317737923</v>
      </c>
      <c r="BB65">
        <f>IF(OR(_xlfn.IFNA($A65,"")="", ROW()&lt;=3,MAX(International!$C$3:$C$2000)&lt;$AC65),"",$A65-_xlfn.XLOOKUP($AC65,International!$C$3:$C$2000,International!$A$3:$A$2000,NA(),1,1))</f>
        <v>22</v>
      </c>
      <c r="BC65">
        <f>IF(OR(_xlfn.IFNA($A65,"")="", ROW()&lt;=3,MAX(International!$D$3:$D$2000)&lt;$BA65),"",$A65-_xlfn.XLOOKUP($BA65,International!$D$3:$D$2000,International!$A$3:$A$2000,NA(),1,1))</f>
        <v>18</v>
      </c>
      <c r="BD65">
        <f>IF(OR(_xlfn.IFNA($A65,"")="", ROW()&lt;=3,MAX(International!$F$3:$F$2000)&lt;$AC65),"",$A65-_xlfn.XLOOKUP($AC65,International!$F$3:$F$2000,International!$A$3:$A$2000,NA(),1,1))</f>
        <v>14</v>
      </c>
      <c r="BE65">
        <f>IF(OR(_xlfn.IFNA($A65,"")="", ROW()&lt;=3,MAX(International!$G$3:$G$2000)&lt;$BA65),"",$A65-_xlfn.XLOOKUP($BA65,International!$G$3:$G$2000,International!$A$3:$A$2000,NA(),1,1))</f>
        <v>9</v>
      </c>
      <c r="BF65" t="str">
        <f>IF(OR(_xlfn.IFNA($A65,"")="", ROW()&lt;=3,MAX(International!$I$3:$I$2000)&lt;$AC65),"",$A65-_xlfn.XLOOKUP($AC65,International!$I$3:$I$2000,International!$A$3:$A$2000,NA(),1,1))</f>
        <v/>
      </c>
      <c r="BG65">
        <f>IF(OR(_xlfn.IFNA($A65,"")="", ROW()&lt;=3,MAX(International!$J$3:$J$2000)&lt;$BA65),"",$A65-_xlfn.XLOOKUP($BA65,International!$J$3:$J$2000,International!$A$3:$A$2000,NA(),1,1))</f>
        <v>13</v>
      </c>
      <c r="BH65">
        <f>IF(OR(_xlfn.IFNA($A65,"")="", ROW()&lt;=3,MAX(International!$L$3:$L$2000)&lt;$AC65),"",$A65-_xlfn.XLOOKUP($AC65,International!$L$3:$L$2000,International!$A$3:$A$2000,NA(),1,1))</f>
        <v>11</v>
      </c>
      <c r="BI65">
        <f>IF(OR(_xlfn.IFNA($A65,"")="", ROW()&lt;=3,MAX(International!$M$3:$M$2000)&lt;$BA65),"",$A65-_xlfn.XLOOKUP($BA65,International!$M$3:$M$2000,International!$A$3:$A$2000,NA(),1,1))</f>
        <v>3</v>
      </c>
      <c r="BJ65">
        <f>IF(OR(_xlfn.IFNA($A65,"")="", ROW()&lt;=3,MAX(International!$O$3:$O$2000)&lt;$AC65),"",$A65-_xlfn.XLOOKUP($AC65,International!$O$3:$O$2000,International!$A$3:$A$2000,NA(),1,1))</f>
        <v>5</v>
      </c>
      <c r="BK65">
        <f>IF(OR(_xlfn.IFNA($A65,"")="", ROW()&lt;=3,MAX(International!$P$3:$P$2000)&lt;$BA65),"",$A65-_xlfn.XLOOKUP($BA65,International!$P$3:$P$2000,International!$A$3:$A$2000,NA(),1,1))</f>
        <v>8</v>
      </c>
      <c r="BL65" t="str">
        <f>IF(OR(_xlfn.IFNA($A65,"")="", ROW()&lt;=3,MAX(International!$R$3:$R$2000)&lt;$AC65),"",$A65-_xlfn.XLOOKUP($AC65,International!$R$3:$R$2000,International!$A$3:$A$2000,NA(),1,1))</f>
        <v/>
      </c>
      <c r="BM65">
        <f>IF(OR(_xlfn.IFNA($A65,"")="", ROW()&lt;=3,MAX(International!$S$3:$S$2000)&lt;$BA65),"",$A65-_xlfn.XLOOKUP($BA65,International!$S$3:$S$2000,International!$A$3:$A$2000,NA(),1,1))</f>
        <v>0</v>
      </c>
      <c r="BN65">
        <f>IF(OR(_xlfn.IFNA($A65,"")="", ROW()&lt;=3,MAX(International!$U$3:$U$2000)&lt;$AC65),"",$A65-_xlfn.XLOOKUP($AC65,International!$U$3:$U$2000,International!$A$3:$A$2000,NA(),1,1))</f>
        <v>26</v>
      </c>
      <c r="BO65">
        <f>IF(OR(_xlfn.IFNA($A65,"")="", ROW()&lt;=3,MAX(International!$V$3:$V$2000)&lt;$BA65),"",$A65-_xlfn.XLOOKUP($BA65,International!$V$3:$V$2000,International!$A$3:$A$2000,NA(),1,1))</f>
        <v>21</v>
      </c>
      <c r="BP65">
        <f>IF(OR(_xlfn.IFNA($A65,"")="", ROW()&lt;=3,MAX(International!$X$3:$X$2000)&lt;$AC65),"",$A65-_xlfn.XLOOKUP($AC65,International!$X$3:$X$2000,International!$A$3:$A$2000,NA(),1,1))</f>
        <v>6</v>
      </c>
      <c r="BQ65">
        <f>IF(OR(_xlfn.IFNA($A65,"")="", ROW()&lt;=3,MAX(International!$Y$3:$Y$2000)&lt;$BA65),"",$A65-_xlfn.XLOOKUP($BA65,International!$Y$3:$Y$2000,International!$A$3:$A$2000,NA(),1,1))</f>
        <v>2</v>
      </c>
      <c r="BR65">
        <f t="shared" si="34"/>
        <v>16</v>
      </c>
      <c r="BS65" t="e">
        <f t="shared" si="130"/>
        <v>#N/A</v>
      </c>
      <c r="BT65">
        <f t="shared" si="131"/>
        <v>25600</v>
      </c>
      <c r="BU65">
        <f t="shared" si="132"/>
        <v>4030</v>
      </c>
      <c r="BV65">
        <f t="shared" si="133"/>
        <v>1598</v>
      </c>
      <c r="BW65">
        <f t="shared" si="134"/>
        <v>918</v>
      </c>
      <c r="BX65">
        <f>IFERROR(IF(OR(ISNA($A65),$AC65&lt;100),NA(),IF(FLOOR((2^(($BR65+2*_xlfn.XLOOKUP(_xlfn.AGGREGATE(4,6,$BR$3:$BR2016),$BR$3:$BR$2000,$CA$3:$CA$2000,1,1)*LOG(10)/LOG(2))/_xlfn.XLOOKUP(_xlfn.AGGREGATE(4,6,$BR$3:$BR2016),$BR$3:$BR$2000,$CA$3:$CA$2000,1,1))),2)&gt; _xlfn.AGGREGATE(4,6,$BZ$3:$CX$2000)+2000,NA(),FLOOR((2^(($BR65+2*_xlfn.XLOOKUP(_xlfn.AGGREGATE(4,6,$BR$3:$BR2016),$BR$3:$BR$2000,$CA$3:$CA$2000,1,1)*LOG(10)/LOG(2))/_xlfn.XLOOKUP(_xlfn.AGGREGATE(4,6,$BR$3:$BR2016),$BR$3:$BR$2000,$CA$3:$CA$2000,1,1))),2))), NA())</f>
        <v>1836</v>
      </c>
      <c r="BY65">
        <f>IF(OR(ISNA($A65),$AC65&lt;100),NA(),FLOOR(_xlfn.XLOOKUP(_xlfn.AGGREGATE(5,6,$BR$3:$BR2016),$BR$3:$BR$2000,$BZ$3:$BZ$2000,1,1)+(_xlfn.XLOOKUP(_xlfn.AGGREGATE(4,6,$BR$3:$BR2016),$BR$3:$BR$2000,$BZ$3:$BZ$2000,1,1)-_xlfn.XLOOKUP(_xlfn.AGGREGATE(5,6,$BR$3:$BR2016),$BR$3:$BR$2000,$BZ$3:$BZ$2000,1,1))/_xlfn.XLOOKUP(_xlfn.AGGREGATE(4,6,$BR$3:$BR2016),$BR$3:$BR$2000,$BR$3:$BR$2000,1,1)*BR65, 1))</f>
        <v>3501</v>
      </c>
      <c r="BZ65">
        <f t="shared" si="35"/>
        <v>2810</v>
      </c>
      <c r="CA65">
        <f t="shared" si="135"/>
        <v>3.3246765506892233</v>
      </c>
      <c r="CB65">
        <f>IF(OR(ISNA($A65),$AC65&lt;100),NA(),IF($BR65=0,0,FLOOR((BZ65-_xlfn.XLOOKUP(_xlfn.AGGREGATE(5,6,$BR$3:$BR2016),$BR$3:$BR$2000,BZ$3:BZ$2000,1,1))/_xlfn.XLOOKUP($BR65,$BR$3:$BR$2000,$BR$3:$BR$2000,1,1), 1)))</f>
        <v>168</v>
      </c>
      <c r="CC65" cm="1">
        <f t="array" ref="CC65">IFERROR(IF(OR(ISNA($A65),$AC65&lt;100,INDEX(International!C$3:C$2000,_xlfn.XMATCH(100,International!C$3:C$2000,1,1)+$BR65)=""),NA(),INDEX(International!C$3:C$2000,_xlfn.XMATCH(100,International!C$3:C$2000,1,1)+$BR65)), NA())</f>
        <v>10149</v>
      </c>
      <c r="CD65">
        <f t="shared" si="36"/>
        <v>2.4005303589878286</v>
      </c>
      <c r="CE65">
        <f>IF(OR(ISNA($A65),$AC65&lt;100),NA(),IF($BR65=0,0,FLOOR((CC65-_xlfn.XLOOKUP(_xlfn.AGGREGATE(5,6,$BR$3:$BR2016),$BR$3:$BR$2000,CC$3:CC$2000,1,1))/_xlfn.XLOOKUP($BR65,$BR$3:$BR$2000,$BR$3:$BR$2000,1,1), 1)))</f>
        <v>624</v>
      </c>
      <c r="CF65" cm="1">
        <f t="array" ref="CF65">IFERROR(IF(OR(ISNA($A65),$AC65&lt;100,INDEX(International!F$3:F$2000,_xlfn.XMATCH(100,International!F$3:F$2000,1,1)+$BR65)=""),NA(),INDEX(International!F$3:F$2000,_xlfn.XMATCH(100,International!F$3:F$2000,1,1)+$BR65)), NA())</f>
        <v>6633</v>
      </c>
      <c r="CG65">
        <f t="shared" si="178"/>
        <v>2.643933412983742</v>
      </c>
      <c r="CH65">
        <f>IF(OR(ISNA($A65),$AC65&lt;100),NA(),IF($BR65=0,0,FLOOR((CF65-_xlfn.XLOOKUP(_xlfn.AGGREGATE(5,6,$BR$3:$BR2016),$BR$3:$BR$2000,CF$3:CF$2000,1,1))/_xlfn.XLOOKUP($BR65,$BR$3:$BR$2000,$BR$3:$BR$2000,1,1), 1)))</f>
        <v>408</v>
      </c>
      <c r="CI65" cm="1">
        <f t="array" ref="CI65">IFERROR(IF(OR(ISNA($A65),$AC65&lt;100,INDEX(International!I$3:I$2000,_xlfn.XMATCH(100,International!I$3:I$2000,1,1)+$BR65)=""),NA(),INDEX(International!I$3:I$2000,_xlfn.XMATCH(100,International!I$3:I$2000,1,1)+$BR65)), NA())</f>
        <v>1877</v>
      </c>
      <c r="CJ65">
        <f t="shared" si="178"/>
        <v>3.7821869322719808</v>
      </c>
      <c r="CK65">
        <f>IF(OR(ISNA($A65),$AC65&lt;100),NA(),IF($BR65=0,0,FLOOR((CI65-_xlfn.XLOOKUP(_xlfn.AGGREGATE(5,6,$BR$3:$BR2016),$BR$3:$BR$2000,CI$3:CI$2000,1,1))/_xlfn.XLOOKUP($BR65,$BR$3:$BR$2000,$BR$3:$BR$2000,1,1), 1)))</f>
        <v>100</v>
      </c>
      <c r="CL65" cm="1">
        <f t="array" ref="CL65">IFERROR(IF(OR(ISNA($A65),$AC65&lt;100,INDEX(International!L$3:L$2000,_xlfn.XMATCH(100,International!L$3:L$2000,1,1)+$BR65)=""),NA(),INDEX(International!L$3:L$2000,_xlfn.XMATCH(100,International!L$3:L$2000,1,1)+$BR65)), NA())</f>
        <v>13677</v>
      </c>
      <c r="CM65">
        <f t="shared" ref="CM65:CP65" si="224">IF(OR(ISNA($A65),$AC65&lt;100),NA(),IF(CL65=100,0,($BR65*LOG(2)/LOG(CL65/100))))</f>
        <v>2.2549159972128048</v>
      </c>
      <c r="CN65">
        <f>IF(OR(ISNA($A65),$AC65&lt;100),NA(),IF($BR65=0,0,FLOOR((CL65-_xlfn.XLOOKUP(_xlfn.AGGREGATE(5,6,$BR$3:$BR2016),$BR$3:$BR$2000,CL$3:CL$2000,1,1))/_xlfn.XLOOKUP($BR65,$BR$3:$BR$2000,$BR$3:$BR$2000,1,1), 1)))</f>
        <v>847</v>
      </c>
      <c r="CO65" cm="1">
        <f t="array" ref="CO65">IFERROR(IF(OR(ISNA($A65),$AC65&lt;100,INDEX(International!O$3:O$2000,_xlfn.XMATCH(100,International!O$3:O$2000,1,1)+$BR65)=""),NA(),INDEX(International!O$3:O$2000,_xlfn.XMATCH(100,International!O$3:O$2000,1,1)+$BR65)), NA())</f>
        <v>3401</v>
      </c>
      <c r="CP65">
        <f t="shared" si="224"/>
        <v>3.1447238672150575</v>
      </c>
      <c r="CQ65">
        <f>IF(OR(ISNA($A65),$AC65&lt;100),NA(),IF($BR65=0,0,FLOOR((CO65-_xlfn.XLOOKUP(_xlfn.AGGREGATE(5,6,$BR$3:$BR2016),$BR$3:$BR$2000,CO$3:CO$2000,1,1))/_xlfn.XLOOKUP($BR65,$BR$3:$BR$2000,$BR$3:$BR$2000,1,1), 1)))</f>
        <v>205</v>
      </c>
      <c r="CR65" cm="1">
        <f t="array" ref="CR65">IFERROR(IF(OR(ISNA($A65),$AC65&lt;100,INDEX(International!R$3:R$2000,_xlfn.XMATCH(100,International!R$3:R$2000,1,1)+$BR65)=""),NA(),INDEX(International!R$3:R$2000,_xlfn.XMATCH(100,International!R$3:R$2000,1,1)+$BR65)), NA())</f>
        <v>243</v>
      </c>
      <c r="CS65">
        <f t="shared" ref="CS65:CV65" si="225">IF(OR(ISNA($A65),$AC65&lt;100),NA(),IF(CR65=100,0,($BR65*LOG(2)/LOG(CR65/100))))</f>
        <v>12.490667969891609</v>
      </c>
      <c r="CT65">
        <f>IF(OR(ISNA($A65),$AC65&lt;100),NA(),IF($BR65=0,0,FLOOR((CR65-_xlfn.XLOOKUP(_xlfn.AGGREGATE(5,6,$BR$3:$BR2016),$BR$3:$BR$2000,CR$3:CR$2000,1,1))/_xlfn.XLOOKUP($BR65,$BR$3:$BR$2000,$BR$3:$BR$2000,1,1), 1)))</f>
        <v>8</v>
      </c>
      <c r="CU65" cm="1">
        <f t="array" ref="CU65">IFERROR(IF(OR(ISNA($A65),$AC65&lt;100,INDEX(International!U$3:U$2000,_xlfn.XMATCH(100,International!U$3:U$2000,1,1)+$BR65)=""),NA(),INDEX(International!U$3:U$2000,_xlfn.XMATCH(100,International!U$3:U$2000,1,1)+$BR65)), NA())</f>
        <v>7041</v>
      </c>
      <c r="CV65">
        <f t="shared" si="225"/>
        <v>2.6068361120451549</v>
      </c>
      <c r="CW65">
        <f>IF(OR(ISNA($A65),$AC65&lt;100),NA(),IF($BR65=0,0,FLOOR((CU65-_xlfn.XLOOKUP(_xlfn.AGGREGATE(5,6,$BR$3:$BR2016),$BR$3:$BR$2000,CU$3:CU$2000,1,1))/_xlfn.XLOOKUP($BR65,$BR$3:$BR$2000,$BR$3:$BR$2000,1,1), 1)))</f>
        <v>433</v>
      </c>
      <c r="CX65" cm="1">
        <f t="array" ref="CX65">IFERROR(IF(OR(ISNA($A65),$AC65&lt;100,INDEX(International!X$3:X$2000,_xlfn.XMATCH(100,International!X$3:X$2000,1,1)+$BR65)=""),NA(),INDEX(International!X$3:X$2000,_xlfn.XMATCH(100,International!X$3:X$2000,1,1)+$BR65)), NA())</f>
        <v>5018</v>
      </c>
      <c r="CY65">
        <f t="shared" ref="CY65" si="226">IF(OR(ISNA($A65),$AC65&lt;100),NA(),IF(CX65=100,0,($BR65*LOG(2)/LOG(CX65/100))))</f>
        <v>2.8323393705711561</v>
      </c>
      <c r="CZ65">
        <f>IF(OR(ISNA($A65),$AC65&lt;100),NA(),IF($BR65=0,0,FLOOR((CX65-_xlfn.XLOOKUP(_xlfn.AGGREGATE(5,6,$BR$3:$BR2016),$BR$3:$BR$2000,CX$3:CX$2000,1,1))/_xlfn.XLOOKUP($BR65,$BR$3:$BR$2000,$BR$3:$BR$2000,1,1), 1)))</f>
        <v>306</v>
      </c>
      <c r="DA65" t="e">
        <f>IF(_xlfn.IFNA(A65,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65:K2062)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64+1,DA64+1,NA())))</f>
        <v>#N/A</v>
      </c>
      <c r="DB65" t="e" cm="1">
        <f t="array" ref="DB65">IFERROR(IF(ISNA($A65),NA(),INDEX(B$3:B$2000,_xlfn.XMATCH(Configuration!$B$12,B$3:B$2000,1,1)+$DA65)-0), NA())</f>
        <v>#N/A</v>
      </c>
      <c r="DC65" t="e" cm="1">
        <f t="array" ref="DC65">IFERROR(IF(ISNA($A65),NA(),INDEX(E$3:E$2000,_xlfn.XMATCH(Configuration!$B$12,E$3:E$2000,1,1)+$DA65)-0), NA())</f>
        <v>#N/A</v>
      </c>
      <c r="DD65" t="e" cm="1">
        <f t="array" ref="DD65">IFERROR(IF(ISNA($A65),NA(),INDEX(H$3:H$2000,_xlfn.XMATCH(Configuration!$B$12,H$3:H$2000,1,1)+$DA65)-0), NA())</f>
        <v>#N/A</v>
      </c>
      <c r="DE65" t="e" cm="1">
        <f t="array" ref="DE65">IFERROR(IF(ISNA($A65),NA(),INDEX(K$3:K$2000,_xlfn.XMATCH(Configuration!$B$12,K$3:K$2000,1,1)+$DA65)-0), NA())</f>
        <v>#N/A</v>
      </c>
      <c r="DF65" t="e" cm="1">
        <f t="array" ref="DF65">IFERROR(IF(ISNA($A65),NA(),INDEX(N$3:N$2000,_xlfn.XMATCH(Configuration!$B$12,N$3:N$2000,1,1)+$DA65)-0), NA())</f>
        <v>#N/A</v>
      </c>
      <c r="DG65" t="e" cm="1">
        <f t="array" ref="DG65">IFERROR(IF(ISNA($A65),NA(),INDEX(Q$3:Q$2000,_xlfn.XMATCH(Configuration!$B$12,Q$3:Q$2000,1,1)+$DA65)-0), NA())</f>
        <v>#N/A</v>
      </c>
      <c r="DH65" t="e" cm="1">
        <f t="array" ref="DH65">IFERROR(IF(ISNA($A65),NA(),INDEX(T$3:T$2000,_xlfn.XMATCH(Configuration!$B$12,T$3:T$2000,1,1)+$DA65)-0), NA())</f>
        <v>#N/A</v>
      </c>
      <c r="DI65" t="e" cm="1">
        <f t="array" ref="DI65">IFERROR(IF(ISNA($A65),NA(),INDEX(W$3:W$2000,_xlfn.XMATCH(Configuration!$B$12,W$3:W$2000,1,1)+$DA65)-0), NA())</f>
        <v>#N/A</v>
      </c>
    </row>
    <row r="66" spans="1:113" x14ac:dyDescent="0.2">
      <c r="A66" s="1">
        <f>IF(OR(Daily!$A66="",Daily!$B66="*"),NA(),Daily!A66)</f>
        <v>43917</v>
      </c>
      <c r="B66">
        <f>IF(_xlfn.IFNA($A66,"")="","",Daily!C66+IF(ROW(A66)&gt;4,B65,0))</f>
        <v>62</v>
      </c>
      <c r="C66">
        <f>IF(_xlfn.IFNA($A66,"")="","",Daily!D66+IF(ROW(B66)&gt;4,C65,0))</f>
        <v>2</v>
      </c>
      <c r="D66">
        <f>IF(_xlfn.IFNA($A66,"")="","",Daily!E66+IF(ROW(C66)&gt;4,D65,0))</f>
        <v>0</v>
      </c>
      <c r="E66">
        <f>IF(_xlfn.IFNA($A66,"")="","",Daily!F66+IF(ROW(D66)&gt;4,E65,0))</f>
        <v>1405</v>
      </c>
      <c r="F66">
        <f>IF(_xlfn.IFNA($A66,"")="","",Daily!G66+IF(ROW(E66)&gt;4,F65,0))</f>
        <v>4</v>
      </c>
      <c r="G66">
        <f>IF(_xlfn.IFNA($A66,"")="","",Daily!H66+IF(ROW(F66)&gt;4,G65,0))</f>
        <v>7</v>
      </c>
      <c r="H66">
        <f>IF(_xlfn.IFNA($A66,"")="","",Daily!I66+IF(ROW(G66)&gt;4,H65,0))</f>
        <v>14</v>
      </c>
      <c r="I66">
        <f>IF(_xlfn.IFNA($A66,"")="","",Daily!J66+IF(ROW(H66)&gt;4,I65,0))</f>
        <v>0</v>
      </c>
      <c r="J66">
        <f>IF(_xlfn.IFNA($A66,"")="","",Daily!K66+IF(ROW(I66)&gt;4,J65,0))</f>
        <v>0</v>
      </c>
      <c r="K66">
        <f>IF(_xlfn.IFNA($A66,"")="","",Daily!L66+IF(ROW(J66)&gt;4,K65,0))</f>
        <v>257</v>
      </c>
      <c r="L66">
        <f>IF(_xlfn.IFNA($A66,"")="","",Daily!M66+IF(ROW(K66)&gt;4,L65,0))</f>
        <v>9</v>
      </c>
      <c r="M66">
        <f>IF(_xlfn.IFNA($A66,"")="","",Daily!N66+IF(ROW(L66)&gt;4,M65,0))</f>
        <v>0</v>
      </c>
      <c r="N66">
        <f>IF(_xlfn.IFNA($A66,"")="","",Daily!O66+IF(ROW(M66)&gt;4,N65,0))</f>
        <v>555</v>
      </c>
      <c r="O66">
        <f>IF(_xlfn.IFNA($A66,"")="","",Daily!P66+IF(ROW(N66)&gt;4,O65,0))</f>
        <v>8</v>
      </c>
      <c r="P66">
        <f>IF(_xlfn.IFNA($A66,"")="","",Daily!Q66+IF(ROW(O66)&gt;4,P65,0))</f>
        <v>1</v>
      </c>
      <c r="Q66">
        <f>IF(_xlfn.IFNA($A66,"")="","",Daily!R66+IF(ROW(P66)&gt;4,Q65,0))</f>
        <v>58</v>
      </c>
      <c r="R66">
        <f>IF(_xlfn.IFNA($A66,"")="","",Daily!S66+IF(ROW(Q66)&gt;4,R65,0))</f>
        <v>5</v>
      </c>
      <c r="S66">
        <f>IF(_xlfn.IFNA($A66,"")="","",Daily!T66+IF(ROW(R66)&gt;4,S65,0))</f>
        <v>0</v>
      </c>
      <c r="T66">
        <f>IF(_xlfn.IFNA($A66,"")="","",Daily!U66+IF(ROW(S66)&gt;4,T65,0))</f>
        <v>255</v>
      </c>
      <c r="U66">
        <f>IF(_xlfn.IFNA($A66,"")="","",Daily!V66+IF(ROW(T66)&gt;4,U65,0))</f>
        <v>6</v>
      </c>
      <c r="V66">
        <f>IF(_xlfn.IFNA($A66,"")="","",Daily!W66+IF(ROW(U66)&gt;4,V65,0))</f>
        <v>2</v>
      </c>
      <c r="W66">
        <f>IF(_xlfn.IFNA($A66,"")="","",Daily!X66+IF(ROW(V66)&gt;4,W65,0))</f>
        <v>574</v>
      </c>
      <c r="X66">
        <f>IF(_xlfn.IFNA($A66,"")="","",Daily!Y66+IF(ROW(W66)&gt;4,X65,0))</f>
        <v>172</v>
      </c>
      <c r="Y66">
        <f>IF(_xlfn.IFNA($A66,"")="","",Daily!Z66+IF(ROW(X66)&gt;4,Y65,0))</f>
        <v>3</v>
      </c>
      <c r="Z66">
        <f>IF(_xlfn.IFNA($A66,"")="","",Daily!C66+Daily!F66+Daily!I66+Daily!L66+Daily!O66+Daily!R66+Daily!U66+Daily!X66)</f>
        <v>370</v>
      </c>
      <c r="AA66">
        <f>IF(_xlfn.IFNA($A66,"")="","",Daily!D66+Daily!G66+Daily!J66+Daily!M66+Daily!P66+Daily!S66+Daily!V66+Daily!Y66+Daily!AA66)</f>
        <v>26</v>
      </c>
      <c r="AB66">
        <f>IF(_xlfn.IFNA($A66,"")="","",Daily!E66+Daily!H66+Daily!K66+Daily!N66+Daily!Q66+Daily!T66+Daily!W66+Daily!Z66)</f>
        <v>1</v>
      </c>
      <c r="AC66">
        <f t="shared" si="10"/>
        <v>3180</v>
      </c>
      <c r="AD66">
        <f t="shared" si="11"/>
        <v>220</v>
      </c>
      <c r="AE66">
        <f t="shared" si="12"/>
        <v>13</v>
      </c>
      <c r="AF66" s="5">
        <f t="shared" si="13"/>
        <v>0.99730458221024254</v>
      </c>
      <c r="AG66">
        <f t="shared" si="14"/>
        <v>2947</v>
      </c>
      <c r="AH66">
        <f t="shared" si="15"/>
        <v>1775</v>
      </c>
      <c r="AI66">
        <f t="shared" si="16"/>
        <v>216</v>
      </c>
      <c r="AJ66">
        <f t="shared" si="17"/>
        <v>6</v>
      </c>
      <c r="AK66">
        <f t="shared" si="18"/>
        <v>1553</v>
      </c>
      <c r="AL66" s="2">
        <f t="shared" si="19"/>
        <v>5.5793991416309016E-2</v>
      </c>
      <c r="AM66" s="2">
        <f t="shared" si="20"/>
        <v>0.94420600858369097</v>
      </c>
      <c r="AN66" s="2">
        <f t="shared" si="21"/>
        <v>1.9496855345911949E-2</v>
      </c>
      <c r="AO66" s="2">
        <f t="shared" si="22"/>
        <v>0.4418238993710692</v>
      </c>
      <c r="AP66" s="2">
        <f t="shared" si="23"/>
        <v>4.4025157232704401E-3</v>
      </c>
      <c r="AQ66" s="2">
        <f t="shared" si="24"/>
        <v>8.0817610062893078E-2</v>
      </c>
      <c r="AR66" s="2">
        <f t="shared" si="25"/>
        <v>0.17452830188679244</v>
      </c>
      <c r="AS66" s="2">
        <f t="shared" si="26"/>
        <v>1.8238993710691823E-2</v>
      </c>
      <c r="AT66" s="2">
        <f t="shared" si="27"/>
        <v>8.0188679245283015E-2</v>
      </c>
      <c r="AU66" s="2">
        <f t="shared" si="28"/>
        <v>0.18050314465408804</v>
      </c>
      <c r="AV66" s="3">
        <f t="shared" ca="1" si="29"/>
        <v>332.85714285714283</v>
      </c>
      <c r="AW66" s="2">
        <f t="shared" si="30"/>
        <v>0.13167259786476868</v>
      </c>
      <c r="AX66" s="2">
        <f t="shared" si="31"/>
        <v>-2.6954177897574125E-3</v>
      </c>
      <c r="AY66" t="e">
        <f t="shared" si="32"/>
        <v>#N/A</v>
      </c>
      <c r="AZ66">
        <f t="shared" si="33"/>
        <v>5</v>
      </c>
      <c r="BA66" s="3">
        <f>IF(_xlfn.IFNA($A66,"")="","",AC66/(Configuration!$B$1/1000000))</f>
        <v>125.37306371553719</v>
      </c>
      <c r="BB66">
        <f>IF(OR(_xlfn.IFNA($A66,"")="", ROW()&lt;=3,MAX(International!$C$3:$C$2000)&lt;$AC66),"",$A66-_xlfn.XLOOKUP($AC66,International!$C$3:$C$2000,International!$A$3:$A$2000,NA(),1,1))</f>
        <v>22</v>
      </c>
      <c r="BC66">
        <f>IF(OR(_xlfn.IFNA($A66,"")="", ROW()&lt;=3,MAX(International!$D$3:$D$2000)&lt;$BA66),"",$A66-_xlfn.XLOOKUP($BA66,International!$D$3:$D$2000,International!$A$3:$A$2000,NA(),1,1))</f>
        <v>18</v>
      </c>
      <c r="BD66">
        <f>IF(OR(_xlfn.IFNA($A66,"")="", ROW()&lt;=3,MAX(International!$F$3:$F$2000)&lt;$AC66),"",$A66-_xlfn.XLOOKUP($AC66,International!$F$3:$F$2000,International!$A$3:$A$2000,NA(),1,1))</f>
        <v>14</v>
      </c>
      <c r="BE66">
        <f>IF(OR(_xlfn.IFNA($A66,"")="", ROW()&lt;=3,MAX(International!$G$3:$G$2000)&lt;$BA66),"",$A66-_xlfn.XLOOKUP($BA66,International!$G$3:$G$2000,International!$A$3:$A$2000,NA(),1,1))</f>
        <v>9</v>
      </c>
      <c r="BF66" t="str">
        <f>IF(OR(_xlfn.IFNA($A66,"")="", ROW()&lt;=3,MAX(International!$I$3:$I$2000)&lt;$AC66),"",$A66-_xlfn.XLOOKUP($AC66,International!$I$3:$I$2000,International!$A$3:$A$2000,NA(),1,1))</f>
        <v/>
      </c>
      <c r="BG66">
        <f>IF(OR(_xlfn.IFNA($A66,"")="", ROW()&lt;=3,MAX(International!$J$3:$J$2000)&lt;$BA66),"",$A66-_xlfn.XLOOKUP($BA66,International!$J$3:$J$2000,International!$A$3:$A$2000,NA(),1,1))</f>
        <v>14</v>
      </c>
      <c r="BH66">
        <f>IF(OR(_xlfn.IFNA($A66,"")="", ROW()&lt;=3,MAX(International!$L$3:$L$2000)&lt;$AC66),"",$A66-_xlfn.XLOOKUP($AC66,International!$L$3:$L$2000,International!$A$3:$A$2000,NA(),1,1))</f>
        <v>12</v>
      </c>
      <c r="BI66">
        <f>IF(OR(_xlfn.IFNA($A66,"")="", ROW()&lt;=3,MAX(International!$M$3:$M$2000)&lt;$BA66),"",$A66-_xlfn.XLOOKUP($BA66,International!$M$3:$M$2000,International!$A$3:$A$2000,NA(),1,1))</f>
        <v>4</v>
      </c>
      <c r="BJ66">
        <f>IF(OR(_xlfn.IFNA($A66,"")="", ROW()&lt;=3,MAX(International!$O$3:$O$2000)&lt;$AC66),"",$A66-_xlfn.XLOOKUP($AC66,International!$O$3:$O$2000,International!$A$3:$A$2000,NA(),1,1))</f>
        <v>5</v>
      </c>
      <c r="BK66">
        <f>IF(OR(_xlfn.IFNA($A66,"")="", ROW()&lt;=3,MAX(International!$P$3:$P$2000)&lt;$BA66),"",$A66-_xlfn.XLOOKUP($BA66,International!$P$3:$P$2000,International!$A$3:$A$2000,NA(),1,1))</f>
        <v>9</v>
      </c>
      <c r="BL66" t="str">
        <f>IF(OR(_xlfn.IFNA($A66,"")="", ROW()&lt;=3,MAX(International!$R$3:$R$2000)&lt;$AC66),"",$A66-_xlfn.XLOOKUP($AC66,International!$R$3:$R$2000,International!$A$3:$A$2000,NA(),1,1))</f>
        <v/>
      </c>
      <c r="BM66">
        <f>IF(OR(_xlfn.IFNA($A66,"")="", ROW()&lt;=3,MAX(International!$S$3:$S$2000)&lt;$BA66),"",$A66-_xlfn.XLOOKUP($BA66,International!$S$3:$S$2000,International!$A$3:$A$2000,NA(),1,1))</f>
        <v>0</v>
      </c>
      <c r="BN66">
        <f>IF(OR(_xlfn.IFNA($A66,"")="", ROW()&lt;=3,MAX(International!$U$3:$U$2000)&lt;$AC66),"",$A66-_xlfn.XLOOKUP($AC66,International!$U$3:$U$2000,International!$A$3:$A$2000,NA(),1,1))</f>
        <v>26</v>
      </c>
      <c r="BO66">
        <f>IF(OR(_xlfn.IFNA($A66,"")="", ROW()&lt;=3,MAX(International!$V$3:$V$2000)&lt;$BA66),"",$A66-_xlfn.XLOOKUP($BA66,International!$V$3:$V$2000,International!$A$3:$A$2000,NA(),1,1))</f>
        <v>21</v>
      </c>
      <c r="BP66">
        <f>IF(OR(_xlfn.IFNA($A66,"")="", ROW()&lt;=3,MAX(International!$X$3:$X$2000)&lt;$AC66),"",$A66-_xlfn.XLOOKUP($AC66,International!$X$3:$X$2000,International!$A$3:$A$2000,NA(),1,1))</f>
        <v>7</v>
      </c>
      <c r="BQ66">
        <f>IF(OR(_xlfn.IFNA($A66,"")="", ROW()&lt;=3,MAX(International!$Y$3:$Y$2000)&lt;$BA66),"",$A66-_xlfn.XLOOKUP($BA66,International!$Y$3:$Y$2000,International!$A$3:$A$2000,NA(),1,1))</f>
        <v>3</v>
      </c>
      <c r="BR66">
        <f t="shared" si="34"/>
        <v>17</v>
      </c>
      <c r="BS66" t="e">
        <f t="shared" si="130"/>
        <v>#N/A</v>
      </c>
      <c r="BT66">
        <f t="shared" si="131"/>
        <v>36202</v>
      </c>
      <c r="BU66">
        <f t="shared" si="132"/>
        <v>5078</v>
      </c>
      <c r="BV66">
        <f t="shared" si="133"/>
        <v>1902</v>
      </c>
      <c r="BW66">
        <f t="shared" si="134"/>
        <v>1054</v>
      </c>
      <c r="BX66">
        <f>IFERROR(IF(OR(ISNA($A66),$AC66&lt;100),NA(),IF(FLOOR((2^(($BR66+2*_xlfn.XLOOKUP(_xlfn.AGGREGATE(4,6,$BR$3:$BR2017),$BR$3:$BR$2000,$CA$3:$CA$2000,1,1)*LOG(10)/LOG(2))/_xlfn.XLOOKUP(_xlfn.AGGREGATE(4,6,$BR$3:$BR2017),$BR$3:$BR$2000,$CA$3:$CA$2000,1,1))),2)&gt; _xlfn.AGGREGATE(4,6,$BZ$3:$CX$2000)+2000,NA(),FLOOR((2^(($BR66+2*_xlfn.XLOOKUP(_xlfn.AGGREGATE(4,6,$BR$3:$BR2017),$BR$3:$BR$2000,$CA$3:$CA$2000,1,1)*LOG(10)/LOG(2))/_xlfn.XLOOKUP(_xlfn.AGGREGATE(4,6,$BR$3:$BR2017),$BR$3:$BR$2000,$CA$3:$CA$2000,1,1))),2))), NA())</f>
        <v>2202</v>
      </c>
      <c r="BY66">
        <f>IF(OR(ISNA($A66),$AC66&lt;100),NA(),FLOOR(_xlfn.XLOOKUP(_xlfn.AGGREGATE(5,6,$BR$3:$BR2017),$BR$3:$BR$2000,$BZ$3:$BZ$2000,1,1)+(_xlfn.XLOOKUP(_xlfn.AGGREGATE(4,6,$BR$3:$BR2017),$BR$3:$BR$2000,$BZ$3:$BZ$2000,1,1)-_xlfn.XLOOKUP(_xlfn.AGGREGATE(5,6,$BR$3:$BR2017),$BR$3:$BR$2000,$BZ$3:$BZ$2000,1,1))/_xlfn.XLOOKUP(_xlfn.AGGREGATE(4,6,$BR$3:$BR2017),$BR$3:$BR$2000,$BR$3:$BR$2000,1,1)*BR66, 1))</f>
        <v>3713</v>
      </c>
      <c r="BZ66">
        <f t="shared" si="35"/>
        <v>3180</v>
      </c>
      <c r="CA66">
        <f t="shared" si="135"/>
        <v>3.4061618418740371</v>
      </c>
      <c r="CB66">
        <f>IF(OR(ISNA($A66),$AC66&lt;100),NA(),IF($BR66=0,0,FLOOR((BZ66-_xlfn.XLOOKUP(_xlfn.AGGREGATE(5,6,$BR$3:$BR2017),$BR$3:$BR$2000,BZ$3:BZ$2000,1,1))/_xlfn.XLOOKUP($BR66,$BR$3:$BR$2000,$BR$3:$BR$2000,1,1), 1)))</f>
        <v>180</v>
      </c>
      <c r="CC66" cm="1">
        <f t="array" ref="CC66">IFERROR(IF(OR(ISNA($A66),$AC66&lt;100,INDEX(International!C$3:C$2000,_xlfn.XMATCH(100,International!C$3:C$2000,1,1)+$BR66)=""),NA(),INDEX(International!C$3:C$2000,_xlfn.XMATCH(100,International!C$3:C$2000,1,1)+$BR66)), NA())</f>
        <v>12462</v>
      </c>
      <c r="CD66">
        <f t="shared" si="36"/>
        <v>2.4420403935899295</v>
      </c>
      <c r="CE66">
        <f>IF(OR(ISNA($A66),$AC66&lt;100),NA(),IF($BR66=0,0,FLOOR((CC66-_xlfn.XLOOKUP(_xlfn.AGGREGATE(5,6,$BR$3:$BR2017),$BR$3:$BR$2000,CC$3:CC$2000,1,1))/_xlfn.XLOOKUP($BR66,$BR$3:$BR$2000,$BR$3:$BR$2000,1,1), 1)))</f>
        <v>723</v>
      </c>
      <c r="CF66" cm="1">
        <f t="array" ref="CF66">IFERROR(IF(OR(ISNA($A66),$AC66&lt;100,INDEX(International!F$3:F$2000,_xlfn.XMATCH(100,International!F$3:F$2000,1,1)+$BR66)=""),NA(),INDEX(International!F$3:F$2000,_xlfn.XMATCH(100,International!F$3:F$2000,1,1)+$BR66)), NA())</f>
        <v>7652</v>
      </c>
      <c r="CG66">
        <f t="shared" si="178"/>
        <v>2.7166248789112011</v>
      </c>
      <c r="CH66">
        <f>IF(OR(ISNA($A66),$AC66&lt;100),NA(),IF($BR66=0,0,FLOOR((CF66-_xlfn.XLOOKUP(_xlfn.AGGREGATE(5,6,$BR$3:$BR2017),$BR$3:$BR$2000,CF$3:CF$2000,1,1))/_xlfn.XLOOKUP($BR66,$BR$3:$BR$2000,$BR$3:$BR$2000,1,1), 1)))</f>
        <v>444</v>
      </c>
      <c r="CI66" cm="1">
        <f t="array" ref="CI66">IFERROR(IF(OR(ISNA($A66),$AC66&lt;100,INDEX(International!I$3:I$2000,_xlfn.XMATCH(100,International!I$3:I$2000,1,1)+$BR66)=""),NA(),INDEX(International!I$3:I$2000,_xlfn.XMATCH(100,International!I$3:I$2000,1,1)+$BR66)), NA())</f>
        <v>2046</v>
      </c>
      <c r="CJ66">
        <f t="shared" si="178"/>
        <v>3.9037973532260275</v>
      </c>
      <c r="CK66">
        <f>IF(OR(ISNA($A66),$AC66&lt;100),NA(),IF($BR66=0,0,FLOOR((CI66-_xlfn.XLOOKUP(_xlfn.AGGREGATE(5,6,$BR$3:$BR2017),$BR$3:$BR$2000,CI$3:CI$2000,1,1))/_xlfn.XLOOKUP($BR66,$BR$3:$BR$2000,$BR$3:$BR$2000,1,1), 1)))</f>
        <v>104</v>
      </c>
      <c r="CL66" cm="1">
        <f t="array" ref="CL66">IFERROR(IF(OR(ISNA($A66),$AC66&lt;100,INDEX(International!L$3:L$2000,_xlfn.XMATCH(100,International!L$3:L$2000,1,1)+$BR66)=""),NA(),INDEX(International!L$3:L$2000,_xlfn.XMATCH(100,International!L$3:L$2000,1,1)+$BR66)), NA())</f>
        <v>19100</v>
      </c>
      <c r="CM66">
        <f t="shared" ref="CM66:CP66" si="227">IF(OR(ISNA($A66),$AC66&lt;100),NA(),IF(CL66=100,0,($BR66*LOG(2)/LOG(CL66/100))))</f>
        <v>2.2435050708891722</v>
      </c>
      <c r="CN66">
        <f>IF(OR(ISNA($A66),$AC66&lt;100),NA(),IF($BR66=0,0,FLOOR((CL66-_xlfn.XLOOKUP(_xlfn.AGGREGATE(5,6,$BR$3:$BR2017),$BR$3:$BR$2000,CL$3:CL$2000,1,1))/_xlfn.XLOOKUP($BR66,$BR$3:$BR$2000,$BR$3:$BR$2000,1,1), 1)))</f>
        <v>1116</v>
      </c>
      <c r="CO66" cm="1">
        <f t="array" ref="CO66">IFERROR(IF(OR(ISNA($A66),$AC66&lt;100,INDEX(International!O$3:O$2000,_xlfn.XMATCH(100,International!O$3:O$2000,1,1)+$BR66)=""),NA(),INDEX(International!O$3:O$2000,_xlfn.XMATCH(100,International!O$3:O$2000,1,1)+$BR66)), NA())</f>
        <v>3743</v>
      </c>
      <c r="CP66">
        <f t="shared" si="227"/>
        <v>3.2528892899056236</v>
      </c>
      <c r="CQ66">
        <f>IF(OR(ISNA($A66),$AC66&lt;100),NA(),IF($BR66=0,0,FLOOR((CO66-_xlfn.XLOOKUP(_xlfn.AGGREGATE(5,6,$BR$3:$BR2017),$BR$3:$BR$2000,CO$3:CO$2000,1,1))/_xlfn.XLOOKUP($BR66,$BR$3:$BR$2000,$BR$3:$BR$2000,1,1), 1)))</f>
        <v>213</v>
      </c>
      <c r="CR66" cm="1">
        <f t="array" ref="CR66">IFERROR(IF(OR(ISNA($A66),$AC66&lt;100,INDEX(International!R$3:R$2000,_xlfn.XMATCH(100,International!R$3:R$2000,1,1)+$BR66)=""),NA(),INDEX(International!R$3:R$2000,_xlfn.XMATCH(100,International!R$3:R$2000,1,1)+$BR66)), NA())</f>
        <v>266</v>
      </c>
      <c r="CS66">
        <f t="shared" ref="CS66:CV66" si="228">IF(OR(ISNA($A66),$AC66&lt;100),NA(),IF(CR66=100,0,($BR66*LOG(2)/LOG(CR66/100))))</f>
        <v>12.044554259546205</v>
      </c>
      <c r="CT66">
        <f>IF(OR(ISNA($A66),$AC66&lt;100),NA(),IF($BR66=0,0,FLOOR((CR66-_xlfn.XLOOKUP(_xlfn.AGGREGATE(5,6,$BR$3:$BR2017),$BR$3:$BR$2000,CR$3:CR$2000,1,1))/_xlfn.XLOOKUP($BR66,$BR$3:$BR$2000,$BR$3:$BR$2000,1,1), 1)))</f>
        <v>9</v>
      </c>
      <c r="CU66" cm="1">
        <f t="array" ref="CU66">IFERROR(IF(OR(ISNA($A66),$AC66&lt;100,INDEX(International!U$3:U$2000,_xlfn.XMATCH(100,International!U$3:U$2000,1,1)+$BR66)=""),NA(),INDEX(International!U$3:U$2000,_xlfn.XMATCH(100,International!U$3:U$2000,1,1)+$BR66)), NA())</f>
        <v>7314</v>
      </c>
      <c r="CV66">
        <f t="shared" si="228"/>
        <v>2.7452170270560488</v>
      </c>
      <c r="CW66">
        <f>IF(OR(ISNA($A66),$AC66&lt;100),NA(),IF($BR66=0,0,FLOOR((CU66-_xlfn.XLOOKUP(_xlfn.AGGREGATE(5,6,$BR$3:$BR2017),$BR$3:$BR$2000,CU$3:CU$2000,1,1))/_xlfn.XLOOKUP($BR66,$BR$3:$BR$2000,$BR$3:$BR$2000,1,1), 1)))</f>
        <v>424</v>
      </c>
      <c r="CX66" cm="1">
        <f t="array" ref="CX66">IFERROR(IF(OR(ISNA($A66),$AC66&lt;100,INDEX(International!X$3:X$2000,_xlfn.XMATCH(100,International!X$3:X$2000,1,1)+$BR66)=""),NA(),INDEX(International!X$3:X$2000,_xlfn.XMATCH(100,International!X$3:X$2000,1,1)+$BR66)), NA())</f>
        <v>5683</v>
      </c>
      <c r="CY66">
        <f t="shared" ref="CY66" si="229">IF(OR(ISNA($A66),$AC66&lt;100),NA(),IF(CX66=100,0,($BR66*LOG(2)/LOG(CX66/100))))</f>
        <v>2.9166619719892393</v>
      </c>
      <c r="CZ66">
        <f>IF(OR(ISNA($A66),$AC66&lt;100),NA(),IF($BR66=0,0,FLOOR((CX66-_xlfn.XLOOKUP(_xlfn.AGGREGATE(5,6,$BR$3:$BR2017),$BR$3:$BR$2000,CX$3:CX$2000,1,1))/_xlfn.XLOOKUP($BR66,$BR$3:$BR$2000,$BR$3:$BR$2000,1,1), 1)))</f>
        <v>327</v>
      </c>
      <c r="DA66" t="e">
        <f>IF(_xlfn.IFNA(A66,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66:K2063)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65+1,DA65+1,NA())))</f>
        <v>#N/A</v>
      </c>
      <c r="DB66" t="e" cm="1">
        <f t="array" ref="DB66">IFERROR(IF(ISNA($A66),NA(),INDEX(B$3:B$2000,_xlfn.XMATCH(Configuration!$B$12,B$3:B$2000,1,1)+$DA66)-0), NA())</f>
        <v>#N/A</v>
      </c>
      <c r="DC66" t="e" cm="1">
        <f t="array" ref="DC66">IFERROR(IF(ISNA($A66),NA(),INDEX(E$3:E$2000,_xlfn.XMATCH(Configuration!$B$12,E$3:E$2000,1,1)+$DA66)-0), NA())</f>
        <v>#N/A</v>
      </c>
      <c r="DD66" t="e" cm="1">
        <f t="array" ref="DD66">IFERROR(IF(ISNA($A66),NA(),INDEX(H$3:H$2000,_xlfn.XMATCH(Configuration!$B$12,H$3:H$2000,1,1)+$DA66)-0), NA())</f>
        <v>#N/A</v>
      </c>
      <c r="DE66" t="e" cm="1">
        <f t="array" ref="DE66">IFERROR(IF(ISNA($A66),NA(),INDEX(K$3:K$2000,_xlfn.XMATCH(Configuration!$B$12,K$3:K$2000,1,1)+$DA66)-0), NA())</f>
        <v>#N/A</v>
      </c>
      <c r="DF66" t="e" cm="1">
        <f t="array" ref="DF66">IFERROR(IF(ISNA($A66),NA(),INDEX(N$3:N$2000,_xlfn.XMATCH(Configuration!$B$12,N$3:N$2000,1,1)+$DA66)-0), NA())</f>
        <v>#N/A</v>
      </c>
      <c r="DG66" t="e" cm="1">
        <f t="array" ref="DG66">IFERROR(IF(ISNA($A66),NA(),INDEX(Q$3:Q$2000,_xlfn.XMATCH(Configuration!$B$12,Q$3:Q$2000,1,1)+$DA66)-0), NA())</f>
        <v>#N/A</v>
      </c>
      <c r="DH66" t="e" cm="1">
        <f t="array" ref="DH66">IFERROR(IF(ISNA($A66),NA(),INDEX(T$3:T$2000,_xlfn.XMATCH(Configuration!$B$12,T$3:T$2000,1,1)+$DA66)-0), NA())</f>
        <v>#N/A</v>
      </c>
      <c r="DI66" t="e" cm="1">
        <f t="array" ref="DI66">IFERROR(IF(ISNA($A66),NA(),INDEX(W$3:W$2000,_xlfn.XMATCH(Configuration!$B$12,W$3:W$2000,1,1)+$DA66)-0), NA())</f>
        <v>#N/A</v>
      </c>
    </row>
    <row r="67" spans="1:113" x14ac:dyDescent="0.2">
      <c r="A67" s="1">
        <f>IF(OR(Daily!$A67="",Daily!$B67="*"),NA(),Daily!A67)</f>
        <v>43918</v>
      </c>
      <c r="B67">
        <f>IF(_xlfn.IFNA($A67,"")="","",Daily!C67+IF(ROW(A67)&gt;4,B66,0))</f>
        <v>71</v>
      </c>
      <c r="C67">
        <f>IF(_xlfn.IFNA($A67,"")="","",Daily!D67+IF(ROW(B67)&gt;4,C66,0))</f>
        <v>2</v>
      </c>
      <c r="D67">
        <f>IF(_xlfn.IFNA($A67,"")="","",Daily!E67+IF(ROW(C67)&gt;4,D66,0))</f>
        <v>0</v>
      </c>
      <c r="E67">
        <f>IF(_xlfn.IFNA($A67,"")="","",Daily!F67+IF(ROW(D67)&gt;4,E66,0))</f>
        <v>1617</v>
      </c>
      <c r="F67">
        <f>IF(_xlfn.IFNA($A67,"")="","",Daily!G67+IF(ROW(E67)&gt;4,F66,0))</f>
        <v>4</v>
      </c>
      <c r="G67">
        <f>IF(_xlfn.IFNA($A67,"")="","",Daily!H67+IF(ROW(F67)&gt;4,G66,0))</f>
        <v>8</v>
      </c>
      <c r="H67">
        <f>IF(_xlfn.IFNA($A67,"")="","",Daily!I67+IF(ROW(G67)&gt;4,H66,0))</f>
        <v>15</v>
      </c>
      <c r="I67">
        <f>IF(_xlfn.IFNA($A67,"")="","",Daily!J67+IF(ROW(H67)&gt;4,I66,0))</f>
        <v>0</v>
      </c>
      <c r="J67">
        <f>IF(_xlfn.IFNA($A67,"")="","",Daily!K67+IF(ROW(I67)&gt;4,J66,0))</f>
        <v>0</v>
      </c>
      <c r="K67">
        <f>IF(_xlfn.IFNA($A67,"")="","",Daily!L67+IF(ROW(J67)&gt;4,K66,0))</f>
        <v>287</v>
      </c>
      <c r="L67">
        <f>IF(_xlfn.IFNA($A67,"")="","",Daily!M67+IF(ROW(K67)&gt;4,L66,0))</f>
        <v>9</v>
      </c>
      <c r="M67">
        <f>IF(_xlfn.IFNA($A67,"")="","",Daily!N67+IF(ROW(L67)&gt;4,M66,0))</f>
        <v>0</v>
      </c>
      <c r="N67">
        <f>IF(_xlfn.IFNA($A67,"")="","",Daily!O67+IF(ROW(M67)&gt;4,N66,0))</f>
        <v>625</v>
      </c>
      <c r="O67">
        <f>IF(_xlfn.IFNA($A67,"")="","",Daily!P67+IF(ROW(N67)&gt;4,O66,0))</f>
        <v>8</v>
      </c>
      <c r="P67">
        <f>IF(_xlfn.IFNA($A67,"")="","",Daily!Q67+IF(ROW(O67)&gt;4,P66,0))</f>
        <v>1</v>
      </c>
      <c r="Q67">
        <f>IF(_xlfn.IFNA($A67,"")="","",Daily!R67+IF(ROW(P67)&gt;4,Q66,0))</f>
        <v>62</v>
      </c>
      <c r="R67">
        <f>IF(_xlfn.IFNA($A67,"")="","",Daily!S67+IF(ROW(Q67)&gt;4,R66,0))</f>
        <v>5</v>
      </c>
      <c r="S67">
        <f>IF(_xlfn.IFNA($A67,"")="","",Daily!T67+IF(ROW(R67)&gt;4,S66,0))</f>
        <v>0</v>
      </c>
      <c r="T67">
        <f>IF(_xlfn.IFNA($A67,"")="","",Daily!U67+IF(ROW(S67)&gt;4,T66,0))</f>
        <v>278</v>
      </c>
      <c r="U67">
        <f>IF(_xlfn.IFNA($A67,"")="","",Daily!V67+IF(ROW(T67)&gt;4,U66,0))</f>
        <v>6</v>
      </c>
      <c r="V67">
        <f>IF(_xlfn.IFNA($A67,"")="","",Daily!W67+IF(ROW(U67)&gt;4,V66,0))</f>
        <v>2</v>
      </c>
      <c r="W67">
        <f>IF(_xlfn.IFNA($A67,"")="","",Daily!X67+IF(ROW(V67)&gt;4,W66,0))</f>
        <v>685</v>
      </c>
      <c r="X67">
        <f>IF(_xlfn.IFNA($A67,"")="","",Daily!Y67+IF(ROW(W67)&gt;4,X66,0))</f>
        <v>191</v>
      </c>
      <c r="Y67">
        <f>IF(_xlfn.IFNA($A67,"")="","",Daily!Z67+IF(ROW(X67)&gt;4,Y66,0))</f>
        <v>3</v>
      </c>
      <c r="Z67">
        <f>IF(_xlfn.IFNA($A67,"")="","",Daily!C67+Daily!F67+Daily!I67+Daily!L67+Daily!O67+Daily!R67+Daily!U67+Daily!X67)</f>
        <v>460</v>
      </c>
      <c r="AA67">
        <f>IF(_xlfn.IFNA($A67,"")="","",Daily!D67+Daily!G67+Daily!J67+Daily!M67+Daily!P67+Daily!S67+Daily!V67+Daily!Y67+Daily!AA67)</f>
        <v>19</v>
      </c>
      <c r="AB67">
        <f>IF(_xlfn.IFNA($A67,"")="","",Daily!E67+Daily!H67+Daily!K67+Daily!N67+Daily!Q67+Daily!T67+Daily!W67+Daily!Z67)</f>
        <v>1</v>
      </c>
      <c r="AC67">
        <f t="shared" si="10"/>
        <v>3640</v>
      </c>
      <c r="AD67">
        <f t="shared" si="11"/>
        <v>239</v>
      </c>
      <c r="AE67">
        <f t="shared" si="12"/>
        <v>14</v>
      </c>
      <c r="AF67" s="5">
        <f t="shared" si="13"/>
        <v>1.2432432432432432</v>
      </c>
      <c r="AG67">
        <f t="shared" si="14"/>
        <v>3387</v>
      </c>
      <c r="AH67">
        <f t="shared" si="15"/>
        <v>2023</v>
      </c>
      <c r="AI67">
        <f t="shared" si="16"/>
        <v>235</v>
      </c>
      <c r="AJ67">
        <f t="shared" si="17"/>
        <v>6</v>
      </c>
      <c r="AK67">
        <f t="shared" si="18"/>
        <v>1782</v>
      </c>
      <c r="AL67" s="2">
        <f t="shared" si="19"/>
        <v>5.533596837944664E-2</v>
      </c>
      <c r="AM67" s="2">
        <f t="shared" si="20"/>
        <v>0.94466403162055335</v>
      </c>
      <c r="AN67" s="2">
        <f t="shared" si="21"/>
        <v>1.9505494505494506E-2</v>
      </c>
      <c r="AO67" s="2">
        <f t="shared" si="22"/>
        <v>0.44423076923076921</v>
      </c>
      <c r="AP67" s="2">
        <f t="shared" si="23"/>
        <v>4.120879120879121E-3</v>
      </c>
      <c r="AQ67" s="2">
        <f t="shared" si="24"/>
        <v>7.8846153846153844E-2</v>
      </c>
      <c r="AR67" s="2">
        <f t="shared" si="25"/>
        <v>0.1717032967032967</v>
      </c>
      <c r="AS67" s="2">
        <f t="shared" si="26"/>
        <v>1.7032967032967031E-2</v>
      </c>
      <c r="AT67" s="2">
        <f t="shared" si="27"/>
        <v>7.637362637362638E-2</v>
      </c>
      <c r="AU67" s="2">
        <f t="shared" si="28"/>
        <v>0.18818681318681318</v>
      </c>
      <c r="AV67" s="3">
        <f t="shared" ca="1" si="29"/>
        <v>366.85714285714283</v>
      </c>
      <c r="AW67" s="2">
        <f t="shared" si="30"/>
        <v>0.14465408805031446</v>
      </c>
      <c r="AX67" s="2">
        <f t="shared" si="31"/>
        <v>0.24324324324324326</v>
      </c>
      <c r="AY67" t="e">
        <f t="shared" si="32"/>
        <v>#N/A</v>
      </c>
      <c r="AZ67">
        <f t="shared" si="33"/>
        <v>5</v>
      </c>
      <c r="BA67" s="3">
        <f>IF(_xlfn.IFNA($A67,"")="","",AC67/(Configuration!$B$1/1000000))</f>
        <v>143.5087899133822</v>
      </c>
      <c r="BB67">
        <f>IF(OR(_xlfn.IFNA($A67,"")="", ROW()&lt;=3,MAX(International!$C$3:$C$2000)&lt;$AC67),"",$A67-_xlfn.XLOOKUP($AC67,International!$C$3:$C$2000,International!$A$3:$A$2000,NA(),1,1))</f>
        <v>23</v>
      </c>
      <c r="BC67">
        <f>IF(OR(_xlfn.IFNA($A67,"")="", ROW()&lt;=3,MAX(International!$D$3:$D$2000)&lt;$BA67),"",$A67-_xlfn.XLOOKUP($BA67,International!$D$3:$D$2000,International!$A$3:$A$2000,NA(),1,1))</f>
        <v>19</v>
      </c>
      <c r="BD67">
        <f>IF(OR(_xlfn.IFNA($A67,"")="", ROW()&lt;=3,MAX(International!$F$3:$F$2000)&lt;$AC67),"",$A67-_xlfn.XLOOKUP($AC67,International!$F$3:$F$2000,International!$A$3:$A$2000,NA(),1,1))</f>
        <v>15</v>
      </c>
      <c r="BE67">
        <f>IF(OR(_xlfn.IFNA($A67,"")="", ROW()&lt;=3,MAX(International!$G$3:$G$2000)&lt;$BA67),"",$A67-_xlfn.XLOOKUP($BA67,International!$G$3:$G$2000,International!$A$3:$A$2000,NA(),1,1))</f>
        <v>9</v>
      </c>
      <c r="BF67" t="str">
        <f>IF(OR(_xlfn.IFNA($A67,"")="", ROW()&lt;=3,MAX(International!$I$3:$I$2000)&lt;$AC67),"",$A67-_xlfn.XLOOKUP($AC67,International!$I$3:$I$2000,International!$A$3:$A$2000,NA(),1,1))</f>
        <v/>
      </c>
      <c r="BG67">
        <f>IF(OR(_xlfn.IFNA($A67,"")="", ROW()&lt;=3,MAX(International!$J$3:$J$2000)&lt;$BA67),"",$A67-_xlfn.XLOOKUP($BA67,International!$J$3:$J$2000,International!$A$3:$A$2000,NA(),1,1))</f>
        <v>13</v>
      </c>
      <c r="BH67">
        <f>IF(OR(_xlfn.IFNA($A67,"")="", ROW()&lt;=3,MAX(International!$L$3:$L$2000)&lt;$AC67),"",$A67-_xlfn.XLOOKUP($AC67,International!$L$3:$L$2000,International!$A$3:$A$2000,NA(),1,1))</f>
        <v>12</v>
      </c>
      <c r="BI67">
        <f>IF(OR(_xlfn.IFNA($A67,"")="", ROW()&lt;=3,MAX(International!$M$3:$M$2000)&lt;$BA67),"",$A67-_xlfn.XLOOKUP($BA67,International!$M$3:$M$2000,International!$A$3:$A$2000,NA(),1,1))</f>
        <v>4</v>
      </c>
      <c r="BJ67">
        <f>IF(OR(_xlfn.IFNA($A67,"")="", ROW()&lt;=3,MAX(International!$O$3:$O$2000)&lt;$AC67),"",$A67-_xlfn.XLOOKUP($AC67,International!$O$3:$O$2000,International!$A$3:$A$2000,NA(),1,1))</f>
        <v>5</v>
      </c>
      <c r="BK67">
        <f>IF(OR(_xlfn.IFNA($A67,"")="", ROW()&lt;=3,MAX(International!$P$3:$P$2000)&lt;$BA67),"",$A67-_xlfn.XLOOKUP($BA67,International!$P$3:$P$2000,International!$A$3:$A$2000,NA(),1,1))</f>
        <v>9</v>
      </c>
      <c r="BL67" t="str">
        <f>IF(OR(_xlfn.IFNA($A67,"")="", ROW()&lt;=3,MAX(International!$R$3:$R$2000)&lt;$AC67),"",$A67-_xlfn.XLOOKUP($AC67,International!$R$3:$R$2000,International!$A$3:$A$2000,NA(),1,1))</f>
        <v/>
      </c>
      <c r="BM67">
        <f>IF(OR(_xlfn.IFNA($A67,"")="", ROW()&lt;=3,MAX(International!$S$3:$S$2000)&lt;$BA67),"",$A67-_xlfn.XLOOKUP($BA67,International!$S$3:$S$2000,International!$A$3:$A$2000,NA(),1,1))</f>
        <v>-1</v>
      </c>
      <c r="BN67">
        <f>IF(OR(_xlfn.IFNA($A67,"")="", ROW()&lt;=3,MAX(International!$U$3:$U$2000)&lt;$AC67),"",$A67-_xlfn.XLOOKUP($AC67,International!$U$3:$U$2000,International!$A$3:$A$2000,NA(),1,1))</f>
        <v>27</v>
      </c>
      <c r="BO67">
        <f>IF(OR(_xlfn.IFNA($A67,"")="", ROW()&lt;=3,MAX(International!$V$3:$V$2000)&lt;$BA67),"",$A67-_xlfn.XLOOKUP($BA67,International!$V$3:$V$2000,International!$A$3:$A$2000,NA(),1,1))</f>
        <v>19</v>
      </c>
      <c r="BP67">
        <f>IF(OR(_xlfn.IFNA($A67,"")="", ROW()&lt;=3,MAX(International!$X$3:$X$2000)&lt;$AC67),"",$A67-_xlfn.XLOOKUP($AC67,International!$X$3:$X$2000,International!$A$3:$A$2000,NA(),1,1))</f>
        <v>8</v>
      </c>
      <c r="BQ67">
        <f>IF(OR(_xlfn.IFNA($A67,"")="", ROW()&lt;=3,MAX(International!$Y$3:$Y$2000)&lt;$BA67),"",$A67-_xlfn.XLOOKUP($BA67,International!$Y$3:$Y$2000,International!$A$3:$A$2000,NA(),1,1))</f>
        <v>3</v>
      </c>
      <c r="BR67">
        <f t="shared" si="34"/>
        <v>18</v>
      </c>
      <c r="BS67" t="e">
        <f t="shared" ref="BS67:BS100" si="230">IFERROR(IF(OR(ISNA($A67),$AC67&lt;100),NA(),IF(FLOOR(2^($BR67+(LOG(100)/LOG(2))),2)-100&gt; _xlfn.AGGREGATE(4,6,$BZ$3:$CX$2000)+2000,NA(),FLOOR(2^($BR67+(LOG(100)/LOG(2))),2))), NA())</f>
        <v>#N/A</v>
      </c>
      <c r="BT67">
        <f t="shared" ref="BT67:BT100" si="231">IFERROR(IF(OR(ISNA($A67),$AC67&lt;100),NA(),IF(FLOOR((2^(($BR67+4*LOG(10)/LOG(2))/2)),2)&gt; _xlfn.AGGREGATE(4,6,$BZ$3:$CX$2000)+2000,NA(),FLOOR((2^(($BR67+4*LOG(10)/LOG(2))/2)),2))), NA())</f>
        <v>51200</v>
      </c>
      <c r="BU67">
        <f t="shared" ref="BU67:BU100" si="232">IFERROR(IF(OR(ISNA($A67),$AC67&lt;100),NA(),IF(FLOOR((2^(($BR67+6*LOG(10)/LOG(2))/3)),2)&gt; _xlfn.AGGREGATE(4,6,$BZ$3:$CX$2000)+2000,NA(),FLOOR((2^(($BR67+6*LOG(10)/LOG(2))/3)),2))), NA())</f>
        <v>6400</v>
      </c>
      <c r="BV67">
        <f t="shared" ref="BV67:BV100" si="233">IFERROR(IF(OR(ISNA($A67),$AC67&lt;100),NA(),IF(FLOOR((2^(($BR67+8*LOG(10)/LOG(2))/4)),2)&gt; _xlfn.AGGREGATE(4,6,$BZ$3:$CX$2000)+2000,NA(),FLOOR((2^(($BR67+8*LOG(10)/LOG(2))/4)),2))), NA())</f>
        <v>2262</v>
      </c>
      <c r="BW67">
        <f t="shared" ref="BW67:BW100" si="234">IFERROR(IF(OR(ISNA($A67),$AC67&lt;100),NA(),IF(FLOOR((2^(($BR67+10*LOG(10)/LOG(2))/5)),2)&gt; _xlfn.AGGREGATE(4,6,$BZ$3:$CX$2000)+2000,NA(),FLOOR((2^(($BR67+10*LOG(10)/LOG(2))/5)),2))), NA())</f>
        <v>1212</v>
      </c>
      <c r="BX67">
        <f>IFERROR(IF(OR(ISNA($A67),$AC67&lt;100),NA(),IF(FLOOR((2^(($BR67+2*_xlfn.XLOOKUP(_xlfn.AGGREGATE(4,6,$BR$3:$BR2018),$BR$3:$BR$2000,$CA$3:$CA$2000,1,1)*LOG(10)/LOG(2))/_xlfn.XLOOKUP(_xlfn.AGGREGATE(4,6,$BR$3:$BR2018),$BR$3:$BR$2000,$CA$3:$CA$2000,1,1))),2)&gt; _xlfn.AGGREGATE(4,6,$BZ$3:$CX$2000)+2000,NA(),FLOOR((2^(($BR67+2*_xlfn.XLOOKUP(_xlfn.AGGREGATE(4,6,$BR$3:$BR2018),$BR$3:$BR$2000,$CA$3:$CA$2000,1,1)*LOG(10)/LOG(2))/_xlfn.XLOOKUP(_xlfn.AGGREGATE(4,6,$BR$3:$BR2018),$BR$3:$BR$2000,$CA$3:$CA$2000,1,1))),2))), NA())</f>
        <v>2642</v>
      </c>
      <c r="BY67">
        <f>IF(OR(ISNA($A67),$AC67&lt;100),NA(),FLOOR(_xlfn.XLOOKUP(_xlfn.AGGREGATE(5,6,$BR$3:$BR2018),$BR$3:$BR$2000,$BZ$3:$BZ$2000,1,1)+(_xlfn.XLOOKUP(_xlfn.AGGREGATE(4,6,$BR$3:$BR2018),$BR$3:$BR$2000,$BZ$3:$BZ$2000,1,1)-_xlfn.XLOOKUP(_xlfn.AGGREGATE(5,6,$BR$3:$BR2018),$BR$3:$BR$2000,$BZ$3:$BZ$2000,1,1))/_xlfn.XLOOKUP(_xlfn.AGGREGATE(4,6,$BR$3:$BR2018),$BR$3:$BR$2000,$BR$3:$BR$2000,1,1)*BR67, 1))</f>
        <v>3925</v>
      </c>
      <c r="BZ67">
        <f t="shared" si="35"/>
        <v>3640</v>
      </c>
      <c r="CA67">
        <f t="shared" ref="CA67:CA98" si="235">IF(OR(ISNA($A67),$AC67&lt;100),NA(),($BR67*LOG(2)/LOG(BZ67/100)))</f>
        <v>3.4709724677111549</v>
      </c>
      <c r="CB67">
        <f>IF(OR(ISNA($A67),$AC67&lt;100),NA(),IF($BR67=0,0,FLOOR((BZ67-_xlfn.XLOOKUP(_xlfn.AGGREGATE(5,6,$BR$3:$BR2018),$BR$3:$BR$2000,BZ$3:BZ$2000,1,1))/_xlfn.XLOOKUP($BR67,$BR$3:$BR$2000,$BR$3:$BR$2000,1,1), 1)))</f>
        <v>195</v>
      </c>
      <c r="CC67" cm="1">
        <f t="array" ref="CC67">IFERROR(IF(OR(ISNA($A67),$AC67&lt;100,INDEX(International!C$3:C$2000,_xlfn.XMATCH(100,International!C$3:C$2000,1,1)+$BR67)=""),NA(),INDEX(International!C$3:C$2000,_xlfn.XMATCH(100,International!C$3:C$2000,1,1)+$BR67)), NA())</f>
        <v>15061</v>
      </c>
      <c r="CD67">
        <f t="shared" si="36"/>
        <v>2.4880182043202455</v>
      </c>
      <c r="CE67">
        <f>IF(OR(ISNA($A67),$AC67&lt;100),NA(),IF($BR67=0,0,FLOOR((CC67-_xlfn.XLOOKUP(_xlfn.AGGREGATE(5,6,$BR$3:$BR2018),$BR$3:$BR$2000,CC$3:CC$2000,1,1))/_xlfn.XLOOKUP($BR67,$BR$3:$BR$2000,$BR$3:$BR$2000,1,1), 1)))</f>
        <v>828</v>
      </c>
      <c r="CF67" cm="1">
        <f t="array" ref="CF67">IFERROR(IF(OR(ISNA($A67),$AC67&lt;100,INDEX(International!F$3:F$2000,_xlfn.XMATCH(100,International!F$3:F$2000,1,1)+$BR67)=""),NA(),INDEX(International!F$3:F$2000,_xlfn.XMATCH(100,International!F$3:F$2000,1,1)+$BR67)), NA())</f>
        <v>9043</v>
      </c>
      <c r="CG67">
        <f t="shared" si="178"/>
        <v>2.7697721281894281</v>
      </c>
      <c r="CH67">
        <f>IF(OR(ISNA($A67),$AC67&lt;100),NA(),IF($BR67=0,0,FLOOR((CF67-_xlfn.XLOOKUP(_xlfn.AGGREGATE(5,6,$BR$3:$BR2018),$BR$3:$BR$2000,CF$3:CF$2000,1,1))/_xlfn.XLOOKUP($BR67,$BR$3:$BR$2000,$BR$3:$BR$2000,1,1), 1)))</f>
        <v>496</v>
      </c>
      <c r="CI67" cm="1">
        <f t="array" ref="CI67">IFERROR(IF(OR(ISNA($A67),$AC67&lt;100,INDEX(International!I$3:I$2000,_xlfn.XMATCH(100,International!I$3:I$2000,1,1)+$BR67)=""),NA(),INDEX(International!I$3:I$2000,_xlfn.XMATCH(100,International!I$3:I$2000,1,1)+$BR67)), NA())</f>
        <v>2201</v>
      </c>
      <c r="CJ67">
        <f t="shared" si="178"/>
        <v>4.0357954970245125</v>
      </c>
      <c r="CK67">
        <f>IF(OR(ISNA($A67),$AC67&lt;100),NA(),IF($BR67=0,0,FLOOR((CI67-_xlfn.XLOOKUP(_xlfn.AGGREGATE(5,6,$BR$3:$BR2018),$BR$3:$BR$2000,CI$3:CI$2000,1,1))/_xlfn.XLOOKUP($BR67,$BR$3:$BR$2000,$BR$3:$BR$2000,1,1), 1)))</f>
        <v>107</v>
      </c>
      <c r="CL67" cm="1">
        <f t="array" ref="CL67">IFERROR(IF(OR(ISNA($A67),$AC67&lt;100,INDEX(International!L$3:L$2000,_xlfn.XMATCH(100,International!L$3:L$2000,1,1)+$BR67)=""),NA(),INDEX(International!L$3:L$2000,_xlfn.XMATCH(100,International!L$3:L$2000,1,1)+$BR67)), NA())</f>
        <v>25489</v>
      </c>
      <c r="CM67">
        <f t="shared" ref="CM67:CP67" si="236">IF(OR(ISNA($A67),$AC67&lt;100),NA(),IF(CL67=100,0,($BR67*LOG(2)/LOG(CL67/100))))</f>
        <v>2.2517645492536644</v>
      </c>
      <c r="CN67">
        <f>IF(OR(ISNA($A67),$AC67&lt;100),NA(),IF($BR67=0,0,FLOOR((CL67-_xlfn.XLOOKUP(_xlfn.AGGREGATE(5,6,$BR$3:$BR2018),$BR$3:$BR$2000,CL$3:CL$2000,1,1))/_xlfn.XLOOKUP($BR67,$BR$3:$BR$2000,$BR$3:$BR$2000,1,1), 1)))</f>
        <v>1409</v>
      </c>
      <c r="CO67" cm="1">
        <f t="array" ref="CO67">IFERROR(IF(OR(ISNA($A67),$AC67&lt;100,INDEX(International!O$3:O$2000,_xlfn.XMATCH(100,International!O$3:O$2000,1,1)+$BR67)=""),NA(),INDEX(International!O$3:O$2000,_xlfn.XMATCH(100,International!O$3:O$2000,1,1)+$BR67)), NA())</f>
        <v>4269</v>
      </c>
      <c r="CP67">
        <f t="shared" si="236"/>
        <v>3.3235925866645148</v>
      </c>
      <c r="CQ67">
        <f>IF(OR(ISNA($A67),$AC67&lt;100),NA(),IF($BR67=0,0,FLOOR((CO67-_xlfn.XLOOKUP(_xlfn.AGGREGATE(5,6,$BR$3:$BR2018),$BR$3:$BR$2000,CO$3:CO$2000,1,1))/_xlfn.XLOOKUP($BR67,$BR$3:$BR$2000,$BR$3:$BR$2000,1,1), 1)))</f>
        <v>231</v>
      </c>
      <c r="CR67" cm="1">
        <f t="array" ref="CR67">IFERROR(IF(OR(ISNA($A67),$AC67&lt;100,INDEX(International!R$3:R$2000,_xlfn.XMATCH(100,International!R$3:R$2000,1,1)+$BR67)=""),NA(),INDEX(International!R$3:R$2000,_xlfn.XMATCH(100,International!R$3:R$2000,1,1)+$BR67)), NA())</f>
        <v>313</v>
      </c>
      <c r="CS67">
        <f t="shared" ref="CS67:CV67" si="237">IF(OR(ISNA($A67),$AC67&lt;100),NA(),IF(CR67=100,0,($BR67*LOG(2)/LOG(CR67/100))))</f>
        <v>10.934520912457748</v>
      </c>
      <c r="CT67">
        <f>IF(OR(ISNA($A67),$AC67&lt;100),NA(),IF($BR67=0,0,FLOOR((CR67-_xlfn.XLOOKUP(_xlfn.AGGREGATE(5,6,$BR$3:$BR2018),$BR$3:$BR$2000,CR$3:CR$2000,1,1))/_xlfn.XLOOKUP($BR67,$BR$3:$BR$2000,$BR$3:$BR$2000,1,1), 1)))</f>
        <v>11</v>
      </c>
      <c r="CU67" cm="1">
        <f t="array" ref="CU67">IFERROR(IF(OR(ISNA($A67),$AC67&lt;100,INDEX(International!U$3:U$2000,_xlfn.XMATCH(100,International!U$3:U$2000,1,1)+$BR67)=""),NA(),INDEX(International!U$3:U$2000,_xlfn.XMATCH(100,International!U$3:U$2000,1,1)+$BR67)), NA())</f>
        <v>7478</v>
      </c>
      <c r="CV67">
        <f t="shared" si="237"/>
        <v>2.891761108865484</v>
      </c>
      <c r="CW67">
        <f>IF(OR(ISNA($A67),$AC67&lt;100),NA(),IF($BR67=0,0,FLOOR((CU67-_xlfn.XLOOKUP(_xlfn.AGGREGATE(5,6,$BR$3:$BR2018),$BR$3:$BR$2000,CU$3:CU$2000,1,1))/_xlfn.XLOOKUP($BR67,$BR$3:$BR$2000,$BR$3:$BR$2000,1,1), 1)))</f>
        <v>409</v>
      </c>
      <c r="CX67" cm="1">
        <f t="array" ref="CX67">IFERROR(IF(OR(ISNA($A67),$AC67&lt;100,INDEX(International!X$3:X$2000,_xlfn.XMATCH(100,International!X$3:X$2000,1,1)+$BR67)=""),NA(),INDEX(International!X$3:X$2000,_xlfn.XMATCH(100,International!X$3:X$2000,1,1)+$BR67)), NA())</f>
        <v>6650</v>
      </c>
      <c r="CY67">
        <f t="shared" ref="CY67" si="238">IF(OR(ISNA($A67),$AC67&lt;100),NA(),IF(CX67=100,0,($BR67*LOG(2)/LOG(CX67/100))))</f>
        <v>2.9726111360997414</v>
      </c>
      <c r="CZ67">
        <f>IF(OR(ISNA($A67),$AC67&lt;100),NA(),IF($BR67=0,0,FLOOR((CX67-_xlfn.XLOOKUP(_xlfn.AGGREGATE(5,6,$BR$3:$BR2018),$BR$3:$BR$2000,CX$3:CX$2000,1,1))/_xlfn.XLOOKUP($BR67,$BR$3:$BR$2000,$BR$3:$BR$2000,1,1), 1)))</f>
        <v>363</v>
      </c>
      <c r="DA67" t="e">
        <f>IF(_xlfn.IFNA(A67,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67:K2064)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66+1,DA66+1,NA())))</f>
        <v>#N/A</v>
      </c>
      <c r="DB67" t="e" cm="1">
        <f t="array" ref="DB67">IFERROR(IF(ISNA($A67),NA(),INDEX(B$3:B$2000,_xlfn.XMATCH(Configuration!$B$12,B$3:B$2000,1,1)+$DA67)-0), NA())</f>
        <v>#N/A</v>
      </c>
      <c r="DC67" t="e" cm="1">
        <f t="array" ref="DC67">IFERROR(IF(ISNA($A67),NA(),INDEX(E$3:E$2000,_xlfn.XMATCH(Configuration!$B$12,E$3:E$2000,1,1)+$DA67)-0), NA())</f>
        <v>#N/A</v>
      </c>
      <c r="DD67" t="e" cm="1">
        <f t="array" ref="DD67">IFERROR(IF(ISNA($A67),NA(),INDEX(H$3:H$2000,_xlfn.XMATCH(Configuration!$B$12,H$3:H$2000,1,1)+$DA67)-0), NA())</f>
        <v>#N/A</v>
      </c>
      <c r="DE67" t="e" cm="1">
        <f t="array" ref="DE67">IFERROR(IF(ISNA($A67),NA(),INDEX(K$3:K$2000,_xlfn.XMATCH(Configuration!$B$12,K$3:K$2000,1,1)+$DA67)-0), NA())</f>
        <v>#N/A</v>
      </c>
      <c r="DF67" t="e" cm="1">
        <f t="array" ref="DF67">IFERROR(IF(ISNA($A67),NA(),INDEX(N$3:N$2000,_xlfn.XMATCH(Configuration!$B$12,N$3:N$2000,1,1)+$DA67)-0), NA())</f>
        <v>#N/A</v>
      </c>
      <c r="DG67" t="e" cm="1">
        <f t="array" ref="DG67">IFERROR(IF(ISNA($A67),NA(),INDEX(Q$3:Q$2000,_xlfn.XMATCH(Configuration!$B$12,Q$3:Q$2000,1,1)+$DA67)-0), NA())</f>
        <v>#N/A</v>
      </c>
      <c r="DH67" t="e" cm="1">
        <f t="array" ref="DH67">IFERROR(IF(ISNA($A67),NA(),INDEX(T$3:T$2000,_xlfn.XMATCH(Configuration!$B$12,T$3:T$2000,1,1)+$DA67)-0), NA())</f>
        <v>#N/A</v>
      </c>
      <c r="DI67" t="e" cm="1">
        <f t="array" ref="DI67">IFERROR(IF(ISNA($A67),NA(),INDEX(W$3:W$2000,_xlfn.XMATCH(Configuration!$B$12,W$3:W$2000,1,1)+$DA67)-0), NA())</f>
        <v>#N/A</v>
      </c>
    </row>
    <row r="68" spans="1:113" x14ac:dyDescent="0.2">
      <c r="A68" s="1">
        <f>IF(OR(Daily!$A68="",Daily!$B68="*"),NA(),Daily!A68)</f>
        <v>43919</v>
      </c>
      <c r="B68">
        <f>IF(_xlfn.IFNA($A68,"")="","",Daily!C68+IF(ROW(A68)&gt;4,B67,0))</f>
        <v>77</v>
      </c>
      <c r="C68">
        <f>IF(_xlfn.IFNA($A68,"")="","",Daily!D68+IF(ROW(B68)&gt;4,C67,0))</f>
        <v>2</v>
      </c>
      <c r="D68">
        <f>IF(_xlfn.IFNA($A68,"")="","",Daily!E68+IF(ROW(C68)&gt;4,D67,0))</f>
        <v>0</v>
      </c>
      <c r="E68">
        <f>IF(_xlfn.IFNA($A68,"")="","",Daily!F68+IF(ROW(D68)&gt;4,E67,0))</f>
        <v>1791</v>
      </c>
      <c r="F68">
        <f>IF(_xlfn.IFNA($A68,"")="","",Daily!G68+IF(ROW(E68)&gt;4,F67,0))</f>
        <v>4</v>
      </c>
      <c r="G68">
        <f>IF(_xlfn.IFNA($A68,"")="","",Daily!H68+IF(ROW(F68)&gt;4,G67,0))</f>
        <v>8</v>
      </c>
      <c r="H68">
        <f>IF(_xlfn.IFNA($A68,"")="","",Daily!I68+IF(ROW(G68)&gt;4,H67,0))</f>
        <v>15</v>
      </c>
      <c r="I68">
        <f>IF(_xlfn.IFNA($A68,"")="","",Daily!J68+IF(ROW(H68)&gt;4,I67,0))</f>
        <v>0</v>
      </c>
      <c r="J68">
        <f>IF(_xlfn.IFNA($A68,"")="","",Daily!K68+IF(ROW(I68)&gt;4,J67,0))</f>
        <v>0</v>
      </c>
      <c r="K68">
        <f>IF(_xlfn.IFNA($A68,"")="","",Daily!L68+IF(ROW(J68)&gt;4,K67,0))</f>
        <v>299</v>
      </c>
      <c r="L68">
        <f>IF(_xlfn.IFNA($A68,"")="","",Daily!M68+IF(ROW(K68)&gt;4,L67,0))</f>
        <v>9</v>
      </c>
      <c r="M68">
        <f>IF(_xlfn.IFNA($A68,"")="","",Daily!N68+IF(ROW(L68)&gt;4,M67,0))</f>
        <v>0</v>
      </c>
      <c r="N68">
        <f>IF(_xlfn.IFNA($A68,"")="","",Daily!O68+IF(ROW(M68)&gt;4,N67,0))</f>
        <v>656</v>
      </c>
      <c r="O68">
        <f>IF(_xlfn.IFNA($A68,"")="","",Daily!P68+IF(ROW(N68)&gt;4,O67,0))</f>
        <v>8</v>
      </c>
      <c r="P68">
        <f>IF(_xlfn.IFNA($A68,"")="","",Daily!Q68+IF(ROW(O68)&gt;4,P67,0))</f>
        <v>2</v>
      </c>
      <c r="Q68">
        <f>IF(_xlfn.IFNA($A68,"")="","",Daily!R68+IF(ROW(P68)&gt;4,Q67,0))</f>
        <v>66</v>
      </c>
      <c r="R68">
        <f>IF(_xlfn.IFNA($A68,"")="","",Daily!S68+IF(ROW(Q68)&gt;4,R67,0))</f>
        <v>5</v>
      </c>
      <c r="S68">
        <f>IF(_xlfn.IFNA($A68,"")="","",Daily!T68+IF(ROW(R68)&gt;4,S67,0))</f>
        <v>0</v>
      </c>
      <c r="T68">
        <f>IF(_xlfn.IFNA($A68,"")="","",Daily!U68+IF(ROW(S68)&gt;4,T67,0))</f>
        <v>311</v>
      </c>
      <c r="U68">
        <f>IF(_xlfn.IFNA($A68,"")="","",Daily!V68+IF(ROW(T68)&gt;4,U67,0))</f>
        <v>6</v>
      </c>
      <c r="V68">
        <f>IF(_xlfn.IFNA($A68,"")="","",Daily!W68+IF(ROW(U68)&gt;4,V67,0))</f>
        <v>2</v>
      </c>
      <c r="W68">
        <f>IF(_xlfn.IFNA($A68,"")="","",Daily!X68+IF(ROW(V68)&gt;4,W67,0))</f>
        <v>769</v>
      </c>
      <c r="X68">
        <f>IF(_xlfn.IFNA($A68,"")="","",Daily!Y68+IF(ROW(W68)&gt;4,X67,0))</f>
        <v>193</v>
      </c>
      <c r="Y68">
        <f>IF(_xlfn.IFNA($A68,"")="","",Daily!Z68+IF(ROW(X68)&gt;4,Y67,0))</f>
        <v>4</v>
      </c>
      <c r="Z68">
        <f>IF(_xlfn.IFNA($A68,"")="","",Daily!C68+Daily!F68+Daily!I68+Daily!L68+Daily!O68+Daily!R68+Daily!U68+Daily!X68)</f>
        <v>344</v>
      </c>
      <c r="AA68">
        <f>IF(_xlfn.IFNA($A68,"")="","",Daily!D68+Daily!G68+Daily!J68+Daily!M68+Daily!P68+Daily!S68+Daily!V68+Daily!Y68+Daily!AA68)</f>
        <v>2</v>
      </c>
      <c r="AB68">
        <f>IF(_xlfn.IFNA($A68,"")="","",Daily!E68+Daily!H68+Daily!K68+Daily!N68+Daily!Q68+Daily!T68+Daily!W68+Daily!Z68)</f>
        <v>2</v>
      </c>
      <c r="AC68">
        <f t="shared" ref="AC68:AC100" si="239">IF(_xlfn.IFNA($A68,"")="","",Z68+IF(ROW()&gt;4,AC67,0))</f>
        <v>3984</v>
      </c>
      <c r="AD68">
        <f t="shared" ref="AD68:AD100" si="240">IF(_xlfn.IFNA($A68,"")="","",AA68+IF(ROW()&gt;4,AD67,0))</f>
        <v>241</v>
      </c>
      <c r="AE68">
        <f t="shared" ref="AE68:AE100" si="241">IF(_xlfn.IFNA($A68,"")="","",AB68+IF(ROW()&gt;4,AE67,0))</f>
        <v>16</v>
      </c>
      <c r="AF68" s="5">
        <f t="shared" ref="AF68:AF100" si="242">IF(OR(_xlfn.IFNA($A68,"")="",ROW()&lt;=3),"",IF(Z67=0,0,Z68/Z67))</f>
        <v>0.74782608695652175</v>
      </c>
      <c r="AG68">
        <f t="shared" ref="AG68:AG100" si="243">IF(_xlfn.IFNA($A68,"")="","",AC68-AD68-AE68)</f>
        <v>3727</v>
      </c>
      <c r="AH68">
        <f t="shared" ref="AH68:AH100" si="244">IF(_xlfn.IFNA($A68,"")="","",AC68-E68)</f>
        <v>2193</v>
      </c>
      <c r="AI68">
        <f t="shared" ref="AI68:AI100" si="245">IF(_xlfn.IFNA($A68,"")="","",AD68-F68)</f>
        <v>237</v>
      </c>
      <c r="AJ68">
        <f t="shared" ref="AJ68:AJ100" si="246">IF(_xlfn.IFNA($A68,"")="","",AE68-G68)</f>
        <v>8</v>
      </c>
      <c r="AK68">
        <f t="shared" ref="AK68:AK100" si="247">IF(_xlfn.IFNA($A68,"")="","",AH68-AI68-AJ68)</f>
        <v>1948</v>
      </c>
      <c r="AL68" s="2">
        <f t="shared" ref="AL68:AL100" si="248">IF(_xlfn.IFNA($A68,"")="","",IF($AD68+$AE68=0,"",AE68/($AD68+$AE68)))</f>
        <v>6.2256809338521402E-2</v>
      </c>
      <c r="AM68" s="2">
        <f t="shared" ref="AM68:AM100" si="249">IF(_xlfn.IFNA($A68,"")="","",IF($AD68+$AE68=0,"",AD68/($AD68+$AE68)))</f>
        <v>0.9377431906614786</v>
      </c>
      <c r="AN68" s="2">
        <f t="shared" ref="AN68:AN100" si="250">IF(_xlfn.IFNA($A68,"")="","",IF($AC68=0,0,B68/$AC68))</f>
        <v>1.9327309236947792E-2</v>
      </c>
      <c r="AO68" s="2">
        <f t="shared" ref="AO68:AO100" si="251">IF(_xlfn.IFNA($A68,"")="","",IF($AC68=0,0,E68/$AC68))</f>
        <v>0.44954819277108432</v>
      </c>
      <c r="AP68" s="2">
        <f t="shared" ref="AP68:AP100" si="252">IF(_xlfn.IFNA($A68,"")="","",IF($AC68=0,0,H68/$AC68))</f>
        <v>3.7650602409638554E-3</v>
      </c>
      <c r="AQ68" s="2">
        <f t="shared" ref="AQ68:AQ100" si="253">IF(_xlfn.IFNA($A68,"")="","",IF($AC68=0,0,K68/$AC68))</f>
        <v>7.5050200803212855E-2</v>
      </c>
      <c r="AR68" s="2">
        <f t="shared" ref="AR68:AR100" si="254">IF(_xlfn.IFNA($A68,"")="","",IF($AC68=0,0,N68/$AC68))</f>
        <v>0.1646586345381526</v>
      </c>
      <c r="AS68" s="2">
        <f t="shared" ref="AS68:AS100" si="255">IF(_xlfn.IFNA($A68,"")="","",IF($AC68=0,0,Q68/$AC68))</f>
        <v>1.6566265060240965E-2</v>
      </c>
      <c r="AT68" s="2">
        <f t="shared" ref="AT68:AT100" si="256">IF(_xlfn.IFNA($A68,"")="","",IF($AC68=0,0,T68/$AC68))</f>
        <v>7.8062248995983935E-2</v>
      </c>
      <c r="AU68" s="2">
        <f t="shared" ref="AU68:AU100" si="257">IF(_xlfn.IFNA($A68,"")="","",IF($AC68=0,0,W68/AC68))</f>
        <v>0.19302208835341367</v>
      </c>
      <c r="AV68" s="3">
        <f t="shared" ref="AV68:AV100" ca="1" si="258">IF(_xlfn.IFNA($A68,"")="","",AVERAGE(INDIRECT("Z"&amp;MAX(ROW()-6,3)&amp;":Z"&amp;ROW())))</f>
        <v>375.71428571428572</v>
      </c>
      <c r="AW68" s="2">
        <f t="shared" ref="AW68:AW100" si="259">IF(OR(ROW()&lt;=3,_xlfn.IFNA($A68,"")=""),"",IF(AC67=0,1,Z68/AC67))</f>
        <v>9.4505494505494503E-2</v>
      </c>
      <c r="AX68" s="2">
        <f t="shared" ref="AX68:AX100" si="260">IF(OR(ROW()&lt;=3,_xlfn.IFNA($A68,"")=""),"",IF(Z67=0,0,(Z68-Z67)/Z67))</f>
        <v>-0.25217391304347825</v>
      </c>
      <c r="AY68" t="e">
        <f t="shared" ref="AY68:AY100" si="261">IF(OR(_xlfn.IFNA($A68,"")="",AC68=0),"",_xlfn.XLOOKUP(AC68*2,AC$3:AC$2000,A$3:A$2000,NA(),1,1)-A68)</f>
        <v>#N/A</v>
      </c>
      <c r="AZ68">
        <f t="shared" ref="AZ68:AZ100" si="262">IF(OR(_xlfn.IFNA($A68,"")="",AC68=0),"",A68-_xlfn.XLOOKUP(AC68/2,AC$3:AC$2000,A$3:A$2000,NA(),-1,-1))</f>
        <v>6</v>
      </c>
      <c r="BA68" s="3">
        <f>IF(_xlfn.IFNA($A68,"")="","",AC68/(Configuration!$B$1/1000000))</f>
        <v>157.07115907003151</v>
      </c>
      <c r="BB68">
        <f>IF(OR(_xlfn.IFNA($A68,"")="", ROW()&lt;=3,MAX(International!$C$3:$C$2000)&lt;$AC68),"",$A68-_xlfn.XLOOKUP($AC68,International!$C$3:$C$2000,International!$A$3:$A$2000,NA(),1,1))</f>
        <v>23</v>
      </c>
      <c r="BC68">
        <f>IF(OR(_xlfn.IFNA($A68,"")="", ROW()&lt;=3,MAX(International!$D$3:$D$2000)&lt;$BA68),"",$A68-_xlfn.XLOOKUP($BA68,International!$D$3:$D$2000,International!$A$3:$A$2000,NA(),1,1))</f>
        <v>19</v>
      </c>
      <c r="BD68">
        <f>IF(OR(_xlfn.IFNA($A68,"")="", ROW()&lt;=3,MAX(International!$F$3:$F$2000)&lt;$AC68),"",$A68-_xlfn.XLOOKUP($AC68,International!$F$3:$F$2000,International!$A$3:$A$2000,NA(),1,1))</f>
        <v>15</v>
      </c>
      <c r="BE68">
        <f>IF(OR(_xlfn.IFNA($A68,"")="", ROW()&lt;=3,MAX(International!$G$3:$G$2000)&lt;$BA68),"",$A68-_xlfn.XLOOKUP($BA68,International!$G$3:$G$2000,International!$A$3:$A$2000,NA(),1,1))</f>
        <v>10</v>
      </c>
      <c r="BF68" t="str">
        <f>IF(OR(_xlfn.IFNA($A68,"")="", ROW()&lt;=3,MAX(International!$I$3:$I$2000)&lt;$AC68),"",$A68-_xlfn.XLOOKUP($AC68,International!$I$3:$I$2000,International!$A$3:$A$2000,NA(),1,1))</f>
        <v/>
      </c>
      <c r="BG68">
        <f>IF(OR(_xlfn.IFNA($A68,"")="", ROW()&lt;=3,MAX(International!$J$3:$J$2000)&lt;$BA68),"",$A68-_xlfn.XLOOKUP($BA68,International!$J$3:$J$2000,International!$A$3:$A$2000,NA(),1,1))</f>
        <v>12</v>
      </c>
      <c r="BH68">
        <f>IF(OR(_xlfn.IFNA($A68,"")="", ROW()&lt;=3,MAX(International!$L$3:$L$2000)&lt;$AC68),"",$A68-_xlfn.XLOOKUP($AC68,International!$L$3:$L$2000,International!$A$3:$A$2000,NA(),1,1))</f>
        <v>13</v>
      </c>
      <c r="BI68">
        <f>IF(OR(_xlfn.IFNA($A68,"")="", ROW()&lt;=3,MAX(International!$M$3:$M$2000)&lt;$BA68),"",$A68-_xlfn.XLOOKUP($BA68,International!$M$3:$M$2000,International!$A$3:$A$2000,NA(),1,1))</f>
        <v>5</v>
      </c>
      <c r="BJ68">
        <f>IF(OR(_xlfn.IFNA($A68,"")="", ROW()&lt;=3,MAX(International!$O$3:$O$2000)&lt;$AC68),"",$A68-_xlfn.XLOOKUP($AC68,International!$O$3:$O$2000,International!$A$3:$A$2000,NA(),1,1))</f>
        <v>5</v>
      </c>
      <c r="BK68">
        <f>IF(OR(_xlfn.IFNA($A68,"")="", ROW()&lt;=3,MAX(International!$P$3:$P$2000)&lt;$BA68),"",$A68-_xlfn.XLOOKUP($BA68,International!$P$3:$P$2000,International!$A$3:$A$2000,NA(),1,1))</f>
        <v>9</v>
      </c>
      <c r="BL68" t="str">
        <f>IF(OR(_xlfn.IFNA($A68,"")="", ROW()&lt;=3,MAX(International!$R$3:$R$2000)&lt;$AC68),"",$A68-_xlfn.XLOOKUP($AC68,International!$R$3:$R$2000,International!$A$3:$A$2000,NA(),1,1))</f>
        <v/>
      </c>
      <c r="BM68" t="str">
        <f>IF(OR(_xlfn.IFNA($A68,"")="", ROW()&lt;=3,MAX(International!$S$3:$S$2000)&lt;$BA68),"",$A68-_xlfn.XLOOKUP($BA68,International!$S$3:$S$2000,International!$A$3:$A$2000,NA(),1,1))</f>
        <v/>
      </c>
      <c r="BN68">
        <f>IF(OR(_xlfn.IFNA($A68,"")="", ROW()&lt;=3,MAX(International!$U$3:$U$2000)&lt;$AC68),"",$A68-_xlfn.XLOOKUP($AC68,International!$U$3:$U$2000,International!$A$3:$A$2000,NA(),1,1))</f>
        <v>27</v>
      </c>
      <c r="BO68">
        <f>IF(OR(_xlfn.IFNA($A68,"")="", ROW()&lt;=3,MAX(International!$V$3:$V$2000)&lt;$BA68),"",$A68-_xlfn.XLOOKUP($BA68,International!$V$3:$V$2000,International!$A$3:$A$2000,NA(),1,1))</f>
        <v>14</v>
      </c>
      <c r="BP68">
        <f>IF(OR(_xlfn.IFNA($A68,"")="", ROW()&lt;=3,MAX(International!$X$3:$X$2000)&lt;$AC68),"",$A68-_xlfn.XLOOKUP($AC68,International!$X$3:$X$2000,International!$A$3:$A$2000,NA(),1,1))</f>
        <v>8</v>
      </c>
      <c r="BQ68">
        <f>IF(OR(_xlfn.IFNA($A68,"")="", ROW()&lt;=3,MAX(International!$Y$3:$Y$2000)&lt;$BA68),"",$A68-_xlfn.XLOOKUP($BA68,International!$Y$3:$Y$2000,International!$A$3:$A$2000,NA(),1,1))</f>
        <v>3</v>
      </c>
      <c r="BR68">
        <f t="shared" ref="BR68:BR100" si="263">IF(OR(ISNA(A68),AC68&lt;100),NA(),A68-(_xlfn.XLOOKUP(100, AC$3:AC$2000,A$3:A$2000,NA(),1,1)))</f>
        <v>19</v>
      </c>
      <c r="BS68" t="e">
        <f t="shared" si="230"/>
        <v>#N/A</v>
      </c>
      <c r="BT68" t="e">
        <f t="shared" si="231"/>
        <v>#N/A</v>
      </c>
      <c r="BU68">
        <f t="shared" si="232"/>
        <v>8062</v>
      </c>
      <c r="BV68">
        <f t="shared" si="233"/>
        <v>2690</v>
      </c>
      <c r="BW68">
        <f t="shared" si="234"/>
        <v>1392</v>
      </c>
      <c r="BX68">
        <f>IFERROR(IF(OR(ISNA($A68),$AC68&lt;100),NA(),IF(FLOOR((2^(($BR68+2*_xlfn.XLOOKUP(_xlfn.AGGREGATE(4,6,$BR$3:$BR2019),$BR$3:$BR$2000,$CA$3:$CA$2000,1,1)*LOG(10)/LOG(2))/_xlfn.XLOOKUP(_xlfn.AGGREGATE(4,6,$BR$3:$BR2019),$BR$3:$BR$2000,$CA$3:$CA$2000,1,1))),2)&gt; _xlfn.AGGREGATE(4,6,$BZ$3:$CX$2000)+2000,NA(),FLOOR((2^(($BR68+2*_xlfn.XLOOKUP(_xlfn.AGGREGATE(4,6,$BR$3:$BR2019),$BR$3:$BR$2000,$CA$3:$CA$2000,1,1)*LOG(10)/LOG(2))/_xlfn.XLOOKUP(_xlfn.AGGREGATE(4,6,$BR$3:$BR2019),$BR$3:$BR$2000,$CA$3:$CA$2000,1,1))),2))), NA())</f>
        <v>3168</v>
      </c>
      <c r="BY68">
        <f>IF(OR(ISNA($A68),$AC68&lt;100),NA(),FLOOR(_xlfn.XLOOKUP(_xlfn.AGGREGATE(5,6,$BR$3:$BR2019),$BR$3:$BR$2000,$BZ$3:$BZ$2000,1,1)+(_xlfn.XLOOKUP(_xlfn.AGGREGATE(4,6,$BR$3:$BR2019),$BR$3:$BR$2000,$BZ$3:$BZ$2000,1,1)-_xlfn.XLOOKUP(_xlfn.AGGREGATE(5,6,$BR$3:$BR2019),$BR$3:$BR$2000,$BZ$3:$BZ$2000,1,1))/_xlfn.XLOOKUP(_xlfn.AGGREGATE(4,6,$BR$3:$BR2019),$BR$3:$BR$2000,$BR$3:$BR$2000,1,1)*BR68, 1))</f>
        <v>4137</v>
      </c>
      <c r="BZ68">
        <f t="shared" ref="BZ68:BZ100" si="264">IFERROR(IF(OR(ISNA(A68),AC68&lt;100),NA(),AC68),NA())</f>
        <v>3984</v>
      </c>
      <c r="CA68">
        <f t="shared" si="235"/>
        <v>3.5740178921060775</v>
      </c>
      <c r="CB68">
        <f>IF(OR(ISNA($A68),$AC68&lt;100),NA(),IF($BR68=0,0,FLOOR((BZ68-_xlfn.XLOOKUP(_xlfn.AGGREGATE(5,6,$BR$3:$BR2019),$BR$3:$BR$2000,BZ$3:BZ$2000,1,1))/_xlfn.XLOOKUP($BR68,$BR$3:$BR$2000,$BR$3:$BR$2000,1,1), 1)))</f>
        <v>203</v>
      </c>
      <c r="CC68" cm="1">
        <f t="array" ref="CC68">IFERROR(IF(OR(ISNA($A68),$AC68&lt;100,INDEX(International!C$3:C$2000,_xlfn.XMATCH(100,International!C$3:C$2000,1,1)+$BR68)=""),NA(),INDEX(International!C$3:C$2000,_xlfn.XMATCH(100,International!C$3:C$2000,1,1)+$BR68)), NA())</f>
        <v>17660</v>
      </c>
      <c r="CD68">
        <f t="shared" ref="CD68:CD100" si="265">IF(OR(ISNA($A68),$AC68&lt;100),NA(),($BR68*LOG(2)/LOG(CC68/100)))</f>
        <v>2.5454355105013247</v>
      </c>
      <c r="CE68">
        <f>IF(OR(ISNA($A68),$AC68&lt;100),NA(),IF($BR68=0,0,FLOOR((CC68-_xlfn.XLOOKUP(_xlfn.AGGREGATE(5,6,$BR$3:$BR2019),$BR$3:$BR$2000,CC$3:CC$2000,1,1))/_xlfn.XLOOKUP($BR68,$BR$3:$BR$2000,$BR$3:$BR$2000,1,1), 1)))</f>
        <v>921</v>
      </c>
      <c r="CF68" cm="1">
        <f t="array" ref="CF68">IFERROR(IF(OR(ISNA($A68),$AC68&lt;100,INDEX(International!F$3:F$2000,_xlfn.XMATCH(100,International!F$3:F$2000,1,1)+$BR68)=""),NA(),INDEX(International!F$3:F$2000,_xlfn.XMATCH(100,International!F$3:F$2000,1,1)+$BR68)), NA())</f>
        <v>10871</v>
      </c>
      <c r="CG68">
        <f t="shared" si="178"/>
        <v>2.8088472226163703</v>
      </c>
      <c r="CH68">
        <f>IF(OR(ISNA($A68),$AC68&lt;100),NA(),IF($BR68=0,0,FLOOR((CF68-_xlfn.XLOOKUP(_xlfn.AGGREGATE(5,6,$BR$3:$BR2019),$BR$3:$BR$2000,CF$3:CF$2000,1,1))/_xlfn.XLOOKUP($BR68,$BR$3:$BR$2000,$BR$3:$BR$2000,1,1), 1)))</f>
        <v>566</v>
      </c>
      <c r="CI68" cm="1">
        <f t="array" ref="CI68">IFERROR(IF(OR(ISNA($A68),$AC68&lt;100,INDEX(International!I$3:I$2000,_xlfn.XMATCH(100,International!I$3:I$2000,1,1)+$BR68)=""),NA(),INDEX(International!I$3:I$2000,_xlfn.XMATCH(100,International!I$3:I$2000,1,1)+$BR68)), NA())</f>
        <v>2395</v>
      </c>
      <c r="CJ68">
        <f t="shared" si="178"/>
        <v>4.1467027021999527</v>
      </c>
      <c r="CK68">
        <f>IF(OR(ISNA($A68),$AC68&lt;100),NA(),IF($BR68=0,0,FLOOR((CI68-_xlfn.XLOOKUP(_xlfn.AGGREGATE(5,6,$BR$3:$BR2019),$BR$3:$BR$2000,CI$3:CI$2000,1,1))/_xlfn.XLOOKUP($BR68,$BR$3:$BR$2000,$BR$3:$BR$2000,1,1), 1)))</f>
        <v>112</v>
      </c>
      <c r="CL68" cm="1">
        <f t="array" ref="CL68">IFERROR(IF(OR(ISNA($A68),$AC68&lt;100,INDEX(International!L$3:L$2000,_xlfn.XMATCH(100,International!L$3:L$2000,1,1)+$BR68)=""),NA(),INDEX(International!L$3:L$2000,_xlfn.XMATCH(100,International!L$3:L$2000,1,1)+$BR68)), NA())</f>
        <v>33276</v>
      </c>
      <c r="CM68">
        <f t="shared" ref="CM68:CP68" si="266">IF(OR(ISNA($A68),$AC68&lt;100),NA(),IF(CL68=100,0,($BR68*LOG(2)/LOG(CL68/100))))</f>
        <v>2.2677528072116879</v>
      </c>
      <c r="CN68">
        <f>IF(OR(ISNA($A68),$AC68&lt;100),NA(),IF($BR68=0,0,FLOOR((CL68-_xlfn.XLOOKUP(_xlfn.AGGREGATE(5,6,$BR$3:$BR2019),$BR$3:$BR$2000,CL$3:CL$2000,1,1))/_xlfn.XLOOKUP($BR68,$BR$3:$BR$2000,$BR$3:$BR$2000,1,1), 1)))</f>
        <v>1745</v>
      </c>
      <c r="CO68" cm="1">
        <f t="array" ref="CO68">IFERROR(IF(OR(ISNA($A68),$AC68&lt;100,INDEX(International!O$3:O$2000,_xlfn.XMATCH(100,International!O$3:O$2000,1,1)+$BR68)=""),NA(),INDEX(International!O$3:O$2000,_xlfn.XMATCH(100,International!O$3:O$2000,1,1)+$BR68)), NA())</f>
        <v>4937</v>
      </c>
      <c r="CP68">
        <f t="shared" si="266"/>
        <v>3.3774398897048972</v>
      </c>
      <c r="CQ68">
        <f>IF(OR(ISNA($A68),$AC68&lt;100),NA(),IF($BR68=0,0,FLOOR((CO68-_xlfn.XLOOKUP(_xlfn.AGGREGATE(5,6,$BR$3:$BR2019),$BR$3:$BR$2000,CO$3:CO$2000,1,1))/_xlfn.XLOOKUP($BR68,$BR$3:$BR$2000,$BR$3:$BR$2000,1,1), 1)))</f>
        <v>254</v>
      </c>
      <c r="CR68" cm="1">
        <f t="array" ref="CR68">IFERROR(IF(OR(ISNA($A68),$AC68&lt;100,INDEX(International!R$3:R$2000,_xlfn.XMATCH(100,International!R$3:R$2000,1,1)+$BR68)=""),NA(),INDEX(International!R$3:R$2000,_xlfn.XMATCH(100,International!R$3:R$2000,1,1)+$BR68)), NA())</f>
        <v>345</v>
      </c>
      <c r="CS68">
        <f t="shared" ref="CS68:CV68" si="267">IF(OR(ISNA($A68),$AC68&lt;100),NA(),IF(CR68=100,0,($BR68*LOG(2)/LOG(CR68/100))))</f>
        <v>10.634746832178561</v>
      </c>
      <c r="CT68">
        <f>IF(OR(ISNA($A68),$AC68&lt;100),NA(),IF($BR68=0,0,FLOOR((CR68-_xlfn.XLOOKUP(_xlfn.AGGREGATE(5,6,$BR$3:$BR2019),$BR$3:$BR$2000,CR$3:CR$2000,1,1))/_xlfn.XLOOKUP($BR68,$BR$3:$BR$2000,$BR$3:$BR$2000,1,1), 1)))</f>
        <v>12</v>
      </c>
      <c r="CU68" cm="1">
        <f t="array" ref="CU68">IFERROR(IF(OR(ISNA($A68),$AC68&lt;100,INDEX(International!U$3:U$2000,_xlfn.XMATCH(100,International!U$3:U$2000,1,1)+$BR68)=""),NA(),INDEX(International!U$3:U$2000,_xlfn.XMATCH(100,International!U$3:U$2000,1,1)+$BR68)), NA())</f>
        <v>7513</v>
      </c>
      <c r="CV68">
        <f t="shared" si="267"/>
        <v>3.0491145609923143</v>
      </c>
      <c r="CW68">
        <f>IF(OR(ISNA($A68),$AC68&lt;100),NA(),IF($BR68=0,0,FLOOR((CU68-_xlfn.XLOOKUP(_xlfn.AGGREGATE(5,6,$BR$3:$BR2019),$BR$3:$BR$2000,CU$3:CU$2000,1,1))/_xlfn.XLOOKUP($BR68,$BR$3:$BR$2000,$BR$3:$BR$2000,1,1), 1)))</f>
        <v>389</v>
      </c>
      <c r="CX68" cm="1">
        <f t="array" ref="CX68">IFERROR(IF(OR(ISNA($A68),$AC68&lt;100,INDEX(International!X$3:X$2000,_xlfn.XMATCH(100,International!X$3:X$2000,1,1)+$BR68)=""),NA(),INDEX(International!X$3:X$2000,_xlfn.XMATCH(100,International!X$3:X$2000,1,1)+$BR68)), NA())</f>
        <v>8077</v>
      </c>
      <c r="CY68">
        <f t="shared" ref="CY68" si="268">IF(OR(ISNA($A68),$AC68&lt;100),NA(),IF(CX68=100,0,($BR68*LOG(2)/LOG(CX68/100))))</f>
        <v>2.9988568195393399</v>
      </c>
      <c r="CZ68">
        <f>IF(OR(ISNA($A68),$AC68&lt;100),NA(),IF($BR68=0,0,FLOOR((CX68-_xlfn.XLOOKUP(_xlfn.AGGREGATE(5,6,$BR$3:$BR2019),$BR$3:$BR$2000,CX$3:CX$2000,1,1))/_xlfn.XLOOKUP($BR68,$BR$3:$BR$2000,$BR$3:$BR$2000,1,1), 1)))</f>
        <v>419</v>
      </c>
      <c r="DA68" t="e">
        <f>IF(_xlfn.IFNA(A68,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68:K2065)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67+1,DA67+1,NA())))</f>
        <v>#N/A</v>
      </c>
      <c r="DB68" t="e" cm="1">
        <f t="array" ref="DB68">IFERROR(IF(ISNA($A68),NA(),INDEX(B$3:B$2000,_xlfn.XMATCH(Configuration!$B$12,B$3:B$2000,1,1)+$DA68)-0), NA())</f>
        <v>#N/A</v>
      </c>
      <c r="DC68" t="e" cm="1">
        <f t="array" ref="DC68">IFERROR(IF(ISNA($A68),NA(),INDEX(E$3:E$2000,_xlfn.XMATCH(Configuration!$B$12,E$3:E$2000,1,1)+$DA68)-0), NA())</f>
        <v>#N/A</v>
      </c>
      <c r="DD68" t="e" cm="1">
        <f t="array" ref="DD68">IFERROR(IF(ISNA($A68),NA(),INDEX(H$3:H$2000,_xlfn.XMATCH(Configuration!$B$12,H$3:H$2000,1,1)+$DA68)-0), NA())</f>
        <v>#N/A</v>
      </c>
      <c r="DE68" t="e" cm="1">
        <f t="array" ref="DE68">IFERROR(IF(ISNA($A68),NA(),INDEX(K$3:K$2000,_xlfn.XMATCH(Configuration!$B$12,K$3:K$2000,1,1)+$DA68)-0), NA())</f>
        <v>#N/A</v>
      </c>
      <c r="DF68" t="e" cm="1">
        <f t="array" ref="DF68">IFERROR(IF(ISNA($A68),NA(),INDEX(N$3:N$2000,_xlfn.XMATCH(Configuration!$B$12,N$3:N$2000,1,1)+$DA68)-0), NA())</f>
        <v>#N/A</v>
      </c>
      <c r="DG68" t="e" cm="1">
        <f t="array" ref="DG68">IFERROR(IF(ISNA($A68),NA(),INDEX(Q$3:Q$2000,_xlfn.XMATCH(Configuration!$B$12,Q$3:Q$2000,1,1)+$DA68)-0), NA())</f>
        <v>#N/A</v>
      </c>
      <c r="DH68" t="e" cm="1">
        <f t="array" ref="DH68">IFERROR(IF(ISNA($A68),NA(),INDEX(T$3:T$2000,_xlfn.XMATCH(Configuration!$B$12,T$3:T$2000,1,1)+$DA68)-0), NA())</f>
        <v>#N/A</v>
      </c>
      <c r="DI68" t="e" cm="1">
        <f t="array" ref="DI68">IFERROR(IF(ISNA($A68),NA(),INDEX(W$3:W$2000,_xlfn.XMATCH(Configuration!$B$12,W$3:W$2000,1,1)+$DA68)-0), NA())</f>
        <v>#N/A</v>
      </c>
    </row>
    <row r="69" spans="1:113" x14ac:dyDescent="0.2">
      <c r="A69" s="1">
        <f>IF(OR(Daily!$A69="",Daily!$B69="*"),NA(),Daily!A69)</f>
        <v>43920</v>
      </c>
      <c r="B69">
        <f>IF(_xlfn.IFNA($A69,"")="","",Daily!C69+IF(ROW(A69)&gt;4,B68,0))</f>
        <v>78</v>
      </c>
      <c r="C69">
        <f>IF(_xlfn.IFNA($A69,"")="","",Daily!D69+IF(ROW(B69)&gt;4,C68,0))</f>
        <v>2</v>
      </c>
      <c r="D69">
        <f>IF(_xlfn.IFNA($A69,"")="","",Daily!E69+IF(ROW(C69)&gt;4,D68,0))</f>
        <v>1</v>
      </c>
      <c r="E69">
        <f>IF(_xlfn.IFNA($A69,"")="","",Daily!F69+IF(ROW(D69)&gt;4,E68,0))</f>
        <v>1918</v>
      </c>
      <c r="F69">
        <f>IF(_xlfn.IFNA($A69,"")="","",Daily!G69+IF(ROW(E69)&gt;4,F68,0))</f>
        <v>4</v>
      </c>
      <c r="G69">
        <f>IF(_xlfn.IFNA($A69,"")="","",Daily!H69+IF(ROW(F69)&gt;4,G68,0))</f>
        <v>8</v>
      </c>
      <c r="H69">
        <f>IF(_xlfn.IFNA($A69,"")="","",Daily!I69+IF(ROW(G69)&gt;4,H68,0))</f>
        <v>17</v>
      </c>
      <c r="I69">
        <f>IF(_xlfn.IFNA($A69,"")="","",Daily!J69+IF(ROW(H69)&gt;4,I68,0))</f>
        <v>0</v>
      </c>
      <c r="J69">
        <f>IF(_xlfn.IFNA($A69,"")="","",Daily!K69+IF(ROW(I69)&gt;4,J68,0))</f>
        <v>0</v>
      </c>
      <c r="K69">
        <f>IF(_xlfn.IFNA($A69,"")="","",Daily!L69+IF(ROW(J69)&gt;4,K68,0))</f>
        <v>305</v>
      </c>
      <c r="L69">
        <f>IF(_xlfn.IFNA($A69,"")="","",Daily!M69+IF(ROW(K69)&gt;4,L68,0))</f>
        <v>9</v>
      </c>
      <c r="M69">
        <f>IF(_xlfn.IFNA($A69,"")="","",Daily!N69+IF(ROW(L69)&gt;4,M68,0))</f>
        <v>0</v>
      </c>
      <c r="N69">
        <f>IF(_xlfn.IFNA($A69,"")="","",Daily!O69+IF(ROW(M69)&gt;4,N68,0))</f>
        <v>689</v>
      </c>
      <c r="O69">
        <f>IF(_xlfn.IFNA($A69,"")="","",Daily!P69+IF(ROW(N69)&gt;4,O68,0))</f>
        <v>8</v>
      </c>
      <c r="P69">
        <f>IF(_xlfn.IFNA($A69,"")="","",Daily!Q69+IF(ROW(O69)&gt;4,P68,0))</f>
        <v>2</v>
      </c>
      <c r="Q69">
        <f>IF(_xlfn.IFNA($A69,"")="","",Daily!R69+IF(ROW(P69)&gt;4,Q68,0))</f>
        <v>69</v>
      </c>
      <c r="R69">
        <f>IF(_xlfn.IFNA($A69,"")="","",Daily!S69+IF(ROW(Q69)&gt;4,R68,0))</f>
        <v>5</v>
      </c>
      <c r="S69">
        <f>IF(_xlfn.IFNA($A69,"")="","",Daily!T69+IF(ROW(R69)&gt;4,S68,0))</f>
        <v>1</v>
      </c>
      <c r="T69">
        <f>IF(_xlfn.IFNA($A69,"")="","",Daily!U69+IF(ROW(S69)&gt;4,T68,0))</f>
        <v>355</v>
      </c>
      <c r="U69">
        <f>IF(_xlfn.IFNA($A69,"")="","",Daily!V69+IF(ROW(T69)&gt;4,U68,0))</f>
        <v>6</v>
      </c>
      <c r="V69">
        <f>IF(_xlfn.IFNA($A69,"")="","",Daily!W69+IF(ROW(U69)&gt;4,V68,0))</f>
        <v>2</v>
      </c>
      <c r="W69">
        <f>IF(_xlfn.IFNA($A69,"")="","",Daily!X69+IF(ROW(V69)&gt;4,W68,0))</f>
        <v>821</v>
      </c>
      <c r="X69">
        <f>IF(_xlfn.IFNA($A69,"")="","",Daily!Y69+IF(ROW(W69)&gt;4,X68,0))</f>
        <v>248</v>
      </c>
      <c r="Y69">
        <f>IF(_xlfn.IFNA($A69,"")="","",Daily!Z69+IF(ROW(X69)&gt;4,Y68,0))</f>
        <v>4</v>
      </c>
      <c r="Z69">
        <f>IF(_xlfn.IFNA($A69,"")="","",Daily!C69+Daily!F69+Daily!I69+Daily!L69+Daily!O69+Daily!R69+Daily!U69+Daily!X69)</f>
        <v>268</v>
      </c>
      <c r="AA69">
        <f>IF(_xlfn.IFNA($A69,"")="","",Daily!D69+Daily!G69+Daily!J69+Daily!M69+Daily!P69+Daily!S69+Daily!V69+Daily!Y69+Daily!AA69)</f>
        <v>55</v>
      </c>
      <c r="AB69">
        <f>IF(_xlfn.IFNA($A69,"")="","",Daily!E69+Daily!H69+Daily!K69+Daily!N69+Daily!Q69+Daily!T69+Daily!W69+Daily!Z69)</f>
        <v>2</v>
      </c>
      <c r="AC69">
        <f t="shared" si="239"/>
        <v>4252</v>
      </c>
      <c r="AD69">
        <f t="shared" si="240"/>
        <v>296</v>
      </c>
      <c r="AE69">
        <f t="shared" si="241"/>
        <v>18</v>
      </c>
      <c r="AF69" s="5">
        <f t="shared" si="242"/>
        <v>0.77906976744186052</v>
      </c>
      <c r="AG69">
        <f t="shared" si="243"/>
        <v>3938</v>
      </c>
      <c r="AH69">
        <f t="shared" si="244"/>
        <v>2334</v>
      </c>
      <c r="AI69">
        <f t="shared" si="245"/>
        <v>292</v>
      </c>
      <c r="AJ69">
        <f t="shared" si="246"/>
        <v>10</v>
      </c>
      <c r="AK69">
        <f t="shared" si="247"/>
        <v>2032</v>
      </c>
      <c r="AL69" s="2">
        <f t="shared" si="248"/>
        <v>5.7324840764331211E-2</v>
      </c>
      <c r="AM69" s="2">
        <f t="shared" si="249"/>
        <v>0.9426751592356688</v>
      </c>
      <c r="AN69" s="2">
        <f t="shared" si="250"/>
        <v>1.8344308560677328E-2</v>
      </c>
      <c r="AO69" s="2">
        <f t="shared" si="251"/>
        <v>0.45108184383819377</v>
      </c>
      <c r="AP69" s="2">
        <f t="shared" si="252"/>
        <v>3.9981185324553152E-3</v>
      </c>
      <c r="AQ69" s="2">
        <f t="shared" si="253"/>
        <v>7.173095014111007E-2</v>
      </c>
      <c r="AR69" s="2">
        <f t="shared" si="254"/>
        <v>0.16204139228598308</v>
      </c>
      <c r="AS69" s="2">
        <f t="shared" si="255"/>
        <v>1.6227657572906867E-2</v>
      </c>
      <c r="AT69" s="2">
        <f t="shared" si="256"/>
        <v>8.3490122295390407E-2</v>
      </c>
      <c r="AU69" s="2">
        <f t="shared" si="257"/>
        <v>0.19308560677328315</v>
      </c>
      <c r="AV69" s="3">
        <f t="shared" ca="1" si="258"/>
        <v>367.14285714285717</v>
      </c>
      <c r="AW69" s="2">
        <f t="shared" si="259"/>
        <v>6.7269076305220887E-2</v>
      </c>
      <c r="AX69" s="2">
        <f t="shared" si="260"/>
        <v>-0.22093023255813954</v>
      </c>
      <c r="AY69" t="e">
        <f t="shared" si="261"/>
        <v>#N/A</v>
      </c>
      <c r="AZ69">
        <f t="shared" si="262"/>
        <v>6</v>
      </c>
      <c r="BA69" s="3">
        <f>IF(_xlfn.IFNA($A69,"")="","",AC69/(Configuration!$B$1/1000000))</f>
        <v>167.63719085486295</v>
      </c>
      <c r="BB69">
        <f>IF(OR(_xlfn.IFNA($A69,"")="", ROW()&lt;=3,MAX(International!$C$3:$C$2000)&lt;$AC69),"",$A69-_xlfn.XLOOKUP($AC69,International!$C$3:$C$2000,International!$A$3:$A$2000,NA(),1,1))</f>
        <v>24</v>
      </c>
      <c r="BC69">
        <f>IF(OR(_xlfn.IFNA($A69,"")="", ROW()&lt;=3,MAX(International!$D$3:$D$2000)&lt;$BA69),"",$A69-_xlfn.XLOOKUP($BA69,International!$D$3:$D$2000,International!$A$3:$A$2000,NA(),1,1))</f>
        <v>20</v>
      </c>
      <c r="BD69">
        <f>IF(OR(_xlfn.IFNA($A69,"")="", ROW()&lt;=3,MAX(International!$F$3:$F$2000)&lt;$AC69),"",$A69-_xlfn.XLOOKUP($AC69,International!$F$3:$F$2000,International!$A$3:$A$2000,NA(),1,1))</f>
        <v>16</v>
      </c>
      <c r="BE69">
        <f>IF(OR(_xlfn.IFNA($A69,"")="", ROW()&lt;=3,MAX(International!$G$3:$G$2000)&lt;$BA69),"",$A69-_xlfn.XLOOKUP($BA69,International!$G$3:$G$2000,International!$A$3:$A$2000,NA(),1,1))</f>
        <v>10</v>
      </c>
      <c r="BF69" t="str">
        <f>IF(OR(_xlfn.IFNA($A69,"")="", ROW()&lt;=3,MAX(International!$I$3:$I$2000)&lt;$AC69),"",$A69-_xlfn.XLOOKUP($AC69,International!$I$3:$I$2000,International!$A$3:$A$2000,NA(),1,1))</f>
        <v/>
      </c>
      <c r="BG69">
        <f>IF(OR(_xlfn.IFNA($A69,"")="", ROW()&lt;=3,MAX(International!$J$3:$J$2000)&lt;$BA69),"",$A69-_xlfn.XLOOKUP($BA69,International!$J$3:$J$2000,International!$A$3:$A$2000,NA(),1,1))</f>
        <v>13</v>
      </c>
      <c r="BH69">
        <f>IF(OR(_xlfn.IFNA($A69,"")="", ROW()&lt;=3,MAX(International!$L$3:$L$2000)&lt;$AC69),"",$A69-_xlfn.XLOOKUP($AC69,International!$L$3:$L$2000,International!$A$3:$A$2000,NA(),1,1))</f>
        <v>14</v>
      </c>
      <c r="BI69">
        <f>IF(OR(_xlfn.IFNA($A69,"")="", ROW()&lt;=3,MAX(International!$M$3:$M$2000)&lt;$BA69),"",$A69-_xlfn.XLOOKUP($BA69,International!$M$3:$M$2000,International!$A$3:$A$2000,NA(),1,1))</f>
        <v>5</v>
      </c>
      <c r="BJ69">
        <f>IF(OR(_xlfn.IFNA($A69,"")="", ROW()&lt;=3,MAX(International!$O$3:$O$2000)&lt;$AC69),"",$A69-_xlfn.XLOOKUP($AC69,International!$O$3:$O$2000,International!$A$3:$A$2000,NA(),1,1))</f>
        <v>6</v>
      </c>
      <c r="BK69">
        <f>IF(OR(_xlfn.IFNA($A69,"")="", ROW()&lt;=3,MAX(International!$P$3:$P$2000)&lt;$BA69),"",$A69-_xlfn.XLOOKUP($BA69,International!$P$3:$P$2000,International!$A$3:$A$2000,NA(),1,1))</f>
        <v>10</v>
      </c>
      <c r="BL69" t="str">
        <f>IF(OR(_xlfn.IFNA($A69,"")="", ROW()&lt;=3,MAX(International!$R$3:$R$2000)&lt;$AC69),"",$A69-_xlfn.XLOOKUP($AC69,International!$R$3:$R$2000,International!$A$3:$A$2000,NA(),1,1))</f>
        <v/>
      </c>
      <c r="BM69" t="str">
        <f>IF(OR(_xlfn.IFNA($A69,"")="", ROW()&lt;=3,MAX(International!$S$3:$S$2000)&lt;$BA69),"",$A69-_xlfn.XLOOKUP($BA69,International!$S$3:$S$2000,International!$A$3:$A$2000,NA(),1,1))</f>
        <v/>
      </c>
      <c r="BN69">
        <f>IF(OR(_xlfn.IFNA($A69,"")="", ROW()&lt;=3,MAX(International!$U$3:$U$2000)&lt;$AC69),"",$A69-_xlfn.XLOOKUP($AC69,International!$U$3:$U$2000,International!$A$3:$A$2000,NA(),1,1))</f>
        <v>28</v>
      </c>
      <c r="BO69">
        <f>IF(OR(_xlfn.IFNA($A69,"")="", ROW()&lt;=3,MAX(International!$V$3:$V$2000)&lt;$BA69),"",$A69-_xlfn.XLOOKUP($BA69,International!$V$3:$V$2000,International!$A$3:$A$2000,NA(),1,1))</f>
        <v>9</v>
      </c>
      <c r="BP69">
        <f>IF(OR(_xlfn.IFNA($A69,"")="", ROW()&lt;=3,MAX(International!$X$3:$X$2000)&lt;$AC69),"",$A69-_xlfn.XLOOKUP($AC69,International!$X$3:$X$2000,International!$A$3:$A$2000,NA(),1,1))</f>
        <v>9</v>
      </c>
      <c r="BQ69">
        <f>IF(OR(_xlfn.IFNA($A69,"")="", ROW()&lt;=3,MAX(International!$Y$3:$Y$2000)&lt;$BA69),"",$A69-_xlfn.XLOOKUP($BA69,International!$Y$3:$Y$2000,International!$A$3:$A$2000,NA(),1,1))</f>
        <v>4</v>
      </c>
      <c r="BR69">
        <f t="shared" si="263"/>
        <v>20</v>
      </c>
      <c r="BS69" t="e">
        <f t="shared" si="230"/>
        <v>#N/A</v>
      </c>
      <c r="BT69" t="e">
        <f t="shared" si="231"/>
        <v>#N/A</v>
      </c>
      <c r="BU69">
        <f t="shared" si="232"/>
        <v>10158</v>
      </c>
      <c r="BV69">
        <f t="shared" si="233"/>
        <v>3200</v>
      </c>
      <c r="BW69">
        <f t="shared" si="234"/>
        <v>1600</v>
      </c>
      <c r="BX69">
        <f>IFERROR(IF(OR(ISNA($A69),$AC69&lt;100),NA(),IF(FLOOR((2^(($BR69+2*_xlfn.XLOOKUP(_xlfn.AGGREGATE(4,6,$BR$3:$BR2020),$BR$3:$BR$2000,$CA$3:$CA$2000,1,1)*LOG(10)/LOG(2))/_xlfn.XLOOKUP(_xlfn.AGGREGATE(4,6,$BR$3:$BR2020),$BR$3:$BR$2000,$CA$3:$CA$2000,1,1))),2)&gt; _xlfn.AGGREGATE(4,6,$BZ$3:$CX$2000)+2000,NA(),FLOOR((2^(($BR69+2*_xlfn.XLOOKUP(_xlfn.AGGREGATE(4,6,$BR$3:$BR2020),$BR$3:$BR$2000,$CA$3:$CA$2000,1,1)*LOG(10)/LOG(2))/_xlfn.XLOOKUP(_xlfn.AGGREGATE(4,6,$BR$3:$BR2020),$BR$3:$BR$2000,$CA$3:$CA$2000,1,1))),2))), NA())</f>
        <v>3802</v>
      </c>
      <c r="BY69">
        <f>IF(OR(ISNA($A69),$AC69&lt;100),NA(),FLOOR(_xlfn.XLOOKUP(_xlfn.AGGREGATE(5,6,$BR$3:$BR2020),$BR$3:$BR$2000,$BZ$3:$BZ$2000,1,1)+(_xlfn.XLOOKUP(_xlfn.AGGREGATE(4,6,$BR$3:$BR2020),$BR$3:$BR$2000,$BZ$3:$BZ$2000,1,1)-_xlfn.XLOOKUP(_xlfn.AGGREGATE(5,6,$BR$3:$BR2020),$BR$3:$BR$2000,$BZ$3:$BZ$2000,1,1))/_xlfn.XLOOKUP(_xlfn.AGGREGATE(4,6,$BR$3:$BR2020),$BR$3:$BR$2000,$BR$3:$BR$2000,1,1)*BR69, 1))</f>
        <v>4349</v>
      </c>
      <c r="BZ69">
        <f t="shared" si="264"/>
        <v>4252</v>
      </c>
      <c r="CA69">
        <f t="shared" si="235"/>
        <v>3.6968100485794291</v>
      </c>
      <c r="CB69">
        <f>IF(OR(ISNA($A69),$AC69&lt;100),NA(),IF($BR69=0,0,FLOOR((BZ69-_xlfn.XLOOKUP(_xlfn.AGGREGATE(5,6,$BR$3:$BR2020),$BR$3:$BR$2000,BZ$3:BZ$2000,1,1))/_xlfn.XLOOKUP($BR69,$BR$3:$BR$2000,$BR$3:$BR$2000,1,1), 1)))</f>
        <v>206</v>
      </c>
      <c r="CC69" cm="1">
        <f t="array" ref="CC69">IFERROR(IF(OR(ISNA($A69),$AC69&lt;100,INDEX(International!C$3:C$2000,_xlfn.XMATCH(100,International!C$3:C$2000,1,1)+$BR69)=""),NA(),INDEX(International!C$3:C$2000,_xlfn.XMATCH(100,International!C$3:C$2000,1,1)+$BR69)), NA())</f>
        <v>21157</v>
      </c>
      <c r="CD69">
        <f t="shared" si="265"/>
        <v>2.5889996923095473</v>
      </c>
      <c r="CE69">
        <f>IF(OR(ISNA($A69),$AC69&lt;100),NA(),IF($BR69=0,0,FLOOR((CC69-_xlfn.XLOOKUP(_xlfn.AGGREGATE(5,6,$BR$3:$BR2020),$BR$3:$BR$2000,CC$3:CC$2000,1,1))/_xlfn.XLOOKUP($BR69,$BR$3:$BR$2000,$BR$3:$BR$2000,1,1), 1)))</f>
        <v>1050</v>
      </c>
      <c r="CF69" cm="1">
        <f t="array" ref="CF69">IFERROR(IF(OR(ISNA($A69),$AC69&lt;100,INDEX(International!F$3:F$2000,_xlfn.XMATCH(100,International!F$3:F$2000,1,1)+$BR69)=""),NA(),INDEX(International!F$3:F$2000,_xlfn.XMATCH(100,International!F$3:F$2000,1,1)+$BR69)), NA())</f>
        <v>12612</v>
      </c>
      <c r="CG69">
        <f t="shared" si="178"/>
        <v>2.8658824619597878</v>
      </c>
      <c r="CH69">
        <f>IF(OR(ISNA($A69),$AC69&lt;100),NA(),IF($BR69=0,0,FLOOR((CF69-_xlfn.XLOOKUP(_xlfn.AGGREGATE(5,6,$BR$3:$BR2020),$BR$3:$BR$2000,CF$3:CF$2000,1,1))/_xlfn.XLOOKUP($BR69,$BR$3:$BR$2000,$BR$3:$BR$2000,1,1), 1)))</f>
        <v>625</v>
      </c>
      <c r="CI69" cm="1">
        <f t="array" ref="CI69">IFERROR(IF(OR(ISNA($A69),$AC69&lt;100,INDEX(International!I$3:I$2000,_xlfn.XMATCH(100,International!I$3:I$2000,1,1)+$BR69)=""),NA(),INDEX(International!I$3:I$2000,_xlfn.XMATCH(100,International!I$3:I$2000,1,1)+$BR69)), NA())</f>
        <v>2577</v>
      </c>
      <c r="CJ69">
        <f t="shared" si="178"/>
        <v>4.2665568674879468</v>
      </c>
      <c r="CK69">
        <f>IF(OR(ISNA($A69),$AC69&lt;100),NA(),IF($BR69=0,0,FLOOR((CI69-_xlfn.XLOOKUP(_xlfn.AGGREGATE(5,6,$BR$3:$BR2020),$BR$3:$BR$2000,CI$3:CI$2000,1,1))/_xlfn.XLOOKUP($BR69,$BR$3:$BR$2000,$BR$3:$BR$2000,1,1), 1)))</f>
        <v>115</v>
      </c>
      <c r="CL69" cm="1">
        <f t="array" ref="CL69">IFERROR(IF(OR(ISNA($A69),$AC69&lt;100,INDEX(International!L$3:L$2000,_xlfn.XMATCH(100,International!L$3:L$2000,1,1)+$BR69)=""),NA(),INDEX(International!L$3:L$2000,_xlfn.XMATCH(100,International!L$3:L$2000,1,1)+$BR69)), NA())</f>
        <v>43847</v>
      </c>
      <c r="CM69">
        <f t="shared" ref="CM69:CP69" si="269">IF(OR(ISNA($A69),$AC69&lt;100),NA(),IF(CL69=100,0,($BR69*LOG(2)/LOG(CL69/100))))</f>
        <v>2.2788557562627627</v>
      </c>
      <c r="CN69">
        <f>IF(OR(ISNA($A69),$AC69&lt;100),NA(),IF($BR69=0,0,FLOOR((CL69-_xlfn.XLOOKUP(_xlfn.AGGREGATE(5,6,$BR$3:$BR2020),$BR$3:$BR$2000,CL$3:CL$2000,1,1))/_xlfn.XLOOKUP($BR69,$BR$3:$BR$2000,$BR$3:$BR$2000,1,1), 1)))</f>
        <v>2186</v>
      </c>
      <c r="CO69" cm="1">
        <f t="array" ref="CO69">IFERROR(IF(OR(ISNA($A69),$AC69&lt;100,INDEX(International!O$3:O$2000,_xlfn.XMATCH(100,International!O$3:O$2000,1,1)+$BR69)=""),NA(),INDEX(International!O$3:O$2000,_xlfn.XMATCH(100,International!O$3:O$2000,1,1)+$BR69)), NA())</f>
        <v>6325</v>
      </c>
      <c r="CP69">
        <f t="shared" si="269"/>
        <v>3.3428082030026021</v>
      </c>
      <c r="CQ69">
        <f>IF(OR(ISNA($A69),$AC69&lt;100),NA(),IF($BR69=0,0,FLOOR((CO69-_xlfn.XLOOKUP(_xlfn.AGGREGATE(5,6,$BR$3:$BR2020),$BR$3:$BR$2000,CO$3:CO$2000,1,1))/_xlfn.XLOOKUP($BR69,$BR$3:$BR$2000,$BR$3:$BR$2000,1,1), 1)))</f>
        <v>310</v>
      </c>
      <c r="CR69" cm="1">
        <f t="array" ref="CR69">IFERROR(IF(OR(ISNA($A69),$AC69&lt;100,INDEX(International!R$3:R$2000,_xlfn.XMATCH(100,International!R$3:R$2000,1,1)+$BR69)=""),NA(),INDEX(International!R$3:R$2000,_xlfn.XMATCH(100,International!R$3:R$2000,1,1)+$BR69)), NA())</f>
        <v>385</v>
      </c>
      <c r="CS69">
        <f t="shared" ref="CS69:CV69" si="270">IF(OR(ISNA($A69),$AC69&lt;100),NA(),IF(CR69=100,0,($BR69*LOG(2)/LOG(CR69/100))))</f>
        <v>10.283524769174475</v>
      </c>
      <c r="CT69">
        <f>IF(OR(ISNA($A69),$AC69&lt;100),NA(),IF($BR69=0,0,FLOOR((CR69-_xlfn.XLOOKUP(_xlfn.AGGREGATE(5,6,$BR$3:$BR2020),$BR$3:$BR$2000,CR$3:CR$2000,1,1))/_xlfn.XLOOKUP($BR69,$BR$3:$BR$2000,$BR$3:$BR$2000,1,1), 1)))</f>
        <v>14</v>
      </c>
      <c r="CU69" cm="1">
        <f t="array" ref="CU69">IFERROR(IF(OR(ISNA($A69),$AC69&lt;100,INDEX(International!U$3:U$2000,_xlfn.XMATCH(100,International!U$3:U$2000,1,1)+$BR69)=""),NA(),INDEX(International!U$3:U$2000,_xlfn.XMATCH(100,International!U$3:U$2000,1,1)+$BR69)), NA())</f>
        <v>7755</v>
      </c>
      <c r="CV69">
        <f t="shared" si="270"/>
        <v>3.186207607646558</v>
      </c>
      <c r="CW69">
        <f>IF(OR(ISNA($A69),$AC69&lt;100),NA(),IF($BR69=0,0,FLOOR((CU69-_xlfn.XLOOKUP(_xlfn.AGGREGATE(5,6,$BR$3:$BR2020),$BR$3:$BR$2000,CU$3:CU$2000,1,1))/_xlfn.XLOOKUP($BR69,$BR$3:$BR$2000,$BR$3:$BR$2000,1,1), 1)))</f>
        <v>382</v>
      </c>
      <c r="CX69" cm="1">
        <f t="array" ref="CX69">IFERROR(IF(OR(ISNA($A69),$AC69&lt;100,INDEX(International!X$3:X$2000,_xlfn.XMATCH(100,International!X$3:X$2000,1,1)+$BR69)=""),NA(),INDEX(International!X$3:X$2000,_xlfn.XMATCH(100,International!X$3:X$2000,1,1)+$BR69)), NA())</f>
        <v>9529</v>
      </c>
      <c r="CY69">
        <f t="shared" ref="CY69" si="271">IF(OR(ISNA($A69),$AC69&lt;100),NA(),IF(CX69=100,0,($BR69*LOG(2)/LOG(CX69/100))))</f>
        <v>3.042170761304853</v>
      </c>
      <c r="CZ69">
        <f>IF(OR(ISNA($A69),$AC69&lt;100),NA(),IF($BR69=0,0,FLOOR((CX69-_xlfn.XLOOKUP(_xlfn.AGGREGATE(5,6,$BR$3:$BR2020),$BR$3:$BR$2000,CX$3:CX$2000,1,1))/_xlfn.XLOOKUP($BR69,$BR$3:$BR$2000,$BR$3:$BR$2000,1,1), 1)))</f>
        <v>470</v>
      </c>
      <c r="DA69" t="e">
        <f>IF(_xlfn.IFNA(A69,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69:K2066)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68+1,DA68+1,NA())))</f>
        <v>#N/A</v>
      </c>
      <c r="DB69" t="e" cm="1">
        <f t="array" ref="DB69">IFERROR(IF(ISNA($A69),NA(),INDEX(B$3:B$2000,_xlfn.XMATCH(Configuration!$B$12,B$3:B$2000,1,1)+$DA69)-0), NA())</f>
        <v>#N/A</v>
      </c>
      <c r="DC69" t="e" cm="1">
        <f t="array" ref="DC69">IFERROR(IF(ISNA($A69),NA(),INDEX(E$3:E$2000,_xlfn.XMATCH(Configuration!$B$12,E$3:E$2000,1,1)+$DA69)-0), NA())</f>
        <v>#N/A</v>
      </c>
      <c r="DD69" t="e" cm="1">
        <f t="array" ref="DD69">IFERROR(IF(ISNA($A69),NA(),INDEX(H$3:H$2000,_xlfn.XMATCH(Configuration!$B$12,H$3:H$2000,1,1)+$DA69)-0), NA())</f>
        <v>#N/A</v>
      </c>
      <c r="DE69" t="e" cm="1">
        <f t="array" ref="DE69">IFERROR(IF(ISNA($A69),NA(),INDEX(K$3:K$2000,_xlfn.XMATCH(Configuration!$B$12,K$3:K$2000,1,1)+$DA69)-0), NA())</f>
        <v>#N/A</v>
      </c>
      <c r="DF69" t="e" cm="1">
        <f t="array" ref="DF69">IFERROR(IF(ISNA($A69),NA(),INDEX(N$3:N$2000,_xlfn.XMATCH(Configuration!$B$12,N$3:N$2000,1,1)+$DA69)-0), NA())</f>
        <v>#N/A</v>
      </c>
      <c r="DG69" t="e" cm="1">
        <f t="array" ref="DG69">IFERROR(IF(ISNA($A69),NA(),INDEX(Q$3:Q$2000,_xlfn.XMATCH(Configuration!$B$12,Q$3:Q$2000,1,1)+$DA69)-0), NA())</f>
        <v>#N/A</v>
      </c>
      <c r="DH69" t="e" cm="1">
        <f t="array" ref="DH69">IFERROR(IF(ISNA($A69),NA(),INDEX(T$3:T$2000,_xlfn.XMATCH(Configuration!$B$12,T$3:T$2000,1,1)+$DA69)-0), NA())</f>
        <v>#N/A</v>
      </c>
      <c r="DI69" t="e" cm="1">
        <f t="array" ref="DI69">IFERROR(IF(ISNA($A69),NA(),INDEX(W$3:W$2000,_xlfn.XMATCH(Configuration!$B$12,W$3:W$2000,1,1)+$DA69)-0), NA())</f>
        <v>#N/A</v>
      </c>
    </row>
    <row r="70" spans="1:113" x14ac:dyDescent="0.2">
      <c r="A70" s="1">
        <f>IF(OR(Daily!$A70="",Daily!$B70="*"),NA(),Daily!A70)</f>
        <v>43921</v>
      </c>
      <c r="B70">
        <f>IF(_xlfn.IFNA($A70,"")="","",Daily!C70+IF(ROW(A70)&gt;4,B69,0))</f>
        <v>80</v>
      </c>
      <c r="C70">
        <f>IF(_xlfn.IFNA($A70,"")="","",Daily!D70+IF(ROW(B70)&gt;4,C69,0))</f>
        <v>2</v>
      </c>
      <c r="D70">
        <f>IF(_xlfn.IFNA($A70,"")="","",Daily!E70+IF(ROW(C70)&gt;4,D69,0))</f>
        <v>1</v>
      </c>
      <c r="E70">
        <f>IF(_xlfn.IFNA($A70,"")="","",Daily!F70+IF(ROW(D70)&gt;4,E69,0))</f>
        <v>2032</v>
      </c>
      <c r="F70">
        <f>IF(_xlfn.IFNA($A70,"")="","",Daily!G70+IF(ROW(E70)&gt;4,F69,0))</f>
        <v>4</v>
      </c>
      <c r="G70">
        <f>IF(_xlfn.IFNA($A70,"")="","",Daily!H70+IF(ROW(F70)&gt;4,G69,0))</f>
        <v>8</v>
      </c>
      <c r="H70">
        <f>IF(_xlfn.IFNA($A70,"")="","",Daily!I70+IF(ROW(G70)&gt;4,H69,0))</f>
        <v>19</v>
      </c>
      <c r="I70">
        <f>IF(_xlfn.IFNA($A70,"")="","",Daily!J70+IF(ROW(H70)&gt;4,I69,0))</f>
        <v>0</v>
      </c>
      <c r="J70">
        <f>IF(_xlfn.IFNA($A70,"")="","",Daily!K70+IF(ROW(I70)&gt;4,J69,0))</f>
        <v>0</v>
      </c>
      <c r="K70">
        <f>IF(_xlfn.IFNA($A70,"")="","",Daily!L70+IF(ROW(J70)&gt;4,K69,0))</f>
        <v>337</v>
      </c>
      <c r="L70">
        <f>IF(_xlfn.IFNA($A70,"")="","",Daily!M70+IF(ROW(K70)&gt;4,L69,0))</f>
        <v>9</v>
      </c>
      <c r="M70">
        <f>IF(_xlfn.IFNA($A70,"")="","",Daily!N70+IF(ROW(L70)&gt;4,M69,0))</f>
        <v>0</v>
      </c>
      <c r="N70">
        <f>IF(_xlfn.IFNA($A70,"")="","",Daily!O70+IF(ROW(M70)&gt;4,N69,0))</f>
        <v>743</v>
      </c>
      <c r="O70">
        <f>IF(_xlfn.IFNA($A70,"")="","",Daily!P70+IF(ROW(N70)&gt;4,O69,0))</f>
        <v>8</v>
      </c>
      <c r="P70">
        <f>IF(_xlfn.IFNA($A70,"")="","",Daily!Q70+IF(ROW(O70)&gt;4,P69,0))</f>
        <v>2</v>
      </c>
      <c r="Q70">
        <f>IF(_xlfn.IFNA($A70,"")="","",Daily!R70+IF(ROW(P70)&gt;4,Q69,0))</f>
        <v>69</v>
      </c>
      <c r="R70">
        <f>IF(_xlfn.IFNA($A70,"")="","",Daily!S70+IF(ROW(Q70)&gt;4,R69,0))</f>
        <v>5</v>
      </c>
      <c r="S70">
        <f>IF(_xlfn.IFNA($A70,"")="","",Daily!T70+IF(ROW(R70)&gt;4,S69,0))</f>
        <v>2</v>
      </c>
      <c r="T70">
        <f>IF(_xlfn.IFNA($A70,"")="","",Daily!U70+IF(ROW(S70)&gt;4,T69,0))</f>
        <v>364</v>
      </c>
      <c r="U70">
        <f>IF(_xlfn.IFNA($A70,"")="","",Daily!V70+IF(ROW(T70)&gt;4,U69,0))</f>
        <v>6</v>
      </c>
      <c r="V70">
        <f>IF(_xlfn.IFNA($A70,"")="","",Daily!W70+IF(ROW(U70)&gt;4,V69,0))</f>
        <v>2</v>
      </c>
      <c r="W70">
        <f>IF(_xlfn.IFNA($A70,"")="","",Daily!X70+IF(ROW(V70)&gt;4,W69,0))</f>
        <v>917</v>
      </c>
      <c r="X70">
        <f>IF(_xlfn.IFNA($A70,"")="","",Daily!Y70+IF(ROW(W70)&gt;4,X69,0))</f>
        <v>291</v>
      </c>
      <c r="Y70">
        <f>IF(_xlfn.IFNA($A70,"")="","",Daily!Z70+IF(ROW(X70)&gt;4,Y69,0))</f>
        <v>4</v>
      </c>
      <c r="Z70">
        <f>IF(_xlfn.IFNA($A70,"")="","",Daily!C70+Daily!F70+Daily!I70+Daily!L70+Daily!O70+Daily!R70+Daily!U70+Daily!X70)</f>
        <v>309</v>
      </c>
      <c r="AA70">
        <f>IF(_xlfn.IFNA($A70,"")="","",Daily!D70+Daily!G70+Daily!J70+Daily!M70+Daily!P70+Daily!S70+Daily!V70+Daily!Y70+Daily!AA70)</f>
        <v>43</v>
      </c>
      <c r="AB70">
        <f>IF(_xlfn.IFNA($A70,"")="","",Daily!E70+Daily!H70+Daily!K70+Daily!N70+Daily!Q70+Daily!T70+Daily!W70+Daily!Z70)</f>
        <v>1</v>
      </c>
      <c r="AC70">
        <f t="shared" si="239"/>
        <v>4561</v>
      </c>
      <c r="AD70">
        <f t="shared" si="240"/>
        <v>339</v>
      </c>
      <c r="AE70">
        <f t="shared" si="241"/>
        <v>19</v>
      </c>
      <c r="AF70" s="5">
        <f t="shared" si="242"/>
        <v>1.1529850746268657</v>
      </c>
      <c r="AG70">
        <f t="shared" si="243"/>
        <v>4203</v>
      </c>
      <c r="AH70">
        <f t="shared" si="244"/>
        <v>2529</v>
      </c>
      <c r="AI70">
        <f t="shared" si="245"/>
        <v>335</v>
      </c>
      <c r="AJ70">
        <f t="shared" si="246"/>
        <v>11</v>
      </c>
      <c r="AK70">
        <f t="shared" si="247"/>
        <v>2183</v>
      </c>
      <c r="AL70" s="2">
        <f t="shared" si="248"/>
        <v>5.3072625698324022E-2</v>
      </c>
      <c r="AM70" s="2">
        <f t="shared" si="249"/>
        <v>0.94692737430167595</v>
      </c>
      <c r="AN70" s="2">
        <f t="shared" si="250"/>
        <v>1.7540013155009866E-2</v>
      </c>
      <c r="AO70" s="2">
        <f t="shared" si="251"/>
        <v>0.44551633413725061</v>
      </c>
      <c r="AP70" s="2">
        <f t="shared" si="252"/>
        <v>4.1657531243148435E-3</v>
      </c>
      <c r="AQ70" s="2">
        <f t="shared" si="253"/>
        <v>7.3887305415479068E-2</v>
      </c>
      <c r="AR70" s="2">
        <f t="shared" si="254"/>
        <v>0.16290287217715413</v>
      </c>
      <c r="AS70" s="2">
        <f t="shared" si="255"/>
        <v>1.512826134619601E-2</v>
      </c>
      <c r="AT70" s="2">
        <f t="shared" si="256"/>
        <v>7.980705985529489E-2</v>
      </c>
      <c r="AU70" s="2">
        <f t="shared" si="257"/>
        <v>0.20105240078930059</v>
      </c>
      <c r="AV70" s="3">
        <f t="shared" ca="1" si="258"/>
        <v>357.42857142857144</v>
      </c>
      <c r="AW70" s="2">
        <f t="shared" si="259"/>
        <v>7.2671683913452495E-2</v>
      </c>
      <c r="AX70" s="2">
        <f t="shared" si="260"/>
        <v>0.15298507462686567</v>
      </c>
      <c r="AY70" t="e">
        <f t="shared" si="261"/>
        <v>#N/A</v>
      </c>
      <c r="AZ70">
        <f t="shared" si="262"/>
        <v>7</v>
      </c>
      <c r="BA70" s="3">
        <f>IF(_xlfn.IFNA($A70,"")="","",AC70/(Configuration!$B$1/1000000))</f>
        <v>179.81966780080666</v>
      </c>
      <c r="BB70">
        <f>IF(OR(_xlfn.IFNA($A70,"")="", ROW()&lt;=3,MAX(International!$C$3:$C$2000)&lt;$AC70),"",$A70-_xlfn.XLOOKUP($AC70,International!$C$3:$C$2000,International!$A$3:$A$2000,NA(),1,1))</f>
        <v>25</v>
      </c>
      <c r="BC70">
        <f>IF(OR(_xlfn.IFNA($A70,"")="", ROW()&lt;=3,MAX(International!$D$3:$D$2000)&lt;$BA70),"",$A70-_xlfn.XLOOKUP($BA70,International!$D$3:$D$2000,International!$A$3:$A$2000,NA(),1,1))</f>
        <v>20</v>
      </c>
      <c r="BD70">
        <f>IF(OR(_xlfn.IFNA($A70,"")="", ROW()&lt;=3,MAX(International!$F$3:$F$2000)&lt;$AC70),"",$A70-_xlfn.XLOOKUP($AC70,International!$F$3:$F$2000,International!$A$3:$A$2000,NA(),1,1))</f>
        <v>15</v>
      </c>
      <c r="BE70">
        <f>IF(OR(_xlfn.IFNA($A70,"")="", ROW()&lt;=3,MAX(International!$G$3:$G$2000)&lt;$BA70),"",$A70-_xlfn.XLOOKUP($BA70,International!$G$3:$G$2000,International!$A$3:$A$2000,NA(),1,1))</f>
        <v>11</v>
      </c>
      <c r="BF70" t="str">
        <f>IF(OR(_xlfn.IFNA($A70,"")="", ROW()&lt;=3,MAX(International!$I$3:$I$2000)&lt;$AC70),"",$A70-_xlfn.XLOOKUP($AC70,International!$I$3:$I$2000,International!$A$3:$A$2000,NA(),1,1))</f>
        <v/>
      </c>
      <c r="BG70">
        <f>IF(OR(_xlfn.IFNA($A70,"")="", ROW()&lt;=3,MAX(International!$J$3:$J$2000)&lt;$BA70),"",$A70-_xlfn.XLOOKUP($BA70,International!$J$3:$J$2000,International!$A$3:$A$2000,NA(),1,1))</f>
        <v>13</v>
      </c>
      <c r="BH70">
        <f>IF(OR(_xlfn.IFNA($A70,"")="", ROW()&lt;=3,MAX(International!$L$3:$L$2000)&lt;$AC70),"",$A70-_xlfn.XLOOKUP($AC70,International!$L$3:$L$2000,International!$A$3:$A$2000,NA(),1,1))</f>
        <v>15</v>
      </c>
      <c r="BI70">
        <f>IF(OR(_xlfn.IFNA($A70,"")="", ROW()&lt;=3,MAX(International!$M$3:$M$2000)&lt;$BA70),"",$A70-_xlfn.XLOOKUP($BA70,International!$M$3:$M$2000,International!$A$3:$A$2000,NA(),1,1))</f>
        <v>6</v>
      </c>
      <c r="BJ70">
        <f>IF(OR(_xlfn.IFNA($A70,"")="", ROW()&lt;=3,MAX(International!$O$3:$O$2000)&lt;$AC70),"",$A70-_xlfn.XLOOKUP($AC70,International!$O$3:$O$2000,International!$A$3:$A$2000,NA(),1,1))</f>
        <v>6</v>
      </c>
      <c r="BK70">
        <f>IF(OR(_xlfn.IFNA($A70,"")="", ROW()&lt;=3,MAX(International!$P$3:$P$2000)&lt;$BA70),"",$A70-_xlfn.XLOOKUP($BA70,International!$P$3:$P$2000,International!$A$3:$A$2000,NA(),1,1))</f>
        <v>11</v>
      </c>
      <c r="BL70" t="str">
        <f>IF(OR(_xlfn.IFNA($A70,"")="", ROW()&lt;=3,MAX(International!$R$3:$R$2000)&lt;$AC70),"",$A70-_xlfn.XLOOKUP($AC70,International!$R$3:$R$2000,International!$A$3:$A$2000,NA(),1,1))</f>
        <v/>
      </c>
      <c r="BM70" t="str">
        <f>IF(OR(_xlfn.IFNA($A70,"")="", ROW()&lt;=3,MAX(International!$S$3:$S$2000)&lt;$BA70),"",$A70-_xlfn.XLOOKUP($BA70,International!$S$3:$S$2000,International!$A$3:$A$2000,NA(),1,1))</f>
        <v/>
      </c>
      <c r="BN70">
        <f>IF(OR(_xlfn.IFNA($A70,"")="", ROW()&lt;=3,MAX(International!$U$3:$U$2000)&lt;$AC70),"",$A70-_xlfn.XLOOKUP($AC70,International!$U$3:$U$2000,International!$A$3:$A$2000,NA(),1,1))</f>
        <v>28</v>
      </c>
      <c r="BO70">
        <f>IF(OR(_xlfn.IFNA($A70,"")="", ROW()&lt;=3,MAX(International!$V$3:$V$2000)&lt;$BA70),"",$A70-_xlfn.XLOOKUP($BA70,International!$V$3:$V$2000,International!$A$3:$A$2000,NA(),1,1))</f>
        <v>4</v>
      </c>
      <c r="BP70">
        <f>IF(OR(_xlfn.IFNA($A70,"")="", ROW()&lt;=3,MAX(International!$X$3:$X$2000)&lt;$AC70),"",$A70-_xlfn.XLOOKUP($AC70,International!$X$3:$X$2000,International!$A$3:$A$2000,NA(),1,1))</f>
        <v>10</v>
      </c>
      <c r="BQ70">
        <f>IF(OR(_xlfn.IFNA($A70,"")="", ROW()&lt;=3,MAX(International!$Y$3:$Y$2000)&lt;$BA70),"",$A70-_xlfn.XLOOKUP($BA70,International!$Y$3:$Y$2000,International!$A$3:$A$2000,NA(),1,1))</f>
        <v>5</v>
      </c>
      <c r="BR70">
        <f t="shared" si="263"/>
        <v>21</v>
      </c>
      <c r="BS70" t="e">
        <f t="shared" si="230"/>
        <v>#N/A</v>
      </c>
      <c r="BT70" t="e">
        <f t="shared" si="231"/>
        <v>#N/A</v>
      </c>
      <c r="BU70">
        <f t="shared" si="232"/>
        <v>12800</v>
      </c>
      <c r="BV70">
        <f t="shared" si="233"/>
        <v>3804</v>
      </c>
      <c r="BW70">
        <f t="shared" si="234"/>
        <v>1836</v>
      </c>
      <c r="BX70">
        <f>IFERROR(IF(OR(ISNA($A70),$AC70&lt;100),NA(),IF(FLOOR((2^(($BR70+2*_xlfn.XLOOKUP(_xlfn.AGGREGATE(4,6,$BR$3:$BR2021),$BR$3:$BR$2000,$CA$3:$CA$2000,1,1)*LOG(10)/LOG(2))/_xlfn.XLOOKUP(_xlfn.AGGREGATE(4,6,$BR$3:$BR2021),$BR$3:$BR$2000,$CA$3:$CA$2000,1,1))),2)&gt; _xlfn.AGGREGATE(4,6,$BZ$3:$CX$2000)+2000,NA(),FLOOR((2^(($BR70+2*_xlfn.XLOOKUP(_xlfn.AGGREGATE(4,6,$BR$3:$BR2021),$BR$3:$BR$2000,$CA$3:$CA$2000,1,1)*LOG(10)/LOG(2))/_xlfn.XLOOKUP(_xlfn.AGGREGATE(4,6,$BR$3:$BR2021),$BR$3:$BR$2000,$CA$3:$CA$2000,1,1))),2))), NA())</f>
        <v>4560</v>
      </c>
      <c r="BY70">
        <f>IF(OR(ISNA($A70),$AC70&lt;100),NA(),FLOOR(_xlfn.XLOOKUP(_xlfn.AGGREGATE(5,6,$BR$3:$BR2021),$BR$3:$BR$2000,$BZ$3:$BZ$2000,1,1)+(_xlfn.XLOOKUP(_xlfn.AGGREGATE(4,6,$BR$3:$BR2021),$BR$3:$BR$2000,$BZ$3:$BZ$2000,1,1)-_xlfn.XLOOKUP(_xlfn.AGGREGATE(5,6,$BR$3:$BR2021),$BR$3:$BR$2000,$BZ$3:$BZ$2000,1,1))/_xlfn.XLOOKUP(_xlfn.AGGREGATE(4,6,$BR$3:$BR2021),$BR$3:$BR$2000,$BR$3:$BR$2000,1,1)*BR70, 1))</f>
        <v>4561</v>
      </c>
      <c r="BZ70">
        <f t="shared" si="264"/>
        <v>4561</v>
      </c>
      <c r="CA70">
        <f t="shared" si="235"/>
        <v>3.810368301133789</v>
      </c>
      <c r="CB70">
        <f>IF(OR(ISNA($A70),$AC70&lt;100),NA(),IF($BR70=0,0,FLOOR((BZ70-_xlfn.XLOOKUP(_xlfn.AGGREGATE(5,6,$BR$3:$BR2021),$BR$3:$BR$2000,BZ$3:BZ$2000,1,1))/_xlfn.XLOOKUP($BR70,$BR$3:$BR$2000,$BR$3:$BR$2000,1,1), 1)))</f>
        <v>211</v>
      </c>
      <c r="CC70" cm="1">
        <f t="array" ref="CC70">IFERROR(IF(OR(ISNA($A70),$AC70&lt;100,INDEX(International!C$3:C$2000,_xlfn.XMATCH(100,International!C$3:C$2000,1,1)+$BR70)=""),NA(),INDEX(International!C$3:C$2000,_xlfn.XMATCH(100,International!C$3:C$2000,1,1)+$BR70)), NA())</f>
        <v>24747</v>
      </c>
      <c r="CD70">
        <f t="shared" si="265"/>
        <v>2.6411407266499203</v>
      </c>
      <c r="CE70">
        <f>IF(OR(ISNA($A70),$AC70&lt;100),NA(),IF($BR70=0,0,FLOOR((CC70-_xlfn.XLOOKUP(_xlfn.AGGREGATE(5,6,$BR$3:$BR2021),$BR$3:$BR$2000,CC$3:CC$2000,1,1))/_xlfn.XLOOKUP($BR70,$BR$3:$BR$2000,$BR$3:$BR$2000,1,1), 1)))</f>
        <v>1171</v>
      </c>
      <c r="CF70" cm="1">
        <f t="array" ref="CF70">IFERROR(IF(OR(ISNA($A70),$AC70&lt;100,INDEX(International!F$3:F$2000,_xlfn.XMATCH(100,International!F$3:F$2000,1,1)+$BR70)=""),NA(),INDEX(International!F$3:F$2000,_xlfn.XMATCH(100,International!F$3:F$2000,1,1)+$BR70)), NA())</f>
        <v>14282</v>
      </c>
      <c r="CG70">
        <f t="shared" si="178"/>
        <v>2.9337581659415668</v>
      </c>
      <c r="CH70">
        <f>IF(OR(ISNA($A70),$AC70&lt;100),NA(),IF($BR70=0,0,FLOOR((CF70-_xlfn.XLOOKUP(_xlfn.AGGREGATE(5,6,$BR$3:$BR2021),$BR$3:$BR$2000,CF$3:CF$2000,1,1))/_xlfn.XLOOKUP($BR70,$BR$3:$BR$2000,$BR$3:$BR$2000,1,1), 1)))</f>
        <v>675</v>
      </c>
      <c r="CI70" t="e" cm="1">
        <f t="array" ref="CI70">IFERROR(IF(OR(ISNA($A70),$AC70&lt;100,INDEX(International!I$3:I$2000,_xlfn.XMATCH(100,International!I$3:I$2000,1,1)+$BR70)=""),NA(),INDEX(International!I$3:I$2000,_xlfn.XMATCH(100,International!I$3:I$2000,1,1)+$BR70)), NA())</f>
        <v>#N/A</v>
      </c>
      <c r="CJ70" t="e">
        <f t="shared" si="178"/>
        <v>#N/A</v>
      </c>
      <c r="CK70" t="e">
        <f>IF(OR(ISNA($A70),$AC70&lt;100),NA(),IF($BR70=0,0,FLOOR((CI70-_xlfn.XLOOKUP(_xlfn.AGGREGATE(5,6,$BR$3:$BR2021),$BR$3:$BR$2000,CI$3:CI$2000,1,1))/_xlfn.XLOOKUP($BR70,$BR$3:$BR$2000,$BR$3:$BR$2000,1,1), 1)))</f>
        <v>#N/A</v>
      </c>
      <c r="CL70" cm="1">
        <f t="array" ref="CL70">IFERROR(IF(OR(ISNA($A70),$AC70&lt;100,INDEX(International!L$3:L$2000,_xlfn.XMATCH(100,International!L$3:L$2000,1,1)+$BR70)=""),NA(),INDEX(International!L$3:L$2000,_xlfn.XMATCH(100,International!L$3:L$2000,1,1)+$BR70)), NA())</f>
        <v>53740</v>
      </c>
      <c r="CM70">
        <f t="shared" ref="CM70:CP70" si="272">IF(OR(ISNA($A70),$AC70&lt;100),NA(),IF(CL70=100,0,($BR70*LOG(2)/LOG(CL70/100))))</f>
        <v>2.3153628985961707</v>
      </c>
      <c r="CN70">
        <f>IF(OR(ISNA($A70),$AC70&lt;100),NA(),IF($BR70=0,0,FLOOR((CL70-_xlfn.XLOOKUP(_xlfn.AGGREGATE(5,6,$BR$3:$BR2021),$BR$3:$BR$2000,CL$3:CL$2000,1,1))/_xlfn.XLOOKUP($BR70,$BR$3:$BR$2000,$BR$3:$BR$2000,1,1), 1)))</f>
        <v>2553</v>
      </c>
      <c r="CO70" cm="1">
        <f t="array" ref="CO70">IFERROR(IF(OR(ISNA($A70),$AC70&lt;100,INDEX(International!O$3:O$2000,_xlfn.XMATCH(100,International!O$3:O$2000,1,1)+$BR70)=""),NA(),INDEX(International!O$3:O$2000,_xlfn.XMATCH(100,International!O$3:O$2000,1,1)+$BR70)), NA())</f>
        <v>7284</v>
      </c>
      <c r="CP70">
        <f t="shared" si="272"/>
        <v>3.3944007487093009</v>
      </c>
      <c r="CQ70">
        <f>IF(OR(ISNA($A70),$AC70&lt;100),NA(),IF($BR70=0,0,FLOOR((CO70-_xlfn.XLOOKUP(_xlfn.AGGREGATE(5,6,$BR$3:$BR2021),$BR$3:$BR$2000,CO$3:CO$2000,1,1))/_xlfn.XLOOKUP($BR70,$BR$3:$BR$2000,$BR$3:$BR$2000,1,1), 1)))</f>
        <v>341</v>
      </c>
      <c r="CR70" cm="1">
        <f t="array" ref="CR70">IFERROR(IF(OR(ISNA($A70),$AC70&lt;100,INDEX(International!R$3:R$2000,_xlfn.XMATCH(100,International!R$3:R$2000,1,1)+$BR70)=""),NA(),INDEX(International!R$3:R$2000,_xlfn.XMATCH(100,International!R$3:R$2000,1,1)+$BR70)), NA())</f>
        <v>432</v>
      </c>
      <c r="CS70">
        <f t="shared" ref="CS70:CV70" si="273">IF(OR(ISNA($A70),$AC70&lt;100),NA(),IF(CR70=100,0,($BR70*LOG(2)/LOG(CR70/100))))</f>
        <v>9.9477444397721353</v>
      </c>
      <c r="CT70">
        <f>IF(OR(ISNA($A70),$AC70&lt;100),NA(),IF($BR70=0,0,FLOOR((CR70-_xlfn.XLOOKUP(_xlfn.AGGREGATE(5,6,$BR$3:$BR2021),$BR$3:$BR$2000,CR$3:CR$2000,1,1))/_xlfn.XLOOKUP($BR70,$BR$3:$BR$2000,$BR$3:$BR$2000,1,1), 1)))</f>
        <v>15</v>
      </c>
      <c r="CU70" cm="1">
        <f t="array" ref="CU70">IFERROR(IF(OR(ISNA($A70),$AC70&lt;100,INDEX(International!U$3:U$2000,_xlfn.XMATCH(100,International!U$3:U$2000,1,1)+$BR70)=""),NA(),INDEX(International!U$3:U$2000,_xlfn.XMATCH(100,International!U$3:U$2000,1,1)+$BR70)), NA())</f>
        <v>7869</v>
      </c>
      <c r="CV70">
        <f t="shared" si="273"/>
        <v>3.334334478792405</v>
      </c>
      <c r="CW70">
        <f>IF(OR(ISNA($A70),$AC70&lt;100),NA(),IF($BR70=0,0,FLOOR((CU70-_xlfn.XLOOKUP(_xlfn.AGGREGATE(5,6,$BR$3:$BR2021),$BR$3:$BR$2000,CU$3:CU$2000,1,1))/_xlfn.XLOOKUP($BR70,$BR$3:$BR$2000,$BR$3:$BR$2000,1,1), 1)))</f>
        <v>369</v>
      </c>
      <c r="CX70" cm="1">
        <f t="array" ref="CX70">IFERROR(IF(OR(ISNA($A70),$AC70&lt;100,INDEX(International!X$3:X$2000,_xlfn.XMATCH(100,International!X$3:X$2000,1,1)+$BR70)=""),NA(),INDEX(International!X$3:X$2000,_xlfn.XMATCH(100,International!X$3:X$2000,1,1)+$BR70)), NA())</f>
        <v>11658</v>
      </c>
      <c r="CY70">
        <f t="shared" ref="CY70" si="274">IF(OR(ISNA($A70),$AC70&lt;100),NA(),IF(CX70=100,0,($BR70*LOG(2)/LOG(CX70/100))))</f>
        <v>3.0589162581048002</v>
      </c>
      <c r="CZ70">
        <f>IF(OR(ISNA($A70),$AC70&lt;100),NA(),IF($BR70=0,0,FLOOR((CX70-_xlfn.XLOOKUP(_xlfn.AGGREGATE(5,6,$BR$3:$BR2021),$BR$3:$BR$2000,CX$3:CX$2000,1,1))/_xlfn.XLOOKUP($BR70,$BR$3:$BR$2000,$BR$3:$BR$2000,1,1), 1)))</f>
        <v>549</v>
      </c>
      <c r="DA70" t="e">
        <f>IF(_xlfn.IFNA(A70,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70:K2067)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69+1,DA69+1,NA())))</f>
        <v>#N/A</v>
      </c>
      <c r="DB70" t="e" cm="1">
        <f t="array" ref="DB70">IFERROR(IF(ISNA($A70),NA(),INDEX(B$3:B$2000,_xlfn.XMATCH(Configuration!$B$12,B$3:B$2000,1,1)+$DA70)-0), NA())</f>
        <v>#N/A</v>
      </c>
      <c r="DC70" t="e" cm="1">
        <f t="array" ref="DC70">IFERROR(IF(ISNA($A70),NA(),INDEX(E$3:E$2000,_xlfn.XMATCH(Configuration!$B$12,E$3:E$2000,1,1)+$DA70)-0), NA())</f>
        <v>#N/A</v>
      </c>
      <c r="DD70" t="e" cm="1">
        <f t="array" ref="DD70">IFERROR(IF(ISNA($A70),NA(),INDEX(H$3:H$2000,_xlfn.XMATCH(Configuration!$B$12,H$3:H$2000,1,1)+$DA70)-0), NA())</f>
        <v>#N/A</v>
      </c>
      <c r="DE70" t="e" cm="1">
        <f t="array" ref="DE70">IFERROR(IF(ISNA($A70),NA(),INDEX(K$3:K$2000,_xlfn.XMATCH(Configuration!$B$12,K$3:K$2000,1,1)+$DA70)-0), NA())</f>
        <v>#N/A</v>
      </c>
      <c r="DF70" t="e" cm="1">
        <f t="array" ref="DF70">IFERROR(IF(ISNA($A70),NA(),INDEX(N$3:N$2000,_xlfn.XMATCH(Configuration!$B$12,N$3:N$2000,1,1)+$DA70)-0), NA())</f>
        <v>#N/A</v>
      </c>
      <c r="DG70" t="e" cm="1">
        <f t="array" ref="DG70">IFERROR(IF(ISNA($A70),NA(),INDEX(Q$3:Q$2000,_xlfn.XMATCH(Configuration!$B$12,Q$3:Q$2000,1,1)+$DA70)-0), NA())</f>
        <v>#N/A</v>
      </c>
      <c r="DH70" t="e" cm="1">
        <f t="array" ref="DH70">IFERROR(IF(ISNA($A70),NA(),INDEX(T$3:T$2000,_xlfn.XMATCH(Configuration!$B$12,T$3:T$2000,1,1)+$DA70)-0), NA())</f>
        <v>#N/A</v>
      </c>
      <c r="DI70" t="e" cm="1">
        <f t="array" ref="DI70">IFERROR(IF(ISNA($A70),NA(),INDEX(W$3:W$2000,_xlfn.XMATCH(Configuration!$B$12,W$3:W$2000,1,1)+$DA70)-0), NA())</f>
        <v>#N/A</v>
      </c>
    </row>
    <row r="71" spans="1:113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39"/>
        <v/>
      </c>
      <c r="AD71" t="str">
        <f t="shared" si="240"/>
        <v/>
      </c>
      <c r="AE71" t="str">
        <f t="shared" si="241"/>
        <v/>
      </c>
      <c r="AF71" s="5" t="str">
        <f t="shared" si="242"/>
        <v/>
      </c>
      <c r="AG71" t="str">
        <f t="shared" si="243"/>
        <v/>
      </c>
      <c r="AH71" t="str">
        <f t="shared" si="244"/>
        <v/>
      </c>
      <c r="AI71" t="str">
        <f t="shared" si="245"/>
        <v/>
      </c>
      <c r="AJ71" t="str">
        <f t="shared" si="246"/>
        <v/>
      </c>
      <c r="AK71" t="str">
        <f t="shared" si="247"/>
        <v/>
      </c>
      <c r="AL71" s="2" t="str">
        <f t="shared" si="248"/>
        <v/>
      </c>
      <c r="AM71" s="2" t="str">
        <f t="shared" si="249"/>
        <v/>
      </c>
      <c r="AN71" s="2" t="str">
        <f t="shared" si="250"/>
        <v/>
      </c>
      <c r="AO71" s="2" t="str">
        <f t="shared" si="251"/>
        <v/>
      </c>
      <c r="AP71" s="2" t="str">
        <f t="shared" si="252"/>
        <v/>
      </c>
      <c r="AQ71" s="2" t="str">
        <f t="shared" si="253"/>
        <v/>
      </c>
      <c r="AR71" s="2" t="str">
        <f t="shared" si="254"/>
        <v/>
      </c>
      <c r="AS71" s="2" t="str">
        <f t="shared" si="255"/>
        <v/>
      </c>
      <c r="AT71" s="2" t="str">
        <f t="shared" si="256"/>
        <v/>
      </c>
      <c r="AU71" s="2" t="str">
        <f t="shared" si="257"/>
        <v/>
      </c>
      <c r="AV71" s="3" t="str">
        <f t="shared" ca="1" si="258"/>
        <v/>
      </c>
      <c r="AW71" s="2" t="str">
        <f t="shared" si="259"/>
        <v/>
      </c>
      <c r="AX71" s="2" t="str">
        <f t="shared" si="260"/>
        <v/>
      </c>
      <c r="AY71" t="str">
        <f t="shared" si="261"/>
        <v/>
      </c>
      <c r="AZ71" t="str">
        <f t="shared" si="262"/>
        <v/>
      </c>
      <c r="BA71" s="3" t="str">
        <f>IF(_xlfn.IFNA($A71,"")="","",AC71/(Configuration!$B$1/1000000))</f>
        <v/>
      </c>
      <c r="BB71" t="str">
        <f>IF(OR(_xlfn.IFNA($A71,"")="", ROW()&lt;=3,MAX(International!$C$3:$C$2000)&lt;$AC71),"",$A71-_xlfn.XLOOKUP($AC71,International!$C$3:$C$2000,International!$A$3:$A$2000,NA(),1,1))</f>
        <v/>
      </c>
      <c r="BC71" t="str">
        <f>IF(OR(_xlfn.IFNA($A71,"")="", ROW()&lt;=3,MAX(International!$D$3:$D$2000)&lt;$BA71),"",$A71-_xlfn.XLOOKUP($BA71,International!$D$3:$D$2000,International!$A$3:$A$2000,NA(),1,1))</f>
        <v/>
      </c>
      <c r="BD71" t="str">
        <f>IF(OR(_xlfn.IFNA($A71,"")="", ROW()&lt;=3,MAX(International!$F$3:$F$2000)&lt;$AC71),"",$A71-_xlfn.XLOOKUP($AC71,International!$F$3:$F$2000,International!$A$3:$A$2000,NA(),1,1))</f>
        <v/>
      </c>
      <c r="BE71" t="str">
        <f>IF(OR(_xlfn.IFNA($A71,"")="", ROW()&lt;=3,MAX(International!$G$3:$G$2000)&lt;$BA71),"",$A71-_xlfn.XLOOKUP($BA71,International!$G$3:$G$2000,International!$A$3:$A$2000,NA(),1,1))</f>
        <v/>
      </c>
      <c r="BF71" t="str">
        <f>IF(OR(_xlfn.IFNA($A71,"")="", ROW()&lt;=3,MAX(International!$I$3:$I$2000)&lt;$AC71),"",$A71-_xlfn.XLOOKUP($AC71,International!$I$3:$I$2000,International!$A$3:$A$2000,NA(),1,1))</f>
        <v/>
      </c>
      <c r="BG71" t="str">
        <f>IF(OR(_xlfn.IFNA($A71,"")="", ROW()&lt;=3,MAX(International!$J$3:$J$2000)&lt;$BA71),"",$A71-_xlfn.XLOOKUP($BA71,International!$J$3:$J$2000,International!$A$3:$A$2000,NA(),1,1))</f>
        <v/>
      </c>
      <c r="BH71" t="str">
        <f>IF(OR(_xlfn.IFNA($A71,"")="", ROW()&lt;=3,MAX(International!$L$3:$L$2000)&lt;$AC71),"",$A71-_xlfn.XLOOKUP($AC71,International!$L$3:$L$2000,International!$A$3:$A$2000,NA(),1,1))</f>
        <v/>
      </c>
      <c r="BI71" t="str">
        <f>IF(OR(_xlfn.IFNA($A71,"")="", ROW()&lt;=3,MAX(International!$M$3:$M$2000)&lt;$BA71),"",$A71-_xlfn.XLOOKUP($BA71,International!$M$3:$M$2000,International!$A$3:$A$2000,NA(),1,1))</f>
        <v/>
      </c>
      <c r="BJ71" t="str">
        <f>IF(OR(_xlfn.IFNA($A71,"")="", ROW()&lt;=3,MAX(International!$O$3:$O$2000)&lt;$AC71),"",$A71-_xlfn.XLOOKUP($AC71,International!$O$3:$O$2000,International!$A$3:$A$2000,NA(),1,1))</f>
        <v/>
      </c>
      <c r="BK71" t="str">
        <f>IF(OR(_xlfn.IFNA($A71,"")="", ROW()&lt;=3,MAX(International!$P$3:$P$2000)&lt;$BA71),"",$A71-_xlfn.XLOOKUP($BA71,International!$P$3:$P$2000,International!$A$3:$A$2000,NA(),1,1))</f>
        <v/>
      </c>
      <c r="BL71" t="str">
        <f>IF(OR(_xlfn.IFNA($A71,"")="", ROW()&lt;=3,MAX(International!$R$3:$R$2000)&lt;$AC71),"",$A71-_xlfn.XLOOKUP($AC71,International!$R$3:$R$2000,International!$A$3:$A$2000,NA(),1,1))</f>
        <v/>
      </c>
      <c r="BM71" t="str">
        <f>IF(OR(_xlfn.IFNA($A71,"")="", ROW()&lt;=3,MAX(International!$S$3:$S$2000)&lt;$BA71),"",$A71-_xlfn.XLOOKUP($BA71,International!$S$3:$S$2000,International!$A$3:$A$2000,NA(),1,1))</f>
        <v/>
      </c>
      <c r="BN71" t="str">
        <f>IF(OR(_xlfn.IFNA($A71,"")="", ROW()&lt;=3,MAX(International!$U$3:$U$2000)&lt;$AC71),"",$A71-_xlfn.XLOOKUP($AC71,International!$U$3:$U$2000,International!$A$3:$A$2000,NA(),1,1))</f>
        <v/>
      </c>
      <c r="BO71" t="str">
        <f>IF(OR(_xlfn.IFNA($A71,"")="", ROW()&lt;=3,MAX(International!$V$3:$V$2000)&lt;$BA71),"",$A71-_xlfn.XLOOKUP($BA71,International!$V$3:$V$2000,International!$A$3:$A$2000,NA(),1,1))</f>
        <v/>
      </c>
      <c r="BP71" t="str">
        <f>IF(OR(_xlfn.IFNA($A71,"")="", ROW()&lt;=3,MAX(International!$X$3:$X$2000)&lt;$AC71),"",$A71-_xlfn.XLOOKUP($AC71,International!$X$3:$X$2000,International!$A$3:$A$2000,NA(),1,1))</f>
        <v/>
      </c>
      <c r="BQ71" t="str">
        <f>IF(OR(_xlfn.IFNA($A71,"")="", ROW()&lt;=3,MAX(International!$Y$3:$Y$2000)&lt;$BA71),"",$A71-_xlfn.XLOOKUP($BA71,International!$Y$3:$Y$2000,International!$A$3:$A$2000,NA(),1,1))</f>
        <v/>
      </c>
      <c r="BR71" t="e">
        <f t="shared" si="263"/>
        <v>#N/A</v>
      </c>
      <c r="BS71" t="e">
        <f t="shared" si="230"/>
        <v>#N/A</v>
      </c>
      <c r="BT71" t="e">
        <f t="shared" si="231"/>
        <v>#N/A</v>
      </c>
      <c r="BU71" t="e">
        <f t="shared" si="232"/>
        <v>#N/A</v>
      </c>
      <c r="BV71" t="e">
        <f t="shared" si="233"/>
        <v>#N/A</v>
      </c>
      <c r="BW71" t="e">
        <f t="shared" si="234"/>
        <v>#N/A</v>
      </c>
      <c r="BX71" t="e">
        <f>IFERROR(IF(OR(ISNA($A71),$AC71&lt;100),NA(),IF(FLOOR((2^(($BR71+2*_xlfn.XLOOKUP(_xlfn.AGGREGATE(4,6,$BR$3:$BR2022),$BR$3:$BR$2000,$CA$3:$CA$2000,1,1)*LOG(10)/LOG(2))/_xlfn.XLOOKUP(_xlfn.AGGREGATE(4,6,$BR$3:$BR2022),$BR$3:$BR$2000,$CA$3:$CA$2000,1,1))),2)&gt; _xlfn.AGGREGATE(4,6,$BZ$3:$CX$2000)+2000,NA(),FLOOR((2^(($BR71+2*_xlfn.XLOOKUP(_xlfn.AGGREGATE(4,6,$BR$3:$BR2022),$BR$3:$BR$2000,$CA$3:$CA$2000,1,1)*LOG(10)/LOG(2))/_xlfn.XLOOKUP(_xlfn.AGGREGATE(4,6,$BR$3:$BR2022),$BR$3:$BR$2000,$CA$3:$CA$2000,1,1))),2))), NA())</f>
        <v>#N/A</v>
      </c>
      <c r="BY71" t="e">
        <f>IF(OR(ISNA($A71),$AC71&lt;100),NA(),FLOOR(_xlfn.XLOOKUP(_xlfn.AGGREGATE(5,6,$BR$3:$BR2022),$BR$3:$BR$2000,$BZ$3:$BZ$2000,1,1)+(_xlfn.XLOOKUP(_xlfn.AGGREGATE(4,6,$BR$3:$BR2022),$BR$3:$BR$2000,$BZ$3:$BZ$2000,1,1)-_xlfn.XLOOKUP(_xlfn.AGGREGATE(5,6,$BR$3:$BR2022),$BR$3:$BR$2000,$BZ$3:$BZ$2000,1,1))/_xlfn.XLOOKUP(_xlfn.AGGREGATE(4,6,$BR$3:$BR2022),$BR$3:$BR$2000,$BR$3:$BR$2000,1,1)*BR71, 1))</f>
        <v>#N/A</v>
      </c>
      <c r="BZ71" t="e">
        <f t="shared" si="264"/>
        <v>#N/A</v>
      </c>
      <c r="CA71" t="e">
        <f t="shared" si="235"/>
        <v>#N/A</v>
      </c>
      <c r="CB71" t="e">
        <f>IF(OR(ISNA($A71),$AC71&lt;100),NA(),IF($BR71=0,0,FLOOR((BZ71-_xlfn.XLOOKUP(_xlfn.AGGREGATE(5,6,$BR$3:$BR2022),$BR$3:$BR$2000,BZ$3:BZ$2000,1,1))/_xlfn.XLOOKUP($BR71,$BR$3:$BR$2000,$BR$3:$BR$2000,1,1), 1)))</f>
        <v>#N/A</v>
      </c>
      <c r="CC71" t="e" cm="1">
        <f t="array" ref="CC71">IFERROR(IF(OR(ISNA($A71),$AC71&lt;100,INDEX(International!C$3:C$2000,_xlfn.XMATCH(100,International!C$3:C$2000,1,1)+$BR71)=""),NA(),INDEX(International!C$3:C$2000,_xlfn.XMATCH(100,International!C$3:C$2000,1,1)+$BR71)), NA())</f>
        <v>#N/A</v>
      </c>
      <c r="CD71" t="e">
        <f t="shared" si="265"/>
        <v>#N/A</v>
      </c>
      <c r="CE71" t="e">
        <f>IF(OR(ISNA($A71),$AC71&lt;100),NA(),IF($BR71=0,0,FLOOR((CC71-_xlfn.XLOOKUP(_xlfn.AGGREGATE(5,6,$BR$3:$BR2022),$BR$3:$BR$2000,CC$3:CC$2000,1,1))/_xlfn.XLOOKUP($BR71,$BR$3:$BR$2000,$BR$3:$BR$2000,1,1), 1)))</f>
        <v>#N/A</v>
      </c>
      <c r="CF71" t="e" cm="1">
        <f t="array" ref="CF71">IFERROR(IF(OR(ISNA($A71),$AC71&lt;100,INDEX(International!F$3:F$2000,_xlfn.XMATCH(100,International!F$3:F$2000,1,1)+$BR71)=""),NA(),INDEX(International!F$3:F$2000,_xlfn.XMATCH(100,International!F$3:F$2000,1,1)+$BR71)), NA())</f>
        <v>#N/A</v>
      </c>
      <c r="CG71" t="e">
        <f t="shared" si="178"/>
        <v>#N/A</v>
      </c>
      <c r="CH71" t="e">
        <f>IF(OR(ISNA($A71),$AC71&lt;100),NA(),IF($BR71=0,0,FLOOR((CF71-_xlfn.XLOOKUP(_xlfn.AGGREGATE(5,6,$BR$3:$BR2022),$BR$3:$BR$2000,CF$3:CF$2000,1,1))/_xlfn.XLOOKUP($BR71,$BR$3:$BR$2000,$BR$3:$BR$2000,1,1), 1)))</f>
        <v>#N/A</v>
      </c>
      <c r="CI71" t="e" cm="1">
        <f t="array" ref="CI71">IFERROR(IF(OR(ISNA($A71),$AC71&lt;100,INDEX(International!I$3:I$2000,_xlfn.XMATCH(100,International!I$3:I$2000,1,1)+$BR71)=""),NA(),INDEX(International!I$3:I$2000,_xlfn.XMATCH(100,International!I$3:I$2000,1,1)+$BR71)), NA())</f>
        <v>#N/A</v>
      </c>
      <c r="CJ71" t="e">
        <f t="shared" si="178"/>
        <v>#N/A</v>
      </c>
      <c r="CK71" t="e">
        <f>IF(OR(ISNA($A71),$AC71&lt;100),NA(),IF($BR71=0,0,FLOOR((CI71-_xlfn.XLOOKUP(_xlfn.AGGREGATE(5,6,$BR$3:$BR2022),$BR$3:$BR$2000,CI$3:CI$2000,1,1))/_xlfn.XLOOKUP($BR71,$BR$3:$BR$2000,$BR$3:$BR$2000,1,1), 1)))</f>
        <v>#N/A</v>
      </c>
      <c r="CL71" t="e" cm="1">
        <f t="array" ref="CL71">IFERROR(IF(OR(ISNA($A71),$AC71&lt;100,INDEX(International!L$3:L$2000,_xlfn.XMATCH(100,International!L$3:L$2000,1,1)+$BR71)=""),NA(),INDEX(International!L$3:L$2000,_xlfn.XMATCH(100,International!L$3:L$2000,1,1)+$BR71)), NA())</f>
        <v>#N/A</v>
      </c>
      <c r="CM71" t="e">
        <f t="shared" ref="CM71:CP71" si="275">IF(OR(ISNA($A71),$AC71&lt;100),NA(),IF(CL71=100,0,($BR71*LOG(2)/LOG(CL71/100))))</f>
        <v>#N/A</v>
      </c>
      <c r="CN71" t="e">
        <f>IF(OR(ISNA($A71),$AC71&lt;100),NA(),IF($BR71=0,0,FLOOR((CL71-_xlfn.XLOOKUP(_xlfn.AGGREGATE(5,6,$BR$3:$BR2022),$BR$3:$BR$2000,CL$3:CL$2000,1,1))/_xlfn.XLOOKUP($BR71,$BR$3:$BR$2000,$BR$3:$BR$2000,1,1), 1)))</f>
        <v>#N/A</v>
      </c>
      <c r="CO71" t="e" cm="1">
        <f t="array" ref="CO71">IFERROR(IF(OR(ISNA($A71),$AC71&lt;100,INDEX(International!O$3:O$2000,_xlfn.XMATCH(100,International!O$3:O$2000,1,1)+$BR71)=""),NA(),INDEX(International!O$3:O$2000,_xlfn.XMATCH(100,International!O$3:O$2000,1,1)+$BR71)), NA())</f>
        <v>#N/A</v>
      </c>
      <c r="CP71" t="e">
        <f t="shared" si="275"/>
        <v>#N/A</v>
      </c>
      <c r="CQ71" t="e">
        <f>IF(OR(ISNA($A71),$AC71&lt;100),NA(),IF($BR71=0,0,FLOOR((CO71-_xlfn.XLOOKUP(_xlfn.AGGREGATE(5,6,$BR$3:$BR2022),$BR$3:$BR$2000,CO$3:CO$2000,1,1))/_xlfn.XLOOKUP($BR71,$BR$3:$BR$2000,$BR$3:$BR$2000,1,1), 1)))</f>
        <v>#N/A</v>
      </c>
      <c r="CR71" t="e" cm="1">
        <f t="array" ref="CR71">IFERROR(IF(OR(ISNA($A71),$AC71&lt;100,INDEX(International!R$3:R$2000,_xlfn.XMATCH(100,International!R$3:R$2000,1,1)+$BR71)=""),NA(),INDEX(International!R$3:R$2000,_xlfn.XMATCH(100,International!R$3:R$2000,1,1)+$BR71)), NA())</f>
        <v>#N/A</v>
      </c>
      <c r="CS71" t="e">
        <f t="shared" ref="CS71:CV71" si="276">IF(OR(ISNA($A71),$AC71&lt;100),NA(),IF(CR71=100,0,($BR71*LOG(2)/LOG(CR71/100))))</f>
        <v>#N/A</v>
      </c>
      <c r="CT71" t="e">
        <f>IF(OR(ISNA($A71),$AC71&lt;100),NA(),IF($BR71=0,0,FLOOR((CR71-_xlfn.XLOOKUP(_xlfn.AGGREGATE(5,6,$BR$3:$BR2022),$BR$3:$BR$2000,CR$3:CR$2000,1,1))/_xlfn.XLOOKUP($BR71,$BR$3:$BR$2000,$BR$3:$BR$2000,1,1), 1)))</f>
        <v>#N/A</v>
      </c>
      <c r="CU71" t="e" cm="1">
        <f t="array" ref="CU71">IFERROR(IF(OR(ISNA($A71),$AC71&lt;100,INDEX(International!U$3:U$2000,_xlfn.XMATCH(100,International!U$3:U$2000,1,1)+$BR71)=""),NA(),INDEX(International!U$3:U$2000,_xlfn.XMATCH(100,International!U$3:U$2000,1,1)+$BR71)), NA())</f>
        <v>#N/A</v>
      </c>
      <c r="CV71" t="e">
        <f t="shared" si="276"/>
        <v>#N/A</v>
      </c>
      <c r="CW71" t="e">
        <f>IF(OR(ISNA($A71),$AC71&lt;100),NA(),IF($BR71=0,0,FLOOR((CU71-_xlfn.XLOOKUP(_xlfn.AGGREGATE(5,6,$BR$3:$BR2022),$BR$3:$BR$2000,CU$3:CU$2000,1,1))/_xlfn.XLOOKUP($BR71,$BR$3:$BR$2000,$BR$3:$BR$2000,1,1), 1)))</f>
        <v>#N/A</v>
      </c>
      <c r="CX71" t="e" cm="1">
        <f t="array" ref="CX71">IFERROR(IF(OR(ISNA($A71),$AC71&lt;100,INDEX(International!X$3:X$2000,_xlfn.XMATCH(100,International!X$3:X$2000,1,1)+$BR71)=""),NA(),INDEX(International!X$3:X$2000,_xlfn.XMATCH(100,International!X$3:X$2000,1,1)+$BR71)), NA())</f>
        <v>#N/A</v>
      </c>
      <c r="CY71" t="e">
        <f t="shared" ref="CY71" si="277">IF(OR(ISNA($A71),$AC71&lt;100),NA(),IF(CX71=100,0,($BR71*LOG(2)/LOG(CX71/100))))</f>
        <v>#N/A</v>
      </c>
      <c r="CZ71" t="e">
        <f>IF(OR(ISNA($A71),$AC71&lt;100),NA(),IF($BR71=0,0,FLOOR((CX71-_xlfn.XLOOKUP(_xlfn.AGGREGATE(5,6,$BR$3:$BR2022),$BR$3:$BR$2000,CX$3:CX$2000,1,1))/_xlfn.XLOOKUP($BR71,$BR$3:$BR$2000,$BR$3:$BR$2000,1,1), 1)))</f>
        <v>#N/A</v>
      </c>
      <c r="DA71" t="e">
        <f>IF(_xlfn.IFNA(A71,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71:K2068)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70+1,DA70+1,NA())))</f>
        <v>#N/A</v>
      </c>
      <c r="DB71" t="e" cm="1">
        <f t="array" ref="DB71">IFERROR(IF(ISNA($A71),NA(),INDEX(B$3:B$2000,_xlfn.XMATCH(Configuration!$B$12,B$3:B$2000,1,1)+$DA71)-0), NA())</f>
        <v>#N/A</v>
      </c>
      <c r="DC71" t="e" cm="1">
        <f t="array" ref="DC71">IFERROR(IF(ISNA($A71),NA(),INDEX(E$3:E$2000,_xlfn.XMATCH(Configuration!$B$12,E$3:E$2000,1,1)+$DA71)-0), NA())</f>
        <v>#N/A</v>
      </c>
      <c r="DD71" t="e" cm="1">
        <f t="array" ref="DD71">IFERROR(IF(ISNA($A71),NA(),INDEX(H$3:H$2000,_xlfn.XMATCH(Configuration!$B$12,H$3:H$2000,1,1)+$DA71)-0), NA())</f>
        <v>#N/A</v>
      </c>
      <c r="DE71" t="e" cm="1">
        <f t="array" ref="DE71">IFERROR(IF(ISNA($A71),NA(),INDEX(K$3:K$2000,_xlfn.XMATCH(Configuration!$B$12,K$3:K$2000,1,1)+$DA71)-0), NA())</f>
        <v>#N/A</v>
      </c>
      <c r="DF71" t="e" cm="1">
        <f t="array" ref="DF71">IFERROR(IF(ISNA($A71),NA(),INDEX(N$3:N$2000,_xlfn.XMATCH(Configuration!$B$12,N$3:N$2000,1,1)+$DA71)-0), NA())</f>
        <v>#N/A</v>
      </c>
      <c r="DG71" t="e" cm="1">
        <f t="array" ref="DG71">IFERROR(IF(ISNA($A71),NA(),INDEX(Q$3:Q$2000,_xlfn.XMATCH(Configuration!$B$12,Q$3:Q$2000,1,1)+$DA71)-0), NA())</f>
        <v>#N/A</v>
      </c>
      <c r="DH71" t="e" cm="1">
        <f t="array" ref="DH71">IFERROR(IF(ISNA($A71),NA(),INDEX(T$3:T$2000,_xlfn.XMATCH(Configuration!$B$12,T$3:T$2000,1,1)+$DA71)-0), NA())</f>
        <v>#N/A</v>
      </c>
      <c r="DI71" t="e" cm="1">
        <f t="array" ref="DI71">IFERROR(IF(ISNA($A71),NA(),INDEX(W$3:W$2000,_xlfn.XMATCH(Configuration!$B$12,W$3:W$2000,1,1)+$DA71)-0), NA())</f>
        <v>#N/A</v>
      </c>
    </row>
    <row r="72" spans="1:113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39"/>
        <v/>
      </c>
      <c r="AD72" t="str">
        <f t="shared" si="240"/>
        <v/>
      </c>
      <c r="AE72" t="str">
        <f t="shared" si="241"/>
        <v/>
      </c>
      <c r="AF72" s="5" t="str">
        <f t="shared" si="242"/>
        <v/>
      </c>
      <c r="AG72" t="str">
        <f t="shared" si="243"/>
        <v/>
      </c>
      <c r="AH72" t="str">
        <f t="shared" si="244"/>
        <v/>
      </c>
      <c r="AI72" t="str">
        <f t="shared" si="245"/>
        <v/>
      </c>
      <c r="AJ72" t="str">
        <f t="shared" si="246"/>
        <v/>
      </c>
      <c r="AK72" t="str">
        <f t="shared" si="247"/>
        <v/>
      </c>
      <c r="AL72" s="2" t="str">
        <f t="shared" si="248"/>
        <v/>
      </c>
      <c r="AM72" s="2" t="str">
        <f t="shared" si="249"/>
        <v/>
      </c>
      <c r="AN72" s="2" t="str">
        <f t="shared" si="250"/>
        <v/>
      </c>
      <c r="AO72" s="2" t="str">
        <f t="shared" si="251"/>
        <v/>
      </c>
      <c r="AP72" s="2" t="str">
        <f t="shared" si="252"/>
        <v/>
      </c>
      <c r="AQ72" s="2" t="str">
        <f t="shared" si="253"/>
        <v/>
      </c>
      <c r="AR72" s="2" t="str">
        <f t="shared" si="254"/>
        <v/>
      </c>
      <c r="AS72" s="2" t="str">
        <f t="shared" si="255"/>
        <v/>
      </c>
      <c r="AT72" s="2" t="str">
        <f t="shared" si="256"/>
        <v/>
      </c>
      <c r="AU72" s="2" t="str">
        <f t="shared" si="257"/>
        <v/>
      </c>
      <c r="AV72" s="3" t="str">
        <f t="shared" ca="1" si="258"/>
        <v/>
      </c>
      <c r="AW72" s="2" t="str">
        <f t="shared" si="259"/>
        <v/>
      </c>
      <c r="AX72" s="2" t="str">
        <f t="shared" si="260"/>
        <v/>
      </c>
      <c r="AY72" t="str">
        <f t="shared" si="261"/>
        <v/>
      </c>
      <c r="AZ72" t="str">
        <f t="shared" si="262"/>
        <v/>
      </c>
      <c r="BA72" s="3" t="str">
        <f>IF(_xlfn.IFNA($A72,"")="","",AC72/(Configuration!$B$1/1000000))</f>
        <v/>
      </c>
      <c r="BB72" t="str">
        <f>IF(OR(_xlfn.IFNA($A72,"")="", ROW()&lt;=3,MAX(International!$C$3:$C$2000)&lt;$AC72),"",$A72-_xlfn.XLOOKUP($AC72,International!$C$3:$C$2000,International!$A$3:$A$2000,NA(),1,1))</f>
        <v/>
      </c>
      <c r="BC72" t="str">
        <f>IF(OR(_xlfn.IFNA($A72,"")="", ROW()&lt;=3,MAX(International!$D$3:$D$2000)&lt;$BA72),"",$A72-_xlfn.XLOOKUP($BA72,International!$D$3:$D$2000,International!$A$3:$A$2000,NA(),1,1))</f>
        <v/>
      </c>
      <c r="BD72" t="str">
        <f>IF(OR(_xlfn.IFNA($A72,"")="", ROW()&lt;=3,MAX(International!$F$3:$F$2000)&lt;$AC72),"",$A72-_xlfn.XLOOKUP($AC72,International!$F$3:$F$2000,International!$A$3:$A$2000,NA(),1,1))</f>
        <v/>
      </c>
      <c r="BE72" t="str">
        <f>IF(OR(_xlfn.IFNA($A72,"")="", ROW()&lt;=3,MAX(International!$G$3:$G$2000)&lt;$BA72),"",$A72-_xlfn.XLOOKUP($BA72,International!$G$3:$G$2000,International!$A$3:$A$2000,NA(),1,1))</f>
        <v/>
      </c>
      <c r="BF72" t="str">
        <f>IF(OR(_xlfn.IFNA($A72,"")="", ROW()&lt;=3,MAX(International!$I$3:$I$2000)&lt;$AC72),"",$A72-_xlfn.XLOOKUP($AC72,International!$I$3:$I$2000,International!$A$3:$A$2000,NA(),1,1))</f>
        <v/>
      </c>
      <c r="BG72" t="str">
        <f>IF(OR(_xlfn.IFNA($A72,"")="", ROW()&lt;=3,MAX(International!$J$3:$J$2000)&lt;$BA72),"",$A72-_xlfn.XLOOKUP($BA72,International!$J$3:$J$2000,International!$A$3:$A$2000,NA(),1,1))</f>
        <v/>
      </c>
      <c r="BH72" t="str">
        <f>IF(OR(_xlfn.IFNA($A72,"")="", ROW()&lt;=3,MAX(International!$L$3:$L$2000)&lt;$AC72),"",$A72-_xlfn.XLOOKUP($AC72,International!$L$3:$L$2000,International!$A$3:$A$2000,NA(),1,1))</f>
        <v/>
      </c>
      <c r="BI72" t="str">
        <f>IF(OR(_xlfn.IFNA($A72,"")="", ROW()&lt;=3,MAX(International!$M$3:$M$2000)&lt;$BA72),"",$A72-_xlfn.XLOOKUP($BA72,International!$M$3:$M$2000,International!$A$3:$A$2000,NA(),1,1))</f>
        <v/>
      </c>
      <c r="BJ72" t="str">
        <f>IF(OR(_xlfn.IFNA($A72,"")="", ROW()&lt;=3,MAX(International!$O$3:$O$2000)&lt;$AC72),"",$A72-_xlfn.XLOOKUP($AC72,International!$O$3:$O$2000,International!$A$3:$A$2000,NA(),1,1))</f>
        <v/>
      </c>
      <c r="BK72" t="str">
        <f>IF(OR(_xlfn.IFNA($A72,"")="", ROW()&lt;=3,MAX(International!$P$3:$P$2000)&lt;$BA72),"",$A72-_xlfn.XLOOKUP($BA72,International!$P$3:$P$2000,International!$A$3:$A$2000,NA(),1,1))</f>
        <v/>
      </c>
      <c r="BL72" t="str">
        <f>IF(OR(_xlfn.IFNA($A72,"")="", ROW()&lt;=3,MAX(International!$R$3:$R$2000)&lt;$AC72),"",$A72-_xlfn.XLOOKUP($AC72,International!$R$3:$R$2000,International!$A$3:$A$2000,NA(),1,1))</f>
        <v/>
      </c>
      <c r="BM72" t="str">
        <f>IF(OR(_xlfn.IFNA($A72,"")="", ROW()&lt;=3,MAX(International!$S$3:$S$2000)&lt;$BA72),"",$A72-_xlfn.XLOOKUP($BA72,International!$S$3:$S$2000,International!$A$3:$A$2000,NA(),1,1))</f>
        <v/>
      </c>
      <c r="BN72" t="str">
        <f>IF(OR(_xlfn.IFNA($A72,"")="", ROW()&lt;=3,MAX(International!$U$3:$U$2000)&lt;$AC72),"",$A72-_xlfn.XLOOKUP($AC72,International!$U$3:$U$2000,International!$A$3:$A$2000,NA(),1,1))</f>
        <v/>
      </c>
      <c r="BO72" t="str">
        <f>IF(OR(_xlfn.IFNA($A72,"")="", ROW()&lt;=3,MAX(International!$V$3:$V$2000)&lt;$BA72),"",$A72-_xlfn.XLOOKUP($BA72,International!$V$3:$V$2000,International!$A$3:$A$2000,NA(),1,1))</f>
        <v/>
      </c>
      <c r="BP72" t="str">
        <f>IF(OR(_xlfn.IFNA($A72,"")="", ROW()&lt;=3,MAX(International!$X$3:$X$2000)&lt;$AC72),"",$A72-_xlfn.XLOOKUP($AC72,International!$X$3:$X$2000,International!$A$3:$A$2000,NA(),1,1))</f>
        <v/>
      </c>
      <c r="BQ72" t="str">
        <f>IF(OR(_xlfn.IFNA($A72,"")="", ROW()&lt;=3,MAX(International!$Y$3:$Y$2000)&lt;$BA72),"",$A72-_xlfn.XLOOKUP($BA72,International!$Y$3:$Y$2000,International!$A$3:$A$2000,NA(),1,1))</f>
        <v/>
      </c>
      <c r="BR72" t="e">
        <f t="shared" si="263"/>
        <v>#N/A</v>
      </c>
      <c r="BS72" t="e">
        <f t="shared" si="230"/>
        <v>#N/A</v>
      </c>
      <c r="BT72" t="e">
        <f t="shared" si="231"/>
        <v>#N/A</v>
      </c>
      <c r="BU72" t="e">
        <f t="shared" si="232"/>
        <v>#N/A</v>
      </c>
      <c r="BV72" t="e">
        <f t="shared" si="233"/>
        <v>#N/A</v>
      </c>
      <c r="BW72" t="e">
        <f t="shared" si="234"/>
        <v>#N/A</v>
      </c>
      <c r="BX72" t="e">
        <f>IFERROR(IF(OR(ISNA($A72),$AC72&lt;100),NA(),IF(FLOOR((2^(($BR72+2*_xlfn.XLOOKUP(_xlfn.AGGREGATE(4,6,$BR$3:$BR2023),$BR$3:$BR$2000,$CA$3:$CA$2000,1,1)*LOG(10)/LOG(2))/_xlfn.XLOOKUP(_xlfn.AGGREGATE(4,6,$BR$3:$BR2023),$BR$3:$BR$2000,$CA$3:$CA$2000,1,1))),2)&gt; _xlfn.AGGREGATE(4,6,$BZ$3:$CX$2000)+2000,NA(),FLOOR((2^(($BR72+2*_xlfn.XLOOKUP(_xlfn.AGGREGATE(4,6,$BR$3:$BR2023),$BR$3:$BR$2000,$CA$3:$CA$2000,1,1)*LOG(10)/LOG(2))/_xlfn.XLOOKUP(_xlfn.AGGREGATE(4,6,$BR$3:$BR2023),$BR$3:$BR$2000,$CA$3:$CA$2000,1,1))),2))), NA())</f>
        <v>#N/A</v>
      </c>
      <c r="BY72" t="e">
        <f>IF(OR(ISNA($A72),$AC72&lt;100),NA(),FLOOR(_xlfn.XLOOKUP(_xlfn.AGGREGATE(5,6,$BR$3:$BR2023),$BR$3:$BR$2000,$BZ$3:$BZ$2000,1,1)+(_xlfn.XLOOKUP(_xlfn.AGGREGATE(4,6,$BR$3:$BR2023),$BR$3:$BR$2000,$BZ$3:$BZ$2000,1,1)-_xlfn.XLOOKUP(_xlfn.AGGREGATE(5,6,$BR$3:$BR2023),$BR$3:$BR$2000,$BZ$3:$BZ$2000,1,1))/_xlfn.XLOOKUP(_xlfn.AGGREGATE(4,6,$BR$3:$BR2023),$BR$3:$BR$2000,$BR$3:$BR$2000,1,1)*BR72, 1))</f>
        <v>#N/A</v>
      </c>
      <c r="BZ72" t="e">
        <f t="shared" si="264"/>
        <v>#N/A</v>
      </c>
      <c r="CA72" t="e">
        <f t="shared" si="235"/>
        <v>#N/A</v>
      </c>
      <c r="CB72" t="e">
        <f>IF(OR(ISNA($A72),$AC72&lt;100),NA(),IF($BR72=0,0,FLOOR((BZ72-_xlfn.XLOOKUP(_xlfn.AGGREGATE(5,6,$BR$3:$BR2023),$BR$3:$BR$2000,BZ$3:BZ$2000,1,1))/_xlfn.XLOOKUP($BR72,$BR$3:$BR$2000,$BR$3:$BR$2000,1,1), 1)))</f>
        <v>#N/A</v>
      </c>
      <c r="CC72" t="e" cm="1">
        <f t="array" ref="CC72">IFERROR(IF(OR(ISNA($A72),$AC72&lt;100,INDEX(International!C$3:C$2000,_xlfn.XMATCH(100,International!C$3:C$2000,1,1)+$BR72)=""),NA(),INDEX(International!C$3:C$2000,_xlfn.XMATCH(100,International!C$3:C$2000,1,1)+$BR72)), NA())</f>
        <v>#N/A</v>
      </c>
      <c r="CD72" t="e">
        <f t="shared" si="265"/>
        <v>#N/A</v>
      </c>
      <c r="CE72" t="e">
        <f>IF(OR(ISNA($A72),$AC72&lt;100),NA(),IF($BR72=0,0,FLOOR((CC72-_xlfn.XLOOKUP(_xlfn.AGGREGATE(5,6,$BR$3:$BR2023),$BR$3:$BR$2000,CC$3:CC$2000,1,1))/_xlfn.XLOOKUP($BR72,$BR$3:$BR$2000,$BR$3:$BR$2000,1,1), 1)))</f>
        <v>#N/A</v>
      </c>
      <c r="CF72" t="e" cm="1">
        <f t="array" ref="CF72">IFERROR(IF(OR(ISNA($A72),$AC72&lt;100,INDEX(International!F$3:F$2000,_xlfn.XMATCH(100,International!F$3:F$2000,1,1)+$BR72)=""),NA(),INDEX(International!F$3:F$2000,_xlfn.XMATCH(100,International!F$3:F$2000,1,1)+$BR72)), NA())</f>
        <v>#N/A</v>
      </c>
      <c r="CG72" t="e">
        <f t="shared" si="178"/>
        <v>#N/A</v>
      </c>
      <c r="CH72" t="e">
        <f>IF(OR(ISNA($A72),$AC72&lt;100),NA(),IF($BR72=0,0,FLOOR((CF72-_xlfn.XLOOKUP(_xlfn.AGGREGATE(5,6,$BR$3:$BR2023),$BR$3:$BR$2000,CF$3:CF$2000,1,1))/_xlfn.XLOOKUP($BR72,$BR$3:$BR$2000,$BR$3:$BR$2000,1,1), 1)))</f>
        <v>#N/A</v>
      </c>
      <c r="CI72" t="e" cm="1">
        <f t="array" ref="CI72">IFERROR(IF(OR(ISNA($A72),$AC72&lt;100,INDEX(International!I$3:I$2000,_xlfn.XMATCH(100,International!I$3:I$2000,1,1)+$BR72)=""),NA(),INDEX(International!I$3:I$2000,_xlfn.XMATCH(100,International!I$3:I$2000,1,1)+$BR72)), NA())</f>
        <v>#N/A</v>
      </c>
      <c r="CJ72" t="e">
        <f t="shared" si="178"/>
        <v>#N/A</v>
      </c>
      <c r="CK72" t="e">
        <f>IF(OR(ISNA($A72),$AC72&lt;100),NA(),IF($BR72=0,0,FLOOR((CI72-_xlfn.XLOOKUP(_xlfn.AGGREGATE(5,6,$BR$3:$BR2023),$BR$3:$BR$2000,CI$3:CI$2000,1,1))/_xlfn.XLOOKUP($BR72,$BR$3:$BR$2000,$BR$3:$BR$2000,1,1), 1)))</f>
        <v>#N/A</v>
      </c>
      <c r="CL72" t="e" cm="1">
        <f t="array" ref="CL72">IFERROR(IF(OR(ISNA($A72),$AC72&lt;100,INDEX(International!L$3:L$2000,_xlfn.XMATCH(100,International!L$3:L$2000,1,1)+$BR72)=""),NA(),INDEX(International!L$3:L$2000,_xlfn.XMATCH(100,International!L$3:L$2000,1,1)+$BR72)), NA())</f>
        <v>#N/A</v>
      </c>
      <c r="CM72" t="e">
        <f t="shared" ref="CM72:CP72" si="278">IF(OR(ISNA($A72),$AC72&lt;100),NA(),IF(CL72=100,0,($BR72*LOG(2)/LOG(CL72/100))))</f>
        <v>#N/A</v>
      </c>
      <c r="CN72" t="e">
        <f>IF(OR(ISNA($A72),$AC72&lt;100),NA(),IF($BR72=0,0,FLOOR((CL72-_xlfn.XLOOKUP(_xlfn.AGGREGATE(5,6,$BR$3:$BR2023),$BR$3:$BR$2000,CL$3:CL$2000,1,1))/_xlfn.XLOOKUP($BR72,$BR$3:$BR$2000,$BR$3:$BR$2000,1,1), 1)))</f>
        <v>#N/A</v>
      </c>
      <c r="CO72" t="e" cm="1">
        <f t="array" ref="CO72">IFERROR(IF(OR(ISNA($A72),$AC72&lt;100,INDEX(International!O$3:O$2000,_xlfn.XMATCH(100,International!O$3:O$2000,1,1)+$BR72)=""),NA(),INDEX(International!O$3:O$2000,_xlfn.XMATCH(100,International!O$3:O$2000,1,1)+$BR72)), NA())</f>
        <v>#N/A</v>
      </c>
      <c r="CP72" t="e">
        <f t="shared" si="278"/>
        <v>#N/A</v>
      </c>
      <c r="CQ72" t="e">
        <f>IF(OR(ISNA($A72),$AC72&lt;100),NA(),IF($BR72=0,0,FLOOR((CO72-_xlfn.XLOOKUP(_xlfn.AGGREGATE(5,6,$BR$3:$BR2023),$BR$3:$BR$2000,CO$3:CO$2000,1,1))/_xlfn.XLOOKUP($BR72,$BR$3:$BR$2000,$BR$3:$BR$2000,1,1), 1)))</f>
        <v>#N/A</v>
      </c>
      <c r="CR72" t="e" cm="1">
        <f t="array" ref="CR72">IFERROR(IF(OR(ISNA($A72),$AC72&lt;100,INDEX(International!R$3:R$2000,_xlfn.XMATCH(100,International!R$3:R$2000,1,1)+$BR72)=""),NA(),INDEX(International!R$3:R$2000,_xlfn.XMATCH(100,International!R$3:R$2000,1,1)+$BR72)), NA())</f>
        <v>#N/A</v>
      </c>
      <c r="CS72" t="e">
        <f t="shared" ref="CS72:CV72" si="279">IF(OR(ISNA($A72),$AC72&lt;100),NA(),IF(CR72=100,0,($BR72*LOG(2)/LOG(CR72/100))))</f>
        <v>#N/A</v>
      </c>
      <c r="CT72" t="e">
        <f>IF(OR(ISNA($A72),$AC72&lt;100),NA(),IF($BR72=0,0,FLOOR((CR72-_xlfn.XLOOKUP(_xlfn.AGGREGATE(5,6,$BR$3:$BR2023),$BR$3:$BR$2000,CR$3:CR$2000,1,1))/_xlfn.XLOOKUP($BR72,$BR$3:$BR$2000,$BR$3:$BR$2000,1,1), 1)))</f>
        <v>#N/A</v>
      </c>
      <c r="CU72" t="e" cm="1">
        <f t="array" ref="CU72">IFERROR(IF(OR(ISNA($A72),$AC72&lt;100,INDEX(International!U$3:U$2000,_xlfn.XMATCH(100,International!U$3:U$2000,1,1)+$BR72)=""),NA(),INDEX(International!U$3:U$2000,_xlfn.XMATCH(100,International!U$3:U$2000,1,1)+$BR72)), NA())</f>
        <v>#N/A</v>
      </c>
      <c r="CV72" t="e">
        <f t="shared" si="279"/>
        <v>#N/A</v>
      </c>
      <c r="CW72" t="e">
        <f>IF(OR(ISNA($A72),$AC72&lt;100),NA(),IF($BR72=0,0,FLOOR((CU72-_xlfn.XLOOKUP(_xlfn.AGGREGATE(5,6,$BR$3:$BR2023),$BR$3:$BR$2000,CU$3:CU$2000,1,1))/_xlfn.XLOOKUP($BR72,$BR$3:$BR$2000,$BR$3:$BR$2000,1,1), 1)))</f>
        <v>#N/A</v>
      </c>
      <c r="CX72" t="e" cm="1">
        <f t="array" ref="CX72">IFERROR(IF(OR(ISNA($A72),$AC72&lt;100,INDEX(International!X$3:X$2000,_xlfn.XMATCH(100,International!X$3:X$2000,1,1)+$BR72)=""),NA(),INDEX(International!X$3:X$2000,_xlfn.XMATCH(100,International!X$3:X$2000,1,1)+$BR72)), NA())</f>
        <v>#N/A</v>
      </c>
      <c r="CY72" t="e">
        <f t="shared" ref="CY72" si="280">IF(OR(ISNA($A72),$AC72&lt;100),NA(),IF(CX72=100,0,($BR72*LOG(2)/LOG(CX72/100))))</f>
        <v>#N/A</v>
      </c>
      <c r="CZ72" t="e">
        <f>IF(OR(ISNA($A72),$AC72&lt;100),NA(),IF($BR72=0,0,FLOOR((CX72-_xlfn.XLOOKUP(_xlfn.AGGREGATE(5,6,$BR$3:$BR2023),$BR$3:$BR$2000,CX$3:CX$2000,1,1))/_xlfn.XLOOKUP($BR72,$BR$3:$BR$2000,$BR$3:$BR$2000,1,1), 1)))</f>
        <v>#N/A</v>
      </c>
      <c r="DA72" t="e">
        <f>IF(_xlfn.IFNA(A72,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72:K2069)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71+1,DA71+1,NA())))</f>
        <v>#N/A</v>
      </c>
      <c r="DB72" t="e" cm="1">
        <f t="array" ref="DB72">IFERROR(IF(ISNA($A72),NA(),INDEX(B$3:B$2000,_xlfn.XMATCH(Configuration!$B$12,B$3:B$2000,1,1)+$DA72)-0), NA())</f>
        <v>#N/A</v>
      </c>
      <c r="DC72" t="e" cm="1">
        <f t="array" ref="DC72">IFERROR(IF(ISNA($A72),NA(),INDEX(E$3:E$2000,_xlfn.XMATCH(Configuration!$B$12,E$3:E$2000,1,1)+$DA72)-0), NA())</f>
        <v>#N/A</v>
      </c>
      <c r="DD72" t="e" cm="1">
        <f t="array" ref="DD72">IFERROR(IF(ISNA($A72),NA(),INDEX(H$3:H$2000,_xlfn.XMATCH(Configuration!$B$12,H$3:H$2000,1,1)+$DA72)-0), NA())</f>
        <v>#N/A</v>
      </c>
      <c r="DE72" t="e" cm="1">
        <f t="array" ref="DE72">IFERROR(IF(ISNA($A72),NA(),INDEX(K$3:K$2000,_xlfn.XMATCH(Configuration!$B$12,K$3:K$2000,1,1)+$DA72)-0), NA())</f>
        <v>#N/A</v>
      </c>
      <c r="DF72" t="e" cm="1">
        <f t="array" ref="DF72">IFERROR(IF(ISNA($A72),NA(),INDEX(N$3:N$2000,_xlfn.XMATCH(Configuration!$B$12,N$3:N$2000,1,1)+$DA72)-0), NA())</f>
        <v>#N/A</v>
      </c>
      <c r="DG72" t="e" cm="1">
        <f t="array" ref="DG72">IFERROR(IF(ISNA($A72),NA(),INDEX(Q$3:Q$2000,_xlfn.XMATCH(Configuration!$B$12,Q$3:Q$2000,1,1)+$DA72)-0), NA())</f>
        <v>#N/A</v>
      </c>
      <c r="DH72" t="e" cm="1">
        <f t="array" ref="DH72">IFERROR(IF(ISNA($A72),NA(),INDEX(T$3:T$2000,_xlfn.XMATCH(Configuration!$B$12,T$3:T$2000,1,1)+$DA72)-0), NA())</f>
        <v>#N/A</v>
      </c>
      <c r="DI72" t="e" cm="1">
        <f t="array" ref="DI72">IFERROR(IF(ISNA($A72),NA(),INDEX(W$3:W$2000,_xlfn.XMATCH(Configuration!$B$12,W$3:W$2000,1,1)+$DA72)-0), NA())</f>
        <v>#N/A</v>
      </c>
    </row>
    <row r="73" spans="1:113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39"/>
        <v/>
      </c>
      <c r="AD73" t="str">
        <f t="shared" si="240"/>
        <v/>
      </c>
      <c r="AE73" t="str">
        <f t="shared" si="241"/>
        <v/>
      </c>
      <c r="AF73" s="5" t="str">
        <f t="shared" si="242"/>
        <v/>
      </c>
      <c r="AG73" t="str">
        <f t="shared" si="243"/>
        <v/>
      </c>
      <c r="AH73" t="str">
        <f t="shared" si="244"/>
        <v/>
      </c>
      <c r="AI73" t="str">
        <f t="shared" si="245"/>
        <v/>
      </c>
      <c r="AJ73" t="str">
        <f t="shared" si="246"/>
        <v/>
      </c>
      <c r="AK73" t="str">
        <f t="shared" si="247"/>
        <v/>
      </c>
      <c r="AL73" s="2" t="str">
        <f t="shared" si="248"/>
        <v/>
      </c>
      <c r="AM73" s="2" t="str">
        <f t="shared" si="249"/>
        <v/>
      </c>
      <c r="AN73" s="2" t="str">
        <f t="shared" si="250"/>
        <v/>
      </c>
      <c r="AO73" s="2" t="str">
        <f t="shared" si="251"/>
        <v/>
      </c>
      <c r="AP73" s="2" t="str">
        <f t="shared" si="252"/>
        <v/>
      </c>
      <c r="AQ73" s="2" t="str">
        <f t="shared" si="253"/>
        <v/>
      </c>
      <c r="AR73" s="2" t="str">
        <f t="shared" si="254"/>
        <v/>
      </c>
      <c r="AS73" s="2" t="str">
        <f t="shared" si="255"/>
        <v/>
      </c>
      <c r="AT73" s="2" t="str">
        <f t="shared" si="256"/>
        <v/>
      </c>
      <c r="AU73" s="2" t="str">
        <f t="shared" si="257"/>
        <v/>
      </c>
      <c r="AV73" s="3" t="str">
        <f t="shared" ca="1" si="258"/>
        <v/>
      </c>
      <c r="AW73" s="2" t="str">
        <f t="shared" si="259"/>
        <v/>
      </c>
      <c r="AX73" s="2" t="str">
        <f t="shared" si="260"/>
        <v/>
      </c>
      <c r="AY73" t="str">
        <f t="shared" si="261"/>
        <v/>
      </c>
      <c r="AZ73" t="str">
        <f t="shared" si="262"/>
        <v/>
      </c>
      <c r="BA73" s="3" t="str">
        <f>IF(_xlfn.IFNA($A73,"")="","",AC73/(Configuration!$B$1/1000000))</f>
        <v/>
      </c>
      <c r="BB73" t="str">
        <f>IF(OR(_xlfn.IFNA($A73,"")="", ROW()&lt;=3,MAX(International!$C$3:$C$2000)&lt;$AC73),"",$A73-_xlfn.XLOOKUP($AC73,International!$C$3:$C$2000,International!$A$3:$A$2000,NA(),1,1))</f>
        <v/>
      </c>
      <c r="BC73" t="str">
        <f>IF(OR(_xlfn.IFNA($A73,"")="", ROW()&lt;=3,MAX(International!$D$3:$D$2000)&lt;$BA73),"",$A73-_xlfn.XLOOKUP($BA73,International!$D$3:$D$2000,International!$A$3:$A$2000,NA(),1,1))</f>
        <v/>
      </c>
      <c r="BD73" t="str">
        <f>IF(OR(_xlfn.IFNA($A73,"")="", ROW()&lt;=3,MAX(International!$F$3:$F$2000)&lt;$AC73),"",$A73-_xlfn.XLOOKUP($AC73,International!$F$3:$F$2000,International!$A$3:$A$2000,NA(),1,1))</f>
        <v/>
      </c>
      <c r="BE73" t="str">
        <f>IF(OR(_xlfn.IFNA($A73,"")="", ROW()&lt;=3,MAX(International!$G$3:$G$2000)&lt;$BA73),"",$A73-_xlfn.XLOOKUP($BA73,International!$G$3:$G$2000,International!$A$3:$A$2000,NA(),1,1))</f>
        <v/>
      </c>
      <c r="BF73" t="str">
        <f>IF(OR(_xlfn.IFNA($A73,"")="", ROW()&lt;=3,MAX(International!$I$3:$I$2000)&lt;$AC73),"",$A73-_xlfn.XLOOKUP($AC73,International!$I$3:$I$2000,International!$A$3:$A$2000,NA(),1,1))</f>
        <v/>
      </c>
      <c r="BG73" t="str">
        <f>IF(OR(_xlfn.IFNA($A73,"")="", ROW()&lt;=3,MAX(International!$J$3:$J$2000)&lt;$BA73),"",$A73-_xlfn.XLOOKUP($BA73,International!$J$3:$J$2000,International!$A$3:$A$2000,NA(),1,1))</f>
        <v/>
      </c>
      <c r="BH73" t="str">
        <f>IF(OR(_xlfn.IFNA($A73,"")="", ROW()&lt;=3,MAX(International!$L$3:$L$2000)&lt;$AC73),"",$A73-_xlfn.XLOOKUP($AC73,International!$L$3:$L$2000,International!$A$3:$A$2000,NA(),1,1))</f>
        <v/>
      </c>
      <c r="BI73" t="str">
        <f>IF(OR(_xlfn.IFNA($A73,"")="", ROW()&lt;=3,MAX(International!$M$3:$M$2000)&lt;$BA73),"",$A73-_xlfn.XLOOKUP($BA73,International!$M$3:$M$2000,International!$A$3:$A$2000,NA(),1,1))</f>
        <v/>
      </c>
      <c r="BJ73" t="str">
        <f>IF(OR(_xlfn.IFNA($A73,"")="", ROW()&lt;=3,MAX(International!$O$3:$O$2000)&lt;$AC73),"",$A73-_xlfn.XLOOKUP($AC73,International!$O$3:$O$2000,International!$A$3:$A$2000,NA(),1,1))</f>
        <v/>
      </c>
      <c r="BK73" t="str">
        <f>IF(OR(_xlfn.IFNA($A73,"")="", ROW()&lt;=3,MAX(International!$P$3:$P$2000)&lt;$BA73),"",$A73-_xlfn.XLOOKUP($BA73,International!$P$3:$P$2000,International!$A$3:$A$2000,NA(),1,1))</f>
        <v/>
      </c>
      <c r="BL73" t="str">
        <f>IF(OR(_xlfn.IFNA($A73,"")="", ROW()&lt;=3,MAX(International!$R$3:$R$2000)&lt;$AC73),"",$A73-_xlfn.XLOOKUP($AC73,International!$R$3:$R$2000,International!$A$3:$A$2000,NA(),1,1))</f>
        <v/>
      </c>
      <c r="BM73" t="str">
        <f>IF(OR(_xlfn.IFNA($A73,"")="", ROW()&lt;=3,MAX(International!$S$3:$S$2000)&lt;$BA73),"",$A73-_xlfn.XLOOKUP($BA73,International!$S$3:$S$2000,International!$A$3:$A$2000,NA(),1,1))</f>
        <v/>
      </c>
      <c r="BN73" t="str">
        <f>IF(OR(_xlfn.IFNA($A73,"")="", ROW()&lt;=3,MAX(International!$U$3:$U$2000)&lt;$AC73),"",$A73-_xlfn.XLOOKUP($AC73,International!$U$3:$U$2000,International!$A$3:$A$2000,NA(),1,1))</f>
        <v/>
      </c>
      <c r="BO73" t="str">
        <f>IF(OR(_xlfn.IFNA($A73,"")="", ROW()&lt;=3,MAX(International!$V$3:$V$2000)&lt;$BA73),"",$A73-_xlfn.XLOOKUP($BA73,International!$V$3:$V$2000,International!$A$3:$A$2000,NA(),1,1))</f>
        <v/>
      </c>
      <c r="BP73" t="str">
        <f>IF(OR(_xlfn.IFNA($A73,"")="", ROW()&lt;=3,MAX(International!$X$3:$X$2000)&lt;$AC73),"",$A73-_xlfn.XLOOKUP($AC73,International!$X$3:$X$2000,International!$A$3:$A$2000,NA(),1,1))</f>
        <v/>
      </c>
      <c r="BQ73" t="str">
        <f>IF(OR(_xlfn.IFNA($A73,"")="", ROW()&lt;=3,MAX(International!$Y$3:$Y$2000)&lt;$BA73),"",$A73-_xlfn.XLOOKUP($BA73,International!$Y$3:$Y$2000,International!$A$3:$A$2000,NA(),1,1))</f>
        <v/>
      </c>
      <c r="BR73" t="e">
        <f t="shared" si="263"/>
        <v>#N/A</v>
      </c>
      <c r="BS73" t="e">
        <f t="shared" si="230"/>
        <v>#N/A</v>
      </c>
      <c r="BT73" t="e">
        <f t="shared" si="231"/>
        <v>#N/A</v>
      </c>
      <c r="BU73" t="e">
        <f t="shared" si="232"/>
        <v>#N/A</v>
      </c>
      <c r="BV73" t="e">
        <f t="shared" si="233"/>
        <v>#N/A</v>
      </c>
      <c r="BW73" t="e">
        <f t="shared" si="234"/>
        <v>#N/A</v>
      </c>
      <c r="BX73" t="e">
        <f>IFERROR(IF(OR(ISNA($A73),$AC73&lt;100),NA(),IF(FLOOR((2^(($BR73+2*_xlfn.XLOOKUP(_xlfn.AGGREGATE(4,6,$BR$3:$BR2024),$BR$3:$BR$2000,$CA$3:$CA$2000,1,1)*LOG(10)/LOG(2))/_xlfn.XLOOKUP(_xlfn.AGGREGATE(4,6,$BR$3:$BR2024),$BR$3:$BR$2000,$CA$3:$CA$2000,1,1))),2)&gt; _xlfn.AGGREGATE(4,6,$BZ$3:$CX$2000)+2000,NA(),FLOOR((2^(($BR73+2*_xlfn.XLOOKUP(_xlfn.AGGREGATE(4,6,$BR$3:$BR2024),$BR$3:$BR$2000,$CA$3:$CA$2000,1,1)*LOG(10)/LOG(2))/_xlfn.XLOOKUP(_xlfn.AGGREGATE(4,6,$BR$3:$BR2024),$BR$3:$BR$2000,$CA$3:$CA$2000,1,1))),2))), NA())</f>
        <v>#N/A</v>
      </c>
      <c r="BY73" t="e">
        <f>IF(OR(ISNA($A73),$AC73&lt;100),NA(),FLOOR(_xlfn.XLOOKUP(_xlfn.AGGREGATE(5,6,$BR$3:$BR2024),$BR$3:$BR$2000,$BZ$3:$BZ$2000,1,1)+(_xlfn.XLOOKUP(_xlfn.AGGREGATE(4,6,$BR$3:$BR2024),$BR$3:$BR$2000,$BZ$3:$BZ$2000,1,1)-_xlfn.XLOOKUP(_xlfn.AGGREGATE(5,6,$BR$3:$BR2024),$BR$3:$BR$2000,$BZ$3:$BZ$2000,1,1))/_xlfn.XLOOKUP(_xlfn.AGGREGATE(4,6,$BR$3:$BR2024),$BR$3:$BR$2000,$BR$3:$BR$2000,1,1)*BR73, 1))</f>
        <v>#N/A</v>
      </c>
      <c r="BZ73" t="e">
        <f t="shared" si="264"/>
        <v>#N/A</v>
      </c>
      <c r="CA73" t="e">
        <f t="shared" si="235"/>
        <v>#N/A</v>
      </c>
      <c r="CB73" t="e">
        <f>IF(OR(ISNA($A73),$AC73&lt;100),NA(),IF($BR73=0,0,FLOOR((BZ73-_xlfn.XLOOKUP(_xlfn.AGGREGATE(5,6,$BR$3:$BR2024),$BR$3:$BR$2000,BZ$3:BZ$2000,1,1))/_xlfn.XLOOKUP($BR73,$BR$3:$BR$2000,$BR$3:$BR$2000,1,1), 1)))</f>
        <v>#N/A</v>
      </c>
      <c r="CC73" t="e" cm="1">
        <f t="array" ref="CC73">IFERROR(IF(OR(ISNA($A73),$AC73&lt;100,INDEX(International!C$3:C$2000,_xlfn.XMATCH(100,International!C$3:C$2000,1,1)+$BR73)=""),NA(),INDEX(International!C$3:C$2000,_xlfn.XMATCH(100,International!C$3:C$2000,1,1)+$BR73)), NA())</f>
        <v>#N/A</v>
      </c>
      <c r="CD73" t="e">
        <f t="shared" si="265"/>
        <v>#N/A</v>
      </c>
      <c r="CE73" t="e">
        <f>IF(OR(ISNA($A73),$AC73&lt;100),NA(),IF($BR73=0,0,FLOOR((CC73-_xlfn.XLOOKUP(_xlfn.AGGREGATE(5,6,$BR$3:$BR2024),$BR$3:$BR$2000,CC$3:CC$2000,1,1))/_xlfn.XLOOKUP($BR73,$BR$3:$BR$2000,$BR$3:$BR$2000,1,1), 1)))</f>
        <v>#N/A</v>
      </c>
      <c r="CF73" t="e" cm="1">
        <f t="array" ref="CF73">IFERROR(IF(OR(ISNA($A73),$AC73&lt;100,INDEX(International!F$3:F$2000,_xlfn.XMATCH(100,International!F$3:F$2000,1,1)+$BR73)=""),NA(),INDEX(International!F$3:F$2000,_xlfn.XMATCH(100,International!F$3:F$2000,1,1)+$BR73)), NA())</f>
        <v>#N/A</v>
      </c>
      <c r="CG73" t="e">
        <f t="shared" si="178"/>
        <v>#N/A</v>
      </c>
      <c r="CH73" t="e">
        <f>IF(OR(ISNA($A73),$AC73&lt;100),NA(),IF($BR73=0,0,FLOOR((CF73-_xlfn.XLOOKUP(_xlfn.AGGREGATE(5,6,$BR$3:$BR2024),$BR$3:$BR$2000,CF$3:CF$2000,1,1))/_xlfn.XLOOKUP($BR73,$BR$3:$BR$2000,$BR$3:$BR$2000,1,1), 1)))</f>
        <v>#N/A</v>
      </c>
      <c r="CI73" t="e" cm="1">
        <f t="array" ref="CI73">IFERROR(IF(OR(ISNA($A73),$AC73&lt;100,INDEX(International!I$3:I$2000,_xlfn.XMATCH(100,International!I$3:I$2000,1,1)+$BR73)=""),NA(),INDEX(International!I$3:I$2000,_xlfn.XMATCH(100,International!I$3:I$2000,1,1)+$BR73)), NA())</f>
        <v>#N/A</v>
      </c>
      <c r="CJ73" t="e">
        <f t="shared" si="178"/>
        <v>#N/A</v>
      </c>
      <c r="CK73" t="e">
        <f>IF(OR(ISNA($A73),$AC73&lt;100),NA(),IF($BR73=0,0,FLOOR((CI73-_xlfn.XLOOKUP(_xlfn.AGGREGATE(5,6,$BR$3:$BR2024),$BR$3:$BR$2000,CI$3:CI$2000,1,1))/_xlfn.XLOOKUP($BR73,$BR$3:$BR$2000,$BR$3:$BR$2000,1,1), 1)))</f>
        <v>#N/A</v>
      </c>
      <c r="CL73" t="e" cm="1">
        <f t="array" ref="CL73">IFERROR(IF(OR(ISNA($A73),$AC73&lt;100,INDEX(International!L$3:L$2000,_xlfn.XMATCH(100,International!L$3:L$2000,1,1)+$BR73)=""),NA(),INDEX(International!L$3:L$2000,_xlfn.XMATCH(100,International!L$3:L$2000,1,1)+$BR73)), NA())</f>
        <v>#N/A</v>
      </c>
      <c r="CM73" t="e">
        <f t="shared" ref="CM73:CP73" si="281">IF(OR(ISNA($A73),$AC73&lt;100),NA(),IF(CL73=100,0,($BR73*LOG(2)/LOG(CL73/100))))</f>
        <v>#N/A</v>
      </c>
      <c r="CN73" t="e">
        <f>IF(OR(ISNA($A73),$AC73&lt;100),NA(),IF($BR73=0,0,FLOOR((CL73-_xlfn.XLOOKUP(_xlfn.AGGREGATE(5,6,$BR$3:$BR2024),$BR$3:$BR$2000,CL$3:CL$2000,1,1))/_xlfn.XLOOKUP($BR73,$BR$3:$BR$2000,$BR$3:$BR$2000,1,1), 1)))</f>
        <v>#N/A</v>
      </c>
      <c r="CO73" t="e" cm="1">
        <f t="array" ref="CO73">IFERROR(IF(OR(ISNA($A73),$AC73&lt;100,INDEX(International!O$3:O$2000,_xlfn.XMATCH(100,International!O$3:O$2000,1,1)+$BR73)=""),NA(),INDEX(International!O$3:O$2000,_xlfn.XMATCH(100,International!O$3:O$2000,1,1)+$BR73)), NA())</f>
        <v>#N/A</v>
      </c>
      <c r="CP73" t="e">
        <f t="shared" si="281"/>
        <v>#N/A</v>
      </c>
      <c r="CQ73" t="e">
        <f>IF(OR(ISNA($A73),$AC73&lt;100),NA(),IF($BR73=0,0,FLOOR((CO73-_xlfn.XLOOKUP(_xlfn.AGGREGATE(5,6,$BR$3:$BR2024),$BR$3:$BR$2000,CO$3:CO$2000,1,1))/_xlfn.XLOOKUP($BR73,$BR$3:$BR$2000,$BR$3:$BR$2000,1,1), 1)))</f>
        <v>#N/A</v>
      </c>
      <c r="CR73" t="e" cm="1">
        <f t="array" ref="CR73">IFERROR(IF(OR(ISNA($A73),$AC73&lt;100,INDEX(International!R$3:R$2000,_xlfn.XMATCH(100,International!R$3:R$2000,1,1)+$BR73)=""),NA(),INDEX(International!R$3:R$2000,_xlfn.XMATCH(100,International!R$3:R$2000,1,1)+$BR73)), NA())</f>
        <v>#N/A</v>
      </c>
      <c r="CS73" t="e">
        <f t="shared" ref="CS73:CV73" si="282">IF(OR(ISNA($A73),$AC73&lt;100),NA(),IF(CR73=100,0,($BR73*LOG(2)/LOG(CR73/100))))</f>
        <v>#N/A</v>
      </c>
      <c r="CT73" t="e">
        <f>IF(OR(ISNA($A73),$AC73&lt;100),NA(),IF($BR73=0,0,FLOOR((CR73-_xlfn.XLOOKUP(_xlfn.AGGREGATE(5,6,$BR$3:$BR2024),$BR$3:$BR$2000,CR$3:CR$2000,1,1))/_xlfn.XLOOKUP($BR73,$BR$3:$BR$2000,$BR$3:$BR$2000,1,1), 1)))</f>
        <v>#N/A</v>
      </c>
      <c r="CU73" t="e" cm="1">
        <f t="array" ref="CU73">IFERROR(IF(OR(ISNA($A73),$AC73&lt;100,INDEX(International!U$3:U$2000,_xlfn.XMATCH(100,International!U$3:U$2000,1,1)+$BR73)=""),NA(),INDEX(International!U$3:U$2000,_xlfn.XMATCH(100,International!U$3:U$2000,1,1)+$BR73)), NA())</f>
        <v>#N/A</v>
      </c>
      <c r="CV73" t="e">
        <f t="shared" si="282"/>
        <v>#N/A</v>
      </c>
      <c r="CW73" t="e">
        <f>IF(OR(ISNA($A73),$AC73&lt;100),NA(),IF($BR73=0,0,FLOOR((CU73-_xlfn.XLOOKUP(_xlfn.AGGREGATE(5,6,$BR$3:$BR2024),$BR$3:$BR$2000,CU$3:CU$2000,1,1))/_xlfn.XLOOKUP($BR73,$BR$3:$BR$2000,$BR$3:$BR$2000,1,1), 1)))</f>
        <v>#N/A</v>
      </c>
      <c r="CX73" t="e" cm="1">
        <f t="array" ref="CX73">IFERROR(IF(OR(ISNA($A73),$AC73&lt;100,INDEX(International!X$3:X$2000,_xlfn.XMATCH(100,International!X$3:X$2000,1,1)+$BR73)=""),NA(),INDEX(International!X$3:X$2000,_xlfn.XMATCH(100,International!X$3:X$2000,1,1)+$BR73)), NA())</f>
        <v>#N/A</v>
      </c>
      <c r="CY73" t="e">
        <f t="shared" ref="CY73" si="283">IF(OR(ISNA($A73),$AC73&lt;100),NA(),IF(CX73=100,0,($BR73*LOG(2)/LOG(CX73/100))))</f>
        <v>#N/A</v>
      </c>
      <c r="CZ73" t="e">
        <f>IF(OR(ISNA($A73),$AC73&lt;100),NA(),IF($BR73=0,0,FLOOR((CX73-_xlfn.XLOOKUP(_xlfn.AGGREGATE(5,6,$BR$3:$BR2024),$BR$3:$BR$2000,CX$3:CX$2000,1,1))/_xlfn.XLOOKUP($BR73,$BR$3:$BR$2000,$BR$3:$BR$2000,1,1), 1)))</f>
        <v>#N/A</v>
      </c>
      <c r="DA73" t="e">
        <f>IF(_xlfn.IFNA(A73,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73:K2070)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72+1,DA72+1,NA())))</f>
        <v>#N/A</v>
      </c>
      <c r="DB73" t="e" cm="1">
        <f t="array" ref="DB73">IFERROR(IF(ISNA($A73),NA(),INDEX(B$3:B$2000,_xlfn.XMATCH(Configuration!$B$12,B$3:B$2000,1,1)+$DA73)-0), NA())</f>
        <v>#N/A</v>
      </c>
      <c r="DC73" t="e" cm="1">
        <f t="array" ref="DC73">IFERROR(IF(ISNA($A73),NA(),INDEX(E$3:E$2000,_xlfn.XMATCH(Configuration!$B$12,E$3:E$2000,1,1)+$DA73)-0), NA())</f>
        <v>#N/A</v>
      </c>
      <c r="DD73" t="e" cm="1">
        <f t="array" ref="DD73">IFERROR(IF(ISNA($A73),NA(),INDEX(H$3:H$2000,_xlfn.XMATCH(Configuration!$B$12,H$3:H$2000,1,1)+$DA73)-0), NA())</f>
        <v>#N/A</v>
      </c>
      <c r="DE73" t="e" cm="1">
        <f t="array" ref="DE73">IFERROR(IF(ISNA($A73),NA(),INDEX(K$3:K$2000,_xlfn.XMATCH(Configuration!$B$12,K$3:K$2000,1,1)+$DA73)-0), NA())</f>
        <v>#N/A</v>
      </c>
      <c r="DF73" t="e" cm="1">
        <f t="array" ref="DF73">IFERROR(IF(ISNA($A73),NA(),INDEX(N$3:N$2000,_xlfn.XMATCH(Configuration!$B$12,N$3:N$2000,1,1)+$DA73)-0), NA())</f>
        <v>#N/A</v>
      </c>
      <c r="DG73" t="e" cm="1">
        <f t="array" ref="DG73">IFERROR(IF(ISNA($A73),NA(),INDEX(Q$3:Q$2000,_xlfn.XMATCH(Configuration!$B$12,Q$3:Q$2000,1,1)+$DA73)-0), NA())</f>
        <v>#N/A</v>
      </c>
      <c r="DH73" t="e" cm="1">
        <f t="array" ref="DH73">IFERROR(IF(ISNA($A73),NA(),INDEX(T$3:T$2000,_xlfn.XMATCH(Configuration!$B$12,T$3:T$2000,1,1)+$DA73)-0), NA())</f>
        <v>#N/A</v>
      </c>
      <c r="DI73" t="e" cm="1">
        <f t="array" ref="DI73">IFERROR(IF(ISNA($A73),NA(),INDEX(W$3:W$2000,_xlfn.XMATCH(Configuration!$B$12,W$3:W$2000,1,1)+$DA73)-0), NA())</f>
        <v>#N/A</v>
      </c>
    </row>
    <row r="74" spans="1:113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39"/>
        <v/>
      </c>
      <c r="AD74" t="str">
        <f t="shared" si="240"/>
        <v/>
      </c>
      <c r="AE74" t="str">
        <f t="shared" si="241"/>
        <v/>
      </c>
      <c r="AF74" s="5" t="str">
        <f t="shared" si="242"/>
        <v/>
      </c>
      <c r="AG74" t="str">
        <f t="shared" si="243"/>
        <v/>
      </c>
      <c r="AH74" t="str">
        <f t="shared" si="244"/>
        <v/>
      </c>
      <c r="AI74" t="str">
        <f t="shared" si="245"/>
        <v/>
      </c>
      <c r="AJ74" t="str">
        <f t="shared" si="246"/>
        <v/>
      </c>
      <c r="AK74" t="str">
        <f t="shared" si="247"/>
        <v/>
      </c>
      <c r="AL74" s="2" t="str">
        <f t="shared" si="248"/>
        <v/>
      </c>
      <c r="AM74" s="2" t="str">
        <f t="shared" si="249"/>
        <v/>
      </c>
      <c r="AN74" s="2" t="str">
        <f t="shared" si="250"/>
        <v/>
      </c>
      <c r="AO74" s="2" t="str">
        <f t="shared" si="251"/>
        <v/>
      </c>
      <c r="AP74" s="2" t="str">
        <f t="shared" si="252"/>
        <v/>
      </c>
      <c r="AQ74" s="2" t="str">
        <f t="shared" si="253"/>
        <v/>
      </c>
      <c r="AR74" s="2" t="str">
        <f t="shared" si="254"/>
        <v/>
      </c>
      <c r="AS74" s="2" t="str">
        <f t="shared" si="255"/>
        <v/>
      </c>
      <c r="AT74" s="2" t="str">
        <f t="shared" si="256"/>
        <v/>
      </c>
      <c r="AU74" s="2" t="str">
        <f t="shared" si="257"/>
        <v/>
      </c>
      <c r="AV74" s="3" t="str">
        <f t="shared" ca="1" si="258"/>
        <v/>
      </c>
      <c r="AW74" s="2" t="str">
        <f t="shared" si="259"/>
        <v/>
      </c>
      <c r="AX74" s="2" t="str">
        <f t="shared" si="260"/>
        <v/>
      </c>
      <c r="AY74" t="str">
        <f t="shared" si="261"/>
        <v/>
      </c>
      <c r="AZ74" t="str">
        <f t="shared" si="262"/>
        <v/>
      </c>
      <c r="BA74" s="3" t="str">
        <f>IF(_xlfn.IFNA($A74,"")="","",AC74/(Configuration!$B$1/1000000))</f>
        <v/>
      </c>
      <c r="BB74" t="str">
        <f>IF(OR(_xlfn.IFNA($A74,"")="", ROW()&lt;=3,MAX(International!$C$3:$C$2000)&lt;$AC74),"",$A74-_xlfn.XLOOKUP($AC74,International!$C$3:$C$2000,International!$A$3:$A$2000,NA(),1,1))</f>
        <v/>
      </c>
      <c r="BC74" t="str">
        <f>IF(OR(_xlfn.IFNA($A74,"")="", ROW()&lt;=3,MAX(International!$D$3:$D$2000)&lt;$BA74),"",$A74-_xlfn.XLOOKUP($BA74,International!$D$3:$D$2000,International!$A$3:$A$2000,NA(),1,1))</f>
        <v/>
      </c>
      <c r="BD74" t="str">
        <f>IF(OR(_xlfn.IFNA($A74,"")="", ROW()&lt;=3,MAX(International!$F$3:$F$2000)&lt;$AC74),"",$A74-_xlfn.XLOOKUP($AC74,International!$F$3:$F$2000,International!$A$3:$A$2000,NA(),1,1))</f>
        <v/>
      </c>
      <c r="BE74" t="str">
        <f>IF(OR(_xlfn.IFNA($A74,"")="", ROW()&lt;=3,MAX(International!$G$3:$G$2000)&lt;$BA74),"",$A74-_xlfn.XLOOKUP($BA74,International!$G$3:$G$2000,International!$A$3:$A$2000,NA(),1,1))</f>
        <v/>
      </c>
      <c r="BF74" t="str">
        <f>IF(OR(_xlfn.IFNA($A74,"")="", ROW()&lt;=3,MAX(International!$I$3:$I$2000)&lt;$AC74),"",$A74-_xlfn.XLOOKUP($AC74,International!$I$3:$I$2000,International!$A$3:$A$2000,NA(),1,1))</f>
        <v/>
      </c>
      <c r="BG74" t="str">
        <f>IF(OR(_xlfn.IFNA($A74,"")="", ROW()&lt;=3,MAX(International!$J$3:$J$2000)&lt;$BA74),"",$A74-_xlfn.XLOOKUP($BA74,International!$J$3:$J$2000,International!$A$3:$A$2000,NA(),1,1))</f>
        <v/>
      </c>
      <c r="BH74" t="str">
        <f>IF(OR(_xlfn.IFNA($A74,"")="", ROW()&lt;=3,MAX(International!$L$3:$L$2000)&lt;$AC74),"",$A74-_xlfn.XLOOKUP($AC74,International!$L$3:$L$2000,International!$A$3:$A$2000,NA(),1,1))</f>
        <v/>
      </c>
      <c r="BI74" t="str">
        <f>IF(OR(_xlfn.IFNA($A74,"")="", ROW()&lt;=3,MAX(International!$M$3:$M$2000)&lt;$BA74),"",$A74-_xlfn.XLOOKUP($BA74,International!$M$3:$M$2000,International!$A$3:$A$2000,NA(),1,1))</f>
        <v/>
      </c>
      <c r="BJ74" t="str">
        <f>IF(OR(_xlfn.IFNA($A74,"")="", ROW()&lt;=3,MAX(International!$O$3:$O$2000)&lt;$AC74),"",$A74-_xlfn.XLOOKUP($AC74,International!$O$3:$O$2000,International!$A$3:$A$2000,NA(),1,1))</f>
        <v/>
      </c>
      <c r="BK74" t="str">
        <f>IF(OR(_xlfn.IFNA($A74,"")="", ROW()&lt;=3,MAX(International!$P$3:$P$2000)&lt;$BA74),"",$A74-_xlfn.XLOOKUP($BA74,International!$P$3:$P$2000,International!$A$3:$A$2000,NA(),1,1))</f>
        <v/>
      </c>
      <c r="BL74" t="str">
        <f>IF(OR(_xlfn.IFNA($A74,"")="", ROW()&lt;=3,MAX(International!$R$3:$R$2000)&lt;$AC74),"",$A74-_xlfn.XLOOKUP($AC74,International!$R$3:$R$2000,International!$A$3:$A$2000,NA(),1,1))</f>
        <v/>
      </c>
      <c r="BM74" t="str">
        <f>IF(OR(_xlfn.IFNA($A74,"")="", ROW()&lt;=3,MAX(International!$S$3:$S$2000)&lt;$BA74),"",$A74-_xlfn.XLOOKUP($BA74,International!$S$3:$S$2000,International!$A$3:$A$2000,NA(),1,1))</f>
        <v/>
      </c>
      <c r="BN74" t="str">
        <f>IF(OR(_xlfn.IFNA($A74,"")="", ROW()&lt;=3,MAX(International!$U$3:$U$2000)&lt;$AC74),"",$A74-_xlfn.XLOOKUP($AC74,International!$U$3:$U$2000,International!$A$3:$A$2000,NA(),1,1))</f>
        <v/>
      </c>
      <c r="BO74" t="str">
        <f>IF(OR(_xlfn.IFNA($A74,"")="", ROW()&lt;=3,MAX(International!$V$3:$V$2000)&lt;$BA74),"",$A74-_xlfn.XLOOKUP($BA74,International!$V$3:$V$2000,International!$A$3:$A$2000,NA(),1,1))</f>
        <v/>
      </c>
      <c r="BP74" t="str">
        <f>IF(OR(_xlfn.IFNA($A74,"")="", ROW()&lt;=3,MAX(International!$X$3:$X$2000)&lt;$AC74),"",$A74-_xlfn.XLOOKUP($AC74,International!$X$3:$X$2000,International!$A$3:$A$2000,NA(),1,1))</f>
        <v/>
      </c>
      <c r="BQ74" t="str">
        <f>IF(OR(_xlfn.IFNA($A74,"")="", ROW()&lt;=3,MAX(International!$Y$3:$Y$2000)&lt;$BA74),"",$A74-_xlfn.XLOOKUP($BA74,International!$Y$3:$Y$2000,International!$A$3:$A$2000,NA(),1,1))</f>
        <v/>
      </c>
      <c r="BR74" t="e">
        <f t="shared" si="263"/>
        <v>#N/A</v>
      </c>
      <c r="BS74" t="e">
        <f t="shared" si="230"/>
        <v>#N/A</v>
      </c>
      <c r="BT74" t="e">
        <f t="shared" si="231"/>
        <v>#N/A</v>
      </c>
      <c r="BU74" t="e">
        <f t="shared" si="232"/>
        <v>#N/A</v>
      </c>
      <c r="BV74" t="e">
        <f t="shared" si="233"/>
        <v>#N/A</v>
      </c>
      <c r="BW74" t="e">
        <f t="shared" si="234"/>
        <v>#N/A</v>
      </c>
      <c r="BX74" t="e">
        <f>IFERROR(IF(OR(ISNA($A74),$AC74&lt;100),NA(),IF(FLOOR((2^(($BR74+2*_xlfn.XLOOKUP(_xlfn.AGGREGATE(4,6,$BR$3:$BR2025),$BR$3:$BR$2000,$CA$3:$CA$2000,1,1)*LOG(10)/LOG(2))/_xlfn.XLOOKUP(_xlfn.AGGREGATE(4,6,$BR$3:$BR2025),$BR$3:$BR$2000,$CA$3:$CA$2000,1,1))),2)&gt; _xlfn.AGGREGATE(4,6,$BZ$3:$CX$2000)+2000,NA(),FLOOR((2^(($BR74+2*_xlfn.XLOOKUP(_xlfn.AGGREGATE(4,6,$BR$3:$BR2025),$BR$3:$BR$2000,$CA$3:$CA$2000,1,1)*LOG(10)/LOG(2))/_xlfn.XLOOKUP(_xlfn.AGGREGATE(4,6,$BR$3:$BR2025),$BR$3:$BR$2000,$CA$3:$CA$2000,1,1))),2))), NA())</f>
        <v>#N/A</v>
      </c>
      <c r="BY74" t="e">
        <f>IF(OR(ISNA($A74),$AC74&lt;100),NA(),FLOOR(_xlfn.XLOOKUP(_xlfn.AGGREGATE(5,6,$BR$3:$BR2025),$BR$3:$BR$2000,$BZ$3:$BZ$2000,1,1)+(_xlfn.XLOOKUP(_xlfn.AGGREGATE(4,6,$BR$3:$BR2025),$BR$3:$BR$2000,$BZ$3:$BZ$2000,1,1)-_xlfn.XLOOKUP(_xlfn.AGGREGATE(5,6,$BR$3:$BR2025),$BR$3:$BR$2000,$BZ$3:$BZ$2000,1,1))/_xlfn.XLOOKUP(_xlfn.AGGREGATE(4,6,$BR$3:$BR2025),$BR$3:$BR$2000,$BR$3:$BR$2000,1,1)*BR74, 1))</f>
        <v>#N/A</v>
      </c>
      <c r="BZ74" t="e">
        <f t="shared" si="264"/>
        <v>#N/A</v>
      </c>
      <c r="CA74" t="e">
        <f t="shared" si="235"/>
        <v>#N/A</v>
      </c>
      <c r="CB74" t="e">
        <f>IF(OR(ISNA($A74),$AC74&lt;100),NA(),IF($BR74=0,0,FLOOR((BZ74-_xlfn.XLOOKUP(_xlfn.AGGREGATE(5,6,$BR$3:$BR2025),$BR$3:$BR$2000,BZ$3:BZ$2000,1,1))/_xlfn.XLOOKUP($BR74,$BR$3:$BR$2000,$BR$3:$BR$2000,1,1), 1)))</f>
        <v>#N/A</v>
      </c>
      <c r="CC74" t="e" cm="1">
        <f t="array" ref="CC74">IFERROR(IF(OR(ISNA($A74),$AC74&lt;100,INDEX(International!C$3:C$2000,_xlfn.XMATCH(100,International!C$3:C$2000,1,1)+$BR74)=""),NA(),INDEX(International!C$3:C$2000,_xlfn.XMATCH(100,International!C$3:C$2000,1,1)+$BR74)), NA())</f>
        <v>#N/A</v>
      </c>
      <c r="CD74" t="e">
        <f t="shared" si="265"/>
        <v>#N/A</v>
      </c>
      <c r="CE74" t="e">
        <f>IF(OR(ISNA($A74),$AC74&lt;100),NA(),IF($BR74=0,0,FLOOR((CC74-_xlfn.XLOOKUP(_xlfn.AGGREGATE(5,6,$BR$3:$BR2025),$BR$3:$BR$2000,CC$3:CC$2000,1,1))/_xlfn.XLOOKUP($BR74,$BR$3:$BR$2000,$BR$3:$BR$2000,1,1), 1)))</f>
        <v>#N/A</v>
      </c>
      <c r="CF74" t="e" cm="1">
        <f t="array" ref="CF74">IFERROR(IF(OR(ISNA($A74),$AC74&lt;100,INDEX(International!F$3:F$2000,_xlfn.XMATCH(100,International!F$3:F$2000,1,1)+$BR74)=""),NA(),INDEX(International!F$3:F$2000,_xlfn.XMATCH(100,International!F$3:F$2000,1,1)+$BR74)), NA())</f>
        <v>#N/A</v>
      </c>
      <c r="CG74" t="e">
        <f t="shared" si="178"/>
        <v>#N/A</v>
      </c>
      <c r="CH74" t="e">
        <f>IF(OR(ISNA($A74),$AC74&lt;100),NA(),IF($BR74=0,0,FLOOR((CF74-_xlfn.XLOOKUP(_xlfn.AGGREGATE(5,6,$BR$3:$BR2025),$BR$3:$BR$2000,CF$3:CF$2000,1,1))/_xlfn.XLOOKUP($BR74,$BR$3:$BR$2000,$BR$3:$BR$2000,1,1), 1)))</f>
        <v>#N/A</v>
      </c>
      <c r="CI74" t="e" cm="1">
        <f t="array" ref="CI74">IFERROR(IF(OR(ISNA($A74),$AC74&lt;100,INDEX(International!I$3:I$2000,_xlfn.XMATCH(100,International!I$3:I$2000,1,1)+$BR74)=""),NA(),INDEX(International!I$3:I$2000,_xlfn.XMATCH(100,International!I$3:I$2000,1,1)+$BR74)), NA())</f>
        <v>#N/A</v>
      </c>
      <c r="CJ74" t="e">
        <f t="shared" si="178"/>
        <v>#N/A</v>
      </c>
      <c r="CK74" t="e">
        <f>IF(OR(ISNA($A74),$AC74&lt;100),NA(),IF($BR74=0,0,FLOOR((CI74-_xlfn.XLOOKUP(_xlfn.AGGREGATE(5,6,$BR$3:$BR2025),$BR$3:$BR$2000,CI$3:CI$2000,1,1))/_xlfn.XLOOKUP($BR74,$BR$3:$BR$2000,$BR$3:$BR$2000,1,1), 1)))</f>
        <v>#N/A</v>
      </c>
      <c r="CL74" t="e" cm="1">
        <f t="array" ref="CL74">IFERROR(IF(OR(ISNA($A74),$AC74&lt;100,INDEX(International!L$3:L$2000,_xlfn.XMATCH(100,International!L$3:L$2000,1,1)+$BR74)=""),NA(),INDEX(International!L$3:L$2000,_xlfn.XMATCH(100,International!L$3:L$2000,1,1)+$BR74)), NA())</f>
        <v>#N/A</v>
      </c>
      <c r="CM74" t="e">
        <f t="shared" ref="CM74:CP74" si="284">IF(OR(ISNA($A74),$AC74&lt;100),NA(),IF(CL74=100,0,($BR74*LOG(2)/LOG(CL74/100))))</f>
        <v>#N/A</v>
      </c>
      <c r="CN74" t="e">
        <f>IF(OR(ISNA($A74),$AC74&lt;100),NA(),IF($BR74=0,0,FLOOR((CL74-_xlfn.XLOOKUP(_xlfn.AGGREGATE(5,6,$BR$3:$BR2025),$BR$3:$BR$2000,CL$3:CL$2000,1,1))/_xlfn.XLOOKUP($BR74,$BR$3:$BR$2000,$BR$3:$BR$2000,1,1), 1)))</f>
        <v>#N/A</v>
      </c>
      <c r="CO74" t="e" cm="1">
        <f t="array" ref="CO74">IFERROR(IF(OR(ISNA($A74),$AC74&lt;100,INDEX(International!O$3:O$2000,_xlfn.XMATCH(100,International!O$3:O$2000,1,1)+$BR74)=""),NA(),INDEX(International!O$3:O$2000,_xlfn.XMATCH(100,International!O$3:O$2000,1,1)+$BR74)), NA())</f>
        <v>#N/A</v>
      </c>
      <c r="CP74" t="e">
        <f t="shared" si="284"/>
        <v>#N/A</v>
      </c>
      <c r="CQ74" t="e">
        <f>IF(OR(ISNA($A74),$AC74&lt;100),NA(),IF($BR74=0,0,FLOOR((CO74-_xlfn.XLOOKUP(_xlfn.AGGREGATE(5,6,$BR$3:$BR2025),$BR$3:$BR$2000,CO$3:CO$2000,1,1))/_xlfn.XLOOKUP($BR74,$BR$3:$BR$2000,$BR$3:$BR$2000,1,1), 1)))</f>
        <v>#N/A</v>
      </c>
      <c r="CR74" t="e" cm="1">
        <f t="array" ref="CR74">IFERROR(IF(OR(ISNA($A74),$AC74&lt;100,INDEX(International!R$3:R$2000,_xlfn.XMATCH(100,International!R$3:R$2000,1,1)+$BR74)=""),NA(),INDEX(International!R$3:R$2000,_xlfn.XMATCH(100,International!R$3:R$2000,1,1)+$BR74)), NA())</f>
        <v>#N/A</v>
      </c>
      <c r="CS74" t="e">
        <f t="shared" ref="CS74:CV74" si="285">IF(OR(ISNA($A74),$AC74&lt;100),NA(),IF(CR74=100,0,($BR74*LOG(2)/LOG(CR74/100))))</f>
        <v>#N/A</v>
      </c>
      <c r="CT74" t="e">
        <f>IF(OR(ISNA($A74),$AC74&lt;100),NA(),IF($BR74=0,0,FLOOR((CR74-_xlfn.XLOOKUP(_xlfn.AGGREGATE(5,6,$BR$3:$BR2025),$BR$3:$BR$2000,CR$3:CR$2000,1,1))/_xlfn.XLOOKUP($BR74,$BR$3:$BR$2000,$BR$3:$BR$2000,1,1), 1)))</f>
        <v>#N/A</v>
      </c>
      <c r="CU74" t="e" cm="1">
        <f t="array" ref="CU74">IFERROR(IF(OR(ISNA($A74),$AC74&lt;100,INDEX(International!U$3:U$2000,_xlfn.XMATCH(100,International!U$3:U$2000,1,1)+$BR74)=""),NA(),INDEX(International!U$3:U$2000,_xlfn.XMATCH(100,International!U$3:U$2000,1,1)+$BR74)), NA())</f>
        <v>#N/A</v>
      </c>
      <c r="CV74" t="e">
        <f t="shared" si="285"/>
        <v>#N/A</v>
      </c>
      <c r="CW74" t="e">
        <f>IF(OR(ISNA($A74),$AC74&lt;100),NA(),IF($BR74=0,0,FLOOR((CU74-_xlfn.XLOOKUP(_xlfn.AGGREGATE(5,6,$BR$3:$BR2025),$BR$3:$BR$2000,CU$3:CU$2000,1,1))/_xlfn.XLOOKUP($BR74,$BR$3:$BR$2000,$BR$3:$BR$2000,1,1), 1)))</f>
        <v>#N/A</v>
      </c>
      <c r="CX74" t="e" cm="1">
        <f t="array" ref="CX74">IFERROR(IF(OR(ISNA($A74),$AC74&lt;100,INDEX(International!X$3:X$2000,_xlfn.XMATCH(100,International!X$3:X$2000,1,1)+$BR74)=""),NA(),INDEX(International!X$3:X$2000,_xlfn.XMATCH(100,International!X$3:X$2000,1,1)+$BR74)), NA())</f>
        <v>#N/A</v>
      </c>
      <c r="CY74" t="e">
        <f t="shared" ref="CY74" si="286">IF(OR(ISNA($A74),$AC74&lt;100),NA(),IF(CX74=100,0,($BR74*LOG(2)/LOG(CX74/100))))</f>
        <v>#N/A</v>
      </c>
      <c r="CZ74" t="e">
        <f>IF(OR(ISNA($A74),$AC74&lt;100),NA(),IF($BR74=0,0,FLOOR((CX74-_xlfn.XLOOKUP(_xlfn.AGGREGATE(5,6,$BR$3:$BR2025),$BR$3:$BR$2000,CX$3:CX$2000,1,1))/_xlfn.XLOOKUP($BR74,$BR$3:$BR$2000,$BR$3:$BR$2000,1,1), 1)))</f>
        <v>#N/A</v>
      </c>
      <c r="DA74" t="e">
        <f>IF(_xlfn.IFNA(A74,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74:K2071)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73+1,DA73+1,NA())))</f>
        <v>#N/A</v>
      </c>
      <c r="DB74" t="e" cm="1">
        <f t="array" ref="DB74">IFERROR(IF(ISNA($A74),NA(),INDEX(B$3:B$2000,_xlfn.XMATCH(Configuration!$B$12,B$3:B$2000,1,1)+$DA74)-0), NA())</f>
        <v>#N/A</v>
      </c>
      <c r="DC74" t="e" cm="1">
        <f t="array" ref="DC74">IFERROR(IF(ISNA($A74),NA(),INDEX(E$3:E$2000,_xlfn.XMATCH(Configuration!$B$12,E$3:E$2000,1,1)+$DA74)-0), NA())</f>
        <v>#N/A</v>
      </c>
      <c r="DD74" t="e" cm="1">
        <f t="array" ref="DD74">IFERROR(IF(ISNA($A74),NA(),INDEX(H$3:H$2000,_xlfn.XMATCH(Configuration!$B$12,H$3:H$2000,1,1)+$DA74)-0), NA())</f>
        <v>#N/A</v>
      </c>
      <c r="DE74" t="e" cm="1">
        <f t="array" ref="DE74">IFERROR(IF(ISNA($A74),NA(),INDEX(K$3:K$2000,_xlfn.XMATCH(Configuration!$B$12,K$3:K$2000,1,1)+$DA74)-0), NA())</f>
        <v>#N/A</v>
      </c>
      <c r="DF74" t="e" cm="1">
        <f t="array" ref="DF74">IFERROR(IF(ISNA($A74),NA(),INDEX(N$3:N$2000,_xlfn.XMATCH(Configuration!$B$12,N$3:N$2000,1,1)+$DA74)-0), NA())</f>
        <v>#N/A</v>
      </c>
      <c r="DG74" t="e" cm="1">
        <f t="array" ref="DG74">IFERROR(IF(ISNA($A74),NA(),INDEX(Q$3:Q$2000,_xlfn.XMATCH(Configuration!$B$12,Q$3:Q$2000,1,1)+$DA74)-0), NA())</f>
        <v>#N/A</v>
      </c>
      <c r="DH74" t="e" cm="1">
        <f t="array" ref="DH74">IFERROR(IF(ISNA($A74),NA(),INDEX(T$3:T$2000,_xlfn.XMATCH(Configuration!$B$12,T$3:T$2000,1,1)+$DA74)-0), NA())</f>
        <v>#N/A</v>
      </c>
      <c r="DI74" t="e" cm="1">
        <f t="array" ref="DI74">IFERROR(IF(ISNA($A74),NA(),INDEX(W$3:W$2000,_xlfn.XMATCH(Configuration!$B$12,W$3:W$2000,1,1)+$DA74)-0), NA())</f>
        <v>#N/A</v>
      </c>
    </row>
    <row r="75" spans="1:113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39"/>
        <v/>
      </c>
      <c r="AD75" t="str">
        <f t="shared" si="240"/>
        <v/>
      </c>
      <c r="AE75" t="str">
        <f t="shared" si="241"/>
        <v/>
      </c>
      <c r="AF75" s="5" t="str">
        <f t="shared" si="242"/>
        <v/>
      </c>
      <c r="AG75" t="str">
        <f t="shared" si="243"/>
        <v/>
      </c>
      <c r="AH75" t="str">
        <f t="shared" si="244"/>
        <v/>
      </c>
      <c r="AI75" t="str">
        <f t="shared" si="245"/>
        <v/>
      </c>
      <c r="AJ75" t="str">
        <f t="shared" si="246"/>
        <v/>
      </c>
      <c r="AK75" t="str">
        <f t="shared" si="247"/>
        <v/>
      </c>
      <c r="AL75" s="2" t="str">
        <f t="shared" si="248"/>
        <v/>
      </c>
      <c r="AM75" s="2" t="str">
        <f t="shared" si="249"/>
        <v/>
      </c>
      <c r="AN75" s="2" t="str">
        <f t="shared" si="250"/>
        <v/>
      </c>
      <c r="AO75" s="2" t="str">
        <f t="shared" si="251"/>
        <v/>
      </c>
      <c r="AP75" s="2" t="str">
        <f t="shared" si="252"/>
        <v/>
      </c>
      <c r="AQ75" s="2" t="str">
        <f t="shared" si="253"/>
        <v/>
      </c>
      <c r="AR75" s="2" t="str">
        <f t="shared" si="254"/>
        <v/>
      </c>
      <c r="AS75" s="2" t="str">
        <f t="shared" si="255"/>
        <v/>
      </c>
      <c r="AT75" s="2" t="str">
        <f t="shared" si="256"/>
        <v/>
      </c>
      <c r="AU75" s="2" t="str">
        <f t="shared" si="257"/>
        <v/>
      </c>
      <c r="AV75" s="3" t="str">
        <f t="shared" ca="1" si="258"/>
        <v/>
      </c>
      <c r="AW75" s="2" t="str">
        <f t="shared" si="259"/>
        <v/>
      </c>
      <c r="AX75" s="2" t="str">
        <f t="shared" si="260"/>
        <v/>
      </c>
      <c r="AY75" t="str">
        <f t="shared" si="261"/>
        <v/>
      </c>
      <c r="AZ75" t="str">
        <f t="shared" si="262"/>
        <v/>
      </c>
      <c r="BA75" s="3" t="str">
        <f>IF(_xlfn.IFNA($A75,"")="","",AC75/(Configuration!$B$1/1000000))</f>
        <v/>
      </c>
      <c r="BB75" t="str">
        <f>IF(OR(_xlfn.IFNA($A75,"")="", ROW()&lt;=3,MAX(International!$C$3:$C$2000)&lt;$AC75),"",$A75-_xlfn.XLOOKUP($AC75,International!$C$3:$C$2000,International!$A$3:$A$2000,NA(),1,1))</f>
        <v/>
      </c>
      <c r="BC75" t="str">
        <f>IF(OR(_xlfn.IFNA($A75,"")="", ROW()&lt;=3,MAX(International!$D$3:$D$2000)&lt;$BA75),"",$A75-_xlfn.XLOOKUP($BA75,International!$D$3:$D$2000,International!$A$3:$A$2000,NA(),1,1))</f>
        <v/>
      </c>
      <c r="BD75" t="str">
        <f>IF(OR(_xlfn.IFNA($A75,"")="", ROW()&lt;=3,MAX(International!$F$3:$F$2000)&lt;$AC75),"",$A75-_xlfn.XLOOKUP($AC75,International!$F$3:$F$2000,International!$A$3:$A$2000,NA(),1,1))</f>
        <v/>
      </c>
      <c r="BE75" t="str">
        <f>IF(OR(_xlfn.IFNA($A75,"")="", ROW()&lt;=3,MAX(International!$G$3:$G$2000)&lt;$BA75),"",$A75-_xlfn.XLOOKUP($BA75,International!$G$3:$G$2000,International!$A$3:$A$2000,NA(),1,1))</f>
        <v/>
      </c>
      <c r="BF75" t="str">
        <f>IF(OR(_xlfn.IFNA($A75,"")="", ROW()&lt;=3,MAX(International!$I$3:$I$2000)&lt;$AC75),"",$A75-_xlfn.XLOOKUP($AC75,International!$I$3:$I$2000,International!$A$3:$A$2000,NA(),1,1))</f>
        <v/>
      </c>
      <c r="BG75" t="str">
        <f>IF(OR(_xlfn.IFNA($A75,"")="", ROW()&lt;=3,MAX(International!$J$3:$J$2000)&lt;$BA75),"",$A75-_xlfn.XLOOKUP($BA75,International!$J$3:$J$2000,International!$A$3:$A$2000,NA(),1,1))</f>
        <v/>
      </c>
      <c r="BH75" t="str">
        <f>IF(OR(_xlfn.IFNA($A75,"")="", ROW()&lt;=3,MAX(International!$L$3:$L$2000)&lt;$AC75),"",$A75-_xlfn.XLOOKUP($AC75,International!$L$3:$L$2000,International!$A$3:$A$2000,NA(),1,1))</f>
        <v/>
      </c>
      <c r="BI75" t="str">
        <f>IF(OR(_xlfn.IFNA($A75,"")="", ROW()&lt;=3,MAX(International!$M$3:$M$2000)&lt;$BA75),"",$A75-_xlfn.XLOOKUP($BA75,International!$M$3:$M$2000,International!$A$3:$A$2000,NA(),1,1))</f>
        <v/>
      </c>
      <c r="BJ75" t="str">
        <f>IF(OR(_xlfn.IFNA($A75,"")="", ROW()&lt;=3,MAX(International!$O$3:$O$2000)&lt;$AC75),"",$A75-_xlfn.XLOOKUP($AC75,International!$O$3:$O$2000,International!$A$3:$A$2000,NA(),1,1))</f>
        <v/>
      </c>
      <c r="BK75" t="str">
        <f>IF(OR(_xlfn.IFNA($A75,"")="", ROW()&lt;=3,MAX(International!$P$3:$P$2000)&lt;$BA75),"",$A75-_xlfn.XLOOKUP($BA75,International!$P$3:$P$2000,International!$A$3:$A$2000,NA(),1,1))</f>
        <v/>
      </c>
      <c r="BL75" t="str">
        <f>IF(OR(_xlfn.IFNA($A75,"")="", ROW()&lt;=3,MAX(International!$R$3:$R$2000)&lt;$AC75),"",$A75-_xlfn.XLOOKUP($AC75,International!$R$3:$R$2000,International!$A$3:$A$2000,NA(),1,1))</f>
        <v/>
      </c>
      <c r="BM75" t="str">
        <f>IF(OR(_xlfn.IFNA($A75,"")="", ROW()&lt;=3,MAX(International!$S$3:$S$2000)&lt;$BA75),"",$A75-_xlfn.XLOOKUP($BA75,International!$S$3:$S$2000,International!$A$3:$A$2000,NA(),1,1))</f>
        <v/>
      </c>
      <c r="BN75" t="str">
        <f>IF(OR(_xlfn.IFNA($A75,"")="", ROW()&lt;=3,MAX(International!$U$3:$U$2000)&lt;$AC75),"",$A75-_xlfn.XLOOKUP($AC75,International!$U$3:$U$2000,International!$A$3:$A$2000,NA(),1,1))</f>
        <v/>
      </c>
      <c r="BO75" t="str">
        <f>IF(OR(_xlfn.IFNA($A75,"")="", ROW()&lt;=3,MAX(International!$V$3:$V$2000)&lt;$BA75),"",$A75-_xlfn.XLOOKUP($BA75,International!$V$3:$V$2000,International!$A$3:$A$2000,NA(),1,1))</f>
        <v/>
      </c>
      <c r="BP75" t="str">
        <f>IF(OR(_xlfn.IFNA($A75,"")="", ROW()&lt;=3,MAX(International!$X$3:$X$2000)&lt;$AC75),"",$A75-_xlfn.XLOOKUP($AC75,International!$X$3:$X$2000,International!$A$3:$A$2000,NA(),1,1))</f>
        <v/>
      </c>
      <c r="BQ75" t="str">
        <f>IF(OR(_xlfn.IFNA($A75,"")="", ROW()&lt;=3,MAX(International!$Y$3:$Y$2000)&lt;$BA75),"",$A75-_xlfn.XLOOKUP($BA75,International!$Y$3:$Y$2000,International!$A$3:$A$2000,NA(),1,1))</f>
        <v/>
      </c>
      <c r="BR75" t="e">
        <f t="shared" si="263"/>
        <v>#N/A</v>
      </c>
      <c r="BS75" t="e">
        <f t="shared" si="230"/>
        <v>#N/A</v>
      </c>
      <c r="BT75" t="e">
        <f t="shared" si="231"/>
        <v>#N/A</v>
      </c>
      <c r="BU75" t="e">
        <f t="shared" si="232"/>
        <v>#N/A</v>
      </c>
      <c r="BV75" t="e">
        <f t="shared" si="233"/>
        <v>#N/A</v>
      </c>
      <c r="BW75" t="e">
        <f t="shared" si="234"/>
        <v>#N/A</v>
      </c>
      <c r="BX75" t="e">
        <f>IFERROR(IF(OR(ISNA($A75),$AC75&lt;100),NA(),IF(FLOOR((2^(($BR75+2*_xlfn.XLOOKUP(_xlfn.AGGREGATE(4,6,$BR$3:$BR2026),$BR$3:$BR$2000,$CA$3:$CA$2000,1,1)*LOG(10)/LOG(2))/_xlfn.XLOOKUP(_xlfn.AGGREGATE(4,6,$BR$3:$BR2026),$BR$3:$BR$2000,$CA$3:$CA$2000,1,1))),2)&gt; _xlfn.AGGREGATE(4,6,$BZ$3:$CX$2000)+2000,NA(),FLOOR((2^(($BR75+2*_xlfn.XLOOKUP(_xlfn.AGGREGATE(4,6,$BR$3:$BR2026),$BR$3:$BR$2000,$CA$3:$CA$2000,1,1)*LOG(10)/LOG(2))/_xlfn.XLOOKUP(_xlfn.AGGREGATE(4,6,$BR$3:$BR2026),$BR$3:$BR$2000,$CA$3:$CA$2000,1,1))),2))), NA())</f>
        <v>#N/A</v>
      </c>
      <c r="BY75" t="e">
        <f>IF(OR(ISNA($A75),$AC75&lt;100),NA(),FLOOR(_xlfn.XLOOKUP(_xlfn.AGGREGATE(5,6,$BR$3:$BR2026),$BR$3:$BR$2000,$BZ$3:$BZ$2000,1,1)+(_xlfn.XLOOKUP(_xlfn.AGGREGATE(4,6,$BR$3:$BR2026),$BR$3:$BR$2000,$BZ$3:$BZ$2000,1,1)-_xlfn.XLOOKUP(_xlfn.AGGREGATE(5,6,$BR$3:$BR2026),$BR$3:$BR$2000,$BZ$3:$BZ$2000,1,1))/_xlfn.XLOOKUP(_xlfn.AGGREGATE(4,6,$BR$3:$BR2026),$BR$3:$BR$2000,$BR$3:$BR$2000,1,1)*BR75, 1))</f>
        <v>#N/A</v>
      </c>
      <c r="BZ75" t="e">
        <f t="shared" si="264"/>
        <v>#N/A</v>
      </c>
      <c r="CA75" t="e">
        <f t="shared" si="235"/>
        <v>#N/A</v>
      </c>
      <c r="CB75" t="e">
        <f>IF(OR(ISNA($A75),$AC75&lt;100),NA(),IF($BR75=0,0,FLOOR((BZ75-_xlfn.XLOOKUP(_xlfn.AGGREGATE(5,6,$BR$3:$BR2026),$BR$3:$BR$2000,BZ$3:BZ$2000,1,1))/_xlfn.XLOOKUP($BR75,$BR$3:$BR$2000,$BR$3:$BR$2000,1,1), 1)))</f>
        <v>#N/A</v>
      </c>
      <c r="CC75" t="e" cm="1">
        <f t="array" ref="CC75">IFERROR(IF(OR(ISNA($A75),$AC75&lt;100,INDEX(International!C$3:C$2000,_xlfn.XMATCH(100,International!C$3:C$2000,1,1)+$BR75)=""),NA(),INDEX(International!C$3:C$2000,_xlfn.XMATCH(100,International!C$3:C$2000,1,1)+$BR75)), NA())</f>
        <v>#N/A</v>
      </c>
      <c r="CD75" t="e">
        <f t="shared" si="265"/>
        <v>#N/A</v>
      </c>
      <c r="CE75" t="e">
        <f>IF(OR(ISNA($A75),$AC75&lt;100),NA(),IF($BR75=0,0,FLOOR((CC75-_xlfn.XLOOKUP(_xlfn.AGGREGATE(5,6,$BR$3:$BR2026),$BR$3:$BR$2000,CC$3:CC$2000,1,1))/_xlfn.XLOOKUP($BR75,$BR$3:$BR$2000,$BR$3:$BR$2000,1,1), 1)))</f>
        <v>#N/A</v>
      </c>
      <c r="CF75" t="e" cm="1">
        <f t="array" ref="CF75">IFERROR(IF(OR(ISNA($A75),$AC75&lt;100,INDEX(International!F$3:F$2000,_xlfn.XMATCH(100,International!F$3:F$2000,1,1)+$BR75)=""),NA(),INDEX(International!F$3:F$2000,_xlfn.XMATCH(100,International!F$3:F$2000,1,1)+$BR75)), NA())</f>
        <v>#N/A</v>
      </c>
      <c r="CG75" t="e">
        <f t="shared" si="178"/>
        <v>#N/A</v>
      </c>
      <c r="CH75" t="e">
        <f>IF(OR(ISNA($A75),$AC75&lt;100),NA(),IF($BR75=0,0,FLOOR((CF75-_xlfn.XLOOKUP(_xlfn.AGGREGATE(5,6,$BR$3:$BR2026),$BR$3:$BR$2000,CF$3:CF$2000,1,1))/_xlfn.XLOOKUP($BR75,$BR$3:$BR$2000,$BR$3:$BR$2000,1,1), 1)))</f>
        <v>#N/A</v>
      </c>
      <c r="CI75" t="e" cm="1">
        <f t="array" ref="CI75">IFERROR(IF(OR(ISNA($A75),$AC75&lt;100,INDEX(International!I$3:I$2000,_xlfn.XMATCH(100,International!I$3:I$2000,1,1)+$BR75)=""),NA(),INDEX(International!I$3:I$2000,_xlfn.XMATCH(100,International!I$3:I$2000,1,1)+$BR75)), NA())</f>
        <v>#N/A</v>
      </c>
      <c r="CJ75" t="e">
        <f t="shared" si="178"/>
        <v>#N/A</v>
      </c>
      <c r="CK75" t="e">
        <f>IF(OR(ISNA($A75),$AC75&lt;100),NA(),IF($BR75=0,0,FLOOR((CI75-_xlfn.XLOOKUP(_xlfn.AGGREGATE(5,6,$BR$3:$BR2026),$BR$3:$BR$2000,CI$3:CI$2000,1,1))/_xlfn.XLOOKUP($BR75,$BR$3:$BR$2000,$BR$3:$BR$2000,1,1), 1)))</f>
        <v>#N/A</v>
      </c>
      <c r="CL75" t="e" cm="1">
        <f t="array" ref="CL75">IFERROR(IF(OR(ISNA($A75),$AC75&lt;100,INDEX(International!L$3:L$2000,_xlfn.XMATCH(100,International!L$3:L$2000,1,1)+$BR75)=""),NA(),INDEX(International!L$3:L$2000,_xlfn.XMATCH(100,International!L$3:L$2000,1,1)+$BR75)), NA())</f>
        <v>#N/A</v>
      </c>
      <c r="CM75" t="e">
        <f t="shared" ref="CM75:CP75" si="287">IF(OR(ISNA($A75),$AC75&lt;100),NA(),IF(CL75=100,0,($BR75*LOG(2)/LOG(CL75/100))))</f>
        <v>#N/A</v>
      </c>
      <c r="CN75" t="e">
        <f>IF(OR(ISNA($A75),$AC75&lt;100),NA(),IF($BR75=0,0,FLOOR((CL75-_xlfn.XLOOKUP(_xlfn.AGGREGATE(5,6,$BR$3:$BR2026),$BR$3:$BR$2000,CL$3:CL$2000,1,1))/_xlfn.XLOOKUP($BR75,$BR$3:$BR$2000,$BR$3:$BR$2000,1,1), 1)))</f>
        <v>#N/A</v>
      </c>
      <c r="CO75" t="e" cm="1">
        <f t="array" ref="CO75">IFERROR(IF(OR(ISNA($A75),$AC75&lt;100,INDEX(International!O$3:O$2000,_xlfn.XMATCH(100,International!O$3:O$2000,1,1)+$BR75)=""),NA(),INDEX(International!O$3:O$2000,_xlfn.XMATCH(100,International!O$3:O$2000,1,1)+$BR75)), NA())</f>
        <v>#N/A</v>
      </c>
      <c r="CP75" t="e">
        <f t="shared" si="287"/>
        <v>#N/A</v>
      </c>
      <c r="CQ75" t="e">
        <f>IF(OR(ISNA($A75),$AC75&lt;100),NA(),IF($BR75=0,0,FLOOR((CO75-_xlfn.XLOOKUP(_xlfn.AGGREGATE(5,6,$BR$3:$BR2026),$BR$3:$BR$2000,CO$3:CO$2000,1,1))/_xlfn.XLOOKUP($BR75,$BR$3:$BR$2000,$BR$3:$BR$2000,1,1), 1)))</f>
        <v>#N/A</v>
      </c>
      <c r="CR75" t="e" cm="1">
        <f t="array" ref="CR75">IFERROR(IF(OR(ISNA($A75),$AC75&lt;100,INDEX(International!R$3:R$2000,_xlfn.XMATCH(100,International!R$3:R$2000,1,1)+$BR75)=""),NA(),INDEX(International!R$3:R$2000,_xlfn.XMATCH(100,International!R$3:R$2000,1,1)+$BR75)), NA())</f>
        <v>#N/A</v>
      </c>
      <c r="CS75" t="e">
        <f t="shared" ref="CS75:CV75" si="288">IF(OR(ISNA($A75),$AC75&lt;100),NA(),IF(CR75=100,0,($BR75*LOG(2)/LOG(CR75/100))))</f>
        <v>#N/A</v>
      </c>
      <c r="CT75" t="e">
        <f>IF(OR(ISNA($A75),$AC75&lt;100),NA(),IF($BR75=0,0,FLOOR((CR75-_xlfn.XLOOKUP(_xlfn.AGGREGATE(5,6,$BR$3:$BR2026),$BR$3:$BR$2000,CR$3:CR$2000,1,1))/_xlfn.XLOOKUP($BR75,$BR$3:$BR$2000,$BR$3:$BR$2000,1,1), 1)))</f>
        <v>#N/A</v>
      </c>
      <c r="CU75" t="e" cm="1">
        <f t="array" ref="CU75">IFERROR(IF(OR(ISNA($A75),$AC75&lt;100,INDEX(International!U$3:U$2000,_xlfn.XMATCH(100,International!U$3:U$2000,1,1)+$BR75)=""),NA(),INDEX(International!U$3:U$2000,_xlfn.XMATCH(100,International!U$3:U$2000,1,1)+$BR75)), NA())</f>
        <v>#N/A</v>
      </c>
      <c r="CV75" t="e">
        <f t="shared" si="288"/>
        <v>#N/A</v>
      </c>
      <c r="CW75" t="e">
        <f>IF(OR(ISNA($A75),$AC75&lt;100),NA(),IF($BR75=0,0,FLOOR((CU75-_xlfn.XLOOKUP(_xlfn.AGGREGATE(5,6,$BR$3:$BR2026),$BR$3:$BR$2000,CU$3:CU$2000,1,1))/_xlfn.XLOOKUP($BR75,$BR$3:$BR$2000,$BR$3:$BR$2000,1,1), 1)))</f>
        <v>#N/A</v>
      </c>
      <c r="CX75" t="e" cm="1">
        <f t="array" ref="CX75">IFERROR(IF(OR(ISNA($A75),$AC75&lt;100,INDEX(International!X$3:X$2000,_xlfn.XMATCH(100,International!X$3:X$2000,1,1)+$BR75)=""),NA(),INDEX(International!X$3:X$2000,_xlfn.XMATCH(100,International!X$3:X$2000,1,1)+$BR75)), NA())</f>
        <v>#N/A</v>
      </c>
      <c r="CY75" t="e">
        <f t="shared" ref="CY75" si="289">IF(OR(ISNA($A75),$AC75&lt;100),NA(),IF(CX75=100,0,($BR75*LOG(2)/LOG(CX75/100))))</f>
        <v>#N/A</v>
      </c>
      <c r="CZ75" t="e">
        <f>IF(OR(ISNA($A75),$AC75&lt;100),NA(),IF($BR75=0,0,FLOOR((CX75-_xlfn.XLOOKUP(_xlfn.AGGREGATE(5,6,$BR$3:$BR2026),$BR$3:$BR$2000,CX$3:CX$2000,1,1))/_xlfn.XLOOKUP($BR75,$BR$3:$BR$2000,$BR$3:$BR$2000,1,1), 1)))</f>
        <v>#N/A</v>
      </c>
      <c r="DA75" t="e">
        <f>IF(_xlfn.IFNA(A75,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75:K2072)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74+1,DA74+1,NA())))</f>
        <v>#N/A</v>
      </c>
      <c r="DB75" t="e" cm="1">
        <f t="array" ref="DB75">IFERROR(IF(ISNA($A75),NA(),INDEX(B$3:B$2000,_xlfn.XMATCH(Configuration!$B$12,B$3:B$2000,1,1)+$DA75)-0), NA())</f>
        <v>#N/A</v>
      </c>
      <c r="DC75" t="e" cm="1">
        <f t="array" ref="DC75">IFERROR(IF(ISNA($A75),NA(),INDEX(E$3:E$2000,_xlfn.XMATCH(Configuration!$B$12,E$3:E$2000,1,1)+$DA75)-0), NA())</f>
        <v>#N/A</v>
      </c>
      <c r="DD75" t="e" cm="1">
        <f t="array" ref="DD75">IFERROR(IF(ISNA($A75),NA(),INDEX(H$3:H$2000,_xlfn.XMATCH(Configuration!$B$12,H$3:H$2000,1,1)+$DA75)-0), NA())</f>
        <v>#N/A</v>
      </c>
      <c r="DE75" t="e" cm="1">
        <f t="array" ref="DE75">IFERROR(IF(ISNA($A75),NA(),INDEX(K$3:K$2000,_xlfn.XMATCH(Configuration!$B$12,K$3:K$2000,1,1)+$DA75)-0), NA())</f>
        <v>#N/A</v>
      </c>
      <c r="DF75" t="e" cm="1">
        <f t="array" ref="DF75">IFERROR(IF(ISNA($A75),NA(),INDEX(N$3:N$2000,_xlfn.XMATCH(Configuration!$B$12,N$3:N$2000,1,1)+$DA75)-0), NA())</f>
        <v>#N/A</v>
      </c>
      <c r="DG75" t="e" cm="1">
        <f t="array" ref="DG75">IFERROR(IF(ISNA($A75),NA(),INDEX(Q$3:Q$2000,_xlfn.XMATCH(Configuration!$B$12,Q$3:Q$2000,1,1)+$DA75)-0), NA())</f>
        <v>#N/A</v>
      </c>
      <c r="DH75" t="e" cm="1">
        <f t="array" ref="DH75">IFERROR(IF(ISNA($A75),NA(),INDEX(T$3:T$2000,_xlfn.XMATCH(Configuration!$B$12,T$3:T$2000,1,1)+$DA75)-0), NA())</f>
        <v>#N/A</v>
      </c>
      <c r="DI75" t="e" cm="1">
        <f t="array" ref="DI75">IFERROR(IF(ISNA($A75),NA(),INDEX(W$3:W$2000,_xlfn.XMATCH(Configuration!$B$12,W$3:W$2000,1,1)+$DA75)-0), NA())</f>
        <v>#N/A</v>
      </c>
    </row>
    <row r="76" spans="1:113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39"/>
        <v/>
      </c>
      <c r="AD76" t="str">
        <f t="shared" si="240"/>
        <v/>
      </c>
      <c r="AE76" t="str">
        <f t="shared" si="241"/>
        <v/>
      </c>
      <c r="AF76" s="5" t="str">
        <f t="shared" si="242"/>
        <v/>
      </c>
      <c r="AG76" t="str">
        <f t="shared" si="243"/>
        <v/>
      </c>
      <c r="AH76" t="str">
        <f t="shared" si="244"/>
        <v/>
      </c>
      <c r="AI76" t="str">
        <f t="shared" si="245"/>
        <v/>
      </c>
      <c r="AJ76" t="str">
        <f t="shared" si="246"/>
        <v/>
      </c>
      <c r="AK76" t="str">
        <f t="shared" si="247"/>
        <v/>
      </c>
      <c r="AL76" s="2" t="str">
        <f t="shared" si="248"/>
        <v/>
      </c>
      <c r="AM76" s="2" t="str">
        <f t="shared" si="249"/>
        <v/>
      </c>
      <c r="AN76" s="2" t="str">
        <f t="shared" si="250"/>
        <v/>
      </c>
      <c r="AO76" s="2" t="str">
        <f t="shared" si="251"/>
        <v/>
      </c>
      <c r="AP76" s="2" t="str">
        <f t="shared" si="252"/>
        <v/>
      </c>
      <c r="AQ76" s="2" t="str">
        <f t="shared" si="253"/>
        <v/>
      </c>
      <c r="AR76" s="2" t="str">
        <f t="shared" si="254"/>
        <v/>
      </c>
      <c r="AS76" s="2" t="str">
        <f t="shared" si="255"/>
        <v/>
      </c>
      <c r="AT76" s="2" t="str">
        <f t="shared" si="256"/>
        <v/>
      </c>
      <c r="AU76" s="2" t="str">
        <f t="shared" si="257"/>
        <v/>
      </c>
      <c r="AV76" s="3" t="str">
        <f t="shared" ca="1" si="258"/>
        <v/>
      </c>
      <c r="AW76" s="2" t="str">
        <f t="shared" si="259"/>
        <v/>
      </c>
      <c r="AX76" s="2" t="str">
        <f t="shared" si="260"/>
        <v/>
      </c>
      <c r="AY76" t="str">
        <f t="shared" si="261"/>
        <v/>
      </c>
      <c r="AZ76" t="str">
        <f t="shared" si="262"/>
        <v/>
      </c>
      <c r="BA76" s="3" t="str">
        <f>IF(_xlfn.IFNA($A76,"")="","",AC76/(Configuration!$B$1/1000000))</f>
        <v/>
      </c>
      <c r="BB76" t="str">
        <f>IF(OR(_xlfn.IFNA($A76,"")="", ROW()&lt;=3,MAX(International!$C$3:$C$2000)&lt;$AC76),"",$A76-_xlfn.XLOOKUP($AC76,International!$C$3:$C$2000,International!$A$3:$A$2000,NA(),1,1))</f>
        <v/>
      </c>
      <c r="BC76" t="str">
        <f>IF(OR(_xlfn.IFNA($A76,"")="", ROW()&lt;=3,MAX(International!$D$3:$D$2000)&lt;$BA76),"",$A76-_xlfn.XLOOKUP($BA76,International!$D$3:$D$2000,International!$A$3:$A$2000,NA(),1,1))</f>
        <v/>
      </c>
      <c r="BD76" t="str">
        <f>IF(OR(_xlfn.IFNA($A76,"")="", ROW()&lt;=3,MAX(International!$F$3:$F$2000)&lt;$AC76),"",$A76-_xlfn.XLOOKUP($AC76,International!$F$3:$F$2000,International!$A$3:$A$2000,NA(),1,1))</f>
        <v/>
      </c>
      <c r="BE76" t="str">
        <f>IF(OR(_xlfn.IFNA($A76,"")="", ROW()&lt;=3,MAX(International!$G$3:$G$2000)&lt;$BA76),"",$A76-_xlfn.XLOOKUP($BA76,International!$G$3:$G$2000,International!$A$3:$A$2000,NA(),1,1))</f>
        <v/>
      </c>
      <c r="BF76" t="str">
        <f>IF(OR(_xlfn.IFNA($A76,"")="", ROW()&lt;=3,MAX(International!$I$3:$I$2000)&lt;$AC76),"",$A76-_xlfn.XLOOKUP($AC76,International!$I$3:$I$2000,International!$A$3:$A$2000,NA(),1,1))</f>
        <v/>
      </c>
      <c r="BG76" t="str">
        <f>IF(OR(_xlfn.IFNA($A76,"")="", ROW()&lt;=3,MAX(International!$J$3:$J$2000)&lt;$BA76),"",$A76-_xlfn.XLOOKUP($BA76,International!$J$3:$J$2000,International!$A$3:$A$2000,NA(),1,1))</f>
        <v/>
      </c>
      <c r="BH76" t="str">
        <f>IF(OR(_xlfn.IFNA($A76,"")="", ROW()&lt;=3,MAX(International!$L$3:$L$2000)&lt;$AC76),"",$A76-_xlfn.XLOOKUP($AC76,International!$L$3:$L$2000,International!$A$3:$A$2000,NA(),1,1))</f>
        <v/>
      </c>
      <c r="BI76" t="str">
        <f>IF(OR(_xlfn.IFNA($A76,"")="", ROW()&lt;=3,MAX(International!$M$3:$M$2000)&lt;$BA76),"",$A76-_xlfn.XLOOKUP($BA76,International!$M$3:$M$2000,International!$A$3:$A$2000,NA(),1,1))</f>
        <v/>
      </c>
      <c r="BJ76" t="str">
        <f>IF(OR(_xlfn.IFNA($A76,"")="", ROW()&lt;=3,MAX(International!$O$3:$O$2000)&lt;$AC76),"",$A76-_xlfn.XLOOKUP($AC76,International!$O$3:$O$2000,International!$A$3:$A$2000,NA(),1,1))</f>
        <v/>
      </c>
      <c r="BK76" t="str">
        <f>IF(OR(_xlfn.IFNA($A76,"")="", ROW()&lt;=3,MAX(International!$P$3:$P$2000)&lt;$BA76),"",$A76-_xlfn.XLOOKUP($BA76,International!$P$3:$P$2000,International!$A$3:$A$2000,NA(),1,1))</f>
        <v/>
      </c>
      <c r="BL76" t="str">
        <f>IF(OR(_xlfn.IFNA($A76,"")="", ROW()&lt;=3,MAX(International!$R$3:$R$2000)&lt;$AC76),"",$A76-_xlfn.XLOOKUP($AC76,International!$R$3:$R$2000,International!$A$3:$A$2000,NA(),1,1))</f>
        <v/>
      </c>
      <c r="BM76" t="str">
        <f>IF(OR(_xlfn.IFNA($A76,"")="", ROW()&lt;=3,MAX(International!$S$3:$S$2000)&lt;$BA76),"",$A76-_xlfn.XLOOKUP($BA76,International!$S$3:$S$2000,International!$A$3:$A$2000,NA(),1,1))</f>
        <v/>
      </c>
      <c r="BN76" t="str">
        <f>IF(OR(_xlfn.IFNA($A76,"")="", ROW()&lt;=3,MAX(International!$U$3:$U$2000)&lt;$AC76),"",$A76-_xlfn.XLOOKUP($AC76,International!$U$3:$U$2000,International!$A$3:$A$2000,NA(),1,1))</f>
        <v/>
      </c>
      <c r="BO76" t="str">
        <f>IF(OR(_xlfn.IFNA($A76,"")="", ROW()&lt;=3,MAX(International!$V$3:$V$2000)&lt;$BA76),"",$A76-_xlfn.XLOOKUP($BA76,International!$V$3:$V$2000,International!$A$3:$A$2000,NA(),1,1))</f>
        <v/>
      </c>
      <c r="BP76" t="str">
        <f>IF(OR(_xlfn.IFNA($A76,"")="", ROW()&lt;=3,MAX(International!$X$3:$X$2000)&lt;$AC76),"",$A76-_xlfn.XLOOKUP($AC76,International!$X$3:$X$2000,International!$A$3:$A$2000,NA(),1,1))</f>
        <v/>
      </c>
      <c r="BQ76" t="str">
        <f>IF(OR(_xlfn.IFNA($A76,"")="", ROW()&lt;=3,MAX(International!$Y$3:$Y$2000)&lt;$BA76),"",$A76-_xlfn.XLOOKUP($BA76,International!$Y$3:$Y$2000,International!$A$3:$A$2000,NA(),1,1))</f>
        <v/>
      </c>
      <c r="BR76" t="e">
        <f t="shared" si="263"/>
        <v>#N/A</v>
      </c>
      <c r="BS76" t="e">
        <f t="shared" si="230"/>
        <v>#N/A</v>
      </c>
      <c r="BT76" t="e">
        <f t="shared" si="231"/>
        <v>#N/A</v>
      </c>
      <c r="BU76" t="e">
        <f t="shared" si="232"/>
        <v>#N/A</v>
      </c>
      <c r="BV76" t="e">
        <f t="shared" si="233"/>
        <v>#N/A</v>
      </c>
      <c r="BW76" t="e">
        <f t="shared" si="234"/>
        <v>#N/A</v>
      </c>
      <c r="BX76" t="e">
        <f>IFERROR(IF(OR(ISNA($A76),$AC76&lt;100),NA(),IF(FLOOR((2^(($BR76+2*_xlfn.XLOOKUP(_xlfn.AGGREGATE(4,6,$BR$3:$BR2027),$BR$3:$BR$2000,$CA$3:$CA$2000,1,1)*LOG(10)/LOG(2))/_xlfn.XLOOKUP(_xlfn.AGGREGATE(4,6,$BR$3:$BR2027),$BR$3:$BR$2000,$CA$3:$CA$2000,1,1))),2)&gt; _xlfn.AGGREGATE(4,6,$BZ$3:$CX$2000)+2000,NA(),FLOOR((2^(($BR76+2*_xlfn.XLOOKUP(_xlfn.AGGREGATE(4,6,$BR$3:$BR2027),$BR$3:$BR$2000,$CA$3:$CA$2000,1,1)*LOG(10)/LOG(2))/_xlfn.XLOOKUP(_xlfn.AGGREGATE(4,6,$BR$3:$BR2027),$BR$3:$BR$2000,$CA$3:$CA$2000,1,1))),2))), NA())</f>
        <v>#N/A</v>
      </c>
      <c r="BY76" t="e">
        <f>IF(OR(ISNA($A76),$AC76&lt;100),NA(),FLOOR(_xlfn.XLOOKUP(_xlfn.AGGREGATE(5,6,$BR$3:$BR2027),$BR$3:$BR$2000,$BZ$3:$BZ$2000,1,1)+(_xlfn.XLOOKUP(_xlfn.AGGREGATE(4,6,$BR$3:$BR2027),$BR$3:$BR$2000,$BZ$3:$BZ$2000,1,1)-_xlfn.XLOOKUP(_xlfn.AGGREGATE(5,6,$BR$3:$BR2027),$BR$3:$BR$2000,$BZ$3:$BZ$2000,1,1))/_xlfn.XLOOKUP(_xlfn.AGGREGATE(4,6,$BR$3:$BR2027),$BR$3:$BR$2000,$BR$3:$BR$2000,1,1)*BR76, 1))</f>
        <v>#N/A</v>
      </c>
      <c r="BZ76" t="e">
        <f t="shared" si="264"/>
        <v>#N/A</v>
      </c>
      <c r="CA76" t="e">
        <f t="shared" si="235"/>
        <v>#N/A</v>
      </c>
      <c r="CB76" t="e">
        <f>IF(OR(ISNA($A76),$AC76&lt;100),NA(),IF($BR76=0,0,FLOOR((BZ76-_xlfn.XLOOKUP(_xlfn.AGGREGATE(5,6,$BR$3:$BR2027),$BR$3:$BR$2000,BZ$3:BZ$2000,1,1))/_xlfn.XLOOKUP($BR76,$BR$3:$BR$2000,$BR$3:$BR$2000,1,1), 1)))</f>
        <v>#N/A</v>
      </c>
      <c r="CC76" t="e" cm="1">
        <f t="array" ref="CC76">IFERROR(IF(OR(ISNA($A76),$AC76&lt;100,INDEX(International!C$3:C$2000,_xlfn.XMATCH(100,International!C$3:C$2000,1,1)+$BR76)=""),NA(),INDEX(International!C$3:C$2000,_xlfn.XMATCH(100,International!C$3:C$2000,1,1)+$BR76)), NA())</f>
        <v>#N/A</v>
      </c>
      <c r="CD76" t="e">
        <f t="shared" si="265"/>
        <v>#N/A</v>
      </c>
      <c r="CE76" t="e">
        <f>IF(OR(ISNA($A76),$AC76&lt;100),NA(),IF($BR76=0,0,FLOOR((CC76-_xlfn.XLOOKUP(_xlfn.AGGREGATE(5,6,$BR$3:$BR2027),$BR$3:$BR$2000,CC$3:CC$2000,1,1))/_xlfn.XLOOKUP($BR76,$BR$3:$BR$2000,$BR$3:$BR$2000,1,1), 1)))</f>
        <v>#N/A</v>
      </c>
      <c r="CF76" t="e" cm="1">
        <f t="array" ref="CF76">IFERROR(IF(OR(ISNA($A76),$AC76&lt;100,INDEX(International!F$3:F$2000,_xlfn.XMATCH(100,International!F$3:F$2000,1,1)+$BR76)=""),NA(),INDEX(International!F$3:F$2000,_xlfn.XMATCH(100,International!F$3:F$2000,1,1)+$BR76)), NA())</f>
        <v>#N/A</v>
      </c>
      <c r="CG76" t="e">
        <f t="shared" si="178"/>
        <v>#N/A</v>
      </c>
      <c r="CH76" t="e">
        <f>IF(OR(ISNA($A76),$AC76&lt;100),NA(),IF($BR76=0,0,FLOOR((CF76-_xlfn.XLOOKUP(_xlfn.AGGREGATE(5,6,$BR$3:$BR2027),$BR$3:$BR$2000,CF$3:CF$2000,1,1))/_xlfn.XLOOKUP($BR76,$BR$3:$BR$2000,$BR$3:$BR$2000,1,1), 1)))</f>
        <v>#N/A</v>
      </c>
      <c r="CI76" t="e" cm="1">
        <f t="array" ref="CI76">IFERROR(IF(OR(ISNA($A76),$AC76&lt;100,INDEX(International!I$3:I$2000,_xlfn.XMATCH(100,International!I$3:I$2000,1,1)+$BR76)=""),NA(),INDEX(International!I$3:I$2000,_xlfn.XMATCH(100,International!I$3:I$2000,1,1)+$BR76)), NA())</f>
        <v>#N/A</v>
      </c>
      <c r="CJ76" t="e">
        <f t="shared" si="178"/>
        <v>#N/A</v>
      </c>
      <c r="CK76" t="e">
        <f>IF(OR(ISNA($A76),$AC76&lt;100),NA(),IF($BR76=0,0,FLOOR((CI76-_xlfn.XLOOKUP(_xlfn.AGGREGATE(5,6,$BR$3:$BR2027),$BR$3:$BR$2000,CI$3:CI$2000,1,1))/_xlfn.XLOOKUP($BR76,$BR$3:$BR$2000,$BR$3:$BR$2000,1,1), 1)))</f>
        <v>#N/A</v>
      </c>
      <c r="CL76" t="e" cm="1">
        <f t="array" ref="CL76">IFERROR(IF(OR(ISNA($A76),$AC76&lt;100,INDEX(International!L$3:L$2000,_xlfn.XMATCH(100,International!L$3:L$2000,1,1)+$BR76)=""),NA(),INDEX(International!L$3:L$2000,_xlfn.XMATCH(100,International!L$3:L$2000,1,1)+$BR76)), NA())</f>
        <v>#N/A</v>
      </c>
      <c r="CM76" t="e">
        <f t="shared" ref="CM76:CP76" si="290">IF(OR(ISNA($A76),$AC76&lt;100),NA(),IF(CL76=100,0,($BR76*LOG(2)/LOG(CL76/100))))</f>
        <v>#N/A</v>
      </c>
      <c r="CN76" t="e">
        <f>IF(OR(ISNA($A76),$AC76&lt;100),NA(),IF($BR76=0,0,FLOOR((CL76-_xlfn.XLOOKUP(_xlfn.AGGREGATE(5,6,$BR$3:$BR2027),$BR$3:$BR$2000,CL$3:CL$2000,1,1))/_xlfn.XLOOKUP($BR76,$BR$3:$BR$2000,$BR$3:$BR$2000,1,1), 1)))</f>
        <v>#N/A</v>
      </c>
      <c r="CO76" t="e" cm="1">
        <f t="array" ref="CO76">IFERROR(IF(OR(ISNA($A76),$AC76&lt;100,INDEX(International!O$3:O$2000,_xlfn.XMATCH(100,International!O$3:O$2000,1,1)+$BR76)=""),NA(),INDEX(International!O$3:O$2000,_xlfn.XMATCH(100,International!O$3:O$2000,1,1)+$BR76)), NA())</f>
        <v>#N/A</v>
      </c>
      <c r="CP76" t="e">
        <f t="shared" si="290"/>
        <v>#N/A</v>
      </c>
      <c r="CQ76" t="e">
        <f>IF(OR(ISNA($A76),$AC76&lt;100),NA(),IF($BR76=0,0,FLOOR((CO76-_xlfn.XLOOKUP(_xlfn.AGGREGATE(5,6,$BR$3:$BR2027),$BR$3:$BR$2000,CO$3:CO$2000,1,1))/_xlfn.XLOOKUP($BR76,$BR$3:$BR$2000,$BR$3:$BR$2000,1,1), 1)))</f>
        <v>#N/A</v>
      </c>
      <c r="CR76" t="e" cm="1">
        <f t="array" ref="CR76">IFERROR(IF(OR(ISNA($A76),$AC76&lt;100,INDEX(International!R$3:R$2000,_xlfn.XMATCH(100,International!R$3:R$2000,1,1)+$BR76)=""),NA(),INDEX(International!R$3:R$2000,_xlfn.XMATCH(100,International!R$3:R$2000,1,1)+$BR76)), NA())</f>
        <v>#N/A</v>
      </c>
      <c r="CS76" t="e">
        <f t="shared" ref="CS76:CV76" si="291">IF(OR(ISNA($A76),$AC76&lt;100),NA(),IF(CR76=100,0,($BR76*LOG(2)/LOG(CR76/100))))</f>
        <v>#N/A</v>
      </c>
      <c r="CT76" t="e">
        <f>IF(OR(ISNA($A76),$AC76&lt;100),NA(),IF($BR76=0,0,FLOOR((CR76-_xlfn.XLOOKUP(_xlfn.AGGREGATE(5,6,$BR$3:$BR2027),$BR$3:$BR$2000,CR$3:CR$2000,1,1))/_xlfn.XLOOKUP($BR76,$BR$3:$BR$2000,$BR$3:$BR$2000,1,1), 1)))</f>
        <v>#N/A</v>
      </c>
      <c r="CU76" t="e" cm="1">
        <f t="array" ref="CU76">IFERROR(IF(OR(ISNA($A76),$AC76&lt;100,INDEX(International!U$3:U$2000,_xlfn.XMATCH(100,International!U$3:U$2000,1,1)+$BR76)=""),NA(),INDEX(International!U$3:U$2000,_xlfn.XMATCH(100,International!U$3:U$2000,1,1)+$BR76)), NA())</f>
        <v>#N/A</v>
      </c>
      <c r="CV76" t="e">
        <f t="shared" si="291"/>
        <v>#N/A</v>
      </c>
      <c r="CW76" t="e">
        <f>IF(OR(ISNA($A76),$AC76&lt;100),NA(),IF($BR76=0,0,FLOOR((CU76-_xlfn.XLOOKUP(_xlfn.AGGREGATE(5,6,$BR$3:$BR2027),$BR$3:$BR$2000,CU$3:CU$2000,1,1))/_xlfn.XLOOKUP($BR76,$BR$3:$BR$2000,$BR$3:$BR$2000,1,1), 1)))</f>
        <v>#N/A</v>
      </c>
      <c r="CX76" t="e" cm="1">
        <f t="array" ref="CX76">IFERROR(IF(OR(ISNA($A76),$AC76&lt;100,INDEX(International!X$3:X$2000,_xlfn.XMATCH(100,International!X$3:X$2000,1,1)+$BR76)=""),NA(),INDEX(International!X$3:X$2000,_xlfn.XMATCH(100,International!X$3:X$2000,1,1)+$BR76)), NA())</f>
        <v>#N/A</v>
      </c>
      <c r="CY76" t="e">
        <f t="shared" ref="CY76" si="292">IF(OR(ISNA($A76),$AC76&lt;100),NA(),IF(CX76=100,0,($BR76*LOG(2)/LOG(CX76/100))))</f>
        <v>#N/A</v>
      </c>
      <c r="CZ76" t="e">
        <f>IF(OR(ISNA($A76),$AC76&lt;100),NA(),IF($BR76=0,0,FLOOR((CX76-_xlfn.XLOOKUP(_xlfn.AGGREGATE(5,6,$BR$3:$BR2027),$BR$3:$BR$2000,CX$3:CX$2000,1,1))/_xlfn.XLOOKUP($BR76,$BR$3:$BR$2000,$BR$3:$BR$2000,1,1), 1)))</f>
        <v>#N/A</v>
      </c>
      <c r="DA76" t="e">
        <f>IF(_xlfn.IFNA(A76,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76:K2073)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75+1,DA75+1,NA())))</f>
        <v>#N/A</v>
      </c>
      <c r="DB76" t="e" cm="1">
        <f t="array" ref="DB76">IFERROR(IF(ISNA($A76),NA(),INDEX(B$3:B$2000,_xlfn.XMATCH(Configuration!$B$12,B$3:B$2000,1,1)+$DA76)-0), NA())</f>
        <v>#N/A</v>
      </c>
      <c r="DC76" t="e" cm="1">
        <f t="array" ref="DC76">IFERROR(IF(ISNA($A76),NA(),INDEX(E$3:E$2000,_xlfn.XMATCH(Configuration!$B$12,E$3:E$2000,1,1)+$DA76)-0), NA())</f>
        <v>#N/A</v>
      </c>
      <c r="DD76" t="e" cm="1">
        <f t="array" ref="DD76">IFERROR(IF(ISNA($A76),NA(),INDEX(H$3:H$2000,_xlfn.XMATCH(Configuration!$B$12,H$3:H$2000,1,1)+$DA76)-0), NA())</f>
        <v>#N/A</v>
      </c>
      <c r="DE76" t="e" cm="1">
        <f t="array" ref="DE76">IFERROR(IF(ISNA($A76),NA(),INDEX(K$3:K$2000,_xlfn.XMATCH(Configuration!$B$12,K$3:K$2000,1,1)+$DA76)-0), NA())</f>
        <v>#N/A</v>
      </c>
      <c r="DF76" t="e" cm="1">
        <f t="array" ref="DF76">IFERROR(IF(ISNA($A76),NA(),INDEX(N$3:N$2000,_xlfn.XMATCH(Configuration!$B$12,N$3:N$2000,1,1)+$DA76)-0), NA())</f>
        <v>#N/A</v>
      </c>
      <c r="DG76" t="e" cm="1">
        <f t="array" ref="DG76">IFERROR(IF(ISNA($A76),NA(),INDEX(Q$3:Q$2000,_xlfn.XMATCH(Configuration!$B$12,Q$3:Q$2000,1,1)+$DA76)-0), NA())</f>
        <v>#N/A</v>
      </c>
      <c r="DH76" t="e" cm="1">
        <f t="array" ref="DH76">IFERROR(IF(ISNA($A76),NA(),INDEX(T$3:T$2000,_xlfn.XMATCH(Configuration!$B$12,T$3:T$2000,1,1)+$DA76)-0), NA())</f>
        <v>#N/A</v>
      </c>
      <c r="DI76" t="e" cm="1">
        <f t="array" ref="DI76">IFERROR(IF(ISNA($A76),NA(),INDEX(W$3:W$2000,_xlfn.XMATCH(Configuration!$B$12,W$3:W$2000,1,1)+$DA76)-0), NA())</f>
        <v>#N/A</v>
      </c>
    </row>
    <row r="77" spans="1:113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39"/>
        <v/>
      </c>
      <c r="AD77" t="str">
        <f t="shared" si="240"/>
        <v/>
      </c>
      <c r="AE77" t="str">
        <f t="shared" si="241"/>
        <v/>
      </c>
      <c r="AF77" s="5" t="str">
        <f t="shared" si="242"/>
        <v/>
      </c>
      <c r="AG77" t="str">
        <f t="shared" si="243"/>
        <v/>
      </c>
      <c r="AH77" t="str">
        <f t="shared" si="244"/>
        <v/>
      </c>
      <c r="AI77" t="str">
        <f t="shared" si="245"/>
        <v/>
      </c>
      <c r="AJ77" t="str">
        <f t="shared" si="246"/>
        <v/>
      </c>
      <c r="AK77" t="str">
        <f t="shared" si="247"/>
        <v/>
      </c>
      <c r="AL77" s="2" t="str">
        <f t="shared" si="248"/>
        <v/>
      </c>
      <c r="AM77" s="2" t="str">
        <f t="shared" si="249"/>
        <v/>
      </c>
      <c r="AN77" s="2" t="str">
        <f t="shared" si="250"/>
        <v/>
      </c>
      <c r="AO77" s="2" t="str">
        <f t="shared" si="251"/>
        <v/>
      </c>
      <c r="AP77" s="2" t="str">
        <f t="shared" si="252"/>
        <v/>
      </c>
      <c r="AQ77" s="2" t="str">
        <f t="shared" si="253"/>
        <v/>
      </c>
      <c r="AR77" s="2" t="str">
        <f t="shared" si="254"/>
        <v/>
      </c>
      <c r="AS77" s="2" t="str">
        <f t="shared" si="255"/>
        <v/>
      </c>
      <c r="AT77" s="2" t="str">
        <f t="shared" si="256"/>
        <v/>
      </c>
      <c r="AU77" s="2" t="str">
        <f t="shared" si="257"/>
        <v/>
      </c>
      <c r="AV77" s="3" t="str">
        <f t="shared" ca="1" si="258"/>
        <v/>
      </c>
      <c r="AW77" s="2" t="str">
        <f t="shared" si="259"/>
        <v/>
      </c>
      <c r="AX77" s="2" t="str">
        <f t="shared" si="260"/>
        <v/>
      </c>
      <c r="AY77" t="str">
        <f t="shared" si="261"/>
        <v/>
      </c>
      <c r="AZ77" t="str">
        <f t="shared" si="262"/>
        <v/>
      </c>
      <c r="BA77" s="3" t="str">
        <f>IF(_xlfn.IFNA($A77,"")="","",AC77/(Configuration!$B$1/1000000))</f>
        <v/>
      </c>
      <c r="BB77" t="str">
        <f>IF(OR(_xlfn.IFNA($A77,"")="", ROW()&lt;=3,MAX(International!$C$3:$C$2000)&lt;$AC77),"",$A77-_xlfn.XLOOKUP($AC77,International!$C$3:$C$2000,International!$A$3:$A$2000,NA(),1,1))</f>
        <v/>
      </c>
      <c r="BC77" t="str">
        <f>IF(OR(_xlfn.IFNA($A77,"")="", ROW()&lt;=3,MAX(International!$D$3:$D$2000)&lt;$BA77),"",$A77-_xlfn.XLOOKUP($BA77,International!$D$3:$D$2000,International!$A$3:$A$2000,NA(),1,1))</f>
        <v/>
      </c>
      <c r="BD77" t="str">
        <f>IF(OR(_xlfn.IFNA($A77,"")="", ROW()&lt;=3,MAX(International!$F$3:$F$2000)&lt;$AC77),"",$A77-_xlfn.XLOOKUP($AC77,International!$F$3:$F$2000,International!$A$3:$A$2000,NA(),1,1))</f>
        <v/>
      </c>
      <c r="BE77" t="str">
        <f>IF(OR(_xlfn.IFNA($A77,"")="", ROW()&lt;=3,MAX(International!$G$3:$G$2000)&lt;$BA77),"",$A77-_xlfn.XLOOKUP($BA77,International!$G$3:$G$2000,International!$A$3:$A$2000,NA(),1,1))</f>
        <v/>
      </c>
      <c r="BF77" t="str">
        <f>IF(OR(_xlfn.IFNA($A77,"")="", ROW()&lt;=3,MAX(International!$I$3:$I$2000)&lt;$AC77),"",$A77-_xlfn.XLOOKUP($AC77,International!$I$3:$I$2000,International!$A$3:$A$2000,NA(),1,1))</f>
        <v/>
      </c>
      <c r="BG77" t="str">
        <f>IF(OR(_xlfn.IFNA($A77,"")="", ROW()&lt;=3,MAX(International!$J$3:$J$2000)&lt;$BA77),"",$A77-_xlfn.XLOOKUP($BA77,International!$J$3:$J$2000,International!$A$3:$A$2000,NA(),1,1))</f>
        <v/>
      </c>
      <c r="BH77" t="str">
        <f>IF(OR(_xlfn.IFNA($A77,"")="", ROW()&lt;=3,MAX(International!$L$3:$L$2000)&lt;$AC77),"",$A77-_xlfn.XLOOKUP($AC77,International!$L$3:$L$2000,International!$A$3:$A$2000,NA(),1,1))</f>
        <v/>
      </c>
      <c r="BI77" t="str">
        <f>IF(OR(_xlfn.IFNA($A77,"")="", ROW()&lt;=3,MAX(International!$M$3:$M$2000)&lt;$BA77),"",$A77-_xlfn.XLOOKUP($BA77,International!$M$3:$M$2000,International!$A$3:$A$2000,NA(),1,1))</f>
        <v/>
      </c>
      <c r="BJ77" t="str">
        <f>IF(OR(_xlfn.IFNA($A77,"")="", ROW()&lt;=3,MAX(International!$O$3:$O$2000)&lt;$AC77),"",$A77-_xlfn.XLOOKUP($AC77,International!$O$3:$O$2000,International!$A$3:$A$2000,NA(),1,1))</f>
        <v/>
      </c>
      <c r="BK77" t="str">
        <f>IF(OR(_xlfn.IFNA($A77,"")="", ROW()&lt;=3,MAX(International!$P$3:$P$2000)&lt;$BA77),"",$A77-_xlfn.XLOOKUP($BA77,International!$P$3:$P$2000,International!$A$3:$A$2000,NA(),1,1))</f>
        <v/>
      </c>
      <c r="BL77" t="str">
        <f>IF(OR(_xlfn.IFNA($A77,"")="", ROW()&lt;=3,MAX(International!$R$3:$R$2000)&lt;$AC77),"",$A77-_xlfn.XLOOKUP($AC77,International!$R$3:$R$2000,International!$A$3:$A$2000,NA(),1,1))</f>
        <v/>
      </c>
      <c r="BM77" t="str">
        <f>IF(OR(_xlfn.IFNA($A77,"")="", ROW()&lt;=3,MAX(International!$S$3:$S$2000)&lt;$BA77),"",$A77-_xlfn.XLOOKUP($BA77,International!$S$3:$S$2000,International!$A$3:$A$2000,NA(),1,1))</f>
        <v/>
      </c>
      <c r="BN77" t="str">
        <f>IF(OR(_xlfn.IFNA($A77,"")="", ROW()&lt;=3,MAX(International!$U$3:$U$2000)&lt;$AC77),"",$A77-_xlfn.XLOOKUP($AC77,International!$U$3:$U$2000,International!$A$3:$A$2000,NA(),1,1))</f>
        <v/>
      </c>
      <c r="BO77" t="str">
        <f>IF(OR(_xlfn.IFNA($A77,"")="", ROW()&lt;=3,MAX(International!$V$3:$V$2000)&lt;$BA77),"",$A77-_xlfn.XLOOKUP($BA77,International!$V$3:$V$2000,International!$A$3:$A$2000,NA(),1,1))</f>
        <v/>
      </c>
      <c r="BP77" t="str">
        <f>IF(OR(_xlfn.IFNA($A77,"")="", ROW()&lt;=3,MAX(International!$X$3:$X$2000)&lt;$AC77),"",$A77-_xlfn.XLOOKUP($AC77,International!$X$3:$X$2000,International!$A$3:$A$2000,NA(),1,1))</f>
        <v/>
      </c>
      <c r="BQ77" t="str">
        <f>IF(OR(_xlfn.IFNA($A77,"")="", ROW()&lt;=3,MAX(International!$Y$3:$Y$2000)&lt;$BA77),"",$A77-_xlfn.XLOOKUP($BA77,International!$Y$3:$Y$2000,International!$A$3:$A$2000,NA(),1,1))</f>
        <v/>
      </c>
      <c r="BR77" t="e">
        <f t="shared" si="263"/>
        <v>#N/A</v>
      </c>
      <c r="BS77" t="e">
        <f t="shared" si="230"/>
        <v>#N/A</v>
      </c>
      <c r="BT77" t="e">
        <f t="shared" si="231"/>
        <v>#N/A</v>
      </c>
      <c r="BU77" t="e">
        <f t="shared" si="232"/>
        <v>#N/A</v>
      </c>
      <c r="BV77" t="e">
        <f t="shared" si="233"/>
        <v>#N/A</v>
      </c>
      <c r="BW77" t="e">
        <f t="shared" si="234"/>
        <v>#N/A</v>
      </c>
      <c r="BX77" t="e">
        <f>IFERROR(IF(OR(ISNA($A77),$AC77&lt;100),NA(),IF(FLOOR((2^(($BR77+2*_xlfn.XLOOKUP(_xlfn.AGGREGATE(4,6,$BR$3:$BR2028),$BR$3:$BR$2000,$CA$3:$CA$2000,1,1)*LOG(10)/LOG(2))/_xlfn.XLOOKUP(_xlfn.AGGREGATE(4,6,$BR$3:$BR2028),$BR$3:$BR$2000,$CA$3:$CA$2000,1,1))),2)&gt; _xlfn.AGGREGATE(4,6,$BZ$3:$CX$2000)+2000,NA(),FLOOR((2^(($BR77+2*_xlfn.XLOOKUP(_xlfn.AGGREGATE(4,6,$BR$3:$BR2028),$BR$3:$BR$2000,$CA$3:$CA$2000,1,1)*LOG(10)/LOG(2))/_xlfn.XLOOKUP(_xlfn.AGGREGATE(4,6,$BR$3:$BR2028),$BR$3:$BR$2000,$CA$3:$CA$2000,1,1))),2))), NA())</f>
        <v>#N/A</v>
      </c>
      <c r="BY77" t="e">
        <f>IF(OR(ISNA($A77),$AC77&lt;100),NA(),FLOOR(_xlfn.XLOOKUP(_xlfn.AGGREGATE(5,6,$BR$3:$BR2028),$BR$3:$BR$2000,$BZ$3:$BZ$2000,1,1)+(_xlfn.XLOOKUP(_xlfn.AGGREGATE(4,6,$BR$3:$BR2028),$BR$3:$BR$2000,$BZ$3:$BZ$2000,1,1)-_xlfn.XLOOKUP(_xlfn.AGGREGATE(5,6,$BR$3:$BR2028),$BR$3:$BR$2000,$BZ$3:$BZ$2000,1,1))/_xlfn.XLOOKUP(_xlfn.AGGREGATE(4,6,$BR$3:$BR2028),$BR$3:$BR$2000,$BR$3:$BR$2000,1,1)*BR77, 1))</f>
        <v>#N/A</v>
      </c>
      <c r="BZ77" t="e">
        <f t="shared" si="264"/>
        <v>#N/A</v>
      </c>
      <c r="CA77" t="e">
        <f t="shared" si="235"/>
        <v>#N/A</v>
      </c>
      <c r="CB77" t="e">
        <f>IF(OR(ISNA($A77),$AC77&lt;100),NA(),IF($BR77=0,0,FLOOR((BZ77-_xlfn.XLOOKUP(_xlfn.AGGREGATE(5,6,$BR$3:$BR2028),$BR$3:$BR$2000,BZ$3:BZ$2000,1,1))/_xlfn.XLOOKUP($BR77,$BR$3:$BR$2000,$BR$3:$BR$2000,1,1), 1)))</f>
        <v>#N/A</v>
      </c>
      <c r="CC77" t="e" cm="1">
        <f t="array" ref="CC77">IFERROR(IF(OR(ISNA($A77),$AC77&lt;100,INDEX(International!C$3:C$2000,_xlfn.XMATCH(100,International!C$3:C$2000,1,1)+$BR77)=""),NA(),INDEX(International!C$3:C$2000,_xlfn.XMATCH(100,International!C$3:C$2000,1,1)+$BR77)), NA())</f>
        <v>#N/A</v>
      </c>
      <c r="CD77" t="e">
        <f t="shared" si="265"/>
        <v>#N/A</v>
      </c>
      <c r="CE77" t="e">
        <f>IF(OR(ISNA($A77),$AC77&lt;100),NA(),IF($BR77=0,0,FLOOR((CC77-_xlfn.XLOOKUP(_xlfn.AGGREGATE(5,6,$BR$3:$BR2028),$BR$3:$BR$2000,CC$3:CC$2000,1,1))/_xlfn.XLOOKUP($BR77,$BR$3:$BR$2000,$BR$3:$BR$2000,1,1), 1)))</f>
        <v>#N/A</v>
      </c>
      <c r="CF77" t="e" cm="1">
        <f t="array" ref="CF77">IFERROR(IF(OR(ISNA($A77),$AC77&lt;100,INDEX(International!F$3:F$2000,_xlfn.XMATCH(100,International!F$3:F$2000,1,1)+$BR77)=""),NA(),INDEX(International!F$3:F$2000,_xlfn.XMATCH(100,International!F$3:F$2000,1,1)+$BR77)), NA())</f>
        <v>#N/A</v>
      </c>
      <c r="CG77" t="e">
        <f t="shared" si="178"/>
        <v>#N/A</v>
      </c>
      <c r="CH77" t="e">
        <f>IF(OR(ISNA($A77),$AC77&lt;100),NA(),IF($BR77=0,0,FLOOR((CF77-_xlfn.XLOOKUP(_xlfn.AGGREGATE(5,6,$BR$3:$BR2028),$BR$3:$BR$2000,CF$3:CF$2000,1,1))/_xlfn.XLOOKUP($BR77,$BR$3:$BR$2000,$BR$3:$BR$2000,1,1), 1)))</f>
        <v>#N/A</v>
      </c>
      <c r="CI77" t="e" cm="1">
        <f t="array" ref="CI77">IFERROR(IF(OR(ISNA($A77),$AC77&lt;100,INDEX(International!I$3:I$2000,_xlfn.XMATCH(100,International!I$3:I$2000,1,1)+$BR77)=""),NA(),INDEX(International!I$3:I$2000,_xlfn.XMATCH(100,International!I$3:I$2000,1,1)+$BR77)), NA())</f>
        <v>#N/A</v>
      </c>
      <c r="CJ77" t="e">
        <f t="shared" si="178"/>
        <v>#N/A</v>
      </c>
      <c r="CK77" t="e">
        <f>IF(OR(ISNA($A77),$AC77&lt;100),NA(),IF($BR77=0,0,FLOOR((CI77-_xlfn.XLOOKUP(_xlfn.AGGREGATE(5,6,$BR$3:$BR2028),$BR$3:$BR$2000,CI$3:CI$2000,1,1))/_xlfn.XLOOKUP($BR77,$BR$3:$BR$2000,$BR$3:$BR$2000,1,1), 1)))</f>
        <v>#N/A</v>
      </c>
      <c r="CL77" t="e" cm="1">
        <f t="array" ref="CL77">IFERROR(IF(OR(ISNA($A77),$AC77&lt;100,INDEX(International!L$3:L$2000,_xlfn.XMATCH(100,International!L$3:L$2000,1,1)+$BR77)=""),NA(),INDEX(International!L$3:L$2000,_xlfn.XMATCH(100,International!L$3:L$2000,1,1)+$BR77)), NA())</f>
        <v>#N/A</v>
      </c>
      <c r="CM77" t="e">
        <f t="shared" ref="CM77:CP77" si="293">IF(OR(ISNA($A77),$AC77&lt;100),NA(),IF(CL77=100,0,($BR77*LOG(2)/LOG(CL77/100))))</f>
        <v>#N/A</v>
      </c>
      <c r="CN77" t="e">
        <f>IF(OR(ISNA($A77),$AC77&lt;100),NA(),IF($BR77=0,0,FLOOR((CL77-_xlfn.XLOOKUP(_xlfn.AGGREGATE(5,6,$BR$3:$BR2028),$BR$3:$BR$2000,CL$3:CL$2000,1,1))/_xlfn.XLOOKUP($BR77,$BR$3:$BR$2000,$BR$3:$BR$2000,1,1), 1)))</f>
        <v>#N/A</v>
      </c>
      <c r="CO77" t="e" cm="1">
        <f t="array" ref="CO77">IFERROR(IF(OR(ISNA($A77),$AC77&lt;100,INDEX(International!O$3:O$2000,_xlfn.XMATCH(100,International!O$3:O$2000,1,1)+$BR77)=""),NA(),INDEX(International!O$3:O$2000,_xlfn.XMATCH(100,International!O$3:O$2000,1,1)+$BR77)), NA())</f>
        <v>#N/A</v>
      </c>
      <c r="CP77" t="e">
        <f t="shared" si="293"/>
        <v>#N/A</v>
      </c>
      <c r="CQ77" t="e">
        <f>IF(OR(ISNA($A77),$AC77&lt;100),NA(),IF($BR77=0,0,FLOOR((CO77-_xlfn.XLOOKUP(_xlfn.AGGREGATE(5,6,$BR$3:$BR2028),$BR$3:$BR$2000,CO$3:CO$2000,1,1))/_xlfn.XLOOKUP($BR77,$BR$3:$BR$2000,$BR$3:$BR$2000,1,1), 1)))</f>
        <v>#N/A</v>
      </c>
      <c r="CR77" t="e" cm="1">
        <f t="array" ref="CR77">IFERROR(IF(OR(ISNA($A77),$AC77&lt;100,INDEX(International!R$3:R$2000,_xlfn.XMATCH(100,International!R$3:R$2000,1,1)+$BR77)=""),NA(),INDEX(International!R$3:R$2000,_xlfn.XMATCH(100,International!R$3:R$2000,1,1)+$BR77)), NA())</f>
        <v>#N/A</v>
      </c>
      <c r="CS77" t="e">
        <f t="shared" ref="CS77:CV77" si="294">IF(OR(ISNA($A77),$AC77&lt;100),NA(),IF(CR77=100,0,($BR77*LOG(2)/LOG(CR77/100))))</f>
        <v>#N/A</v>
      </c>
      <c r="CT77" t="e">
        <f>IF(OR(ISNA($A77),$AC77&lt;100),NA(),IF($BR77=0,0,FLOOR((CR77-_xlfn.XLOOKUP(_xlfn.AGGREGATE(5,6,$BR$3:$BR2028),$BR$3:$BR$2000,CR$3:CR$2000,1,1))/_xlfn.XLOOKUP($BR77,$BR$3:$BR$2000,$BR$3:$BR$2000,1,1), 1)))</f>
        <v>#N/A</v>
      </c>
      <c r="CU77" t="e" cm="1">
        <f t="array" ref="CU77">IFERROR(IF(OR(ISNA($A77),$AC77&lt;100,INDEX(International!U$3:U$2000,_xlfn.XMATCH(100,International!U$3:U$2000,1,1)+$BR77)=""),NA(),INDEX(International!U$3:U$2000,_xlfn.XMATCH(100,International!U$3:U$2000,1,1)+$BR77)), NA())</f>
        <v>#N/A</v>
      </c>
      <c r="CV77" t="e">
        <f t="shared" si="294"/>
        <v>#N/A</v>
      </c>
      <c r="CW77" t="e">
        <f>IF(OR(ISNA($A77),$AC77&lt;100),NA(),IF($BR77=0,0,FLOOR((CU77-_xlfn.XLOOKUP(_xlfn.AGGREGATE(5,6,$BR$3:$BR2028),$BR$3:$BR$2000,CU$3:CU$2000,1,1))/_xlfn.XLOOKUP($BR77,$BR$3:$BR$2000,$BR$3:$BR$2000,1,1), 1)))</f>
        <v>#N/A</v>
      </c>
      <c r="CX77" t="e" cm="1">
        <f t="array" ref="CX77">IFERROR(IF(OR(ISNA($A77),$AC77&lt;100,INDEX(International!X$3:X$2000,_xlfn.XMATCH(100,International!X$3:X$2000,1,1)+$BR77)=""),NA(),INDEX(International!X$3:X$2000,_xlfn.XMATCH(100,International!X$3:X$2000,1,1)+$BR77)), NA())</f>
        <v>#N/A</v>
      </c>
      <c r="CY77" t="e">
        <f t="shared" ref="CY77" si="295">IF(OR(ISNA($A77),$AC77&lt;100),NA(),IF(CX77=100,0,($BR77*LOG(2)/LOG(CX77/100))))</f>
        <v>#N/A</v>
      </c>
      <c r="CZ77" t="e">
        <f>IF(OR(ISNA($A77),$AC77&lt;100),NA(),IF($BR77=0,0,FLOOR((CX77-_xlfn.XLOOKUP(_xlfn.AGGREGATE(5,6,$BR$3:$BR2028),$BR$3:$BR$2000,CX$3:CX$2000,1,1))/_xlfn.XLOOKUP($BR77,$BR$3:$BR$2000,$BR$3:$BR$2000,1,1), 1)))</f>
        <v>#N/A</v>
      </c>
      <c r="DA77" t="e">
        <f>IF(_xlfn.IFNA(A77,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77:K2074)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76+1,DA76+1,NA())))</f>
        <v>#N/A</v>
      </c>
      <c r="DB77" t="e" cm="1">
        <f t="array" ref="DB77">IFERROR(IF(ISNA($A77),NA(),INDEX(B$3:B$2000,_xlfn.XMATCH(Configuration!$B$12,B$3:B$2000,1,1)+$DA77)-0), NA())</f>
        <v>#N/A</v>
      </c>
      <c r="DC77" t="e" cm="1">
        <f t="array" ref="DC77">IFERROR(IF(ISNA($A77),NA(),INDEX(E$3:E$2000,_xlfn.XMATCH(Configuration!$B$12,E$3:E$2000,1,1)+$DA77)-0), NA())</f>
        <v>#N/A</v>
      </c>
      <c r="DD77" t="e" cm="1">
        <f t="array" ref="DD77">IFERROR(IF(ISNA($A77),NA(),INDEX(H$3:H$2000,_xlfn.XMATCH(Configuration!$B$12,H$3:H$2000,1,1)+$DA77)-0), NA())</f>
        <v>#N/A</v>
      </c>
      <c r="DE77" t="e" cm="1">
        <f t="array" ref="DE77">IFERROR(IF(ISNA($A77),NA(),INDEX(K$3:K$2000,_xlfn.XMATCH(Configuration!$B$12,K$3:K$2000,1,1)+$DA77)-0), NA())</f>
        <v>#N/A</v>
      </c>
      <c r="DF77" t="e" cm="1">
        <f t="array" ref="DF77">IFERROR(IF(ISNA($A77),NA(),INDEX(N$3:N$2000,_xlfn.XMATCH(Configuration!$B$12,N$3:N$2000,1,1)+$DA77)-0), NA())</f>
        <v>#N/A</v>
      </c>
      <c r="DG77" t="e" cm="1">
        <f t="array" ref="DG77">IFERROR(IF(ISNA($A77),NA(),INDEX(Q$3:Q$2000,_xlfn.XMATCH(Configuration!$B$12,Q$3:Q$2000,1,1)+$DA77)-0), NA())</f>
        <v>#N/A</v>
      </c>
      <c r="DH77" t="e" cm="1">
        <f t="array" ref="DH77">IFERROR(IF(ISNA($A77),NA(),INDEX(T$3:T$2000,_xlfn.XMATCH(Configuration!$B$12,T$3:T$2000,1,1)+$DA77)-0), NA())</f>
        <v>#N/A</v>
      </c>
      <c r="DI77" t="e" cm="1">
        <f t="array" ref="DI77">IFERROR(IF(ISNA($A77),NA(),INDEX(W$3:W$2000,_xlfn.XMATCH(Configuration!$B$12,W$3:W$2000,1,1)+$DA77)-0), NA())</f>
        <v>#N/A</v>
      </c>
    </row>
    <row r="78" spans="1:113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39"/>
        <v/>
      </c>
      <c r="AD78" t="str">
        <f t="shared" si="240"/>
        <v/>
      </c>
      <c r="AE78" t="str">
        <f t="shared" si="241"/>
        <v/>
      </c>
      <c r="AF78" s="5" t="str">
        <f t="shared" si="242"/>
        <v/>
      </c>
      <c r="AG78" t="str">
        <f t="shared" si="243"/>
        <v/>
      </c>
      <c r="AH78" t="str">
        <f t="shared" si="244"/>
        <v/>
      </c>
      <c r="AI78" t="str">
        <f t="shared" si="245"/>
        <v/>
      </c>
      <c r="AJ78" t="str">
        <f t="shared" si="246"/>
        <v/>
      </c>
      <c r="AK78" t="str">
        <f t="shared" si="247"/>
        <v/>
      </c>
      <c r="AL78" s="2" t="str">
        <f t="shared" si="248"/>
        <v/>
      </c>
      <c r="AM78" s="2" t="str">
        <f t="shared" si="249"/>
        <v/>
      </c>
      <c r="AN78" s="2" t="str">
        <f t="shared" si="250"/>
        <v/>
      </c>
      <c r="AO78" s="2" t="str">
        <f t="shared" si="251"/>
        <v/>
      </c>
      <c r="AP78" s="2" t="str">
        <f t="shared" si="252"/>
        <v/>
      </c>
      <c r="AQ78" s="2" t="str">
        <f t="shared" si="253"/>
        <v/>
      </c>
      <c r="AR78" s="2" t="str">
        <f t="shared" si="254"/>
        <v/>
      </c>
      <c r="AS78" s="2" t="str">
        <f t="shared" si="255"/>
        <v/>
      </c>
      <c r="AT78" s="2" t="str">
        <f t="shared" si="256"/>
        <v/>
      </c>
      <c r="AU78" s="2" t="str">
        <f t="shared" si="257"/>
        <v/>
      </c>
      <c r="AV78" s="3" t="str">
        <f t="shared" ca="1" si="258"/>
        <v/>
      </c>
      <c r="AW78" s="2" t="str">
        <f t="shared" si="259"/>
        <v/>
      </c>
      <c r="AX78" s="2" t="str">
        <f t="shared" si="260"/>
        <v/>
      </c>
      <c r="AY78" t="str">
        <f t="shared" si="261"/>
        <v/>
      </c>
      <c r="AZ78" t="str">
        <f t="shared" si="262"/>
        <v/>
      </c>
      <c r="BA78" s="3" t="str">
        <f>IF(_xlfn.IFNA($A78,"")="","",AC78/(Configuration!$B$1/1000000))</f>
        <v/>
      </c>
      <c r="BB78" t="str">
        <f>IF(OR(_xlfn.IFNA($A78,"")="", ROW()&lt;=3,MAX(International!$C$3:$C$2000)&lt;$AC78),"",$A78-_xlfn.XLOOKUP($AC78,International!$C$3:$C$2000,International!$A$3:$A$2000,NA(),1,1))</f>
        <v/>
      </c>
      <c r="BC78" t="str">
        <f>IF(OR(_xlfn.IFNA($A78,"")="", ROW()&lt;=3,MAX(International!$D$3:$D$2000)&lt;$BA78),"",$A78-_xlfn.XLOOKUP($BA78,International!$D$3:$D$2000,International!$A$3:$A$2000,NA(),1,1))</f>
        <v/>
      </c>
      <c r="BD78" t="str">
        <f>IF(OR(_xlfn.IFNA($A78,"")="", ROW()&lt;=3,MAX(International!$F$3:$F$2000)&lt;$AC78),"",$A78-_xlfn.XLOOKUP($AC78,International!$F$3:$F$2000,International!$A$3:$A$2000,NA(),1,1))</f>
        <v/>
      </c>
      <c r="BE78" t="str">
        <f>IF(OR(_xlfn.IFNA($A78,"")="", ROW()&lt;=3,MAX(International!$G$3:$G$2000)&lt;$BA78),"",$A78-_xlfn.XLOOKUP($BA78,International!$G$3:$G$2000,International!$A$3:$A$2000,NA(),1,1))</f>
        <v/>
      </c>
      <c r="BF78" t="str">
        <f>IF(OR(_xlfn.IFNA($A78,"")="", ROW()&lt;=3,MAX(International!$I$3:$I$2000)&lt;$AC78),"",$A78-_xlfn.XLOOKUP($AC78,International!$I$3:$I$2000,International!$A$3:$A$2000,NA(),1,1))</f>
        <v/>
      </c>
      <c r="BG78" t="str">
        <f>IF(OR(_xlfn.IFNA($A78,"")="", ROW()&lt;=3,MAX(International!$J$3:$J$2000)&lt;$BA78),"",$A78-_xlfn.XLOOKUP($BA78,International!$J$3:$J$2000,International!$A$3:$A$2000,NA(),1,1))</f>
        <v/>
      </c>
      <c r="BH78" t="str">
        <f>IF(OR(_xlfn.IFNA($A78,"")="", ROW()&lt;=3,MAX(International!$L$3:$L$2000)&lt;$AC78),"",$A78-_xlfn.XLOOKUP($AC78,International!$L$3:$L$2000,International!$A$3:$A$2000,NA(),1,1))</f>
        <v/>
      </c>
      <c r="BI78" t="str">
        <f>IF(OR(_xlfn.IFNA($A78,"")="", ROW()&lt;=3,MAX(International!$M$3:$M$2000)&lt;$BA78),"",$A78-_xlfn.XLOOKUP($BA78,International!$M$3:$M$2000,International!$A$3:$A$2000,NA(),1,1))</f>
        <v/>
      </c>
      <c r="BJ78" t="str">
        <f>IF(OR(_xlfn.IFNA($A78,"")="", ROW()&lt;=3,MAX(International!$O$3:$O$2000)&lt;$AC78),"",$A78-_xlfn.XLOOKUP($AC78,International!$O$3:$O$2000,International!$A$3:$A$2000,NA(),1,1))</f>
        <v/>
      </c>
      <c r="BK78" t="str">
        <f>IF(OR(_xlfn.IFNA($A78,"")="", ROW()&lt;=3,MAX(International!$P$3:$P$2000)&lt;$BA78),"",$A78-_xlfn.XLOOKUP($BA78,International!$P$3:$P$2000,International!$A$3:$A$2000,NA(),1,1))</f>
        <v/>
      </c>
      <c r="BL78" t="str">
        <f>IF(OR(_xlfn.IFNA($A78,"")="", ROW()&lt;=3,MAX(International!$R$3:$R$2000)&lt;$AC78),"",$A78-_xlfn.XLOOKUP($AC78,International!$R$3:$R$2000,International!$A$3:$A$2000,NA(),1,1))</f>
        <v/>
      </c>
      <c r="BM78" t="str">
        <f>IF(OR(_xlfn.IFNA($A78,"")="", ROW()&lt;=3,MAX(International!$S$3:$S$2000)&lt;$BA78),"",$A78-_xlfn.XLOOKUP($BA78,International!$S$3:$S$2000,International!$A$3:$A$2000,NA(),1,1))</f>
        <v/>
      </c>
      <c r="BN78" t="str">
        <f>IF(OR(_xlfn.IFNA($A78,"")="", ROW()&lt;=3,MAX(International!$U$3:$U$2000)&lt;$AC78),"",$A78-_xlfn.XLOOKUP($AC78,International!$U$3:$U$2000,International!$A$3:$A$2000,NA(),1,1))</f>
        <v/>
      </c>
      <c r="BO78" t="str">
        <f>IF(OR(_xlfn.IFNA($A78,"")="", ROW()&lt;=3,MAX(International!$V$3:$V$2000)&lt;$BA78),"",$A78-_xlfn.XLOOKUP($BA78,International!$V$3:$V$2000,International!$A$3:$A$2000,NA(),1,1))</f>
        <v/>
      </c>
      <c r="BP78" t="str">
        <f>IF(OR(_xlfn.IFNA($A78,"")="", ROW()&lt;=3,MAX(International!$X$3:$X$2000)&lt;$AC78),"",$A78-_xlfn.XLOOKUP($AC78,International!$X$3:$X$2000,International!$A$3:$A$2000,NA(),1,1))</f>
        <v/>
      </c>
      <c r="BQ78" t="str">
        <f>IF(OR(_xlfn.IFNA($A78,"")="", ROW()&lt;=3,MAX(International!$Y$3:$Y$2000)&lt;$BA78),"",$A78-_xlfn.XLOOKUP($BA78,International!$Y$3:$Y$2000,International!$A$3:$A$2000,NA(),1,1))</f>
        <v/>
      </c>
      <c r="BR78" t="e">
        <f t="shared" si="263"/>
        <v>#N/A</v>
      </c>
      <c r="BS78" t="e">
        <f t="shared" si="230"/>
        <v>#N/A</v>
      </c>
      <c r="BT78" t="e">
        <f t="shared" si="231"/>
        <v>#N/A</v>
      </c>
      <c r="BU78" t="e">
        <f t="shared" si="232"/>
        <v>#N/A</v>
      </c>
      <c r="BV78" t="e">
        <f t="shared" si="233"/>
        <v>#N/A</v>
      </c>
      <c r="BW78" t="e">
        <f t="shared" si="234"/>
        <v>#N/A</v>
      </c>
      <c r="BX78" t="e">
        <f>IFERROR(IF(OR(ISNA($A78),$AC78&lt;100),NA(),IF(FLOOR((2^(($BR78+2*_xlfn.XLOOKUP(_xlfn.AGGREGATE(4,6,$BR$3:$BR2029),$BR$3:$BR$2000,$CA$3:$CA$2000,1,1)*LOG(10)/LOG(2))/_xlfn.XLOOKUP(_xlfn.AGGREGATE(4,6,$BR$3:$BR2029),$BR$3:$BR$2000,$CA$3:$CA$2000,1,1))),2)&gt; _xlfn.AGGREGATE(4,6,$BZ$3:$CX$2000)+2000,NA(),FLOOR((2^(($BR78+2*_xlfn.XLOOKUP(_xlfn.AGGREGATE(4,6,$BR$3:$BR2029),$BR$3:$BR$2000,$CA$3:$CA$2000,1,1)*LOG(10)/LOG(2))/_xlfn.XLOOKUP(_xlfn.AGGREGATE(4,6,$BR$3:$BR2029),$BR$3:$BR$2000,$CA$3:$CA$2000,1,1))),2))), NA())</f>
        <v>#N/A</v>
      </c>
      <c r="BY78" t="e">
        <f>IF(OR(ISNA($A78),$AC78&lt;100),NA(),FLOOR(_xlfn.XLOOKUP(_xlfn.AGGREGATE(5,6,$BR$3:$BR2029),$BR$3:$BR$2000,$BZ$3:$BZ$2000,1,1)+(_xlfn.XLOOKUP(_xlfn.AGGREGATE(4,6,$BR$3:$BR2029),$BR$3:$BR$2000,$BZ$3:$BZ$2000,1,1)-_xlfn.XLOOKUP(_xlfn.AGGREGATE(5,6,$BR$3:$BR2029),$BR$3:$BR$2000,$BZ$3:$BZ$2000,1,1))/_xlfn.XLOOKUP(_xlfn.AGGREGATE(4,6,$BR$3:$BR2029),$BR$3:$BR$2000,$BR$3:$BR$2000,1,1)*BR78, 1))</f>
        <v>#N/A</v>
      </c>
      <c r="BZ78" t="e">
        <f t="shared" si="264"/>
        <v>#N/A</v>
      </c>
      <c r="CA78" t="e">
        <f t="shared" si="235"/>
        <v>#N/A</v>
      </c>
      <c r="CB78" t="e">
        <f>IF(OR(ISNA($A78),$AC78&lt;100),NA(),IF($BR78=0,0,FLOOR((BZ78-_xlfn.XLOOKUP(_xlfn.AGGREGATE(5,6,$BR$3:$BR2029),$BR$3:$BR$2000,BZ$3:BZ$2000,1,1))/_xlfn.XLOOKUP($BR78,$BR$3:$BR$2000,$BR$3:$BR$2000,1,1), 1)))</f>
        <v>#N/A</v>
      </c>
      <c r="CC78" t="e" cm="1">
        <f t="array" ref="CC78">IFERROR(IF(OR(ISNA($A78),$AC78&lt;100,INDEX(International!C$3:C$2000,_xlfn.XMATCH(100,International!C$3:C$2000,1,1)+$BR78)=""),NA(),INDEX(International!C$3:C$2000,_xlfn.XMATCH(100,International!C$3:C$2000,1,1)+$BR78)), NA())</f>
        <v>#N/A</v>
      </c>
      <c r="CD78" t="e">
        <f t="shared" si="265"/>
        <v>#N/A</v>
      </c>
      <c r="CE78" t="e">
        <f>IF(OR(ISNA($A78),$AC78&lt;100),NA(),IF($BR78=0,0,FLOOR((CC78-_xlfn.XLOOKUP(_xlfn.AGGREGATE(5,6,$BR$3:$BR2029),$BR$3:$BR$2000,CC$3:CC$2000,1,1))/_xlfn.XLOOKUP($BR78,$BR$3:$BR$2000,$BR$3:$BR$2000,1,1), 1)))</f>
        <v>#N/A</v>
      </c>
      <c r="CF78" t="e" cm="1">
        <f t="array" ref="CF78">IFERROR(IF(OR(ISNA($A78),$AC78&lt;100,INDEX(International!F$3:F$2000,_xlfn.XMATCH(100,International!F$3:F$2000,1,1)+$BR78)=""),NA(),INDEX(International!F$3:F$2000,_xlfn.XMATCH(100,International!F$3:F$2000,1,1)+$BR78)), NA())</f>
        <v>#N/A</v>
      </c>
      <c r="CG78" t="e">
        <f t="shared" si="178"/>
        <v>#N/A</v>
      </c>
      <c r="CH78" t="e">
        <f>IF(OR(ISNA($A78),$AC78&lt;100),NA(),IF($BR78=0,0,FLOOR((CF78-_xlfn.XLOOKUP(_xlfn.AGGREGATE(5,6,$BR$3:$BR2029),$BR$3:$BR$2000,CF$3:CF$2000,1,1))/_xlfn.XLOOKUP($BR78,$BR$3:$BR$2000,$BR$3:$BR$2000,1,1), 1)))</f>
        <v>#N/A</v>
      </c>
      <c r="CI78" t="e" cm="1">
        <f t="array" ref="CI78">IFERROR(IF(OR(ISNA($A78),$AC78&lt;100,INDEX(International!I$3:I$2000,_xlfn.XMATCH(100,International!I$3:I$2000,1,1)+$BR78)=""),NA(),INDEX(International!I$3:I$2000,_xlfn.XMATCH(100,International!I$3:I$2000,1,1)+$BR78)), NA())</f>
        <v>#N/A</v>
      </c>
      <c r="CJ78" t="e">
        <f t="shared" si="178"/>
        <v>#N/A</v>
      </c>
      <c r="CK78" t="e">
        <f>IF(OR(ISNA($A78),$AC78&lt;100),NA(),IF($BR78=0,0,FLOOR((CI78-_xlfn.XLOOKUP(_xlfn.AGGREGATE(5,6,$BR$3:$BR2029),$BR$3:$BR$2000,CI$3:CI$2000,1,1))/_xlfn.XLOOKUP($BR78,$BR$3:$BR$2000,$BR$3:$BR$2000,1,1), 1)))</f>
        <v>#N/A</v>
      </c>
      <c r="CL78" t="e" cm="1">
        <f t="array" ref="CL78">IFERROR(IF(OR(ISNA($A78),$AC78&lt;100,INDEX(International!L$3:L$2000,_xlfn.XMATCH(100,International!L$3:L$2000,1,1)+$BR78)=""),NA(),INDEX(International!L$3:L$2000,_xlfn.XMATCH(100,International!L$3:L$2000,1,1)+$BR78)), NA())</f>
        <v>#N/A</v>
      </c>
      <c r="CM78" t="e">
        <f t="shared" ref="CM78:CP78" si="296">IF(OR(ISNA($A78),$AC78&lt;100),NA(),IF(CL78=100,0,($BR78*LOG(2)/LOG(CL78/100))))</f>
        <v>#N/A</v>
      </c>
      <c r="CN78" t="e">
        <f>IF(OR(ISNA($A78),$AC78&lt;100),NA(),IF($BR78=0,0,FLOOR((CL78-_xlfn.XLOOKUP(_xlfn.AGGREGATE(5,6,$BR$3:$BR2029),$BR$3:$BR$2000,CL$3:CL$2000,1,1))/_xlfn.XLOOKUP($BR78,$BR$3:$BR$2000,$BR$3:$BR$2000,1,1), 1)))</f>
        <v>#N/A</v>
      </c>
      <c r="CO78" t="e" cm="1">
        <f t="array" ref="CO78">IFERROR(IF(OR(ISNA($A78),$AC78&lt;100,INDEX(International!O$3:O$2000,_xlfn.XMATCH(100,International!O$3:O$2000,1,1)+$BR78)=""),NA(),INDEX(International!O$3:O$2000,_xlfn.XMATCH(100,International!O$3:O$2000,1,1)+$BR78)), NA())</f>
        <v>#N/A</v>
      </c>
      <c r="CP78" t="e">
        <f t="shared" si="296"/>
        <v>#N/A</v>
      </c>
      <c r="CQ78" t="e">
        <f>IF(OR(ISNA($A78),$AC78&lt;100),NA(),IF($BR78=0,0,FLOOR((CO78-_xlfn.XLOOKUP(_xlfn.AGGREGATE(5,6,$BR$3:$BR2029),$BR$3:$BR$2000,CO$3:CO$2000,1,1))/_xlfn.XLOOKUP($BR78,$BR$3:$BR$2000,$BR$3:$BR$2000,1,1), 1)))</f>
        <v>#N/A</v>
      </c>
      <c r="CR78" t="e" cm="1">
        <f t="array" ref="CR78">IFERROR(IF(OR(ISNA($A78),$AC78&lt;100,INDEX(International!R$3:R$2000,_xlfn.XMATCH(100,International!R$3:R$2000,1,1)+$BR78)=""),NA(),INDEX(International!R$3:R$2000,_xlfn.XMATCH(100,International!R$3:R$2000,1,1)+$BR78)), NA())</f>
        <v>#N/A</v>
      </c>
      <c r="CS78" t="e">
        <f t="shared" ref="CS78:CV78" si="297">IF(OR(ISNA($A78),$AC78&lt;100),NA(),IF(CR78=100,0,($BR78*LOG(2)/LOG(CR78/100))))</f>
        <v>#N/A</v>
      </c>
      <c r="CT78" t="e">
        <f>IF(OR(ISNA($A78),$AC78&lt;100),NA(),IF($BR78=0,0,FLOOR((CR78-_xlfn.XLOOKUP(_xlfn.AGGREGATE(5,6,$BR$3:$BR2029),$BR$3:$BR$2000,CR$3:CR$2000,1,1))/_xlfn.XLOOKUP($BR78,$BR$3:$BR$2000,$BR$3:$BR$2000,1,1), 1)))</f>
        <v>#N/A</v>
      </c>
      <c r="CU78" t="e" cm="1">
        <f t="array" ref="CU78">IFERROR(IF(OR(ISNA($A78),$AC78&lt;100,INDEX(International!U$3:U$2000,_xlfn.XMATCH(100,International!U$3:U$2000,1,1)+$BR78)=""),NA(),INDEX(International!U$3:U$2000,_xlfn.XMATCH(100,International!U$3:U$2000,1,1)+$BR78)), NA())</f>
        <v>#N/A</v>
      </c>
      <c r="CV78" t="e">
        <f t="shared" si="297"/>
        <v>#N/A</v>
      </c>
      <c r="CW78" t="e">
        <f>IF(OR(ISNA($A78),$AC78&lt;100),NA(),IF($BR78=0,0,FLOOR((CU78-_xlfn.XLOOKUP(_xlfn.AGGREGATE(5,6,$BR$3:$BR2029),$BR$3:$BR$2000,CU$3:CU$2000,1,1))/_xlfn.XLOOKUP($BR78,$BR$3:$BR$2000,$BR$3:$BR$2000,1,1), 1)))</f>
        <v>#N/A</v>
      </c>
      <c r="CX78" t="e" cm="1">
        <f t="array" ref="CX78">IFERROR(IF(OR(ISNA($A78),$AC78&lt;100,INDEX(International!X$3:X$2000,_xlfn.XMATCH(100,International!X$3:X$2000,1,1)+$BR78)=""),NA(),INDEX(International!X$3:X$2000,_xlfn.XMATCH(100,International!X$3:X$2000,1,1)+$BR78)), NA())</f>
        <v>#N/A</v>
      </c>
      <c r="CY78" t="e">
        <f t="shared" ref="CY78" si="298">IF(OR(ISNA($A78),$AC78&lt;100),NA(),IF(CX78=100,0,($BR78*LOG(2)/LOG(CX78/100))))</f>
        <v>#N/A</v>
      </c>
      <c r="CZ78" t="e">
        <f>IF(OR(ISNA($A78),$AC78&lt;100),NA(),IF($BR78=0,0,FLOOR((CX78-_xlfn.XLOOKUP(_xlfn.AGGREGATE(5,6,$BR$3:$BR2029),$BR$3:$BR$2000,CX$3:CX$2000,1,1))/_xlfn.XLOOKUP($BR78,$BR$3:$BR$2000,$BR$3:$BR$2000,1,1), 1)))</f>
        <v>#N/A</v>
      </c>
      <c r="DA78" t="e">
        <f>IF(_xlfn.IFNA(A78,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78:K2075)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77+1,DA77+1,NA())))</f>
        <v>#N/A</v>
      </c>
      <c r="DB78" t="e" cm="1">
        <f t="array" ref="DB78">IFERROR(IF(ISNA($A78),NA(),INDEX(B$3:B$2000,_xlfn.XMATCH(Configuration!$B$12,B$3:B$2000,1,1)+$DA78)-0), NA())</f>
        <v>#N/A</v>
      </c>
      <c r="DC78" t="e" cm="1">
        <f t="array" ref="DC78">IFERROR(IF(ISNA($A78),NA(),INDEX(E$3:E$2000,_xlfn.XMATCH(Configuration!$B$12,E$3:E$2000,1,1)+$DA78)-0), NA())</f>
        <v>#N/A</v>
      </c>
      <c r="DD78" t="e" cm="1">
        <f t="array" ref="DD78">IFERROR(IF(ISNA($A78),NA(),INDEX(H$3:H$2000,_xlfn.XMATCH(Configuration!$B$12,H$3:H$2000,1,1)+$DA78)-0), NA())</f>
        <v>#N/A</v>
      </c>
      <c r="DE78" t="e" cm="1">
        <f t="array" ref="DE78">IFERROR(IF(ISNA($A78),NA(),INDEX(K$3:K$2000,_xlfn.XMATCH(Configuration!$B$12,K$3:K$2000,1,1)+$DA78)-0), NA())</f>
        <v>#N/A</v>
      </c>
      <c r="DF78" t="e" cm="1">
        <f t="array" ref="DF78">IFERROR(IF(ISNA($A78),NA(),INDEX(N$3:N$2000,_xlfn.XMATCH(Configuration!$B$12,N$3:N$2000,1,1)+$DA78)-0), NA())</f>
        <v>#N/A</v>
      </c>
      <c r="DG78" t="e" cm="1">
        <f t="array" ref="DG78">IFERROR(IF(ISNA($A78),NA(),INDEX(Q$3:Q$2000,_xlfn.XMATCH(Configuration!$B$12,Q$3:Q$2000,1,1)+$DA78)-0), NA())</f>
        <v>#N/A</v>
      </c>
      <c r="DH78" t="e" cm="1">
        <f t="array" ref="DH78">IFERROR(IF(ISNA($A78),NA(),INDEX(T$3:T$2000,_xlfn.XMATCH(Configuration!$B$12,T$3:T$2000,1,1)+$DA78)-0), NA())</f>
        <v>#N/A</v>
      </c>
      <c r="DI78" t="e" cm="1">
        <f t="array" ref="DI78">IFERROR(IF(ISNA($A78),NA(),INDEX(W$3:W$2000,_xlfn.XMATCH(Configuration!$B$12,W$3:W$2000,1,1)+$DA78)-0), NA())</f>
        <v>#N/A</v>
      </c>
    </row>
    <row r="79" spans="1:113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39"/>
        <v/>
      </c>
      <c r="AD79" t="str">
        <f t="shared" si="240"/>
        <v/>
      </c>
      <c r="AE79" t="str">
        <f t="shared" si="241"/>
        <v/>
      </c>
      <c r="AF79" s="5" t="str">
        <f t="shared" si="242"/>
        <v/>
      </c>
      <c r="AG79" t="str">
        <f t="shared" si="243"/>
        <v/>
      </c>
      <c r="AH79" t="str">
        <f t="shared" si="244"/>
        <v/>
      </c>
      <c r="AI79" t="str">
        <f t="shared" si="245"/>
        <v/>
      </c>
      <c r="AJ79" t="str">
        <f t="shared" si="246"/>
        <v/>
      </c>
      <c r="AK79" t="str">
        <f t="shared" si="247"/>
        <v/>
      </c>
      <c r="AL79" s="2" t="str">
        <f t="shared" si="248"/>
        <v/>
      </c>
      <c r="AM79" s="2" t="str">
        <f t="shared" si="249"/>
        <v/>
      </c>
      <c r="AN79" s="2" t="str">
        <f t="shared" si="250"/>
        <v/>
      </c>
      <c r="AO79" s="2" t="str">
        <f t="shared" si="251"/>
        <v/>
      </c>
      <c r="AP79" s="2" t="str">
        <f t="shared" si="252"/>
        <v/>
      </c>
      <c r="AQ79" s="2" t="str">
        <f t="shared" si="253"/>
        <v/>
      </c>
      <c r="AR79" s="2" t="str">
        <f t="shared" si="254"/>
        <v/>
      </c>
      <c r="AS79" s="2" t="str">
        <f t="shared" si="255"/>
        <v/>
      </c>
      <c r="AT79" s="2" t="str">
        <f t="shared" si="256"/>
        <v/>
      </c>
      <c r="AU79" s="2" t="str">
        <f t="shared" si="257"/>
        <v/>
      </c>
      <c r="AV79" s="3" t="str">
        <f t="shared" ca="1" si="258"/>
        <v/>
      </c>
      <c r="AW79" s="2" t="str">
        <f t="shared" si="259"/>
        <v/>
      </c>
      <c r="AX79" s="2" t="str">
        <f t="shared" si="260"/>
        <v/>
      </c>
      <c r="AY79" t="str">
        <f t="shared" si="261"/>
        <v/>
      </c>
      <c r="AZ79" t="str">
        <f t="shared" si="262"/>
        <v/>
      </c>
      <c r="BA79" s="3" t="str">
        <f>IF(_xlfn.IFNA($A79,"")="","",AC79/(Configuration!$B$1/1000000))</f>
        <v/>
      </c>
      <c r="BB79" t="str">
        <f>IF(OR(_xlfn.IFNA($A79,"")="", ROW()&lt;=3,MAX(International!$C$3:$C$2000)&lt;$AC79),"",$A79-_xlfn.XLOOKUP($AC79,International!$C$3:$C$2000,International!$A$3:$A$2000,NA(),1,1))</f>
        <v/>
      </c>
      <c r="BC79" t="str">
        <f>IF(OR(_xlfn.IFNA($A79,"")="", ROW()&lt;=3,MAX(International!$D$3:$D$2000)&lt;$BA79),"",$A79-_xlfn.XLOOKUP($BA79,International!$D$3:$D$2000,International!$A$3:$A$2000,NA(),1,1))</f>
        <v/>
      </c>
      <c r="BD79" t="str">
        <f>IF(OR(_xlfn.IFNA($A79,"")="", ROW()&lt;=3,MAX(International!$F$3:$F$2000)&lt;$AC79),"",$A79-_xlfn.XLOOKUP($AC79,International!$F$3:$F$2000,International!$A$3:$A$2000,NA(),1,1))</f>
        <v/>
      </c>
      <c r="BE79" t="str">
        <f>IF(OR(_xlfn.IFNA($A79,"")="", ROW()&lt;=3,MAX(International!$G$3:$G$2000)&lt;$BA79),"",$A79-_xlfn.XLOOKUP($BA79,International!$G$3:$G$2000,International!$A$3:$A$2000,NA(),1,1))</f>
        <v/>
      </c>
      <c r="BF79" t="str">
        <f>IF(OR(_xlfn.IFNA($A79,"")="", ROW()&lt;=3,MAX(International!$I$3:$I$2000)&lt;$AC79),"",$A79-_xlfn.XLOOKUP($AC79,International!$I$3:$I$2000,International!$A$3:$A$2000,NA(),1,1))</f>
        <v/>
      </c>
      <c r="BG79" t="str">
        <f>IF(OR(_xlfn.IFNA($A79,"")="", ROW()&lt;=3,MAX(International!$J$3:$J$2000)&lt;$BA79),"",$A79-_xlfn.XLOOKUP($BA79,International!$J$3:$J$2000,International!$A$3:$A$2000,NA(),1,1))</f>
        <v/>
      </c>
      <c r="BH79" t="str">
        <f>IF(OR(_xlfn.IFNA($A79,"")="", ROW()&lt;=3,MAX(International!$L$3:$L$2000)&lt;$AC79),"",$A79-_xlfn.XLOOKUP($AC79,International!$L$3:$L$2000,International!$A$3:$A$2000,NA(),1,1))</f>
        <v/>
      </c>
      <c r="BI79" t="str">
        <f>IF(OR(_xlfn.IFNA($A79,"")="", ROW()&lt;=3,MAX(International!$M$3:$M$2000)&lt;$BA79),"",$A79-_xlfn.XLOOKUP($BA79,International!$M$3:$M$2000,International!$A$3:$A$2000,NA(),1,1))</f>
        <v/>
      </c>
      <c r="BJ79" t="str">
        <f>IF(OR(_xlfn.IFNA($A79,"")="", ROW()&lt;=3,MAX(International!$O$3:$O$2000)&lt;$AC79),"",$A79-_xlfn.XLOOKUP($AC79,International!$O$3:$O$2000,International!$A$3:$A$2000,NA(),1,1))</f>
        <v/>
      </c>
      <c r="BK79" t="str">
        <f>IF(OR(_xlfn.IFNA($A79,"")="", ROW()&lt;=3,MAX(International!$P$3:$P$2000)&lt;$BA79),"",$A79-_xlfn.XLOOKUP($BA79,International!$P$3:$P$2000,International!$A$3:$A$2000,NA(),1,1))</f>
        <v/>
      </c>
      <c r="BL79" t="str">
        <f>IF(OR(_xlfn.IFNA($A79,"")="", ROW()&lt;=3,MAX(International!$R$3:$R$2000)&lt;$AC79),"",$A79-_xlfn.XLOOKUP($AC79,International!$R$3:$R$2000,International!$A$3:$A$2000,NA(),1,1))</f>
        <v/>
      </c>
      <c r="BM79" t="str">
        <f>IF(OR(_xlfn.IFNA($A79,"")="", ROW()&lt;=3,MAX(International!$S$3:$S$2000)&lt;$BA79),"",$A79-_xlfn.XLOOKUP($BA79,International!$S$3:$S$2000,International!$A$3:$A$2000,NA(),1,1))</f>
        <v/>
      </c>
      <c r="BN79" t="str">
        <f>IF(OR(_xlfn.IFNA($A79,"")="", ROW()&lt;=3,MAX(International!$U$3:$U$2000)&lt;$AC79),"",$A79-_xlfn.XLOOKUP($AC79,International!$U$3:$U$2000,International!$A$3:$A$2000,NA(),1,1))</f>
        <v/>
      </c>
      <c r="BO79" t="str">
        <f>IF(OR(_xlfn.IFNA($A79,"")="", ROW()&lt;=3,MAX(International!$V$3:$V$2000)&lt;$BA79),"",$A79-_xlfn.XLOOKUP($BA79,International!$V$3:$V$2000,International!$A$3:$A$2000,NA(),1,1))</f>
        <v/>
      </c>
      <c r="BP79" t="str">
        <f>IF(OR(_xlfn.IFNA($A79,"")="", ROW()&lt;=3,MAX(International!$X$3:$X$2000)&lt;$AC79),"",$A79-_xlfn.XLOOKUP($AC79,International!$X$3:$X$2000,International!$A$3:$A$2000,NA(),1,1))</f>
        <v/>
      </c>
      <c r="BQ79" t="str">
        <f>IF(OR(_xlfn.IFNA($A79,"")="", ROW()&lt;=3,MAX(International!$Y$3:$Y$2000)&lt;$BA79),"",$A79-_xlfn.XLOOKUP($BA79,International!$Y$3:$Y$2000,International!$A$3:$A$2000,NA(),1,1))</f>
        <v/>
      </c>
      <c r="BR79" t="e">
        <f t="shared" si="263"/>
        <v>#N/A</v>
      </c>
      <c r="BS79" t="e">
        <f t="shared" si="230"/>
        <v>#N/A</v>
      </c>
      <c r="BT79" t="e">
        <f t="shared" si="231"/>
        <v>#N/A</v>
      </c>
      <c r="BU79" t="e">
        <f t="shared" si="232"/>
        <v>#N/A</v>
      </c>
      <c r="BV79" t="e">
        <f t="shared" si="233"/>
        <v>#N/A</v>
      </c>
      <c r="BW79" t="e">
        <f t="shared" si="234"/>
        <v>#N/A</v>
      </c>
      <c r="BX79" t="e">
        <f>IFERROR(IF(OR(ISNA($A79),$AC79&lt;100),NA(),IF(FLOOR((2^(($BR79+2*_xlfn.XLOOKUP(_xlfn.AGGREGATE(4,6,$BR$3:$BR2030),$BR$3:$BR$2000,$CA$3:$CA$2000,1,1)*LOG(10)/LOG(2))/_xlfn.XLOOKUP(_xlfn.AGGREGATE(4,6,$BR$3:$BR2030),$BR$3:$BR$2000,$CA$3:$CA$2000,1,1))),2)&gt; _xlfn.AGGREGATE(4,6,$BZ$3:$CX$2000)+2000,NA(),FLOOR((2^(($BR79+2*_xlfn.XLOOKUP(_xlfn.AGGREGATE(4,6,$BR$3:$BR2030),$BR$3:$BR$2000,$CA$3:$CA$2000,1,1)*LOG(10)/LOG(2))/_xlfn.XLOOKUP(_xlfn.AGGREGATE(4,6,$BR$3:$BR2030),$BR$3:$BR$2000,$CA$3:$CA$2000,1,1))),2))), NA())</f>
        <v>#N/A</v>
      </c>
      <c r="BY79" t="e">
        <f>IF(OR(ISNA($A79),$AC79&lt;100),NA(),FLOOR(_xlfn.XLOOKUP(_xlfn.AGGREGATE(5,6,$BR$3:$BR2030),$BR$3:$BR$2000,$BZ$3:$BZ$2000,1,1)+(_xlfn.XLOOKUP(_xlfn.AGGREGATE(4,6,$BR$3:$BR2030),$BR$3:$BR$2000,$BZ$3:$BZ$2000,1,1)-_xlfn.XLOOKUP(_xlfn.AGGREGATE(5,6,$BR$3:$BR2030),$BR$3:$BR$2000,$BZ$3:$BZ$2000,1,1))/_xlfn.XLOOKUP(_xlfn.AGGREGATE(4,6,$BR$3:$BR2030),$BR$3:$BR$2000,$BR$3:$BR$2000,1,1)*BR79, 1))</f>
        <v>#N/A</v>
      </c>
      <c r="BZ79" t="e">
        <f t="shared" si="264"/>
        <v>#N/A</v>
      </c>
      <c r="CA79" t="e">
        <f t="shared" si="235"/>
        <v>#N/A</v>
      </c>
      <c r="CB79" t="e">
        <f>IF(OR(ISNA($A79),$AC79&lt;100),NA(),IF($BR79=0,0,FLOOR((BZ79-_xlfn.XLOOKUP(_xlfn.AGGREGATE(5,6,$BR$3:$BR2030),$BR$3:$BR$2000,BZ$3:BZ$2000,1,1))/_xlfn.XLOOKUP($BR79,$BR$3:$BR$2000,$BR$3:$BR$2000,1,1), 1)))</f>
        <v>#N/A</v>
      </c>
      <c r="CC79" t="e" cm="1">
        <f t="array" ref="CC79">IFERROR(IF(OR(ISNA($A79),$AC79&lt;100,INDEX(International!C$3:C$2000,_xlfn.XMATCH(100,International!C$3:C$2000,1,1)+$BR79)=""),NA(),INDEX(International!C$3:C$2000,_xlfn.XMATCH(100,International!C$3:C$2000,1,1)+$BR79)), NA())</f>
        <v>#N/A</v>
      </c>
      <c r="CD79" t="e">
        <f t="shared" si="265"/>
        <v>#N/A</v>
      </c>
      <c r="CE79" t="e">
        <f>IF(OR(ISNA($A79),$AC79&lt;100),NA(),IF($BR79=0,0,FLOOR((CC79-_xlfn.XLOOKUP(_xlfn.AGGREGATE(5,6,$BR$3:$BR2030),$BR$3:$BR$2000,CC$3:CC$2000,1,1))/_xlfn.XLOOKUP($BR79,$BR$3:$BR$2000,$BR$3:$BR$2000,1,1), 1)))</f>
        <v>#N/A</v>
      </c>
      <c r="CF79" t="e" cm="1">
        <f t="array" ref="CF79">IFERROR(IF(OR(ISNA($A79),$AC79&lt;100,INDEX(International!F$3:F$2000,_xlfn.XMATCH(100,International!F$3:F$2000,1,1)+$BR79)=""),NA(),INDEX(International!F$3:F$2000,_xlfn.XMATCH(100,International!F$3:F$2000,1,1)+$BR79)), NA())</f>
        <v>#N/A</v>
      </c>
      <c r="CG79" t="e">
        <f t="shared" si="178"/>
        <v>#N/A</v>
      </c>
      <c r="CH79" t="e">
        <f>IF(OR(ISNA($A79),$AC79&lt;100),NA(),IF($BR79=0,0,FLOOR((CF79-_xlfn.XLOOKUP(_xlfn.AGGREGATE(5,6,$BR$3:$BR2030),$BR$3:$BR$2000,CF$3:CF$2000,1,1))/_xlfn.XLOOKUP($BR79,$BR$3:$BR$2000,$BR$3:$BR$2000,1,1), 1)))</f>
        <v>#N/A</v>
      </c>
      <c r="CI79" t="e" cm="1">
        <f t="array" ref="CI79">IFERROR(IF(OR(ISNA($A79),$AC79&lt;100,INDEX(International!I$3:I$2000,_xlfn.XMATCH(100,International!I$3:I$2000,1,1)+$BR79)=""),NA(),INDEX(International!I$3:I$2000,_xlfn.XMATCH(100,International!I$3:I$2000,1,1)+$BR79)), NA())</f>
        <v>#N/A</v>
      </c>
      <c r="CJ79" t="e">
        <f t="shared" si="178"/>
        <v>#N/A</v>
      </c>
      <c r="CK79" t="e">
        <f>IF(OR(ISNA($A79),$AC79&lt;100),NA(),IF($BR79=0,0,FLOOR((CI79-_xlfn.XLOOKUP(_xlfn.AGGREGATE(5,6,$BR$3:$BR2030),$BR$3:$BR$2000,CI$3:CI$2000,1,1))/_xlfn.XLOOKUP($BR79,$BR$3:$BR$2000,$BR$3:$BR$2000,1,1), 1)))</f>
        <v>#N/A</v>
      </c>
      <c r="CL79" t="e" cm="1">
        <f t="array" ref="CL79">IFERROR(IF(OR(ISNA($A79),$AC79&lt;100,INDEX(International!L$3:L$2000,_xlfn.XMATCH(100,International!L$3:L$2000,1,1)+$BR79)=""),NA(),INDEX(International!L$3:L$2000,_xlfn.XMATCH(100,International!L$3:L$2000,1,1)+$BR79)), NA())</f>
        <v>#N/A</v>
      </c>
      <c r="CM79" t="e">
        <f t="shared" ref="CM79:CP79" si="299">IF(OR(ISNA($A79),$AC79&lt;100),NA(),IF(CL79=100,0,($BR79*LOG(2)/LOG(CL79/100))))</f>
        <v>#N/A</v>
      </c>
      <c r="CN79" t="e">
        <f>IF(OR(ISNA($A79),$AC79&lt;100),NA(),IF($BR79=0,0,FLOOR((CL79-_xlfn.XLOOKUP(_xlfn.AGGREGATE(5,6,$BR$3:$BR2030),$BR$3:$BR$2000,CL$3:CL$2000,1,1))/_xlfn.XLOOKUP($BR79,$BR$3:$BR$2000,$BR$3:$BR$2000,1,1), 1)))</f>
        <v>#N/A</v>
      </c>
      <c r="CO79" t="e" cm="1">
        <f t="array" ref="CO79">IFERROR(IF(OR(ISNA($A79),$AC79&lt;100,INDEX(International!O$3:O$2000,_xlfn.XMATCH(100,International!O$3:O$2000,1,1)+$BR79)=""),NA(),INDEX(International!O$3:O$2000,_xlfn.XMATCH(100,International!O$3:O$2000,1,1)+$BR79)), NA())</f>
        <v>#N/A</v>
      </c>
      <c r="CP79" t="e">
        <f t="shared" si="299"/>
        <v>#N/A</v>
      </c>
      <c r="CQ79" t="e">
        <f>IF(OR(ISNA($A79),$AC79&lt;100),NA(),IF($BR79=0,0,FLOOR((CO79-_xlfn.XLOOKUP(_xlfn.AGGREGATE(5,6,$BR$3:$BR2030),$BR$3:$BR$2000,CO$3:CO$2000,1,1))/_xlfn.XLOOKUP($BR79,$BR$3:$BR$2000,$BR$3:$BR$2000,1,1), 1)))</f>
        <v>#N/A</v>
      </c>
      <c r="CR79" t="e" cm="1">
        <f t="array" ref="CR79">IFERROR(IF(OR(ISNA($A79),$AC79&lt;100,INDEX(International!R$3:R$2000,_xlfn.XMATCH(100,International!R$3:R$2000,1,1)+$BR79)=""),NA(),INDEX(International!R$3:R$2000,_xlfn.XMATCH(100,International!R$3:R$2000,1,1)+$BR79)), NA())</f>
        <v>#N/A</v>
      </c>
      <c r="CS79" t="e">
        <f t="shared" ref="CS79:CV79" si="300">IF(OR(ISNA($A79),$AC79&lt;100),NA(),IF(CR79=100,0,($BR79*LOG(2)/LOG(CR79/100))))</f>
        <v>#N/A</v>
      </c>
      <c r="CT79" t="e">
        <f>IF(OR(ISNA($A79),$AC79&lt;100),NA(),IF($BR79=0,0,FLOOR((CR79-_xlfn.XLOOKUP(_xlfn.AGGREGATE(5,6,$BR$3:$BR2030),$BR$3:$BR$2000,CR$3:CR$2000,1,1))/_xlfn.XLOOKUP($BR79,$BR$3:$BR$2000,$BR$3:$BR$2000,1,1), 1)))</f>
        <v>#N/A</v>
      </c>
      <c r="CU79" t="e" cm="1">
        <f t="array" ref="CU79">IFERROR(IF(OR(ISNA($A79),$AC79&lt;100,INDEX(International!U$3:U$2000,_xlfn.XMATCH(100,International!U$3:U$2000,1,1)+$BR79)=""),NA(),INDEX(International!U$3:U$2000,_xlfn.XMATCH(100,International!U$3:U$2000,1,1)+$BR79)), NA())</f>
        <v>#N/A</v>
      </c>
      <c r="CV79" t="e">
        <f t="shared" si="300"/>
        <v>#N/A</v>
      </c>
      <c r="CW79" t="e">
        <f>IF(OR(ISNA($A79),$AC79&lt;100),NA(),IF($BR79=0,0,FLOOR((CU79-_xlfn.XLOOKUP(_xlfn.AGGREGATE(5,6,$BR$3:$BR2030),$BR$3:$BR$2000,CU$3:CU$2000,1,1))/_xlfn.XLOOKUP($BR79,$BR$3:$BR$2000,$BR$3:$BR$2000,1,1), 1)))</f>
        <v>#N/A</v>
      </c>
      <c r="CX79" t="e" cm="1">
        <f t="array" ref="CX79">IFERROR(IF(OR(ISNA($A79),$AC79&lt;100,INDEX(International!X$3:X$2000,_xlfn.XMATCH(100,International!X$3:X$2000,1,1)+$BR79)=""),NA(),INDEX(International!X$3:X$2000,_xlfn.XMATCH(100,International!X$3:X$2000,1,1)+$BR79)), NA())</f>
        <v>#N/A</v>
      </c>
      <c r="CY79" t="e">
        <f t="shared" ref="CY79" si="301">IF(OR(ISNA($A79),$AC79&lt;100),NA(),IF(CX79=100,0,($BR79*LOG(2)/LOG(CX79/100))))</f>
        <v>#N/A</v>
      </c>
      <c r="CZ79" t="e">
        <f>IF(OR(ISNA($A79),$AC79&lt;100),NA(),IF($BR79=0,0,FLOOR((CX79-_xlfn.XLOOKUP(_xlfn.AGGREGATE(5,6,$BR$3:$BR2030),$BR$3:$BR$2000,CX$3:CX$2000,1,1))/_xlfn.XLOOKUP($BR79,$BR$3:$BR$2000,$BR$3:$BR$2000,1,1), 1)))</f>
        <v>#N/A</v>
      </c>
      <c r="DA79" t="e">
        <f>IF(_xlfn.IFNA(A79,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79:K2076)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78+1,DA78+1,NA())))</f>
        <v>#N/A</v>
      </c>
      <c r="DB79" t="e" cm="1">
        <f t="array" ref="DB79">IFERROR(IF(ISNA($A79),NA(),INDEX(B$3:B$2000,_xlfn.XMATCH(Configuration!$B$12,B$3:B$2000,1,1)+$DA79)-0), NA())</f>
        <v>#N/A</v>
      </c>
      <c r="DC79" t="e" cm="1">
        <f t="array" ref="DC79">IFERROR(IF(ISNA($A79),NA(),INDEX(E$3:E$2000,_xlfn.XMATCH(Configuration!$B$12,E$3:E$2000,1,1)+$DA79)-0), NA())</f>
        <v>#N/A</v>
      </c>
      <c r="DD79" t="e" cm="1">
        <f t="array" ref="DD79">IFERROR(IF(ISNA($A79),NA(),INDEX(H$3:H$2000,_xlfn.XMATCH(Configuration!$B$12,H$3:H$2000,1,1)+$DA79)-0), NA())</f>
        <v>#N/A</v>
      </c>
      <c r="DE79" t="e" cm="1">
        <f t="array" ref="DE79">IFERROR(IF(ISNA($A79),NA(),INDEX(K$3:K$2000,_xlfn.XMATCH(Configuration!$B$12,K$3:K$2000,1,1)+$DA79)-0), NA())</f>
        <v>#N/A</v>
      </c>
      <c r="DF79" t="e" cm="1">
        <f t="array" ref="DF79">IFERROR(IF(ISNA($A79),NA(),INDEX(N$3:N$2000,_xlfn.XMATCH(Configuration!$B$12,N$3:N$2000,1,1)+$DA79)-0), NA())</f>
        <v>#N/A</v>
      </c>
      <c r="DG79" t="e" cm="1">
        <f t="array" ref="DG79">IFERROR(IF(ISNA($A79),NA(),INDEX(Q$3:Q$2000,_xlfn.XMATCH(Configuration!$B$12,Q$3:Q$2000,1,1)+$DA79)-0), NA())</f>
        <v>#N/A</v>
      </c>
      <c r="DH79" t="e" cm="1">
        <f t="array" ref="DH79">IFERROR(IF(ISNA($A79),NA(),INDEX(T$3:T$2000,_xlfn.XMATCH(Configuration!$B$12,T$3:T$2000,1,1)+$DA79)-0), NA())</f>
        <v>#N/A</v>
      </c>
      <c r="DI79" t="e" cm="1">
        <f t="array" ref="DI79">IFERROR(IF(ISNA($A79),NA(),INDEX(W$3:W$2000,_xlfn.XMATCH(Configuration!$B$12,W$3:W$2000,1,1)+$DA79)-0), NA())</f>
        <v>#N/A</v>
      </c>
    </row>
    <row r="80" spans="1:113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39"/>
        <v/>
      </c>
      <c r="AD80" t="str">
        <f t="shared" si="240"/>
        <v/>
      </c>
      <c r="AE80" t="str">
        <f t="shared" si="241"/>
        <v/>
      </c>
      <c r="AF80" s="5" t="str">
        <f t="shared" si="242"/>
        <v/>
      </c>
      <c r="AG80" t="str">
        <f t="shared" si="243"/>
        <v/>
      </c>
      <c r="AH80" t="str">
        <f t="shared" si="244"/>
        <v/>
      </c>
      <c r="AI80" t="str">
        <f t="shared" si="245"/>
        <v/>
      </c>
      <c r="AJ80" t="str">
        <f t="shared" si="246"/>
        <v/>
      </c>
      <c r="AK80" t="str">
        <f t="shared" si="247"/>
        <v/>
      </c>
      <c r="AL80" s="2" t="str">
        <f t="shared" si="248"/>
        <v/>
      </c>
      <c r="AM80" s="2" t="str">
        <f t="shared" si="249"/>
        <v/>
      </c>
      <c r="AN80" s="2" t="str">
        <f t="shared" si="250"/>
        <v/>
      </c>
      <c r="AO80" s="2" t="str">
        <f t="shared" si="251"/>
        <v/>
      </c>
      <c r="AP80" s="2" t="str">
        <f t="shared" si="252"/>
        <v/>
      </c>
      <c r="AQ80" s="2" t="str">
        <f t="shared" si="253"/>
        <v/>
      </c>
      <c r="AR80" s="2" t="str">
        <f t="shared" si="254"/>
        <v/>
      </c>
      <c r="AS80" s="2" t="str">
        <f t="shared" si="255"/>
        <v/>
      </c>
      <c r="AT80" s="2" t="str">
        <f t="shared" si="256"/>
        <v/>
      </c>
      <c r="AU80" s="2" t="str">
        <f t="shared" si="257"/>
        <v/>
      </c>
      <c r="AV80" s="3" t="str">
        <f t="shared" ca="1" si="258"/>
        <v/>
      </c>
      <c r="AW80" s="2" t="str">
        <f t="shared" si="259"/>
        <v/>
      </c>
      <c r="AX80" s="2" t="str">
        <f t="shared" si="260"/>
        <v/>
      </c>
      <c r="AY80" t="str">
        <f t="shared" si="261"/>
        <v/>
      </c>
      <c r="AZ80" t="str">
        <f t="shared" si="262"/>
        <v/>
      </c>
      <c r="BA80" s="3" t="str">
        <f>IF(_xlfn.IFNA($A80,"")="","",AC80/(Configuration!$B$1/1000000))</f>
        <v/>
      </c>
      <c r="BB80" t="str">
        <f>IF(OR(_xlfn.IFNA($A80,"")="", ROW()&lt;=3,MAX(International!$C$3:$C$2000)&lt;$AC80),"",$A80-_xlfn.XLOOKUP($AC80,International!$C$3:$C$2000,International!$A$3:$A$2000,NA(),1,1))</f>
        <v/>
      </c>
      <c r="BC80" t="str">
        <f>IF(OR(_xlfn.IFNA($A80,"")="", ROW()&lt;=3,MAX(International!$D$3:$D$2000)&lt;$BA80),"",$A80-_xlfn.XLOOKUP($BA80,International!$D$3:$D$2000,International!$A$3:$A$2000,NA(),1,1))</f>
        <v/>
      </c>
      <c r="BD80" t="str">
        <f>IF(OR(_xlfn.IFNA($A80,"")="", ROW()&lt;=3,MAX(International!$F$3:$F$2000)&lt;$AC80),"",$A80-_xlfn.XLOOKUP($AC80,International!$F$3:$F$2000,International!$A$3:$A$2000,NA(),1,1))</f>
        <v/>
      </c>
      <c r="BE80" t="str">
        <f>IF(OR(_xlfn.IFNA($A80,"")="", ROW()&lt;=3,MAX(International!$G$3:$G$2000)&lt;$BA80),"",$A80-_xlfn.XLOOKUP($BA80,International!$G$3:$G$2000,International!$A$3:$A$2000,NA(),1,1))</f>
        <v/>
      </c>
      <c r="BF80" t="str">
        <f>IF(OR(_xlfn.IFNA($A80,"")="", ROW()&lt;=3,MAX(International!$I$3:$I$2000)&lt;$AC80),"",$A80-_xlfn.XLOOKUP($AC80,International!$I$3:$I$2000,International!$A$3:$A$2000,NA(),1,1))</f>
        <v/>
      </c>
      <c r="BG80" t="str">
        <f>IF(OR(_xlfn.IFNA($A80,"")="", ROW()&lt;=3,MAX(International!$J$3:$J$2000)&lt;$BA80),"",$A80-_xlfn.XLOOKUP($BA80,International!$J$3:$J$2000,International!$A$3:$A$2000,NA(),1,1))</f>
        <v/>
      </c>
      <c r="BH80" t="str">
        <f>IF(OR(_xlfn.IFNA($A80,"")="", ROW()&lt;=3,MAX(International!$L$3:$L$2000)&lt;$AC80),"",$A80-_xlfn.XLOOKUP($AC80,International!$L$3:$L$2000,International!$A$3:$A$2000,NA(),1,1))</f>
        <v/>
      </c>
      <c r="BI80" t="str">
        <f>IF(OR(_xlfn.IFNA($A80,"")="", ROW()&lt;=3,MAX(International!$M$3:$M$2000)&lt;$BA80),"",$A80-_xlfn.XLOOKUP($BA80,International!$M$3:$M$2000,International!$A$3:$A$2000,NA(),1,1))</f>
        <v/>
      </c>
      <c r="BJ80" t="str">
        <f>IF(OR(_xlfn.IFNA($A80,"")="", ROW()&lt;=3,MAX(International!$O$3:$O$2000)&lt;$AC80),"",$A80-_xlfn.XLOOKUP($AC80,International!$O$3:$O$2000,International!$A$3:$A$2000,NA(),1,1))</f>
        <v/>
      </c>
      <c r="BK80" t="str">
        <f>IF(OR(_xlfn.IFNA($A80,"")="", ROW()&lt;=3,MAX(International!$P$3:$P$2000)&lt;$BA80),"",$A80-_xlfn.XLOOKUP($BA80,International!$P$3:$P$2000,International!$A$3:$A$2000,NA(),1,1))</f>
        <v/>
      </c>
      <c r="BL80" t="str">
        <f>IF(OR(_xlfn.IFNA($A80,"")="", ROW()&lt;=3,MAX(International!$R$3:$R$2000)&lt;$AC80),"",$A80-_xlfn.XLOOKUP($AC80,International!$R$3:$R$2000,International!$A$3:$A$2000,NA(),1,1))</f>
        <v/>
      </c>
      <c r="BM80" t="str">
        <f>IF(OR(_xlfn.IFNA($A80,"")="", ROW()&lt;=3,MAX(International!$S$3:$S$2000)&lt;$BA80),"",$A80-_xlfn.XLOOKUP($BA80,International!$S$3:$S$2000,International!$A$3:$A$2000,NA(),1,1))</f>
        <v/>
      </c>
      <c r="BN80" t="str">
        <f>IF(OR(_xlfn.IFNA($A80,"")="", ROW()&lt;=3,MAX(International!$U$3:$U$2000)&lt;$AC80),"",$A80-_xlfn.XLOOKUP($AC80,International!$U$3:$U$2000,International!$A$3:$A$2000,NA(),1,1))</f>
        <v/>
      </c>
      <c r="BO80" t="str">
        <f>IF(OR(_xlfn.IFNA($A80,"")="", ROW()&lt;=3,MAX(International!$V$3:$V$2000)&lt;$BA80),"",$A80-_xlfn.XLOOKUP($BA80,International!$V$3:$V$2000,International!$A$3:$A$2000,NA(),1,1))</f>
        <v/>
      </c>
      <c r="BP80" t="str">
        <f>IF(OR(_xlfn.IFNA($A80,"")="", ROW()&lt;=3,MAX(International!$X$3:$X$2000)&lt;$AC80),"",$A80-_xlfn.XLOOKUP($AC80,International!$X$3:$X$2000,International!$A$3:$A$2000,NA(),1,1))</f>
        <v/>
      </c>
      <c r="BQ80" t="str">
        <f>IF(OR(_xlfn.IFNA($A80,"")="", ROW()&lt;=3,MAX(International!$Y$3:$Y$2000)&lt;$BA80),"",$A80-_xlfn.XLOOKUP($BA80,International!$Y$3:$Y$2000,International!$A$3:$A$2000,NA(),1,1))</f>
        <v/>
      </c>
      <c r="BR80" t="e">
        <f t="shared" si="263"/>
        <v>#N/A</v>
      </c>
      <c r="BS80" t="e">
        <f t="shared" si="230"/>
        <v>#N/A</v>
      </c>
      <c r="BT80" t="e">
        <f t="shared" si="231"/>
        <v>#N/A</v>
      </c>
      <c r="BU80" t="e">
        <f t="shared" si="232"/>
        <v>#N/A</v>
      </c>
      <c r="BV80" t="e">
        <f t="shared" si="233"/>
        <v>#N/A</v>
      </c>
      <c r="BW80" t="e">
        <f t="shared" si="234"/>
        <v>#N/A</v>
      </c>
      <c r="BX80" t="e">
        <f>IFERROR(IF(OR(ISNA($A80),$AC80&lt;100),NA(),IF(FLOOR((2^(($BR80+2*_xlfn.XLOOKUP(_xlfn.AGGREGATE(4,6,$BR$3:$BR2031),$BR$3:$BR$2000,$CA$3:$CA$2000,1,1)*LOG(10)/LOG(2))/_xlfn.XLOOKUP(_xlfn.AGGREGATE(4,6,$BR$3:$BR2031),$BR$3:$BR$2000,$CA$3:$CA$2000,1,1))),2)&gt; _xlfn.AGGREGATE(4,6,$BZ$3:$CX$2000)+2000,NA(),FLOOR((2^(($BR80+2*_xlfn.XLOOKUP(_xlfn.AGGREGATE(4,6,$BR$3:$BR2031),$BR$3:$BR$2000,$CA$3:$CA$2000,1,1)*LOG(10)/LOG(2))/_xlfn.XLOOKUP(_xlfn.AGGREGATE(4,6,$BR$3:$BR2031),$BR$3:$BR$2000,$CA$3:$CA$2000,1,1))),2))), NA())</f>
        <v>#N/A</v>
      </c>
      <c r="BY80" t="e">
        <f>IF(OR(ISNA($A80),$AC80&lt;100),NA(),FLOOR(_xlfn.XLOOKUP(_xlfn.AGGREGATE(5,6,$BR$3:$BR2031),$BR$3:$BR$2000,$BZ$3:$BZ$2000,1,1)+(_xlfn.XLOOKUP(_xlfn.AGGREGATE(4,6,$BR$3:$BR2031),$BR$3:$BR$2000,$BZ$3:$BZ$2000,1,1)-_xlfn.XLOOKUP(_xlfn.AGGREGATE(5,6,$BR$3:$BR2031),$BR$3:$BR$2000,$BZ$3:$BZ$2000,1,1))/_xlfn.XLOOKUP(_xlfn.AGGREGATE(4,6,$BR$3:$BR2031),$BR$3:$BR$2000,$BR$3:$BR$2000,1,1)*BR80, 1))</f>
        <v>#N/A</v>
      </c>
      <c r="BZ80" t="e">
        <f t="shared" si="264"/>
        <v>#N/A</v>
      </c>
      <c r="CA80" t="e">
        <f t="shared" si="235"/>
        <v>#N/A</v>
      </c>
      <c r="CB80" t="e">
        <f>IF(OR(ISNA($A80),$AC80&lt;100),NA(),IF($BR80=0,0,FLOOR((BZ80-_xlfn.XLOOKUP(_xlfn.AGGREGATE(5,6,$BR$3:$BR2031),$BR$3:$BR$2000,BZ$3:BZ$2000,1,1))/_xlfn.XLOOKUP($BR80,$BR$3:$BR$2000,$BR$3:$BR$2000,1,1), 1)))</f>
        <v>#N/A</v>
      </c>
      <c r="CC80" t="e" cm="1">
        <f t="array" ref="CC80">IFERROR(IF(OR(ISNA($A80),$AC80&lt;100,INDEX(International!C$3:C$2000,_xlfn.XMATCH(100,International!C$3:C$2000,1,1)+$BR80)=""),NA(),INDEX(International!C$3:C$2000,_xlfn.XMATCH(100,International!C$3:C$2000,1,1)+$BR80)), NA())</f>
        <v>#N/A</v>
      </c>
      <c r="CD80" t="e">
        <f t="shared" si="265"/>
        <v>#N/A</v>
      </c>
      <c r="CE80" t="e">
        <f>IF(OR(ISNA($A80),$AC80&lt;100),NA(),IF($BR80=0,0,FLOOR((CC80-_xlfn.XLOOKUP(_xlfn.AGGREGATE(5,6,$BR$3:$BR2031),$BR$3:$BR$2000,CC$3:CC$2000,1,1))/_xlfn.XLOOKUP($BR80,$BR$3:$BR$2000,$BR$3:$BR$2000,1,1), 1)))</f>
        <v>#N/A</v>
      </c>
      <c r="CF80" t="e" cm="1">
        <f t="array" ref="CF80">IFERROR(IF(OR(ISNA($A80),$AC80&lt;100,INDEX(International!F$3:F$2000,_xlfn.XMATCH(100,International!F$3:F$2000,1,1)+$BR80)=""),NA(),INDEX(International!F$3:F$2000,_xlfn.XMATCH(100,International!F$3:F$2000,1,1)+$BR80)), NA())</f>
        <v>#N/A</v>
      </c>
      <c r="CG80" t="e">
        <f t="shared" si="178"/>
        <v>#N/A</v>
      </c>
      <c r="CH80" t="e">
        <f>IF(OR(ISNA($A80),$AC80&lt;100),NA(),IF($BR80=0,0,FLOOR((CF80-_xlfn.XLOOKUP(_xlfn.AGGREGATE(5,6,$BR$3:$BR2031),$BR$3:$BR$2000,CF$3:CF$2000,1,1))/_xlfn.XLOOKUP($BR80,$BR$3:$BR$2000,$BR$3:$BR$2000,1,1), 1)))</f>
        <v>#N/A</v>
      </c>
      <c r="CI80" t="e" cm="1">
        <f t="array" ref="CI80">IFERROR(IF(OR(ISNA($A80),$AC80&lt;100,INDEX(International!I$3:I$2000,_xlfn.XMATCH(100,International!I$3:I$2000,1,1)+$BR80)=""),NA(),INDEX(International!I$3:I$2000,_xlfn.XMATCH(100,International!I$3:I$2000,1,1)+$BR80)), NA())</f>
        <v>#N/A</v>
      </c>
      <c r="CJ80" t="e">
        <f t="shared" si="178"/>
        <v>#N/A</v>
      </c>
      <c r="CK80" t="e">
        <f>IF(OR(ISNA($A80),$AC80&lt;100),NA(),IF($BR80=0,0,FLOOR((CI80-_xlfn.XLOOKUP(_xlfn.AGGREGATE(5,6,$BR$3:$BR2031),$BR$3:$BR$2000,CI$3:CI$2000,1,1))/_xlfn.XLOOKUP($BR80,$BR$3:$BR$2000,$BR$3:$BR$2000,1,1), 1)))</f>
        <v>#N/A</v>
      </c>
      <c r="CL80" t="e" cm="1">
        <f t="array" ref="CL80">IFERROR(IF(OR(ISNA($A80),$AC80&lt;100,INDEX(International!L$3:L$2000,_xlfn.XMATCH(100,International!L$3:L$2000,1,1)+$BR80)=""),NA(),INDEX(International!L$3:L$2000,_xlfn.XMATCH(100,International!L$3:L$2000,1,1)+$BR80)), NA())</f>
        <v>#N/A</v>
      </c>
      <c r="CM80" t="e">
        <f t="shared" ref="CM80:CP80" si="302">IF(OR(ISNA($A80),$AC80&lt;100),NA(),IF(CL80=100,0,($BR80*LOG(2)/LOG(CL80/100))))</f>
        <v>#N/A</v>
      </c>
      <c r="CN80" t="e">
        <f>IF(OR(ISNA($A80),$AC80&lt;100),NA(),IF($BR80=0,0,FLOOR((CL80-_xlfn.XLOOKUP(_xlfn.AGGREGATE(5,6,$BR$3:$BR2031),$BR$3:$BR$2000,CL$3:CL$2000,1,1))/_xlfn.XLOOKUP($BR80,$BR$3:$BR$2000,$BR$3:$BR$2000,1,1), 1)))</f>
        <v>#N/A</v>
      </c>
      <c r="CO80" t="e" cm="1">
        <f t="array" ref="CO80">IFERROR(IF(OR(ISNA($A80),$AC80&lt;100,INDEX(International!O$3:O$2000,_xlfn.XMATCH(100,International!O$3:O$2000,1,1)+$BR80)=""),NA(),INDEX(International!O$3:O$2000,_xlfn.XMATCH(100,International!O$3:O$2000,1,1)+$BR80)), NA())</f>
        <v>#N/A</v>
      </c>
      <c r="CP80" t="e">
        <f t="shared" si="302"/>
        <v>#N/A</v>
      </c>
      <c r="CQ80" t="e">
        <f>IF(OR(ISNA($A80),$AC80&lt;100),NA(),IF($BR80=0,0,FLOOR((CO80-_xlfn.XLOOKUP(_xlfn.AGGREGATE(5,6,$BR$3:$BR2031),$BR$3:$BR$2000,CO$3:CO$2000,1,1))/_xlfn.XLOOKUP($BR80,$BR$3:$BR$2000,$BR$3:$BR$2000,1,1), 1)))</f>
        <v>#N/A</v>
      </c>
      <c r="CR80" t="e" cm="1">
        <f t="array" ref="CR80">IFERROR(IF(OR(ISNA($A80),$AC80&lt;100,INDEX(International!R$3:R$2000,_xlfn.XMATCH(100,International!R$3:R$2000,1,1)+$BR80)=""),NA(),INDEX(International!R$3:R$2000,_xlfn.XMATCH(100,International!R$3:R$2000,1,1)+$BR80)), NA())</f>
        <v>#N/A</v>
      </c>
      <c r="CS80" t="e">
        <f t="shared" ref="CS80:CV80" si="303">IF(OR(ISNA($A80),$AC80&lt;100),NA(),IF(CR80=100,0,($BR80*LOG(2)/LOG(CR80/100))))</f>
        <v>#N/A</v>
      </c>
      <c r="CT80" t="e">
        <f>IF(OR(ISNA($A80),$AC80&lt;100),NA(),IF($BR80=0,0,FLOOR((CR80-_xlfn.XLOOKUP(_xlfn.AGGREGATE(5,6,$BR$3:$BR2031),$BR$3:$BR$2000,CR$3:CR$2000,1,1))/_xlfn.XLOOKUP($BR80,$BR$3:$BR$2000,$BR$3:$BR$2000,1,1), 1)))</f>
        <v>#N/A</v>
      </c>
      <c r="CU80" t="e" cm="1">
        <f t="array" ref="CU80">IFERROR(IF(OR(ISNA($A80),$AC80&lt;100,INDEX(International!U$3:U$2000,_xlfn.XMATCH(100,International!U$3:U$2000,1,1)+$BR80)=""),NA(),INDEX(International!U$3:U$2000,_xlfn.XMATCH(100,International!U$3:U$2000,1,1)+$BR80)), NA())</f>
        <v>#N/A</v>
      </c>
      <c r="CV80" t="e">
        <f t="shared" si="303"/>
        <v>#N/A</v>
      </c>
      <c r="CW80" t="e">
        <f>IF(OR(ISNA($A80),$AC80&lt;100),NA(),IF($BR80=0,0,FLOOR((CU80-_xlfn.XLOOKUP(_xlfn.AGGREGATE(5,6,$BR$3:$BR2031),$BR$3:$BR$2000,CU$3:CU$2000,1,1))/_xlfn.XLOOKUP($BR80,$BR$3:$BR$2000,$BR$3:$BR$2000,1,1), 1)))</f>
        <v>#N/A</v>
      </c>
      <c r="CX80" t="e" cm="1">
        <f t="array" ref="CX80">IFERROR(IF(OR(ISNA($A80),$AC80&lt;100,INDEX(International!X$3:X$2000,_xlfn.XMATCH(100,International!X$3:X$2000,1,1)+$BR80)=""),NA(),INDEX(International!X$3:X$2000,_xlfn.XMATCH(100,International!X$3:X$2000,1,1)+$BR80)), NA())</f>
        <v>#N/A</v>
      </c>
      <c r="CY80" t="e">
        <f t="shared" ref="CY80" si="304">IF(OR(ISNA($A80),$AC80&lt;100),NA(),IF(CX80=100,0,($BR80*LOG(2)/LOG(CX80/100))))</f>
        <v>#N/A</v>
      </c>
      <c r="CZ80" t="e">
        <f>IF(OR(ISNA($A80),$AC80&lt;100),NA(),IF($BR80=0,0,FLOOR((CX80-_xlfn.XLOOKUP(_xlfn.AGGREGATE(5,6,$BR$3:$BR2031),$BR$3:$BR$2000,CX$3:CX$2000,1,1))/_xlfn.XLOOKUP($BR80,$BR$3:$BR$2000,$BR$3:$BR$2000,1,1), 1)))</f>
        <v>#N/A</v>
      </c>
      <c r="DA80" t="e">
        <f>IF(_xlfn.IFNA(A80,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80:K2077)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79+1,DA79+1,NA())))</f>
        <v>#N/A</v>
      </c>
      <c r="DB80" t="e" cm="1">
        <f t="array" ref="DB80">IFERROR(IF(ISNA($A80),NA(),INDEX(B$3:B$2000,_xlfn.XMATCH(Configuration!$B$12,B$3:B$2000,1,1)+$DA80)-0), NA())</f>
        <v>#N/A</v>
      </c>
      <c r="DC80" t="e" cm="1">
        <f t="array" ref="DC80">IFERROR(IF(ISNA($A80),NA(),INDEX(E$3:E$2000,_xlfn.XMATCH(Configuration!$B$12,E$3:E$2000,1,1)+$DA80)-0), NA())</f>
        <v>#N/A</v>
      </c>
      <c r="DD80" t="e" cm="1">
        <f t="array" ref="DD80">IFERROR(IF(ISNA($A80),NA(),INDEX(H$3:H$2000,_xlfn.XMATCH(Configuration!$B$12,H$3:H$2000,1,1)+$DA80)-0), NA())</f>
        <v>#N/A</v>
      </c>
      <c r="DE80" t="e" cm="1">
        <f t="array" ref="DE80">IFERROR(IF(ISNA($A80),NA(),INDEX(K$3:K$2000,_xlfn.XMATCH(Configuration!$B$12,K$3:K$2000,1,1)+$DA80)-0), NA())</f>
        <v>#N/A</v>
      </c>
      <c r="DF80" t="e" cm="1">
        <f t="array" ref="DF80">IFERROR(IF(ISNA($A80),NA(),INDEX(N$3:N$2000,_xlfn.XMATCH(Configuration!$B$12,N$3:N$2000,1,1)+$DA80)-0), NA())</f>
        <v>#N/A</v>
      </c>
      <c r="DG80" t="e" cm="1">
        <f t="array" ref="DG80">IFERROR(IF(ISNA($A80),NA(),INDEX(Q$3:Q$2000,_xlfn.XMATCH(Configuration!$B$12,Q$3:Q$2000,1,1)+$DA80)-0), NA())</f>
        <v>#N/A</v>
      </c>
      <c r="DH80" t="e" cm="1">
        <f t="array" ref="DH80">IFERROR(IF(ISNA($A80),NA(),INDEX(T$3:T$2000,_xlfn.XMATCH(Configuration!$B$12,T$3:T$2000,1,1)+$DA80)-0), NA())</f>
        <v>#N/A</v>
      </c>
      <c r="DI80" t="e" cm="1">
        <f t="array" ref="DI80">IFERROR(IF(ISNA($A80),NA(),INDEX(W$3:W$2000,_xlfn.XMATCH(Configuration!$B$12,W$3:W$2000,1,1)+$DA80)-0), NA())</f>
        <v>#N/A</v>
      </c>
    </row>
    <row r="81" spans="1:113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39"/>
        <v/>
      </c>
      <c r="AD81" t="str">
        <f t="shared" si="240"/>
        <v/>
      </c>
      <c r="AE81" t="str">
        <f t="shared" si="241"/>
        <v/>
      </c>
      <c r="AF81" s="5" t="str">
        <f t="shared" si="242"/>
        <v/>
      </c>
      <c r="AG81" t="str">
        <f t="shared" si="243"/>
        <v/>
      </c>
      <c r="AH81" t="str">
        <f t="shared" si="244"/>
        <v/>
      </c>
      <c r="AI81" t="str">
        <f t="shared" si="245"/>
        <v/>
      </c>
      <c r="AJ81" t="str">
        <f t="shared" si="246"/>
        <v/>
      </c>
      <c r="AK81" t="str">
        <f t="shared" si="247"/>
        <v/>
      </c>
      <c r="AL81" s="2" t="str">
        <f t="shared" si="248"/>
        <v/>
      </c>
      <c r="AM81" s="2" t="str">
        <f t="shared" si="249"/>
        <v/>
      </c>
      <c r="AN81" s="2" t="str">
        <f t="shared" si="250"/>
        <v/>
      </c>
      <c r="AO81" s="2" t="str">
        <f t="shared" si="251"/>
        <v/>
      </c>
      <c r="AP81" s="2" t="str">
        <f t="shared" si="252"/>
        <v/>
      </c>
      <c r="AQ81" s="2" t="str">
        <f t="shared" si="253"/>
        <v/>
      </c>
      <c r="AR81" s="2" t="str">
        <f t="shared" si="254"/>
        <v/>
      </c>
      <c r="AS81" s="2" t="str">
        <f t="shared" si="255"/>
        <v/>
      </c>
      <c r="AT81" s="2" t="str">
        <f t="shared" si="256"/>
        <v/>
      </c>
      <c r="AU81" s="2" t="str">
        <f t="shared" si="257"/>
        <v/>
      </c>
      <c r="AV81" s="3" t="str">
        <f t="shared" ca="1" si="258"/>
        <v/>
      </c>
      <c r="AW81" s="2" t="str">
        <f t="shared" si="259"/>
        <v/>
      </c>
      <c r="AX81" s="2" t="str">
        <f t="shared" si="260"/>
        <v/>
      </c>
      <c r="AY81" t="str">
        <f t="shared" si="261"/>
        <v/>
      </c>
      <c r="AZ81" t="str">
        <f t="shared" si="262"/>
        <v/>
      </c>
      <c r="BA81" s="3" t="str">
        <f>IF(_xlfn.IFNA($A81,"")="","",AC81/(Configuration!$B$1/1000000))</f>
        <v/>
      </c>
      <c r="BB81" t="str">
        <f>IF(OR(_xlfn.IFNA($A81,"")="", ROW()&lt;=3,MAX(International!$C$3:$C$2000)&lt;$AC81),"",$A81-_xlfn.XLOOKUP($AC81,International!$C$3:$C$2000,International!$A$3:$A$2000,NA(),1,1))</f>
        <v/>
      </c>
      <c r="BC81" t="str">
        <f>IF(OR(_xlfn.IFNA($A81,"")="", ROW()&lt;=3,MAX(International!$D$3:$D$2000)&lt;$BA81),"",$A81-_xlfn.XLOOKUP($BA81,International!$D$3:$D$2000,International!$A$3:$A$2000,NA(),1,1))</f>
        <v/>
      </c>
      <c r="BD81" t="str">
        <f>IF(OR(_xlfn.IFNA($A81,"")="", ROW()&lt;=3,MAX(International!$F$3:$F$2000)&lt;$AC81),"",$A81-_xlfn.XLOOKUP($AC81,International!$F$3:$F$2000,International!$A$3:$A$2000,NA(),1,1))</f>
        <v/>
      </c>
      <c r="BE81" t="str">
        <f>IF(OR(_xlfn.IFNA($A81,"")="", ROW()&lt;=3,MAX(International!$G$3:$G$2000)&lt;$BA81),"",$A81-_xlfn.XLOOKUP($BA81,International!$G$3:$G$2000,International!$A$3:$A$2000,NA(),1,1))</f>
        <v/>
      </c>
      <c r="BF81" t="str">
        <f>IF(OR(_xlfn.IFNA($A81,"")="", ROW()&lt;=3,MAX(International!$I$3:$I$2000)&lt;$AC81),"",$A81-_xlfn.XLOOKUP($AC81,International!$I$3:$I$2000,International!$A$3:$A$2000,NA(),1,1))</f>
        <v/>
      </c>
      <c r="BG81" t="str">
        <f>IF(OR(_xlfn.IFNA($A81,"")="", ROW()&lt;=3,MAX(International!$J$3:$J$2000)&lt;$BA81),"",$A81-_xlfn.XLOOKUP($BA81,International!$J$3:$J$2000,International!$A$3:$A$2000,NA(),1,1))</f>
        <v/>
      </c>
      <c r="BH81" t="str">
        <f>IF(OR(_xlfn.IFNA($A81,"")="", ROW()&lt;=3,MAX(International!$L$3:$L$2000)&lt;$AC81),"",$A81-_xlfn.XLOOKUP($AC81,International!$L$3:$L$2000,International!$A$3:$A$2000,NA(),1,1))</f>
        <v/>
      </c>
      <c r="BI81" t="str">
        <f>IF(OR(_xlfn.IFNA($A81,"")="", ROW()&lt;=3,MAX(International!$M$3:$M$2000)&lt;$BA81),"",$A81-_xlfn.XLOOKUP($BA81,International!$M$3:$M$2000,International!$A$3:$A$2000,NA(),1,1))</f>
        <v/>
      </c>
      <c r="BJ81" t="str">
        <f>IF(OR(_xlfn.IFNA($A81,"")="", ROW()&lt;=3,MAX(International!$O$3:$O$2000)&lt;$AC81),"",$A81-_xlfn.XLOOKUP($AC81,International!$O$3:$O$2000,International!$A$3:$A$2000,NA(),1,1))</f>
        <v/>
      </c>
      <c r="BK81" t="str">
        <f>IF(OR(_xlfn.IFNA($A81,"")="", ROW()&lt;=3,MAX(International!$P$3:$P$2000)&lt;$BA81),"",$A81-_xlfn.XLOOKUP($BA81,International!$P$3:$P$2000,International!$A$3:$A$2000,NA(),1,1))</f>
        <v/>
      </c>
      <c r="BL81" t="str">
        <f>IF(OR(_xlfn.IFNA($A81,"")="", ROW()&lt;=3,MAX(International!$R$3:$R$2000)&lt;$AC81),"",$A81-_xlfn.XLOOKUP($AC81,International!$R$3:$R$2000,International!$A$3:$A$2000,NA(),1,1))</f>
        <v/>
      </c>
      <c r="BM81" t="str">
        <f>IF(OR(_xlfn.IFNA($A81,"")="", ROW()&lt;=3,MAX(International!$S$3:$S$2000)&lt;$BA81),"",$A81-_xlfn.XLOOKUP($BA81,International!$S$3:$S$2000,International!$A$3:$A$2000,NA(),1,1))</f>
        <v/>
      </c>
      <c r="BN81" t="str">
        <f>IF(OR(_xlfn.IFNA($A81,"")="", ROW()&lt;=3,MAX(International!$U$3:$U$2000)&lt;$AC81),"",$A81-_xlfn.XLOOKUP($AC81,International!$U$3:$U$2000,International!$A$3:$A$2000,NA(),1,1))</f>
        <v/>
      </c>
      <c r="BO81" t="str">
        <f>IF(OR(_xlfn.IFNA($A81,"")="", ROW()&lt;=3,MAX(International!$V$3:$V$2000)&lt;$BA81),"",$A81-_xlfn.XLOOKUP($BA81,International!$V$3:$V$2000,International!$A$3:$A$2000,NA(),1,1))</f>
        <v/>
      </c>
      <c r="BP81" t="str">
        <f>IF(OR(_xlfn.IFNA($A81,"")="", ROW()&lt;=3,MAX(International!$X$3:$X$2000)&lt;$AC81),"",$A81-_xlfn.XLOOKUP($AC81,International!$X$3:$X$2000,International!$A$3:$A$2000,NA(),1,1))</f>
        <v/>
      </c>
      <c r="BQ81" t="str">
        <f>IF(OR(_xlfn.IFNA($A81,"")="", ROW()&lt;=3,MAX(International!$Y$3:$Y$2000)&lt;$BA81),"",$A81-_xlfn.XLOOKUP($BA81,International!$Y$3:$Y$2000,International!$A$3:$A$2000,NA(),1,1))</f>
        <v/>
      </c>
      <c r="BR81" t="e">
        <f t="shared" si="263"/>
        <v>#N/A</v>
      </c>
      <c r="BS81" t="e">
        <f t="shared" si="230"/>
        <v>#N/A</v>
      </c>
      <c r="BT81" t="e">
        <f t="shared" si="231"/>
        <v>#N/A</v>
      </c>
      <c r="BU81" t="e">
        <f t="shared" si="232"/>
        <v>#N/A</v>
      </c>
      <c r="BV81" t="e">
        <f t="shared" si="233"/>
        <v>#N/A</v>
      </c>
      <c r="BW81" t="e">
        <f t="shared" si="234"/>
        <v>#N/A</v>
      </c>
      <c r="BX81" t="e">
        <f>IFERROR(IF(OR(ISNA($A81),$AC81&lt;100),NA(),IF(FLOOR((2^(($BR81+2*_xlfn.XLOOKUP(_xlfn.AGGREGATE(4,6,$BR$3:$BR2032),$BR$3:$BR$2000,$CA$3:$CA$2000,1,1)*LOG(10)/LOG(2))/_xlfn.XLOOKUP(_xlfn.AGGREGATE(4,6,$BR$3:$BR2032),$BR$3:$BR$2000,$CA$3:$CA$2000,1,1))),2)&gt; _xlfn.AGGREGATE(4,6,$BZ$3:$CX$2000)+2000,NA(),FLOOR((2^(($BR81+2*_xlfn.XLOOKUP(_xlfn.AGGREGATE(4,6,$BR$3:$BR2032),$BR$3:$BR$2000,$CA$3:$CA$2000,1,1)*LOG(10)/LOG(2))/_xlfn.XLOOKUP(_xlfn.AGGREGATE(4,6,$BR$3:$BR2032),$BR$3:$BR$2000,$CA$3:$CA$2000,1,1))),2))), NA())</f>
        <v>#N/A</v>
      </c>
      <c r="BY81" t="e">
        <f>IF(OR(ISNA($A81),$AC81&lt;100),NA(),FLOOR(_xlfn.XLOOKUP(_xlfn.AGGREGATE(5,6,$BR$3:$BR2032),$BR$3:$BR$2000,$BZ$3:$BZ$2000,1,1)+(_xlfn.XLOOKUP(_xlfn.AGGREGATE(4,6,$BR$3:$BR2032),$BR$3:$BR$2000,$BZ$3:$BZ$2000,1,1)-_xlfn.XLOOKUP(_xlfn.AGGREGATE(5,6,$BR$3:$BR2032),$BR$3:$BR$2000,$BZ$3:$BZ$2000,1,1))/_xlfn.XLOOKUP(_xlfn.AGGREGATE(4,6,$BR$3:$BR2032),$BR$3:$BR$2000,$BR$3:$BR$2000,1,1)*BR81, 1))</f>
        <v>#N/A</v>
      </c>
      <c r="BZ81" t="e">
        <f t="shared" si="264"/>
        <v>#N/A</v>
      </c>
      <c r="CA81" t="e">
        <f t="shared" si="235"/>
        <v>#N/A</v>
      </c>
      <c r="CB81" t="e">
        <f>IF(OR(ISNA($A81),$AC81&lt;100),NA(),IF($BR81=0,0,FLOOR((BZ81-_xlfn.XLOOKUP(_xlfn.AGGREGATE(5,6,$BR$3:$BR2032),$BR$3:$BR$2000,BZ$3:BZ$2000,1,1))/_xlfn.XLOOKUP($BR81,$BR$3:$BR$2000,$BR$3:$BR$2000,1,1), 1)))</f>
        <v>#N/A</v>
      </c>
      <c r="CC81" t="e" cm="1">
        <f t="array" ref="CC81">IFERROR(IF(OR(ISNA($A81),$AC81&lt;100,INDEX(International!C$3:C$2000,_xlfn.XMATCH(100,International!C$3:C$2000,1,1)+$BR81)=""),NA(),INDEX(International!C$3:C$2000,_xlfn.XMATCH(100,International!C$3:C$2000,1,1)+$BR81)), NA())</f>
        <v>#N/A</v>
      </c>
      <c r="CD81" t="e">
        <f t="shared" si="265"/>
        <v>#N/A</v>
      </c>
      <c r="CE81" t="e">
        <f>IF(OR(ISNA($A81),$AC81&lt;100),NA(),IF($BR81=0,0,FLOOR((CC81-_xlfn.XLOOKUP(_xlfn.AGGREGATE(5,6,$BR$3:$BR2032),$BR$3:$BR$2000,CC$3:CC$2000,1,1))/_xlfn.XLOOKUP($BR81,$BR$3:$BR$2000,$BR$3:$BR$2000,1,1), 1)))</f>
        <v>#N/A</v>
      </c>
      <c r="CF81" t="e" cm="1">
        <f t="array" ref="CF81">IFERROR(IF(OR(ISNA($A81),$AC81&lt;100,INDEX(International!F$3:F$2000,_xlfn.XMATCH(100,International!F$3:F$2000,1,1)+$BR81)=""),NA(),INDEX(International!F$3:F$2000,_xlfn.XMATCH(100,International!F$3:F$2000,1,1)+$BR81)), NA())</f>
        <v>#N/A</v>
      </c>
      <c r="CG81" t="e">
        <f t="shared" si="178"/>
        <v>#N/A</v>
      </c>
      <c r="CH81" t="e">
        <f>IF(OR(ISNA($A81),$AC81&lt;100),NA(),IF($BR81=0,0,FLOOR((CF81-_xlfn.XLOOKUP(_xlfn.AGGREGATE(5,6,$BR$3:$BR2032),$BR$3:$BR$2000,CF$3:CF$2000,1,1))/_xlfn.XLOOKUP($BR81,$BR$3:$BR$2000,$BR$3:$BR$2000,1,1), 1)))</f>
        <v>#N/A</v>
      </c>
      <c r="CI81" t="e" cm="1">
        <f t="array" ref="CI81">IFERROR(IF(OR(ISNA($A81),$AC81&lt;100,INDEX(International!I$3:I$2000,_xlfn.XMATCH(100,International!I$3:I$2000,1,1)+$BR81)=""),NA(),INDEX(International!I$3:I$2000,_xlfn.XMATCH(100,International!I$3:I$2000,1,1)+$BR81)), NA())</f>
        <v>#N/A</v>
      </c>
      <c r="CJ81" t="e">
        <f t="shared" si="178"/>
        <v>#N/A</v>
      </c>
      <c r="CK81" t="e">
        <f>IF(OR(ISNA($A81),$AC81&lt;100),NA(),IF($BR81=0,0,FLOOR((CI81-_xlfn.XLOOKUP(_xlfn.AGGREGATE(5,6,$BR$3:$BR2032),$BR$3:$BR$2000,CI$3:CI$2000,1,1))/_xlfn.XLOOKUP($BR81,$BR$3:$BR$2000,$BR$3:$BR$2000,1,1), 1)))</f>
        <v>#N/A</v>
      </c>
      <c r="CL81" t="e" cm="1">
        <f t="array" ref="CL81">IFERROR(IF(OR(ISNA($A81),$AC81&lt;100,INDEX(International!L$3:L$2000,_xlfn.XMATCH(100,International!L$3:L$2000,1,1)+$BR81)=""),NA(),INDEX(International!L$3:L$2000,_xlfn.XMATCH(100,International!L$3:L$2000,1,1)+$BR81)), NA())</f>
        <v>#N/A</v>
      </c>
      <c r="CM81" t="e">
        <f t="shared" ref="CM81:CP81" si="305">IF(OR(ISNA($A81),$AC81&lt;100),NA(),IF(CL81=100,0,($BR81*LOG(2)/LOG(CL81/100))))</f>
        <v>#N/A</v>
      </c>
      <c r="CN81" t="e">
        <f>IF(OR(ISNA($A81),$AC81&lt;100),NA(),IF($BR81=0,0,FLOOR((CL81-_xlfn.XLOOKUP(_xlfn.AGGREGATE(5,6,$BR$3:$BR2032),$BR$3:$BR$2000,CL$3:CL$2000,1,1))/_xlfn.XLOOKUP($BR81,$BR$3:$BR$2000,$BR$3:$BR$2000,1,1), 1)))</f>
        <v>#N/A</v>
      </c>
      <c r="CO81" t="e" cm="1">
        <f t="array" ref="CO81">IFERROR(IF(OR(ISNA($A81),$AC81&lt;100,INDEX(International!O$3:O$2000,_xlfn.XMATCH(100,International!O$3:O$2000,1,1)+$BR81)=""),NA(),INDEX(International!O$3:O$2000,_xlfn.XMATCH(100,International!O$3:O$2000,1,1)+$BR81)), NA())</f>
        <v>#N/A</v>
      </c>
      <c r="CP81" t="e">
        <f t="shared" si="305"/>
        <v>#N/A</v>
      </c>
      <c r="CQ81" t="e">
        <f>IF(OR(ISNA($A81),$AC81&lt;100),NA(),IF($BR81=0,0,FLOOR((CO81-_xlfn.XLOOKUP(_xlfn.AGGREGATE(5,6,$BR$3:$BR2032),$BR$3:$BR$2000,CO$3:CO$2000,1,1))/_xlfn.XLOOKUP($BR81,$BR$3:$BR$2000,$BR$3:$BR$2000,1,1), 1)))</f>
        <v>#N/A</v>
      </c>
      <c r="CR81" t="e" cm="1">
        <f t="array" ref="CR81">IFERROR(IF(OR(ISNA($A81),$AC81&lt;100,INDEX(International!R$3:R$2000,_xlfn.XMATCH(100,International!R$3:R$2000,1,1)+$BR81)=""),NA(),INDEX(International!R$3:R$2000,_xlfn.XMATCH(100,International!R$3:R$2000,1,1)+$BR81)), NA())</f>
        <v>#N/A</v>
      </c>
      <c r="CS81" t="e">
        <f t="shared" ref="CS81:CV81" si="306">IF(OR(ISNA($A81),$AC81&lt;100),NA(),IF(CR81=100,0,($BR81*LOG(2)/LOG(CR81/100))))</f>
        <v>#N/A</v>
      </c>
      <c r="CT81" t="e">
        <f>IF(OR(ISNA($A81),$AC81&lt;100),NA(),IF($BR81=0,0,FLOOR((CR81-_xlfn.XLOOKUP(_xlfn.AGGREGATE(5,6,$BR$3:$BR2032),$BR$3:$BR$2000,CR$3:CR$2000,1,1))/_xlfn.XLOOKUP($BR81,$BR$3:$BR$2000,$BR$3:$BR$2000,1,1), 1)))</f>
        <v>#N/A</v>
      </c>
      <c r="CU81" t="e" cm="1">
        <f t="array" ref="CU81">IFERROR(IF(OR(ISNA($A81),$AC81&lt;100,INDEX(International!U$3:U$2000,_xlfn.XMATCH(100,International!U$3:U$2000,1,1)+$BR81)=""),NA(),INDEX(International!U$3:U$2000,_xlfn.XMATCH(100,International!U$3:U$2000,1,1)+$BR81)), NA())</f>
        <v>#N/A</v>
      </c>
      <c r="CV81" t="e">
        <f t="shared" si="306"/>
        <v>#N/A</v>
      </c>
      <c r="CW81" t="e">
        <f>IF(OR(ISNA($A81),$AC81&lt;100),NA(),IF($BR81=0,0,FLOOR((CU81-_xlfn.XLOOKUP(_xlfn.AGGREGATE(5,6,$BR$3:$BR2032),$BR$3:$BR$2000,CU$3:CU$2000,1,1))/_xlfn.XLOOKUP($BR81,$BR$3:$BR$2000,$BR$3:$BR$2000,1,1), 1)))</f>
        <v>#N/A</v>
      </c>
      <c r="CX81" t="e" cm="1">
        <f t="array" ref="CX81">IFERROR(IF(OR(ISNA($A81),$AC81&lt;100,INDEX(International!X$3:X$2000,_xlfn.XMATCH(100,International!X$3:X$2000,1,1)+$BR81)=""),NA(),INDEX(International!X$3:X$2000,_xlfn.XMATCH(100,International!X$3:X$2000,1,1)+$BR81)), NA())</f>
        <v>#N/A</v>
      </c>
      <c r="CY81" t="e">
        <f t="shared" ref="CY81" si="307">IF(OR(ISNA($A81),$AC81&lt;100),NA(),IF(CX81=100,0,($BR81*LOG(2)/LOG(CX81/100))))</f>
        <v>#N/A</v>
      </c>
      <c r="CZ81" t="e">
        <f>IF(OR(ISNA($A81),$AC81&lt;100),NA(),IF($BR81=0,0,FLOOR((CX81-_xlfn.XLOOKUP(_xlfn.AGGREGATE(5,6,$BR$3:$BR2032),$BR$3:$BR$2000,CX$3:CX$2000,1,1))/_xlfn.XLOOKUP($BR81,$BR$3:$BR$2000,$BR$3:$BR$2000,1,1), 1)))</f>
        <v>#N/A</v>
      </c>
      <c r="DA81" t="e">
        <f>IF(_xlfn.IFNA(A81,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81:K2078)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80+1,DA80+1,NA())))</f>
        <v>#N/A</v>
      </c>
      <c r="DB81" t="e" cm="1">
        <f t="array" ref="DB81">IFERROR(IF(ISNA($A81),NA(),INDEX(B$3:B$2000,_xlfn.XMATCH(Configuration!$B$12,B$3:B$2000,1,1)+$DA81)-0), NA())</f>
        <v>#N/A</v>
      </c>
      <c r="DC81" t="e" cm="1">
        <f t="array" ref="DC81">IFERROR(IF(ISNA($A81),NA(),INDEX(E$3:E$2000,_xlfn.XMATCH(Configuration!$B$12,E$3:E$2000,1,1)+$DA81)-0), NA())</f>
        <v>#N/A</v>
      </c>
      <c r="DD81" t="e" cm="1">
        <f t="array" ref="DD81">IFERROR(IF(ISNA($A81),NA(),INDEX(H$3:H$2000,_xlfn.XMATCH(Configuration!$B$12,H$3:H$2000,1,1)+$DA81)-0), NA())</f>
        <v>#N/A</v>
      </c>
      <c r="DE81" t="e" cm="1">
        <f t="array" ref="DE81">IFERROR(IF(ISNA($A81),NA(),INDEX(K$3:K$2000,_xlfn.XMATCH(Configuration!$B$12,K$3:K$2000,1,1)+$DA81)-0), NA())</f>
        <v>#N/A</v>
      </c>
      <c r="DF81" t="e" cm="1">
        <f t="array" ref="DF81">IFERROR(IF(ISNA($A81),NA(),INDEX(N$3:N$2000,_xlfn.XMATCH(Configuration!$B$12,N$3:N$2000,1,1)+$DA81)-0), NA())</f>
        <v>#N/A</v>
      </c>
      <c r="DG81" t="e" cm="1">
        <f t="array" ref="DG81">IFERROR(IF(ISNA($A81),NA(),INDEX(Q$3:Q$2000,_xlfn.XMATCH(Configuration!$B$12,Q$3:Q$2000,1,1)+$DA81)-0), NA())</f>
        <v>#N/A</v>
      </c>
      <c r="DH81" t="e" cm="1">
        <f t="array" ref="DH81">IFERROR(IF(ISNA($A81),NA(),INDEX(T$3:T$2000,_xlfn.XMATCH(Configuration!$B$12,T$3:T$2000,1,1)+$DA81)-0), NA())</f>
        <v>#N/A</v>
      </c>
      <c r="DI81" t="e" cm="1">
        <f t="array" ref="DI81">IFERROR(IF(ISNA($A81),NA(),INDEX(W$3:W$2000,_xlfn.XMATCH(Configuration!$B$12,W$3:W$2000,1,1)+$DA81)-0), NA())</f>
        <v>#N/A</v>
      </c>
    </row>
    <row r="82" spans="1:113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39"/>
        <v/>
      </c>
      <c r="AD82" t="str">
        <f t="shared" si="240"/>
        <v/>
      </c>
      <c r="AE82" t="str">
        <f t="shared" si="241"/>
        <v/>
      </c>
      <c r="AF82" s="5" t="str">
        <f t="shared" si="242"/>
        <v/>
      </c>
      <c r="AG82" t="str">
        <f t="shared" si="243"/>
        <v/>
      </c>
      <c r="AH82" t="str">
        <f t="shared" si="244"/>
        <v/>
      </c>
      <c r="AI82" t="str">
        <f t="shared" si="245"/>
        <v/>
      </c>
      <c r="AJ82" t="str">
        <f t="shared" si="246"/>
        <v/>
      </c>
      <c r="AK82" t="str">
        <f t="shared" si="247"/>
        <v/>
      </c>
      <c r="AL82" s="2" t="str">
        <f t="shared" si="248"/>
        <v/>
      </c>
      <c r="AM82" s="2" t="str">
        <f t="shared" si="249"/>
        <v/>
      </c>
      <c r="AN82" s="2" t="str">
        <f t="shared" si="250"/>
        <v/>
      </c>
      <c r="AO82" s="2" t="str">
        <f t="shared" si="251"/>
        <v/>
      </c>
      <c r="AP82" s="2" t="str">
        <f t="shared" si="252"/>
        <v/>
      </c>
      <c r="AQ82" s="2" t="str">
        <f t="shared" si="253"/>
        <v/>
      </c>
      <c r="AR82" s="2" t="str">
        <f t="shared" si="254"/>
        <v/>
      </c>
      <c r="AS82" s="2" t="str">
        <f t="shared" si="255"/>
        <v/>
      </c>
      <c r="AT82" s="2" t="str">
        <f t="shared" si="256"/>
        <v/>
      </c>
      <c r="AU82" s="2" t="str">
        <f t="shared" si="257"/>
        <v/>
      </c>
      <c r="AV82" s="3" t="str">
        <f t="shared" ca="1" si="258"/>
        <v/>
      </c>
      <c r="AW82" s="2" t="str">
        <f t="shared" si="259"/>
        <v/>
      </c>
      <c r="AX82" s="2" t="str">
        <f t="shared" si="260"/>
        <v/>
      </c>
      <c r="AY82" t="str">
        <f t="shared" si="261"/>
        <v/>
      </c>
      <c r="AZ82" t="str">
        <f t="shared" si="262"/>
        <v/>
      </c>
      <c r="BA82" s="3" t="str">
        <f>IF(_xlfn.IFNA($A82,"")="","",AC82/(Configuration!$B$1/1000000))</f>
        <v/>
      </c>
      <c r="BB82" t="str">
        <f>IF(OR(_xlfn.IFNA($A82,"")="", ROW()&lt;=3,MAX(International!$C$3:$C$2000)&lt;$AC82),"",$A82-_xlfn.XLOOKUP($AC82,International!$C$3:$C$2000,International!$A$3:$A$2000,NA(),1,1))</f>
        <v/>
      </c>
      <c r="BC82" t="str">
        <f>IF(OR(_xlfn.IFNA($A82,"")="", ROW()&lt;=3,MAX(International!$D$3:$D$2000)&lt;$BA82),"",$A82-_xlfn.XLOOKUP($BA82,International!$D$3:$D$2000,International!$A$3:$A$2000,NA(),1,1))</f>
        <v/>
      </c>
      <c r="BD82" t="str">
        <f>IF(OR(_xlfn.IFNA($A82,"")="", ROW()&lt;=3,MAX(International!$F$3:$F$2000)&lt;$AC82),"",$A82-_xlfn.XLOOKUP($AC82,International!$F$3:$F$2000,International!$A$3:$A$2000,NA(),1,1))</f>
        <v/>
      </c>
      <c r="BE82" t="str">
        <f>IF(OR(_xlfn.IFNA($A82,"")="", ROW()&lt;=3,MAX(International!$G$3:$G$2000)&lt;$BA82),"",$A82-_xlfn.XLOOKUP($BA82,International!$G$3:$G$2000,International!$A$3:$A$2000,NA(),1,1))</f>
        <v/>
      </c>
      <c r="BF82" t="str">
        <f>IF(OR(_xlfn.IFNA($A82,"")="", ROW()&lt;=3,MAX(International!$I$3:$I$2000)&lt;$AC82),"",$A82-_xlfn.XLOOKUP($AC82,International!$I$3:$I$2000,International!$A$3:$A$2000,NA(),1,1))</f>
        <v/>
      </c>
      <c r="BG82" t="str">
        <f>IF(OR(_xlfn.IFNA($A82,"")="", ROW()&lt;=3,MAX(International!$J$3:$J$2000)&lt;$BA82),"",$A82-_xlfn.XLOOKUP($BA82,International!$J$3:$J$2000,International!$A$3:$A$2000,NA(),1,1))</f>
        <v/>
      </c>
      <c r="BH82" t="str">
        <f>IF(OR(_xlfn.IFNA($A82,"")="", ROW()&lt;=3,MAX(International!$L$3:$L$2000)&lt;$AC82),"",$A82-_xlfn.XLOOKUP($AC82,International!$L$3:$L$2000,International!$A$3:$A$2000,NA(),1,1))</f>
        <v/>
      </c>
      <c r="BI82" t="str">
        <f>IF(OR(_xlfn.IFNA($A82,"")="", ROW()&lt;=3,MAX(International!$M$3:$M$2000)&lt;$BA82),"",$A82-_xlfn.XLOOKUP($BA82,International!$M$3:$M$2000,International!$A$3:$A$2000,NA(),1,1))</f>
        <v/>
      </c>
      <c r="BJ82" t="str">
        <f>IF(OR(_xlfn.IFNA($A82,"")="", ROW()&lt;=3,MAX(International!$O$3:$O$2000)&lt;$AC82),"",$A82-_xlfn.XLOOKUP($AC82,International!$O$3:$O$2000,International!$A$3:$A$2000,NA(),1,1))</f>
        <v/>
      </c>
      <c r="BK82" t="str">
        <f>IF(OR(_xlfn.IFNA($A82,"")="", ROW()&lt;=3,MAX(International!$P$3:$P$2000)&lt;$BA82),"",$A82-_xlfn.XLOOKUP($BA82,International!$P$3:$P$2000,International!$A$3:$A$2000,NA(),1,1))</f>
        <v/>
      </c>
      <c r="BL82" t="str">
        <f>IF(OR(_xlfn.IFNA($A82,"")="", ROW()&lt;=3,MAX(International!$R$3:$R$2000)&lt;$AC82),"",$A82-_xlfn.XLOOKUP($AC82,International!$R$3:$R$2000,International!$A$3:$A$2000,NA(),1,1))</f>
        <v/>
      </c>
      <c r="BM82" t="str">
        <f>IF(OR(_xlfn.IFNA($A82,"")="", ROW()&lt;=3,MAX(International!$S$3:$S$2000)&lt;$BA82),"",$A82-_xlfn.XLOOKUP($BA82,International!$S$3:$S$2000,International!$A$3:$A$2000,NA(),1,1))</f>
        <v/>
      </c>
      <c r="BN82" t="str">
        <f>IF(OR(_xlfn.IFNA($A82,"")="", ROW()&lt;=3,MAX(International!$U$3:$U$2000)&lt;$AC82),"",$A82-_xlfn.XLOOKUP($AC82,International!$U$3:$U$2000,International!$A$3:$A$2000,NA(),1,1))</f>
        <v/>
      </c>
      <c r="BO82" t="str">
        <f>IF(OR(_xlfn.IFNA($A82,"")="", ROW()&lt;=3,MAX(International!$V$3:$V$2000)&lt;$BA82),"",$A82-_xlfn.XLOOKUP($BA82,International!$V$3:$V$2000,International!$A$3:$A$2000,NA(),1,1))</f>
        <v/>
      </c>
      <c r="BP82" t="str">
        <f>IF(OR(_xlfn.IFNA($A82,"")="", ROW()&lt;=3,MAX(International!$X$3:$X$2000)&lt;$AC82),"",$A82-_xlfn.XLOOKUP($AC82,International!$X$3:$X$2000,International!$A$3:$A$2000,NA(),1,1))</f>
        <v/>
      </c>
      <c r="BQ82" t="str">
        <f>IF(OR(_xlfn.IFNA($A82,"")="", ROW()&lt;=3,MAX(International!$Y$3:$Y$2000)&lt;$BA82),"",$A82-_xlfn.XLOOKUP($BA82,International!$Y$3:$Y$2000,International!$A$3:$A$2000,NA(),1,1))</f>
        <v/>
      </c>
      <c r="BR82" t="e">
        <f t="shared" si="263"/>
        <v>#N/A</v>
      </c>
      <c r="BS82" t="e">
        <f t="shared" si="230"/>
        <v>#N/A</v>
      </c>
      <c r="BT82" t="e">
        <f t="shared" si="231"/>
        <v>#N/A</v>
      </c>
      <c r="BU82" t="e">
        <f t="shared" si="232"/>
        <v>#N/A</v>
      </c>
      <c r="BV82" t="e">
        <f t="shared" si="233"/>
        <v>#N/A</v>
      </c>
      <c r="BW82" t="e">
        <f t="shared" si="234"/>
        <v>#N/A</v>
      </c>
      <c r="BX82" t="e">
        <f>IFERROR(IF(OR(ISNA($A82),$AC82&lt;100),NA(),IF(FLOOR((2^(($BR82+2*_xlfn.XLOOKUP(_xlfn.AGGREGATE(4,6,$BR$3:$BR2033),$BR$3:$BR$2000,$CA$3:$CA$2000,1,1)*LOG(10)/LOG(2))/_xlfn.XLOOKUP(_xlfn.AGGREGATE(4,6,$BR$3:$BR2033),$BR$3:$BR$2000,$CA$3:$CA$2000,1,1))),2)&gt; _xlfn.AGGREGATE(4,6,$BZ$3:$CX$2000)+2000,NA(),FLOOR((2^(($BR82+2*_xlfn.XLOOKUP(_xlfn.AGGREGATE(4,6,$BR$3:$BR2033),$BR$3:$BR$2000,$CA$3:$CA$2000,1,1)*LOG(10)/LOG(2))/_xlfn.XLOOKUP(_xlfn.AGGREGATE(4,6,$BR$3:$BR2033),$BR$3:$BR$2000,$CA$3:$CA$2000,1,1))),2))), NA())</f>
        <v>#N/A</v>
      </c>
      <c r="BY82" t="e">
        <f>IF(OR(ISNA($A82),$AC82&lt;100),NA(),FLOOR(_xlfn.XLOOKUP(_xlfn.AGGREGATE(5,6,$BR$3:$BR2033),$BR$3:$BR$2000,$BZ$3:$BZ$2000,1,1)+(_xlfn.XLOOKUP(_xlfn.AGGREGATE(4,6,$BR$3:$BR2033),$BR$3:$BR$2000,$BZ$3:$BZ$2000,1,1)-_xlfn.XLOOKUP(_xlfn.AGGREGATE(5,6,$BR$3:$BR2033),$BR$3:$BR$2000,$BZ$3:$BZ$2000,1,1))/_xlfn.XLOOKUP(_xlfn.AGGREGATE(4,6,$BR$3:$BR2033),$BR$3:$BR$2000,$BR$3:$BR$2000,1,1)*BR82, 1))</f>
        <v>#N/A</v>
      </c>
      <c r="BZ82" t="e">
        <f t="shared" si="264"/>
        <v>#N/A</v>
      </c>
      <c r="CA82" t="e">
        <f t="shared" si="235"/>
        <v>#N/A</v>
      </c>
      <c r="CB82" t="e">
        <f>IF(OR(ISNA($A82),$AC82&lt;100),NA(),IF($BR82=0,0,FLOOR((BZ82-_xlfn.XLOOKUP(_xlfn.AGGREGATE(5,6,$BR$3:$BR2033),$BR$3:$BR$2000,BZ$3:BZ$2000,1,1))/_xlfn.XLOOKUP($BR82,$BR$3:$BR$2000,$BR$3:$BR$2000,1,1), 1)))</f>
        <v>#N/A</v>
      </c>
      <c r="CC82" t="e" cm="1">
        <f t="array" ref="CC82">IFERROR(IF(OR(ISNA($A82),$AC82&lt;100,INDEX(International!C$3:C$2000,_xlfn.XMATCH(100,International!C$3:C$2000,1,1)+$BR82)=""),NA(),INDEX(International!C$3:C$2000,_xlfn.XMATCH(100,International!C$3:C$2000,1,1)+$BR82)), NA())</f>
        <v>#N/A</v>
      </c>
      <c r="CD82" t="e">
        <f t="shared" si="265"/>
        <v>#N/A</v>
      </c>
      <c r="CE82" t="e">
        <f>IF(OR(ISNA($A82),$AC82&lt;100),NA(),IF($BR82=0,0,FLOOR((CC82-_xlfn.XLOOKUP(_xlfn.AGGREGATE(5,6,$BR$3:$BR2033),$BR$3:$BR$2000,CC$3:CC$2000,1,1))/_xlfn.XLOOKUP($BR82,$BR$3:$BR$2000,$BR$3:$BR$2000,1,1), 1)))</f>
        <v>#N/A</v>
      </c>
      <c r="CF82" t="e" cm="1">
        <f t="array" ref="CF82">IFERROR(IF(OR(ISNA($A82),$AC82&lt;100,INDEX(International!F$3:F$2000,_xlfn.XMATCH(100,International!F$3:F$2000,1,1)+$BR82)=""),NA(),INDEX(International!F$3:F$2000,_xlfn.XMATCH(100,International!F$3:F$2000,1,1)+$BR82)), NA())</f>
        <v>#N/A</v>
      </c>
      <c r="CG82" t="e">
        <f t="shared" si="178"/>
        <v>#N/A</v>
      </c>
      <c r="CH82" t="e">
        <f>IF(OR(ISNA($A82),$AC82&lt;100),NA(),IF($BR82=0,0,FLOOR((CF82-_xlfn.XLOOKUP(_xlfn.AGGREGATE(5,6,$BR$3:$BR2033),$BR$3:$BR$2000,CF$3:CF$2000,1,1))/_xlfn.XLOOKUP($BR82,$BR$3:$BR$2000,$BR$3:$BR$2000,1,1), 1)))</f>
        <v>#N/A</v>
      </c>
      <c r="CI82" t="e" cm="1">
        <f t="array" ref="CI82">IFERROR(IF(OR(ISNA($A82),$AC82&lt;100,INDEX(International!I$3:I$2000,_xlfn.XMATCH(100,International!I$3:I$2000,1,1)+$BR82)=""),NA(),INDEX(International!I$3:I$2000,_xlfn.XMATCH(100,International!I$3:I$2000,1,1)+$BR82)), NA())</f>
        <v>#N/A</v>
      </c>
      <c r="CJ82" t="e">
        <f t="shared" si="178"/>
        <v>#N/A</v>
      </c>
      <c r="CK82" t="e">
        <f>IF(OR(ISNA($A82),$AC82&lt;100),NA(),IF($BR82=0,0,FLOOR((CI82-_xlfn.XLOOKUP(_xlfn.AGGREGATE(5,6,$BR$3:$BR2033),$BR$3:$BR$2000,CI$3:CI$2000,1,1))/_xlfn.XLOOKUP($BR82,$BR$3:$BR$2000,$BR$3:$BR$2000,1,1), 1)))</f>
        <v>#N/A</v>
      </c>
      <c r="CL82" t="e" cm="1">
        <f t="array" ref="CL82">IFERROR(IF(OR(ISNA($A82),$AC82&lt;100,INDEX(International!L$3:L$2000,_xlfn.XMATCH(100,International!L$3:L$2000,1,1)+$BR82)=""),NA(),INDEX(International!L$3:L$2000,_xlfn.XMATCH(100,International!L$3:L$2000,1,1)+$BR82)), NA())</f>
        <v>#N/A</v>
      </c>
      <c r="CM82" t="e">
        <f t="shared" ref="CM82:CP82" si="308">IF(OR(ISNA($A82),$AC82&lt;100),NA(),IF(CL82=100,0,($BR82*LOG(2)/LOG(CL82/100))))</f>
        <v>#N/A</v>
      </c>
      <c r="CN82" t="e">
        <f>IF(OR(ISNA($A82),$AC82&lt;100),NA(),IF($BR82=0,0,FLOOR((CL82-_xlfn.XLOOKUP(_xlfn.AGGREGATE(5,6,$BR$3:$BR2033),$BR$3:$BR$2000,CL$3:CL$2000,1,1))/_xlfn.XLOOKUP($BR82,$BR$3:$BR$2000,$BR$3:$BR$2000,1,1), 1)))</f>
        <v>#N/A</v>
      </c>
      <c r="CO82" t="e" cm="1">
        <f t="array" ref="CO82">IFERROR(IF(OR(ISNA($A82),$AC82&lt;100,INDEX(International!O$3:O$2000,_xlfn.XMATCH(100,International!O$3:O$2000,1,1)+$BR82)=""),NA(),INDEX(International!O$3:O$2000,_xlfn.XMATCH(100,International!O$3:O$2000,1,1)+$BR82)), NA())</f>
        <v>#N/A</v>
      </c>
      <c r="CP82" t="e">
        <f t="shared" si="308"/>
        <v>#N/A</v>
      </c>
      <c r="CQ82" t="e">
        <f>IF(OR(ISNA($A82),$AC82&lt;100),NA(),IF($BR82=0,0,FLOOR((CO82-_xlfn.XLOOKUP(_xlfn.AGGREGATE(5,6,$BR$3:$BR2033),$BR$3:$BR$2000,CO$3:CO$2000,1,1))/_xlfn.XLOOKUP($BR82,$BR$3:$BR$2000,$BR$3:$BR$2000,1,1), 1)))</f>
        <v>#N/A</v>
      </c>
      <c r="CR82" t="e" cm="1">
        <f t="array" ref="CR82">IFERROR(IF(OR(ISNA($A82),$AC82&lt;100,INDEX(International!R$3:R$2000,_xlfn.XMATCH(100,International!R$3:R$2000,1,1)+$BR82)=""),NA(),INDEX(International!R$3:R$2000,_xlfn.XMATCH(100,International!R$3:R$2000,1,1)+$BR82)), NA())</f>
        <v>#N/A</v>
      </c>
      <c r="CS82" t="e">
        <f t="shared" ref="CS82:CV82" si="309">IF(OR(ISNA($A82),$AC82&lt;100),NA(),IF(CR82=100,0,($BR82*LOG(2)/LOG(CR82/100))))</f>
        <v>#N/A</v>
      </c>
      <c r="CT82" t="e">
        <f>IF(OR(ISNA($A82),$AC82&lt;100),NA(),IF($BR82=0,0,FLOOR((CR82-_xlfn.XLOOKUP(_xlfn.AGGREGATE(5,6,$BR$3:$BR2033),$BR$3:$BR$2000,CR$3:CR$2000,1,1))/_xlfn.XLOOKUP($BR82,$BR$3:$BR$2000,$BR$3:$BR$2000,1,1), 1)))</f>
        <v>#N/A</v>
      </c>
      <c r="CU82" t="e" cm="1">
        <f t="array" ref="CU82">IFERROR(IF(OR(ISNA($A82),$AC82&lt;100,INDEX(International!U$3:U$2000,_xlfn.XMATCH(100,International!U$3:U$2000,1,1)+$BR82)=""),NA(),INDEX(International!U$3:U$2000,_xlfn.XMATCH(100,International!U$3:U$2000,1,1)+$BR82)), NA())</f>
        <v>#N/A</v>
      </c>
      <c r="CV82" t="e">
        <f t="shared" si="309"/>
        <v>#N/A</v>
      </c>
      <c r="CW82" t="e">
        <f>IF(OR(ISNA($A82),$AC82&lt;100),NA(),IF($BR82=0,0,FLOOR((CU82-_xlfn.XLOOKUP(_xlfn.AGGREGATE(5,6,$BR$3:$BR2033),$BR$3:$BR$2000,CU$3:CU$2000,1,1))/_xlfn.XLOOKUP($BR82,$BR$3:$BR$2000,$BR$3:$BR$2000,1,1), 1)))</f>
        <v>#N/A</v>
      </c>
      <c r="CX82" t="e" cm="1">
        <f t="array" ref="CX82">IFERROR(IF(OR(ISNA($A82),$AC82&lt;100,INDEX(International!X$3:X$2000,_xlfn.XMATCH(100,International!X$3:X$2000,1,1)+$BR82)=""),NA(),INDEX(International!X$3:X$2000,_xlfn.XMATCH(100,International!X$3:X$2000,1,1)+$BR82)), NA())</f>
        <v>#N/A</v>
      </c>
      <c r="CY82" t="e">
        <f t="shared" ref="CY82" si="310">IF(OR(ISNA($A82),$AC82&lt;100),NA(),IF(CX82=100,0,($BR82*LOG(2)/LOG(CX82/100))))</f>
        <v>#N/A</v>
      </c>
      <c r="CZ82" t="e">
        <f>IF(OR(ISNA($A82),$AC82&lt;100),NA(),IF($BR82=0,0,FLOOR((CX82-_xlfn.XLOOKUP(_xlfn.AGGREGATE(5,6,$BR$3:$BR2033),$BR$3:$BR$2000,CX$3:CX$2000,1,1))/_xlfn.XLOOKUP($BR82,$BR$3:$BR$2000,$BR$3:$BR$2000,1,1), 1)))</f>
        <v>#N/A</v>
      </c>
      <c r="DA82" t="e">
        <f>IF(_xlfn.IFNA(A82,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82:K2079)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81+1,DA81+1,NA())))</f>
        <v>#N/A</v>
      </c>
      <c r="DB82" t="e" cm="1">
        <f t="array" ref="DB82">IFERROR(IF(ISNA($A82),NA(),INDEX(B$3:B$2000,_xlfn.XMATCH(Configuration!$B$12,B$3:B$2000,1,1)+$DA82)-0), NA())</f>
        <v>#N/A</v>
      </c>
      <c r="DC82" t="e" cm="1">
        <f t="array" ref="DC82">IFERROR(IF(ISNA($A82),NA(),INDEX(E$3:E$2000,_xlfn.XMATCH(Configuration!$B$12,E$3:E$2000,1,1)+$DA82)-0), NA())</f>
        <v>#N/A</v>
      </c>
      <c r="DD82" t="e" cm="1">
        <f t="array" ref="DD82">IFERROR(IF(ISNA($A82),NA(),INDEX(H$3:H$2000,_xlfn.XMATCH(Configuration!$B$12,H$3:H$2000,1,1)+$DA82)-0), NA())</f>
        <v>#N/A</v>
      </c>
      <c r="DE82" t="e" cm="1">
        <f t="array" ref="DE82">IFERROR(IF(ISNA($A82),NA(),INDEX(K$3:K$2000,_xlfn.XMATCH(Configuration!$B$12,K$3:K$2000,1,1)+$DA82)-0), NA())</f>
        <v>#N/A</v>
      </c>
      <c r="DF82" t="e" cm="1">
        <f t="array" ref="DF82">IFERROR(IF(ISNA($A82),NA(),INDEX(N$3:N$2000,_xlfn.XMATCH(Configuration!$B$12,N$3:N$2000,1,1)+$DA82)-0), NA())</f>
        <v>#N/A</v>
      </c>
      <c r="DG82" t="e" cm="1">
        <f t="array" ref="DG82">IFERROR(IF(ISNA($A82),NA(),INDEX(Q$3:Q$2000,_xlfn.XMATCH(Configuration!$B$12,Q$3:Q$2000,1,1)+$DA82)-0), NA())</f>
        <v>#N/A</v>
      </c>
      <c r="DH82" t="e" cm="1">
        <f t="array" ref="DH82">IFERROR(IF(ISNA($A82),NA(),INDEX(T$3:T$2000,_xlfn.XMATCH(Configuration!$B$12,T$3:T$2000,1,1)+$DA82)-0), NA())</f>
        <v>#N/A</v>
      </c>
      <c r="DI82" t="e" cm="1">
        <f t="array" ref="DI82">IFERROR(IF(ISNA($A82),NA(),INDEX(W$3:W$2000,_xlfn.XMATCH(Configuration!$B$12,W$3:W$2000,1,1)+$DA82)-0), NA())</f>
        <v>#N/A</v>
      </c>
    </row>
    <row r="83" spans="1:113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39"/>
        <v/>
      </c>
      <c r="AD83" t="str">
        <f t="shared" si="240"/>
        <v/>
      </c>
      <c r="AE83" t="str">
        <f t="shared" si="241"/>
        <v/>
      </c>
      <c r="AF83" s="5" t="str">
        <f t="shared" si="242"/>
        <v/>
      </c>
      <c r="AG83" t="str">
        <f t="shared" si="243"/>
        <v/>
      </c>
      <c r="AH83" t="str">
        <f t="shared" si="244"/>
        <v/>
      </c>
      <c r="AI83" t="str">
        <f t="shared" si="245"/>
        <v/>
      </c>
      <c r="AJ83" t="str">
        <f t="shared" si="246"/>
        <v/>
      </c>
      <c r="AK83" t="str">
        <f t="shared" si="247"/>
        <v/>
      </c>
      <c r="AL83" s="2" t="str">
        <f t="shared" si="248"/>
        <v/>
      </c>
      <c r="AM83" s="2" t="str">
        <f t="shared" si="249"/>
        <v/>
      </c>
      <c r="AN83" s="2" t="str">
        <f t="shared" si="250"/>
        <v/>
      </c>
      <c r="AO83" s="2" t="str">
        <f t="shared" si="251"/>
        <v/>
      </c>
      <c r="AP83" s="2" t="str">
        <f t="shared" si="252"/>
        <v/>
      </c>
      <c r="AQ83" s="2" t="str">
        <f t="shared" si="253"/>
        <v/>
      </c>
      <c r="AR83" s="2" t="str">
        <f t="shared" si="254"/>
        <v/>
      </c>
      <c r="AS83" s="2" t="str">
        <f t="shared" si="255"/>
        <v/>
      </c>
      <c r="AT83" s="2" t="str">
        <f t="shared" si="256"/>
        <v/>
      </c>
      <c r="AU83" s="2" t="str">
        <f t="shared" si="257"/>
        <v/>
      </c>
      <c r="AV83" s="3" t="str">
        <f t="shared" ca="1" si="258"/>
        <v/>
      </c>
      <c r="AW83" s="2" t="str">
        <f t="shared" si="259"/>
        <v/>
      </c>
      <c r="AX83" s="2" t="str">
        <f t="shared" si="260"/>
        <v/>
      </c>
      <c r="AY83" t="str">
        <f t="shared" si="261"/>
        <v/>
      </c>
      <c r="AZ83" t="str">
        <f t="shared" si="262"/>
        <v/>
      </c>
      <c r="BA83" s="3" t="str">
        <f>IF(_xlfn.IFNA($A83,"")="","",AC83/(Configuration!$B$1/1000000))</f>
        <v/>
      </c>
      <c r="BB83" t="str">
        <f>IF(OR(_xlfn.IFNA($A83,"")="", ROW()&lt;=3,MAX(International!$C$3:$C$2000)&lt;$AC83),"",$A83-_xlfn.XLOOKUP($AC83,International!$C$3:$C$2000,International!$A$3:$A$2000,NA(),1,1))</f>
        <v/>
      </c>
      <c r="BC83" t="str">
        <f>IF(OR(_xlfn.IFNA($A83,"")="", ROW()&lt;=3,MAX(International!$D$3:$D$2000)&lt;$BA83),"",$A83-_xlfn.XLOOKUP($BA83,International!$D$3:$D$2000,International!$A$3:$A$2000,NA(),1,1))</f>
        <v/>
      </c>
      <c r="BD83" t="str">
        <f>IF(OR(_xlfn.IFNA($A83,"")="", ROW()&lt;=3,MAX(International!$F$3:$F$2000)&lt;$AC83),"",$A83-_xlfn.XLOOKUP($AC83,International!$F$3:$F$2000,International!$A$3:$A$2000,NA(),1,1))</f>
        <v/>
      </c>
      <c r="BE83" t="str">
        <f>IF(OR(_xlfn.IFNA($A83,"")="", ROW()&lt;=3,MAX(International!$G$3:$G$2000)&lt;$BA83),"",$A83-_xlfn.XLOOKUP($BA83,International!$G$3:$G$2000,International!$A$3:$A$2000,NA(),1,1))</f>
        <v/>
      </c>
      <c r="BF83" t="str">
        <f>IF(OR(_xlfn.IFNA($A83,"")="", ROW()&lt;=3,MAX(International!$I$3:$I$2000)&lt;$AC83),"",$A83-_xlfn.XLOOKUP($AC83,International!$I$3:$I$2000,International!$A$3:$A$2000,NA(),1,1))</f>
        <v/>
      </c>
      <c r="BG83" t="str">
        <f>IF(OR(_xlfn.IFNA($A83,"")="", ROW()&lt;=3,MAX(International!$J$3:$J$2000)&lt;$BA83),"",$A83-_xlfn.XLOOKUP($BA83,International!$J$3:$J$2000,International!$A$3:$A$2000,NA(),1,1))</f>
        <v/>
      </c>
      <c r="BH83" t="str">
        <f>IF(OR(_xlfn.IFNA($A83,"")="", ROW()&lt;=3,MAX(International!$L$3:$L$2000)&lt;$AC83),"",$A83-_xlfn.XLOOKUP($AC83,International!$L$3:$L$2000,International!$A$3:$A$2000,NA(),1,1))</f>
        <v/>
      </c>
      <c r="BI83" t="str">
        <f>IF(OR(_xlfn.IFNA($A83,"")="", ROW()&lt;=3,MAX(International!$M$3:$M$2000)&lt;$BA83),"",$A83-_xlfn.XLOOKUP($BA83,International!$M$3:$M$2000,International!$A$3:$A$2000,NA(),1,1))</f>
        <v/>
      </c>
      <c r="BJ83" t="str">
        <f>IF(OR(_xlfn.IFNA($A83,"")="", ROW()&lt;=3,MAX(International!$O$3:$O$2000)&lt;$AC83),"",$A83-_xlfn.XLOOKUP($AC83,International!$O$3:$O$2000,International!$A$3:$A$2000,NA(),1,1))</f>
        <v/>
      </c>
      <c r="BK83" t="str">
        <f>IF(OR(_xlfn.IFNA($A83,"")="", ROW()&lt;=3,MAX(International!$P$3:$P$2000)&lt;$BA83),"",$A83-_xlfn.XLOOKUP($BA83,International!$P$3:$P$2000,International!$A$3:$A$2000,NA(),1,1))</f>
        <v/>
      </c>
      <c r="BL83" t="str">
        <f>IF(OR(_xlfn.IFNA($A83,"")="", ROW()&lt;=3,MAX(International!$R$3:$R$2000)&lt;$AC83),"",$A83-_xlfn.XLOOKUP($AC83,International!$R$3:$R$2000,International!$A$3:$A$2000,NA(),1,1))</f>
        <v/>
      </c>
      <c r="BM83" t="str">
        <f>IF(OR(_xlfn.IFNA($A83,"")="", ROW()&lt;=3,MAX(International!$S$3:$S$2000)&lt;$BA83),"",$A83-_xlfn.XLOOKUP($BA83,International!$S$3:$S$2000,International!$A$3:$A$2000,NA(),1,1))</f>
        <v/>
      </c>
      <c r="BN83" t="str">
        <f>IF(OR(_xlfn.IFNA($A83,"")="", ROW()&lt;=3,MAX(International!$U$3:$U$2000)&lt;$AC83),"",$A83-_xlfn.XLOOKUP($AC83,International!$U$3:$U$2000,International!$A$3:$A$2000,NA(),1,1))</f>
        <v/>
      </c>
      <c r="BO83" t="str">
        <f>IF(OR(_xlfn.IFNA($A83,"")="", ROW()&lt;=3,MAX(International!$V$3:$V$2000)&lt;$BA83),"",$A83-_xlfn.XLOOKUP($BA83,International!$V$3:$V$2000,International!$A$3:$A$2000,NA(),1,1))</f>
        <v/>
      </c>
      <c r="BP83" t="str">
        <f>IF(OR(_xlfn.IFNA($A83,"")="", ROW()&lt;=3,MAX(International!$X$3:$X$2000)&lt;$AC83),"",$A83-_xlfn.XLOOKUP($AC83,International!$X$3:$X$2000,International!$A$3:$A$2000,NA(),1,1))</f>
        <v/>
      </c>
      <c r="BQ83" t="str">
        <f>IF(OR(_xlfn.IFNA($A83,"")="", ROW()&lt;=3,MAX(International!$Y$3:$Y$2000)&lt;$BA83),"",$A83-_xlfn.XLOOKUP($BA83,International!$Y$3:$Y$2000,International!$A$3:$A$2000,NA(),1,1))</f>
        <v/>
      </c>
      <c r="BR83" t="e">
        <f t="shared" si="263"/>
        <v>#N/A</v>
      </c>
      <c r="BS83" t="e">
        <f t="shared" si="230"/>
        <v>#N/A</v>
      </c>
      <c r="BT83" t="e">
        <f t="shared" si="231"/>
        <v>#N/A</v>
      </c>
      <c r="BU83" t="e">
        <f t="shared" si="232"/>
        <v>#N/A</v>
      </c>
      <c r="BV83" t="e">
        <f t="shared" si="233"/>
        <v>#N/A</v>
      </c>
      <c r="BW83" t="e">
        <f t="shared" si="234"/>
        <v>#N/A</v>
      </c>
      <c r="BX83" t="e">
        <f>IFERROR(IF(OR(ISNA($A83),$AC83&lt;100),NA(),IF(FLOOR((2^(($BR83+2*_xlfn.XLOOKUP(_xlfn.AGGREGATE(4,6,$BR$3:$BR2034),$BR$3:$BR$2000,$CA$3:$CA$2000,1,1)*LOG(10)/LOG(2))/_xlfn.XLOOKUP(_xlfn.AGGREGATE(4,6,$BR$3:$BR2034),$BR$3:$BR$2000,$CA$3:$CA$2000,1,1))),2)&gt; _xlfn.AGGREGATE(4,6,$BZ$3:$CX$2000)+2000,NA(),FLOOR((2^(($BR83+2*_xlfn.XLOOKUP(_xlfn.AGGREGATE(4,6,$BR$3:$BR2034),$BR$3:$BR$2000,$CA$3:$CA$2000,1,1)*LOG(10)/LOG(2))/_xlfn.XLOOKUP(_xlfn.AGGREGATE(4,6,$BR$3:$BR2034),$BR$3:$BR$2000,$CA$3:$CA$2000,1,1))),2))), NA())</f>
        <v>#N/A</v>
      </c>
      <c r="BY83" t="e">
        <f>IF(OR(ISNA($A83),$AC83&lt;100),NA(),FLOOR(_xlfn.XLOOKUP(_xlfn.AGGREGATE(5,6,$BR$3:$BR2034),$BR$3:$BR$2000,$BZ$3:$BZ$2000,1,1)+(_xlfn.XLOOKUP(_xlfn.AGGREGATE(4,6,$BR$3:$BR2034),$BR$3:$BR$2000,$BZ$3:$BZ$2000,1,1)-_xlfn.XLOOKUP(_xlfn.AGGREGATE(5,6,$BR$3:$BR2034),$BR$3:$BR$2000,$BZ$3:$BZ$2000,1,1))/_xlfn.XLOOKUP(_xlfn.AGGREGATE(4,6,$BR$3:$BR2034),$BR$3:$BR$2000,$BR$3:$BR$2000,1,1)*BR83, 1))</f>
        <v>#N/A</v>
      </c>
      <c r="BZ83" t="e">
        <f t="shared" si="264"/>
        <v>#N/A</v>
      </c>
      <c r="CA83" t="e">
        <f t="shared" si="235"/>
        <v>#N/A</v>
      </c>
      <c r="CB83" t="e">
        <f>IF(OR(ISNA($A83),$AC83&lt;100),NA(),IF($BR83=0,0,FLOOR((BZ83-_xlfn.XLOOKUP(_xlfn.AGGREGATE(5,6,$BR$3:$BR2034),$BR$3:$BR$2000,BZ$3:BZ$2000,1,1))/_xlfn.XLOOKUP($BR83,$BR$3:$BR$2000,$BR$3:$BR$2000,1,1), 1)))</f>
        <v>#N/A</v>
      </c>
      <c r="CC83" t="e" cm="1">
        <f t="array" ref="CC83">IFERROR(IF(OR(ISNA($A83),$AC83&lt;100,INDEX(International!C$3:C$2000,_xlfn.XMATCH(100,International!C$3:C$2000,1,1)+$BR83)=""),NA(),INDEX(International!C$3:C$2000,_xlfn.XMATCH(100,International!C$3:C$2000,1,1)+$BR83)), NA())</f>
        <v>#N/A</v>
      </c>
      <c r="CD83" t="e">
        <f t="shared" si="265"/>
        <v>#N/A</v>
      </c>
      <c r="CE83" t="e">
        <f>IF(OR(ISNA($A83),$AC83&lt;100),NA(),IF($BR83=0,0,FLOOR((CC83-_xlfn.XLOOKUP(_xlfn.AGGREGATE(5,6,$BR$3:$BR2034),$BR$3:$BR$2000,CC$3:CC$2000,1,1))/_xlfn.XLOOKUP($BR83,$BR$3:$BR$2000,$BR$3:$BR$2000,1,1), 1)))</f>
        <v>#N/A</v>
      </c>
      <c r="CF83" t="e" cm="1">
        <f t="array" ref="CF83">IFERROR(IF(OR(ISNA($A83),$AC83&lt;100,INDEX(International!F$3:F$2000,_xlfn.XMATCH(100,International!F$3:F$2000,1,1)+$BR83)=""),NA(),INDEX(International!F$3:F$2000,_xlfn.XMATCH(100,International!F$3:F$2000,1,1)+$BR83)), NA())</f>
        <v>#N/A</v>
      </c>
      <c r="CG83" t="e">
        <f t="shared" si="178"/>
        <v>#N/A</v>
      </c>
      <c r="CH83" t="e">
        <f>IF(OR(ISNA($A83),$AC83&lt;100),NA(),IF($BR83=0,0,FLOOR((CF83-_xlfn.XLOOKUP(_xlfn.AGGREGATE(5,6,$BR$3:$BR2034),$BR$3:$BR$2000,CF$3:CF$2000,1,1))/_xlfn.XLOOKUP($BR83,$BR$3:$BR$2000,$BR$3:$BR$2000,1,1), 1)))</f>
        <v>#N/A</v>
      </c>
      <c r="CI83" t="e" cm="1">
        <f t="array" ref="CI83">IFERROR(IF(OR(ISNA($A83),$AC83&lt;100,INDEX(International!I$3:I$2000,_xlfn.XMATCH(100,International!I$3:I$2000,1,1)+$BR83)=""),NA(),INDEX(International!I$3:I$2000,_xlfn.XMATCH(100,International!I$3:I$2000,1,1)+$BR83)), NA())</f>
        <v>#N/A</v>
      </c>
      <c r="CJ83" t="e">
        <f t="shared" si="178"/>
        <v>#N/A</v>
      </c>
      <c r="CK83" t="e">
        <f>IF(OR(ISNA($A83),$AC83&lt;100),NA(),IF($BR83=0,0,FLOOR((CI83-_xlfn.XLOOKUP(_xlfn.AGGREGATE(5,6,$BR$3:$BR2034),$BR$3:$BR$2000,CI$3:CI$2000,1,1))/_xlfn.XLOOKUP($BR83,$BR$3:$BR$2000,$BR$3:$BR$2000,1,1), 1)))</f>
        <v>#N/A</v>
      </c>
      <c r="CL83" t="e" cm="1">
        <f t="array" ref="CL83">IFERROR(IF(OR(ISNA($A83),$AC83&lt;100,INDEX(International!L$3:L$2000,_xlfn.XMATCH(100,International!L$3:L$2000,1,1)+$BR83)=""),NA(),INDEX(International!L$3:L$2000,_xlfn.XMATCH(100,International!L$3:L$2000,1,1)+$BR83)), NA())</f>
        <v>#N/A</v>
      </c>
      <c r="CM83" t="e">
        <f t="shared" ref="CM83:CP83" si="311">IF(OR(ISNA($A83),$AC83&lt;100),NA(),IF(CL83=100,0,($BR83*LOG(2)/LOG(CL83/100))))</f>
        <v>#N/A</v>
      </c>
      <c r="CN83" t="e">
        <f>IF(OR(ISNA($A83),$AC83&lt;100),NA(),IF($BR83=0,0,FLOOR((CL83-_xlfn.XLOOKUP(_xlfn.AGGREGATE(5,6,$BR$3:$BR2034),$BR$3:$BR$2000,CL$3:CL$2000,1,1))/_xlfn.XLOOKUP($BR83,$BR$3:$BR$2000,$BR$3:$BR$2000,1,1), 1)))</f>
        <v>#N/A</v>
      </c>
      <c r="CO83" t="e" cm="1">
        <f t="array" ref="CO83">IFERROR(IF(OR(ISNA($A83),$AC83&lt;100,INDEX(International!O$3:O$2000,_xlfn.XMATCH(100,International!O$3:O$2000,1,1)+$BR83)=""),NA(),INDEX(International!O$3:O$2000,_xlfn.XMATCH(100,International!O$3:O$2000,1,1)+$BR83)), NA())</f>
        <v>#N/A</v>
      </c>
      <c r="CP83" t="e">
        <f t="shared" si="311"/>
        <v>#N/A</v>
      </c>
      <c r="CQ83" t="e">
        <f>IF(OR(ISNA($A83),$AC83&lt;100),NA(),IF($BR83=0,0,FLOOR((CO83-_xlfn.XLOOKUP(_xlfn.AGGREGATE(5,6,$BR$3:$BR2034),$BR$3:$BR$2000,CO$3:CO$2000,1,1))/_xlfn.XLOOKUP($BR83,$BR$3:$BR$2000,$BR$3:$BR$2000,1,1), 1)))</f>
        <v>#N/A</v>
      </c>
      <c r="CR83" t="e" cm="1">
        <f t="array" ref="CR83">IFERROR(IF(OR(ISNA($A83),$AC83&lt;100,INDEX(International!R$3:R$2000,_xlfn.XMATCH(100,International!R$3:R$2000,1,1)+$BR83)=""),NA(),INDEX(International!R$3:R$2000,_xlfn.XMATCH(100,International!R$3:R$2000,1,1)+$BR83)), NA())</f>
        <v>#N/A</v>
      </c>
      <c r="CS83" t="e">
        <f t="shared" ref="CS83:CV83" si="312">IF(OR(ISNA($A83),$AC83&lt;100),NA(),IF(CR83=100,0,($BR83*LOG(2)/LOG(CR83/100))))</f>
        <v>#N/A</v>
      </c>
      <c r="CT83" t="e">
        <f>IF(OR(ISNA($A83),$AC83&lt;100),NA(),IF($BR83=0,0,FLOOR((CR83-_xlfn.XLOOKUP(_xlfn.AGGREGATE(5,6,$BR$3:$BR2034),$BR$3:$BR$2000,CR$3:CR$2000,1,1))/_xlfn.XLOOKUP($BR83,$BR$3:$BR$2000,$BR$3:$BR$2000,1,1), 1)))</f>
        <v>#N/A</v>
      </c>
      <c r="CU83" t="e" cm="1">
        <f t="array" ref="CU83">IFERROR(IF(OR(ISNA($A83),$AC83&lt;100,INDEX(International!U$3:U$2000,_xlfn.XMATCH(100,International!U$3:U$2000,1,1)+$BR83)=""),NA(),INDEX(International!U$3:U$2000,_xlfn.XMATCH(100,International!U$3:U$2000,1,1)+$BR83)), NA())</f>
        <v>#N/A</v>
      </c>
      <c r="CV83" t="e">
        <f t="shared" si="312"/>
        <v>#N/A</v>
      </c>
      <c r="CW83" t="e">
        <f>IF(OR(ISNA($A83),$AC83&lt;100),NA(),IF($BR83=0,0,FLOOR((CU83-_xlfn.XLOOKUP(_xlfn.AGGREGATE(5,6,$BR$3:$BR2034),$BR$3:$BR$2000,CU$3:CU$2000,1,1))/_xlfn.XLOOKUP($BR83,$BR$3:$BR$2000,$BR$3:$BR$2000,1,1), 1)))</f>
        <v>#N/A</v>
      </c>
      <c r="CX83" t="e" cm="1">
        <f t="array" ref="CX83">IFERROR(IF(OR(ISNA($A83),$AC83&lt;100,INDEX(International!X$3:X$2000,_xlfn.XMATCH(100,International!X$3:X$2000,1,1)+$BR83)=""),NA(),INDEX(International!X$3:X$2000,_xlfn.XMATCH(100,International!X$3:X$2000,1,1)+$BR83)), NA())</f>
        <v>#N/A</v>
      </c>
      <c r="CY83" t="e">
        <f t="shared" ref="CY83" si="313">IF(OR(ISNA($A83),$AC83&lt;100),NA(),IF(CX83=100,0,($BR83*LOG(2)/LOG(CX83/100))))</f>
        <v>#N/A</v>
      </c>
      <c r="CZ83" t="e">
        <f>IF(OR(ISNA($A83),$AC83&lt;100),NA(),IF($BR83=0,0,FLOOR((CX83-_xlfn.XLOOKUP(_xlfn.AGGREGATE(5,6,$BR$3:$BR2034),$BR$3:$BR$2000,CX$3:CX$2000,1,1))/_xlfn.XLOOKUP($BR83,$BR$3:$BR$2000,$BR$3:$BR$2000,1,1), 1)))</f>
        <v>#N/A</v>
      </c>
      <c r="DA83" t="e">
        <f>IF(_xlfn.IFNA(A83,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83:K2080)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82+1,DA82+1,NA())))</f>
        <v>#N/A</v>
      </c>
      <c r="DB83" t="e" cm="1">
        <f t="array" ref="DB83">IFERROR(IF(ISNA($A83),NA(),INDEX(B$3:B$2000,_xlfn.XMATCH(Configuration!$B$12,B$3:B$2000,1,1)+$DA83)-0), NA())</f>
        <v>#N/A</v>
      </c>
      <c r="DC83" t="e" cm="1">
        <f t="array" ref="DC83">IFERROR(IF(ISNA($A83),NA(),INDEX(E$3:E$2000,_xlfn.XMATCH(Configuration!$B$12,E$3:E$2000,1,1)+$DA83)-0), NA())</f>
        <v>#N/A</v>
      </c>
      <c r="DD83" t="e" cm="1">
        <f t="array" ref="DD83">IFERROR(IF(ISNA($A83),NA(),INDEX(H$3:H$2000,_xlfn.XMATCH(Configuration!$B$12,H$3:H$2000,1,1)+$DA83)-0), NA())</f>
        <v>#N/A</v>
      </c>
      <c r="DE83" t="e" cm="1">
        <f t="array" ref="DE83">IFERROR(IF(ISNA($A83),NA(),INDEX(K$3:K$2000,_xlfn.XMATCH(Configuration!$B$12,K$3:K$2000,1,1)+$DA83)-0), NA())</f>
        <v>#N/A</v>
      </c>
      <c r="DF83" t="e" cm="1">
        <f t="array" ref="DF83">IFERROR(IF(ISNA($A83),NA(),INDEX(N$3:N$2000,_xlfn.XMATCH(Configuration!$B$12,N$3:N$2000,1,1)+$DA83)-0), NA())</f>
        <v>#N/A</v>
      </c>
      <c r="DG83" t="e" cm="1">
        <f t="array" ref="DG83">IFERROR(IF(ISNA($A83),NA(),INDEX(Q$3:Q$2000,_xlfn.XMATCH(Configuration!$B$12,Q$3:Q$2000,1,1)+$DA83)-0), NA())</f>
        <v>#N/A</v>
      </c>
      <c r="DH83" t="e" cm="1">
        <f t="array" ref="DH83">IFERROR(IF(ISNA($A83),NA(),INDEX(T$3:T$2000,_xlfn.XMATCH(Configuration!$B$12,T$3:T$2000,1,1)+$DA83)-0), NA())</f>
        <v>#N/A</v>
      </c>
      <c r="DI83" t="e" cm="1">
        <f t="array" ref="DI83">IFERROR(IF(ISNA($A83),NA(),INDEX(W$3:W$2000,_xlfn.XMATCH(Configuration!$B$12,W$3:W$2000,1,1)+$DA83)-0), NA())</f>
        <v>#N/A</v>
      </c>
    </row>
    <row r="84" spans="1:113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39"/>
        <v/>
      </c>
      <c r="AD84" t="str">
        <f t="shared" si="240"/>
        <v/>
      </c>
      <c r="AE84" t="str">
        <f t="shared" si="241"/>
        <v/>
      </c>
      <c r="AF84" s="5" t="str">
        <f t="shared" si="242"/>
        <v/>
      </c>
      <c r="AG84" t="str">
        <f t="shared" si="243"/>
        <v/>
      </c>
      <c r="AH84" t="str">
        <f t="shared" si="244"/>
        <v/>
      </c>
      <c r="AI84" t="str">
        <f t="shared" si="245"/>
        <v/>
      </c>
      <c r="AJ84" t="str">
        <f t="shared" si="246"/>
        <v/>
      </c>
      <c r="AK84" t="str">
        <f t="shared" si="247"/>
        <v/>
      </c>
      <c r="AL84" s="2" t="str">
        <f t="shared" si="248"/>
        <v/>
      </c>
      <c r="AM84" s="2" t="str">
        <f t="shared" si="249"/>
        <v/>
      </c>
      <c r="AN84" s="2" t="str">
        <f t="shared" si="250"/>
        <v/>
      </c>
      <c r="AO84" s="2" t="str">
        <f t="shared" si="251"/>
        <v/>
      </c>
      <c r="AP84" s="2" t="str">
        <f t="shared" si="252"/>
        <v/>
      </c>
      <c r="AQ84" s="2" t="str">
        <f t="shared" si="253"/>
        <v/>
      </c>
      <c r="AR84" s="2" t="str">
        <f t="shared" si="254"/>
        <v/>
      </c>
      <c r="AS84" s="2" t="str">
        <f t="shared" si="255"/>
        <v/>
      </c>
      <c r="AT84" s="2" t="str">
        <f t="shared" si="256"/>
        <v/>
      </c>
      <c r="AU84" s="2" t="str">
        <f t="shared" si="257"/>
        <v/>
      </c>
      <c r="AV84" s="3" t="str">
        <f t="shared" ca="1" si="258"/>
        <v/>
      </c>
      <c r="AW84" s="2" t="str">
        <f t="shared" si="259"/>
        <v/>
      </c>
      <c r="AX84" s="2" t="str">
        <f t="shared" si="260"/>
        <v/>
      </c>
      <c r="AY84" t="str">
        <f t="shared" si="261"/>
        <v/>
      </c>
      <c r="AZ84" t="str">
        <f t="shared" si="262"/>
        <v/>
      </c>
      <c r="BA84" s="3" t="str">
        <f>IF(_xlfn.IFNA($A84,"")="","",AC84/(Configuration!$B$1/1000000))</f>
        <v/>
      </c>
      <c r="BB84" t="str">
        <f>IF(OR(_xlfn.IFNA($A84,"")="", ROW()&lt;=3,MAX(International!$C$3:$C$2000)&lt;$AC84),"",$A84-_xlfn.XLOOKUP($AC84,International!$C$3:$C$2000,International!$A$3:$A$2000,NA(),1,1))</f>
        <v/>
      </c>
      <c r="BC84" t="str">
        <f>IF(OR(_xlfn.IFNA($A84,"")="", ROW()&lt;=3,MAX(International!$D$3:$D$2000)&lt;$BA84),"",$A84-_xlfn.XLOOKUP($BA84,International!$D$3:$D$2000,International!$A$3:$A$2000,NA(),1,1))</f>
        <v/>
      </c>
      <c r="BD84" t="str">
        <f>IF(OR(_xlfn.IFNA($A84,"")="", ROW()&lt;=3,MAX(International!$F$3:$F$2000)&lt;$AC84),"",$A84-_xlfn.XLOOKUP($AC84,International!$F$3:$F$2000,International!$A$3:$A$2000,NA(),1,1))</f>
        <v/>
      </c>
      <c r="BE84" t="str">
        <f>IF(OR(_xlfn.IFNA($A84,"")="", ROW()&lt;=3,MAX(International!$G$3:$G$2000)&lt;$BA84),"",$A84-_xlfn.XLOOKUP($BA84,International!$G$3:$G$2000,International!$A$3:$A$2000,NA(),1,1))</f>
        <v/>
      </c>
      <c r="BF84" t="str">
        <f>IF(OR(_xlfn.IFNA($A84,"")="", ROW()&lt;=3,MAX(International!$I$3:$I$2000)&lt;$AC84),"",$A84-_xlfn.XLOOKUP($AC84,International!$I$3:$I$2000,International!$A$3:$A$2000,NA(),1,1))</f>
        <v/>
      </c>
      <c r="BG84" t="str">
        <f>IF(OR(_xlfn.IFNA($A84,"")="", ROW()&lt;=3,MAX(International!$J$3:$J$2000)&lt;$BA84),"",$A84-_xlfn.XLOOKUP($BA84,International!$J$3:$J$2000,International!$A$3:$A$2000,NA(),1,1))</f>
        <v/>
      </c>
      <c r="BH84" t="str">
        <f>IF(OR(_xlfn.IFNA($A84,"")="", ROW()&lt;=3,MAX(International!$L$3:$L$2000)&lt;$AC84),"",$A84-_xlfn.XLOOKUP($AC84,International!$L$3:$L$2000,International!$A$3:$A$2000,NA(),1,1))</f>
        <v/>
      </c>
      <c r="BI84" t="str">
        <f>IF(OR(_xlfn.IFNA($A84,"")="", ROW()&lt;=3,MAX(International!$M$3:$M$2000)&lt;$BA84),"",$A84-_xlfn.XLOOKUP($BA84,International!$M$3:$M$2000,International!$A$3:$A$2000,NA(),1,1))</f>
        <v/>
      </c>
      <c r="BJ84" t="str">
        <f>IF(OR(_xlfn.IFNA($A84,"")="", ROW()&lt;=3,MAX(International!$O$3:$O$2000)&lt;$AC84),"",$A84-_xlfn.XLOOKUP($AC84,International!$O$3:$O$2000,International!$A$3:$A$2000,NA(),1,1))</f>
        <v/>
      </c>
      <c r="BK84" t="str">
        <f>IF(OR(_xlfn.IFNA($A84,"")="", ROW()&lt;=3,MAX(International!$P$3:$P$2000)&lt;$BA84),"",$A84-_xlfn.XLOOKUP($BA84,International!$P$3:$P$2000,International!$A$3:$A$2000,NA(),1,1))</f>
        <v/>
      </c>
      <c r="BL84" t="str">
        <f>IF(OR(_xlfn.IFNA($A84,"")="", ROW()&lt;=3,MAX(International!$R$3:$R$2000)&lt;$AC84),"",$A84-_xlfn.XLOOKUP($AC84,International!$R$3:$R$2000,International!$A$3:$A$2000,NA(),1,1))</f>
        <v/>
      </c>
      <c r="BM84" t="str">
        <f>IF(OR(_xlfn.IFNA($A84,"")="", ROW()&lt;=3,MAX(International!$S$3:$S$2000)&lt;$BA84),"",$A84-_xlfn.XLOOKUP($BA84,International!$S$3:$S$2000,International!$A$3:$A$2000,NA(),1,1))</f>
        <v/>
      </c>
      <c r="BN84" t="str">
        <f>IF(OR(_xlfn.IFNA($A84,"")="", ROW()&lt;=3,MAX(International!$U$3:$U$2000)&lt;$AC84),"",$A84-_xlfn.XLOOKUP($AC84,International!$U$3:$U$2000,International!$A$3:$A$2000,NA(),1,1))</f>
        <v/>
      </c>
      <c r="BO84" t="str">
        <f>IF(OR(_xlfn.IFNA($A84,"")="", ROW()&lt;=3,MAX(International!$V$3:$V$2000)&lt;$BA84),"",$A84-_xlfn.XLOOKUP($BA84,International!$V$3:$V$2000,International!$A$3:$A$2000,NA(),1,1))</f>
        <v/>
      </c>
      <c r="BP84" t="str">
        <f>IF(OR(_xlfn.IFNA($A84,"")="", ROW()&lt;=3,MAX(International!$X$3:$X$2000)&lt;$AC84),"",$A84-_xlfn.XLOOKUP($AC84,International!$X$3:$X$2000,International!$A$3:$A$2000,NA(),1,1))</f>
        <v/>
      </c>
      <c r="BQ84" t="str">
        <f>IF(OR(_xlfn.IFNA($A84,"")="", ROW()&lt;=3,MAX(International!$Y$3:$Y$2000)&lt;$BA84),"",$A84-_xlfn.XLOOKUP($BA84,International!$Y$3:$Y$2000,International!$A$3:$A$2000,NA(),1,1))</f>
        <v/>
      </c>
      <c r="BR84" t="e">
        <f t="shared" si="263"/>
        <v>#N/A</v>
      </c>
      <c r="BS84" t="e">
        <f t="shared" si="230"/>
        <v>#N/A</v>
      </c>
      <c r="BT84" t="e">
        <f t="shared" si="231"/>
        <v>#N/A</v>
      </c>
      <c r="BU84" t="e">
        <f t="shared" si="232"/>
        <v>#N/A</v>
      </c>
      <c r="BV84" t="e">
        <f t="shared" si="233"/>
        <v>#N/A</v>
      </c>
      <c r="BW84" t="e">
        <f t="shared" si="234"/>
        <v>#N/A</v>
      </c>
      <c r="BX84" t="e">
        <f>IFERROR(IF(OR(ISNA($A84),$AC84&lt;100),NA(),IF(FLOOR((2^(($BR84+2*_xlfn.XLOOKUP(_xlfn.AGGREGATE(4,6,$BR$3:$BR2035),$BR$3:$BR$2000,$CA$3:$CA$2000,1,1)*LOG(10)/LOG(2))/_xlfn.XLOOKUP(_xlfn.AGGREGATE(4,6,$BR$3:$BR2035),$BR$3:$BR$2000,$CA$3:$CA$2000,1,1))),2)&gt; _xlfn.AGGREGATE(4,6,$BZ$3:$CX$2000)+2000,NA(),FLOOR((2^(($BR84+2*_xlfn.XLOOKUP(_xlfn.AGGREGATE(4,6,$BR$3:$BR2035),$BR$3:$BR$2000,$CA$3:$CA$2000,1,1)*LOG(10)/LOG(2))/_xlfn.XLOOKUP(_xlfn.AGGREGATE(4,6,$BR$3:$BR2035),$BR$3:$BR$2000,$CA$3:$CA$2000,1,1))),2))), NA())</f>
        <v>#N/A</v>
      </c>
      <c r="BY84" t="e">
        <f>IF(OR(ISNA($A84),$AC84&lt;100),NA(),FLOOR(_xlfn.XLOOKUP(_xlfn.AGGREGATE(5,6,$BR$3:$BR2035),$BR$3:$BR$2000,$BZ$3:$BZ$2000,1,1)+(_xlfn.XLOOKUP(_xlfn.AGGREGATE(4,6,$BR$3:$BR2035),$BR$3:$BR$2000,$BZ$3:$BZ$2000,1,1)-_xlfn.XLOOKUP(_xlfn.AGGREGATE(5,6,$BR$3:$BR2035),$BR$3:$BR$2000,$BZ$3:$BZ$2000,1,1))/_xlfn.XLOOKUP(_xlfn.AGGREGATE(4,6,$BR$3:$BR2035),$BR$3:$BR$2000,$BR$3:$BR$2000,1,1)*BR84, 1))</f>
        <v>#N/A</v>
      </c>
      <c r="BZ84" t="e">
        <f t="shared" si="264"/>
        <v>#N/A</v>
      </c>
      <c r="CA84" t="e">
        <f t="shared" si="235"/>
        <v>#N/A</v>
      </c>
      <c r="CB84" t="e">
        <f>IF(OR(ISNA($A84),$AC84&lt;100),NA(),IF($BR84=0,0,FLOOR((BZ84-_xlfn.XLOOKUP(_xlfn.AGGREGATE(5,6,$BR$3:$BR2035),$BR$3:$BR$2000,BZ$3:BZ$2000,1,1))/_xlfn.XLOOKUP($BR84,$BR$3:$BR$2000,$BR$3:$BR$2000,1,1), 1)))</f>
        <v>#N/A</v>
      </c>
      <c r="CC84" t="e" cm="1">
        <f t="array" ref="CC84">IFERROR(IF(OR(ISNA($A84),$AC84&lt;100,INDEX(International!C$3:C$2000,_xlfn.XMATCH(100,International!C$3:C$2000,1,1)+$BR84)=""),NA(),INDEX(International!C$3:C$2000,_xlfn.XMATCH(100,International!C$3:C$2000,1,1)+$BR84)), NA())</f>
        <v>#N/A</v>
      </c>
      <c r="CD84" t="e">
        <f t="shared" si="265"/>
        <v>#N/A</v>
      </c>
      <c r="CE84" t="e">
        <f>IF(OR(ISNA($A84),$AC84&lt;100),NA(),IF($BR84=0,0,FLOOR((CC84-_xlfn.XLOOKUP(_xlfn.AGGREGATE(5,6,$BR$3:$BR2035),$BR$3:$BR$2000,CC$3:CC$2000,1,1))/_xlfn.XLOOKUP($BR84,$BR$3:$BR$2000,$BR$3:$BR$2000,1,1), 1)))</f>
        <v>#N/A</v>
      </c>
      <c r="CF84" t="e" cm="1">
        <f t="array" ref="CF84">IFERROR(IF(OR(ISNA($A84),$AC84&lt;100,INDEX(International!F$3:F$2000,_xlfn.XMATCH(100,International!F$3:F$2000,1,1)+$BR84)=""),NA(),INDEX(International!F$3:F$2000,_xlfn.XMATCH(100,International!F$3:F$2000,1,1)+$BR84)), NA())</f>
        <v>#N/A</v>
      </c>
      <c r="CG84" t="e">
        <f t="shared" si="178"/>
        <v>#N/A</v>
      </c>
      <c r="CH84" t="e">
        <f>IF(OR(ISNA($A84),$AC84&lt;100),NA(),IF($BR84=0,0,FLOOR((CF84-_xlfn.XLOOKUP(_xlfn.AGGREGATE(5,6,$BR$3:$BR2035),$BR$3:$BR$2000,CF$3:CF$2000,1,1))/_xlfn.XLOOKUP($BR84,$BR$3:$BR$2000,$BR$3:$BR$2000,1,1), 1)))</f>
        <v>#N/A</v>
      </c>
      <c r="CI84" t="e" cm="1">
        <f t="array" ref="CI84">IFERROR(IF(OR(ISNA($A84),$AC84&lt;100,INDEX(International!I$3:I$2000,_xlfn.XMATCH(100,International!I$3:I$2000,1,1)+$BR84)=""),NA(),INDEX(International!I$3:I$2000,_xlfn.XMATCH(100,International!I$3:I$2000,1,1)+$BR84)), NA())</f>
        <v>#N/A</v>
      </c>
      <c r="CJ84" t="e">
        <f t="shared" si="178"/>
        <v>#N/A</v>
      </c>
      <c r="CK84" t="e">
        <f>IF(OR(ISNA($A84),$AC84&lt;100),NA(),IF($BR84=0,0,FLOOR((CI84-_xlfn.XLOOKUP(_xlfn.AGGREGATE(5,6,$BR$3:$BR2035),$BR$3:$BR$2000,CI$3:CI$2000,1,1))/_xlfn.XLOOKUP($BR84,$BR$3:$BR$2000,$BR$3:$BR$2000,1,1), 1)))</f>
        <v>#N/A</v>
      </c>
      <c r="CL84" t="e" cm="1">
        <f t="array" ref="CL84">IFERROR(IF(OR(ISNA($A84),$AC84&lt;100,INDEX(International!L$3:L$2000,_xlfn.XMATCH(100,International!L$3:L$2000,1,1)+$BR84)=""),NA(),INDEX(International!L$3:L$2000,_xlfn.XMATCH(100,International!L$3:L$2000,1,1)+$BR84)), NA())</f>
        <v>#N/A</v>
      </c>
      <c r="CM84" t="e">
        <f t="shared" ref="CM84:CP84" si="314">IF(OR(ISNA($A84),$AC84&lt;100),NA(),IF(CL84=100,0,($BR84*LOG(2)/LOG(CL84/100))))</f>
        <v>#N/A</v>
      </c>
      <c r="CN84" t="e">
        <f>IF(OR(ISNA($A84),$AC84&lt;100),NA(),IF($BR84=0,0,FLOOR((CL84-_xlfn.XLOOKUP(_xlfn.AGGREGATE(5,6,$BR$3:$BR2035),$BR$3:$BR$2000,CL$3:CL$2000,1,1))/_xlfn.XLOOKUP($BR84,$BR$3:$BR$2000,$BR$3:$BR$2000,1,1), 1)))</f>
        <v>#N/A</v>
      </c>
      <c r="CO84" t="e" cm="1">
        <f t="array" ref="CO84">IFERROR(IF(OR(ISNA($A84),$AC84&lt;100,INDEX(International!O$3:O$2000,_xlfn.XMATCH(100,International!O$3:O$2000,1,1)+$BR84)=""),NA(),INDEX(International!O$3:O$2000,_xlfn.XMATCH(100,International!O$3:O$2000,1,1)+$BR84)), NA())</f>
        <v>#N/A</v>
      </c>
      <c r="CP84" t="e">
        <f t="shared" si="314"/>
        <v>#N/A</v>
      </c>
      <c r="CQ84" t="e">
        <f>IF(OR(ISNA($A84),$AC84&lt;100),NA(),IF($BR84=0,0,FLOOR((CO84-_xlfn.XLOOKUP(_xlfn.AGGREGATE(5,6,$BR$3:$BR2035),$BR$3:$BR$2000,CO$3:CO$2000,1,1))/_xlfn.XLOOKUP($BR84,$BR$3:$BR$2000,$BR$3:$BR$2000,1,1), 1)))</f>
        <v>#N/A</v>
      </c>
      <c r="CR84" t="e" cm="1">
        <f t="array" ref="CR84">IFERROR(IF(OR(ISNA($A84),$AC84&lt;100,INDEX(International!R$3:R$2000,_xlfn.XMATCH(100,International!R$3:R$2000,1,1)+$BR84)=""),NA(),INDEX(International!R$3:R$2000,_xlfn.XMATCH(100,International!R$3:R$2000,1,1)+$BR84)), NA())</f>
        <v>#N/A</v>
      </c>
      <c r="CS84" t="e">
        <f t="shared" ref="CS84:CV84" si="315">IF(OR(ISNA($A84),$AC84&lt;100),NA(),IF(CR84=100,0,($BR84*LOG(2)/LOG(CR84/100))))</f>
        <v>#N/A</v>
      </c>
      <c r="CT84" t="e">
        <f>IF(OR(ISNA($A84),$AC84&lt;100),NA(),IF($BR84=0,0,FLOOR((CR84-_xlfn.XLOOKUP(_xlfn.AGGREGATE(5,6,$BR$3:$BR2035),$BR$3:$BR$2000,CR$3:CR$2000,1,1))/_xlfn.XLOOKUP($BR84,$BR$3:$BR$2000,$BR$3:$BR$2000,1,1), 1)))</f>
        <v>#N/A</v>
      </c>
      <c r="CU84" t="e" cm="1">
        <f t="array" ref="CU84">IFERROR(IF(OR(ISNA($A84),$AC84&lt;100,INDEX(International!U$3:U$2000,_xlfn.XMATCH(100,International!U$3:U$2000,1,1)+$BR84)=""),NA(),INDEX(International!U$3:U$2000,_xlfn.XMATCH(100,International!U$3:U$2000,1,1)+$BR84)), NA())</f>
        <v>#N/A</v>
      </c>
      <c r="CV84" t="e">
        <f t="shared" si="315"/>
        <v>#N/A</v>
      </c>
      <c r="CW84" t="e">
        <f>IF(OR(ISNA($A84),$AC84&lt;100),NA(),IF($BR84=0,0,FLOOR((CU84-_xlfn.XLOOKUP(_xlfn.AGGREGATE(5,6,$BR$3:$BR2035),$BR$3:$BR$2000,CU$3:CU$2000,1,1))/_xlfn.XLOOKUP($BR84,$BR$3:$BR$2000,$BR$3:$BR$2000,1,1), 1)))</f>
        <v>#N/A</v>
      </c>
      <c r="CX84" t="e" cm="1">
        <f t="array" ref="CX84">IFERROR(IF(OR(ISNA($A84),$AC84&lt;100,INDEX(International!X$3:X$2000,_xlfn.XMATCH(100,International!X$3:X$2000,1,1)+$BR84)=""),NA(),INDEX(International!X$3:X$2000,_xlfn.XMATCH(100,International!X$3:X$2000,1,1)+$BR84)), NA())</f>
        <v>#N/A</v>
      </c>
      <c r="CY84" t="e">
        <f t="shared" ref="CY84" si="316">IF(OR(ISNA($A84),$AC84&lt;100),NA(),IF(CX84=100,0,($BR84*LOG(2)/LOG(CX84/100))))</f>
        <v>#N/A</v>
      </c>
      <c r="CZ84" t="e">
        <f>IF(OR(ISNA($A84),$AC84&lt;100),NA(),IF($BR84=0,0,FLOOR((CX84-_xlfn.XLOOKUP(_xlfn.AGGREGATE(5,6,$BR$3:$BR2035),$BR$3:$BR$2000,CX$3:CX$2000,1,1))/_xlfn.XLOOKUP($BR84,$BR$3:$BR$2000,$BR$3:$BR$2000,1,1), 1)))</f>
        <v>#N/A</v>
      </c>
      <c r="DA84" t="e">
        <f>IF(_xlfn.IFNA(A84,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84:K2081)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83+1,DA83+1,NA())))</f>
        <v>#N/A</v>
      </c>
      <c r="DB84" t="e" cm="1">
        <f t="array" ref="DB84">IFERROR(IF(ISNA($A84),NA(),INDEX(B$3:B$2000,_xlfn.XMATCH(Configuration!$B$12,B$3:B$2000,1,1)+$DA84)-0), NA())</f>
        <v>#N/A</v>
      </c>
      <c r="DC84" t="e" cm="1">
        <f t="array" ref="DC84">IFERROR(IF(ISNA($A84),NA(),INDEX(E$3:E$2000,_xlfn.XMATCH(Configuration!$B$12,E$3:E$2000,1,1)+$DA84)-0), NA())</f>
        <v>#N/A</v>
      </c>
      <c r="DD84" t="e" cm="1">
        <f t="array" ref="DD84">IFERROR(IF(ISNA($A84),NA(),INDEX(H$3:H$2000,_xlfn.XMATCH(Configuration!$B$12,H$3:H$2000,1,1)+$DA84)-0), NA())</f>
        <v>#N/A</v>
      </c>
      <c r="DE84" t="e" cm="1">
        <f t="array" ref="DE84">IFERROR(IF(ISNA($A84),NA(),INDEX(K$3:K$2000,_xlfn.XMATCH(Configuration!$B$12,K$3:K$2000,1,1)+$DA84)-0), NA())</f>
        <v>#N/A</v>
      </c>
      <c r="DF84" t="e" cm="1">
        <f t="array" ref="DF84">IFERROR(IF(ISNA($A84),NA(),INDEX(N$3:N$2000,_xlfn.XMATCH(Configuration!$B$12,N$3:N$2000,1,1)+$DA84)-0), NA())</f>
        <v>#N/A</v>
      </c>
      <c r="DG84" t="e" cm="1">
        <f t="array" ref="DG84">IFERROR(IF(ISNA($A84),NA(),INDEX(Q$3:Q$2000,_xlfn.XMATCH(Configuration!$B$12,Q$3:Q$2000,1,1)+$DA84)-0), NA())</f>
        <v>#N/A</v>
      </c>
      <c r="DH84" t="e" cm="1">
        <f t="array" ref="DH84">IFERROR(IF(ISNA($A84),NA(),INDEX(T$3:T$2000,_xlfn.XMATCH(Configuration!$B$12,T$3:T$2000,1,1)+$DA84)-0), NA())</f>
        <v>#N/A</v>
      </c>
      <c r="DI84" t="e" cm="1">
        <f t="array" ref="DI84">IFERROR(IF(ISNA($A84),NA(),INDEX(W$3:W$2000,_xlfn.XMATCH(Configuration!$B$12,W$3:W$2000,1,1)+$DA84)-0), NA())</f>
        <v>#N/A</v>
      </c>
    </row>
    <row r="85" spans="1:113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39"/>
        <v/>
      </c>
      <c r="AD85" t="str">
        <f t="shared" si="240"/>
        <v/>
      </c>
      <c r="AE85" t="str">
        <f t="shared" si="241"/>
        <v/>
      </c>
      <c r="AF85" s="5" t="str">
        <f t="shared" si="242"/>
        <v/>
      </c>
      <c r="AG85" t="str">
        <f t="shared" si="243"/>
        <v/>
      </c>
      <c r="AH85" t="str">
        <f t="shared" si="244"/>
        <v/>
      </c>
      <c r="AI85" t="str">
        <f t="shared" si="245"/>
        <v/>
      </c>
      <c r="AJ85" t="str">
        <f t="shared" si="246"/>
        <v/>
      </c>
      <c r="AK85" t="str">
        <f t="shared" si="247"/>
        <v/>
      </c>
      <c r="AL85" s="2" t="str">
        <f t="shared" si="248"/>
        <v/>
      </c>
      <c r="AM85" s="2" t="str">
        <f t="shared" si="249"/>
        <v/>
      </c>
      <c r="AN85" s="2" t="str">
        <f t="shared" si="250"/>
        <v/>
      </c>
      <c r="AO85" s="2" t="str">
        <f t="shared" si="251"/>
        <v/>
      </c>
      <c r="AP85" s="2" t="str">
        <f t="shared" si="252"/>
        <v/>
      </c>
      <c r="AQ85" s="2" t="str">
        <f t="shared" si="253"/>
        <v/>
      </c>
      <c r="AR85" s="2" t="str">
        <f t="shared" si="254"/>
        <v/>
      </c>
      <c r="AS85" s="2" t="str">
        <f t="shared" si="255"/>
        <v/>
      </c>
      <c r="AT85" s="2" t="str">
        <f t="shared" si="256"/>
        <v/>
      </c>
      <c r="AU85" s="2" t="str">
        <f t="shared" si="257"/>
        <v/>
      </c>
      <c r="AV85" s="3" t="str">
        <f t="shared" ca="1" si="258"/>
        <v/>
      </c>
      <c r="AW85" s="2" t="str">
        <f t="shared" si="259"/>
        <v/>
      </c>
      <c r="AX85" s="2" t="str">
        <f t="shared" si="260"/>
        <v/>
      </c>
      <c r="AY85" t="str">
        <f t="shared" si="261"/>
        <v/>
      </c>
      <c r="AZ85" t="str">
        <f t="shared" si="262"/>
        <v/>
      </c>
      <c r="BA85" s="3" t="str">
        <f>IF(_xlfn.IFNA($A85,"")="","",AC85/(Configuration!$B$1/1000000))</f>
        <v/>
      </c>
      <c r="BB85" t="str">
        <f>IF(OR(_xlfn.IFNA($A85,"")="", ROW()&lt;=3,MAX(International!$C$3:$C$2000)&lt;$AC85),"",$A85-_xlfn.XLOOKUP($AC85,International!$C$3:$C$2000,International!$A$3:$A$2000,NA(),1,1))</f>
        <v/>
      </c>
      <c r="BC85" t="str">
        <f>IF(OR(_xlfn.IFNA($A85,"")="", ROW()&lt;=3,MAX(International!$D$3:$D$2000)&lt;$BA85),"",$A85-_xlfn.XLOOKUP($BA85,International!$D$3:$D$2000,International!$A$3:$A$2000,NA(),1,1))</f>
        <v/>
      </c>
      <c r="BD85" t="str">
        <f>IF(OR(_xlfn.IFNA($A85,"")="", ROW()&lt;=3,MAX(International!$F$3:$F$2000)&lt;$AC85),"",$A85-_xlfn.XLOOKUP($AC85,International!$F$3:$F$2000,International!$A$3:$A$2000,NA(),1,1))</f>
        <v/>
      </c>
      <c r="BE85" t="str">
        <f>IF(OR(_xlfn.IFNA($A85,"")="", ROW()&lt;=3,MAX(International!$G$3:$G$2000)&lt;$BA85),"",$A85-_xlfn.XLOOKUP($BA85,International!$G$3:$G$2000,International!$A$3:$A$2000,NA(),1,1))</f>
        <v/>
      </c>
      <c r="BF85" t="str">
        <f>IF(OR(_xlfn.IFNA($A85,"")="", ROW()&lt;=3,MAX(International!$I$3:$I$2000)&lt;$AC85),"",$A85-_xlfn.XLOOKUP($AC85,International!$I$3:$I$2000,International!$A$3:$A$2000,NA(),1,1))</f>
        <v/>
      </c>
      <c r="BG85" t="str">
        <f>IF(OR(_xlfn.IFNA($A85,"")="", ROW()&lt;=3,MAX(International!$J$3:$J$2000)&lt;$BA85),"",$A85-_xlfn.XLOOKUP($BA85,International!$J$3:$J$2000,International!$A$3:$A$2000,NA(),1,1))</f>
        <v/>
      </c>
      <c r="BH85" t="str">
        <f>IF(OR(_xlfn.IFNA($A85,"")="", ROW()&lt;=3,MAX(International!$L$3:$L$2000)&lt;$AC85),"",$A85-_xlfn.XLOOKUP($AC85,International!$L$3:$L$2000,International!$A$3:$A$2000,NA(),1,1))</f>
        <v/>
      </c>
      <c r="BI85" t="str">
        <f>IF(OR(_xlfn.IFNA($A85,"")="", ROW()&lt;=3,MAX(International!$M$3:$M$2000)&lt;$BA85),"",$A85-_xlfn.XLOOKUP($BA85,International!$M$3:$M$2000,International!$A$3:$A$2000,NA(),1,1))</f>
        <v/>
      </c>
      <c r="BJ85" t="str">
        <f>IF(OR(_xlfn.IFNA($A85,"")="", ROW()&lt;=3,MAX(International!$O$3:$O$2000)&lt;$AC85),"",$A85-_xlfn.XLOOKUP($AC85,International!$O$3:$O$2000,International!$A$3:$A$2000,NA(),1,1))</f>
        <v/>
      </c>
      <c r="BK85" t="str">
        <f>IF(OR(_xlfn.IFNA($A85,"")="", ROW()&lt;=3,MAX(International!$P$3:$P$2000)&lt;$BA85),"",$A85-_xlfn.XLOOKUP($BA85,International!$P$3:$P$2000,International!$A$3:$A$2000,NA(),1,1))</f>
        <v/>
      </c>
      <c r="BL85" t="str">
        <f>IF(OR(_xlfn.IFNA($A85,"")="", ROW()&lt;=3,MAX(International!$R$3:$R$2000)&lt;$AC85),"",$A85-_xlfn.XLOOKUP($AC85,International!$R$3:$R$2000,International!$A$3:$A$2000,NA(),1,1))</f>
        <v/>
      </c>
      <c r="BM85" t="str">
        <f>IF(OR(_xlfn.IFNA($A85,"")="", ROW()&lt;=3,MAX(International!$S$3:$S$2000)&lt;$BA85),"",$A85-_xlfn.XLOOKUP($BA85,International!$S$3:$S$2000,International!$A$3:$A$2000,NA(),1,1))</f>
        <v/>
      </c>
      <c r="BN85" t="str">
        <f>IF(OR(_xlfn.IFNA($A85,"")="", ROW()&lt;=3,MAX(International!$U$3:$U$2000)&lt;$AC85),"",$A85-_xlfn.XLOOKUP($AC85,International!$U$3:$U$2000,International!$A$3:$A$2000,NA(),1,1))</f>
        <v/>
      </c>
      <c r="BO85" t="str">
        <f>IF(OR(_xlfn.IFNA($A85,"")="", ROW()&lt;=3,MAX(International!$V$3:$V$2000)&lt;$BA85),"",$A85-_xlfn.XLOOKUP($BA85,International!$V$3:$V$2000,International!$A$3:$A$2000,NA(),1,1))</f>
        <v/>
      </c>
      <c r="BP85" t="str">
        <f>IF(OR(_xlfn.IFNA($A85,"")="", ROW()&lt;=3,MAX(International!$X$3:$X$2000)&lt;$AC85),"",$A85-_xlfn.XLOOKUP($AC85,International!$X$3:$X$2000,International!$A$3:$A$2000,NA(),1,1))</f>
        <v/>
      </c>
      <c r="BQ85" t="str">
        <f>IF(OR(_xlfn.IFNA($A85,"")="", ROW()&lt;=3,MAX(International!$Y$3:$Y$2000)&lt;$BA85),"",$A85-_xlfn.XLOOKUP($BA85,International!$Y$3:$Y$2000,International!$A$3:$A$2000,NA(),1,1))</f>
        <v/>
      </c>
      <c r="BR85" t="e">
        <f t="shared" si="263"/>
        <v>#N/A</v>
      </c>
      <c r="BS85" t="e">
        <f t="shared" si="230"/>
        <v>#N/A</v>
      </c>
      <c r="BT85" t="e">
        <f t="shared" si="231"/>
        <v>#N/A</v>
      </c>
      <c r="BU85" t="e">
        <f t="shared" si="232"/>
        <v>#N/A</v>
      </c>
      <c r="BV85" t="e">
        <f t="shared" si="233"/>
        <v>#N/A</v>
      </c>
      <c r="BW85" t="e">
        <f t="shared" si="234"/>
        <v>#N/A</v>
      </c>
      <c r="BX85" t="e">
        <f>IFERROR(IF(OR(ISNA($A85),$AC85&lt;100),NA(),IF(FLOOR((2^(($BR85+2*_xlfn.XLOOKUP(_xlfn.AGGREGATE(4,6,$BR$3:$BR2036),$BR$3:$BR$2000,$CA$3:$CA$2000,1,1)*LOG(10)/LOG(2))/_xlfn.XLOOKUP(_xlfn.AGGREGATE(4,6,$BR$3:$BR2036),$BR$3:$BR$2000,$CA$3:$CA$2000,1,1))),2)&gt; _xlfn.AGGREGATE(4,6,$BZ$3:$CX$2000)+2000,NA(),FLOOR((2^(($BR85+2*_xlfn.XLOOKUP(_xlfn.AGGREGATE(4,6,$BR$3:$BR2036),$BR$3:$BR$2000,$CA$3:$CA$2000,1,1)*LOG(10)/LOG(2))/_xlfn.XLOOKUP(_xlfn.AGGREGATE(4,6,$BR$3:$BR2036),$BR$3:$BR$2000,$CA$3:$CA$2000,1,1))),2))), NA())</f>
        <v>#N/A</v>
      </c>
      <c r="BY85" t="e">
        <f>IF(OR(ISNA($A85),$AC85&lt;100),NA(),FLOOR(_xlfn.XLOOKUP(_xlfn.AGGREGATE(5,6,$BR$3:$BR2036),$BR$3:$BR$2000,$BZ$3:$BZ$2000,1,1)+(_xlfn.XLOOKUP(_xlfn.AGGREGATE(4,6,$BR$3:$BR2036),$BR$3:$BR$2000,$BZ$3:$BZ$2000,1,1)-_xlfn.XLOOKUP(_xlfn.AGGREGATE(5,6,$BR$3:$BR2036),$BR$3:$BR$2000,$BZ$3:$BZ$2000,1,1))/_xlfn.XLOOKUP(_xlfn.AGGREGATE(4,6,$BR$3:$BR2036),$BR$3:$BR$2000,$BR$3:$BR$2000,1,1)*BR85, 1))</f>
        <v>#N/A</v>
      </c>
      <c r="BZ85" t="e">
        <f t="shared" si="264"/>
        <v>#N/A</v>
      </c>
      <c r="CA85" t="e">
        <f t="shared" si="235"/>
        <v>#N/A</v>
      </c>
      <c r="CB85" t="e">
        <f>IF(OR(ISNA($A85),$AC85&lt;100),NA(),IF($BR85=0,0,FLOOR((BZ85-_xlfn.XLOOKUP(_xlfn.AGGREGATE(5,6,$BR$3:$BR2036),$BR$3:$BR$2000,BZ$3:BZ$2000,1,1))/_xlfn.XLOOKUP($BR85,$BR$3:$BR$2000,$BR$3:$BR$2000,1,1), 1)))</f>
        <v>#N/A</v>
      </c>
      <c r="CC85" t="e" cm="1">
        <f t="array" ref="CC85">IFERROR(IF(OR(ISNA($A85),$AC85&lt;100,INDEX(International!C$3:C$2000,_xlfn.XMATCH(100,International!C$3:C$2000,1,1)+$BR85)=""),NA(),INDEX(International!C$3:C$2000,_xlfn.XMATCH(100,International!C$3:C$2000,1,1)+$BR85)), NA())</f>
        <v>#N/A</v>
      </c>
      <c r="CD85" t="e">
        <f t="shared" si="265"/>
        <v>#N/A</v>
      </c>
      <c r="CE85" t="e">
        <f>IF(OR(ISNA($A85),$AC85&lt;100),NA(),IF($BR85=0,0,FLOOR((CC85-_xlfn.XLOOKUP(_xlfn.AGGREGATE(5,6,$BR$3:$BR2036),$BR$3:$BR$2000,CC$3:CC$2000,1,1))/_xlfn.XLOOKUP($BR85,$BR$3:$BR$2000,$BR$3:$BR$2000,1,1), 1)))</f>
        <v>#N/A</v>
      </c>
      <c r="CF85" t="e" cm="1">
        <f t="array" ref="CF85">IFERROR(IF(OR(ISNA($A85),$AC85&lt;100,INDEX(International!F$3:F$2000,_xlfn.XMATCH(100,International!F$3:F$2000,1,1)+$BR85)=""),NA(),INDEX(International!F$3:F$2000,_xlfn.XMATCH(100,International!F$3:F$2000,1,1)+$BR85)), NA())</f>
        <v>#N/A</v>
      </c>
      <c r="CG85" t="e">
        <f t="shared" si="178"/>
        <v>#N/A</v>
      </c>
      <c r="CH85" t="e">
        <f>IF(OR(ISNA($A85),$AC85&lt;100),NA(),IF($BR85=0,0,FLOOR((CF85-_xlfn.XLOOKUP(_xlfn.AGGREGATE(5,6,$BR$3:$BR2036),$BR$3:$BR$2000,CF$3:CF$2000,1,1))/_xlfn.XLOOKUP($BR85,$BR$3:$BR$2000,$BR$3:$BR$2000,1,1), 1)))</f>
        <v>#N/A</v>
      </c>
      <c r="CI85" t="e" cm="1">
        <f t="array" ref="CI85">IFERROR(IF(OR(ISNA($A85),$AC85&lt;100,INDEX(International!I$3:I$2000,_xlfn.XMATCH(100,International!I$3:I$2000,1,1)+$BR85)=""),NA(),INDEX(International!I$3:I$2000,_xlfn.XMATCH(100,International!I$3:I$2000,1,1)+$BR85)), NA())</f>
        <v>#N/A</v>
      </c>
      <c r="CJ85" t="e">
        <f t="shared" si="178"/>
        <v>#N/A</v>
      </c>
      <c r="CK85" t="e">
        <f>IF(OR(ISNA($A85),$AC85&lt;100),NA(),IF($BR85=0,0,FLOOR((CI85-_xlfn.XLOOKUP(_xlfn.AGGREGATE(5,6,$BR$3:$BR2036),$BR$3:$BR$2000,CI$3:CI$2000,1,1))/_xlfn.XLOOKUP($BR85,$BR$3:$BR$2000,$BR$3:$BR$2000,1,1), 1)))</f>
        <v>#N/A</v>
      </c>
      <c r="CL85" t="e" cm="1">
        <f t="array" ref="CL85">IFERROR(IF(OR(ISNA($A85),$AC85&lt;100,INDEX(International!L$3:L$2000,_xlfn.XMATCH(100,International!L$3:L$2000,1,1)+$BR85)=""),NA(),INDEX(International!L$3:L$2000,_xlfn.XMATCH(100,International!L$3:L$2000,1,1)+$BR85)), NA())</f>
        <v>#N/A</v>
      </c>
      <c r="CM85" t="e">
        <f t="shared" ref="CM85:CP85" si="317">IF(OR(ISNA($A85),$AC85&lt;100),NA(),IF(CL85=100,0,($BR85*LOG(2)/LOG(CL85/100))))</f>
        <v>#N/A</v>
      </c>
      <c r="CN85" t="e">
        <f>IF(OR(ISNA($A85),$AC85&lt;100),NA(),IF($BR85=0,0,FLOOR((CL85-_xlfn.XLOOKUP(_xlfn.AGGREGATE(5,6,$BR$3:$BR2036),$BR$3:$BR$2000,CL$3:CL$2000,1,1))/_xlfn.XLOOKUP($BR85,$BR$3:$BR$2000,$BR$3:$BR$2000,1,1), 1)))</f>
        <v>#N/A</v>
      </c>
      <c r="CO85" t="e" cm="1">
        <f t="array" ref="CO85">IFERROR(IF(OR(ISNA($A85),$AC85&lt;100,INDEX(International!O$3:O$2000,_xlfn.XMATCH(100,International!O$3:O$2000,1,1)+$BR85)=""),NA(),INDEX(International!O$3:O$2000,_xlfn.XMATCH(100,International!O$3:O$2000,1,1)+$BR85)), NA())</f>
        <v>#N/A</v>
      </c>
      <c r="CP85" t="e">
        <f t="shared" si="317"/>
        <v>#N/A</v>
      </c>
      <c r="CQ85" t="e">
        <f>IF(OR(ISNA($A85),$AC85&lt;100),NA(),IF($BR85=0,0,FLOOR((CO85-_xlfn.XLOOKUP(_xlfn.AGGREGATE(5,6,$BR$3:$BR2036),$BR$3:$BR$2000,CO$3:CO$2000,1,1))/_xlfn.XLOOKUP($BR85,$BR$3:$BR$2000,$BR$3:$BR$2000,1,1), 1)))</f>
        <v>#N/A</v>
      </c>
      <c r="CR85" t="e" cm="1">
        <f t="array" ref="CR85">IFERROR(IF(OR(ISNA($A85),$AC85&lt;100,INDEX(International!R$3:R$2000,_xlfn.XMATCH(100,International!R$3:R$2000,1,1)+$BR85)=""),NA(),INDEX(International!R$3:R$2000,_xlfn.XMATCH(100,International!R$3:R$2000,1,1)+$BR85)), NA())</f>
        <v>#N/A</v>
      </c>
      <c r="CS85" t="e">
        <f t="shared" ref="CS85:CV85" si="318">IF(OR(ISNA($A85),$AC85&lt;100),NA(),IF(CR85=100,0,($BR85*LOG(2)/LOG(CR85/100))))</f>
        <v>#N/A</v>
      </c>
      <c r="CT85" t="e">
        <f>IF(OR(ISNA($A85),$AC85&lt;100),NA(),IF($BR85=0,0,FLOOR((CR85-_xlfn.XLOOKUP(_xlfn.AGGREGATE(5,6,$BR$3:$BR2036),$BR$3:$BR$2000,CR$3:CR$2000,1,1))/_xlfn.XLOOKUP($BR85,$BR$3:$BR$2000,$BR$3:$BR$2000,1,1), 1)))</f>
        <v>#N/A</v>
      </c>
      <c r="CU85" t="e" cm="1">
        <f t="array" ref="CU85">IFERROR(IF(OR(ISNA($A85),$AC85&lt;100,INDEX(International!U$3:U$2000,_xlfn.XMATCH(100,International!U$3:U$2000,1,1)+$BR85)=""),NA(),INDEX(International!U$3:U$2000,_xlfn.XMATCH(100,International!U$3:U$2000,1,1)+$BR85)), NA())</f>
        <v>#N/A</v>
      </c>
      <c r="CV85" t="e">
        <f t="shared" si="318"/>
        <v>#N/A</v>
      </c>
      <c r="CW85" t="e">
        <f>IF(OR(ISNA($A85),$AC85&lt;100),NA(),IF($BR85=0,0,FLOOR((CU85-_xlfn.XLOOKUP(_xlfn.AGGREGATE(5,6,$BR$3:$BR2036),$BR$3:$BR$2000,CU$3:CU$2000,1,1))/_xlfn.XLOOKUP($BR85,$BR$3:$BR$2000,$BR$3:$BR$2000,1,1), 1)))</f>
        <v>#N/A</v>
      </c>
      <c r="CX85" t="e" cm="1">
        <f t="array" ref="CX85">IFERROR(IF(OR(ISNA($A85),$AC85&lt;100,INDEX(International!X$3:X$2000,_xlfn.XMATCH(100,International!X$3:X$2000,1,1)+$BR85)=""),NA(),INDEX(International!X$3:X$2000,_xlfn.XMATCH(100,International!X$3:X$2000,1,1)+$BR85)), NA())</f>
        <v>#N/A</v>
      </c>
      <c r="CY85" t="e">
        <f t="shared" ref="CY85" si="319">IF(OR(ISNA($A85),$AC85&lt;100),NA(),IF(CX85=100,0,($BR85*LOG(2)/LOG(CX85/100))))</f>
        <v>#N/A</v>
      </c>
      <c r="CZ85" t="e">
        <f>IF(OR(ISNA($A85),$AC85&lt;100),NA(),IF($BR85=0,0,FLOOR((CX85-_xlfn.XLOOKUP(_xlfn.AGGREGATE(5,6,$BR$3:$BR2036),$BR$3:$BR$2000,CX$3:CX$2000,1,1))/_xlfn.XLOOKUP($BR85,$BR$3:$BR$2000,$BR$3:$BR$2000,1,1), 1)))</f>
        <v>#N/A</v>
      </c>
      <c r="DA85" t="e">
        <f>IF(_xlfn.IFNA(A85,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85:K2082)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84+1,DA84+1,NA())))</f>
        <v>#N/A</v>
      </c>
      <c r="DB85" t="e" cm="1">
        <f t="array" ref="DB85">IFERROR(IF(ISNA($A85),NA(),INDEX(B$3:B$2000,_xlfn.XMATCH(Configuration!$B$12,B$3:B$2000,1,1)+$DA85)-0), NA())</f>
        <v>#N/A</v>
      </c>
      <c r="DC85" t="e" cm="1">
        <f t="array" ref="DC85">IFERROR(IF(ISNA($A85),NA(),INDEX(E$3:E$2000,_xlfn.XMATCH(Configuration!$B$12,E$3:E$2000,1,1)+$DA85)-0), NA())</f>
        <v>#N/A</v>
      </c>
      <c r="DD85" t="e" cm="1">
        <f t="array" ref="DD85">IFERROR(IF(ISNA($A85),NA(),INDEX(H$3:H$2000,_xlfn.XMATCH(Configuration!$B$12,H$3:H$2000,1,1)+$DA85)-0), NA())</f>
        <v>#N/A</v>
      </c>
      <c r="DE85" t="e" cm="1">
        <f t="array" ref="DE85">IFERROR(IF(ISNA($A85),NA(),INDEX(K$3:K$2000,_xlfn.XMATCH(Configuration!$B$12,K$3:K$2000,1,1)+$DA85)-0), NA())</f>
        <v>#N/A</v>
      </c>
      <c r="DF85" t="e" cm="1">
        <f t="array" ref="DF85">IFERROR(IF(ISNA($A85),NA(),INDEX(N$3:N$2000,_xlfn.XMATCH(Configuration!$B$12,N$3:N$2000,1,1)+$DA85)-0), NA())</f>
        <v>#N/A</v>
      </c>
      <c r="DG85" t="e" cm="1">
        <f t="array" ref="DG85">IFERROR(IF(ISNA($A85),NA(),INDEX(Q$3:Q$2000,_xlfn.XMATCH(Configuration!$B$12,Q$3:Q$2000,1,1)+$DA85)-0), NA())</f>
        <v>#N/A</v>
      </c>
      <c r="DH85" t="e" cm="1">
        <f t="array" ref="DH85">IFERROR(IF(ISNA($A85),NA(),INDEX(T$3:T$2000,_xlfn.XMATCH(Configuration!$B$12,T$3:T$2000,1,1)+$DA85)-0), NA())</f>
        <v>#N/A</v>
      </c>
      <c r="DI85" t="e" cm="1">
        <f t="array" ref="DI85">IFERROR(IF(ISNA($A85),NA(),INDEX(W$3:W$2000,_xlfn.XMATCH(Configuration!$B$12,W$3:W$2000,1,1)+$DA85)-0), NA())</f>
        <v>#N/A</v>
      </c>
    </row>
    <row r="86" spans="1:113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39"/>
        <v/>
      </c>
      <c r="AD86" t="str">
        <f t="shared" si="240"/>
        <v/>
      </c>
      <c r="AE86" t="str">
        <f t="shared" si="241"/>
        <v/>
      </c>
      <c r="AF86" s="5" t="str">
        <f t="shared" si="242"/>
        <v/>
      </c>
      <c r="AG86" t="str">
        <f t="shared" si="243"/>
        <v/>
      </c>
      <c r="AH86" t="str">
        <f t="shared" si="244"/>
        <v/>
      </c>
      <c r="AI86" t="str">
        <f t="shared" si="245"/>
        <v/>
      </c>
      <c r="AJ86" t="str">
        <f t="shared" si="246"/>
        <v/>
      </c>
      <c r="AK86" t="str">
        <f t="shared" si="247"/>
        <v/>
      </c>
      <c r="AL86" s="2" t="str">
        <f t="shared" si="248"/>
        <v/>
      </c>
      <c r="AM86" s="2" t="str">
        <f t="shared" si="249"/>
        <v/>
      </c>
      <c r="AN86" s="2" t="str">
        <f t="shared" si="250"/>
        <v/>
      </c>
      <c r="AO86" s="2" t="str">
        <f t="shared" si="251"/>
        <v/>
      </c>
      <c r="AP86" s="2" t="str">
        <f t="shared" si="252"/>
        <v/>
      </c>
      <c r="AQ86" s="2" t="str">
        <f t="shared" si="253"/>
        <v/>
      </c>
      <c r="AR86" s="2" t="str">
        <f t="shared" si="254"/>
        <v/>
      </c>
      <c r="AS86" s="2" t="str">
        <f t="shared" si="255"/>
        <v/>
      </c>
      <c r="AT86" s="2" t="str">
        <f t="shared" si="256"/>
        <v/>
      </c>
      <c r="AU86" s="2" t="str">
        <f t="shared" si="257"/>
        <v/>
      </c>
      <c r="AV86" s="3" t="str">
        <f t="shared" ca="1" si="258"/>
        <v/>
      </c>
      <c r="AW86" s="2" t="str">
        <f t="shared" si="259"/>
        <v/>
      </c>
      <c r="AX86" s="2" t="str">
        <f t="shared" si="260"/>
        <v/>
      </c>
      <c r="AY86" t="str">
        <f t="shared" si="261"/>
        <v/>
      </c>
      <c r="AZ86" t="str">
        <f t="shared" si="262"/>
        <v/>
      </c>
      <c r="BA86" s="3" t="str">
        <f>IF(_xlfn.IFNA($A86,"")="","",AC86/(Configuration!$B$1/1000000))</f>
        <v/>
      </c>
      <c r="BB86" t="str">
        <f>IF(OR(_xlfn.IFNA($A86,"")="", ROW()&lt;=3,MAX(International!$C$3:$C$2000)&lt;$AC86),"",$A86-_xlfn.XLOOKUP($AC86,International!$C$3:$C$2000,International!$A$3:$A$2000,NA(),1,1))</f>
        <v/>
      </c>
      <c r="BC86" t="str">
        <f>IF(OR(_xlfn.IFNA($A86,"")="", ROW()&lt;=3,MAX(International!$D$3:$D$2000)&lt;$BA86),"",$A86-_xlfn.XLOOKUP($BA86,International!$D$3:$D$2000,International!$A$3:$A$2000,NA(),1,1))</f>
        <v/>
      </c>
      <c r="BD86" t="str">
        <f>IF(OR(_xlfn.IFNA($A86,"")="", ROW()&lt;=3,MAX(International!$F$3:$F$2000)&lt;$AC86),"",$A86-_xlfn.XLOOKUP($AC86,International!$F$3:$F$2000,International!$A$3:$A$2000,NA(),1,1))</f>
        <v/>
      </c>
      <c r="BE86" t="str">
        <f>IF(OR(_xlfn.IFNA($A86,"")="", ROW()&lt;=3,MAX(International!$G$3:$G$2000)&lt;$BA86),"",$A86-_xlfn.XLOOKUP($BA86,International!$G$3:$G$2000,International!$A$3:$A$2000,NA(),1,1))</f>
        <v/>
      </c>
      <c r="BF86" t="str">
        <f>IF(OR(_xlfn.IFNA($A86,"")="", ROW()&lt;=3,MAX(International!$I$3:$I$2000)&lt;$AC86),"",$A86-_xlfn.XLOOKUP($AC86,International!$I$3:$I$2000,International!$A$3:$A$2000,NA(),1,1))</f>
        <v/>
      </c>
      <c r="BG86" t="str">
        <f>IF(OR(_xlfn.IFNA($A86,"")="", ROW()&lt;=3,MAX(International!$J$3:$J$2000)&lt;$BA86),"",$A86-_xlfn.XLOOKUP($BA86,International!$J$3:$J$2000,International!$A$3:$A$2000,NA(),1,1))</f>
        <v/>
      </c>
      <c r="BH86" t="str">
        <f>IF(OR(_xlfn.IFNA($A86,"")="", ROW()&lt;=3,MAX(International!$L$3:$L$2000)&lt;$AC86),"",$A86-_xlfn.XLOOKUP($AC86,International!$L$3:$L$2000,International!$A$3:$A$2000,NA(),1,1))</f>
        <v/>
      </c>
      <c r="BI86" t="str">
        <f>IF(OR(_xlfn.IFNA($A86,"")="", ROW()&lt;=3,MAX(International!$M$3:$M$2000)&lt;$BA86),"",$A86-_xlfn.XLOOKUP($BA86,International!$M$3:$M$2000,International!$A$3:$A$2000,NA(),1,1))</f>
        <v/>
      </c>
      <c r="BJ86" t="str">
        <f>IF(OR(_xlfn.IFNA($A86,"")="", ROW()&lt;=3,MAX(International!$O$3:$O$2000)&lt;$AC86),"",$A86-_xlfn.XLOOKUP($AC86,International!$O$3:$O$2000,International!$A$3:$A$2000,NA(),1,1))</f>
        <v/>
      </c>
      <c r="BK86" t="str">
        <f>IF(OR(_xlfn.IFNA($A86,"")="", ROW()&lt;=3,MAX(International!$P$3:$P$2000)&lt;$BA86),"",$A86-_xlfn.XLOOKUP($BA86,International!$P$3:$P$2000,International!$A$3:$A$2000,NA(),1,1))</f>
        <v/>
      </c>
      <c r="BL86" t="str">
        <f>IF(OR(_xlfn.IFNA($A86,"")="", ROW()&lt;=3,MAX(International!$R$3:$R$2000)&lt;$AC86),"",$A86-_xlfn.XLOOKUP($AC86,International!$R$3:$R$2000,International!$A$3:$A$2000,NA(),1,1))</f>
        <v/>
      </c>
      <c r="BM86" t="str">
        <f>IF(OR(_xlfn.IFNA($A86,"")="", ROW()&lt;=3,MAX(International!$S$3:$S$2000)&lt;$BA86),"",$A86-_xlfn.XLOOKUP($BA86,International!$S$3:$S$2000,International!$A$3:$A$2000,NA(),1,1))</f>
        <v/>
      </c>
      <c r="BN86" t="str">
        <f>IF(OR(_xlfn.IFNA($A86,"")="", ROW()&lt;=3,MAX(International!$U$3:$U$2000)&lt;$AC86),"",$A86-_xlfn.XLOOKUP($AC86,International!$U$3:$U$2000,International!$A$3:$A$2000,NA(),1,1))</f>
        <v/>
      </c>
      <c r="BO86" t="str">
        <f>IF(OR(_xlfn.IFNA($A86,"")="", ROW()&lt;=3,MAX(International!$V$3:$V$2000)&lt;$BA86),"",$A86-_xlfn.XLOOKUP($BA86,International!$V$3:$V$2000,International!$A$3:$A$2000,NA(),1,1))</f>
        <v/>
      </c>
      <c r="BP86" t="str">
        <f>IF(OR(_xlfn.IFNA($A86,"")="", ROW()&lt;=3,MAX(International!$X$3:$X$2000)&lt;$AC86),"",$A86-_xlfn.XLOOKUP($AC86,International!$X$3:$X$2000,International!$A$3:$A$2000,NA(),1,1))</f>
        <v/>
      </c>
      <c r="BQ86" t="str">
        <f>IF(OR(_xlfn.IFNA($A86,"")="", ROW()&lt;=3,MAX(International!$Y$3:$Y$2000)&lt;$BA86),"",$A86-_xlfn.XLOOKUP($BA86,International!$Y$3:$Y$2000,International!$A$3:$A$2000,NA(),1,1))</f>
        <v/>
      </c>
      <c r="BR86" t="e">
        <f t="shared" si="263"/>
        <v>#N/A</v>
      </c>
      <c r="BS86" t="e">
        <f t="shared" si="230"/>
        <v>#N/A</v>
      </c>
      <c r="BT86" t="e">
        <f t="shared" si="231"/>
        <v>#N/A</v>
      </c>
      <c r="BU86" t="e">
        <f t="shared" si="232"/>
        <v>#N/A</v>
      </c>
      <c r="BV86" t="e">
        <f t="shared" si="233"/>
        <v>#N/A</v>
      </c>
      <c r="BW86" t="e">
        <f t="shared" si="234"/>
        <v>#N/A</v>
      </c>
      <c r="BX86" t="e">
        <f>IFERROR(IF(OR(ISNA($A86),$AC86&lt;100),NA(),IF(FLOOR((2^(($BR86+2*_xlfn.XLOOKUP(_xlfn.AGGREGATE(4,6,$BR$3:$BR2037),$BR$3:$BR$2000,$CA$3:$CA$2000,1,1)*LOG(10)/LOG(2))/_xlfn.XLOOKUP(_xlfn.AGGREGATE(4,6,$BR$3:$BR2037),$BR$3:$BR$2000,$CA$3:$CA$2000,1,1))),2)&gt; _xlfn.AGGREGATE(4,6,$BZ$3:$CX$2000)+2000,NA(),FLOOR((2^(($BR86+2*_xlfn.XLOOKUP(_xlfn.AGGREGATE(4,6,$BR$3:$BR2037),$BR$3:$BR$2000,$CA$3:$CA$2000,1,1)*LOG(10)/LOG(2))/_xlfn.XLOOKUP(_xlfn.AGGREGATE(4,6,$BR$3:$BR2037),$BR$3:$BR$2000,$CA$3:$CA$2000,1,1))),2))), NA())</f>
        <v>#N/A</v>
      </c>
      <c r="BY86" t="e">
        <f>IF(OR(ISNA($A86),$AC86&lt;100),NA(),FLOOR(_xlfn.XLOOKUP(_xlfn.AGGREGATE(5,6,$BR$3:$BR2037),$BR$3:$BR$2000,$BZ$3:$BZ$2000,1,1)+(_xlfn.XLOOKUP(_xlfn.AGGREGATE(4,6,$BR$3:$BR2037),$BR$3:$BR$2000,$BZ$3:$BZ$2000,1,1)-_xlfn.XLOOKUP(_xlfn.AGGREGATE(5,6,$BR$3:$BR2037),$BR$3:$BR$2000,$BZ$3:$BZ$2000,1,1))/_xlfn.XLOOKUP(_xlfn.AGGREGATE(4,6,$BR$3:$BR2037),$BR$3:$BR$2000,$BR$3:$BR$2000,1,1)*BR86, 1))</f>
        <v>#N/A</v>
      </c>
      <c r="BZ86" t="e">
        <f t="shared" si="264"/>
        <v>#N/A</v>
      </c>
      <c r="CA86" t="e">
        <f t="shared" si="235"/>
        <v>#N/A</v>
      </c>
      <c r="CB86" t="e">
        <f>IF(OR(ISNA($A86),$AC86&lt;100),NA(),IF($BR86=0,0,FLOOR((BZ86-_xlfn.XLOOKUP(_xlfn.AGGREGATE(5,6,$BR$3:$BR2037),$BR$3:$BR$2000,BZ$3:BZ$2000,1,1))/_xlfn.XLOOKUP($BR86,$BR$3:$BR$2000,$BR$3:$BR$2000,1,1), 1)))</f>
        <v>#N/A</v>
      </c>
      <c r="CC86" t="e" cm="1">
        <f t="array" ref="CC86">IFERROR(IF(OR(ISNA($A86),$AC86&lt;100,INDEX(International!C$3:C$2000,_xlfn.XMATCH(100,International!C$3:C$2000,1,1)+$BR86)=""),NA(),INDEX(International!C$3:C$2000,_xlfn.XMATCH(100,International!C$3:C$2000,1,1)+$BR86)), NA())</f>
        <v>#N/A</v>
      </c>
      <c r="CD86" t="e">
        <f t="shared" si="265"/>
        <v>#N/A</v>
      </c>
      <c r="CE86" t="e">
        <f>IF(OR(ISNA($A86),$AC86&lt;100),NA(),IF($BR86=0,0,FLOOR((CC86-_xlfn.XLOOKUP(_xlfn.AGGREGATE(5,6,$BR$3:$BR2037),$BR$3:$BR$2000,CC$3:CC$2000,1,1))/_xlfn.XLOOKUP($BR86,$BR$3:$BR$2000,$BR$3:$BR$2000,1,1), 1)))</f>
        <v>#N/A</v>
      </c>
      <c r="CF86" t="e" cm="1">
        <f t="array" ref="CF86">IFERROR(IF(OR(ISNA($A86),$AC86&lt;100,INDEX(International!F$3:F$2000,_xlfn.XMATCH(100,International!F$3:F$2000,1,1)+$BR86)=""),NA(),INDEX(International!F$3:F$2000,_xlfn.XMATCH(100,International!F$3:F$2000,1,1)+$BR86)), NA())</f>
        <v>#N/A</v>
      </c>
      <c r="CG86" t="e">
        <f t="shared" si="178"/>
        <v>#N/A</v>
      </c>
      <c r="CH86" t="e">
        <f>IF(OR(ISNA($A86),$AC86&lt;100),NA(),IF($BR86=0,0,FLOOR((CF86-_xlfn.XLOOKUP(_xlfn.AGGREGATE(5,6,$BR$3:$BR2037),$BR$3:$BR$2000,CF$3:CF$2000,1,1))/_xlfn.XLOOKUP($BR86,$BR$3:$BR$2000,$BR$3:$BR$2000,1,1), 1)))</f>
        <v>#N/A</v>
      </c>
      <c r="CI86" t="e" cm="1">
        <f t="array" ref="CI86">IFERROR(IF(OR(ISNA($A86),$AC86&lt;100,INDEX(International!I$3:I$2000,_xlfn.XMATCH(100,International!I$3:I$2000,1,1)+$BR86)=""),NA(),INDEX(International!I$3:I$2000,_xlfn.XMATCH(100,International!I$3:I$2000,1,1)+$BR86)), NA())</f>
        <v>#N/A</v>
      </c>
      <c r="CJ86" t="e">
        <f t="shared" si="178"/>
        <v>#N/A</v>
      </c>
      <c r="CK86" t="e">
        <f>IF(OR(ISNA($A86),$AC86&lt;100),NA(),IF($BR86=0,0,FLOOR((CI86-_xlfn.XLOOKUP(_xlfn.AGGREGATE(5,6,$BR$3:$BR2037),$BR$3:$BR$2000,CI$3:CI$2000,1,1))/_xlfn.XLOOKUP($BR86,$BR$3:$BR$2000,$BR$3:$BR$2000,1,1), 1)))</f>
        <v>#N/A</v>
      </c>
      <c r="CL86" t="e" cm="1">
        <f t="array" ref="CL86">IFERROR(IF(OR(ISNA($A86),$AC86&lt;100,INDEX(International!L$3:L$2000,_xlfn.XMATCH(100,International!L$3:L$2000,1,1)+$BR86)=""),NA(),INDEX(International!L$3:L$2000,_xlfn.XMATCH(100,International!L$3:L$2000,1,1)+$BR86)), NA())</f>
        <v>#N/A</v>
      </c>
      <c r="CM86" t="e">
        <f t="shared" ref="CM86:CP86" si="320">IF(OR(ISNA($A86),$AC86&lt;100),NA(),IF(CL86=100,0,($BR86*LOG(2)/LOG(CL86/100))))</f>
        <v>#N/A</v>
      </c>
      <c r="CN86" t="e">
        <f>IF(OR(ISNA($A86),$AC86&lt;100),NA(),IF($BR86=0,0,FLOOR((CL86-_xlfn.XLOOKUP(_xlfn.AGGREGATE(5,6,$BR$3:$BR2037),$BR$3:$BR$2000,CL$3:CL$2000,1,1))/_xlfn.XLOOKUP($BR86,$BR$3:$BR$2000,$BR$3:$BR$2000,1,1), 1)))</f>
        <v>#N/A</v>
      </c>
      <c r="CO86" t="e" cm="1">
        <f t="array" ref="CO86">IFERROR(IF(OR(ISNA($A86),$AC86&lt;100,INDEX(International!O$3:O$2000,_xlfn.XMATCH(100,International!O$3:O$2000,1,1)+$BR86)=""),NA(),INDEX(International!O$3:O$2000,_xlfn.XMATCH(100,International!O$3:O$2000,1,1)+$BR86)), NA())</f>
        <v>#N/A</v>
      </c>
      <c r="CP86" t="e">
        <f t="shared" si="320"/>
        <v>#N/A</v>
      </c>
      <c r="CQ86" t="e">
        <f>IF(OR(ISNA($A86),$AC86&lt;100),NA(),IF($BR86=0,0,FLOOR((CO86-_xlfn.XLOOKUP(_xlfn.AGGREGATE(5,6,$BR$3:$BR2037),$BR$3:$BR$2000,CO$3:CO$2000,1,1))/_xlfn.XLOOKUP($BR86,$BR$3:$BR$2000,$BR$3:$BR$2000,1,1), 1)))</f>
        <v>#N/A</v>
      </c>
      <c r="CR86" t="e" cm="1">
        <f t="array" ref="CR86">IFERROR(IF(OR(ISNA($A86),$AC86&lt;100,INDEX(International!R$3:R$2000,_xlfn.XMATCH(100,International!R$3:R$2000,1,1)+$BR86)=""),NA(),INDEX(International!R$3:R$2000,_xlfn.XMATCH(100,International!R$3:R$2000,1,1)+$BR86)), NA())</f>
        <v>#N/A</v>
      </c>
      <c r="CS86" t="e">
        <f t="shared" ref="CS86:CV86" si="321">IF(OR(ISNA($A86),$AC86&lt;100),NA(),IF(CR86=100,0,($BR86*LOG(2)/LOG(CR86/100))))</f>
        <v>#N/A</v>
      </c>
      <c r="CT86" t="e">
        <f>IF(OR(ISNA($A86),$AC86&lt;100),NA(),IF($BR86=0,0,FLOOR((CR86-_xlfn.XLOOKUP(_xlfn.AGGREGATE(5,6,$BR$3:$BR2037),$BR$3:$BR$2000,CR$3:CR$2000,1,1))/_xlfn.XLOOKUP($BR86,$BR$3:$BR$2000,$BR$3:$BR$2000,1,1), 1)))</f>
        <v>#N/A</v>
      </c>
      <c r="CU86" t="e" cm="1">
        <f t="array" ref="CU86">IFERROR(IF(OR(ISNA($A86),$AC86&lt;100,INDEX(International!U$3:U$2000,_xlfn.XMATCH(100,International!U$3:U$2000,1,1)+$BR86)=""),NA(),INDEX(International!U$3:U$2000,_xlfn.XMATCH(100,International!U$3:U$2000,1,1)+$BR86)), NA())</f>
        <v>#N/A</v>
      </c>
      <c r="CV86" t="e">
        <f t="shared" si="321"/>
        <v>#N/A</v>
      </c>
      <c r="CW86" t="e">
        <f>IF(OR(ISNA($A86),$AC86&lt;100),NA(),IF($BR86=0,0,FLOOR((CU86-_xlfn.XLOOKUP(_xlfn.AGGREGATE(5,6,$BR$3:$BR2037),$BR$3:$BR$2000,CU$3:CU$2000,1,1))/_xlfn.XLOOKUP($BR86,$BR$3:$BR$2000,$BR$3:$BR$2000,1,1), 1)))</f>
        <v>#N/A</v>
      </c>
      <c r="CX86" t="e" cm="1">
        <f t="array" ref="CX86">IFERROR(IF(OR(ISNA($A86),$AC86&lt;100,INDEX(International!X$3:X$2000,_xlfn.XMATCH(100,International!X$3:X$2000,1,1)+$BR86)=""),NA(),INDEX(International!X$3:X$2000,_xlfn.XMATCH(100,International!X$3:X$2000,1,1)+$BR86)), NA())</f>
        <v>#N/A</v>
      </c>
      <c r="CY86" t="e">
        <f t="shared" ref="CY86" si="322">IF(OR(ISNA($A86),$AC86&lt;100),NA(),IF(CX86=100,0,($BR86*LOG(2)/LOG(CX86/100))))</f>
        <v>#N/A</v>
      </c>
      <c r="CZ86" t="e">
        <f>IF(OR(ISNA($A86),$AC86&lt;100),NA(),IF($BR86=0,0,FLOOR((CX86-_xlfn.XLOOKUP(_xlfn.AGGREGATE(5,6,$BR$3:$BR2037),$BR$3:$BR$2000,CX$3:CX$2000,1,1))/_xlfn.XLOOKUP($BR86,$BR$3:$BR$2000,$BR$3:$BR$2000,1,1), 1)))</f>
        <v>#N/A</v>
      </c>
      <c r="DA86" t="e">
        <f>IF(_xlfn.IFNA(A86,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86:K2083)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85+1,DA85+1,NA())))</f>
        <v>#N/A</v>
      </c>
      <c r="DB86" t="e" cm="1">
        <f t="array" ref="DB86">IFERROR(IF(ISNA($A86),NA(),INDEX(B$3:B$2000,_xlfn.XMATCH(Configuration!$B$12,B$3:B$2000,1,1)+$DA86)-0), NA())</f>
        <v>#N/A</v>
      </c>
      <c r="DC86" t="e" cm="1">
        <f t="array" ref="DC86">IFERROR(IF(ISNA($A86),NA(),INDEX(E$3:E$2000,_xlfn.XMATCH(Configuration!$B$12,E$3:E$2000,1,1)+$DA86)-0), NA())</f>
        <v>#N/A</v>
      </c>
      <c r="DD86" t="e" cm="1">
        <f t="array" ref="DD86">IFERROR(IF(ISNA($A86),NA(),INDEX(H$3:H$2000,_xlfn.XMATCH(Configuration!$B$12,H$3:H$2000,1,1)+$DA86)-0), NA())</f>
        <v>#N/A</v>
      </c>
      <c r="DE86" t="e" cm="1">
        <f t="array" ref="DE86">IFERROR(IF(ISNA($A86),NA(),INDEX(K$3:K$2000,_xlfn.XMATCH(Configuration!$B$12,K$3:K$2000,1,1)+$DA86)-0), NA())</f>
        <v>#N/A</v>
      </c>
      <c r="DF86" t="e" cm="1">
        <f t="array" ref="DF86">IFERROR(IF(ISNA($A86),NA(),INDEX(N$3:N$2000,_xlfn.XMATCH(Configuration!$B$12,N$3:N$2000,1,1)+$DA86)-0), NA())</f>
        <v>#N/A</v>
      </c>
      <c r="DG86" t="e" cm="1">
        <f t="array" ref="DG86">IFERROR(IF(ISNA($A86),NA(),INDEX(Q$3:Q$2000,_xlfn.XMATCH(Configuration!$B$12,Q$3:Q$2000,1,1)+$DA86)-0), NA())</f>
        <v>#N/A</v>
      </c>
      <c r="DH86" t="e" cm="1">
        <f t="array" ref="DH86">IFERROR(IF(ISNA($A86),NA(),INDEX(T$3:T$2000,_xlfn.XMATCH(Configuration!$B$12,T$3:T$2000,1,1)+$DA86)-0), NA())</f>
        <v>#N/A</v>
      </c>
      <c r="DI86" t="e" cm="1">
        <f t="array" ref="DI86">IFERROR(IF(ISNA($A86),NA(),INDEX(W$3:W$2000,_xlfn.XMATCH(Configuration!$B$12,W$3:W$2000,1,1)+$DA86)-0), NA())</f>
        <v>#N/A</v>
      </c>
    </row>
    <row r="87" spans="1:113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39"/>
        <v/>
      </c>
      <c r="AD87" t="str">
        <f t="shared" si="240"/>
        <v/>
      </c>
      <c r="AE87" t="str">
        <f t="shared" si="241"/>
        <v/>
      </c>
      <c r="AF87" s="5" t="str">
        <f t="shared" si="242"/>
        <v/>
      </c>
      <c r="AG87" t="str">
        <f t="shared" si="243"/>
        <v/>
      </c>
      <c r="AH87" t="str">
        <f t="shared" si="244"/>
        <v/>
      </c>
      <c r="AI87" t="str">
        <f t="shared" si="245"/>
        <v/>
      </c>
      <c r="AJ87" t="str">
        <f t="shared" si="246"/>
        <v/>
      </c>
      <c r="AK87" t="str">
        <f t="shared" si="247"/>
        <v/>
      </c>
      <c r="AL87" s="2" t="str">
        <f t="shared" si="248"/>
        <v/>
      </c>
      <c r="AM87" s="2" t="str">
        <f t="shared" si="249"/>
        <v/>
      </c>
      <c r="AN87" s="2" t="str">
        <f t="shared" si="250"/>
        <v/>
      </c>
      <c r="AO87" s="2" t="str">
        <f t="shared" si="251"/>
        <v/>
      </c>
      <c r="AP87" s="2" t="str">
        <f t="shared" si="252"/>
        <v/>
      </c>
      <c r="AQ87" s="2" t="str">
        <f t="shared" si="253"/>
        <v/>
      </c>
      <c r="AR87" s="2" t="str">
        <f t="shared" si="254"/>
        <v/>
      </c>
      <c r="AS87" s="2" t="str">
        <f t="shared" si="255"/>
        <v/>
      </c>
      <c r="AT87" s="2" t="str">
        <f t="shared" si="256"/>
        <v/>
      </c>
      <c r="AU87" s="2" t="str">
        <f t="shared" si="257"/>
        <v/>
      </c>
      <c r="AV87" s="3" t="str">
        <f t="shared" ca="1" si="258"/>
        <v/>
      </c>
      <c r="AW87" s="2" t="str">
        <f t="shared" si="259"/>
        <v/>
      </c>
      <c r="AX87" s="2" t="str">
        <f t="shared" si="260"/>
        <v/>
      </c>
      <c r="AY87" t="str">
        <f t="shared" si="261"/>
        <v/>
      </c>
      <c r="AZ87" t="str">
        <f t="shared" si="262"/>
        <v/>
      </c>
      <c r="BA87" s="3" t="str">
        <f>IF(_xlfn.IFNA($A87,"")="","",AC87/(Configuration!$B$1/1000000))</f>
        <v/>
      </c>
      <c r="BB87" t="str">
        <f>IF(OR(_xlfn.IFNA($A87,"")="", ROW()&lt;=3,MAX(International!$C$3:$C$2000)&lt;$AC87),"",$A87-_xlfn.XLOOKUP($AC87,International!$C$3:$C$2000,International!$A$3:$A$2000,NA(),1,1))</f>
        <v/>
      </c>
      <c r="BC87" t="str">
        <f>IF(OR(_xlfn.IFNA($A87,"")="", ROW()&lt;=3,MAX(International!$D$3:$D$2000)&lt;$BA87),"",$A87-_xlfn.XLOOKUP($BA87,International!$D$3:$D$2000,International!$A$3:$A$2000,NA(),1,1))</f>
        <v/>
      </c>
      <c r="BD87" t="str">
        <f>IF(OR(_xlfn.IFNA($A87,"")="", ROW()&lt;=3,MAX(International!$F$3:$F$2000)&lt;$AC87),"",$A87-_xlfn.XLOOKUP($AC87,International!$F$3:$F$2000,International!$A$3:$A$2000,NA(),1,1))</f>
        <v/>
      </c>
      <c r="BE87" t="str">
        <f>IF(OR(_xlfn.IFNA($A87,"")="", ROW()&lt;=3,MAX(International!$G$3:$G$2000)&lt;$BA87),"",$A87-_xlfn.XLOOKUP($BA87,International!$G$3:$G$2000,International!$A$3:$A$2000,NA(),1,1))</f>
        <v/>
      </c>
      <c r="BF87" t="str">
        <f>IF(OR(_xlfn.IFNA($A87,"")="", ROW()&lt;=3,MAX(International!$I$3:$I$2000)&lt;$AC87),"",$A87-_xlfn.XLOOKUP($AC87,International!$I$3:$I$2000,International!$A$3:$A$2000,NA(),1,1))</f>
        <v/>
      </c>
      <c r="BG87" t="str">
        <f>IF(OR(_xlfn.IFNA($A87,"")="", ROW()&lt;=3,MAX(International!$J$3:$J$2000)&lt;$BA87),"",$A87-_xlfn.XLOOKUP($BA87,International!$J$3:$J$2000,International!$A$3:$A$2000,NA(),1,1))</f>
        <v/>
      </c>
      <c r="BH87" t="str">
        <f>IF(OR(_xlfn.IFNA($A87,"")="", ROW()&lt;=3,MAX(International!$L$3:$L$2000)&lt;$AC87),"",$A87-_xlfn.XLOOKUP($AC87,International!$L$3:$L$2000,International!$A$3:$A$2000,NA(),1,1))</f>
        <v/>
      </c>
      <c r="BI87" t="str">
        <f>IF(OR(_xlfn.IFNA($A87,"")="", ROW()&lt;=3,MAX(International!$M$3:$M$2000)&lt;$BA87),"",$A87-_xlfn.XLOOKUP($BA87,International!$M$3:$M$2000,International!$A$3:$A$2000,NA(),1,1))</f>
        <v/>
      </c>
      <c r="BJ87" t="str">
        <f>IF(OR(_xlfn.IFNA($A87,"")="", ROW()&lt;=3,MAX(International!$O$3:$O$2000)&lt;$AC87),"",$A87-_xlfn.XLOOKUP($AC87,International!$O$3:$O$2000,International!$A$3:$A$2000,NA(),1,1))</f>
        <v/>
      </c>
      <c r="BK87" t="str">
        <f>IF(OR(_xlfn.IFNA($A87,"")="", ROW()&lt;=3,MAX(International!$P$3:$P$2000)&lt;$BA87),"",$A87-_xlfn.XLOOKUP($BA87,International!$P$3:$P$2000,International!$A$3:$A$2000,NA(),1,1))</f>
        <v/>
      </c>
      <c r="BL87" t="str">
        <f>IF(OR(_xlfn.IFNA($A87,"")="", ROW()&lt;=3,MAX(International!$R$3:$R$2000)&lt;$AC87),"",$A87-_xlfn.XLOOKUP($AC87,International!$R$3:$R$2000,International!$A$3:$A$2000,NA(),1,1))</f>
        <v/>
      </c>
      <c r="BM87" t="str">
        <f>IF(OR(_xlfn.IFNA($A87,"")="", ROW()&lt;=3,MAX(International!$S$3:$S$2000)&lt;$BA87),"",$A87-_xlfn.XLOOKUP($BA87,International!$S$3:$S$2000,International!$A$3:$A$2000,NA(),1,1))</f>
        <v/>
      </c>
      <c r="BN87" t="str">
        <f>IF(OR(_xlfn.IFNA($A87,"")="", ROW()&lt;=3,MAX(International!$U$3:$U$2000)&lt;$AC87),"",$A87-_xlfn.XLOOKUP($AC87,International!$U$3:$U$2000,International!$A$3:$A$2000,NA(),1,1))</f>
        <v/>
      </c>
      <c r="BO87" t="str">
        <f>IF(OR(_xlfn.IFNA($A87,"")="", ROW()&lt;=3,MAX(International!$V$3:$V$2000)&lt;$BA87),"",$A87-_xlfn.XLOOKUP($BA87,International!$V$3:$V$2000,International!$A$3:$A$2000,NA(),1,1))</f>
        <v/>
      </c>
      <c r="BP87" t="str">
        <f>IF(OR(_xlfn.IFNA($A87,"")="", ROW()&lt;=3,MAX(International!$X$3:$X$2000)&lt;$AC87),"",$A87-_xlfn.XLOOKUP($AC87,International!$X$3:$X$2000,International!$A$3:$A$2000,NA(),1,1))</f>
        <v/>
      </c>
      <c r="BQ87" t="str">
        <f>IF(OR(_xlfn.IFNA($A87,"")="", ROW()&lt;=3,MAX(International!$Y$3:$Y$2000)&lt;$BA87),"",$A87-_xlfn.XLOOKUP($BA87,International!$Y$3:$Y$2000,International!$A$3:$A$2000,NA(),1,1))</f>
        <v/>
      </c>
      <c r="BR87" t="e">
        <f t="shared" si="263"/>
        <v>#N/A</v>
      </c>
      <c r="BS87" t="e">
        <f t="shared" si="230"/>
        <v>#N/A</v>
      </c>
      <c r="BT87" t="e">
        <f t="shared" si="231"/>
        <v>#N/A</v>
      </c>
      <c r="BU87" t="e">
        <f t="shared" si="232"/>
        <v>#N/A</v>
      </c>
      <c r="BV87" t="e">
        <f t="shared" si="233"/>
        <v>#N/A</v>
      </c>
      <c r="BW87" t="e">
        <f t="shared" si="234"/>
        <v>#N/A</v>
      </c>
      <c r="BX87" t="e">
        <f>IFERROR(IF(OR(ISNA($A87),$AC87&lt;100),NA(),IF(FLOOR((2^(($BR87+2*_xlfn.XLOOKUP(_xlfn.AGGREGATE(4,6,$BR$3:$BR2038),$BR$3:$BR$2000,$CA$3:$CA$2000,1,1)*LOG(10)/LOG(2))/_xlfn.XLOOKUP(_xlfn.AGGREGATE(4,6,$BR$3:$BR2038),$BR$3:$BR$2000,$CA$3:$CA$2000,1,1))),2)&gt; _xlfn.AGGREGATE(4,6,$BZ$3:$CX$2000)+2000,NA(),FLOOR((2^(($BR87+2*_xlfn.XLOOKUP(_xlfn.AGGREGATE(4,6,$BR$3:$BR2038),$BR$3:$BR$2000,$CA$3:$CA$2000,1,1)*LOG(10)/LOG(2))/_xlfn.XLOOKUP(_xlfn.AGGREGATE(4,6,$BR$3:$BR2038),$BR$3:$BR$2000,$CA$3:$CA$2000,1,1))),2))), NA())</f>
        <v>#N/A</v>
      </c>
      <c r="BY87" t="e">
        <f>IF(OR(ISNA($A87),$AC87&lt;100),NA(),FLOOR(_xlfn.XLOOKUP(_xlfn.AGGREGATE(5,6,$BR$3:$BR2038),$BR$3:$BR$2000,$BZ$3:$BZ$2000,1,1)+(_xlfn.XLOOKUP(_xlfn.AGGREGATE(4,6,$BR$3:$BR2038),$BR$3:$BR$2000,$BZ$3:$BZ$2000,1,1)-_xlfn.XLOOKUP(_xlfn.AGGREGATE(5,6,$BR$3:$BR2038),$BR$3:$BR$2000,$BZ$3:$BZ$2000,1,1))/_xlfn.XLOOKUP(_xlfn.AGGREGATE(4,6,$BR$3:$BR2038),$BR$3:$BR$2000,$BR$3:$BR$2000,1,1)*BR87, 1))</f>
        <v>#N/A</v>
      </c>
      <c r="BZ87" t="e">
        <f t="shared" si="264"/>
        <v>#N/A</v>
      </c>
      <c r="CA87" t="e">
        <f t="shared" si="235"/>
        <v>#N/A</v>
      </c>
      <c r="CB87" t="e">
        <f>IF(OR(ISNA($A87),$AC87&lt;100),NA(),IF($BR87=0,0,FLOOR((BZ87-_xlfn.XLOOKUP(_xlfn.AGGREGATE(5,6,$BR$3:$BR2038),$BR$3:$BR$2000,BZ$3:BZ$2000,1,1))/_xlfn.XLOOKUP($BR87,$BR$3:$BR$2000,$BR$3:$BR$2000,1,1), 1)))</f>
        <v>#N/A</v>
      </c>
      <c r="CC87" t="e" cm="1">
        <f t="array" ref="CC87">IFERROR(IF(OR(ISNA($A87),$AC87&lt;100,INDEX(International!C$3:C$2000,_xlfn.XMATCH(100,International!C$3:C$2000,1,1)+$BR87)=""),NA(),INDEX(International!C$3:C$2000,_xlfn.XMATCH(100,International!C$3:C$2000,1,1)+$BR87)), NA())</f>
        <v>#N/A</v>
      </c>
      <c r="CD87" t="e">
        <f t="shared" si="265"/>
        <v>#N/A</v>
      </c>
      <c r="CE87" t="e">
        <f>IF(OR(ISNA($A87),$AC87&lt;100),NA(),IF($BR87=0,0,FLOOR((CC87-_xlfn.XLOOKUP(_xlfn.AGGREGATE(5,6,$BR$3:$BR2038),$BR$3:$BR$2000,CC$3:CC$2000,1,1))/_xlfn.XLOOKUP($BR87,$BR$3:$BR$2000,$BR$3:$BR$2000,1,1), 1)))</f>
        <v>#N/A</v>
      </c>
      <c r="CF87" t="e" cm="1">
        <f t="array" ref="CF87">IFERROR(IF(OR(ISNA($A87),$AC87&lt;100,INDEX(International!F$3:F$2000,_xlfn.XMATCH(100,International!F$3:F$2000,1,1)+$BR87)=""),NA(),INDEX(International!F$3:F$2000,_xlfn.XMATCH(100,International!F$3:F$2000,1,1)+$BR87)), NA())</f>
        <v>#N/A</v>
      </c>
      <c r="CG87" t="e">
        <f t="shared" si="178"/>
        <v>#N/A</v>
      </c>
      <c r="CH87" t="e">
        <f>IF(OR(ISNA($A87),$AC87&lt;100),NA(),IF($BR87=0,0,FLOOR((CF87-_xlfn.XLOOKUP(_xlfn.AGGREGATE(5,6,$BR$3:$BR2038),$BR$3:$BR$2000,CF$3:CF$2000,1,1))/_xlfn.XLOOKUP($BR87,$BR$3:$BR$2000,$BR$3:$BR$2000,1,1), 1)))</f>
        <v>#N/A</v>
      </c>
      <c r="CI87" t="e" cm="1">
        <f t="array" ref="CI87">IFERROR(IF(OR(ISNA($A87),$AC87&lt;100,INDEX(International!I$3:I$2000,_xlfn.XMATCH(100,International!I$3:I$2000,1,1)+$BR87)=""),NA(),INDEX(International!I$3:I$2000,_xlfn.XMATCH(100,International!I$3:I$2000,1,1)+$BR87)), NA())</f>
        <v>#N/A</v>
      </c>
      <c r="CJ87" t="e">
        <f t="shared" si="178"/>
        <v>#N/A</v>
      </c>
      <c r="CK87" t="e">
        <f>IF(OR(ISNA($A87),$AC87&lt;100),NA(),IF($BR87=0,0,FLOOR((CI87-_xlfn.XLOOKUP(_xlfn.AGGREGATE(5,6,$BR$3:$BR2038),$BR$3:$BR$2000,CI$3:CI$2000,1,1))/_xlfn.XLOOKUP($BR87,$BR$3:$BR$2000,$BR$3:$BR$2000,1,1), 1)))</f>
        <v>#N/A</v>
      </c>
      <c r="CL87" t="e" cm="1">
        <f t="array" ref="CL87">IFERROR(IF(OR(ISNA($A87),$AC87&lt;100,INDEX(International!L$3:L$2000,_xlfn.XMATCH(100,International!L$3:L$2000,1,1)+$BR87)=""),NA(),INDEX(International!L$3:L$2000,_xlfn.XMATCH(100,International!L$3:L$2000,1,1)+$BR87)), NA())</f>
        <v>#N/A</v>
      </c>
      <c r="CM87" t="e">
        <f t="shared" ref="CM87:CP87" si="323">IF(OR(ISNA($A87),$AC87&lt;100),NA(),IF(CL87=100,0,($BR87*LOG(2)/LOG(CL87/100))))</f>
        <v>#N/A</v>
      </c>
      <c r="CN87" t="e">
        <f>IF(OR(ISNA($A87),$AC87&lt;100),NA(),IF($BR87=0,0,FLOOR((CL87-_xlfn.XLOOKUP(_xlfn.AGGREGATE(5,6,$BR$3:$BR2038),$BR$3:$BR$2000,CL$3:CL$2000,1,1))/_xlfn.XLOOKUP($BR87,$BR$3:$BR$2000,$BR$3:$BR$2000,1,1), 1)))</f>
        <v>#N/A</v>
      </c>
      <c r="CO87" t="e" cm="1">
        <f t="array" ref="CO87">IFERROR(IF(OR(ISNA($A87),$AC87&lt;100,INDEX(International!O$3:O$2000,_xlfn.XMATCH(100,International!O$3:O$2000,1,1)+$BR87)=""),NA(),INDEX(International!O$3:O$2000,_xlfn.XMATCH(100,International!O$3:O$2000,1,1)+$BR87)), NA())</f>
        <v>#N/A</v>
      </c>
      <c r="CP87" t="e">
        <f t="shared" si="323"/>
        <v>#N/A</v>
      </c>
      <c r="CQ87" t="e">
        <f>IF(OR(ISNA($A87),$AC87&lt;100),NA(),IF($BR87=0,0,FLOOR((CO87-_xlfn.XLOOKUP(_xlfn.AGGREGATE(5,6,$BR$3:$BR2038),$BR$3:$BR$2000,CO$3:CO$2000,1,1))/_xlfn.XLOOKUP($BR87,$BR$3:$BR$2000,$BR$3:$BR$2000,1,1), 1)))</f>
        <v>#N/A</v>
      </c>
      <c r="CR87" t="e" cm="1">
        <f t="array" ref="CR87">IFERROR(IF(OR(ISNA($A87),$AC87&lt;100,INDEX(International!R$3:R$2000,_xlfn.XMATCH(100,International!R$3:R$2000,1,1)+$BR87)=""),NA(),INDEX(International!R$3:R$2000,_xlfn.XMATCH(100,International!R$3:R$2000,1,1)+$BR87)), NA())</f>
        <v>#N/A</v>
      </c>
      <c r="CS87" t="e">
        <f t="shared" ref="CS87:CV87" si="324">IF(OR(ISNA($A87),$AC87&lt;100),NA(),IF(CR87=100,0,($BR87*LOG(2)/LOG(CR87/100))))</f>
        <v>#N/A</v>
      </c>
      <c r="CT87" t="e">
        <f>IF(OR(ISNA($A87),$AC87&lt;100),NA(),IF($BR87=0,0,FLOOR((CR87-_xlfn.XLOOKUP(_xlfn.AGGREGATE(5,6,$BR$3:$BR2038),$BR$3:$BR$2000,CR$3:CR$2000,1,1))/_xlfn.XLOOKUP($BR87,$BR$3:$BR$2000,$BR$3:$BR$2000,1,1), 1)))</f>
        <v>#N/A</v>
      </c>
      <c r="CU87" t="e" cm="1">
        <f t="array" ref="CU87">IFERROR(IF(OR(ISNA($A87),$AC87&lt;100,INDEX(International!U$3:U$2000,_xlfn.XMATCH(100,International!U$3:U$2000,1,1)+$BR87)=""),NA(),INDEX(International!U$3:U$2000,_xlfn.XMATCH(100,International!U$3:U$2000,1,1)+$BR87)), NA())</f>
        <v>#N/A</v>
      </c>
      <c r="CV87" t="e">
        <f t="shared" si="324"/>
        <v>#N/A</v>
      </c>
      <c r="CW87" t="e">
        <f>IF(OR(ISNA($A87),$AC87&lt;100),NA(),IF($BR87=0,0,FLOOR((CU87-_xlfn.XLOOKUP(_xlfn.AGGREGATE(5,6,$BR$3:$BR2038),$BR$3:$BR$2000,CU$3:CU$2000,1,1))/_xlfn.XLOOKUP($BR87,$BR$3:$BR$2000,$BR$3:$BR$2000,1,1), 1)))</f>
        <v>#N/A</v>
      </c>
      <c r="CX87" t="e" cm="1">
        <f t="array" ref="CX87">IFERROR(IF(OR(ISNA($A87),$AC87&lt;100,INDEX(International!X$3:X$2000,_xlfn.XMATCH(100,International!X$3:X$2000,1,1)+$BR87)=""),NA(),INDEX(International!X$3:X$2000,_xlfn.XMATCH(100,International!X$3:X$2000,1,1)+$BR87)), NA())</f>
        <v>#N/A</v>
      </c>
      <c r="CY87" t="e">
        <f t="shared" ref="CY87" si="325">IF(OR(ISNA($A87),$AC87&lt;100),NA(),IF(CX87=100,0,($BR87*LOG(2)/LOG(CX87/100))))</f>
        <v>#N/A</v>
      </c>
      <c r="CZ87" t="e">
        <f>IF(OR(ISNA($A87),$AC87&lt;100),NA(),IF($BR87=0,0,FLOOR((CX87-_xlfn.XLOOKUP(_xlfn.AGGREGATE(5,6,$BR$3:$BR2038),$BR$3:$BR$2000,CX$3:CX$2000,1,1))/_xlfn.XLOOKUP($BR87,$BR$3:$BR$2000,$BR$3:$BR$2000,1,1), 1)))</f>
        <v>#N/A</v>
      </c>
      <c r="DA87" t="e">
        <f>IF(_xlfn.IFNA(A87,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87:K2084)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86+1,DA86+1,NA())))</f>
        <v>#N/A</v>
      </c>
      <c r="DB87" t="e" cm="1">
        <f t="array" ref="DB87">IFERROR(IF(ISNA($A87),NA(),INDEX(B$3:B$2000,_xlfn.XMATCH(Configuration!$B$12,B$3:B$2000,1,1)+$DA87)-0), NA())</f>
        <v>#N/A</v>
      </c>
      <c r="DC87" t="e" cm="1">
        <f t="array" ref="DC87">IFERROR(IF(ISNA($A87),NA(),INDEX(E$3:E$2000,_xlfn.XMATCH(Configuration!$B$12,E$3:E$2000,1,1)+$DA87)-0), NA())</f>
        <v>#N/A</v>
      </c>
      <c r="DD87" t="e" cm="1">
        <f t="array" ref="DD87">IFERROR(IF(ISNA($A87),NA(),INDEX(H$3:H$2000,_xlfn.XMATCH(Configuration!$B$12,H$3:H$2000,1,1)+$DA87)-0), NA())</f>
        <v>#N/A</v>
      </c>
      <c r="DE87" t="e" cm="1">
        <f t="array" ref="DE87">IFERROR(IF(ISNA($A87),NA(),INDEX(K$3:K$2000,_xlfn.XMATCH(Configuration!$B$12,K$3:K$2000,1,1)+$DA87)-0), NA())</f>
        <v>#N/A</v>
      </c>
      <c r="DF87" t="e" cm="1">
        <f t="array" ref="DF87">IFERROR(IF(ISNA($A87),NA(),INDEX(N$3:N$2000,_xlfn.XMATCH(Configuration!$B$12,N$3:N$2000,1,1)+$DA87)-0), NA())</f>
        <v>#N/A</v>
      </c>
      <c r="DG87" t="e" cm="1">
        <f t="array" ref="DG87">IFERROR(IF(ISNA($A87),NA(),INDEX(Q$3:Q$2000,_xlfn.XMATCH(Configuration!$B$12,Q$3:Q$2000,1,1)+$DA87)-0), NA())</f>
        <v>#N/A</v>
      </c>
      <c r="DH87" t="e" cm="1">
        <f t="array" ref="DH87">IFERROR(IF(ISNA($A87),NA(),INDEX(T$3:T$2000,_xlfn.XMATCH(Configuration!$B$12,T$3:T$2000,1,1)+$DA87)-0), NA())</f>
        <v>#N/A</v>
      </c>
      <c r="DI87" t="e" cm="1">
        <f t="array" ref="DI87">IFERROR(IF(ISNA($A87),NA(),INDEX(W$3:W$2000,_xlfn.XMATCH(Configuration!$B$12,W$3:W$2000,1,1)+$DA87)-0), NA())</f>
        <v>#N/A</v>
      </c>
    </row>
    <row r="88" spans="1:113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39"/>
        <v/>
      </c>
      <c r="AD88" t="str">
        <f t="shared" si="240"/>
        <v/>
      </c>
      <c r="AE88" t="str">
        <f t="shared" si="241"/>
        <v/>
      </c>
      <c r="AF88" s="5" t="str">
        <f t="shared" si="242"/>
        <v/>
      </c>
      <c r="AG88" t="str">
        <f t="shared" si="243"/>
        <v/>
      </c>
      <c r="AH88" t="str">
        <f t="shared" si="244"/>
        <v/>
      </c>
      <c r="AI88" t="str">
        <f t="shared" si="245"/>
        <v/>
      </c>
      <c r="AJ88" t="str">
        <f t="shared" si="246"/>
        <v/>
      </c>
      <c r="AK88" t="str">
        <f t="shared" si="247"/>
        <v/>
      </c>
      <c r="AL88" s="2" t="str">
        <f t="shared" si="248"/>
        <v/>
      </c>
      <c r="AM88" s="2" t="str">
        <f t="shared" si="249"/>
        <v/>
      </c>
      <c r="AN88" s="2" t="str">
        <f t="shared" si="250"/>
        <v/>
      </c>
      <c r="AO88" s="2" t="str">
        <f t="shared" si="251"/>
        <v/>
      </c>
      <c r="AP88" s="2" t="str">
        <f t="shared" si="252"/>
        <v/>
      </c>
      <c r="AQ88" s="2" t="str">
        <f t="shared" si="253"/>
        <v/>
      </c>
      <c r="AR88" s="2" t="str">
        <f t="shared" si="254"/>
        <v/>
      </c>
      <c r="AS88" s="2" t="str">
        <f t="shared" si="255"/>
        <v/>
      </c>
      <c r="AT88" s="2" t="str">
        <f t="shared" si="256"/>
        <v/>
      </c>
      <c r="AU88" s="2" t="str">
        <f t="shared" si="257"/>
        <v/>
      </c>
      <c r="AV88" s="3" t="str">
        <f t="shared" ca="1" si="258"/>
        <v/>
      </c>
      <c r="AW88" s="2" t="str">
        <f t="shared" si="259"/>
        <v/>
      </c>
      <c r="AX88" s="2" t="str">
        <f t="shared" si="260"/>
        <v/>
      </c>
      <c r="AY88" t="str">
        <f t="shared" si="261"/>
        <v/>
      </c>
      <c r="AZ88" t="str">
        <f t="shared" si="262"/>
        <v/>
      </c>
      <c r="BA88" s="3" t="str">
        <f>IF(_xlfn.IFNA($A88,"")="","",AC88/(Configuration!$B$1/1000000))</f>
        <v/>
      </c>
      <c r="BB88" t="str">
        <f>IF(OR(_xlfn.IFNA($A88,"")="", ROW()&lt;=3,MAX(International!$C$3:$C$2000)&lt;$AC88),"",$A88-_xlfn.XLOOKUP($AC88,International!$C$3:$C$2000,International!$A$3:$A$2000,NA(),1,1))</f>
        <v/>
      </c>
      <c r="BC88" t="str">
        <f>IF(OR(_xlfn.IFNA($A88,"")="", ROW()&lt;=3,MAX(International!$D$3:$D$2000)&lt;$BA88),"",$A88-_xlfn.XLOOKUP($BA88,International!$D$3:$D$2000,International!$A$3:$A$2000,NA(),1,1))</f>
        <v/>
      </c>
      <c r="BD88" t="str">
        <f>IF(OR(_xlfn.IFNA($A88,"")="", ROW()&lt;=3,MAX(International!$F$3:$F$2000)&lt;$AC88),"",$A88-_xlfn.XLOOKUP($AC88,International!$F$3:$F$2000,International!$A$3:$A$2000,NA(),1,1))</f>
        <v/>
      </c>
      <c r="BE88" t="str">
        <f>IF(OR(_xlfn.IFNA($A88,"")="", ROW()&lt;=3,MAX(International!$G$3:$G$2000)&lt;$BA88),"",$A88-_xlfn.XLOOKUP($BA88,International!$G$3:$G$2000,International!$A$3:$A$2000,NA(),1,1))</f>
        <v/>
      </c>
      <c r="BF88" t="str">
        <f>IF(OR(_xlfn.IFNA($A88,"")="", ROW()&lt;=3,MAX(International!$I$3:$I$2000)&lt;$AC88),"",$A88-_xlfn.XLOOKUP($AC88,International!$I$3:$I$2000,International!$A$3:$A$2000,NA(),1,1))</f>
        <v/>
      </c>
      <c r="BG88" t="str">
        <f>IF(OR(_xlfn.IFNA($A88,"")="", ROW()&lt;=3,MAX(International!$J$3:$J$2000)&lt;$BA88),"",$A88-_xlfn.XLOOKUP($BA88,International!$J$3:$J$2000,International!$A$3:$A$2000,NA(),1,1))</f>
        <v/>
      </c>
      <c r="BH88" t="str">
        <f>IF(OR(_xlfn.IFNA($A88,"")="", ROW()&lt;=3,MAX(International!$L$3:$L$2000)&lt;$AC88),"",$A88-_xlfn.XLOOKUP($AC88,International!$L$3:$L$2000,International!$A$3:$A$2000,NA(),1,1))</f>
        <v/>
      </c>
      <c r="BI88" t="str">
        <f>IF(OR(_xlfn.IFNA($A88,"")="", ROW()&lt;=3,MAX(International!$M$3:$M$2000)&lt;$BA88),"",$A88-_xlfn.XLOOKUP($BA88,International!$M$3:$M$2000,International!$A$3:$A$2000,NA(),1,1))</f>
        <v/>
      </c>
      <c r="BJ88" t="str">
        <f>IF(OR(_xlfn.IFNA($A88,"")="", ROW()&lt;=3,MAX(International!$O$3:$O$2000)&lt;$AC88),"",$A88-_xlfn.XLOOKUP($AC88,International!$O$3:$O$2000,International!$A$3:$A$2000,NA(),1,1))</f>
        <v/>
      </c>
      <c r="BK88" t="str">
        <f>IF(OR(_xlfn.IFNA($A88,"")="", ROW()&lt;=3,MAX(International!$P$3:$P$2000)&lt;$BA88),"",$A88-_xlfn.XLOOKUP($BA88,International!$P$3:$P$2000,International!$A$3:$A$2000,NA(),1,1))</f>
        <v/>
      </c>
      <c r="BL88" t="str">
        <f>IF(OR(_xlfn.IFNA($A88,"")="", ROW()&lt;=3,MAX(International!$R$3:$R$2000)&lt;$AC88),"",$A88-_xlfn.XLOOKUP($AC88,International!$R$3:$R$2000,International!$A$3:$A$2000,NA(),1,1))</f>
        <v/>
      </c>
      <c r="BM88" t="str">
        <f>IF(OR(_xlfn.IFNA($A88,"")="", ROW()&lt;=3,MAX(International!$S$3:$S$2000)&lt;$BA88),"",$A88-_xlfn.XLOOKUP($BA88,International!$S$3:$S$2000,International!$A$3:$A$2000,NA(),1,1))</f>
        <v/>
      </c>
      <c r="BN88" t="str">
        <f>IF(OR(_xlfn.IFNA($A88,"")="", ROW()&lt;=3,MAX(International!$U$3:$U$2000)&lt;$AC88),"",$A88-_xlfn.XLOOKUP($AC88,International!$U$3:$U$2000,International!$A$3:$A$2000,NA(),1,1))</f>
        <v/>
      </c>
      <c r="BO88" t="str">
        <f>IF(OR(_xlfn.IFNA($A88,"")="", ROW()&lt;=3,MAX(International!$V$3:$V$2000)&lt;$BA88),"",$A88-_xlfn.XLOOKUP($BA88,International!$V$3:$V$2000,International!$A$3:$A$2000,NA(),1,1))</f>
        <v/>
      </c>
      <c r="BP88" t="str">
        <f>IF(OR(_xlfn.IFNA($A88,"")="", ROW()&lt;=3,MAX(International!$X$3:$X$2000)&lt;$AC88),"",$A88-_xlfn.XLOOKUP($AC88,International!$X$3:$X$2000,International!$A$3:$A$2000,NA(),1,1))</f>
        <v/>
      </c>
      <c r="BQ88" t="str">
        <f>IF(OR(_xlfn.IFNA($A88,"")="", ROW()&lt;=3,MAX(International!$Y$3:$Y$2000)&lt;$BA88),"",$A88-_xlfn.XLOOKUP($BA88,International!$Y$3:$Y$2000,International!$A$3:$A$2000,NA(),1,1))</f>
        <v/>
      </c>
      <c r="BR88" t="e">
        <f t="shared" si="263"/>
        <v>#N/A</v>
      </c>
      <c r="BS88" t="e">
        <f t="shared" si="230"/>
        <v>#N/A</v>
      </c>
      <c r="BT88" t="e">
        <f t="shared" si="231"/>
        <v>#N/A</v>
      </c>
      <c r="BU88" t="e">
        <f t="shared" si="232"/>
        <v>#N/A</v>
      </c>
      <c r="BV88" t="e">
        <f t="shared" si="233"/>
        <v>#N/A</v>
      </c>
      <c r="BW88" t="e">
        <f t="shared" si="234"/>
        <v>#N/A</v>
      </c>
      <c r="BX88" t="e">
        <f>IFERROR(IF(OR(ISNA($A88),$AC88&lt;100),NA(),IF(FLOOR((2^(($BR88+2*_xlfn.XLOOKUP(_xlfn.AGGREGATE(4,6,$BR$3:$BR2039),$BR$3:$BR$2000,$CA$3:$CA$2000,1,1)*LOG(10)/LOG(2))/_xlfn.XLOOKUP(_xlfn.AGGREGATE(4,6,$BR$3:$BR2039),$BR$3:$BR$2000,$CA$3:$CA$2000,1,1))),2)&gt; _xlfn.AGGREGATE(4,6,$BZ$3:$CX$2000)+2000,NA(),FLOOR((2^(($BR88+2*_xlfn.XLOOKUP(_xlfn.AGGREGATE(4,6,$BR$3:$BR2039),$BR$3:$BR$2000,$CA$3:$CA$2000,1,1)*LOG(10)/LOG(2))/_xlfn.XLOOKUP(_xlfn.AGGREGATE(4,6,$BR$3:$BR2039),$BR$3:$BR$2000,$CA$3:$CA$2000,1,1))),2))), NA())</f>
        <v>#N/A</v>
      </c>
      <c r="BY88" t="e">
        <f>IF(OR(ISNA($A88),$AC88&lt;100),NA(),FLOOR(_xlfn.XLOOKUP(_xlfn.AGGREGATE(5,6,$BR$3:$BR2039),$BR$3:$BR$2000,$BZ$3:$BZ$2000,1,1)+(_xlfn.XLOOKUP(_xlfn.AGGREGATE(4,6,$BR$3:$BR2039),$BR$3:$BR$2000,$BZ$3:$BZ$2000,1,1)-_xlfn.XLOOKUP(_xlfn.AGGREGATE(5,6,$BR$3:$BR2039),$BR$3:$BR$2000,$BZ$3:$BZ$2000,1,1))/_xlfn.XLOOKUP(_xlfn.AGGREGATE(4,6,$BR$3:$BR2039),$BR$3:$BR$2000,$BR$3:$BR$2000,1,1)*BR88, 1))</f>
        <v>#N/A</v>
      </c>
      <c r="BZ88" t="e">
        <f t="shared" si="264"/>
        <v>#N/A</v>
      </c>
      <c r="CA88" t="e">
        <f t="shared" si="235"/>
        <v>#N/A</v>
      </c>
      <c r="CB88" t="e">
        <f>IF(OR(ISNA($A88),$AC88&lt;100),NA(),IF($BR88=0,0,FLOOR((BZ88-_xlfn.XLOOKUP(_xlfn.AGGREGATE(5,6,$BR$3:$BR2039),$BR$3:$BR$2000,BZ$3:BZ$2000,1,1))/_xlfn.XLOOKUP($BR88,$BR$3:$BR$2000,$BR$3:$BR$2000,1,1), 1)))</f>
        <v>#N/A</v>
      </c>
      <c r="CC88" t="e" cm="1">
        <f t="array" ref="CC88">IFERROR(IF(OR(ISNA($A88),$AC88&lt;100,INDEX(International!C$3:C$2000,_xlfn.XMATCH(100,International!C$3:C$2000,1,1)+$BR88)=""),NA(),INDEX(International!C$3:C$2000,_xlfn.XMATCH(100,International!C$3:C$2000,1,1)+$BR88)), NA())</f>
        <v>#N/A</v>
      </c>
      <c r="CD88" t="e">
        <f t="shared" si="265"/>
        <v>#N/A</v>
      </c>
      <c r="CE88" t="e">
        <f>IF(OR(ISNA($A88),$AC88&lt;100),NA(),IF($BR88=0,0,FLOOR((CC88-_xlfn.XLOOKUP(_xlfn.AGGREGATE(5,6,$BR$3:$BR2039),$BR$3:$BR$2000,CC$3:CC$2000,1,1))/_xlfn.XLOOKUP($BR88,$BR$3:$BR$2000,$BR$3:$BR$2000,1,1), 1)))</f>
        <v>#N/A</v>
      </c>
      <c r="CF88" t="e" cm="1">
        <f t="array" ref="CF88">IFERROR(IF(OR(ISNA($A88),$AC88&lt;100,INDEX(International!F$3:F$2000,_xlfn.XMATCH(100,International!F$3:F$2000,1,1)+$BR88)=""),NA(),INDEX(International!F$3:F$2000,_xlfn.XMATCH(100,International!F$3:F$2000,1,1)+$BR88)), NA())</f>
        <v>#N/A</v>
      </c>
      <c r="CG88" t="e">
        <f t="shared" si="178"/>
        <v>#N/A</v>
      </c>
      <c r="CH88" t="e">
        <f>IF(OR(ISNA($A88),$AC88&lt;100),NA(),IF($BR88=0,0,FLOOR((CF88-_xlfn.XLOOKUP(_xlfn.AGGREGATE(5,6,$BR$3:$BR2039),$BR$3:$BR$2000,CF$3:CF$2000,1,1))/_xlfn.XLOOKUP($BR88,$BR$3:$BR$2000,$BR$3:$BR$2000,1,1), 1)))</f>
        <v>#N/A</v>
      </c>
      <c r="CI88" t="e" cm="1">
        <f t="array" ref="CI88">IFERROR(IF(OR(ISNA($A88),$AC88&lt;100,INDEX(International!I$3:I$2000,_xlfn.XMATCH(100,International!I$3:I$2000,1,1)+$BR88)=""),NA(),INDEX(International!I$3:I$2000,_xlfn.XMATCH(100,International!I$3:I$2000,1,1)+$BR88)), NA())</f>
        <v>#N/A</v>
      </c>
      <c r="CJ88" t="e">
        <f t="shared" si="178"/>
        <v>#N/A</v>
      </c>
      <c r="CK88" t="e">
        <f>IF(OR(ISNA($A88),$AC88&lt;100),NA(),IF($BR88=0,0,FLOOR((CI88-_xlfn.XLOOKUP(_xlfn.AGGREGATE(5,6,$BR$3:$BR2039),$BR$3:$BR$2000,CI$3:CI$2000,1,1))/_xlfn.XLOOKUP($BR88,$BR$3:$BR$2000,$BR$3:$BR$2000,1,1), 1)))</f>
        <v>#N/A</v>
      </c>
      <c r="CL88" t="e" cm="1">
        <f t="array" ref="CL88">IFERROR(IF(OR(ISNA($A88),$AC88&lt;100,INDEX(International!L$3:L$2000,_xlfn.XMATCH(100,International!L$3:L$2000,1,1)+$BR88)=""),NA(),INDEX(International!L$3:L$2000,_xlfn.XMATCH(100,International!L$3:L$2000,1,1)+$BR88)), NA())</f>
        <v>#N/A</v>
      </c>
      <c r="CM88" t="e">
        <f t="shared" ref="CM88:CP88" si="326">IF(OR(ISNA($A88),$AC88&lt;100),NA(),IF(CL88=100,0,($BR88*LOG(2)/LOG(CL88/100))))</f>
        <v>#N/A</v>
      </c>
      <c r="CN88" t="e">
        <f>IF(OR(ISNA($A88),$AC88&lt;100),NA(),IF($BR88=0,0,FLOOR((CL88-_xlfn.XLOOKUP(_xlfn.AGGREGATE(5,6,$BR$3:$BR2039),$BR$3:$BR$2000,CL$3:CL$2000,1,1))/_xlfn.XLOOKUP($BR88,$BR$3:$BR$2000,$BR$3:$BR$2000,1,1), 1)))</f>
        <v>#N/A</v>
      </c>
      <c r="CO88" t="e" cm="1">
        <f t="array" ref="CO88">IFERROR(IF(OR(ISNA($A88),$AC88&lt;100,INDEX(International!O$3:O$2000,_xlfn.XMATCH(100,International!O$3:O$2000,1,1)+$BR88)=""),NA(),INDEX(International!O$3:O$2000,_xlfn.XMATCH(100,International!O$3:O$2000,1,1)+$BR88)), NA())</f>
        <v>#N/A</v>
      </c>
      <c r="CP88" t="e">
        <f t="shared" si="326"/>
        <v>#N/A</v>
      </c>
      <c r="CQ88" t="e">
        <f>IF(OR(ISNA($A88),$AC88&lt;100),NA(),IF($BR88=0,0,FLOOR((CO88-_xlfn.XLOOKUP(_xlfn.AGGREGATE(5,6,$BR$3:$BR2039),$BR$3:$BR$2000,CO$3:CO$2000,1,1))/_xlfn.XLOOKUP($BR88,$BR$3:$BR$2000,$BR$3:$BR$2000,1,1), 1)))</f>
        <v>#N/A</v>
      </c>
      <c r="CR88" t="e" cm="1">
        <f t="array" ref="CR88">IFERROR(IF(OR(ISNA($A88),$AC88&lt;100,INDEX(International!R$3:R$2000,_xlfn.XMATCH(100,International!R$3:R$2000,1,1)+$BR88)=""),NA(),INDEX(International!R$3:R$2000,_xlfn.XMATCH(100,International!R$3:R$2000,1,1)+$BR88)), NA())</f>
        <v>#N/A</v>
      </c>
      <c r="CS88" t="e">
        <f t="shared" ref="CS88:CV88" si="327">IF(OR(ISNA($A88),$AC88&lt;100),NA(),IF(CR88=100,0,($BR88*LOG(2)/LOG(CR88/100))))</f>
        <v>#N/A</v>
      </c>
      <c r="CT88" t="e">
        <f>IF(OR(ISNA($A88),$AC88&lt;100),NA(),IF($BR88=0,0,FLOOR((CR88-_xlfn.XLOOKUP(_xlfn.AGGREGATE(5,6,$BR$3:$BR2039),$BR$3:$BR$2000,CR$3:CR$2000,1,1))/_xlfn.XLOOKUP($BR88,$BR$3:$BR$2000,$BR$3:$BR$2000,1,1), 1)))</f>
        <v>#N/A</v>
      </c>
      <c r="CU88" t="e" cm="1">
        <f t="array" ref="CU88">IFERROR(IF(OR(ISNA($A88),$AC88&lt;100,INDEX(International!U$3:U$2000,_xlfn.XMATCH(100,International!U$3:U$2000,1,1)+$BR88)=""),NA(),INDEX(International!U$3:U$2000,_xlfn.XMATCH(100,International!U$3:U$2000,1,1)+$BR88)), NA())</f>
        <v>#N/A</v>
      </c>
      <c r="CV88" t="e">
        <f t="shared" si="327"/>
        <v>#N/A</v>
      </c>
      <c r="CW88" t="e">
        <f>IF(OR(ISNA($A88),$AC88&lt;100),NA(),IF($BR88=0,0,FLOOR((CU88-_xlfn.XLOOKUP(_xlfn.AGGREGATE(5,6,$BR$3:$BR2039),$BR$3:$BR$2000,CU$3:CU$2000,1,1))/_xlfn.XLOOKUP($BR88,$BR$3:$BR$2000,$BR$3:$BR$2000,1,1), 1)))</f>
        <v>#N/A</v>
      </c>
      <c r="CX88" t="e" cm="1">
        <f t="array" ref="CX88">IFERROR(IF(OR(ISNA($A88),$AC88&lt;100,INDEX(International!X$3:X$2000,_xlfn.XMATCH(100,International!X$3:X$2000,1,1)+$BR88)=""),NA(),INDEX(International!X$3:X$2000,_xlfn.XMATCH(100,International!X$3:X$2000,1,1)+$BR88)), NA())</f>
        <v>#N/A</v>
      </c>
      <c r="CY88" t="e">
        <f t="shared" ref="CY88" si="328">IF(OR(ISNA($A88),$AC88&lt;100),NA(),IF(CX88=100,0,($BR88*LOG(2)/LOG(CX88/100))))</f>
        <v>#N/A</v>
      </c>
      <c r="CZ88" t="e">
        <f>IF(OR(ISNA($A88),$AC88&lt;100),NA(),IF($BR88=0,0,FLOOR((CX88-_xlfn.XLOOKUP(_xlfn.AGGREGATE(5,6,$BR$3:$BR2039),$BR$3:$BR$2000,CX$3:CX$2000,1,1))/_xlfn.XLOOKUP($BR88,$BR$3:$BR$2000,$BR$3:$BR$2000,1,1), 1)))</f>
        <v>#N/A</v>
      </c>
      <c r="DA88" t="e">
        <f>IF(_xlfn.IFNA(A88,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88:K2085)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87+1,DA87+1,NA())))</f>
        <v>#N/A</v>
      </c>
      <c r="DB88" t="e" cm="1">
        <f t="array" ref="DB88">IFERROR(IF(ISNA($A88),NA(),INDEX(B$3:B$2000,_xlfn.XMATCH(Configuration!$B$12,B$3:B$2000,1,1)+$DA88)-0), NA())</f>
        <v>#N/A</v>
      </c>
      <c r="DC88" t="e" cm="1">
        <f t="array" ref="DC88">IFERROR(IF(ISNA($A88),NA(),INDEX(E$3:E$2000,_xlfn.XMATCH(Configuration!$B$12,E$3:E$2000,1,1)+$DA88)-0), NA())</f>
        <v>#N/A</v>
      </c>
      <c r="DD88" t="e" cm="1">
        <f t="array" ref="DD88">IFERROR(IF(ISNA($A88),NA(),INDEX(H$3:H$2000,_xlfn.XMATCH(Configuration!$B$12,H$3:H$2000,1,1)+$DA88)-0), NA())</f>
        <v>#N/A</v>
      </c>
      <c r="DE88" t="e" cm="1">
        <f t="array" ref="DE88">IFERROR(IF(ISNA($A88),NA(),INDEX(K$3:K$2000,_xlfn.XMATCH(Configuration!$B$12,K$3:K$2000,1,1)+$DA88)-0), NA())</f>
        <v>#N/A</v>
      </c>
      <c r="DF88" t="e" cm="1">
        <f t="array" ref="DF88">IFERROR(IF(ISNA($A88),NA(),INDEX(N$3:N$2000,_xlfn.XMATCH(Configuration!$B$12,N$3:N$2000,1,1)+$DA88)-0), NA())</f>
        <v>#N/A</v>
      </c>
      <c r="DG88" t="e" cm="1">
        <f t="array" ref="DG88">IFERROR(IF(ISNA($A88),NA(),INDEX(Q$3:Q$2000,_xlfn.XMATCH(Configuration!$B$12,Q$3:Q$2000,1,1)+$DA88)-0), NA())</f>
        <v>#N/A</v>
      </c>
      <c r="DH88" t="e" cm="1">
        <f t="array" ref="DH88">IFERROR(IF(ISNA($A88),NA(),INDEX(T$3:T$2000,_xlfn.XMATCH(Configuration!$B$12,T$3:T$2000,1,1)+$DA88)-0), NA())</f>
        <v>#N/A</v>
      </c>
      <c r="DI88" t="e" cm="1">
        <f t="array" ref="DI88">IFERROR(IF(ISNA($A88),NA(),INDEX(W$3:W$2000,_xlfn.XMATCH(Configuration!$B$12,W$3:W$2000,1,1)+$DA88)-0), NA())</f>
        <v>#N/A</v>
      </c>
    </row>
    <row r="89" spans="1:113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39"/>
        <v/>
      </c>
      <c r="AD89" t="str">
        <f t="shared" si="240"/>
        <v/>
      </c>
      <c r="AE89" t="str">
        <f t="shared" si="241"/>
        <v/>
      </c>
      <c r="AF89" s="5" t="str">
        <f t="shared" si="242"/>
        <v/>
      </c>
      <c r="AG89" t="str">
        <f t="shared" si="243"/>
        <v/>
      </c>
      <c r="AH89" t="str">
        <f t="shared" si="244"/>
        <v/>
      </c>
      <c r="AI89" t="str">
        <f t="shared" si="245"/>
        <v/>
      </c>
      <c r="AJ89" t="str">
        <f t="shared" si="246"/>
        <v/>
      </c>
      <c r="AK89" t="str">
        <f t="shared" si="247"/>
        <v/>
      </c>
      <c r="AL89" s="2" t="str">
        <f t="shared" si="248"/>
        <v/>
      </c>
      <c r="AM89" s="2" t="str">
        <f t="shared" si="249"/>
        <v/>
      </c>
      <c r="AN89" s="2" t="str">
        <f t="shared" si="250"/>
        <v/>
      </c>
      <c r="AO89" s="2" t="str">
        <f t="shared" si="251"/>
        <v/>
      </c>
      <c r="AP89" s="2" t="str">
        <f t="shared" si="252"/>
        <v/>
      </c>
      <c r="AQ89" s="2" t="str">
        <f t="shared" si="253"/>
        <v/>
      </c>
      <c r="AR89" s="2" t="str">
        <f t="shared" si="254"/>
        <v/>
      </c>
      <c r="AS89" s="2" t="str">
        <f t="shared" si="255"/>
        <v/>
      </c>
      <c r="AT89" s="2" t="str">
        <f t="shared" si="256"/>
        <v/>
      </c>
      <c r="AU89" s="2" t="str">
        <f t="shared" si="257"/>
        <v/>
      </c>
      <c r="AV89" s="3" t="str">
        <f t="shared" ca="1" si="258"/>
        <v/>
      </c>
      <c r="AW89" s="2" t="str">
        <f t="shared" si="259"/>
        <v/>
      </c>
      <c r="AX89" s="2" t="str">
        <f t="shared" si="260"/>
        <v/>
      </c>
      <c r="AY89" t="str">
        <f t="shared" si="261"/>
        <v/>
      </c>
      <c r="AZ89" t="str">
        <f t="shared" si="262"/>
        <v/>
      </c>
      <c r="BA89" s="3" t="str">
        <f>IF(_xlfn.IFNA($A89,"")="","",AC89/(Configuration!$B$1/1000000))</f>
        <v/>
      </c>
      <c r="BB89" t="str">
        <f>IF(OR(_xlfn.IFNA($A89,"")="", ROW()&lt;=3,MAX(International!$C$3:$C$2000)&lt;$AC89),"",$A89-_xlfn.XLOOKUP($AC89,International!$C$3:$C$2000,International!$A$3:$A$2000,NA(),1,1))</f>
        <v/>
      </c>
      <c r="BC89" t="str">
        <f>IF(OR(_xlfn.IFNA($A89,"")="", ROW()&lt;=3,MAX(International!$D$3:$D$2000)&lt;$BA89),"",$A89-_xlfn.XLOOKUP($BA89,International!$D$3:$D$2000,International!$A$3:$A$2000,NA(),1,1))</f>
        <v/>
      </c>
      <c r="BD89" t="str">
        <f>IF(OR(_xlfn.IFNA($A89,"")="", ROW()&lt;=3,MAX(International!$F$3:$F$2000)&lt;$AC89),"",$A89-_xlfn.XLOOKUP($AC89,International!$F$3:$F$2000,International!$A$3:$A$2000,NA(),1,1))</f>
        <v/>
      </c>
      <c r="BE89" t="str">
        <f>IF(OR(_xlfn.IFNA($A89,"")="", ROW()&lt;=3,MAX(International!$G$3:$G$2000)&lt;$BA89),"",$A89-_xlfn.XLOOKUP($BA89,International!$G$3:$G$2000,International!$A$3:$A$2000,NA(),1,1))</f>
        <v/>
      </c>
      <c r="BF89" t="str">
        <f>IF(OR(_xlfn.IFNA($A89,"")="", ROW()&lt;=3,MAX(International!$I$3:$I$2000)&lt;$AC89),"",$A89-_xlfn.XLOOKUP($AC89,International!$I$3:$I$2000,International!$A$3:$A$2000,NA(),1,1))</f>
        <v/>
      </c>
      <c r="BG89" t="str">
        <f>IF(OR(_xlfn.IFNA($A89,"")="", ROW()&lt;=3,MAX(International!$J$3:$J$2000)&lt;$BA89),"",$A89-_xlfn.XLOOKUP($BA89,International!$J$3:$J$2000,International!$A$3:$A$2000,NA(),1,1))</f>
        <v/>
      </c>
      <c r="BH89" t="str">
        <f>IF(OR(_xlfn.IFNA($A89,"")="", ROW()&lt;=3,MAX(International!$L$3:$L$2000)&lt;$AC89),"",$A89-_xlfn.XLOOKUP($AC89,International!$L$3:$L$2000,International!$A$3:$A$2000,NA(),1,1))</f>
        <v/>
      </c>
      <c r="BI89" t="str">
        <f>IF(OR(_xlfn.IFNA($A89,"")="", ROW()&lt;=3,MAX(International!$M$3:$M$2000)&lt;$BA89),"",$A89-_xlfn.XLOOKUP($BA89,International!$M$3:$M$2000,International!$A$3:$A$2000,NA(),1,1))</f>
        <v/>
      </c>
      <c r="BJ89" t="str">
        <f>IF(OR(_xlfn.IFNA($A89,"")="", ROW()&lt;=3,MAX(International!$O$3:$O$2000)&lt;$AC89),"",$A89-_xlfn.XLOOKUP($AC89,International!$O$3:$O$2000,International!$A$3:$A$2000,NA(),1,1))</f>
        <v/>
      </c>
      <c r="BK89" t="str">
        <f>IF(OR(_xlfn.IFNA($A89,"")="", ROW()&lt;=3,MAX(International!$P$3:$P$2000)&lt;$BA89),"",$A89-_xlfn.XLOOKUP($BA89,International!$P$3:$P$2000,International!$A$3:$A$2000,NA(),1,1))</f>
        <v/>
      </c>
      <c r="BL89" t="str">
        <f>IF(OR(_xlfn.IFNA($A89,"")="", ROW()&lt;=3,MAX(International!$R$3:$R$2000)&lt;$AC89),"",$A89-_xlfn.XLOOKUP($AC89,International!$R$3:$R$2000,International!$A$3:$A$2000,NA(),1,1))</f>
        <v/>
      </c>
      <c r="BM89" t="str">
        <f>IF(OR(_xlfn.IFNA($A89,"")="", ROW()&lt;=3,MAX(International!$S$3:$S$2000)&lt;$BA89),"",$A89-_xlfn.XLOOKUP($BA89,International!$S$3:$S$2000,International!$A$3:$A$2000,NA(),1,1))</f>
        <v/>
      </c>
      <c r="BN89" t="str">
        <f>IF(OR(_xlfn.IFNA($A89,"")="", ROW()&lt;=3,MAX(International!$U$3:$U$2000)&lt;$AC89),"",$A89-_xlfn.XLOOKUP($AC89,International!$U$3:$U$2000,International!$A$3:$A$2000,NA(),1,1))</f>
        <v/>
      </c>
      <c r="BO89" t="str">
        <f>IF(OR(_xlfn.IFNA($A89,"")="", ROW()&lt;=3,MAX(International!$V$3:$V$2000)&lt;$BA89),"",$A89-_xlfn.XLOOKUP($BA89,International!$V$3:$V$2000,International!$A$3:$A$2000,NA(),1,1))</f>
        <v/>
      </c>
      <c r="BP89" t="str">
        <f>IF(OR(_xlfn.IFNA($A89,"")="", ROW()&lt;=3,MAX(International!$X$3:$X$2000)&lt;$AC89),"",$A89-_xlfn.XLOOKUP($AC89,International!$X$3:$X$2000,International!$A$3:$A$2000,NA(),1,1))</f>
        <v/>
      </c>
      <c r="BQ89" t="str">
        <f>IF(OR(_xlfn.IFNA($A89,"")="", ROW()&lt;=3,MAX(International!$Y$3:$Y$2000)&lt;$BA89),"",$A89-_xlfn.XLOOKUP($BA89,International!$Y$3:$Y$2000,International!$A$3:$A$2000,NA(),1,1))</f>
        <v/>
      </c>
      <c r="BR89" t="e">
        <f t="shared" si="263"/>
        <v>#N/A</v>
      </c>
      <c r="BS89" t="e">
        <f t="shared" si="230"/>
        <v>#N/A</v>
      </c>
      <c r="BT89" t="e">
        <f t="shared" si="231"/>
        <v>#N/A</v>
      </c>
      <c r="BU89" t="e">
        <f t="shared" si="232"/>
        <v>#N/A</v>
      </c>
      <c r="BV89" t="e">
        <f t="shared" si="233"/>
        <v>#N/A</v>
      </c>
      <c r="BW89" t="e">
        <f t="shared" si="234"/>
        <v>#N/A</v>
      </c>
      <c r="BX89" t="e">
        <f>IFERROR(IF(OR(ISNA($A89),$AC89&lt;100),NA(),IF(FLOOR((2^(($BR89+2*_xlfn.XLOOKUP(_xlfn.AGGREGATE(4,6,$BR$3:$BR2040),$BR$3:$BR$2000,$CA$3:$CA$2000,1,1)*LOG(10)/LOG(2))/_xlfn.XLOOKUP(_xlfn.AGGREGATE(4,6,$BR$3:$BR2040),$BR$3:$BR$2000,$CA$3:$CA$2000,1,1))),2)&gt; _xlfn.AGGREGATE(4,6,$BZ$3:$CX$2000)+2000,NA(),FLOOR((2^(($BR89+2*_xlfn.XLOOKUP(_xlfn.AGGREGATE(4,6,$BR$3:$BR2040),$BR$3:$BR$2000,$CA$3:$CA$2000,1,1)*LOG(10)/LOG(2))/_xlfn.XLOOKUP(_xlfn.AGGREGATE(4,6,$BR$3:$BR2040),$BR$3:$BR$2000,$CA$3:$CA$2000,1,1))),2))), NA())</f>
        <v>#N/A</v>
      </c>
      <c r="BY89" t="e">
        <f>IF(OR(ISNA($A89),$AC89&lt;100),NA(),FLOOR(_xlfn.XLOOKUP(_xlfn.AGGREGATE(5,6,$BR$3:$BR2040),$BR$3:$BR$2000,$BZ$3:$BZ$2000,1,1)+(_xlfn.XLOOKUP(_xlfn.AGGREGATE(4,6,$BR$3:$BR2040),$BR$3:$BR$2000,$BZ$3:$BZ$2000,1,1)-_xlfn.XLOOKUP(_xlfn.AGGREGATE(5,6,$BR$3:$BR2040),$BR$3:$BR$2000,$BZ$3:$BZ$2000,1,1))/_xlfn.XLOOKUP(_xlfn.AGGREGATE(4,6,$BR$3:$BR2040),$BR$3:$BR$2000,$BR$3:$BR$2000,1,1)*BR89, 1))</f>
        <v>#N/A</v>
      </c>
      <c r="BZ89" t="e">
        <f t="shared" si="264"/>
        <v>#N/A</v>
      </c>
      <c r="CA89" t="e">
        <f t="shared" si="235"/>
        <v>#N/A</v>
      </c>
      <c r="CB89" t="e">
        <f>IF(OR(ISNA($A89),$AC89&lt;100),NA(),IF($BR89=0,0,FLOOR((BZ89-_xlfn.XLOOKUP(_xlfn.AGGREGATE(5,6,$BR$3:$BR2040),$BR$3:$BR$2000,BZ$3:BZ$2000,1,1))/_xlfn.XLOOKUP($BR89,$BR$3:$BR$2000,$BR$3:$BR$2000,1,1), 1)))</f>
        <v>#N/A</v>
      </c>
      <c r="CC89" t="e" cm="1">
        <f t="array" ref="CC89">IFERROR(IF(OR(ISNA($A89),$AC89&lt;100,INDEX(International!C$3:C$2000,_xlfn.XMATCH(100,International!C$3:C$2000,1,1)+$BR89)=""),NA(),INDEX(International!C$3:C$2000,_xlfn.XMATCH(100,International!C$3:C$2000,1,1)+$BR89)), NA())</f>
        <v>#N/A</v>
      </c>
      <c r="CD89" t="e">
        <f t="shared" si="265"/>
        <v>#N/A</v>
      </c>
      <c r="CE89" t="e">
        <f>IF(OR(ISNA($A89),$AC89&lt;100),NA(),IF($BR89=0,0,FLOOR((CC89-_xlfn.XLOOKUP(_xlfn.AGGREGATE(5,6,$BR$3:$BR2040),$BR$3:$BR$2000,CC$3:CC$2000,1,1))/_xlfn.XLOOKUP($BR89,$BR$3:$BR$2000,$BR$3:$BR$2000,1,1), 1)))</f>
        <v>#N/A</v>
      </c>
      <c r="CF89" t="e" cm="1">
        <f t="array" ref="CF89">IFERROR(IF(OR(ISNA($A89),$AC89&lt;100,INDEX(International!F$3:F$2000,_xlfn.XMATCH(100,International!F$3:F$2000,1,1)+$BR89)=""),NA(),INDEX(International!F$3:F$2000,_xlfn.XMATCH(100,International!F$3:F$2000,1,1)+$BR89)), NA())</f>
        <v>#N/A</v>
      </c>
      <c r="CG89" t="e">
        <f t="shared" si="178"/>
        <v>#N/A</v>
      </c>
      <c r="CH89" t="e">
        <f>IF(OR(ISNA($A89),$AC89&lt;100),NA(),IF($BR89=0,0,FLOOR((CF89-_xlfn.XLOOKUP(_xlfn.AGGREGATE(5,6,$BR$3:$BR2040),$BR$3:$BR$2000,CF$3:CF$2000,1,1))/_xlfn.XLOOKUP($BR89,$BR$3:$BR$2000,$BR$3:$BR$2000,1,1), 1)))</f>
        <v>#N/A</v>
      </c>
      <c r="CI89" t="e" cm="1">
        <f t="array" ref="CI89">IFERROR(IF(OR(ISNA($A89),$AC89&lt;100,INDEX(International!I$3:I$2000,_xlfn.XMATCH(100,International!I$3:I$2000,1,1)+$BR89)=""),NA(),INDEX(International!I$3:I$2000,_xlfn.XMATCH(100,International!I$3:I$2000,1,1)+$BR89)), NA())</f>
        <v>#N/A</v>
      </c>
      <c r="CJ89" t="e">
        <f t="shared" si="178"/>
        <v>#N/A</v>
      </c>
      <c r="CK89" t="e">
        <f>IF(OR(ISNA($A89),$AC89&lt;100),NA(),IF($BR89=0,0,FLOOR((CI89-_xlfn.XLOOKUP(_xlfn.AGGREGATE(5,6,$BR$3:$BR2040),$BR$3:$BR$2000,CI$3:CI$2000,1,1))/_xlfn.XLOOKUP($BR89,$BR$3:$BR$2000,$BR$3:$BR$2000,1,1), 1)))</f>
        <v>#N/A</v>
      </c>
      <c r="CL89" t="e" cm="1">
        <f t="array" ref="CL89">IFERROR(IF(OR(ISNA($A89),$AC89&lt;100,INDEX(International!L$3:L$2000,_xlfn.XMATCH(100,International!L$3:L$2000,1,1)+$BR89)=""),NA(),INDEX(International!L$3:L$2000,_xlfn.XMATCH(100,International!L$3:L$2000,1,1)+$BR89)), NA())</f>
        <v>#N/A</v>
      </c>
      <c r="CM89" t="e">
        <f t="shared" ref="CM89:CP89" si="329">IF(OR(ISNA($A89),$AC89&lt;100),NA(),IF(CL89=100,0,($BR89*LOG(2)/LOG(CL89/100))))</f>
        <v>#N/A</v>
      </c>
      <c r="CN89" t="e">
        <f>IF(OR(ISNA($A89),$AC89&lt;100),NA(),IF($BR89=0,0,FLOOR((CL89-_xlfn.XLOOKUP(_xlfn.AGGREGATE(5,6,$BR$3:$BR2040),$BR$3:$BR$2000,CL$3:CL$2000,1,1))/_xlfn.XLOOKUP($BR89,$BR$3:$BR$2000,$BR$3:$BR$2000,1,1), 1)))</f>
        <v>#N/A</v>
      </c>
      <c r="CO89" t="e" cm="1">
        <f t="array" ref="CO89">IFERROR(IF(OR(ISNA($A89),$AC89&lt;100,INDEX(International!O$3:O$2000,_xlfn.XMATCH(100,International!O$3:O$2000,1,1)+$BR89)=""),NA(),INDEX(International!O$3:O$2000,_xlfn.XMATCH(100,International!O$3:O$2000,1,1)+$BR89)), NA())</f>
        <v>#N/A</v>
      </c>
      <c r="CP89" t="e">
        <f t="shared" si="329"/>
        <v>#N/A</v>
      </c>
      <c r="CQ89" t="e">
        <f>IF(OR(ISNA($A89),$AC89&lt;100),NA(),IF($BR89=0,0,FLOOR((CO89-_xlfn.XLOOKUP(_xlfn.AGGREGATE(5,6,$BR$3:$BR2040),$BR$3:$BR$2000,CO$3:CO$2000,1,1))/_xlfn.XLOOKUP($BR89,$BR$3:$BR$2000,$BR$3:$BR$2000,1,1), 1)))</f>
        <v>#N/A</v>
      </c>
      <c r="CR89" t="e" cm="1">
        <f t="array" ref="CR89">IFERROR(IF(OR(ISNA($A89),$AC89&lt;100,INDEX(International!R$3:R$2000,_xlfn.XMATCH(100,International!R$3:R$2000,1,1)+$BR89)=""),NA(),INDEX(International!R$3:R$2000,_xlfn.XMATCH(100,International!R$3:R$2000,1,1)+$BR89)), NA())</f>
        <v>#N/A</v>
      </c>
      <c r="CS89" t="e">
        <f t="shared" ref="CS89:CV89" si="330">IF(OR(ISNA($A89),$AC89&lt;100),NA(),IF(CR89=100,0,($BR89*LOG(2)/LOG(CR89/100))))</f>
        <v>#N/A</v>
      </c>
      <c r="CT89" t="e">
        <f>IF(OR(ISNA($A89),$AC89&lt;100),NA(),IF($BR89=0,0,FLOOR((CR89-_xlfn.XLOOKUP(_xlfn.AGGREGATE(5,6,$BR$3:$BR2040),$BR$3:$BR$2000,CR$3:CR$2000,1,1))/_xlfn.XLOOKUP($BR89,$BR$3:$BR$2000,$BR$3:$BR$2000,1,1), 1)))</f>
        <v>#N/A</v>
      </c>
      <c r="CU89" t="e" cm="1">
        <f t="array" ref="CU89">IFERROR(IF(OR(ISNA($A89),$AC89&lt;100,INDEX(International!U$3:U$2000,_xlfn.XMATCH(100,International!U$3:U$2000,1,1)+$BR89)=""),NA(),INDEX(International!U$3:U$2000,_xlfn.XMATCH(100,International!U$3:U$2000,1,1)+$BR89)), NA())</f>
        <v>#N/A</v>
      </c>
      <c r="CV89" t="e">
        <f t="shared" si="330"/>
        <v>#N/A</v>
      </c>
      <c r="CW89" t="e">
        <f>IF(OR(ISNA($A89),$AC89&lt;100),NA(),IF($BR89=0,0,FLOOR((CU89-_xlfn.XLOOKUP(_xlfn.AGGREGATE(5,6,$BR$3:$BR2040),$BR$3:$BR$2000,CU$3:CU$2000,1,1))/_xlfn.XLOOKUP($BR89,$BR$3:$BR$2000,$BR$3:$BR$2000,1,1), 1)))</f>
        <v>#N/A</v>
      </c>
      <c r="CX89" t="e" cm="1">
        <f t="array" ref="CX89">IFERROR(IF(OR(ISNA($A89),$AC89&lt;100,INDEX(International!X$3:X$2000,_xlfn.XMATCH(100,International!X$3:X$2000,1,1)+$BR89)=""),NA(),INDEX(International!X$3:X$2000,_xlfn.XMATCH(100,International!X$3:X$2000,1,1)+$BR89)), NA())</f>
        <v>#N/A</v>
      </c>
      <c r="CY89" t="e">
        <f t="shared" ref="CY89" si="331">IF(OR(ISNA($A89),$AC89&lt;100),NA(),IF(CX89=100,0,($BR89*LOG(2)/LOG(CX89/100))))</f>
        <v>#N/A</v>
      </c>
      <c r="CZ89" t="e">
        <f>IF(OR(ISNA($A89),$AC89&lt;100),NA(),IF($BR89=0,0,FLOOR((CX89-_xlfn.XLOOKUP(_xlfn.AGGREGATE(5,6,$BR$3:$BR2040),$BR$3:$BR$2000,CX$3:CX$2000,1,1))/_xlfn.XLOOKUP($BR89,$BR$3:$BR$2000,$BR$3:$BR$2000,1,1), 1)))</f>
        <v>#N/A</v>
      </c>
      <c r="DA89" t="e">
        <f>IF(_xlfn.IFNA(A89,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89:K2086)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88+1,DA88+1,NA())))</f>
        <v>#N/A</v>
      </c>
      <c r="DB89" t="e" cm="1">
        <f t="array" ref="DB89">IFERROR(IF(ISNA($A89),NA(),INDEX(B$3:B$2000,_xlfn.XMATCH(Configuration!$B$12,B$3:B$2000,1,1)+$DA89)-0), NA())</f>
        <v>#N/A</v>
      </c>
      <c r="DC89" t="e" cm="1">
        <f t="array" ref="DC89">IFERROR(IF(ISNA($A89),NA(),INDEX(E$3:E$2000,_xlfn.XMATCH(Configuration!$B$12,E$3:E$2000,1,1)+$DA89)-0), NA())</f>
        <v>#N/A</v>
      </c>
      <c r="DD89" t="e" cm="1">
        <f t="array" ref="DD89">IFERROR(IF(ISNA($A89),NA(),INDEX(H$3:H$2000,_xlfn.XMATCH(Configuration!$B$12,H$3:H$2000,1,1)+$DA89)-0), NA())</f>
        <v>#N/A</v>
      </c>
      <c r="DE89" t="e" cm="1">
        <f t="array" ref="DE89">IFERROR(IF(ISNA($A89),NA(),INDEX(K$3:K$2000,_xlfn.XMATCH(Configuration!$B$12,K$3:K$2000,1,1)+$DA89)-0), NA())</f>
        <v>#N/A</v>
      </c>
      <c r="DF89" t="e" cm="1">
        <f t="array" ref="DF89">IFERROR(IF(ISNA($A89),NA(),INDEX(N$3:N$2000,_xlfn.XMATCH(Configuration!$B$12,N$3:N$2000,1,1)+$DA89)-0), NA())</f>
        <v>#N/A</v>
      </c>
      <c r="DG89" t="e" cm="1">
        <f t="array" ref="DG89">IFERROR(IF(ISNA($A89),NA(),INDEX(Q$3:Q$2000,_xlfn.XMATCH(Configuration!$B$12,Q$3:Q$2000,1,1)+$DA89)-0), NA())</f>
        <v>#N/A</v>
      </c>
      <c r="DH89" t="e" cm="1">
        <f t="array" ref="DH89">IFERROR(IF(ISNA($A89),NA(),INDEX(T$3:T$2000,_xlfn.XMATCH(Configuration!$B$12,T$3:T$2000,1,1)+$DA89)-0), NA())</f>
        <v>#N/A</v>
      </c>
      <c r="DI89" t="e" cm="1">
        <f t="array" ref="DI89">IFERROR(IF(ISNA($A89),NA(),INDEX(W$3:W$2000,_xlfn.XMATCH(Configuration!$B$12,W$3:W$2000,1,1)+$DA89)-0), NA())</f>
        <v>#N/A</v>
      </c>
    </row>
    <row r="90" spans="1:113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39"/>
        <v/>
      </c>
      <c r="AD90" t="str">
        <f t="shared" si="240"/>
        <v/>
      </c>
      <c r="AE90" t="str">
        <f t="shared" si="241"/>
        <v/>
      </c>
      <c r="AF90" s="5" t="str">
        <f t="shared" si="242"/>
        <v/>
      </c>
      <c r="AG90" t="str">
        <f t="shared" si="243"/>
        <v/>
      </c>
      <c r="AH90" t="str">
        <f t="shared" si="244"/>
        <v/>
      </c>
      <c r="AI90" t="str">
        <f t="shared" si="245"/>
        <v/>
      </c>
      <c r="AJ90" t="str">
        <f t="shared" si="246"/>
        <v/>
      </c>
      <c r="AK90" t="str">
        <f t="shared" si="247"/>
        <v/>
      </c>
      <c r="AL90" s="2" t="str">
        <f t="shared" si="248"/>
        <v/>
      </c>
      <c r="AM90" s="2" t="str">
        <f t="shared" si="249"/>
        <v/>
      </c>
      <c r="AN90" s="2" t="str">
        <f t="shared" si="250"/>
        <v/>
      </c>
      <c r="AO90" s="2" t="str">
        <f t="shared" si="251"/>
        <v/>
      </c>
      <c r="AP90" s="2" t="str">
        <f t="shared" si="252"/>
        <v/>
      </c>
      <c r="AQ90" s="2" t="str">
        <f t="shared" si="253"/>
        <v/>
      </c>
      <c r="AR90" s="2" t="str">
        <f t="shared" si="254"/>
        <v/>
      </c>
      <c r="AS90" s="2" t="str">
        <f t="shared" si="255"/>
        <v/>
      </c>
      <c r="AT90" s="2" t="str">
        <f t="shared" si="256"/>
        <v/>
      </c>
      <c r="AU90" s="2" t="str">
        <f t="shared" si="257"/>
        <v/>
      </c>
      <c r="AV90" s="3" t="str">
        <f t="shared" ca="1" si="258"/>
        <v/>
      </c>
      <c r="AW90" s="2" t="str">
        <f t="shared" si="259"/>
        <v/>
      </c>
      <c r="AX90" s="2" t="str">
        <f t="shared" si="260"/>
        <v/>
      </c>
      <c r="AY90" t="str">
        <f t="shared" si="261"/>
        <v/>
      </c>
      <c r="AZ90" t="str">
        <f t="shared" si="262"/>
        <v/>
      </c>
      <c r="BA90" s="3" t="str">
        <f>IF(_xlfn.IFNA($A90,"")="","",AC90/(Configuration!$B$1/1000000))</f>
        <v/>
      </c>
      <c r="BB90" t="str">
        <f>IF(OR(_xlfn.IFNA($A90,"")="", ROW()&lt;=3,MAX(International!$C$3:$C$2000)&lt;$AC90),"",$A90-_xlfn.XLOOKUP($AC90,International!$C$3:$C$2000,International!$A$3:$A$2000,NA(),1,1))</f>
        <v/>
      </c>
      <c r="BC90" t="str">
        <f>IF(OR(_xlfn.IFNA($A90,"")="", ROW()&lt;=3,MAX(International!$D$3:$D$2000)&lt;$BA90),"",$A90-_xlfn.XLOOKUP($BA90,International!$D$3:$D$2000,International!$A$3:$A$2000,NA(),1,1))</f>
        <v/>
      </c>
      <c r="BD90" t="str">
        <f>IF(OR(_xlfn.IFNA($A90,"")="", ROW()&lt;=3,MAX(International!$F$3:$F$2000)&lt;$AC90),"",$A90-_xlfn.XLOOKUP($AC90,International!$F$3:$F$2000,International!$A$3:$A$2000,NA(),1,1))</f>
        <v/>
      </c>
      <c r="BE90" t="str">
        <f>IF(OR(_xlfn.IFNA($A90,"")="", ROW()&lt;=3,MAX(International!$G$3:$G$2000)&lt;$BA90),"",$A90-_xlfn.XLOOKUP($BA90,International!$G$3:$G$2000,International!$A$3:$A$2000,NA(),1,1))</f>
        <v/>
      </c>
      <c r="BF90" t="str">
        <f>IF(OR(_xlfn.IFNA($A90,"")="", ROW()&lt;=3,MAX(International!$I$3:$I$2000)&lt;$AC90),"",$A90-_xlfn.XLOOKUP($AC90,International!$I$3:$I$2000,International!$A$3:$A$2000,NA(),1,1))</f>
        <v/>
      </c>
      <c r="BG90" t="str">
        <f>IF(OR(_xlfn.IFNA($A90,"")="", ROW()&lt;=3,MAX(International!$J$3:$J$2000)&lt;$BA90),"",$A90-_xlfn.XLOOKUP($BA90,International!$J$3:$J$2000,International!$A$3:$A$2000,NA(),1,1))</f>
        <v/>
      </c>
      <c r="BH90" t="str">
        <f>IF(OR(_xlfn.IFNA($A90,"")="", ROW()&lt;=3,MAX(International!$L$3:$L$2000)&lt;$AC90),"",$A90-_xlfn.XLOOKUP($AC90,International!$L$3:$L$2000,International!$A$3:$A$2000,NA(),1,1))</f>
        <v/>
      </c>
      <c r="BI90" t="str">
        <f>IF(OR(_xlfn.IFNA($A90,"")="", ROW()&lt;=3,MAX(International!$M$3:$M$2000)&lt;$BA90),"",$A90-_xlfn.XLOOKUP($BA90,International!$M$3:$M$2000,International!$A$3:$A$2000,NA(),1,1))</f>
        <v/>
      </c>
      <c r="BJ90" t="str">
        <f>IF(OR(_xlfn.IFNA($A90,"")="", ROW()&lt;=3,MAX(International!$O$3:$O$2000)&lt;$AC90),"",$A90-_xlfn.XLOOKUP($AC90,International!$O$3:$O$2000,International!$A$3:$A$2000,NA(),1,1))</f>
        <v/>
      </c>
      <c r="BK90" t="str">
        <f>IF(OR(_xlfn.IFNA($A90,"")="", ROW()&lt;=3,MAX(International!$P$3:$P$2000)&lt;$BA90),"",$A90-_xlfn.XLOOKUP($BA90,International!$P$3:$P$2000,International!$A$3:$A$2000,NA(),1,1))</f>
        <v/>
      </c>
      <c r="BL90" t="str">
        <f>IF(OR(_xlfn.IFNA($A90,"")="", ROW()&lt;=3,MAX(International!$R$3:$R$2000)&lt;$AC90),"",$A90-_xlfn.XLOOKUP($AC90,International!$R$3:$R$2000,International!$A$3:$A$2000,NA(),1,1))</f>
        <v/>
      </c>
      <c r="BM90" t="str">
        <f>IF(OR(_xlfn.IFNA($A90,"")="", ROW()&lt;=3,MAX(International!$S$3:$S$2000)&lt;$BA90),"",$A90-_xlfn.XLOOKUP($BA90,International!$S$3:$S$2000,International!$A$3:$A$2000,NA(),1,1))</f>
        <v/>
      </c>
      <c r="BN90" t="str">
        <f>IF(OR(_xlfn.IFNA($A90,"")="", ROW()&lt;=3,MAX(International!$U$3:$U$2000)&lt;$AC90),"",$A90-_xlfn.XLOOKUP($AC90,International!$U$3:$U$2000,International!$A$3:$A$2000,NA(),1,1))</f>
        <v/>
      </c>
      <c r="BO90" t="str">
        <f>IF(OR(_xlfn.IFNA($A90,"")="", ROW()&lt;=3,MAX(International!$V$3:$V$2000)&lt;$BA90),"",$A90-_xlfn.XLOOKUP($BA90,International!$V$3:$V$2000,International!$A$3:$A$2000,NA(),1,1))</f>
        <v/>
      </c>
      <c r="BP90" t="str">
        <f>IF(OR(_xlfn.IFNA($A90,"")="", ROW()&lt;=3,MAX(International!$X$3:$X$2000)&lt;$AC90),"",$A90-_xlfn.XLOOKUP($AC90,International!$X$3:$X$2000,International!$A$3:$A$2000,NA(),1,1))</f>
        <v/>
      </c>
      <c r="BQ90" t="str">
        <f>IF(OR(_xlfn.IFNA($A90,"")="", ROW()&lt;=3,MAX(International!$Y$3:$Y$2000)&lt;$BA90),"",$A90-_xlfn.XLOOKUP($BA90,International!$Y$3:$Y$2000,International!$A$3:$A$2000,NA(),1,1))</f>
        <v/>
      </c>
      <c r="BR90" t="e">
        <f t="shared" si="263"/>
        <v>#N/A</v>
      </c>
      <c r="BS90" t="e">
        <f t="shared" si="230"/>
        <v>#N/A</v>
      </c>
      <c r="BT90" t="e">
        <f t="shared" si="231"/>
        <v>#N/A</v>
      </c>
      <c r="BU90" t="e">
        <f t="shared" si="232"/>
        <v>#N/A</v>
      </c>
      <c r="BV90" t="e">
        <f t="shared" si="233"/>
        <v>#N/A</v>
      </c>
      <c r="BW90" t="e">
        <f t="shared" si="234"/>
        <v>#N/A</v>
      </c>
      <c r="BX90" t="e">
        <f>IFERROR(IF(OR(ISNA($A90),$AC90&lt;100),NA(),IF(FLOOR((2^(($BR90+2*_xlfn.XLOOKUP(_xlfn.AGGREGATE(4,6,$BR$3:$BR2041),$BR$3:$BR$2000,$CA$3:$CA$2000,1,1)*LOG(10)/LOG(2))/_xlfn.XLOOKUP(_xlfn.AGGREGATE(4,6,$BR$3:$BR2041),$BR$3:$BR$2000,$CA$3:$CA$2000,1,1))),2)&gt; _xlfn.AGGREGATE(4,6,$BZ$3:$CX$2000)+2000,NA(),FLOOR((2^(($BR90+2*_xlfn.XLOOKUP(_xlfn.AGGREGATE(4,6,$BR$3:$BR2041),$BR$3:$BR$2000,$CA$3:$CA$2000,1,1)*LOG(10)/LOG(2))/_xlfn.XLOOKUP(_xlfn.AGGREGATE(4,6,$BR$3:$BR2041),$BR$3:$BR$2000,$CA$3:$CA$2000,1,1))),2))), NA())</f>
        <v>#N/A</v>
      </c>
      <c r="BY90" t="e">
        <f>IF(OR(ISNA($A90),$AC90&lt;100),NA(),FLOOR(_xlfn.XLOOKUP(_xlfn.AGGREGATE(5,6,$BR$3:$BR2041),$BR$3:$BR$2000,$BZ$3:$BZ$2000,1,1)+(_xlfn.XLOOKUP(_xlfn.AGGREGATE(4,6,$BR$3:$BR2041),$BR$3:$BR$2000,$BZ$3:$BZ$2000,1,1)-_xlfn.XLOOKUP(_xlfn.AGGREGATE(5,6,$BR$3:$BR2041),$BR$3:$BR$2000,$BZ$3:$BZ$2000,1,1))/_xlfn.XLOOKUP(_xlfn.AGGREGATE(4,6,$BR$3:$BR2041),$BR$3:$BR$2000,$BR$3:$BR$2000,1,1)*BR90, 1))</f>
        <v>#N/A</v>
      </c>
      <c r="BZ90" t="e">
        <f t="shared" si="264"/>
        <v>#N/A</v>
      </c>
      <c r="CA90" t="e">
        <f t="shared" si="235"/>
        <v>#N/A</v>
      </c>
      <c r="CB90" t="e">
        <f>IF(OR(ISNA($A90),$AC90&lt;100),NA(),IF($BR90=0,0,FLOOR((BZ90-_xlfn.XLOOKUP(_xlfn.AGGREGATE(5,6,$BR$3:$BR2041),$BR$3:$BR$2000,BZ$3:BZ$2000,1,1))/_xlfn.XLOOKUP($BR90,$BR$3:$BR$2000,$BR$3:$BR$2000,1,1), 1)))</f>
        <v>#N/A</v>
      </c>
      <c r="CC90" t="e" cm="1">
        <f t="array" ref="CC90">IFERROR(IF(OR(ISNA($A90),$AC90&lt;100,INDEX(International!C$3:C$2000,_xlfn.XMATCH(100,International!C$3:C$2000,1,1)+$BR90)=""),NA(),INDEX(International!C$3:C$2000,_xlfn.XMATCH(100,International!C$3:C$2000,1,1)+$BR90)), NA())</f>
        <v>#N/A</v>
      </c>
      <c r="CD90" t="e">
        <f t="shared" si="265"/>
        <v>#N/A</v>
      </c>
      <c r="CE90" t="e">
        <f>IF(OR(ISNA($A90),$AC90&lt;100),NA(),IF($BR90=0,0,FLOOR((CC90-_xlfn.XLOOKUP(_xlfn.AGGREGATE(5,6,$BR$3:$BR2041),$BR$3:$BR$2000,CC$3:CC$2000,1,1))/_xlfn.XLOOKUP($BR90,$BR$3:$BR$2000,$BR$3:$BR$2000,1,1), 1)))</f>
        <v>#N/A</v>
      </c>
      <c r="CF90" t="e" cm="1">
        <f t="array" ref="CF90">IFERROR(IF(OR(ISNA($A90),$AC90&lt;100,INDEX(International!F$3:F$2000,_xlfn.XMATCH(100,International!F$3:F$2000,1,1)+$BR90)=""),NA(),INDEX(International!F$3:F$2000,_xlfn.XMATCH(100,International!F$3:F$2000,1,1)+$BR90)), NA())</f>
        <v>#N/A</v>
      </c>
      <c r="CG90" t="e">
        <f t="shared" si="178"/>
        <v>#N/A</v>
      </c>
      <c r="CH90" t="e">
        <f>IF(OR(ISNA($A90),$AC90&lt;100),NA(),IF($BR90=0,0,FLOOR((CF90-_xlfn.XLOOKUP(_xlfn.AGGREGATE(5,6,$BR$3:$BR2041),$BR$3:$BR$2000,CF$3:CF$2000,1,1))/_xlfn.XLOOKUP($BR90,$BR$3:$BR$2000,$BR$3:$BR$2000,1,1), 1)))</f>
        <v>#N/A</v>
      </c>
      <c r="CI90" t="e" cm="1">
        <f t="array" ref="CI90">IFERROR(IF(OR(ISNA($A90),$AC90&lt;100,INDEX(International!I$3:I$2000,_xlfn.XMATCH(100,International!I$3:I$2000,1,1)+$BR90)=""),NA(),INDEX(International!I$3:I$2000,_xlfn.XMATCH(100,International!I$3:I$2000,1,1)+$BR90)), NA())</f>
        <v>#N/A</v>
      </c>
      <c r="CJ90" t="e">
        <f t="shared" si="178"/>
        <v>#N/A</v>
      </c>
      <c r="CK90" t="e">
        <f>IF(OR(ISNA($A90),$AC90&lt;100),NA(),IF($BR90=0,0,FLOOR((CI90-_xlfn.XLOOKUP(_xlfn.AGGREGATE(5,6,$BR$3:$BR2041),$BR$3:$BR$2000,CI$3:CI$2000,1,1))/_xlfn.XLOOKUP($BR90,$BR$3:$BR$2000,$BR$3:$BR$2000,1,1), 1)))</f>
        <v>#N/A</v>
      </c>
      <c r="CL90" t="e" cm="1">
        <f t="array" ref="CL90">IFERROR(IF(OR(ISNA($A90),$AC90&lt;100,INDEX(International!L$3:L$2000,_xlfn.XMATCH(100,International!L$3:L$2000,1,1)+$BR90)=""),NA(),INDEX(International!L$3:L$2000,_xlfn.XMATCH(100,International!L$3:L$2000,1,1)+$BR90)), NA())</f>
        <v>#N/A</v>
      </c>
      <c r="CM90" t="e">
        <f t="shared" ref="CM90:CP90" si="332">IF(OR(ISNA($A90),$AC90&lt;100),NA(),IF(CL90=100,0,($BR90*LOG(2)/LOG(CL90/100))))</f>
        <v>#N/A</v>
      </c>
      <c r="CN90" t="e">
        <f>IF(OR(ISNA($A90),$AC90&lt;100),NA(),IF($BR90=0,0,FLOOR((CL90-_xlfn.XLOOKUP(_xlfn.AGGREGATE(5,6,$BR$3:$BR2041),$BR$3:$BR$2000,CL$3:CL$2000,1,1))/_xlfn.XLOOKUP($BR90,$BR$3:$BR$2000,$BR$3:$BR$2000,1,1), 1)))</f>
        <v>#N/A</v>
      </c>
      <c r="CO90" t="e" cm="1">
        <f t="array" ref="CO90">IFERROR(IF(OR(ISNA($A90),$AC90&lt;100,INDEX(International!O$3:O$2000,_xlfn.XMATCH(100,International!O$3:O$2000,1,1)+$BR90)=""),NA(),INDEX(International!O$3:O$2000,_xlfn.XMATCH(100,International!O$3:O$2000,1,1)+$BR90)), NA())</f>
        <v>#N/A</v>
      </c>
      <c r="CP90" t="e">
        <f t="shared" si="332"/>
        <v>#N/A</v>
      </c>
      <c r="CQ90" t="e">
        <f>IF(OR(ISNA($A90),$AC90&lt;100),NA(),IF($BR90=0,0,FLOOR((CO90-_xlfn.XLOOKUP(_xlfn.AGGREGATE(5,6,$BR$3:$BR2041),$BR$3:$BR$2000,CO$3:CO$2000,1,1))/_xlfn.XLOOKUP($BR90,$BR$3:$BR$2000,$BR$3:$BR$2000,1,1), 1)))</f>
        <v>#N/A</v>
      </c>
      <c r="CR90" t="e" cm="1">
        <f t="array" ref="CR90">IFERROR(IF(OR(ISNA($A90),$AC90&lt;100,INDEX(International!R$3:R$2000,_xlfn.XMATCH(100,International!R$3:R$2000,1,1)+$BR90)=""),NA(),INDEX(International!R$3:R$2000,_xlfn.XMATCH(100,International!R$3:R$2000,1,1)+$BR90)), NA())</f>
        <v>#N/A</v>
      </c>
      <c r="CS90" t="e">
        <f t="shared" ref="CS90:CV90" si="333">IF(OR(ISNA($A90),$AC90&lt;100),NA(),IF(CR90=100,0,($BR90*LOG(2)/LOG(CR90/100))))</f>
        <v>#N/A</v>
      </c>
      <c r="CT90" t="e">
        <f>IF(OR(ISNA($A90),$AC90&lt;100),NA(),IF($BR90=0,0,FLOOR((CR90-_xlfn.XLOOKUP(_xlfn.AGGREGATE(5,6,$BR$3:$BR2041),$BR$3:$BR$2000,CR$3:CR$2000,1,1))/_xlfn.XLOOKUP($BR90,$BR$3:$BR$2000,$BR$3:$BR$2000,1,1), 1)))</f>
        <v>#N/A</v>
      </c>
      <c r="CU90" t="e" cm="1">
        <f t="array" ref="CU90">IFERROR(IF(OR(ISNA($A90),$AC90&lt;100,INDEX(International!U$3:U$2000,_xlfn.XMATCH(100,International!U$3:U$2000,1,1)+$BR90)=""),NA(),INDEX(International!U$3:U$2000,_xlfn.XMATCH(100,International!U$3:U$2000,1,1)+$BR90)), NA())</f>
        <v>#N/A</v>
      </c>
      <c r="CV90" t="e">
        <f t="shared" si="333"/>
        <v>#N/A</v>
      </c>
      <c r="CW90" t="e">
        <f>IF(OR(ISNA($A90),$AC90&lt;100),NA(),IF($BR90=0,0,FLOOR((CU90-_xlfn.XLOOKUP(_xlfn.AGGREGATE(5,6,$BR$3:$BR2041),$BR$3:$BR$2000,CU$3:CU$2000,1,1))/_xlfn.XLOOKUP($BR90,$BR$3:$BR$2000,$BR$3:$BR$2000,1,1), 1)))</f>
        <v>#N/A</v>
      </c>
      <c r="CX90" t="e" cm="1">
        <f t="array" ref="CX90">IFERROR(IF(OR(ISNA($A90),$AC90&lt;100,INDEX(International!X$3:X$2000,_xlfn.XMATCH(100,International!X$3:X$2000,1,1)+$BR90)=""),NA(),INDEX(International!X$3:X$2000,_xlfn.XMATCH(100,International!X$3:X$2000,1,1)+$BR90)), NA())</f>
        <v>#N/A</v>
      </c>
      <c r="CY90" t="e">
        <f t="shared" ref="CY90" si="334">IF(OR(ISNA($A90),$AC90&lt;100),NA(),IF(CX90=100,0,($BR90*LOG(2)/LOG(CX90/100))))</f>
        <v>#N/A</v>
      </c>
      <c r="CZ90" t="e">
        <f>IF(OR(ISNA($A90),$AC90&lt;100),NA(),IF($BR90=0,0,FLOOR((CX90-_xlfn.XLOOKUP(_xlfn.AGGREGATE(5,6,$BR$3:$BR2041),$BR$3:$BR$2000,CX$3:CX$2000,1,1))/_xlfn.XLOOKUP($BR90,$BR$3:$BR$2000,$BR$3:$BR$2000,1,1), 1)))</f>
        <v>#N/A</v>
      </c>
      <c r="DA90" t="e">
        <f>IF(_xlfn.IFNA(A90,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90:K2087)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89+1,DA89+1,NA())))</f>
        <v>#N/A</v>
      </c>
      <c r="DB90" t="e" cm="1">
        <f t="array" ref="DB90">IFERROR(IF(ISNA($A90),NA(),INDEX(B$3:B$2000,_xlfn.XMATCH(Configuration!$B$12,B$3:B$2000,1,1)+$DA90)-0), NA())</f>
        <v>#N/A</v>
      </c>
      <c r="DC90" t="e" cm="1">
        <f t="array" ref="DC90">IFERROR(IF(ISNA($A90),NA(),INDEX(E$3:E$2000,_xlfn.XMATCH(Configuration!$B$12,E$3:E$2000,1,1)+$DA90)-0), NA())</f>
        <v>#N/A</v>
      </c>
      <c r="DD90" t="e" cm="1">
        <f t="array" ref="DD90">IFERROR(IF(ISNA($A90),NA(),INDEX(H$3:H$2000,_xlfn.XMATCH(Configuration!$B$12,H$3:H$2000,1,1)+$DA90)-0), NA())</f>
        <v>#N/A</v>
      </c>
      <c r="DE90" t="e" cm="1">
        <f t="array" ref="DE90">IFERROR(IF(ISNA($A90),NA(),INDEX(K$3:K$2000,_xlfn.XMATCH(Configuration!$B$12,K$3:K$2000,1,1)+$DA90)-0), NA())</f>
        <v>#N/A</v>
      </c>
      <c r="DF90" t="e" cm="1">
        <f t="array" ref="DF90">IFERROR(IF(ISNA($A90),NA(),INDEX(N$3:N$2000,_xlfn.XMATCH(Configuration!$B$12,N$3:N$2000,1,1)+$DA90)-0), NA())</f>
        <v>#N/A</v>
      </c>
      <c r="DG90" t="e" cm="1">
        <f t="array" ref="DG90">IFERROR(IF(ISNA($A90),NA(),INDEX(Q$3:Q$2000,_xlfn.XMATCH(Configuration!$B$12,Q$3:Q$2000,1,1)+$DA90)-0), NA())</f>
        <v>#N/A</v>
      </c>
      <c r="DH90" t="e" cm="1">
        <f t="array" ref="DH90">IFERROR(IF(ISNA($A90),NA(),INDEX(T$3:T$2000,_xlfn.XMATCH(Configuration!$B$12,T$3:T$2000,1,1)+$DA90)-0), NA())</f>
        <v>#N/A</v>
      </c>
      <c r="DI90" t="e" cm="1">
        <f t="array" ref="DI90">IFERROR(IF(ISNA($A90),NA(),INDEX(W$3:W$2000,_xlfn.XMATCH(Configuration!$B$12,W$3:W$2000,1,1)+$DA90)-0), NA())</f>
        <v>#N/A</v>
      </c>
    </row>
    <row r="91" spans="1:113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39"/>
        <v/>
      </c>
      <c r="AD91" t="str">
        <f t="shared" si="240"/>
        <v/>
      </c>
      <c r="AE91" t="str">
        <f t="shared" si="241"/>
        <v/>
      </c>
      <c r="AF91" s="5" t="str">
        <f t="shared" si="242"/>
        <v/>
      </c>
      <c r="AG91" t="str">
        <f t="shared" si="243"/>
        <v/>
      </c>
      <c r="AH91" t="str">
        <f t="shared" si="244"/>
        <v/>
      </c>
      <c r="AI91" t="str">
        <f t="shared" si="245"/>
        <v/>
      </c>
      <c r="AJ91" t="str">
        <f t="shared" si="246"/>
        <v/>
      </c>
      <c r="AK91" t="str">
        <f t="shared" si="247"/>
        <v/>
      </c>
      <c r="AL91" s="2" t="str">
        <f t="shared" si="248"/>
        <v/>
      </c>
      <c r="AM91" s="2" t="str">
        <f t="shared" si="249"/>
        <v/>
      </c>
      <c r="AN91" s="2" t="str">
        <f t="shared" si="250"/>
        <v/>
      </c>
      <c r="AO91" s="2" t="str">
        <f t="shared" si="251"/>
        <v/>
      </c>
      <c r="AP91" s="2" t="str">
        <f t="shared" si="252"/>
        <v/>
      </c>
      <c r="AQ91" s="2" t="str">
        <f t="shared" si="253"/>
        <v/>
      </c>
      <c r="AR91" s="2" t="str">
        <f t="shared" si="254"/>
        <v/>
      </c>
      <c r="AS91" s="2" t="str">
        <f t="shared" si="255"/>
        <v/>
      </c>
      <c r="AT91" s="2" t="str">
        <f t="shared" si="256"/>
        <v/>
      </c>
      <c r="AU91" s="2" t="str">
        <f t="shared" si="257"/>
        <v/>
      </c>
      <c r="AV91" s="3" t="str">
        <f t="shared" ca="1" si="258"/>
        <v/>
      </c>
      <c r="AW91" s="2" t="str">
        <f t="shared" si="259"/>
        <v/>
      </c>
      <c r="AX91" s="2" t="str">
        <f t="shared" si="260"/>
        <v/>
      </c>
      <c r="AY91" t="str">
        <f t="shared" si="261"/>
        <v/>
      </c>
      <c r="AZ91" t="str">
        <f t="shared" si="262"/>
        <v/>
      </c>
      <c r="BA91" s="3" t="str">
        <f>IF(_xlfn.IFNA($A91,"")="","",AC91/(Configuration!$B$1/1000000))</f>
        <v/>
      </c>
      <c r="BB91" t="str">
        <f>IF(OR(_xlfn.IFNA($A91,"")="", ROW()&lt;=3,MAX(International!$C$3:$C$2000)&lt;$AC91),"",$A91-_xlfn.XLOOKUP($AC91,International!$C$3:$C$2000,International!$A$3:$A$2000,NA(),1,1))</f>
        <v/>
      </c>
      <c r="BC91" t="str">
        <f>IF(OR(_xlfn.IFNA($A91,"")="", ROW()&lt;=3,MAX(International!$D$3:$D$2000)&lt;$BA91),"",$A91-_xlfn.XLOOKUP($BA91,International!$D$3:$D$2000,International!$A$3:$A$2000,NA(),1,1))</f>
        <v/>
      </c>
      <c r="BD91" t="str">
        <f>IF(OR(_xlfn.IFNA($A91,"")="", ROW()&lt;=3,MAX(International!$F$3:$F$2000)&lt;$AC91),"",$A91-_xlfn.XLOOKUP($AC91,International!$F$3:$F$2000,International!$A$3:$A$2000,NA(),1,1))</f>
        <v/>
      </c>
      <c r="BE91" t="str">
        <f>IF(OR(_xlfn.IFNA($A91,"")="", ROW()&lt;=3,MAX(International!$G$3:$G$2000)&lt;$BA91),"",$A91-_xlfn.XLOOKUP($BA91,International!$G$3:$G$2000,International!$A$3:$A$2000,NA(),1,1))</f>
        <v/>
      </c>
      <c r="BF91" t="str">
        <f>IF(OR(_xlfn.IFNA($A91,"")="", ROW()&lt;=3,MAX(International!$I$3:$I$2000)&lt;$AC91),"",$A91-_xlfn.XLOOKUP($AC91,International!$I$3:$I$2000,International!$A$3:$A$2000,NA(),1,1))</f>
        <v/>
      </c>
      <c r="BG91" t="str">
        <f>IF(OR(_xlfn.IFNA($A91,"")="", ROW()&lt;=3,MAX(International!$J$3:$J$2000)&lt;$BA91),"",$A91-_xlfn.XLOOKUP($BA91,International!$J$3:$J$2000,International!$A$3:$A$2000,NA(),1,1))</f>
        <v/>
      </c>
      <c r="BH91" t="str">
        <f>IF(OR(_xlfn.IFNA($A91,"")="", ROW()&lt;=3,MAX(International!$L$3:$L$2000)&lt;$AC91),"",$A91-_xlfn.XLOOKUP($AC91,International!$L$3:$L$2000,International!$A$3:$A$2000,NA(),1,1))</f>
        <v/>
      </c>
      <c r="BI91" t="str">
        <f>IF(OR(_xlfn.IFNA($A91,"")="", ROW()&lt;=3,MAX(International!$M$3:$M$2000)&lt;$BA91),"",$A91-_xlfn.XLOOKUP($BA91,International!$M$3:$M$2000,International!$A$3:$A$2000,NA(),1,1))</f>
        <v/>
      </c>
      <c r="BJ91" t="str">
        <f>IF(OR(_xlfn.IFNA($A91,"")="", ROW()&lt;=3,MAX(International!$O$3:$O$2000)&lt;$AC91),"",$A91-_xlfn.XLOOKUP($AC91,International!$O$3:$O$2000,International!$A$3:$A$2000,NA(),1,1))</f>
        <v/>
      </c>
      <c r="BK91" t="str">
        <f>IF(OR(_xlfn.IFNA($A91,"")="", ROW()&lt;=3,MAX(International!$P$3:$P$2000)&lt;$BA91),"",$A91-_xlfn.XLOOKUP($BA91,International!$P$3:$P$2000,International!$A$3:$A$2000,NA(),1,1))</f>
        <v/>
      </c>
      <c r="BL91" t="str">
        <f>IF(OR(_xlfn.IFNA($A91,"")="", ROW()&lt;=3,MAX(International!$R$3:$R$2000)&lt;$AC91),"",$A91-_xlfn.XLOOKUP($AC91,International!$R$3:$R$2000,International!$A$3:$A$2000,NA(),1,1))</f>
        <v/>
      </c>
      <c r="BM91" t="str">
        <f>IF(OR(_xlfn.IFNA($A91,"")="", ROW()&lt;=3,MAX(International!$S$3:$S$2000)&lt;$BA91),"",$A91-_xlfn.XLOOKUP($BA91,International!$S$3:$S$2000,International!$A$3:$A$2000,NA(),1,1))</f>
        <v/>
      </c>
      <c r="BN91" t="str">
        <f>IF(OR(_xlfn.IFNA($A91,"")="", ROW()&lt;=3,MAX(International!$U$3:$U$2000)&lt;$AC91),"",$A91-_xlfn.XLOOKUP($AC91,International!$U$3:$U$2000,International!$A$3:$A$2000,NA(),1,1))</f>
        <v/>
      </c>
      <c r="BO91" t="str">
        <f>IF(OR(_xlfn.IFNA($A91,"")="", ROW()&lt;=3,MAX(International!$V$3:$V$2000)&lt;$BA91),"",$A91-_xlfn.XLOOKUP($BA91,International!$V$3:$V$2000,International!$A$3:$A$2000,NA(),1,1))</f>
        <v/>
      </c>
      <c r="BP91" t="str">
        <f>IF(OR(_xlfn.IFNA($A91,"")="", ROW()&lt;=3,MAX(International!$X$3:$X$2000)&lt;$AC91),"",$A91-_xlfn.XLOOKUP($AC91,International!$X$3:$X$2000,International!$A$3:$A$2000,NA(),1,1))</f>
        <v/>
      </c>
      <c r="BQ91" t="str">
        <f>IF(OR(_xlfn.IFNA($A91,"")="", ROW()&lt;=3,MAX(International!$Y$3:$Y$2000)&lt;$BA91),"",$A91-_xlfn.XLOOKUP($BA91,International!$Y$3:$Y$2000,International!$A$3:$A$2000,NA(),1,1))</f>
        <v/>
      </c>
      <c r="BR91" t="e">
        <f t="shared" si="263"/>
        <v>#N/A</v>
      </c>
      <c r="BS91" t="e">
        <f t="shared" si="230"/>
        <v>#N/A</v>
      </c>
      <c r="BT91" t="e">
        <f t="shared" si="231"/>
        <v>#N/A</v>
      </c>
      <c r="BU91" t="e">
        <f t="shared" si="232"/>
        <v>#N/A</v>
      </c>
      <c r="BV91" t="e">
        <f t="shared" si="233"/>
        <v>#N/A</v>
      </c>
      <c r="BW91" t="e">
        <f t="shared" si="234"/>
        <v>#N/A</v>
      </c>
      <c r="BX91" t="e">
        <f>IFERROR(IF(OR(ISNA($A91),$AC91&lt;100),NA(),IF(FLOOR((2^(($BR91+2*_xlfn.XLOOKUP(_xlfn.AGGREGATE(4,6,$BR$3:$BR2042),$BR$3:$BR$2000,$CA$3:$CA$2000,1,1)*LOG(10)/LOG(2))/_xlfn.XLOOKUP(_xlfn.AGGREGATE(4,6,$BR$3:$BR2042),$BR$3:$BR$2000,$CA$3:$CA$2000,1,1))),2)&gt; _xlfn.AGGREGATE(4,6,$BZ$3:$CX$2000)+2000,NA(),FLOOR((2^(($BR91+2*_xlfn.XLOOKUP(_xlfn.AGGREGATE(4,6,$BR$3:$BR2042),$BR$3:$BR$2000,$CA$3:$CA$2000,1,1)*LOG(10)/LOG(2))/_xlfn.XLOOKUP(_xlfn.AGGREGATE(4,6,$BR$3:$BR2042),$BR$3:$BR$2000,$CA$3:$CA$2000,1,1))),2))), NA())</f>
        <v>#N/A</v>
      </c>
      <c r="BY91" t="e">
        <f>IF(OR(ISNA($A91),$AC91&lt;100),NA(),FLOOR(_xlfn.XLOOKUP(_xlfn.AGGREGATE(5,6,$BR$3:$BR2042),$BR$3:$BR$2000,$BZ$3:$BZ$2000,1,1)+(_xlfn.XLOOKUP(_xlfn.AGGREGATE(4,6,$BR$3:$BR2042),$BR$3:$BR$2000,$BZ$3:$BZ$2000,1,1)-_xlfn.XLOOKUP(_xlfn.AGGREGATE(5,6,$BR$3:$BR2042),$BR$3:$BR$2000,$BZ$3:$BZ$2000,1,1))/_xlfn.XLOOKUP(_xlfn.AGGREGATE(4,6,$BR$3:$BR2042),$BR$3:$BR$2000,$BR$3:$BR$2000,1,1)*BR91, 1))</f>
        <v>#N/A</v>
      </c>
      <c r="BZ91" t="e">
        <f t="shared" si="264"/>
        <v>#N/A</v>
      </c>
      <c r="CA91" t="e">
        <f t="shared" si="235"/>
        <v>#N/A</v>
      </c>
      <c r="CB91" t="e">
        <f>IF(OR(ISNA($A91),$AC91&lt;100),NA(),IF($BR91=0,0,FLOOR((BZ91-_xlfn.XLOOKUP(_xlfn.AGGREGATE(5,6,$BR$3:$BR2042),$BR$3:$BR$2000,BZ$3:BZ$2000,1,1))/_xlfn.XLOOKUP($BR91,$BR$3:$BR$2000,$BR$3:$BR$2000,1,1), 1)))</f>
        <v>#N/A</v>
      </c>
      <c r="CC91" t="e" cm="1">
        <f t="array" ref="CC91">IFERROR(IF(OR(ISNA($A91),$AC91&lt;100,INDEX(International!C$3:C$2000,_xlfn.XMATCH(100,International!C$3:C$2000,1,1)+$BR91)=""),NA(),INDEX(International!C$3:C$2000,_xlfn.XMATCH(100,International!C$3:C$2000,1,1)+$BR91)), NA())</f>
        <v>#N/A</v>
      </c>
      <c r="CD91" t="e">
        <f t="shared" si="265"/>
        <v>#N/A</v>
      </c>
      <c r="CE91" t="e">
        <f>IF(OR(ISNA($A91),$AC91&lt;100),NA(),IF($BR91=0,0,FLOOR((CC91-_xlfn.XLOOKUP(_xlfn.AGGREGATE(5,6,$BR$3:$BR2042),$BR$3:$BR$2000,CC$3:CC$2000,1,1))/_xlfn.XLOOKUP($BR91,$BR$3:$BR$2000,$BR$3:$BR$2000,1,1), 1)))</f>
        <v>#N/A</v>
      </c>
      <c r="CF91" t="e" cm="1">
        <f t="array" ref="CF91">IFERROR(IF(OR(ISNA($A91),$AC91&lt;100,INDEX(International!F$3:F$2000,_xlfn.XMATCH(100,International!F$3:F$2000,1,1)+$BR91)=""),NA(),INDEX(International!F$3:F$2000,_xlfn.XMATCH(100,International!F$3:F$2000,1,1)+$BR91)), NA())</f>
        <v>#N/A</v>
      </c>
      <c r="CG91" t="e">
        <f t="shared" si="178"/>
        <v>#N/A</v>
      </c>
      <c r="CH91" t="e">
        <f>IF(OR(ISNA($A91),$AC91&lt;100),NA(),IF($BR91=0,0,FLOOR((CF91-_xlfn.XLOOKUP(_xlfn.AGGREGATE(5,6,$BR$3:$BR2042),$BR$3:$BR$2000,CF$3:CF$2000,1,1))/_xlfn.XLOOKUP($BR91,$BR$3:$BR$2000,$BR$3:$BR$2000,1,1), 1)))</f>
        <v>#N/A</v>
      </c>
      <c r="CI91" t="e" cm="1">
        <f t="array" ref="CI91">IFERROR(IF(OR(ISNA($A91),$AC91&lt;100,INDEX(International!I$3:I$2000,_xlfn.XMATCH(100,International!I$3:I$2000,1,1)+$BR91)=""),NA(),INDEX(International!I$3:I$2000,_xlfn.XMATCH(100,International!I$3:I$2000,1,1)+$BR91)), NA())</f>
        <v>#N/A</v>
      </c>
      <c r="CJ91" t="e">
        <f t="shared" si="178"/>
        <v>#N/A</v>
      </c>
      <c r="CK91" t="e">
        <f>IF(OR(ISNA($A91),$AC91&lt;100),NA(),IF($BR91=0,0,FLOOR((CI91-_xlfn.XLOOKUP(_xlfn.AGGREGATE(5,6,$BR$3:$BR2042),$BR$3:$BR$2000,CI$3:CI$2000,1,1))/_xlfn.XLOOKUP($BR91,$BR$3:$BR$2000,$BR$3:$BR$2000,1,1), 1)))</f>
        <v>#N/A</v>
      </c>
      <c r="CL91" t="e" cm="1">
        <f t="array" ref="CL91">IFERROR(IF(OR(ISNA($A91),$AC91&lt;100,INDEX(International!L$3:L$2000,_xlfn.XMATCH(100,International!L$3:L$2000,1,1)+$BR91)=""),NA(),INDEX(International!L$3:L$2000,_xlfn.XMATCH(100,International!L$3:L$2000,1,1)+$BR91)), NA())</f>
        <v>#N/A</v>
      </c>
      <c r="CM91" t="e">
        <f t="shared" ref="CM91:CP91" si="335">IF(OR(ISNA($A91),$AC91&lt;100),NA(),IF(CL91=100,0,($BR91*LOG(2)/LOG(CL91/100))))</f>
        <v>#N/A</v>
      </c>
      <c r="CN91" t="e">
        <f>IF(OR(ISNA($A91),$AC91&lt;100),NA(),IF($BR91=0,0,FLOOR((CL91-_xlfn.XLOOKUP(_xlfn.AGGREGATE(5,6,$BR$3:$BR2042),$BR$3:$BR$2000,CL$3:CL$2000,1,1))/_xlfn.XLOOKUP($BR91,$BR$3:$BR$2000,$BR$3:$BR$2000,1,1), 1)))</f>
        <v>#N/A</v>
      </c>
      <c r="CO91" t="e" cm="1">
        <f t="array" ref="CO91">IFERROR(IF(OR(ISNA($A91),$AC91&lt;100,INDEX(International!O$3:O$2000,_xlfn.XMATCH(100,International!O$3:O$2000,1,1)+$BR91)=""),NA(),INDEX(International!O$3:O$2000,_xlfn.XMATCH(100,International!O$3:O$2000,1,1)+$BR91)), NA())</f>
        <v>#N/A</v>
      </c>
      <c r="CP91" t="e">
        <f t="shared" si="335"/>
        <v>#N/A</v>
      </c>
      <c r="CQ91" t="e">
        <f>IF(OR(ISNA($A91),$AC91&lt;100),NA(),IF($BR91=0,0,FLOOR((CO91-_xlfn.XLOOKUP(_xlfn.AGGREGATE(5,6,$BR$3:$BR2042),$BR$3:$BR$2000,CO$3:CO$2000,1,1))/_xlfn.XLOOKUP($BR91,$BR$3:$BR$2000,$BR$3:$BR$2000,1,1), 1)))</f>
        <v>#N/A</v>
      </c>
      <c r="CR91" t="e" cm="1">
        <f t="array" ref="CR91">IFERROR(IF(OR(ISNA($A91),$AC91&lt;100,INDEX(International!R$3:R$2000,_xlfn.XMATCH(100,International!R$3:R$2000,1,1)+$BR91)=""),NA(),INDEX(International!R$3:R$2000,_xlfn.XMATCH(100,International!R$3:R$2000,1,1)+$BR91)), NA())</f>
        <v>#N/A</v>
      </c>
      <c r="CS91" t="e">
        <f t="shared" ref="CS91:CV91" si="336">IF(OR(ISNA($A91),$AC91&lt;100),NA(),IF(CR91=100,0,($BR91*LOG(2)/LOG(CR91/100))))</f>
        <v>#N/A</v>
      </c>
      <c r="CT91" t="e">
        <f>IF(OR(ISNA($A91),$AC91&lt;100),NA(),IF($BR91=0,0,FLOOR((CR91-_xlfn.XLOOKUP(_xlfn.AGGREGATE(5,6,$BR$3:$BR2042),$BR$3:$BR$2000,CR$3:CR$2000,1,1))/_xlfn.XLOOKUP($BR91,$BR$3:$BR$2000,$BR$3:$BR$2000,1,1), 1)))</f>
        <v>#N/A</v>
      </c>
      <c r="CU91" t="e" cm="1">
        <f t="array" ref="CU91">IFERROR(IF(OR(ISNA($A91),$AC91&lt;100,INDEX(International!U$3:U$2000,_xlfn.XMATCH(100,International!U$3:U$2000,1,1)+$BR91)=""),NA(),INDEX(International!U$3:U$2000,_xlfn.XMATCH(100,International!U$3:U$2000,1,1)+$BR91)), NA())</f>
        <v>#N/A</v>
      </c>
      <c r="CV91" t="e">
        <f t="shared" si="336"/>
        <v>#N/A</v>
      </c>
      <c r="CW91" t="e">
        <f>IF(OR(ISNA($A91),$AC91&lt;100),NA(),IF($BR91=0,0,FLOOR((CU91-_xlfn.XLOOKUP(_xlfn.AGGREGATE(5,6,$BR$3:$BR2042),$BR$3:$BR$2000,CU$3:CU$2000,1,1))/_xlfn.XLOOKUP($BR91,$BR$3:$BR$2000,$BR$3:$BR$2000,1,1), 1)))</f>
        <v>#N/A</v>
      </c>
      <c r="CX91" t="e" cm="1">
        <f t="array" ref="CX91">IFERROR(IF(OR(ISNA($A91),$AC91&lt;100,INDEX(International!X$3:X$2000,_xlfn.XMATCH(100,International!X$3:X$2000,1,1)+$BR91)=""),NA(),INDEX(International!X$3:X$2000,_xlfn.XMATCH(100,International!X$3:X$2000,1,1)+$BR91)), NA())</f>
        <v>#N/A</v>
      </c>
      <c r="CY91" t="e">
        <f t="shared" ref="CY91" si="337">IF(OR(ISNA($A91),$AC91&lt;100),NA(),IF(CX91=100,0,($BR91*LOG(2)/LOG(CX91/100))))</f>
        <v>#N/A</v>
      </c>
      <c r="CZ91" t="e">
        <f>IF(OR(ISNA($A91),$AC91&lt;100),NA(),IF($BR91=0,0,FLOOR((CX91-_xlfn.XLOOKUP(_xlfn.AGGREGATE(5,6,$BR$3:$BR2042),$BR$3:$BR$2000,CX$3:CX$2000,1,1))/_xlfn.XLOOKUP($BR91,$BR$3:$BR$2000,$BR$3:$BR$2000,1,1), 1)))</f>
        <v>#N/A</v>
      </c>
      <c r="DA91" t="e">
        <f>IF(_xlfn.IFNA(A91,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91:K2088)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90+1,DA90+1,NA())))</f>
        <v>#N/A</v>
      </c>
      <c r="DB91" t="e" cm="1">
        <f t="array" ref="DB91">IFERROR(IF(ISNA($A91),NA(),INDEX(B$3:B$2000,_xlfn.XMATCH(Configuration!$B$12,B$3:B$2000,1,1)+$DA91)-0), NA())</f>
        <v>#N/A</v>
      </c>
      <c r="DC91" t="e" cm="1">
        <f t="array" ref="DC91">IFERROR(IF(ISNA($A91),NA(),INDEX(E$3:E$2000,_xlfn.XMATCH(Configuration!$B$12,E$3:E$2000,1,1)+$DA91)-0), NA())</f>
        <v>#N/A</v>
      </c>
      <c r="DD91" t="e" cm="1">
        <f t="array" ref="DD91">IFERROR(IF(ISNA($A91),NA(),INDEX(H$3:H$2000,_xlfn.XMATCH(Configuration!$B$12,H$3:H$2000,1,1)+$DA91)-0), NA())</f>
        <v>#N/A</v>
      </c>
      <c r="DE91" t="e" cm="1">
        <f t="array" ref="DE91">IFERROR(IF(ISNA($A91),NA(),INDEX(K$3:K$2000,_xlfn.XMATCH(Configuration!$B$12,K$3:K$2000,1,1)+$DA91)-0), NA())</f>
        <v>#N/A</v>
      </c>
      <c r="DF91" t="e" cm="1">
        <f t="array" ref="DF91">IFERROR(IF(ISNA($A91),NA(),INDEX(N$3:N$2000,_xlfn.XMATCH(Configuration!$B$12,N$3:N$2000,1,1)+$DA91)-0), NA())</f>
        <v>#N/A</v>
      </c>
      <c r="DG91" t="e" cm="1">
        <f t="array" ref="DG91">IFERROR(IF(ISNA($A91),NA(),INDEX(Q$3:Q$2000,_xlfn.XMATCH(Configuration!$B$12,Q$3:Q$2000,1,1)+$DA91)-0), NA())</f>
        <v>#N/A</v>
      </c>
      <c r="DH91" t="e" cm="1">
        <f t="array" ref="DH91">IFERROR(IF(ISNA($A91),NA(),INDEX(T$3:T$2000,_xlfn.XMATCH(Configuration!$B$12,T$3:T$2000,1,1)+$DA91)-0), NA())</f>
        <v>#N/A</v>
      </c>
      <c r="DI91" t="e" cm="1">
        <f t="array" ref="DI91">IFERROR(IF(ISNA($A91),NA(),INDEX(W$3:W$2000,_xlfn.XMATCH(Configuration!$B$12,W$3:W$2000,1,1)+$DA91)-0), NA())</f>
        <v>#N/A</v>
      </c>
    </row>
    <row r="92" spans="1:113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39"/>
        <v/>
      </c>
      <c r="AD92" t="str">
        <f t="shared" si="240"/>
        <v/>
      </c>
      <c r="AE92" t="str">
        <f t="shared" si="241"/>
        <v/>
      </c>
      <c r="AF92" s="5" t="str">
        <f t="shared" si="242"/>
        <v/>
      </c>
      <c r="AG92" t="str">
        <f t="shared" si="243"/>
        <v/>
      </c>
      <c r="AH92" t="str">
        <f t="shared" si="244"/>
        <v/>
      </c>
      <c r="AI92" t="str">
        <f t="shared" si="245"/>
        <v/>
      </c>
      <c r="AJ92" t="str">
        <f t="shared" si="246"/>
        <v/>
      </c>
      <c r="AK92" t="str">
        <f t="shared" si="247"/>
        <v/>
      </c>
      <c r="AL92" s="2" t="str">
        <f t="shared" si="248"/>
        <v/>
      </c>
      <c r="AM92" s="2" t="str">
        <f t="shared" si="249"/>
        <v/>
      </c>
      <c r="AN92" s="2" t="str">
        <f t="shared" si="250"/>
        <v/>
      </c>
      <c r="AO92" s="2" t="str">
        <f t="shared" si="251"/>
        <v/>
      </c>
      <c r="AP92" s="2" t="str">
        <f t="shared" si="252"/>
        <v/>
      </c>
      <c r="AQ92" s="2" t="str">
        <f t="shared" si="253"/>
        <v/>
      </c>
      <c r="AR92" s="2" t="str">
        <f t="shared" si="254"/>
        <v/>
      </c>
      <c r="AS92" s="2" t="str">
        <f t="shared" si="255"/>
        <v/>
      </c>
      <c r="AT92" s="2" t="str">
        <f t="shared" si="256"/>
        <v/>
      </c>
      <c r="AU92" s="2" t="str">
        <f t="shared" si="257"/>
        <v/>
      </c>
      <c r="AV92" s="3" t="str">
        <f t="shared" ca="1" si="258"/>
        <v/>
      </c>
      <c r="AW92" s="2" t="str">
        <f t="shared" si="259"/>
        <v/>
      </c>
      <c r="AX92" s="2" t="str">
        <f t="shared" si="260"/>
        <v/>
      </c>
      <c r="AY92" t="str">
        <f t="shared" si="261"/>
        <v/>
      </c>
      <c r="AZ92" t="str">
        <f t="shared" si="262"/>
        <v/>
      </c>
      <c r="BA92" s="3" t="str">
        <f>IF(_xlfn.IFNA($A92,"")="","",AC92/(Configuration!$B$1/1000000))</f>
        <v/>
      </c>
      <c r="BB92" t="str">
        <f>IF(OR(_xlfn.IFNA($A92,"")="", ROW()&lt;=3,MAX(International!$C$3:$C$2000)&lt;$AC92),"",$A92-_xlfn.XLOOKUP($AC92,International!$C$3:$C$2000,International!$A$3:$A$2000,NA(),1,1))</f>
        <v/>
      </c>
      <c r="BC92" t="str">
        <f>IF(OR(_xlfn.IFNA($A92,"")="", ROW()&lt;=3,MAX(International!$D$3:$D$2000)&lt;$BA92),"",$A92-_xlfn.XLOOKUP($BA92,International!$D$3:$D$2000,International!$A$3:$A$2000,NA(),1,1))</f>
        <v/>
      </c>
      <c r="BD92" t="str">
        <f>IF(OR(_xlfn.IFNA($A92,"")="", ROW()&lt;=3,MAX(International!$F$3:$F$2000)&lt;$AC92),"",$A92-_xlfn.XLOOKUP($AC92,International!$F$3:$F$2000,International!$A$3:$A$2000,NA(),1,1))</f>
        <v/>
      </c>
      <c r="BE92" t="str">
        <f>IF(OR(_xlfn.IFNA($A92,"")="", ROW()&lt;=3,MAX(International!$G$3:$G$2000)&lt;$BA92),"",$A92-_xlfn.XLOOKUP($BA92,International!$G$3:$G$2000,International!$A$3:$A$2000,NA(),1,1))</f>
        <v/>
      </c>
      <c r="BF92" t="str">
        <f>IF(OR(_xlfn.IFNA($A92,"")="", ROW()&lt;=3,MAX(International!$I$3:$I$2000)&lt;$AC92),"",$A92-_xlfn.XLOOKUP($AC92,International!$I$3:$I$2000,International!$A$3:$A$2000,NA(),1,1))</f>
        <v/>
      </c>
      <c r="BG92" t="str">
        <f>IF(OR(_xlfn.IFNA($A92,"")="", ROW()&lt;=3,MAX(International!$J$3:$J$2000)&lt;$BA92),"",$A92-_xlfn.XLOOKUP($BA92,International!$J$3:$J$2000,International!$A$3:$A$2000,NA(),1,1))</f>
        <v/>
      </c>
      <c r="BH92" t="str">
        <f>IF(OR(_xlfn.IFNA($A92,"")="", ROW()&lt;=3,MAX(International!$L$3:$L$2000)&lt;$AC92),"",$A92-_xlfn.XLOOKUP($AC92,International!$L$3:$L$2000,International!$A$3:$A$2000,NA(),1,1))</f>
        <v/>
      </c>
      <c r="BI92" t="str">
        <f>IF(OR(_xlfn.IFNA($A92,"")="", ROW()&lt;=3,MAX(International!$M$3:$M$2000)&lt;$BA92),"",$A92-_xlfn.XLOOKUP($BA92,International!$M$3:$M$2000,International!$A$3:$A$2000,NA(),1,1))</f>
        <v/>
      </c>
      <c r="BJ92" t="str">
        <f>IF(OR(_xlfn.IFNA($A92,"")="", ROW()&lt;=3,MAX(International!$O$3:$O$2000)&lt;$AC92),"",$A92-_xlfn.XLOOKUP($AC92,International!$O$3:$O$2000,International!$A$3:$A$2000,NA(),1,1))</f>
        <v/>
      </c>
      <c r="BK92" t="str">
        <f>IF(OR(_xlfn.IFNA($A92,"")="", ROW()&lt;=3,MAX(International!$P$3:$P$2000)&lt;$BA92),"",$A92-_xlfn.XLOOKUP($BA92,International!$P$3:$P$2000,International!$A$3:$A$2000,NA(),1,1))</f>
        <v/>
      </c>
      <c r="BL92" t="str">
        <f>IF(OR(_xlfn.IFNA($A92,"")="", ROW()&lt;=3,MAX(International!$R$3:$R$2000)&lt;$AC92),"",$A92-_xlfn.XLOOKUP($AC92,International!$R$3:$R$2000,International!$A$3:$A$2000,NA(),1,1))</f>
        <v/>
      </c>
      <c r="BM92" t="str">
        <f>IF(OR(_xlfn.IFNA($A92,"")="", ROW()&lt;=3,MAX(International!$S$3:$S$2000)&lt;$BA92),"",$A92-_xlfn.XLOOKUP($BA92,International!$S$3:$S$2000,International!$A$3:$A$2000,NA(),1,1))</f>
        <v/>
      </c>
      <c r="BN92" t="str">
        <f>IF(OR(_xlfn.IFNA($A92,"")="", ROW()&lt;=3,MAX(International!$U$3:$U$2000)&lt;$AC92),"",$A92-_xlfn.XLOOKUP($AC92,International!$U$3:$U$2000,International!$A$3:$A$2000,NA(),1,1))</f>
        <v/>
      </c>
      <c r="BO92" t="str">
        <f>IF(OR(_xlfn.IFNA($A92,"")="", ROW()&lt;=3,MAX(International!$V$3:$V$2000)&lt;$BA92),"",$A92-_xlfn.XLOOKUP($BA92,International!$V$3:$V$2000,International!$A$3:$A$2000,NA(),1,1))</f>
        <v/>
      </c>
      <c r="BP92" t="str">
        <f>IF(OR(_xlfn.IFNA($A92,"")="", ROW()&lt;=3,MAX(International!$X$3:$X$2000)&lt;$AC92),"",$A92-_xlfn.XLOOKUP($AC92,International!$X$3:$X$2000,International!$A$3:$A$2000,NA(),1,1))</f>
        <v/>
      </c>
      <c r="BQ92" t="str">
        <f>IF(OR(_xlfn.IFNA($A92,"")="", ROW()&lt;=3,MAX(International!$Y$3:$Y$2000)&lt;$BA92),"",$A92-_xlfn.XLOOKUP($BA92,International!$Y$3:$Y$2000,International!$A$3:$A$2000,NA(),1,1))</f>
        <v/>
      </c>
      <c r="BR92" t="e">
        <f t="shared" si="263"/>
        <v>#N/A</v>
      </c>
      <c r="BS92" t="e">
        <f t="shared" si="230"/>
        <v>#N/A</v>
      </c>
      <c r="BT92" t="e">
        <f t="shared" si="231"/>
        <v>#N/A</v>
      </c>
      <c r="BU92" t="e">
        <f t="shared" si="232"/>
        <v>#N/A</v>
      </c>
      <c r="BV92" t="e">
        <f t="shared" si="233"/>
        <v>#N/A</v>
      </c>
      <c r="BW92" t="e">
        <f t="shared" si="234"/>
        <v>#N/A</v>
      </c>
      <c r="BX92" t="e">
        <f>IFERROR(IF(OR(ISNA($A92),$AC92&lt;100),NA(),IF(FLOOR((2^(($BR92+2*_xlfn.XLOOKUP(_xlfn.AGGREGATE(4,6,$BR$3:$BR2043),$BR$3:$BR$2000,$CA$3:$CA$2000,1,1)*LOG(10)/LOG(2))/_xlfn.XLOOKUP(_xlfn.AGGREGATE(4,6,$BR$3:$BR2043),$BR$3:$BR$2000,$CA$3:$CA$2000,1,1))),2)&gt; _xlfn.AGGREGATE(4,6,$BZ$3:$CX$2000)+2000,NA(),FLOOR((2^(($BR92+2*_xlfn.XLOOKUP(_xlfn.AGGREGATE(4,6,$BR$3:$BR2043),$BR$3:$BR$2000,$CA$3:$CA$2000,1,1)*LOG(10)/LOG(2))/_xlfn.XLOOKUP(_xlfn.AGGREGATE(4,6,$BR$3:$BR2043),$BR$3:$BR$2000,$CA$3:$CA$2000,1,1))),2))), NA())</f>
        <v>#N/A</v>
      </c>
      <c r="BY92" t="e">
        <f>IF(OR(ISNA($A92),$AC92&lt;100),NA(),FLOOR(_xlfn.XLOOKUP(_xlfn.AGGREGATE(5,6,$BR$3:$BR2043),$BR$3:$BR$2000,$BZ$3:$BZ$2000,1,1)+(_xlfn.XLOOKUP(_xlfn.AGGREGATE(4,6,$BR$3:$BR2043),$BR$3:$BR$2000,$BZ$3:$BZ$2000,1,1)-_xlfn.XLOOKUP(_xlfn.AGGREGATE(5,6,$BR$3:$BR2043),$BR$3:$BR$2000,$BZ$3:$BZ$2000,1,1))/_xlfn.XLOOKUP(_xlfn.AGGREGATE(4,6,$BR$3:$BR2043),$BR$3:$BR$2000,$BR$3:$BR$2000,1,1)*BR92, 1))</f>
        <v>#N/A</v>
      </c>
      <c r="BZ92" t="e">
        <f t="shared" si="264"/>
        <v>#N/A</v>
      </c>
      <c r="CA92" t="e">
        <f t="shared" si="235"/>
        <v>#N/A</v>
      </c>
      <c r="CB92" t="e">
        <f>IF(OR(ISNA($A92),$AC92&lt;100),NA(),IF($BR92=0,0,FLOOR((BZ92-_xlfn.XLOOKUP(_xlfn.AGGREGATE(5,6,$BR$3:$BR2043),$BR$3:$BR$2000,BZ$3:BZ$2000,1,1))/_xlfn.XLOOKUP($BR92,$BR$3:$BR$2000,$BR$3:$BR$2000,1,1), 1)))</f>
        <v>#N/A</v>
      </c>
      <c r="CC92" t="e" cm="1">
        <f t="array" ref="CC92">IFERROR(IF(OR(ISNA($A92),$AC92&lt;100,INDEX(International!C$3:C$2000,_xlfn.XMATCH(100,International!C$3:C$2000,1,1)+$BR92)=""),NA(),INDEX(International!C$3:C$2000,_xlfn.XMATCH(100,International!C$3:C$2000,1,1)+$BR92)), NA())</f>
        <v>#N/A</v>
      </c>
      <c r="CD92" t="e">
        <f t="shared" si="265"/>
        <v>#N/A</v>
      </c>
      <c r="CE92" t="e">
        <f>IF(OR(ISNA($A92),$AC92&lt;100),NA(),IF($BR92=0,0,FLOOR((CC92-_xlfn.XLOOKUP(_xlfn.AGGREGATE(5,6,$BR$3:$BR2043),$BR$3:$BR$2000,CC$3:CC$2000,1,1))/_xlfn.XLOOKUP($BR92,$BR$3:$BR$2000,$BR$3:$BR$2000,1,1), 1)))</f>
        <v>#N/A</v>
      </c>
      <c r="CF92" t="e" cm="1">
        <f t="array" ref="CF92">IFERROR(IF(OR(ISNA($A92),$AC92&lt;100,INDEX(International!F$3:F$2000,_xlfn.XMATCH(100,International!F$3:F$2000,1,1)+$BR92)=""),NA(),INDEX(International!F$3:F$2000,_xlfn.XMATCH(100,International!F$3:F$2000,1,1)+$BR92)), NA())</f>
        <v>#N/A</v>
      </c>
      <c r="CG92" t="e">
        <f t="shared" si="178"/>
        <v>#N/A</v>
      </c>
      <c r="CH92" t="e">
        <f>IF(OR(ISNA($A92),$AC92&lt;100),NA(),IF($BR92=0,0,FLOOR((CF92-_xlfn.XLOOKUP(_xlfn.AGGREGATE(5,6,$BR$3:$BR2043),$BR$3:$BR$2000,CF$3:CF$2000,1,1))/_xlfn.XLOOKUP($BR92,$BR$3:$BR$2000,$BR$3:$BR$2000,1,1), 1)))</f>
        <v>#N/A</v>
      </c>
      <c r="CI92" t="e" cm="1">
        <f t="array" ref="CI92">IFERROR(IF(OR(ISNA($A92),$AC92&lt;100,INDEX(International!I$3:I$2000,_xlfn.XMATCH(100,International!I$3:I$2000,1,1)+$BR92)=""),NA(),INDEX(International!I$3:I$2000,_xlfn.XMATCH(100,International!I$3:I$2000,1,1)+$BR92)), NA())</f>
        <v>#N/A</v>
      </c>
      <c r="CJ92" t="e">
        <f t="shared" si="178"/>
        <v>#N/A</v>
      </c>
      <c r="CK92" t="e">
        <f>IF(OR(ISNA($A92),$AC92&lt;100),NA(),IF($BR92=0,0,FLOOR((CI92-_xlfn.XLOOKUP(_xlfn.AGGREGATE(5,6,$BR$3:$BR2043),$BR$3:$BR$2000,CI$3:CI$2000,1,1))/_xlfn.XLOOKUP($BR92,$BR$3:$BR$2000,$BR$3:$BR$2000,1,1), 1)))</f>
        <v>#N/A</v>
      </c>
      <c r="CL92" t="e" cm="1">
        <f t="array" ref="CL92">IFERROR(IF(OR(ISNA($A92),$AC92&lt;100,INDEX(International!L$3:L$2000,_xlfn.XMATCH(100,International!L$3:L$2000,1,1)+$BR92)=""),NA(),INDEX(International!L$3:L$2000,_xlfn.XMATCH(100,International!L$3:L$2000,1,1)+$BR92)), NA())</f>
        <v>#N/A</v>
      </c>
      <c r="CM92" t="e">
        <f t="shared" ref="CM92:CP92" si="338">IF(OR(ISNA($A92),$AC92&lt;100),NA(),IF(CL92=100,0,($BR92*LOG(2)/LOG(CL92/100))))</f>
        <v>#N/A</v>
      </c>
      <c r="CN92" t="e">
        <f>IF(OR(ISNA($A92),$AC92&lt;100),NA(),IF($BR92=0,0,FLOOR((CL92-_xlfn.XLOOKUP(_xlfn.AGGREGATE(5,6,$BR$3:$BR2043),$BR$3:$BR$2000,CL$3:CL$2000,1,1))/_xlfn.XLOOKUP($BR92,$BR$3:$BR$2000,$BR$3:$BR$2000,1,1), 1)))</f>
        <v>#N/A</v>
      </c>
      <c r="CO92" t="e" cm="1">
        <f t="array" ref="CO92">IFERROR(IF(OR(ISNA($A92),$AC92&lt;100,INDEX(International!O$3:O$2000,_xlfn.XMATCH(100,International!O$3:O$2000,1,1)+$BR92)=""),NA(),INDEX(International!O$3:O$2000,_xlfn.XMATCH(100,International!O$3:O$2000,1,1)+$BR92)), NA())</f>
        <v>#N/A</v>
      </c>
      <c r="CP92" t="e">
        <f t="shared" si="338"/>
        <v>#N/A</v>
      </c>
      <c r="CQ92" t="e">
        <f>IF(OR(ISNA($A92),$AC92&lt;100),NA(),IF($BR92=0,0,FLOOR((CO92-_xlfn.XLOOKUP(_xlfn.AGGREGATE(5,6,$BR$3:$BR2043),$BR$3:$BR$2000,CO$3:CO$2000,1,1))/_xlfn.XLOOKUP($BR92,$BR$3:$BR$2000,$BR$3:$BR$2000,1,1), 1)))</f>
        <v>#N/A</v>
      </c>
      <c r="CR92" t="e" cm="1">
        <f t="array" ref="CR92">IFERROR(IF(OR(ISNA($A92),$AC92&lt;100,INDEX(International!R$3:R$2000,_xlfn.XMATCH(100,International!R$3:R$2000,1,1)+$BR92)=""),NA(),INDEX(International!R$3:R$2000,_xlfn.XMATCH(100,International!R$3:R$2000,1,1)+$BR92)), NA())</f>
        <v>#N/A</v>
      </c>
      <c r="CS92" t="e">
        <f t="shared" ref="CS92:CV92" si="339">IF(OR(ISNA($A92),$AC92&lt;100),NA(),IF(CR92=100,0,($BR92*LOG(2)/LOG(CR92/100))))</f>
        <v>#N/A</v>
      </c>
      <c r="CT92" t="e">
        <f>IF(OR(ISNA($A92),$AC92&lt;100),NA(),IF($BR92=0,0,FLOOR((CR92-_xlfn.XLOOKUP(_xlfn.AGGREGATE(5,6,$BR$3:$BR2043),$BR$3:$BR$2000,CR$3:CR$2000,1,1))/_xlfn.XLOOKUP($BR92,$BR$3:$BR$2000,$BR$3:$BR$2000,1,1), 1)))</f>
        <v>#N/A</v>
      </c>
      <c r="CU92" t="e" cm="1">
        <f t="array" ref="CU92">IFERROR(IF(OR(ISNA($A92),$AC92&lt;100,INDEX(International!U$3:U$2000,_xlfn.XMATCH(100,International!U$3:U$2000,1,1)+$BR92)=""),NA(),INDEX(International!U$3:U$2000,_xlfn.XMATCH(100,International!U$3:U$2000,1,1)+$BR92)), NA())</f>
        <v>#N/A</v>
      </c>
      <c r="CV92" t="e">
        <f t="shared" si="339"/>
        <v>#N/A</v>
      </c>
      <c r="CW92" t="e">
        <f>IF(OR(ISNA($A92),$AC92&lt;100),NA(),IF($BR92=0,0,FLOOR((CU92-_xlfn.XLOOKUP(_xlfn.AGGREGATE(5,6,$BR$3:$BR2043),$BR$3:$BR$2000,CU$3:CU$2000,1,1))/_xlfn.XLOOKUP($BR92,$BR$3:$BR$2000,$BR$3:$BR$2000,1,1), 1)))</f>
        <v>#N/A</v>
      </c>
      <c r="CX92" t="e" cm="1">
        <f t="array" ref="CX92">IFERROR(IF(OR(ISNA($A92),$AC92&lt;100,INDEX(International!X$3:X$2000,_xlfn.XMATCH(100,International!X$3:X$2000,1,1)+$BR92)=""),NA(),INDEX(International!X$3:X$2000,_xlfn.XMATCH(100,International!X$3:X$2000,1,1)+$BR92)), NA())</f>
        <v>#N/A</v>
      </c>
      <c r="CY92" t="e">
        <f t="shared" ref="CY92" si="340">IF(OR(ISNA($A92),$AC92&lt;100),NA(),IF(CX92=100,0,($BR92*LOG(2)/LOG(CX92/100))))</f>
        <v>#N/A</v>
      </c>
      <c r="CZ92" t="e">
        <f>IF(OR(ISNA($A92),$AC92&lt;100),NA(),IF($BR92=0,0,FLOOR((CX92-_xlfn.XLOOKUP(_xlfn.AGGREGATE(5,6,$BR$3:$BR2043),$BR$3:$BR$2000,CX$3:CX$2000,1,1))/_xlfn.XLOOKUP($BR92,$BR$3:$BR$2000,$BR$3:$BR$2000,1,1), 1)))</f>
        <v>#N/A</v>
      </c>
      <c r="DA92" t="e">
        <f>IF(_xlfn.IFNA(A92,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92:K2089)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91+1,DA91+1,NA())))</f>
        <v>#N/A</v>
      </c>
      <c r="DB92" t="e" cm="1">
        <f t="array" ref="DB92">IFERROR(IF(ISNA($A92),NA(),INDEX(B$3:B$2000,_xlfn.XMATCH(Configuration!$B$12,B$3:B$2000,1,1)+$DA92)-0), NA())</f>
        <v>#N/A</v>
      </c>
      <c r="DC92" t="e" cm="1">
        <f t="array" ref="DC92">IFERROR(IF(ISNA($A92),NA(),INDEX(E$3:E$2000,_xlfn.XMATCH(Configuration!$B$12,E$3:E$2000,1,1)+$DA92)-0), NA())</f>
        <v>#N/A</v>
      </c>
      <c r="DD92" t="e" cm="1">
        <f t="array" ref="DD92">IFERROR(IF(ISNA($A92),NA(),INDEX(H$3:H$2000,_xlfn.XMATCH(Configuration!$B$12,H$3:H$2000,1,1)+$DA92)-0), NA())</f>
        <v>#N/A</v>
      </c>
      <c r="DE92" t="e" cm="1">
        <f t="array" ref="DE92">IFERROR(IF(ISNA($A92),NA(),INDEX(K$3:K$2000,_xlfn.XMATCH(Configuration!$B$12,K$3:K$2000,1,1)+$DA92)-0), NA())</f>
        <v>#N/A</v>
      </c>
      <c r="DF92" t="e" cm="1">
        <f t="array" ref="DF92">IFERROR(IF(ISNA($A92),NA(),INDEX(N$3:N$2000,_xlfn.XMATCH(Configuration!$B$12,N$3:N$2000,1,1)+$DA92)-0), NA())</f>
        <v>#N/A</v>
      </c>
      <c r="DG92" t="e" cm="1">
        <f t="array" ref="DG92">IFERROR(IF(ISNA($A92),NA(),INDEX(Q$3:Q$2000,_xlfn.XMATCH(Configuration!$B$12,Q$3:Q$2000,1,1)+$DA92)-0), NA())</f>
        <v>#N/A</v>
      </c>
      <c r="DH92" t="e" cm="1">
        <f t="array" ref="DH92">IFERROR(IF(ISNA($A92),NA(),INDEX(T$3:T$2000,_xlfn.XMATCH(Configuration!$B$12,T$3:T$2000,1,1)+$DA92)-0), NA())</f>
        <v>#N/A</v>
      </c>
      <c r="DI92" t="e" cm="1">
        <f t="array" ref="DI92">IFERROR(IF(ISNA($A92),NA(),INDEX(W$3:W$2000,_xlfn.XMATCH(Configuration!$B$12,W$3:W$2000,1,1)+$DA92)-0), NA())</f>
        <v>#N/A</v>
      </c>
    </row>
    <row r="93" spans="1:113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39"/>
        <v/>
      </c>
      <c r="AD93" t="str">
        <f t="shared" si="240"/>
        <v/>
      </c>
      <c r="AE93" t="str">
        <f t="shared" si="241"/>
        <v/>
      </c>
      <c r="AF93" s="5" t="str">
        <f t="shared" si="242"/>
        <v/>
      </c>
      <c r="AG93" t="str">
        <f t="shared" si="243"/>
        <v/>
      </c>
      <c r="AH93" t="str">
        <f t="shared" si="244"/>
        <v/>
      </c>
      <c r="AI93" t="str">
        <f t="shared" si="245"/>
        <v/>
      </c>
      <c r="AJ93" t="str">
        <f t="shared" si="246"/>
        <v/>
      </c>
      <c r="AK93" t="str">
        <f t="shared" si="247"/>
        <v/>
      </c>
      <c r="AL93" s="2" t="str">
        <f t="shared" si="248"/>
        <v/>
      </c>
      <c r="AM93" s="2" t="str">
        <f t="shared" si="249"/>
        <v/>
      </c>
      <c r="AN93" s="2" t="str">
        <f t="shared" si="250"/>
        <v/>
      </c>
      <c r="AO93" s="2" t="str">
        <f t="shared" si="251"/>
        <v/>
      </c>
      <c r="AP93" s="2" t="str">
        <f t="shared" si="252"/>
        <v/>
      </c>
      <c r="AQ93" s="2" t="str">
        <f t="shared" si="253"/>
        <v/>
      </c>
      <c r="AR93" s="2" t="str">
        <f t="shared" si="254"/>
        <v/>
      </c>
      <c r="AS93" s="2" t="str">
        <f t="shared" si="255"/>
        <v/>
      </c>
      <c r="AT93" s="2" t="str">
        <f t="shared" si="256"/>
        <v/>
      </c>
      <c r="AU93" s="2" t="str">
        <f t="shared" si="257"/>
        <v/>
      </c>
      <c r="AV93" s="3" t="str">
        <f t="shared" ca="1" si="258"/>
        <v/>
      </c>
      <c r="AW93" s="2" t="str">
        <f t="shared" si="259"/>
        <v/>
      </c>
      <c r="AX93" s="2" t="str">
        <f t="shared" si="260"/>
        <v/>
      </c>
      <c r="AY93" t="str">
        <f t="shared" si="261"/>
        <v/>
      </c>
      <c r="AZ93" t="str">
        <f t="shared" si="262"/>
        <v/>
      </c>
      <c r="BA93" s="3" t="str">
        <f>IF(_xlfn.IFNA($A93,"")="","",AC93/(Configuration!$B$1/1000000))</f>
        <v/>
      </c>
      <c r="BB93" t="str">
        <f>IF(OR(_xlfn.IFNA($A93,"")="", ROW()&lt;=3,MAX(International!$C$3:$C$2000)&lt;$AC93),"",$A93-_xlfn.XLOOKUP($AC93,International!$C$3:$C$2000,International!$A$3:$A$2000,NA(),1,1))</f>
        <v/>
      </c>
      <c r="BC93" t="str">
        <f>IF(OR(_xlfn.IFNA($A93,"")="", ROW()&lt;=3,MAX(International!$D$3:$D$2000)&lt;$BA93),"",$A93-_xlfn.XLOOKUP($BA93,International!$D$3:$D$2000,International!$A$3:$A$2000,NA(),1,1))</f>
        <v/>
      </c>
      <c r="BD93" t="str">
        <f>IF(OR(_xlfn.IFNA($A93,"")="", ROW()&lt;=3,MAX(International!$F$3:$F$2000)&lt;$AC93),"",$A93-_xlfn.XLOOKUP($AC93,International!$F$3:$F$2000,International!$A$3:$A$2000,NA(),1,1))</f>
        <v/>
      </c>
      <c r="BE93" t="str">
        <f>IF(OR(_xlfn.IFNA($A93,"")="", ROW()&lt;=3,MAX(International!$G$3:$G$2000)&lt;$BA93),"",$A93-_xlfn.XLOOKUP($BA93,International!$G$3:$G$2000,International!$A$3:$A$2000,NA(),1,1))</f>
        <v/>
      </c>
      <c r="BF93" t="str">
        <f>IF(OR(_xlfn.IFNA($A93,"")="", ROW()&lt;=3,MAX(International!$I$3:$I$2000)&lt;$AC93),"",$A93-_xlfn.XLOOKUP($AC93,International!$I$3:$I$2000,International!$A$3:$A$2000,NA(),1,1))</f>
        <v/>
      </c>
      <c r="BG93" t="str">
        <f>IF(OR(_xlfn.IFNA($A93,"")="", ROW()&lt;=3,MAX(International!$J$3:$J$2000)&lt;$BA93),"",$A93-_xlfn.XLOOKUP($BA93,International!$J$3:$J$2000,International!$A$3:$A$2000,NA(),1,1))</f>
        <v/>
      </c>
      <c r="BH93" t="str">
        <f>IF(OR(_xlfn.IFNA($A93,"")="", ROW()&lt;=3,MAX(International!$L$3:$L$2000)&lt;$AC93),"",$A93-_xlfn.XLOOKUP($AC93,International!$L$3:$L$2000,International!$A$3:$A$2000,NA(),1,1))</f>
        <v/>
      </c>
      <c r="BI93" t="str">
        <f>IF(OR(_xlfn.IFNA($A93,"")="", ROW()&lt;=3,MAX(International!$M$3:$M$2000)&lt;$BA93),"",$A93-_xlfn.XLOOKUP($BA93,International!$M$3:$M$2000,International!$A$3:$A$2000,NA(),1,1))</f>
        <v/>
      </c>
      <c r="BJ93" t="str">
        <f>IF(OR(_xlfn.IFNA($A93,"")="", ROW()&lt;=3,MAX(International!$O$3:$O$2000)&lt;$AC93),"",$A93-_xlfn.XLOOKUP($AC93,International!$O$3:$O$2000,International!$A$3:$A$2000,NA(),1,1))</f>
        <v/>
      </c>
      <c r="BK93" t="str">
        <f>IF(OR(_xlfn.IFNA($A93,"")="", ROW()&lt;=3,MAX(International!$P$3:$P$2000)&lt;$BA93),"",$A93-_xlfn.XLOOKUP($BA93,International!$P$3:$P$2000,International!$A$3:$A$2000,NA(),1,1))</f>
        <v/>
      </c>
      <c r="BL93" t="str">
        <f>IF(OR(_xlfn.IFNA($A93,"")="", ROW()&lt;=3,MAX(International!$R$3:$R$2000)&lt;$AC93),"",$A93-_xlfn.XLOOKUP($AC93,International!$R$3:$R$2000,International!$A$3:$A$2000,NA(),1,1))</f>
        <v/>
      </c>
      <c r="BM93" t="str">
        <f>IF(OR(_xlfn.IFNA($A93,"")="", ROW()&lt;=3,MAX(International!$S$3:$S$2000)&lt;$BA93),"",$A93-_xlfn.XLOOKUP($BA93,International!$S$3:$S$2000,International!$A$3:$A$2000,NA(),1,1))</f>
        <v/>
      </c>
      <c r="BN93" t="str">
        <f>IF(OR(_xlfn.IFNA($A93,"")="", ROW()&lt;=3,MAX(International!$U$3:$U$2000)&lt;$AC93),"",$A93-_xlfn.XLOOKUP($AC93,International!$U$3:$U$2000,International!$A$3:$A$2000,NA(),1,1))</f>
        <v/>
      </c>
      <c r="BO93" t="str">
        <f>IF(OR(_xlfn.IFNA($A93,"")="", ROW()&lt;=3,MAX(International!$V$3:$V$2000)&lt;$BA93),"",$A93-_xlfn.XLOOKUP($BA93,International!$V$3:$V$2000,International!$A$3:$A$2000,NA(),1,1))</f>
        <v/>
      </c>
      <c r="BP93" t="str">
        <f>IF(OR(_xlfn.IFNA($A93,"")="", ROW()&lt;=3,MAX(International!$X$3:$X$2000)&lt;$AC93),"",$A93-_xlfn.XLOOKUP($AC93,International!$X$3:$X$2000,International!$A$3:$A$2000,NA(),1,1))</f>
        <v/>
      </c>
      <c r="BQ93" t="str">
        <f>IF(OR(_xlfn.IFNA($A93,"")="", ROW()&lt;=3,MAX(International!$Y$3:$Y$2000)&lt;$BA93),"",$A93-_xlfn.XLOOKUP($BA93,International!$Y$3:$Y$2000,International!$A$3:$A$2000,NA(),1,1))</f>
        <v/>
      </c>
      <c r="BR93" t="e">
        <f t="shared" si="263"/>
        <v>#N/A</v>
      </c>
      <c r="BS93" t="e">
        <f t="shared" si="230"/>
        <v>#N/A</v>
      </c>
      <c r="BT93" t="e">
        <f t="shared" si="231"/>
        <v>#N/A</v>
      </c>
      <c r="BU93" t="e">
        <f t="shared" si="232"/>
        <v>#N/A</v>
      </c>
      <c r="BV93" t="e">
        <f t="shared" si="233"/>
        <v>#N/A</v>
      </c>
      <c r="BW93" t="e">
        <f t="shared" si="234"/>
        <v>#N/A</v>
      </c>
      <c r="BX93" t="e">
        <f>IFERROR(IF(OR(ISNA($A93),$AC93&lt;100),NA(),IF(FLOOR((2^(($BR93+2*_xlfn.XLOOKUP(_xlfn.AGGREGATE(4,6,$BR$3:$BR2044),$BR$3:$BR$2000,$CA$3:$CA$2000,1,1)*LOG(10)/LOG(2))/_xlfn.XLOOKUP(_xlfn.AGGREGATE(4,6,$BR$3:$BR2044),$BR$3:$BR$2000,$CA$3:$CA$2000,1,1))),2)&gt; _xlfn.AGGREGATE(4,6,$BZ$3:$CX$2000)+2000,NA(),FLOOR((2^(($BR93+2*_xlfn.XLOOKUP(_xlfn.AGGREGATE(4,6,$BR$3:$BR2044),$BR$3:$BR$2000,$CA$3:$CA$2000,1,1)*LOG(10)/LOG(2))/_xlfn.XLOOKUP(_xlfn.AGGREGATE(4,6,$BR$3:$BR2044),$BR$3:$BR$2000,$CA$3:$CA$2000,1,1))),2))), NA())</f>
        <v>#N/A</v>
      </c>
      <c r="BY93" t="e">
        <f>IF(OR(ISNA($A93),$AC93&lt;100),NA(),FLOOR(_xlfn.XLOOKUP(_xlfn.AGGREGATE(5,6,$BR$3:$BR2044),$BR$3:$BR$2000,$BZ$3:$BZ$2000,1,1)+(_xlfn.XLOOKUP(_xlfn.AGGREGATE(4,6,$BR$3:$BR2044),$BR$3:$BR$2000,$BZ$3:$BZ$2000,1,1)-_xlfn.XLOOKUP(_xlfn.AGGREGATE(5,6,$BR$3:$BR2044),$BR$3:$BR$2000,$BZ$3:$BZ$2000,1,1))/_xlfn.XLOOKUP(_xlfn.AGGREGATE(4,6,$BR$3:$BR2044),$BR$3:$BR$2000,$BR$3:$BR$2000,1,1)*BR93, 1))</f>
        <v>#N/A</v>
      </c>
      <c r="BZ93" t="e">
        <f t="shared" si="264"/>
        <v>#N/A</v>
      </c>
      <c r="CA93" t="e">
        <f t="shared" si="235"/>
        <v>#N/A</v>
      </c>
      <c r="CB93" t="e">
        <f>IF(OR(ISNA($A93),$AC93&lt;100),NA(),IF($BR93=0,0,FLOOR((BZ93-_xlfn.XLOOKUP(_xlfn.AGGREGATE(5,6,$BR$3:$BR2044),$BR$3:$BR$2000,BZ$3:BZ$2000,1,1))/_xlfn.XLOOKUP($BR93,$BR$3:$BR$2000,$BR$3:$BR$2000,1,1), 1)))</f>
        <v>#N/A</v>
      </c>
      <c r="CC93" t="e" cm="1">
        <f t="array" ref="CC93">IFERROR(IF(OR(ISNA($A93),$AC93&lt;100,INDEX(International!C$3:C$2000,_xlfn.XMATCH(100,International!C$3:C$2000,1,1)+$BR93)=""),NA(),INDEX(International!C$3:C$2000,_xlfn.XMATCH(100,International!C$3:C$2000,1,1)+$BR93)), NA())</f>
        <v>#N/A</v>
      </c>
      <c r="CD93" t="e">
        <f t="shared" si="265"/>
        <v>#N/A</v>
      </c>
      <c r="CE93" t="e">
        <f>IF(OR(ISNA($A93),$AC93&lt;100),NA(),IF($BR93=0,0,FLOOR((CC93-_xlfn.XLOOKUP(_xlfn.AGGREGATE(5,6,$BR$3:$BR2044),$BR$3:$BR$2000,CC$3:CC$2000,1,1))/_xlfn.XLOOKUP($BR93,$BR$3:$BR$2000,$BR$3:$BR$2000,1,1), 1)))</f>
        <v>#N/A</v>
      </c>
      <c r="CF93" t="e" cm="1">
        <f t="array" ref="CF93">IFERROR(IF(OR(ISNA($A93),$AC93&lt;100,INDEX(International!F$3:F$2000,_xlfn.XMATCH(100,International!F$3:F$2000,1,1)+$BR93)=""),NA(),INDEX(International!F$3:F$2000,_xlfn.XMATCH(100,International!F$3:F$2000,1,1)+$BR93)), NA())</f>
        <v>#N/A</v>
      </c>
      <c r="CG93" t="e">
        <f t="shared" si="178"/>
        <v>#N/A</v>
      </c>
      <c r="CH93" t="e">
        <f>IF(OR(ISNA($A93),$AC93&lt;100),NA(),IF($BR93=0,0,FLOOR((CF93-_xlfn.XLOOKUP(_xlfn.AGGREGATE(5,6,$BR$3:$BR2044),$BR$3:$BR$2000,CF$3:CF$2000,1,1))/_xlfn.XLOOKUP($BR93,$BR$3:$BR$2000,$BR$3:$BR$2000,1,1), 1)))</f>
        <v>#N/A</v>
      </c>
      <c r="CI93" t="e" cm="1">
        <f t="array" ref="CI93">IFERROR(IF(OR(ISNA($A93),$AC93&lt;100,INDEX(International!I$3:I$2000,_xlfn.XMATCH(100,International!I$3:I$2000,1,1)+$BR93)=""),NA(),INDEX(International!I$3:I$2000,_xlfn.XMATCH(100,International!I$3:I$2000,1,1)+$BR93)), NA())</f>
        <v>#N/A</v>
      </c>
      <c r="CJ93" t="e">
        <f t="shared" si="178"/>
        <v>#N/A</v>
      </c>
      <c r="CK93" t="e">
        <f>IF(OR(ISNA($A93),$AC93&lt;100),NA(),IF($BR93=0,0,FLOOR((CI93-_xlfn.XLOOKUP(_xlfn.AGGREGATE(5,6,$BR$3:$BR2044),$BR$3:$BR$2000,CI$3:CI$2000,1,1))/_xlfn.XLOOKUP($BR93,$BR$3:$BR$2000,$BR$3:$BR$2000,1,1), 1)))</f>
        <v>#N/A</v>
      </c>
      <c r="CL93" t="e" cm="1">
        <f t="array" ref="CL93">IFERROR(IF(OR(ISNA($A93),$AC93&lt;100,INDEX(International!L$3:L$2000,_xlfn.XMATCH(100,International!L$3:L$2000,1,1)+$BR93)=""),NA(),INDEX(International!L$3:L$2000,_xlfn.XMATCH(100,International!L$3:L$2000,1,1)+$BR93)), NA())</f>
        <v>#N/A</v>
      </c>
      <c r="CM93" t="e">
        <f t="shared" ref="CM93:CP93" si="341">IF(OR(ISNA($A93),$AC93&lt;100),NA(),IF(CL93=100,0,($BR93*LOG(2)/LOG(CL93/100))))</f>
        <v>#N/A</v>
      </c>
      <c r="CN93" t="e">
        <f>IF(OR(ISNA($A93),$AC93&lt;100),NA(),IF($BR93=0,0,FLOOR((CL93-_xlfn.XLOOKUP(_xlfn.AGGREGATE(5,6,$BR$3:$BR2044),$BR$3:$BR$2000,CL$3:CL$2000,1,1))/_xlfn.XLOOKUP($BR93,$BR$3:$BR$2000,$BR$3:$BR$2000,1,1), 1)))</f>
        <v>#N/A</v>
      </c>
      <c r="CO93" t="e" cm="1">
        <f t="array" ref="CO93">IFERROR(IF(OR(ISNA($A93),$AC93&lt;100,INDEX(International!O$3:O$2000,_xlfn.XMATCH(100,International!O$3:O$2000,1,1)+$BR93)=""),NA(),INDEX(International!O$3:O$2000,_xlfn.XMATCH(100,International!O$3:O$2000,1,1)+$BR93)), NA())</f>
        <v>#N/A</v>
      </c>
      <c r="CP93" t="e">
        <f t="shared" si="341"/>
        <v>#N/A</v>
      </c>
      <c r="CQ93" t="e">
        <f>IF(OR(ISNA($A93),$AC93&lt;100),NA(),IF($BR93=0,0,FLOOR((CO93-_xlfn.XLOOKUP(_xlfn.AGGREGATE(5,6,$BR$3:$BR2044),$BR$3:$BR$2000,CO$3:CO$2000,1,1))/_xlfn.XLOOKUP($BR93,$BR$3:$BR$2000,$BR$3:$BR$2000,1,1), 1)))</f>
        <v>#N/A</v>
      </c>
      <c r="CR93" t="e" cm="1">
        <f t="array" ref="CR93">IFERROR(IF(OR(ISNA($A93),$AC93&lt;100,INDEX(International!R$3:R$2000,_xlfn.XMATCH(100,International!R$3:R$2000,1,1)+$BR93)=""),NA(),INDEX(International!R$3:R$2000,_xlfn.XMATCH(100,International!R$3:R$2000,1,1)+$BR93)), NA())</f>
        <v>#N/A</v>
      </c>
      <c r="CS93" t="e">
        <f t="shared" ref="CS93:CV93" si="342">IF(OR(ISNA($A93),$AC93&lt;100),NA(),IF(CR93=100,0,($BR93*LOG(2)/LOG(CR93/100))))</f>
        <v>#N/A</v>
      </c>
      <c r="CT93" t="e">
        <f>IF(OR(ISNA($A93),$AC93&lt;100),NA(),IF($BR93=0,0,FLOOR((CR93-_xlfn.XLOOKUP(_xlfn.AGGREGATE(5,6,$BR$3:$BR2044),$BR$3:$BR$2000,CR$3:CR$2000,1,1))/_xlfn.XLOOKUP($BR93,$BR$3:$BR$2000,$BR$3:$BR$2000,1,1), 1)))</f>
        <v>#N/A</v>
      </c>
      <c r="CU93" t="e" cm="1">
        <f t="array" ref="CU93">IFERROR(IF(OR(ISNA($A93),$AC93&lt;100,INDEX(International!U$3:U$2000,_xlfn.XMATCH(100,International!U$3:U$2000,1,1)+$BR93)=""),NA(),INDEX(International!U$3:U$2000,_xlfn.XMATCH(100,International!U$3:U$2000,1,1)+$BR93)), NA())</f>
        <v>#N/A</v>
      </c>
      <c r="CV93" t="e">
        <f t="shared" si="342"/>
        <v>#N/A</v>
      </c>
      <c r="CW93" t="e">
        <f>IF(OR(ISNA($A93),$AC93&lt;100),NA(),IF($BR93=0,0,FLOOR((CU93-_xlfn.XLOOKUP(_xlfn.AGGREGATE(5,6,$BR$3:$BR2044),$BR$3:$BR$2000,CU$3:CU$2000,1,1))/_xlfn.XLOOKUP($BR93,$BR$3:$BR$2000,$BR$3:$BR$2000,1,1), 1)))</f>
        <v>#N/A</v>
      </c>
      <c r="CX93" t="e" cm="1">
        <f t="array" ref="CX93">IFERROR(IF(OR(ISNA($A93),$AC93&lt;100,INDEX(International!X$3:X$2000,_xlfn.XMATCH(100,International!X$3:X$2000,1,1)+$BR93)=""),NA(),INDEX(International!X$3:X$2000,_xlfn.XMATCH(100,International!X$3:X$2000,1,1)+$BR93)), NA())</f>
        <v>#N/A</v>
      </c>
      <c r="CY93" t="e">
        <f t="shared" ref="CY93" si="343">IF(OR(ISNA($A93),$AC93&lt;100),NA(),IF(CX93=100,0,($BR93*LOG(2)/LOG(CX93/100))))</f>
        <v>#N/A</v>
      </c>
      <c r="CZ93" t="e">
        <f>IF(OR(ISNA($A93),$AC93&lt;100),NA(),IF($BR93=0,0,FLOOR((CX93-_xlfn.XLOOKUP(_xlfn.AGGREGATE(5,6,$BR$3:$BR2044),$BR$3:$BR$2000,CX$3:CX$2000,1,1))/_xlfn.XLOOKUP($BR93,$BR$3:$BR$2000,$BR$3:$BR$2000,1,1), 1)))</f>
        <v>#N/A</v>
      </c>
      <c r="DA93" t="e">
        <f>IF(_xlfn.IFNA(A93,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93:K2090)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92+1,DA92+1,NA())))</f>
        <v>#N/A</v>
      </c>
      <c r="DB93" t="e" cm="1">
        <f t="array" ref="DB93">IFERROR(IF(ISNA($A93),NA(),INDEX(B$3:B$2000,_xlfn.XMATCH(Configuration!$B$12,B$3:B$2000,1,1)+$DA93)-0), NA())</f>
        <v>#N/A</v>
      </c>
      <c r="DC93" t="e" cm="1">
        <f t="array" ref="DC93">IFERROR(IF(ISNA($A93),NA(),INDEX(E$3:E$2000,_xlfn.XMATCH(Configuration!$B$12,E$3:E$2000,1,1)+$DA93)-0), NA())</f>
        <v>#N/A</v>
      </c>
      <c r="DD93" t="e" cm="1">
        <f t="array" ref="DD93">IFERROR(IF(ISNA($A93),NA(),INDEX(H$3:H$2000,_xlfn.XMATCH(Configuration!$B$12,H$3:H$2000,1,1)+$DA93)-0), NA())</f>
        <v>#N/A</v>
      </c>
      <c r="DE93" t="e" cm="1">
        <f t="array" ref="DE93">IFERROR(IF(ISNA($A93),NA(),INDEX(K$3:K$2000,_xlfn.XMATCH(Configuration!$B$12,K$3:K$2000,1,1)+$DA93)-0), NA())</f>
        <v>#N/A</v>
      </c>
      <c r="DF93" t="e" cm="1">
        <f t="array" ref="DF93">IFERROR(IF(ISNA($A93),NA(),INDEX(N$3:N$2000,_xlfn.XMATCH(Configuration!$B$12,N$3:N$2000,1,1)+$DA93)-0), NA())</f>
        <v>#N/A</v>
      </c>
      <c r="DG93" t="e" cm="1">
        <f t="array" ref="DG93">IFERROR(IF(ISNA($A93),NA(),INDEX(Q$3:Q$2000,_xlfn.XMATCH(Configuration!$B$12,Q$3:Q$2000,1,1)+$DA93)-0), NA())</f>
        <v>#N/A</v>
      </c>
      <c r="DH93" t="e" cm="1">
        <f t="array" ref="DH93">IFERROR(IF(ISNA($A93),NA(),INDEX(T$3:T$2000,_xlfn.XMATCH(Configuration!$B$12,T$3:T$2000,1,1)+$DA93)-0), NA())</f>
        <v>#N/A</v>
      </c>
      <c r="DI93" t="e" cm="1">
        <f t="array" ref="DI93">IFERROR(IF(ISNA($A93),NA(),INDEX(W$3:W$2000,_xlfn.XMATCH(Configuration!$B$12,W$3:W$2000,1,1)+$DA93)-0), NA())</f>
        <v>#N/A</v>
      </c>
    </row>
    <row r="94" spans="1:113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39"/>
        <v/>
      </c>
      <c r="AD94" t="str">
        <f t="shared" si="240"/>
        <v/>
      </c>
      <c r="AE94" t="str">
        <f t="shared" si="241"/>
        <v/>
      </c>
      <c r="AF94" s="5" t="str">
        <f t="shared" si="242"/>
        <v/>
      </c>
      <c r="AG94" t="str">
        <f t="shared" si="243"/>
        <v/>
      </c>
      <c r="AH94" t="str">
        <f t="shared" si="244"/>
        <v/>
      </c>
      <c r="AI94" t="str">
        <f t="shared" si="245"/>
        <v/>
      </c>
      <c r="AJ94" t="str">
        <f t="shared" si="246"/>
        <v/>
      </c>
      <c r="AK94" t="str">
        <f t="shared" si="247"/>
        <v/>
      </c>
      <c r="AL94" s="2" t="str">
        <f t="shared" si="248"/>
        <v/>
      </c>
      <c r="AM94" s="2" t="str">
        <f t="shared" si="249"/>
        <v/>
      </c>
      <c r="AN94" s="2" t="str">
        <f t="shared" si="250"/>
        <v/>
      </c>
      <c r="AO94" s="2" t="str">
        <f t="shared" si="251"/>
        <v/>
      </c>
      <c r="AP94" s="2" t="str">
        <f t="shared" si="252"/>
        <v/>
      </c>
      <c r="AQ94" s="2" t="str">
        <f t="shared" si="253"/>
        <v/>
      </c>
      <c r="AR94" s="2" t="str">
        <f t="shared" si="254"/>
        <v/>
      </c>
      <c r="AS94" s="2" t="str">
        <f t="shared" si="255"/>
        <v/>
      </c>
      <c r="AT94" s="2" t="str">
        <f t="shared" si="256"/>
        <v/>
      </c>
      <c r="AU94" s="2" t="str">
        <f t="shared" si="257"/>
        <v/>
      </c>
      <c r="AV94" s="3" t="str">
        <f t="shared" ca="1" si="258"/>
        <v/>
      </c>
      <c r="AW94" s="2" t="str">
        <f t="shared" si="259"/>
        <v/>
      </c>
      <c r="AX94" s="2" t="str">
        <f t="shared" si="260"/>
        <v/>
      </c>
      <c r="AY94" t="str">
        <f t="shared" si="261"/>
        <v/>
      </c>
      <c r="AZ94" t="str">
        <f t="shared" si="262"/>
        <v/>
      </c>
      <c r="BA94" s="3" t="str">
        <f>IF(_xlfn.IFNA($A94,"")="","",AC94/(Configuration!$B$1/1000000))</f>
        <v/>
      </c>
      <c r="BB94" t="str">
        <f>IF(OR(_xlfn.IFNA($A94,"")="", ROW()&lt;=3,MAX(International!$C$3:$C$2000)&lt;$AC94),"",$A94-_xlfn.XLOOKUP($AC94,International!$C$3:$C$2000,International!$A$3:$A$2000,NA(),1,1))</f>
        <v/>
      </c>
      <c r="BC94" t="str">
        <f>IF(OR(_xlfn.IFNA($A94,"")="", ROW()&lt;=3,MAX(International!$D$3:$D$2000)&lt;$BA94),"",$A94-_xlfn.XLOOKUP($BA94,International!$D$3:$D$2000,International!$A$3:$A$2000,NA(),1,1))</f>
        <v/>
      </c>
      <c r="BD94" t="str">
        <f>IF(OR(_xlfn.IFNA($A94,"")="", ROW()&lt;=3,MAX(International!$F$3:$F$2000)&lt;$AC94),"",$A94-_xlfn.XLOOKUP($AC94,International!$F$3:$F$2000,International!$A$3:$A$2000,NA(),1,1))</f>
        <v/>
      </c>
      <c r="BE94" t="str">
        <f>IF(OR(_xlfn.IFNA($A94,"")="", ROW()&lt;=3,MAX(International!$G$3:$G$2000)&lt;$BA94),"",$A94-_xlfn.XLOOKUP($BA94,International!$G$3:$G$2000,International!$A$3:$A$2000,NA(),1,1))</f>
        <v/>
      </c>
      <c r="BF94" t="str">
        <f>IF(OR(_xlfn.IFNA($A94,"")="", ROW()&lt;=3,MAX(International!$I$3:$I$2000)&lt;$AC94),"",$A94-_xlfn.XLOOKUP($AC94,International!$I$3:$I$2000,International!$A$3:$A$2000,NA(),1,1))</f>
        <v/>
      </c>
      <c r="BG94" t="str">
        <f>IF(OR(_xlfn.IFNA($A94,"")="", ROW()&lt;=3,MAX(International!$J$3:$J$2000)&lt;$BA94),"",$A94-_xlfn.XLOOKUP($BA94,International!$J$3:$J$2000,International!$A$3:$A$2000,NA(),1,1))</f>
        <v/>
      </c>
      <c r="BH94" t="str">
        <f>IF(OR(_xlfn.IFNA($A94,"")="", ROW()&lt;=3,MAX(International!$L$3:$L$2000)&lt;$AC94),"",$A94-_xlfn.XLOOKUP($AC94,International!$L$3:$L$2000,International!$A$3:$A$2000,NA(),1,1))</f>
        <v/>
      </c>
      <c r="BI94" t="str">
        <f>IF(OR(_xlfn.IFNA($A94,"")="", ROW()&lt;=3,MAX(International!$M$3:$M$2000)&lt;$BA94),"",$A94-_xlfn.XLOOKUP($BA94,International!$M$3:$M$2000,International!$A$3:$A$2000,NA(),1,1))</f>
        <v/>
      </c>
      <c r="BJ94" t="str">
        <f>IF(OR(_xlfn.IFNA($A94,"")="", ROW()&lt;=3,MAX(International!$O$3:$O$2000)&lt;$AC94),"",$A94-_xlfn.XLOOKUP($AC94,International!$O$3:$O$2000,International!$A$3:$A$2000,NA(),1,1))</f>
        <v/>
      </c>
      <c r="BK94" t="str">
        <f>IF(OR(_xlfn.IFNA($A94,"")="", ROW()&lt;=3,MAX(International!$P$3:$P$2000)&lt;$BA94),"",$A94-_xlfn.XLOOKUP($BA94,International!$P$3:$P$2000,International!$A$3:$A$2000,NA(),1,1))</f>
        <v/>
      </c>
      <c r="BL94" t="str">
        <f>IF(OR(_xlfn.IFNA($A94,"")="", ROW()&lt;=3,MAX(International!$R$3:$R$2000)&lt;$AC94),"",$A94-_xlfn.XLOOKUP($AC94,International!$R$3:$R$2000,International!$A$3:$A$2000,NA(),1,1))</f>
        <v/>
      </c>
      <c r="BM94" t="str">
        <f>IF(OR(_xlfn.IFNA($A94,"")="", ROW()&lt;=3,MAX(International!$S$3:$S$2000)&lt;$BA94),"",$A94-_xlfn.XLOOKUP($BA94,International!$S$3:$S$2000,International!$A$3:$A$2000,NA(),1,1))</f>
        <v/>
      </c>
      <c r="BN94" t="str">
        <f>IF(OR(_xlfn.IFNA($A94,"")="", ROW()&lt;=3,MAX(International!$U$3:$U$2000)&lt;$AC94),"",$A94-_xlfn.XLOOKUP($AC94,International!$U$3:$U$2000,International!$A$3:$A$2000,NA(),1,1))</f>
        <v/>
      </c>
      <c r="BO94" t="str">
        <f>IF(OR(_xlfn.IFNA($A94,"")="", ROW()&lt;=3,MAX(International!$V$3:$V$2000)&lt;$BA94),"",$A94-_xlfn.XLOOKUP($BA94,International!$V$3:$V$2000,International!$A$3:$A$2000,NA(),1,1))</f>
        <v/>
      </c>
      <c r="BP94" t="str">
        <f>IF(OR(_xlfn.IFNA($A94,"")="", ROW()&lt;=3,MAX(International!$X$3:$X$2000)&lt;$AC94),"",$A94-_xlfn.XLOOKUP($AC94,International!$X$3:$X$2000,International!$A$3:$A$2000,NA(),1,1))</f>
        <v/>
      </c>
      <c r="BQ94" t="str">
        <f>IF(OR(_xlfn.IFNA($A94,"")="", ROW()&lt;=3,MAX(International!$Y$3:$Y$2000)&lt;$BA94),"",$A94-_xlfn.XLOOKUP($BA94,International!$Y$3:$Y$2000,International!$A$3:$A$2000,NA(),1,1))</f>
        <v/>
      </c>
      <c r="BR94" t="e">
        <f t="shared" si="263"/>
        <v>#N/A</v>
      </c>
      <c r="BS94" t="e">
        <f t="shared" si="230"/>
        <v>#N/A</v>
      </c>
      <c r="BT94" t="e">
        <f t="shared" si="231"/>
        <v>#N/A</v>
      </c>
      <c r="BU94" t="e">
        <f t="shared" si="232"/>
        <v>#N/A</v>
      </c>
      <c r="BV94" t="e">
        <f t="shared" si="233"/>
        <v>#N/A</v>
      </c>
      <c r="BW94" t="e">
        <f t="shared" si="234"/>
        <v>#N/A</v>
      </c>
      <c r="BX94" t="e">
        <f>IFERROR(IF(OR(ISNA($A94),$AC94&lt;100),NA(),IF(FLOOR((2^(($BR94+2*_xlfn.XLOOKUP(_xlfn.AGGREGATE(4,6,$BR$3:$BR2045),$BR$3:$BR$2000,$CA$3:$CA$2000,1,1)*LOG(10)/LOG(2))/_xlfn.XLOOKUP(_xlfn.AGGREGATE(4,6,$BR$3:$BR2045),$BR$3:$BR$2000,$CA$3:$CA$2000,1,1))),2)&gt; _xlfn.AGGREGATE(4,6,$BZ$3:$CX$2000)+2000,NA(),FLOOR((2^(($BR94+2*_xlfn.XLOOKUP(_xlfn.AGGREGATE(4,6,$BR$3:$BR2045),$BR$3:$BR$2000,$CA$3:$CA$2000,1,1)*LOG(10)/LOG(2))/_xlfn.XLOOKUP(_xlfn.AGGREGATE(4,6,$BR$3:$BR2045),$BR$3:$BR$2000,$CA$3:$CA$2000,1,1))),2))), NA())</f>
        <v>#N/A</v>
      </c>
      <c r="BY94" t="e">
        <f>IF(OR(ISNA($A94),$AC94&lt;100),NA(),FLOOR(_xlfn.XLOOKUP(_xlfn.AGGREGATE(5,6,$BR$3:$BR2045),$BR$3:$BR$2000,$BZ$3:$BZ$2000,1,1)+(_xlfn.XLOOKUP(_xlfn.AGGREGATE(4,6,$BR$3:$BR2045),$BR$3:$BR$2000,$BZ$3:$BZ$2000,1,1)-_xlfn.XLOOKUP(_xlfn.AGGREGATE(5,6,$BR$3:$BR2045),$BR$3:$BR$2000,$BZ$3:$BZ$2000,1,1))/_xlfn.XLOOKUP(_xlfn.AGGREGATE(4,6,$BR$3:$BR2045),$BR$3:$BR$2000,$BR$3:$BR$2000,1,1)*BR94, 1))</f>
        <v>#N/A</v>
      </c>
      <c r="BZ94" t="e">
        <f t="shared" si="264"/>
        <v>#N/A</v>
      </c>
      <c r="CA94" t="e">
        <f t="shared" si="235"/>
        <v>#N/A</v>
      </c>
      <c r="CB94" t="e">
        <f>IF(OR(ISNA($A94),$AC94&lt;100),NA(),IF($BR94=0,0,FLOOR((BZ94-_xlfn.XLOOKUP(_xlfn.AGGREGATE(5,6,$BR$3:$BR2045),$BR$3:$BR$2000,BZ$3:BZ$2000,1,1))/_xlfn.XLOOKUP($BR94,$BR$3:$BR$2000,$BR$3:$BR$2000,1,1), 1)))</f>
        <v>#N/A</v>
      </c>
      <c r="CC94" t="e" cm="1">
        <f t="array" ref="CC94">IFERROR(IF(OR(ISNA($A94),$AC94&lt;100,INDEX(International!C$3:C$2000,_xlfn.XMATCH(100,International!C$3:C$2000,1,1)+$BR94)=""),NA(),INDEX(International!C$3:C$2000,_xlfn.XMATCH(100,International!C$3:C$2000,1,1)+$BR94)), NA())</f>
        <v>#N/A</v>
      </c>
      <c r="CD94" t="e">
        <f t="shared" si="265"/>
        <v>#N/A</v>
      </c>
      <c r="CE94" t="e">
        <f>IF(OR(ISNA($A94),$AC94&lt;100),NA(),IF($BR94=0,0,FLOOR((CC94-_xlfn.XLOOKUP(_xlfn.AGGREGATE(5,6,$BR$3:$BR2045),$BR$3:$BR$2000,CC$3:CC$2000,1,1))/_xlfn.XLOOKUP($BR94,$BR$3:$BR$2000,$BR$3:$BR$2000,1,1), 1)))</f>
        <v>#N/A</v>
      </c>
      <c r="CF94" t="e" cm="1">
        <f t="array" ref="CF94">IFERROR(IF(OR(ISNA($A94),$AC94&lt;100,INDEX(International!F$3:F$2000,_xlfn.XMATCH(100,International!F$3:F$2000,1,1)+$BR94)=""),NA(),INDEX(International!F$3:F$2000,_xlfn.XMATCH(100,International!F$3:F$2000,1,1)+$BR94)), NA())</f>
        <v>#N/A</v>
      </c>
      <c r="CG94" t="e">
        <f t="shared" si="178"/>
        <v>#N/A</v>
      </c>
      <c r="CH94" t="e">
        <f>IF(OR(ISNA($A94),$AC94&lt;100),NA(),IF($BR94=0,0,FLOOR((CF94-_xlfn.XLOOKUP(_xlfn.AGGREGATE(5,6,$BR$3:$BR2045),$BR$3:$BR$2000,CF$3:CF$2000,1,1))/_xlfn.XLOOKUP($BR94,$BR$3:$BR$2000,$BR$3:$BR$2000,1,1), 1)))</f>
        <v>#N/A</v>
      </c>
      <c r="CI94" t="e" cm="1">
        <f t="array" ref="CI94">IFERROR(IF(OR(ISNA($A94),$AC94&lt;100,INDEX(International!I$3:I$2000,_xlfn.XMATCH(100,International!I$3:I$2000,1,1)+$BR94)=""),NA(),INDEX(International!I$3:I$2000,_xlfn.XMATCH(100,International!I$3:I$2000,1,1)+$BR94)), NA())</f>
        <v>#N/A</v>
      </c>
      <c r="CJ94" t="e">
        <f t="shared" si="178"/>
        <v>#N/A</v>
      </c>
      <c r="CK94" t="e">
        <f>IF(OR(ISNA($A94),$AC94&lt;100),NA(),IF($BR94=0,0,FLOOR((CI94-_xlfn.XLOOKUP(_xlfn.AGGREGATE(5,6,$BR$3:$BR2045),$BR$3:$BR$2000,CI$3:CI$2000,1,1))/_xlfn.XLOOKUP($BR94,$BR$3:$BR$2000,$BR$3:$BR$2000,1,1), 1)))</f>
        <v>#N/A</v>
      </c>
      <c r="CL94" t="e" cm="1">
        <f t="array" ref="CL94">IFERROR(IF(OR(ISNA($A94),$AC94&lt;100,INDEX(International!L$3:L$2000,_xlfn.XMATCH(100,International!L$3:L$2000,1,1)+$BR94)=""),NA(),INDEX(International!L$3:L$2000,_xlfn.XMATCH(100,International!L$3:L$2000,1,1)+$BR94)), NA())</f>
        <v>#N/A</v>
      </c>
      <c r="CM94" t="e">
        <f t="shared" ref="CM94:CP94" si="344">IF(OR(ISNA($A94),$AC94&lt;100),NA(),IF(CL94=100,0,($BR94*LOG(2)/LOG(CL94/100))))</f>
        <v>#N/A</v>
      </c>
      <c r="CN94" t="e">
        <f>IF(OR(ISNA($A94),$AC94&lt;100),NA(),IF($BR94=0,0,FLOOR((CL94-_xlfn.XLOOKUP(_xlfn.AGGREGATE(5,6,$BR$3:$BR2045),$BR$3:$BR$2000,CL$3:CL$2000,1,1))/_xlfn.XLOOKUP($BR94,$BR$3:$BR$2000,$BR$3:$BR$2000,1,1), 1)))</f>
        <v>#N/A</v>
      </c>
      <c r="CO94" t="e" cm="1">
        <f t="array" ref="CO94">IFERROR(IF(OR(ISNA($A94),$AC94&lt;100,INDEX(International!O$3:O$2000,_xlfn.XMATCH(100,International!O$3:O$2000,1,1)+$BR94)=""),NA(),INDEX(International!O$3:O$2000,_xlfn.XMATCH(100,International!O$3:O$2000,1,1)+$BR94)), NA())</f>
        <v>#N/A</v>
      </c>
      <c r="CP94" t="e">
        <f t="shared" si="344"/>
        <v>#N/A</v>
      </c>
      <c r="CQ94" t="e">
        <f>IF(OR(ISNA($A94),$AC94&lt;100),NA(),IF($BR94=0,0,FLOOR((CO94-_xlfn.XLOOKUP(_xlfn.AGGREGATE(5,6,$BR$3:$BR2045),$BR$3:$BR$2000,CO$3:CO$2000,1,1))/_xlfn.XLOOKUP($BR94,$BR$3:$BR$2000,$BR$3:$BR$2000,1,1), 1)))</f>
        <v>#N/A</v>
      </c>
      <c r="CR94" t="e" cm="1">
        <f t="array" ref="CR94">IFERROR(IF(OR(ISNA($A94),$AC94&lt;100,INDEX(International!R$3:R$2000,_xlfn.XMATCH(100,International!R$3:R$2000,1,1)+$BR94)=""),NA(),INDEX(International!R$3:R$2000,_xlfn.XMATCH(100,International!R$3:R$2000,1,1)+$BR94)), NA())</f>
        <v>#N/A</v>
      </c>
      <c r="CS94" t="e">
        <f t="shared" ref="CS94:CV94" si="345">IF(OR(ISNA($A94),$AC94&lt;100),NA(),IF(CR94=100,0,($BR94*LOG(2)/LOG(CR94/100))))</f>
        <v>#N/A</v>
      </c>
      <c r="CT94" t="e">
        <f>IF(OR(ISNA($A94),$AC94&lt;100),NA(),IF($BR94=0,0,FLOOR((CR94-_xlfn.XLOOKUP(_xlfn.AGGREGATE(5,6,$BR$3:$BR2045),$BR$3:$BR$2000,CR$3:CR$2000,1,1))/_xlfn.XLOOKUP($BR94,$BR$3:$BR$2000,$BR$3:$BR$2000,1,1), 1)))</f>
        <v>#N/A</v>
      </c>
      <c r="CU94" t="e" cm="1">
        <f t="array" ref="CU94">IFERROR(IF(OR(ISNA($A94),$AC94&lt;100,INDEX(International!U$3:U$2000,_xlfn.XMATCH(100,International!U$3:U$2000,1,1)+$BR94)=""),NA(),INDEX(International!U$3:U$2000,_xlfn.XMATCH(100,International!U$3:U$2000,1,1)+$BR94)), NA())</f>
        <v>#N/A</v>
      </c>
      <c r="CV94" t="e">
        <f t="shared" si="345"/>
        <v>#N/A</v>
      </c>
      <c r="CW94" t="e">
        <f>IF(OR(ISNA($A94),$AC94&lt;100),NA(),IF($BR94=0,0,FLOOR((CU94-_xlfn.XLOOKUP(_xlfn.AGGREGATE(5,6,$BR$3:$BR2045),$BR$3:$BR$2000,CU$3:CU$2000,1,1))/_xlfn.XLOOKUP($BR94,$BR$3:$BR$2000,$BR$3:$BR$2000,1,1), 1)))</f>
        <v>#N/A</v>
      </c>
      <c r="CX94" t="e" cm="1">
        <f t="array" ref="CX94">IFERROR(IF(OR(ISNA($A94),$AC94&lt;100,INDEX(International!X$3:X$2000,_xlfn.XMATCH(100,International!X$3:X$2000,1,1)+$BR94)=""),NA(),INDEX(International!X$3:X$2000,_xlfn.XMATCH(100,International!X$3:X$2000,1,1)+$BR94)), NA())</f>
        <v>#N/A</v>
      </c>
      <c r="CY94" t="e">
        <f t="shared" ref="CY94" si="346">IF(OR(ISNA($A94),$AC94&lt;100),NA(),IF(CX94=100,0,($BR94*LOG(2)/LOG(CX94/100))))</f>
        <v>#N/A</v>
      </c>
      <c r="CZ94" t="e">
        <f>IF(OR(ISNA($A94),$AC94&lt;100),NA(),IF($BR94=0,0,FLOOR((CX94-_xlfn.XLOOKUP(_xlfn.AGGREGATE(5,6,$BR$3:$BR2045),$BR$3:$BR$2000,CX$3:CX$2000,1,1))/_xlfn.XLOOKUP($BR94,$BR$3:$BR$2000,$BR$3:$BR$2000,1,1), 1)))</f>
        <v>#N/A</v>
      </c>
      <c r="DA94" t="e">
        <f>IF(_xlfn.IFNA(A94,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94:K2091)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93+1,DA93+1,NA())))</f>
        <v>#N/A</v>
      </c>
      <c r="DB94" t="e" cm="1">
        <f t="array" ref="DB94">IFERROR(IF(ISNA($A94),NA(),INDEX(B$3:B$2000,_xlfn.XMATCH(Configuration!$B$12,B$3:B$2000,1,1)+$DA94)-0), NA())</f>
        <v>#N/A</v>
      </c>
      <c r="DC94" t="e" cm="1">
        <f t="array" ref="DC94">IFERROR(IF(ISNA($A94),NA(),INDEX(E$3:E$2000,_xlfn.XMATCH(Configuration!$B$12,E$3:E$2000,1,1)+$DA94)-0), NA())</f>
        <v>#N/A</v>
      </c>
      <c r="DD94" t="e" cm="1">
        <f t="array" ref="DD94">IFERROR(IF(ISNA($A94),NA(),INDEX(H$3:H$2000,_xlfn.XMATCH(Configuration!$B$12,H$3:H$2000,1,1)+$DA94)-0), NA())</f>
        <v>#N/A</v>
      </c>
      <c r="DE94" t="e" cm="1">
        <f t="array" ref="DE94">IFERROR(IF(ISNA($A94),NA(),INDEX(K$3:K$2000,_xlfn.XMATCH(Configuration!$B$12,K$3:K$2000,1,1)+$DA94)-0), NA())</f>
        <v>#N/A</v>
      </c>
      <c r="DF94" t="e" cm="1">
        <f t="array" ref="DF94">IFERROR(IF(ISNA($A94),NA(),INDEX(N$3:N$2000,_xlfn.XMATCH(Configuration!$B$12,N$3:N$2000,1,1)+$DA94)-0), NA())</f>
        <v>#N/A</v>
      </c>
      <c r="DG94" t="e" cm="1">
        <f t="array" ref="DG94">IFERROR(IF(ISNA($A94),NA(),INDEX(Q$3:Q$2000,_xlfn.XMATCH(Configuration!$B$12,Q$3:Q$2000,1,1)+$DA94)-0), NA())</f>
        <v>#N/A</v>
      </c>
      <c r="DH94" t="e" cm="1">
        <f t="array" ref="DH94">IFERROR(IF(ISNA($A94),NA(),INDEX(T$3:T$2000,_xlfn.XMATCH(Configuration!$B$12,T$3:T$2000,1,1)+$DA94)-0), NA())</f>
        <v>#N/A</v>
      </c>
      <c r="DI94" t="e" cm="1">
        <f t="array" ref="DI94">IFERROR(IF(ISNA($A94),NA(),INDEX(W$3:W$2000,_xlfn.XMATCH(Configuration!$B$12,W$3:W$2000,1,1)+$DA94)-0), NA())</f>
        <v>#N/A</v>
      </c>
    </row>
    <row r="95" spans="1:113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39"/>
        <v/>
      </c>
      <c r="AD95" t="str">
        <f t="shared" si="240"/>
        <v/>
      </c>
      <c r="AE95" t="str">
        <f t="shared" si="241"/>
        <v/>
      </c>
      <c r="AF95" s="5" t="str">
        <f t="shared" si="242"/>
        <v/>
      </c>
      <c r="AG95" t="str">
        <f t="shared" si="243"/>
        <v/>
      </c>
      <c r="AH95" t="str">
        <f t="shared" si="244"/>
        <v/>
      </c>
      <c r="AI95" t="str">
        <f t="shared" si="245"/>
        <v/>
      </c>
      <c r="AJ95" t="str">
        <f t="shared" si="246"/>
        <v/>
      </c>
      <c r="AK95" t="str">
        <f t="shared" si="247"/>
        <v/>
      </c>
      <c r="AL95" s="2" t="str">
        <f t="shared" si="248"/>
        <v/>
      </c>
      <c r="AM95" s="2" t="str">
        <f t="shared" si="249"/>
        <v/>
      </c>
      <c r="AN95" s="2" t="str">
        <f t="shared" si="250"/>
        <v/>
      </c>
      <c r="AO95" s="2" t="str">
        <f t="shared" si="251"/>
        <v/>
      </c>
      <c r="AP95" s="2" t="str">
        <f t="shared" si="252"/>
        <v/>
      </c>
      <c r="AQ95" s="2" t="str">
        <f t="shared" si="253"/>
        <v/>
      </c>
      <c r="AR95" s="2" t="str">
        <f t="shared" si="254"/>
        <v/>
      </c>
      <c r="AS95" s="2" t="str">
        <f t="shared" si="255"/>
        <v/>
      </c>
      <c r="AT95" s="2" t="str">
        <f t="shared" si="256"/>
        <v/>
      </c>
      <c r="AU95" s="2" t="str">
        <f t="shared" si="257"/>
        <v/>
      </c>
      <c r="AV95" s="3" t="str">
        <f t="shared" ca="1" si="258"/>
        <v/>
      </c>
      <c r="AW95" s="2" t="str">
        <f t="shared" si="259"/>
        <v/>
      </c>
      <c r="AX95" s="2" t="str">
        <f t="shared" si="260"/>
        <v/>
      </c>
      <c r="AY95" t="str">
        <f t="shared" si="261"/>
        <v/>
      </c>
      <c r="AZ95" t="str">
        <f t="shared" si="262"/>
        <v/>
      </c>
      <c r="BA95" s="3" t="str">
        <f>IF(_xlfn.IFNA($A95,"")="","",AC95/(Configuration!$B$1/1000000))</f>
        <v/>
      </c>
      <c r="BB95" t="str">
        <f>IF(OR(_xlfn.IFNA($A95,"")="", ROW()&lt;=3,MAX(International!$C$3:$C$2000)&lt;$AC95),"",$A95-_xlfn.XLOOKUP($AC95,International!$C$3:$C$2000,International!$A$3:$A$2000,NA(),1,1))</f>
        <v/>
      </c>
      <c r="BC95" t="str">
        <f>IF(OR(_xlfn.IFNA($A95,"")="", ROW()&lt;=3,MAX(International!$D$3:$D$2000)&lt;$BA95),"",$A95-_xlfn.XLOOKUP($BA95,International!$D$3:$D$2000,International!$A$3:$A$2000,NA(),1,1))</f>
        <v/>
      </c>
      <c r="BD95" t="str">
        <f>IF(OR(_xlfn.IFNA($A95,"")="", ROW()&lt;=3,MAX(International!$F$3:$F$2000)&lt;$AC95),"",$A95-_xlfn.XLOOKUP($AC95,International!$F$3:$F$2000,International!$A$3:$A$2000,NA(),1,1))</f>
        <v/>
      </c>
      <c r="BE95" t="str">
        <f>IF(OR(_xlfn.IFNA($A95,"")="", ROW()&lt;=3,MAX(International!$G$3:$G$2000)&lt;$BA95),"",$A95-_xlfn.XLOOKUP($BA95,International!$G$3:$G$2000,International!$A$3:$A$2000,NA(),1,1))</f>
        <v/>
      </c>
      <c r="BF95" t="str">
        <f>IF(OR(_xlfn.IFNA($A95,"")="", ROW()&lt;=3,MAX(International!$I$3:$I$2000)&lt;$AC95),"",$A95-_xlfn.XLOOKUP($AC95,International!$I$3:$I$2000,International!$A$3:$A$2000,NA(),1,1))</f>
        <v/>
      </c>
      <c r="BG95" t="str">
        <f>IF(OR(_xlfn.IFNA($A95,"")="", ROW()&lt;=3,MAX(International!$J$3:$J$2000)&lt;$BA95),"",$A95-_xlfn.XLOOKUP($BA95,International!$J$3:$J$2000,International!$A$3:$A$2000,NA(),1,1))</f>
        <v/>
      </c>
      <c r="BH95" t="str">
        <f>IF(OR(_xlfn.IFNA($A95,"")="", ROW()&lt;=3,MAX(International!$L$3:$L$2000)&lt;$AC95),"",$A95-_xlfn.XLOOKUP($AC95,International!$L$3:$L$2000,International!$A$3:$A$2000,NA(),1,1))</f>
        <v/>
      </c>
      <c r="BI95" t="str">
        <f>IF(OR(_xlfn.IFNA($A95,"")="", ROW()&lt;=3,MAX(International!$M$3:$M$2000)&lt;$BA95),"",$A95-_xlfn.XLOOKUP($BA95,International!$M$3:$M$2000,International!$A$3:$A$2000,NA(),1,1))</f>
        <v/>
      </c>
      <c r="BJ95" t="str">
        <f>IF(OR(_xlfn.IFNA($A95,"")="", ROW()&lt;=3,MAX(International!$O$3:$O$2000)&lt;$AC95),"",$A95-_xlfn.XLOOKUP($AC95,International!$O$3:$O$2000,International!$A$3:$A$2000,NA(),1,1))</f>
        <v/>
      </c>
      <c r="BK95" t="str">
        <f>IF(OR(_xlfn.IFNA($A95,"")="", ROW()&lt;=3,MAX(International!$P$3:$P$2000)&lt;$BA95),"",$A95-_xlfn.XLOOKUP($BA95,International!$P$3:$P$2000,International!$A$3:$A$2000,NA(),1,1))</f>
        <v/>
      </c>
      <c r="BL95" t="str">
        <f>IF(OR(_xlfn.IFNA($A95,"")="", ROW()&lt;=3,MAX(International!$R$3:$R$2000)&lt;$AC95),"",$A95-_xlfn.XLOOKUP($AC95,International!$R$3:$R$2000,International!$A$3:$A$2000,NA(),1,1))</f>
        <v/>
      </c>
      <c r="BM95" t="str">
        <f>IF(OR(_xlfn.IFNA($A95,"")="", ROW()&lt;=3,MAX(International!$S$3:$S$2000)&lt;$BA95),"",$A95-_xlfn.XLOOKUP($BA95,International!$S$3:$S$2000,International!$A$3:$A$2000,NA(),1,1))</f>
        <v/>
      </c>
      <c r="BN95" t="str">
        <f>IF(OR(_xlfn.IFNA($A95,"")="", ROW()&lt;=3,MAX(International!$U$3:$U$2000)&lt;$AC95),"",$A95-_xlfn.XLOOKUP($AC95,International!$U$3:$U$2000,International!$A$3:$A$2000,NA(),1,1))</f>
        <v/>
      </c>
      <c r="BO95" t="str">
        <f>IF(OR(_xlfn.IFNA($A95,"")="", ROW()&lt;=3,MAX(International!$V$3:$V$2000)&lt;$BA95),"",$A95-_xlfn.XLOOKUP($BA95,International!$V$3:$V$2000,International!$A$3:$A$2000,NA(),1,1))</f>
        <v/>
      </c>
      <c r="BP95" t="str">
        <f>IF(OR(_xlfn.IFNA($A95,"")="", ROW()&lt;=3,MAX(International!$X$3:$X$2000)&lt;$AC95),"",$A95-_xlfn.XLOOKUP($AC95,International!$X$3:$X$2000,International!$A$3:$A$2000,NA(),1,1))</f>
        <v/>
      </c>
      <c r="BQ95" t="str">
        <f>IF(OR(_xlfn.IFNA($A95,"")="", ROW()&lt;=3,MAX(International!$Y$3:$Y$2000)&lt;$BA95),"",$A95-_xlfn.XLOOKUP($BA95,International!$Y$3:$Y$2000,International!$A$3:$A$2000,NA(),1,1))</f>
        <v/>
      </c>
      <c r="BR95" t="e">
        <f t="shared" si="263"/>
        <v>#N/A</v>
      </c>
      <c r="BS95" t="e">
        <f t="shared" si="230"/>
        <v>#N/A</v>
      </c>
      <c r="BT95" t="e">
        <f t="shared" si="231"/>
        <v>#N/A</v>
      </c>
      <c r="BU95" t="e">
        <f t="shared" si="232"/>
        <v>#N/A</v>
      </c>
      <c r="BV95" t="e">
        <f t="shared" si="233"/>
        <v>#N/A</v>
      </c>
      <c r="BW95" t="e">
        <f t="shared" si="234"/>
        <v>#N/A</v>
      </c>
      <c r="BX95" t="e">
        <f>IFERROR(IF(OR(ISNA($A95),$AC95&lt;100),NA(),IF(FLOOR((2^(($BR95+2*_xlfn.XLOOKUP(_xlfn.AGGREGATE(4,6,$BR$3:$BR2046),$BR$3:$BR$2000,$CA$3:$CA$2000,1,1)*LOG(10)/LOG(2))/_xlfn.XLOOKUP(_xlfn.AGGREGATE(4,6,$BR$3:$BR2046),$BR$3:$BR$2000,$CA$3:$CA$2000,1,1))),2)&gt; _xlfn.AGGREGATE(4,6,$BZ$3:$CX$2000)+2000,NA(),FLOOR((2^(($BR95+2*_xlfn.XLOOKUP(_xlfn.AGGREGATE(4,6,$BR$3:$BR2046),$BR$3:$BR$2000,$CA$3:$CA$2000,1,1)*LOG(10)/LOG(2))/_xlfn.XLOOKUP(_xlfn.AGGREGATE(4,6,$BR$3:$BR2046),$BR$3:$BR$2000,$CA$3:$CA$2000,1,1))),2))), NA())</f>
        <v>#N/A</v>
      </c>
      <c r="BY95" t="e">
        <f>IF(OR(ISNA($A95),$AC95&lt;100),NA(),FLOOR(_xlfn.XLOOKUP(_xlfn.AGGREGATE(5,6,$BR$3:$BR2046),$BR$3:$BR$2000,$BZ$3:$BZ$2000,1,1)+(_xlfn.XLOOKUP(_xlfn.AGGREGATE(4,6,$BR$3:$BR2046),$BR$3:$BR$2000,$BZ$3:$BZ$2000,1,1)-_xlfn.XLOOKUP(_xlfn.AGGREGATE(5,6,$BR$3:$BR2046),$BR$3:$BR$2000,$BZ$3:$BZ$2000,1,1))/_xlfn.XLOOKUP(_xlfn.AGGREGATE(4,6,$BR$3:$BR2046),$BR$3:$BR$2000,$BR$3:$BR$2000,1,1)*BR95, 1))</f>
        <v>#N/A</v>
      </c>
      <c r="BZ95" t="e">
        <f t="shared" si="264"/>
        <v>#N/A</v>
      </c>
      <c r="CA95" t="e">
        <f t="shared" si="235"/>
        <v>#N/A</v>
      </c>
      <c r="CB95" t="e">
        <f>IF(OR(ISNA($A95),$AC95&lt;100),NA(),IF($BR95=0,0,FLOOR((BZ95-_xlfn.XLOOKUP(_xlfn.AGGREGATE(5,6,$BR$3:$BR2046),$BR$3:$BR$2000,BZ$3:BZ$2000,1,1))/_xlfn.XLOOKUP($BR95,$BR$3:$BR$2000,$BR$3:$BR$2000,1,1), 1)))</f>
        <v>#N/A</v>
      </c>
      <c r="CC95" t="e" cm="1">
        <f t="array" ref="CC95">IFERROR(IF(OR(ISNA($A95),$AC95&lt;100,INDEX(International!C$3:C$2000,_xlfn.XMATCH(100,International!C$3:C$2000,1,1)+$BR95)=""),NA(),INDEX(International!C$3:C$2000,_xlfn.XMATCH(100,International!C$3:C$2000,1,1)+$BR95)), NA())</f>
        <v>#N/A</v>
      </c>
      <c r="CD95" t="e">
        <f t="shared" si="265"/>
        <v>#N/A</v>
      </c>
      <c r="CE95" t="e">
        <f>IF(OR(ISNA($A95),$AC95&lt;100),NA(),IF($BR95=0,0,FLOOR((CC95-_xlfn.XLOOKUP(_xlfn.AGGREGATE(5,6,$BR$3:$BR2046),$BR$3:$BR$2000,CC$3:CC$2000,1,1))/_xlfn.XLOOKUP($BR95,$BR$3:$BR$2000,$BR$3:$BR$2000,1,1), 1)))</f>
        <v>#N/A</v>
      </c>
      <c r="CF95" t="e" cm="1">
        <f t="array" ref="CF95">IFERROR(IF(OR(ISNA($A95),$AC95&lt;100,INDEX(International!F$3:F$2000,_xlfn.XMATCH(100,International!F$3:F$2000,1,1)+$BR95)=""),NA(),INDEX(International!F$3:F$2000,_xlfn.XMATCH(100,International!F$3:F$2000,1,1)+$BR95)), NA())</f>
        <v>#N/A</v>
      </c>
      <c r="CG95" t="e">
        <f t="shared" si="178"/>
        <v>#N/A</v>
      </c>
      <c r="CH95" t="e">
        <f>IF(OR(ISNA($A95),$AC95&lt;100),NA(),IF($BR95=0,0,FLOOR((CF95-_xlfn.XLOOKUP(_xlfn.AGGREGATE(5,6,$BR$3:$BR2046),$BR$3:$BR$2000,CF$3:CF$2000,1,1))/_xlfn.XLOOKUP($BR95,$BR$3:$BR$2000,$BR$3:$BR$2000,1,1), 1)))</f>
        <v>#N/A</v>
      </c>
      <c r="CI95" t="e" cm="1">
        <f t="array" ref="CI95">IFERROR(IF(OR(ISNA($A95),$AC95&lt;100,INDEX(International!I$3:I$2000,_xlfn.XMATCH(100,International!I$3:I$2000,1,1)+$BR95)=""),NA(),INDEX(International!I$3:I$2000,_xlfn.XMATCH(100,International!I$3:I$2000,1,1)+$BR95)), NA())</f>
        <v>#N/A</v>
      </c>
      <c r="CJ95" t="e">
        <f t="shared" si="178"/>
        <v>#N/A</v>
      </c>
      <c r="CK95" t="e">
        <f>IF(OR(ISNA($A95),$AC95&lt;100),NA(),IF($BR95=0,0,FLOOR((CI95-_xlfn.XLOOKUP(_xlfn.AGGREGATE(5,6,$BR$3:$BR2046),$BR$3:$BR$2000,CI$3:CI$2000,1,1))/_xlfn.XLOOKUP($BR95,$BR$3:$BR$2000,$BR$3:$BR$2000,1,1), 1)))</f>
        <v>#N/A</v>
      </c>
      <c r="CL95" t="e" cm="1">
        <f t="array" ref="CL95">IFERROR(IF(OR(ISNA($A95),$AC95&lt;100,INDEX(International!L$3:L$2000,_xlfn.XMATCH(100,International!L$3:L$2000,1,1)+$BR95)=""),NA(),INDEX(International!L$3:L$2000,_xlfn.XMATCH(100,International!L$3:L$2000,1,1)+$BR95)), NA())</f>
        <v>#N/A</v>
      </c>
      <c r="CM95" t="e">
        <f t="shared" ref="CM95:CP95" si="347">IF(OR(ISNA($A95),$AC95&lt;100),NA(),IF(CL95=100,0,($BR95*LOG(2)/LOG(CL95/100))))</f>
        <v>#N/A</v>
      </c>
      <c r="CN95" t="e">
        <f>IF(OR(ISNA($A95),$AC95&lt;100),NA(),IF($BR95=0,0,FLOOR((CL95-_xlfn.XLOOKUP(_xlfn.AGGREGATE(5,6,$BR$3:$BR2046),$BR$3:$BR$2000,CL$3:CL$2000,1,1))/_xlfn.XLOOKUP($BR95,$BR$3:$BR$2000,$BR$3:$BR$2000,1,1), 1)))</f>
        <v>#N/A</v>
      </c>
      <c r="CO95" t="e" cm="1">
        <f t="array" ref="CO95">IFERROR(IF(OR(ISNA($A95),$AC95&lt;100,INDEX(International!O$3:O$2000,_xlfn.XMATCH(100,International!O$3:O$2000,1,1)+$BR95)=""),NA(),INDEX(International!O$3:O$2000,_xlfn.XMATCH(100,International!O$3:O$2000,1,1)+$BR95)), NA())</f>
        <v>#N/A</v>
      </c>
      <c r="CP95" t="e">
        <f t="shared" si="347"/>
        <v>#N/A</v>
      </c>
      <c r="CQ95" t="e">
        <f>IF(OR(ISNA($A95),$AC95&lt;100),NA(),IF($BR95=0,0,FLOOR((CO95-_xlfn.XLOOKUP(_xlfn.AGGREGATE(5,6,$BR$3:$BR2046),$BR$3:$BR$2000,CO$3:CO$2000,1,1))/_xlfn.XLOOKUP($BR95,$BR$3:$BR$2000,$BR$3:$BR$2000,1,1), 1)))</f>
        <v>#N/A</v>
      </c>
      <c r="CR95" t="e" cm="1">
        <f t="array" ref="CR95">IFERROR(IF(OR(ISNA($A95),$AC95&lt;100,INDEX(International!R$3:R$2000,_xlfn.XMATCH(100,International!R$3:R$2000,1,1)+$BR95)=""),NA(),INDEX(International!R$3:R$2000,_xlfn.XMATCH(100,International!R$3:R$2000,1,1)+$BR95)), NA())</f>
        <v>#N/A</v>
      </c>
      <c r="CS95" t="e">
        <f t="shared" ref="CS95:CV95" si="348">IF(OR(ISNA($A95),$AC95&lt;100),NA(),IF(CR95=100,0,($BR95*LOG(2)/LOG(CR95/100))))</f>
        <v>#N/A</v>
      </c>
      <c r="CT95" t="e">
        <f>IF(OR(ISNA($A95),$AC95&lt;100),NA(),IF($BR95=0,0,FLOOR((CR95-_xlfn.XLOOKUP(_xlfn.AGGREGATE(5,6,$BR$3:$BR2046),$BR$3:$BR$2000,CR$3:CR$2000,1,1))/_xlfn.XLOOKUP($BR95,$BR$3:$BR$2000,$BR$3:$BR$2000,1,1), 1)))</f>
        <v>#N/A</v>
      </c>
      <c r="CU95" t="e" cm="1">
        <f t="array" ref="CU95">IFERROR(IF(OR(ISNA($A95),$AC95&lt;100,INDEX(International!U$3:U$2000,_xlfn.XMATCH(100,International!U$3:U$2000,1,1)+$BR95)=""),NA(),INDEX(International!U$3:U$2000,_xlfn.XMATCH(100,International!U$3:U$2000,1,1)+$BR95)), NA())</f>
        <v>#N/A</v>
      </c>
      <c r="CV95" t="e">
        <f t="shared" si="348"/>
        <v>#N/A</v>
      </c>
      <c r="CW95" t="e">
        <f>IF(OR(ISNA($A95),$AC95&lt;100),NA(),IF($BR95=0,0,FLOOR((CU95-_xlfn.XLOOKUP(_xlfn.AGGREGATE(5,6,$BR$3:$BR2046),$BR$3:$BR$2000,CU$3:CU$2000,1,1))/_xlfn.XLOOKUP($BR95,$BR$3:$BR$2000,$BR$3:$BR$2000,1,1), 1)))</f>
        <v>#N/A</v>
      </c>
      <c r="CX95" t="e" cm="1">
        <f t="array" ref="CX95">IFERROR(IF(OR(ISNA($A95),$AC95&lt;100,INDEX(International!X$3:X$2000,_xlfn.XMATCH(100,International!X$3:X$2000,1,1)+$BR95)=""),NA(),INDEX(International!X$3:X$2000,_xlfn.XMATCH(100,International!X$3:X$2000,1,1)+$BR95)), NA())</f>
        <v>#N/A</v>
      </c>
      <c r="CY95" t="e">
        <f t="shared" ref="CY95" si="349">IF(OR(ISNA($A95),$AC95&lt;100),NA(),IF(CX95=100,0,($BR95*LOG(2)/LOG(CX95/100))))</f>
        <v>#N/A</v>
      </c>
      <c r="CZ95" t="e">
        <f>IF(OR(ISNA($A95),$AC95&lt;100),NA(),IF($BR95=0,0,FLOOR((CX95-_xlfn.XLOOKUP(_xlfn.AGGREGATE(5,6,$BR$3:$BR2046),$BR$3:$BR$2000,CX$3:CX$2000,1,1))/_xlfn.XLOOKUP($BR95,$BR$3:$BR$2000,$BR$3:$BR$2000,1,1), 1)))</f>
        <v>#N/A</v>
      </c>
      <c r="DA95" t="e">
        <f>IF(_xlfn.IFNA(A95,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95:K2092)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94+1,DA94+1,NA())))</f>
        <v>#N/A</v>
      </c>
      <c r="DB95" t="e" cm="1">
        <f t="array" ref="DB95">IFERROR(IF(ISNA($A95),NA(),INDEX(B$3:B$2000,_xlfn.XMATCH(Configuration!$B$12,B$3:B$2000,1,1)+$DA95)-0), NA())</f>
        <v>#N/A</v>
      </c>
      <c r="DC95" t="e" cm="1">
        <f t="array" ref="DC95">IFERROR(IF(ISNA($A95),NA(),INDEX(E$3:E$2000,_xlfn.XMATCH(Configuration!$B$12,E$3:E$2000,1,1)+$DA95)-0), NA())</f>
        <v>#N/A</v>
      </c>
      <c r="DD95" t="e" cm="1">
        <f t="array" ref="DD95">IFERROR(IF(ISNA($A95),NA(),INDEX(H$3:H$2000,_xlfn.XMATCH(Configuration!$B$12,H$3:H$2000,1,1)+$DA95)-0), NA())</f>
        <v>#N/A</v>
      </c>
      <c r="DE95" t="e" cm="1">
        <f t="array" ref="DE95">IFERROR(IF(ISNA($A95),NA(),INDEX(K$3:K$2000,_xlfn.XMATCH(Configuration!$B$12,K$3:K$2000,1,1)+$DA95)-0), NA())</f>
        <v>#N/A</v>
      </c>
      <c r="DF95" t="e" cm="1">
        <f t="array" ref="DF95">IFERROR(IF(ISNA($A95),NA(),INDEX(N$3:N$2000,_xlfn.XMATCH(Configuration!$B$12,N$3:N$2000,1,1)+$DA95)-0), NA())</f>
        <v>#N/A</v>
      </c>
      <c r="DG95" t="e" cm="1">
        <f t="array" ref="DG95">IFERROR(IF(ISNA($A95),NA(),INDEX(Q$3:Q$2000,_xlfn.XMATCH(Configuration!$B$12,Q$3:Q$2000,1,1)+$DA95)-0), NA())</f>
        <v>#N/A</v>
      </c>
      <c r="DH95" t="e" cm="1">
        <f t="array" ref="DH95">IFERROR(IF(ISNA($A95),NA(),INDEX(T$3:T$2000,_xlfn.XMATCH(Configuration!$B$12,T$3:T$2000,1,1)+$DA95)-0), NA())</f>
        <v>#N/A</v>
      </c>
      <c r="DI95" t="e" cm="1">
        <f t="array" ref="DI95">IFERROR(IF(ISNA($A95),NA(),INDEX(W$3:W$2000,_xlfn.XMATCH(Configuration!$B$12,W$3:W$2000,1,1)+$DA95)-0), NA())</f>
        <v>#N/A</v>
      </c>
    </row>
    <row r="96" spans="1:113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39"/>
        <v/>
      </c>
      <c r="AD96" t="str">
        <f t="shared" si="240"/>
        <v/>
      </c>
      <c r="AE96" t="str">
        <f t="shared" si="241"/>
        <v/>
      </c>
      <c r="AF96" s="5" t="str">
        <f t="shared" si="242"/>
        <v/>
      </c>
      <c r="AG96" t="str">
        <f t="shared" si="243"/>
        <v/>
      </c>
      <c r="AH96" t="str">
        <f t="shared" si="244"/>
        <v/>
      </c>
      <c r="AI96" t="str">
        <f t="shared" si="245"/>
        <v/>
      </c>
      <c r="AJ96" t="str">
        <f t="shared" si="246"/>
        <v/>
      </c>
      <c r="AK96" t="str">
        <f t="shared" si="247"/>
        <v/>
      </c>
      <c r="AL96" s="2" t="str">
        <f t="shared" si="248"/>
        <v/>
      </c>
      <c r="AM96" s="2" t="str">
        <f t="shared" si="249"/>
        <v/>
      </c>
      <c r="AN96" s="2" t="str">
        <f t="shared" si="250"/>
        <v/>
      </c>
      <c r="AO96" s="2" t="str">
        <f t="shared" si="251"/>
        <v/>
      </c>
      <c r="AP96" s="2" t="str">
        <f t="shared" si="252"/>
        <v/>
      </c>
      <c r="AQ96" s="2" t="str">
        <f t="shared" si="253"/>
        <v/>
      </c>
      <c r="AR96" s="2" t="str">
        <f t="shared" si="254"/>
        <v/>
      </c>
      <c r="AS96" s="2" t="str">
        <f t="shared" si="255"/>
        <v/>
      </c>
      <c r="AT96" s="2" t="str">
        <f t="shared" si="256"/>
        <v/>
      </c>
      <c r="AU96" s="2" t="str">
        <f t="shared" si="257"/>
        <v/>
      </c>
      <c r="AV96" s="3" t="str">
        <f t="shared" ca="1" si="258"/>
        <v/>
      </c>
      <c r="AW96" s="2" t="str">
        <f t="shared" si="259"/>
        <v/>
      </c>
      <c r="AX96" s="2" t="str">
        <f t="shared" si="260"/>
        <v/>
      </c>
      <c r="AY96" t="str">
        <f t="shared" si="261"/>
        <v/>
      </c>
      <c r="AZ96" t="str">
        <f t="shared" si="262"/>
        <v/>
      </c>
      <c r="BA96" s="3" t="str">
        <f>IF(_xlfn.IFNA($A96,"")="","",AC96/(Configuration!$B$1/1000000))</f>
        <v/>
      </c>
      <c r="BB96" t="str">
        <f>IF(OR(_xlfn.IFNA($A96,"")="", ROW()&lt;=3,MAX(International!$C$3:$C$2000)&lt;$AC96),"",$A96-_xlfn.XLOOKUP($AC96,International!$C$3:$C$2000,International!$A$3:$A$2000,NA(),1,1))</f>
        <v/>
      </c>
      <c r="BC96" t="str">
        <f>IF(OR(_xlfn.IFNA($A96,"")="", ROW()&lt;=3,MAX(International!$D$3:$D$2000)&lt;$BA96),"",$A96-_xlfn.XLOOKUP($BA96,International!$D$3:$D$2000,International!$A$3:$A$2000,NA(),1,1))</f>
        <v/>
      </c>
      <c r="BD96" t="str">
        <f>IF(OR(_xlfn.IFNA($A96,"")="", ROW()&lt;=3,MAX(International!$F$3:$F$2000)&lt;$AC96),"",$A96-_xlfn.XLOOKUP($AC96,International!$F$3:$F$2000,International!$A$3:$A$2000,NA(),1,1))</f>
        <v/>
      </c>
      <c r="BE96" t="str">
        <f>IF(OR(_xlfn.IFNA($A96,"")="", ROW()&lt;=3,MAX(International!$G$3:$G$2000)&lt;$BA96),"",$A96-_xlfn.XLOOKUP($BA96,International!$G$3:$G$2000,International!$A$3:$A$2000,NA(),1,1))</f>
        <v/>
      </c>
      <c r="BF96" t="str">
        <f>IF(OR(_xlfn.IFNA($A96,"")="", ROW()&lt;=3,MAX(International!$I$3:$I$2000)&lt;$AC96),"",$A96-_xlfn.XLOOKUP($AC96,International!$I$3:$I$2000,International!$A$3:$A$2000,NA(),1,1))</f>
        <v/>
      </c>
      <c r="BG96" t="str">
        <f>IF(OR(_xlfn.IFNA($A96,"")="", ROW()&lt;=3,MAX(International!$J$3:$J$2000)&lt;$BA96),"",$A96-_xlfn.XLOOKUP($BA96,International!$J$3:$J$2000,International!$A$3:$A$2000,NA(),1,1))</f>
        <v/>
      </c>
      <c r="BH96" t="str">
        <f>IF(OR(_xlfn.IFNA($A96,"")="", ROW()&lt;=3,MAX(International!$L$3:$L$2000)&lt;$AC96),"",$A96-_xlfn.XLOOKUP($AC96,International!$L$3:$L$2000,International!$A$3:$A$2000,NA(),1,1))</f>
        <v/>
      </c>
      <c r="BI96" t="str">
        <f>IF(OR(_xlfn.IFNA($A96,"")="", ROW()&lt;=3,MAX(International!$M$3:$M$2000)&lt;$BA96),"",$A96-_xlfn.XLOOKUP($BA96,International!$M$3:$M$2000,International!$A$3:$A$2000,NA(),1,1))</f>
        <v/>
      </c>
      <c r="BJ96" t="str">
        <f>IF(OR(_xlfn.IFNA($A96,"")="", ROW()&lt;=3,MAX(International!$O$3:$O$2000)&lt;$AC96),"",$A96-_xlfn.XLOOKUP($AC96,International!$O$3:$O$2000,International!$A$3:$A$2000,NA(),1,1))</f>
        <v/>
      </c>
      <c r="BK96" t="str">
        <f>IF(OR(_xlfn.IFNA($A96,"")="", ROW()&lt;=3,MAX(International!$P$3:$P$2000)&lt;$BA96),"",$A96-_xlfn.XLOOKUP($BA96,International!$P$3:$P$2000,International!$A$3:$A$2000,NA(),1,1))</f>
        <v/>
      </c>
      <c r="BL96" t="str">
        <f>IF(OR(_xlfn.IFNA($A96,"")="", ROW()&lt;=3,MAX(International!$R$3:$R$2000)&lt;$AC96),"",$A96-_xlfn.XLOOKUP($AC96,International!$R$3:$R$2000,International!$A$3:$A$2000,NA(),1,1))</f>
        <v/>
      </c>
      <c r="BM96" t="str">
        <f>IF(OR(_xlfn.IFNA($A96,"")="", ROW()&lt;=3,MAX(International!$S$3:$S$2000)&lt;$BA96),"",$A96-_xlfn.XLOOKUP($BA96,International!$S$3:$S$2000,International!$A$3:$A$2000,NA(),1,1))</f>
        <v/>
      </c>
      <c r="BN96" t="str">
        <f>IF(OR(_xlfn.IFNA($A96,"")="", ROW()&lt;=3,MAX(International!$U$3:$U$2000)&lt;$AC96),"",$A96-_xlfn.XLOOKUP($AC96,International!$U$3:$U$2000,International!$A$3:$A$2000,NA(),1,1))</f>
        <v/>
      </c>
      <c r="BO96" t="str">
        <f>IF(OR(_xlfn.IFNA($A96,"")="", ROW()&lt;=3,MAX(International!$V$3:$V$2000)&lt;$BA96),"",$A96-_xlfn.XLOOKUP($BA96,International!$V$3:$V$2000,International!$A$3:$A$2000,NA(),1,1))</f>
        <v/>
      </c>
      <c r="BP96" t="str">
        <f>IF(OR(_xlfn.IFNA($A96,"")="", ROW()&lt;=3,MAX(International!$X$3:$X$2000)&lt;$AC96),"",$A96-_xlfn.XLOOKUP($AC96,International!$X$3:$X$2000,International!$A$3:$A$2000,NA(),1,1))</f>
        <v/>
      </c>
      <c r="BQ96" t="str">
        <f>IF(OR(_xlfn.IFNA($A96,"")="", ROW()&lt;=3,MAX(International!$Y$3:$Y$2000)&lt;$BA96),"",$A96-_xlfn.XLOOKUP($BA96,International!$Y$3:$Y$2000,International!$A$3:$A$2000,NA(),1,1))</f>
        <v/>
      </c>
      <c r="BR96" t="e">
        <f t="shared" si="263"/>
        <v>#N/A</v>
      </c>
      <c r="BS96" t="e">
        <f t="shared" si="230"/>
        <v>#N/A</v>
      </c>
      <c r="BT96" t="e">
        <f t="shared" si="231"/>
        <v>#N/A</v>
      </c>
      <c r="BU96" t="e">
        <f t="shared" si="232"/>
        <v>#N/A</v>
      </c>
      <c r="BV96" t="e">
        <f t="shared" si="233"/>
        <v>#N/A</v>
      </c>
      <c r="BW96" t="e">
        <f t="shared" si="234"/>
        <v>#N/A</v>
      </c>
      <c r="BX96" t="e">
        <f>IFERROR(IF(OR(ISNA($A96),$AC96&lt;100),NA(),IF(FLOOR((2^(($BR96+2*_xlfn.XLOOKUP(_xlfn.AGGREGATE(4,6,$BR$3:$BR2047),$BR$3:$BR$2000,$CA$3:$CA$2000,1,1)*LOG(10)/LOG(2))/_xlfn.XLOOKUP(_xlfn.AGGREGATE(4,6,$BR$3:$BR2047),$BR$3:$BR$2000,$CA$3:$CA$2000,1,1))),2)&gt; _xlfn.AGGREGATE(4,6,$BZ$3:$CX$2000)+2000,NA(),FLOOR((2^(($BR96+2*_xlfn.XLOOKUP(_xlfn.AGGREGATE(4,6,$BR$3:$BR2047),$BR$3:$BR$2000,$CA$3:$CA$2000,1,1)*LOG(10)/LOG(2))/_xlfn.XLOOKUP(_xlfn.AGGREGATE(4,6,$BR$3:$BR2047),$BR$3:$BR$2000,$CA$3:$CA$2000,1,1))),2))), NA())</f>
        <v>#N/A</v>
      </c>
      <c r="BY96" t="e">
        <f>IF(OR(ISNA($A96),$AC96&lt;100),NA(),FLOOR(_xlfn.XLOOKUP(_xlfn.AGGREGATE(5,6,$BR$3:$BR2047),$BR$3:$BR$2000,$BZ$3:$BZ$2000,1,1)+(_xlfn.XLOOKUP(_xlfn.AGGREGATE(4,6,$BR$3:$BR2047),$BR$3:$BR$2000,$BZ$3:$BZ$2000,1,1)-_xlfn.XLOOKUP(_xlfn.AGGREGATE(5,6,$BR$3:$BR2047),$BR$3:$BR$2000,$BZ$3:$BZ$2000,1,1))/_xlfn.XLOOKUP(_xlfn.AGGREGATE(4,6,$BR$3:$BR2047),$BR$3:$BR$2000,$BR$3:$BR$2000,1,1)*BR96, 1))</f>
        <v>#N/A</v>
      </c>
      <c r="BZ96" t="e">
        <f t="shared" si="264"/>
        <v>#N/A</v>
      </c>
      <c r="CA96" t="e">
        <f t="shared" si="235"/>
        <v>#N/A</v>
      </c>
      <c r="CB96" t="e">
        <f>IF(OR(ISNA($A96),$AC96&lt;100),NA(),IF($BR96=0,0,FLOOR((BZ96-_xlfn.XLOOKUP(_xlfn.AGGREGATE(5,6,$BR$3:$BR2047),$BR$3:$BR$2000,BZ$3:BZ$2000,1,1))/_xlfn.XLOOKUP($BR96,$BR$3:$BR$2000,$BR$3:$BR$2000,1,1), 1)))</f>
        <v>#N/A</v>
      </c>
      <c r="CC96" t="e" cm="1">
        <f t="array" ref="CC96">IFERROR(IF(OR(ISNA($A96),$AC96&lt;100,INDEX(International!C$3:C$2000,_xlfn.XMATCH(100,International!C$3:C$2000,1,1)+$BR96)=""),NA(),INDEX(International!C$3:C$2000,_xlfn.XMATCH(100,International!C$3:C$2000,1,1)+$BR96)), NA())</f>
        <v>#N/A</v>
      </c>
      <c r="CD96" t="e">
        <f t="shared" si="265"/>
        <v>#N/A</v>
      </c>
      <c r="CE96" t="e">
        <f>IF(OR(ISNA($A96),$AC96&lt;100),NA(),IF($BR96=0,0,FLOOR((CC96-_xlfn.XLOOKUP(_xlfn.AGGREGATE(5,6,$BR$3:$BR2047),$BR$3:$BR$2000,CC$3:CC$2000,1,1))/_xlfn.XLOOKUP($BR96,$BR$3:$BR$2000,$BR$3:$BR$2000,1,1), 1)))</f>
        <v>#N/A</v>
      </c>
      <c r="CF96" t="e" cm="1">
        <f t="array" ref="CF96">IFERROR(IF(OR(ISNA($A96),$AC96&lt;100,INDEX(International!F$3:F$2000,_xlfn.XMATCH(100,International!F$3:F$2000,1,1)+$BR96)=""),NA(),INDEX(International!F$3:F$2000,_xlfn.XMATCH(100,International!F$3:F$2000,1,1)+$BR96)), NA())</f>
        <v>#N/A</v>
      </c>
      <c r="CG96" t="e">
        <f t="shared" si="178"/>
        <v>#N/A</v>
      </c>
      <c r="CH96" t="e">
        <f>IF(OR(ISNA($A96),$AC96&lt;100),NA(),IF($BR96=0,0,FLOOR((CF96-_xlfn.XLOOKUP(_xlfn.AGGREGATE(5,6,$BR$3:$BR2047),$BR$3:$BR$2000,CF$3:CF$2000,1,1))/_xlfn.XLOOKUP($BR96,$BR$3:$BR$2000,$BR$3:$BR$2000,1,1), 1)))</f>
        <v>#N/A</v>
      </c>
      <c r="CI96" t="e" cm="1">
        <f t="array" ref="CI96">IFERROR(IF(OR(ISNA($A96),$AC96&lt;100,INDEX(International!I$3:I$2000,_xlfn.XMATCH(100,International!I$3:I$2000,1,1)+$BR96)=""),NA(),INDEX(International!I$3:I$2000,_xlfn.XMATCH(100,International!I$3:I$2000,1,1)+$BR96)), NA())</f>
        <v>#N/A</v>
      </c>
      <c r="CJ96" t="e">
        <f t="shared" si="178"/>
        <v>#N/A</v>
      </c>
      <c r="CK96" t="e">
        <f>IF(OR(ISNA($A96),$AC96&lt;100),NA(),IF($BR96=0,0,FLOOR((CI96-_xlfn.XLOOKUP(_xlfn.AGGREGATE(5,6,$BR$3:$BR2047),$BR$3:$BR$2000,CI$3:CI$2000,1,1))/_xlfn.XLOOKUP($BR96,$BR$3:$BR$2000,$BR$3:$BR$2000,1,1), 1)))</f>
        <v>#N/A</v>
      </c>
      <c r="CL96" t="e" cm="1">
        <f t="array" ref="CL96">IFERROR(IF(OR(ISNA($A96),$AC96&lt;100,INDEX(International!L$3:L$2000,_xlfn.XMATCH(100,International!L$3:L$2000,1,1)+$BR96)=""),NA(),INDEX(International!L$3:L$2000,_xlfn.XMATCH(100,International!L$3:L$2000,1,1)+$BR96)), NA())</f>
        <v>#N/A</v>
      </c>
      <c r="CM96" t="e">
        <f t="shared" ref="CM96:CP96" si="350">IF(OR(ISNA($A96),$AC96&lt;100),NA(),IF(CL96=100,0,($BR96*LOG(2)/LOG(CL96/100))))</f>
        <v>#N/A</v>
      </c>
      <c r="CN96" t="e">
        <f>IF(OR(ISNA($A96),$AC96&lt;100),NA(),IF($BR96=0,0,FLOOR((CL96-_xlfn.XLOOKUP(_xlfn.AGGREGATE(5,6,$BR$3:$BR2047),$BR$3:$BR$2000,CL$3:CL$2000,1,1))/_xlfn.XLOOKUP($BR96,$BR$3:$BR$2000,$BR$3:$BR$2000,1,1), 1)))</f>
        <v>#N/A</v>
      </c>
      <c r="CO96" t="e" cm="1">
        <f t="array" ref="CO96">IFERROR(IF(OR(ISNA($A96),$AC96&lt;100,INDEX(International!O$3:O$2000,_xlfn.XMATCH(100,International!O$3:O$2000,1,1)+$BR96)=""),NA(),INDEX(International!O$3:O$2000,_xlfn.XMATCH(100,International!O$3:O$2000,1,1)+$BR96)), NA())</f>
        <v>#N/A</v>
      </c>
      <c r="CP96" t="e">
        <f t="shared" si="350"/>
        <v>#N/A</v>
      </c>
      <c r="CQ96" t="e">
        <f>IF(OR(ISNA($A96),$AC96&lt;100),NA(),IF($BR96=0,0,FLOOR((CO96-_xlfn.XLOOKUP(_xlfn.AGGREGATE(5,6,$BR$3:$BR2047),$BR$3:$BR$2000,CO$3:CO$2000,1,1))/_xlfn.XLOOKUP($BR96,$BR$3:$BR$2000,$BR$3:$BR$2000,1,1), 1)))</f>
        <v>#N/A</v>
      </c>
      <c r="CR96" t="e" cm="1">
        <f t="array" ref="CR96">IFERROR(IF(OR(ISNA($A96),$AC96&lt;100,INDEX(International!R$3:R$2000,_xlfn.XMATCH(100,International!R$3:R$2000,1,1)+$BR96)=""),NA(),INDEX(International!R$3:R$2000,_xlfn.XMATCH(100,International!R$3:R$2000,1,1)+$BR96)), NA())</f>
        <v>#N/A</v>
      </c>
      <c r="CS96" t="e">
        <f t="shared" ref="CS96:CV96" si="351">IF(OR(ISNA($A96),$AC96&lt;100),NA(),IF(CR96=100,0,($BR96*LOG(2)/LOG(CR96/100))))</f>
        <v>#N/A</v>
      </c>
      <c r="CT96" t="e">
        <f>IF(OR(ISNA($A96),$AC96&lt;100),NA(),IF($BR96=0,0,FLOOR((CR96-_xlfn.XLOOKUP(_xlfn.AGGREGATE(5,6,$BR$3:$BR2047),$BR$3:$BR$2000,CR$3:CR$2000,1,1))/_xlfn.XLOOKUP($BR96,$BR$3:$BR$2000,$BR$3:$BR$2000,1,1), 1)))</f>
        <v>#N/A</v>
      </c>
      <c r="CU96" t="e" cm="1">
        <f t="array" ref="CU96">IFERROR(IF(OR(ISNA($A96),$AC96&lt;100,INDEX(International!U$3:U$2000,_xlfn.XMATCH(100,International!U$3:U$2000,1,1)+$BR96)=""),NA(),INDEX(International!U$3:U$2000,_xlfn.XMATCH(100,International!U$3:U$2000,1,1)+$BR96)), NA())</f>
        <v>#N/A</v>
      </c>
      <c r="CV96" t="e">
        <f t="shared" si="351"/>
        <v>#N/A</v>
      </c>
      <c r="CW96" t="e">
        <f>IF(OR(ISNA($A96),$AC96&lt;100),NA(),IF($BR96=0,0,FLOOR((CU96-_xlfn.XLOOKUP(_xlfn.AGGREGATE(5,6,$BR$3:$BR2047),$BR$3:$BR$2000,CU$3:CU$2000,1,1))/_xlfn.XLOOKUP($BR96,$BR$3:$BR$2000,$BR$3:$BR$2000,1,1), 1)))</f>
        <v>#N/A</v>
      </c>
      <c r="CX96" t="e" cm="1">
        <f t="array" ref="CX96">IFERROR(IF(OR(ISNA($A96),$AC96&lt;100,INDEX(International!X$3:X$2000,_xlfn.XMATCH(100,International!X$3:X$2000,1,1)+$BR96)=""),NA(),INDEX(International!X$3:X$2000,_xlfn.XMATCH(100,International!X$3:X$2000,1,1)+$BR96)), NA())</f>
        <v>#N/A</v>
      </c>
      <c r="CY96" t="e">
        <f t="shared" ref="CY96" si="352">IF(OR(ISNA($A96),$AC96&lt;100),NA(),IF(CX96=100,0,($BR96*LOG(2)/LOG(CX96/100))))</f>
        <v>#N/A</v>
      </c>
      <c r="CZ96" t="e">
        <f>IF(OR(ISNA($A96),$AC96&lt;100),NA(),IF($BR96=0,0,FLOOR((CX96-_xlfn.XLOOKUP(_xlfn.AGGREGATE(5,6,$BR$3:$BR2047),$BR$3:$BR$2000,CX$3:CX$2000,1,1))/_xlfn.XLOOKUP($BR96,$BR$3:$BR$2000,$BR$3:$BR$2000,1,1), 1)))</f>
        <v>#N/A</v>
      </c>
      <c r="DA96" t="e">
        <f>IF(_xlfn.IFNA(A96,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96:K2093)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95+1,DA95+1,NA())))</f>
        <v>#N/A</v>
      </c>
      <c r="DB96" t="e" cm="1">
        <f t="array" ref="DB96">IFERROR(IF(ISNA($A96),NA(),INDEX(B$3:B$2000,_xlfn.XMATCH(Configuration!$B$12,B$3:B$2000,1,1)+$DA96)-0), NA())</f>
        <v>#N/A</v>
      </c>
      <c r="DC96" t="e" cm="1">
        <f t="array" ref="DC96">IFERROR(IF(ISNA($A96),NA(),INDEX(E$3:E$2000,_xlfn.XMATCH(Configuration!$B$12,E$3:E$2000,1,1)+$DA96)-0), NA())</f>
        <v>#N/A</v>
      </c>
      <c r="DD96" t="e" cm="1">
        <f t="array" ref="DD96">IFERROR(IF(ISNA($A96),NA(),INDEX(H$3:H$2000,_xlfn.XMATCH(Configuration!$B$12,H$3:H$2000,1,1)+$DA96)-0), NA())</f>
        <v>#N/A</v>
      </c>
      <c r="DE96" t="e" cm="1">
        <f t="array" ref="DE96">IFERROR(IF(ISNA($A96),NA(),INDEX(K$3:K$2000,_xlfn.XMATCH(Configuration!$B$12,K$3:K$2000,1,1)+$DA96)-0), NA())</f>
        <v>#N/A</v>
      </c>
      <c r="DF96" t="e" cm="1">
        <f t="array" ref="DF96">IFERROR(IF(ISNA($A96),NA(),INDEX(N$3:N$2000,_xlfn.XMATCH(Configuration!$B$12,N$3:N$2000,1,1)+$DA96)-0), NA())</f>
        <v>#N/A</v>
      </c>
      <c r="DG96" t="e" cm="1">
        <f t="array" ref="DG96">IFERROR(IF(ISNA($A96),NA(),INDEX(Q$3:Q$2000,_xlfn.XMATCH(Configuration!$B$12,Q$3:Q$2000,1,1)+$DA96)-0), NA())</f>
        <v>#N/A</v>
      </c>
      <c r="DH96" t="e" cm="1">
        <f t="array" ref="DH96">IFERROR(IF(ISNA($A96),NA(),INDEX(T$3:T$2000,_xlfn.XMATCH(Configuration!$B$12,T$3:T$2000,1,1)+$DA96)-0), NA())</f>
        <v>#N/A</v>
      </c>
      <c r="DI96" t="e" cm="1">
        <f t="array" ref="DI96">IFERROR(IF(ISNA($A96),NA(),INDEX(W$3:W$2000,_xlfn.XMATCH(Configuration!$B$12,W$3:W$2000,1,1)+$DA96)-0), NA())</f>
        <v>#N/A</v>
      </c>
    </row>
    <row r="97" spans="1:113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39"/>
        <v/>
      </c>
      <c r="AD97" t="str">
        <f t="shared" si="240"/>
        <v/>
      </c>
      <c r="AE97" t="str">
        <f t="shared" si="241"/>
        <v/>
      </c>
      <c r="AF97" s="5" t="str">
        <f t="shared" si="242"/>
        <v/>
      </c>
      <c r="AG97" t="str">
        <f t="shared" si="243"/>
        <v/>
      </c>
      <c r="AH97" t="str">
        <f t="shared" si="244"/>
        <v/>
      </c>
      <c r="AI97" t="str">
        <f t="shared" si="245"/>
        <v/>
      </c>
      <c r="AJ97" t="str">
        <f t="shared" si="246"/>
        <v/>
      </c>
      <c r="AK97" t="str">
        <f t="shared" si="247"/>
        <v/>
      </c>
      <c r="AL97" s="2" t="str">
        <f t="shared" si="248"/>
        <v/>
      </c>
      <c r="AM97" s="2" t="str">
        <f t="shared" si="249"/>
        <v/>
      </c>
      <c r="AN97" s="2" t="str">
        <f t="shared" si="250"/>
        <v/>
      </c>
      <c r="AO97" s="2" t="str">
        <f t="shared" si="251"/>
        <v/>
      </c>
      <c r="AP97" s="2" t="str">
        <f t="shared" si="252"/>
        <v/>
      </c>
      <c r="AQ97" s="2" t="str">
        <f t="shared" si="253"/>
        <v/>
      </c>
      <c r="AR97" s="2" t="str">
        <f t="shared" si="254"/>
        <v/>
      </c>
      <c r="AS97" s="2" t="str">
        <f t="shared" si="255"/>
        <v/>
      </c>
      <c r="AT97" s="2" t="str">
        <f t="shared" si="256"/>
        <v/>
      </c>
      <c r="AU97" s="2" t="str">
        <f t="shared" si="257"/>
        <v/>
      </c>
      <c r="AV97" s="3" t="str">
        <f t="shared" ca="1" si="258"/>
        <v/>
      </c>
      <c r="AW97" s="2" t="str">
        <f t="shared" si="259"/>
        <v/>
      </c>
      <c r="AX97" s="2" t="str">
        <f t="shared" si="260"/>
        <v/>
      </c>
      <c r="AY97" t="str">
        <f t="shared" si="261"/>
        <v/>
      </c>
      <c r="AZ97" t="str">
        <f t="shared" si="262"/>
        <v/>
      </c>
      <c r="BA97" s="3" t="str">
        <f>IF(_xlfn.IFNA($A97,"")="","",AC97/(Configuration!$B$1/1000000))</f>
        <v/>
      </c>
      <c r="BB97" t="str">
        <f>IF(OR(_xlfn.IFNA($A97,"")="", ROW()&lt;=3,MAX(International!$C$3:$C$2000)&lt;$AC97),"",$A97-_xlfn.XLOOKUP($AC97,International!$C$3:$C$2000,International!$A$3:$A$2000,NA(),1,1))</f>
        <v/>
      </c>
      <c r="BC97" t="str">
        <f>IF(OR(_xlfn.IFNA($A97,"")="", ROW()&lt;=3,MAX(International!$D$3:$D$2000)&lt;$BA97),"",$A97-_xlfn.XLOOKUP($BA97,International!$D$3:$D$2000,International!$A$3:$A$2000,NA(),1,1))</f>
        <v/>
      </c>
      <c r="BD97" t="str">
        <f>IF(OR(_xlfn.IFNA($A97,"")="", ROW()&lt;=3,MAX(International!$F$3:$F$2000)&lt;$AC97),"",$A97-_xlfn.XLOOKUP($AC97,International!$F$3:$F$2000,International!$A$3:$A$2000,NA(),1,1))</f>
        <v/>
      </c>
      <c r="BE97" t="str">
        <f>IF(OR(_xlfn.IFNA($A97,"")="", ROW()&lt;=3,MAX(International!$G$3:$G$2000)&lt;$BA97),"",$A97-_xlfn.XLOOKUP($BA97,International!$G$3:$G$2000,International!$A$3:$A$2000,NA(),1,1))</f>
        <v/>
      </c>
      <c r="BF97" t="str">
        <f>IF(OR(_xlfn.IFNA($A97,"")="", ROW()&lt;=3,MAX(International!$I$3:$I$2000)&lt;$AC97),"",$A97-_xlfn.XLOOKUP($AC97,International!$I$3:$I$2000,International!$A$3:$A$2000,NA(),1,1))</f>
        <v/>
      </c>
      <c r="BG97" t="str">
        <f>IF(OR(_xlfn.IFNA($A97,"")="", ROW()&lt;=3,MAX(International!$J$3:$J$2000)&lt;$BA97),"",$A97-_xlfn.XLOOKUP($BA97,International!$J$3:$J$2000,International!$A$3:$A$2000,NA(),1,1))</f>
        <v/>
      </c>
      <c r="BH97" t="str">
        <f>IF(OR(_xlfn.IFNA($A97,"")="", ROW()&lt;=3,MAX(International!$L$3:$L$2000)&lt;$AC97),"",$A97-_xlfn.XLOOKUP($AC97,International!$L$3:$L$2000,International!$A$3:$A$2000,NA(),1,1))</f>
        <v/>
      </c>
      <c r="BI97" t="str">
        <f>IF(OR(_xlfn.IFNA($A97,"")="", ROW()&lt;=3,MAX(International!$M$3:$M$2000)&lt;$BA97),"",$A97-_xlfn.XLOOKUP($BA97,International!$M$3:$M$2000,International!$A$3:$A$2000,NA(),1,1))</f>
        <v/>
      </c>
      <c r="BJ97" t="str">
        <f>IF(OR(_xlfn.IFNA($A97,"")="", ROW()&lt;=3,MAX(International!$O$3:$O$2000)&lt;$AC97),"",$A97-_xlfn.XLOOKUP($AC97,International!$O$3:$O$2000,International!$A$3:$A$2000,NA(),1,1))</f>
        <v/>
      </c>
      <c r="BK97" t="str">
        <f>IF(OR(_xlfn.IFNA($A97,"")="", ROW()&lt;=3,MAX(International!$P$3:$P$2000)&lt;$BA97),"",$A97-_xlfn.XLOOKUP($BA97,International!$P$3:$P$2000,International!$A$3:$A$2000,NA(),1,1))</f>
        <v/>
      </c>
      <c r="BL97" t="str">
        <f>IF(OR(_xlfn.IFNA($A97,"")="", ROW()&lt;=3,MAX(International!$R$3:$R$2000)&lt;$AC97),"",$A97-_xlfn.XLOOKUP($AC97,International!$R$3:$R$2000,International!$A$3:$A$2000,NA(),1,1))</f>
        <v/>
      </c>
      <c r="BM97" t="str">
        <f>IF(OR(_xlfn.IFNA($A97,"")="", ROW()&lt;=3,MAX(International!$S$3:$S$2000)&lt;$BA97),"",$A97-_xlfn.XLOOKUP($BA97,International!$S$3:$S$2000,International!$A$3:$A$2000,NA(),1,1))</f>
        <v/>
      </c>
      <c r="BN97" t="str">
        <f>IF(OR(_xlfn.IFNA($A97,"")="", ROW()&lt;=3,MAX(International!$U$3:$U$2000)&lt;$AC97),"",$A97-_xlfn.XLOOKUP($AC97,International!$U$3:$U$2000,International!$A$3:$A$2000,NA(),1,1))</f>
        <v/>
      </c>
      <c r="BO97" t="str">
        <f>IF(OR(_xlfn.IFNA($A97,"")="", ROW()&lt;=3,MAX(International!$V$3:$V$2000)&lt;$BA97),"",$A97-_xlfn.XLOOKUP($BA97,International!$V$3:$V$2000,International!$A$3:$A$2000,NA(),1,1))</f>
        <v/>
      </c>
      <c r="BP97" t="str">
        <f>IF(OR(_xlfn.IFNA($A97,"")="", ROW()&lt;=3,MAX(International!$X$3:$X$2000)&lt;$AC97),"",$A97-_xlfn.XLOOKUP($AC97,International!$X$3:$X$2000,International!$A$3:$A$2000,NA(),1,1))</f>
        <v/>
      </c>
      <c r="BQ97" t="str">
        <f>IF(OR(_xlfn.IFNA($A97,"")="", ROW()&lt;=3,MAX(International!$Y$3:$Y$2000)&lt;$BA97),"",$A97-_xlfn.XLOOKUP($BA97,International!$Y$3:$Y$2000,International!$A$3:$A$2000,NA(),1,1))</f>
        <v/>
      </c>
      <c r="BR97" t="e">
        <f t="shared" si="263"/>
        <v>#N/A</v>
      </c>
      <c r="BS97" t="e">
        <f t="shared" si="230"/>
        <v>#N/A</v>
      </c>
      <c r="BT97" t="e">
        <f t="shared" si="231"/>
        <v>#N/A</v>
      </c>
      <c r="BU97" t="e">
        <f t="shared" si="232"/>
        <v>#N/A</v>
      </c>
      <c r="BV97" t="e">
        <f t="shared" si="233"/>
        <v>#N/A</v>
      </c>
      <c r="BW97" t="e">
        <f t="shared" si="234"/>
        <v>#N/A</v>
      </c>
      <c r="BX97" t="e">
        <f>IFERROR(IF(OR(ISNA($A97),$AC97&lt;100),NA(),IF(FLOOR((2^(($BR97+2*_xlfn.XLOOKUP(_xlfn.AGGREGATE(4,6,$BR$3:$BR2048),$BR$3:$BR$2000,$CA$3:$CA$2000,1,1)*LOG(10)/LOG(2))/_xlfn.XLOOKUP(_xlfn.AGGREGATE(4,6,$BR$3:$BR2048),$BR$3:$BR$2000,$CA$3:$CA$2000,1,1))),2)&gt; _xlfn.AGGREGATE(4,6,$BZ$3:$CX$2000)+2000,NA(),FLOOR((2^(($BR97+2*_xlfn.XLOOKUP(_xlfn.AGGREGATE(4,6,$BR$3:$BR2048),$BR$3:$BR$2000,$CA$3:$CA$2000,1,1)*LOG(10)/LOG(2))/_xlfn.XLOOKUP(_xlfn.AGGREGATE(4,6,$BR$3:$BR2048),$BR$3:$BR$2000,$CA$3:$CA$2000,1,1))),2))), NA())</f>
        <v>#N/A</v>
      </c>
      <c r="BY97" t="e">
        <f>IF(OR(ISNA($A97),$AC97&lt;100),NA(),FLOOR(_xlfn.XLOOKUP(_xlfn.AGGREGATE(5,6,$BR$3:$BR2048),$BR$3:$BR$2000,$BZ$3:$BZ$2000,1,1)+(_xlfn.XLOOKUP(_xlfn.AGGREGATE(4,6,$BR$3:$BR2048),$BR$3:$BR$2000,$BZ$3:$BZ$2000,1,1)-_xlfn.XLOOKUP(_xlfn.AGGREGATE(5,6,$BR$3:$BR2048),$BR$3:$BR$2000,$BZ$3:$BZ$2000,1,1))/_xlfn.XLOOKUP(_xlfn.AGGREGATE(4,6,$BR$3:$BR2048),$BR$3:$BR$2000,$BR$3:$BR$2000,1,1)*BR97, 1))</f>
        <v>#N/A</v>
      </c>
      <c r="BZ97" t="e">
        <f t="shared" si="264"/>
        <v>#N/A</v>
      </c>
      <c r="CA97" t="e">
        <f t="shared" si="235"/>
        <v>#N/A</v>
      </c>
      <c r="CB97" t="e">
        <f>IF(OR(ISNA($A97),$AC97&lt;100),NA(),IF($BR97=0,0,FLOOR((BZ97-_xlfn.XLOOKUP(_xlfn.AGGREGATE(5,6,$BR$3:$BR2048),$BR$3:$BR$2000,BZ$3:BZ$2000,1,1))/_xlfn.XLOOKUP($BR97,$BR$3:$BR$2000,$BR$3:$BR$2000,1,1), 1)))</f>
        <v>#N/A</v>
      </c>
      <c r="CC97" t="e" cm="1">
        <f t="array" ref="CC97">IFERROR(IF(OR(ISNA($A97),$AC97&lt;100,INDEX(International!C$3:C$2000,_xlfn.XMATCH(100,International!C$3:C$2000,1,1)+$BR97)=""),NA(),INDEX(International!C$3:C$2000,_xlfn.XMATCH(100,International!C$3:C$2000,1,1)+$BR97)), NA())</f>
        <v>#N/A</v>
      </c>
      <c r="CD97" t="e">
        <f t="shared" si="265"/>
        <v>#N/A</v>
      </c>
      <c r="CE97" t="e">
        <f>IF(OR(ISNA($A97),$AC97&lt;100),NA(),IF($BR97=0,0,FLOOR((CC97-_xlfn.XLOOKUP(_xlfn.AGGREGATE(5,6,$BR$3:$BR2048),$BR$3:$BR$2000,CC$3:CC$2000,1,1))/_xlfn.XLOOKUP($BR97,$BR$3:$BR$2000,$BR$3:$BR$2000,1,1), 1)))</f>
        <v>#N/A</v>
      </c>
      <c r="CF97" t="e" cm="1">
        <f t="array" ref="CF97">IFERROR(IF(OR(ISNA($A97),$AC97&lt;100,INDEX(International!F$3:F$2000,_xlfn.XMATCH(100,International!F$3:F$2000,1,1)+$BR97)=""),NA(),INDEX(International!F$3:F$2000,_xlfn.XMATCH(100,International!F$3:F$2000,1,1)+$BR97)), NA())</f>
        <v>#N/A</v>
      </c>
      <c r="CG97" t="e">
        <f t="shared" si="178"/>
        <v>#N/A</v>
      </c>
      <c r="CH97" t="e">
        <f>IF(OR(ISNA($A97),$AC97&lt;100),NA(),IF($BR97=0,0,FLOOR((CF97-_xlfn.XLOOKUP(_xlfn.AGGREGATE(5,6,$BR$3:$BR2048),$BR$3:$BR$2000,CF$3:CF$2000,1,1))/_xlfn.XLOOKUP($BR97,$BR$3:$BR$2000,$BR$3:$BR$2000,1,1), 1)))</f>
        <v>#N/A</v>
      </c>
      <c r="CI97" t="e" cm="1">
        <f t="array" ref="CI97">IFERROR(IF(OR(ISNA($A97),$AC97&lt;100,INDEX(International!I$3:I$2000,_xlfn.XMATCH(100,International!I$3:I$2000,1,1)+$BR97)=""),NA(),INDEX(International!I$3:I$2000,_xlfn.XMATCH(100,International!I$3:I$2000,1,1)+$BR97)), NA())</f>
        <v>#N/A</v>
      </c>
      <c r="CJ97" t="e">
        <f t="shared" si="178"/>
        <v>#N/A</v>
      </c>
      <c r="CK97" t="e">
        <f>IF(OR(ISNA($A97),$AC97&lt;100),NA(),IF($BR97=0,0,FLOOR((CI97-_xlfn.XLOOKUP(_xlfn.AGGREGATE(5,6,$BR$3:$BR2048),$BR$3:$BR$2000,CI$3:CI$2000,1,1))/_xlfn.XLOOKUP($BR97,$BR$3:$BR$2000,$BR$3:$BR$2000,1,1), 1)))</f>
        <v>#N/A</v>
      </c>
      <c r="CL97" t="e" cm="1">
        <f t="array" ref="CL97">IFERROR(IF(OR(ISNA($A97),$AC97&lt;100,INDEX(International!L$3:L$2000,_xlfn.XMATCH(100,International!L$3:L$2000,1,1)+$BR97)=""),NA(),INDEX(International!L$3:L$2000,_xlfn.XMATCH(100,International!L$3:L$2000,1,1)+$BR97)), NA())</f>
        <v>#N/A</v>
      </c>
      <c r="CM97" t="e">
        <f t="shared" ref="CM97:CP97" si="353">IF(OR(ISNA($A97),$AC97&lt;100),NA(),IF(CL97=100,0,($BR97*LOG(2)/LOG(CL97/100))))</f>
        <v>#N/A</v>
      </c>
      <c r="CN97" t="e">
        <f>IF(OR(ISNA($A97),$AC97&lt;100),NA(),IF($BR97=0,0,FLOOR((CL97-_xlfn.XLOOKUP(_xlfn.AGGREGATE(5,6,$BR$3:$BR2048),$BR$3:$BR$2000,CL$3:CL$2000,1,1))/_xlfn.XLOOKUP($BR97,$BR$3:$BR$2000,$BR$3:$BR$2000,1,1), 1)))</f>
        <v>#N/A</v>
      </c>
      <c r="CO97" t="e" cm="1">
        <f t="array" ref="CO97">IFERROR(IF(OR(ISNA($A97),$AC97&lt;100,INDEX(International!O$3:O$2000,_xlfn.XMATCH(100,International!O$3:O$2000,1,1)+$BR97)=""),NA(),INDEX(International!O$3:O$2000,_xlfn.XMATCH(100,International!O$3:O$2000,1,1)+$BR97)), NA())</f>
        <v>#N/A</v>
      </c>
      <c r="CP97" t="e">
        <f t="shared" si="353"/>
        <v>#N/A</v>
      </c>
      <c r="CQ97" t="e">
        <f>IF(OR(ISNA($A97),$AC97&lt;100),NA(),IF($BR97=0,0,FLOOR((CO97-_xlfn.XLOOKUP(_xlfn.AGGREGATE(5,6,$BR$3:$BR2048),$BR$3:$BR$2000,CO$3:CO$2000,1,1))/_xlfn.XLOOKUP($BR97,$BR$3:$BR$2000,$BR$3:$BR$2000,1,1), 1)))</f>
        <v>#N/A</v>
      </c>
      <c r="CR97" t="e" cm="1">
        <f t="array" ref="CR97">IFERROR(IF(OR(ISNA($A97),$AC97&lt;100,INDEX(International!R$3:R$2000,_xlfn.XMATCH(100,International!R$3:R$2000,1,1)+$BR97)=""),NA(),INDEX(International!R$3:R$2000,_xlfn.XMATCH(100,International!R$3:R$2000,1,1)+$BR97)), NA())</f>
        <v>#N/A</v>
      </c>
      <c r="CS97" t="e">
        <f t="shared" ref="CS97:CV97" si="354">IF(OR(ISNA($A97),$AC97&lt;100),NA(),IF(CR97=100,0,($BR97*LOG(2)/LOG(CR97/100))))</f>
        <v>#N/A</v>
      </c>
      <c r="CT97" t="e">
        <f>IF(OR(ISNA($A97),$AC97&lt;100),NA(),IF($BR97=0,0,FLOOR((CR97-_xlfn.XLOOKUP(_xlfn.AGGREGATE(5,6,$BR$3:$BR2048),$BR$3:$BR$2000,CR$3:CR$2000,1,1))/_xlfn.XLOOKUP($BR97,$BR$3:$BR$2000,$BR$3:$BR$2000,1,1), 1)))</f>
        <v>#N/A</v>
      </c>
      <c r="CU97" t="e" cm="1">
        <f t="array" ref="CU97">IFERROR(IF(OR(ISNA($A97),$AC97&lt;100,INDEX(International!U$3:U$2000,_xlfn.XMATCH(100,International!U$3:U$2000,1,1)+$BR97)=""),NA(),INDEX(International!U$3:U$2000,_xlfn.XMATCH(100,International!U$3:U$2000,1,1)+$BR97)), NA())</f>
        <v>#N/A</v>
      </c>
      <c r="CV97" t="e">
        <f t="shared" si="354"/>
        <v>#N/A</v>
      </c>
      <c r="CW97" t="e">
        <f>IF(OR(ISNA($A97),$AC97&lt;100),NA(),IF($BR97=0,0,FLOOR((CU97-_xlfn.XLOOKUP(_xlfn.AGGREGATE(5,6,$BR$3:$BR2048),$BR$3:$BR$2000,CU$3:CU$2000,1,1))/_xlfn.XLOOKUP($BR97,$BR$3:$BR$2000,$BR$3:$BR$2000,1,1), 1)))</f>
        <v>#N/A</v>
      </c>
      <c r="CX97" t="e" cm="1">
        <f t="array" ref="CX97">IFERROR(IF(OR(ISNA($A97),$AC97&lt;100,INDEX(International!X$3:X$2000,_xlfn.XMATCH(100,International!X$3:X$2000,1,1)+$BR97)=""),NA(),INDEX(International!X$3:X$2000,_xlfn.XMATCH(100,International!X$3:X$2000,1,1)+$BR97)), NA())</f>
        <v>#N/A</v>
      </c>
      <c r="CY97" t="e">
        <f t="shared" ref="CY97" si="355">IF(OR(ISNA($A97),$AC97&lt;100),NA(),IF(CX97=100,0,($BR97*LOG(2)/LOG(CX97/100))))</f>
        <v>#N/A</v>
      </c>
      <c r="CZ97" t="e">
        <f>IF(OR(ISNA($A97),$AC97&lt;100),NA(),IF($BR97=0,0,FLOOR((CX97-_xlfn.XLOOKUP(_xlfn.AGGREGATE(5,6,$BR$3:$BR2048),$BR$3:$BR$2000,CX$3:CX$2000,1,1))/_xlfn.XLOOKUP($BR97,$BR$3:$BR$2000,$BR$3:$BR$2000,1,1), 1)))</f>
        <v>#N/A</v>
      </c>
      <c r="DA97" t="e">
        <f>IF(_xlfn.IFNA(A97,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97:K2094)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96+1,DA96+1,NA())))</f>
        <v>#N/A</v>
      </c>
      <c r="DB97" t="e" cm="1">
        <f t="array" ref="DB97">IFERROR(IF(ISNA($A97),NA(),INDEX(B$3:B$2000,_xlfn.XMATCH(Configuration!$B$12,B$3:B$2000,1,1)+$DA97)-0), NA())</f>
        <v>#N/A</v>
      </c>
      <c r="DC97" t="e" cm="1">
        <f t="array" ref="DC97">IFERROR(IF(ISNA($A97),NA(),INDEX(E$3:E$2000,_xlfn.XMATCH(Configuration!$B$12,E$3:E$2000,1,1)+$DA97)-0), NA())</f>
        <v>#N/A</v>
      </c>
      <c r="DD97" t="e" cm="1">
        <f t="array" ref="DD97">IFERROR(IF(ISNA($A97),NA(),INDEX(H$3:H$2000,_xlfn.XMATCH(Configuration!$B$12,H$3:H$2000,1,1)+$DA97)-0), NA())</f>
        <v>#N/A</v>
      </c>
      <c r="DE97" t="e" cm="1">
        <f t="array" ref="DE97">IFERROR(IF(ISNA($A97),NA(),INDEX(K$3:K$2000,_xlfn.XMATCH(Configuration!$B$12,K$3:K$2000,1,1)+$DA97)-0), NA())</f>
        <v>#N/A</v>
      </c>
      <c r="DF97" t="e" cm="1">
        <f t="array" ref="DF97">IFERROR(IF(ISNA($A97),NA(),INDEX(N$3:N$2000,_xlfn.XMATCH(Configuration!$B$12,N$3:N$2000,1,1)+$DA97)-0), NA())</f>
        <v>#N/A</v>
      </c>
      <c r="DG97" t="e" cm="1">
        <f t="array" ref="DG97">IFERROR(IF(ISNA($A97),NA(),INDEX(Q$3:Q$2000,_xlfn.XMATCH(Configuration!$B$12,Q$3:Q$2000,1,1)+$DA97)-0), NA())</f>
        <v>#N/A</v>
      </c>
      <c r="DH97" t="e" cm="1">
        <f t="array" ref="DH97">IFERROR(IF(ISNA($A97),NA(),INDEX(T$3:T$2000,_xlfn.XMATCH(Configuration!$B$12,T$3:T$2000,1,1)+$DA97)-0), NA())</f>
        <v>#N/A</v>
      </c>
      <c r="DI97" t="e" cm="1">
        <f t="array" ref="DI97">IFERROR(IF(ISNA($A97),NA(),INDEX(W$3:W$2000,_xlfn.XMATCH(Configuration!$B$12,W$3:W$2000,1,1)+$DA97)-0), NA())</f>
        <v>#N/A</v>
      </c>
    </row>
    <row r="98" spans="1:113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39"/>
        <v/>
      </c>
      <c r="AD98" t="str">
        <f t="shared" si="240"/>
        <v/>
      </c>
      <c r="AE98" t="str">
        <f t="shared" si="241"/>
        <v/>
      </c>
      <c r="AF98" s="5" t="str">
        <f t="shared" si="242"/>
        <v/>
      </c>
      <c r="AG98" t="str">
        <f t="shared" si="243"/>
        <v/>
      </c>
      <c r="AH98" t="str">
        <f t="shared" si="244"/>
        <v/>
      </c>
      <c r="AI98" t="str">
        <f t="shared" si="245"/>
        <v/>
      </c>
      <c r="AJ98" t="str">
        <f t="shared" si="246"/>
        <v/>
      </c>
      <c r="AK98" t="str">
        <f t="shared" si="247"/>
        <v/>
      </c>
      <c r="AL98" s="2" t="str">
        <f t="shared" si="248"/>
        <v/>
      </c>
      <c r="AM98" s="2" t="str">
        <f t="shared" si="249"/>
        <v/>
      </c>
      <c r="AN98" s="2" t="str">
        <f t="shared" si="250"/>
        <v/>
      </c>
      <c r="AO98" s="2" t="str">
        <f t="shared" si="251"/>
        <v/>
      </c>
      <c r="AP98" s="2" t="str">
        <f t="shared" si="252"/>
        <v/>
      </c>
      <c r="AQ98" s="2" t="str">
        <f t="shared" si="253"/>
        <v/>
      </c>
      <c r="AR98" s="2" t="str">
        <f t="shared" si="254"/>
        <v/>
      </c>
      <c r="AS98" s="2" t="str">
        <f t="shared" si="255"/>
        <v/>
      </c>
      <c r="AT98" s="2" t="str">
        <f t="shared" si="256"/>
        <v/>
      </c>
      <c r="AU98" s="2" t="str">
        <f t="shared" si="257"/>
        <v/>
      </c>
      <c r="AV98" s="3" t="str">
        <f t="shared" ca="1" si="258"/>
        <v/>
      </c>
      <c r="AW98" s="2" t="str">
        <f t="shared" si="259"/>
        <v/>
      </c>
      <c r="AX98" s="2" t="str">
        <f t="shared" si="260"/>
        <v/>
      </c>
      <c r="AY98" t="str">
        <f t="shared" si="261"/>
        <v/>
      </c>
      <c r="AZ98" t="str">
        <f t="shared" si="262"/>
        <v/>
      </c>
      <c r="BA98" s="3" t="str">
        <f>IF(_xlfn.IFNA($A98,"")="","",AC98/(Configuration!$B$1/1000000))</f>
        <v/>
      </c>
      <c r="BB98" t="str">
        <f>IF(OR(_xlfn.IFNA($A98,"")="", ROW()&lt;=3,MAX(International!$C$3:$C$2000)&lt;$AC98),"",$A98-_xlfn.XLOOKUP($AC98,International!$C$3:$C$2000,International!$A$3:$A$2000,NA(),1,1))</f>
        <v/>
      </c>
      <c r="BC98" t="str">
        <f>IF(OR(_xlfn.IFNA($A98,"")="", ROW()&lt;=3,MAX(International!$D$3:$D$2000)&lt;$BA98),"",$A98-_xlfn.XLOOKUP($BA98,International!$D$3:$D$2000,International!$A$3:$A$2000,NA(),1,1))</f>
        <v/>
      </c>
      <c r="BD98" t="str">
        <f>IF(OR(_xlfn.IFNA($A98,"")="", ROW()&lt;=3,MAX(International!$F$3:$F$2000)&lt;$AC98),"",$A98-_xlfn.XLOOKUP($AC98,International!$F$3:$F$2000,International!$A$3:$A$2000,NA(),1,1))</f>
        <v/>
      </c>
      <c r="BE98" t="str">
        <f>IF(OR(_xlfn.IFNA($A98,"")="", ROW()&lt;=3,MAX(International!$G$3:$G$2000)&lt;$BA98),"",$A98-_xlfn.XLOOKUP($BA98,International!$G$3:$G$2000,International!$A$3:$A$2000,NA(),1,1))</f>
        <v/>
      </c>
      <c r="BF98" t="str">
        <f>IF(OR(_xlfn.IFNA($A98,"")="", ROW()&lt;=3,MAX(International!$I$3:$I$2000)&lt;$AC98),"",$A98-_xlfn.XLOOKUP($AC98,International!$I$3:$I$2000,International!$A$3:$A$2000,NA(),1,1))</f>
        <v/>
      </c>
      <c r="BG98" t="str">
        <f>IF(OR(_xlfn.IFNA($A98,"")="", ROW()&lt;=3,MAX(International!$J$3:$J$2000)&lt;$BA98),"",$A98-_xlfn.XLOOKUP($BA98,International!$J$3:$J$2000,International!$A$3:$A$2000,NA(),1,1))</f>
        <v/>
      </c>
      <c r="BH98" t="str">
        <f>IF(OR(_xlfn.IFNA($A98,"")="", ROW()&lt;=3,MAX(International!$L$3:$L$2000)&lt;$AC98),"",$A98-_xlfn.XLOOKUP($AC98,International!$L$3:$L$2000,International!$A$3:$A$2000,NA(),1,1))</f>
        <v/>
      </c>
      <c r="BI98" t="str">
        <f>IF(OR(_xlfn.IFNA($A98,"")="", ROW()&lt;=3,MAX(International!$M$3:$M$2000)&lt;$BA98),"",$A98-_xlfn.XLOOKUP($BA98,International!$M$3:$M$2000,International!$A$3:$A$2000,NA(),1,1))</f>
        <v/>
      </c>
      <c r="BJ98" t="str">
        <f>IF(OR(_xlfn.IFNA($A98,"")="", ROW()&lt;=3,MAX(International!$O$3:$O$2000)&lt;$AC98),"",$A98-_xlfn.XLOOKUP($AC98,International!$O$3:$O$2000,International!$A$3:$A$2000,NA(),1,1))</f>
        <v/>
      </c>
      <c r="BK98" t="str">
        <f>IF(OR(_xlfn.IFNA($A98,"")="", ROW()&lt;=3,MAX(International!$P$3:$P$2000)&lt;$BA98),"",$A98-_xlfn.XLOOKUP($BA98,International!$P$3:$P$2000,International!$A$3:$A$2000,NA(),1,1))</f>
        <v/>
      </c>
      <c r="BL98" t="str">
        <f>IF(OR(_xlfn.IFNA($A98,"")="", ROW()&lt;=3,MAX(International!$R$3:$R$2000)&lt;$AC98),"",$A98-_xlfn.XLOOKUP($AC98,International!$R$3:$R$2000,International!$A$3:$A$2000,NA(),1,1))</f>
        <v/>
      </c>
      <c r="BM98" t="str">
        <f>IF(OR(_xlfn.IFNA($A98,"")="", ROW()&lt;=3,MAX(International!$S$3:$S$2000)&lt;$BA98),"",$A98-_xlfn.XLOOKUP($BA98,International!$S$3:$S$2000,International!$A$3:$A$2000,NA(),1,1))</f>
        <v/>
      </c>
      <c r="BN98" t="str">
        <f>IF(OR(_xlfn.IFNA($A98,"")="", ROW()&lt;=3,MAX(International!$U$3:$U$2000)&lt;$AC98),"",$A98-_xlfn.XLOOKUP($AC98,International!$U$3:$U$2000,International!$A$3:$A$2000,NA(),1,1))</f>
        <v/>
      </c>
      <c r="BO98" t="str">
        <f>IF(OR(_xlfn.IFNA($A98,"")="", ROW()&lt;=3,MAX(International!$V$3:$V$2000)&lt;$BA98),"",$A98-_xlfn.XLOOKUP($BA98,International!$V$3:$V$2000,International!$A$3:$A$2000,NA(),1,1))</f>
        <v/>
      </c>
      <c r="BP98" t="str">
        <f>IF(OR(_xlfn.IFNA($A98,"")="", ROW()&lt;=3,MAX(International!$X$3:$X$2000)&lt;$AC98),"",$A98-_xlfn.XLOOKUP($AC98,International!$X$3:$X$2000,International!$A$3:$A$2000,NA(),1,1))</f>
        <v/>
      </c>
      <c r="BQ98" t="str">
        <f>IF(OR(_xlfn.IFNA($A98,"")="", ROW()&lt;=3,MAX(International!$Y$3:$Y$2000)&lt;$BA98),"",$A98-_xlfn.XLOOKUP($BA98,International!$Y$3:$Y$2000,International!$A$3:$A$2000,NA(),1,1))</f>
        <v/>
      </c>
      <c r="BR98" t="e">
        <f t="shared" si="263"/>
        <v>#N/A</v>
      </c>
      <c r="BS98" t="e">
        <f t="shared" si="230"/>
        <v>#N/A</v>
      </c>
      <c r="BT98" t="e">
        <f t="shared" si="231"/>
        <v>#N/A</v>
      </c>
      <c r="BU98" t="e">
        <f t="shared" si="232"/>
        <v>#N/A</v>
      </c>
      <c r="BV98" t="e">
        <f t="shared" si="233"/>
        <v>#N/A</v>
      </c>
      <c r="BW98" t="e">
        <f t="shared" si="234"/>
        <v>#N/A</v>
      </c>
      <c r="BX98" t="e">
        <f>IFERROR(IF(OR(ISNA($A98),$AC98&lt;100),NA(),IF(FLOOR((2^(($BR98+2*_xlfn.XLOOKUP(_xlfn.AGGREGATE(4,6,$BR$3:$BR2049),$BR$3:$BR$2000,$CA$3:$CA$2000,1,1)*LOG(10)/LOG(2))/_xlfn.XLOOKUP(_xlfn.AGGREGATE(4,6,$BR$3:$BR2049),$BR$3:$BR$2000,$CA$3:$CA$2000,1,1))),2)&gt; _xlfn.AGGREGATE(4,6,$BZ$3:$CX$2000)+2000,NA(),FLOOR((2^(($BR98+2*_xlfn.XLOOKUP(_xlfn.AGGREGATE(4,6,$BR$3:$BR2049),$BR$3:$BR$2000,$CA$3:$CA$2000,1,1)*LOG(10)/LOG(2))/_xlfn.XLOOKUP(_xlfn.AGGREGATE(4,6,$BR$3:$BR2049),$BR$3:$BR$2000,$CA$3:$CA$2000,1,1))),2))), NA())</f>
        <v>#N/A</v>
      </c>
      <c r="BY98" t="e">
        <f>IF(OR(ISNA($A98),$AC98&lt;100),NA(),FLOOR(_xlfn.XLOOKUP(_xlfn.AGGREGATE(5,6,$BR$3:$BR2049),$BR$3:$BR$2000,$BZ$3:$BZ$2000,1,1)+(_xlfn.XLOOKUP(_xlfn.AGGREGATE(4,6,$BR$3:$BR2049),$BR$3:$BR$2000,$BZ$3:$BZ$2000,1,1)-_xlfn.XLOOKUP(_xlfn.AGGREGATE(5,6,$BR$3:$BR2049),$BR$3:$BR$2000,$BZ$3:$BZ$2000,1,1))/_xlfn.XLOOKUP(_xlfn.AGGREGATE(4,6,$BR$3:$BR2049),$BR$3:$BR$2000,$BR$3:$BR$2000,1,1)*BR98, 1))</f>
        <v>#N/A</v>
      </c>
      <c r="BZ98" t="e">
        <f t="shared" si="264"/>
        <v>#N/A</v>
      </c>
      <c r="CA98" t="e">
        <f t="shared" si="235"/>
        <v>#N/A</v>
      </c>
      <c r="CB98" t="e">
        <f>IF(OR(ISNA($A98),$AC98&lt;100),NA(),IF($BR98=0,0,FLOOR((BZ98-_xlfn.XLOOKUP(_xlfn.AGGREGATE(5,6,$BR$3:$BR2049),$BR$3:$BR$2000,BZ$3:BZ$2000,1,1))/_xlfn.XLOOKUP($BR98,$BR$3:$BR$2000,$BR$3:$BR$2000,1,1), 1)))</f>
        <v>#N/A</v>
      </c>
      <c r="CC98" t="e" cm="1">
        <f t="array" ref="CC98">IFERROR(IF(OR(ISNA($A98),$AC98&lt;100,INDEX(International!C$3:C$2000,_xlfn.XMATCH(100,International!C$3:C$2000,1,1)+$BR98)=""),NA(),INDEX(International!C$3:C$2000,_xlfn.XMATCH(100,International!C$3:C$2000,1,1)+$BR98)), NA())</f>
        <v>#N/A</v>
      </c>
      <c r="CD98" t="e">
        <f t="shared" si="265"/>
        <v>#N/A</v>
      </c>
      <c r="CE98" t="e">
        <f>IF(OR(ISNA($A98),$AC98&lt;100),NA(),IF($BR98=0,0,FLOOR((CC98-_xlfn.XLOOKUP(_xlfn.AGGREGATE(5,6,$BR$3:$BR2049),$BR$3:$BR$2000,CC$3:CC$2000,1,1))/_xlfn.XLOOKUP($BR98,$BR$3:$BR$2000,$BR$3:$BR$2000,1,1), 1)))</f>
        <v>#N/A</v>
      </c>
      <c r="CF98" t="e" cm="1">
        <f t="array" ref="CF98">IFERROR(IF(OR(ISNA($A98),$AC98&lt;100,INDEX(International!F$3:F$2000,_xlfn.XMATCH(100,International!F$3:F$2000,1,1)+$BR98)=""),NA(),INDEX(International!F$3:F$2000,_xlfn.XMATCH(100,International!F$3:F$2000,1,1)+$BR98)), NA())</f>
        <v>#N/A</v>
      </c>
      <c r="CG98" t="e">
        <f t="shared" si="178"/>
        <v>#N/A</v>
      </c>
      <c r="CH98" t="e">
        <f>IF(OR(ISNA($A98),$AC98&lt;100),NA(),IF($BR98=0,0,FLOOR((CF98-_xlfn.XLOOKUP(_xlfn.AGGREGATE(5,6,$BR$3:$BR2049),$BR$3:$BR$2000,CF$3:CF$2000,1,1))/_xlfn.XLOOKUP($BR98,$BR$3:$BR$2000,$BR$3:$BR$2000,1,1), 1)))</f>
        <v>#N/A</v>
      </c>
      <c r="CI98" t="e" cm="1">
        <f t="array" ref="CI98">IFERROR(IF(OR(ISNA($A98),$AC98&lt;100,INDEX(International!I$3:I$2000,_xlfn.XMATCH(100,International!I$3:I$2000,1,1)+$BR98)=""),NA(),INDEX(International!I$3:I$2000,_xlfn.XMATCH(100,International!I$3:I$2000,1,1)+$BR98)), NA())</f>
        <v>#N/A</v>
      </c>
      <c r="CJ98" t="e">
        <f t="shared" si="178"/>
        <v>#N/A</v>
      </c>
      <c r="CK98" t="e">
        <f>IF(OR(ISNA($A98),$AC98&lt;100),NA(),IF($BR98=0,0,FLOOR((CI98-_xlfn.XLOOKUP(_xlfn.AGGREGATE(5,6,$BR$3:$BR2049),$BR$3:$BR$2000,CI$3:CI$2000,1,1))/_xlfn.XLOOKUP($BR98,$BR$3:$BR$2000,$BR$3:$BR$2000,1,1), 1)))</f>
        <v>#N/A</v>
      </c>
      <c r="CL98" t="e" cm="1">
        <f t="array" ref="CL98">IFERROR(IF(OR(ISNA($A98),$AC98&lt;100,INDEX(International!L$3:L$2000,_xlfn.XMATCH(100,International!L$3:L$2000,1,1)+$BR98)=""),NA(),INDEX(International!L$3:L$2000,_xlfn.XMATCH(100,International!L$3:L$2000,1,1)+$BR98)), NA())</f>
        <v>#N/A</v>
      </c>
      <c r="CM98" t="e">
        <f t="shared" ref="CM98:CP98" si="356">IF(OR(ISNA($A98),$AC98&lt;100),NA(),IF(CL98=100,0,($BR98*LOG(2)/LOG(CL98/100))))</f>
        <v>#N/A</v>
      </c>
      <c r="CN98" t="e">
        <f>IF(OR(ISNA($A98),$AC98&lt;100),NA(),IF($BR98=0,0,FLOOR((CL98-_xlfn.XLOOKUP(_xlfn.AGGREGATE(5,6,$BR$3:$BR2049),$BR$3:$BR$2000,CL$3:CL$2000,1,1))/_xlfn.XLOOKUP($BR98,$BR$3:$BR$2000,$BR$3:$BR$2000,1,1), 1)))</f>
        <v>#N/A</v>
      </c>
      <c r="CO98" t="e" cm="1">
        <f t="array" ref="CO98">IFERROR(IF(OR(ISNA($A98),$AC98&lt;100,INDEX(International!O$3:O$2000,_xlfn.XMATCH(100,International!O$3:O$2000,1,1)+$BR98)=""),NA(),INDEX(International!O$3:O$2000,_xlfn.XMATCH(100,International!O$3:O$2000,1,1)+$BR98)), NA())</f>
        <v>#N/A</v>
      </c>
      <c r="CP98" t="e">
        <f t="shared" si="356"/>
        <v>#N/A</v>
      </c>
      <c r="CQ98" t="e">
        <f>IF(OR(ISNA($A98),$AC98&lt;100),NA(),IF($BR98=0,0,FLOOR((CO98-_xlfn.XLOOKUP(_xlfn.AGGREGATE(5,6,$BR$3:$BR2049),$BR$3:$BR$2000,CO$3:CO$2000,1,1))/_xlfn.XLOOKUP($BR98,$BR$3:$BR$2000,$BR$3:$BR$2000,1,1), 1)))</f>
        <v>#N/A</v>
      </c>
      <c r="CR98" t="e" cm="1">
        <f t="array" ref="CR98">IFERROR(IF(OR(ISNA($A98),$AC98&lt;100,INDEX(International!R$3:R$2000,_xlfn.XMATCH(100,International!R$3:R$2000,1,1)+$BR98)=""),NA(),INDEX(International!R$3:R$2000,_xlfn.XMATCH(100,International!R$3:R$2000,1,1)+$BR98)), NA())</f>
        <v>#N/A</v>
      </c>
      <c r="CS98" t="e">
        <f t="shared" ref="CS98:CV98" si="357">IF(OR(ISNA($A98),$AC98&lt;100),NA(),IF(CR98=100,0,($BR98*LOG(2)/LOG(CR98/100))))</f>
        <v>#N/A</v>
      </c>
      <c r="CT98" t="e">
        <f>IF(OR(ISNA($A98),$AC98&lt;100),NA(),IF($BR98=0,0,FLOOR((CR98-_xlfn.XLOOKUP(_xlfn.AGGREGATE(5,6,$BR$3:$BR2049),$BR$3:$BR$2000,CR$3:CR$2000,1,1))/_xlfn.XLOOKUP($BR98,$BR$3:$BR$2000,$BR$3:$BR$2000,1,1), 1)))</f>
        <v>#N/A</v>
      </c>
      <c r="CU98" t="e" cm="1">
        <f t="array" ref="CU98">IFERROR(IF(OR(ISNA($A98),$AC98&lt;100,INDEX(International!U$3:U$2000,_xlfn.XMATCH(100,International!U$3:U$2000,1,1)+$BR98)=""),NA(),INDEX(International!U$3:U$2000,_xlfn.XMATCH(100,International!U$3:U$2000,1,1)+$BR98)), NA())</f>
        <v>#N/A</v>
      </c>
      <c r="CV98" t="e">
        <f t="shared" si="357"/>
        <v>#N/A</v>
      </c>
      <c r="CW98" t="e">
        <f>IF(OR(ISNA($A98),$AC98&lt;100),NA(),IF($BR98=0,0,FLOOR((CU98-_xlfn.XLOOKUP(_xlfn.AGGREGATE(5,6,$BR$3:$BR2049),$BR$3:$BR$2000,CU$3:CU$2000,1,1))/_xlfn.XLOOKUP($BR98,$BR$3:$BR$2000,$BR$3:$BR$2000,1,1), 1)))</f>
        <v>#N/A</v>
      </c>
      <c r="CX98" t="e" cm="1">
        <f t="array" ref="CX98">IFERROR(IF(OR(ISNA($A98),$AC98&lt;100,INDEX(International!X$3:X$2000,_xlfn.XMATCH(100,International!X$3:X$2000,1,1)+$BR98)=""),NA(),INDEX(International!X$3:X$2000,_xlfn.XMATCH(100,International!X$3:X$2000,1,1)+$BR98)), NA())</f>
        <v>#N/A</v>
      </c>
      <c r="CY98" t="e">
        <f t="shared" ref="CY98" si="358">IF(OR(ISNA($A98),$AC98&lt;100),NA(),IF(CX98=100,0,($BR98*LOG(2)/LOG(CX98/100))))</f>
        <v>#N/A</v>
      </c>
      <c r="CZ98" t="e">
        <f>IF(OR(ISNA($A98),$AC98&lt;100),NA(),IF($BR98=0,0,FLOOR((CX98-_xlfn.XLOOKUP(_xlfn.AGGREGATE(5,6,$BR$3:$BR2049),$BR$3:$BR$2000,CX$3:CX$2000,1,1))/_xlfn.XLOOKUP($BR98,$BR$3:$BR$2000,$BR$3:$BR$2000,1,1), 1)))</f>
        <v>#N/A</v>
      </c>
      <c r="DA98" t="e">
        <f>IF(_xlfn.IFNA(A98,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98:K2095)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97+1,DA97+1,NA())))</f>
        <v>#N/A</v>
      </c>
      <c r="DB98" t="e" cm="1">
        <f t="array" ref="DB98">IFERROR(IF(ISNA($A98),NA(),INDEX(B$3:B$2000,_xlfn.XMATCH(Configuration!$B$12,B$3:B$2000,1,1)+$DA98)-0), NA())</f>
        <v>#N/A</v>
      </c>
      <c r="DC98" t="e" cm="1">
        <f t="array" ref="DC98">IFERROR(IF(ISNA($A98),NA(),INDEX(E$3:E$2000,_xlfn.XMATCH(Configuration!$B$12,E$3:E$2000,1,1)+$DA98)-0), NA())</f>
        <v>#N/A</v>
      </c>
      <c r="DD98" t="e" cm="1">
        <f t="array" ref="DD98">IFERROR(IF(ISNA($A98),NA(),INDEX(H$3:H$2000,_xlfn.XMATCH(Configuration!$B$12,H$3:H$2000,1,1)+$DA98)-0), NA())</f>
        <v>#N/A</v>
      </c>
      <c r="DE98" t="e" cm="1">
        <f t="array" ref="DE98">IFERROR(IF(ISNA($A98),NA(),INDEX(K$3:K$2000,_xlfn.XMATCH(Configuration!$B$12,K$3:K$2000,1,1)+$DA98)-0), NA())</f>
        <v>#N/A</v>
      </c>
      <c r="DF98" t="e" cm="1">
        <f t="array" ref="DF98">IFERROR(IF(ISNA($A98),NA(),INDEX(N$3:N$2000,_xlfn.XMATCH(Configuration!$B$12,N$3:N$2000,1,1)+$DA98)-0), NA())</f>
        <v>#N/A</v>
      </c>
      <c r="DG98" t="e" cm="1">
        <f t="array" ref="DG98">IFERROR(IF(ISNA($A98),NA(),INDEX(Q$3:Q$2000,_xlfn.XMATCH(Configuration!$B$12,Q$3:Q$2000,1,1)+$DA98)-0), NA())</f>
        <v>#N/A</v>
      </c>
      <c r="DH98" t="e" cm="1">
        <f t="array" ref="DH98">IFERROR(IF(ISNA($A98),NA(),INDEX(T$3:T$2000,_xlfn.XMATCH(Configuration!$B$12,T$3:T$2000,1,1)+$DA98)-0), NA())</f>
        <v>#N/A</v>
      </c>
      <c r="DI98" t="e" cm="1">
        <f t="array" ref="DI98">IFERROR(IF(ISNA($A98),NA(),INDEX(W$3:W$2000,_xlfn.XMATCH(Configuration!$B$12,W$3:W$2000,1,1)+$DA98)-0), NA())</f>
        <v>#N/A</v>
      </c>
    </row>
    <row r="99" spans="1:113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39"/>
        <v/>
      </c>
      <c r="AD99" t="str">
        <f t="shared" si="240"/>
        <v/>
      </c>
      <c r="AE99" t="str">
        <f t="shared" si="241"/>
        <v/>
      </c>
      <c r="AF99" s="5" t="str">
        <f t="shared" si="242"/>
        <v/>
      </c>
      <c r="AG99" t="str">
        <f t="shared" si="243"/>
        <v/>
      </c>
      <c r="AH99" t="str">
        <f t="shared" si="244"/>
        <v/>
      </c>
      <c r="AI99" t="str">
        <f t="shared" si="245"/>
        <v/>
      </c>
      <c r="AJ99" t="str">
        <f t="shared" si="246"/>
        <v/>
      </c>
      <c r="AK99" t="str">
        <f t="shared" si="247"/>
        <v/>
      </c>
      <c r="AL99" s="2" t="str">
        <f t="shared" si="248"/>
        <v/>
      </c>
      <c r="AM99" s="2" t="str">
        <f t="shared" si="249"/>
        <v/>
      </c>
      <c r="AN99" s="2" t="str">
        <f t="shared" si="250"/>
        <v/>
      </c>
      <c r="AO99" s="2" t="str">
        <f t="shared" si="251"/>
        <v/>
      </c>
      <c r="AP99" s="2" t="str">
        <f t="shared" si="252"/>
        <v/>
      </c>
      <c r="AQ99" s="2" t="str">
        <f t="shared" si="253"/>
        <v/>
      </c>
      <c r="AR99" s="2" t="str">
        <f t="shared" si="254"/>
        <v/>
      </c>
      <c r="AS99" s="2" t="str">
        <f t="shared" si="255"/>
        <v/>
      </c>
      <c r="AT99" s="2" t="str">
        <f t="shared" si="256"/>
        <v/>
      </c>
      <c r="AU99" s="2" t="str">
        <f t="shared" si="257"/>
        <v/>
      </c>
      <c r="AV99" s="3" t="str">
        <f t="shared" ca="1" si="258"/>
        <v/>
      </c>
      <c r="AW99" s="2" t="str">
        <f t="shared" si="259"/>
        <v/>
      </c>
      <c r="AX99" s="2" t="str">
        <f t="shared" si="260"/>
        <v/>
      </c>
      <c r="AY99" t="str">
        <f t="shared" si="261"/>
        <v/>
      </c>
      <c r="AZ99" t="str">
        <f t="shared" si="262"/>
        <v/>
      </c>
      <c r="BA99" s="3" t="str">
        <f>IF(_xlfn.IFNA($A99,"")="","",AC99/(Configuration!$B$1/1000000))</f>
        <v/>
      </c>
      <c r="BB99" t="str">
        <f>IF(OR(_xlfn.IFNA($A99,"")="", ROW()&lt;=3,MAX(International!$C$3:$C$2000)&lt;$AC99),"",$A99-_xlfn.XLOOKUP($AC99,International!$C$3:$C$2000,International!$A$3:$A$2000,NA(),1,1))</f>
        <v/>
      </c>
      <c r="BC99" t="str">
        <f>IF(OR(_xlfn.IFNA($A99,"")="", ROW()&lt;=3,MAX(International!$D$3:$D$2000)&lt;$BA99),"",$A99-_xlfn.XLOOKUP($BA99,International!$D$3:$D$2000,International!$A$3:$A$2000,NA(),1,1))</f>
        <v/>
      </c>
      <c r="BD99" t="str">
        <f>IF(OR(_xlfn.IFNA($A99,"")="", ROW()&lt;=3,MAX(International!$F$3:$F$2000)&lt;$AC99),"",$A99-_xlfn.XLOOKUP($AC99,International!$F$3:$F$2000,International!$A$3:$A$2000,NA(),1,1))</f>
        <v/>
      </c>
      <c r="BE99" t="str">
        <f>IF(OR(_xlfn.IFNA($A99,"")="", ROW()&lt;=3,MAX(International!$G$3:$G$2000)&lt;$BA99),"",$A99-_xlfn.XLOOKUP($BA99,International!$G$3:$G$2000,International!$A$3:$A$2000,NA(),1,1))</f>
        <v/>
      </c>
      <c r="BF99" t="str">
        <f>IF(OR(_xlfn.IFNA($A99,"")="", ROW()&lt;=3,MAX(International!$I$3:$I$2000)&lt;$AC99),"",$A99-_xlfn.XLOOKUP($AC99,International!$I$3:$I$2000,International!$A$3:$A$2000,NA(),1,1))</f>
        <v/>
      </c>
      <c r="BG99" t="str">
        <f>IF(OR(_xlfn.IFNA($A99,"")="", ROW()&lt;=3,MAX(International!$J$3:$J$2000)&lt;$BA99),"",$A99-_xlfn.XLOOKUP($BA99,International!$J$3:$J$2000,International!$A$3:$A$2000,NA(),1,1))</f>
        <v/>
      </c>
      <c r="BH99" t="str">
        <f>IF(OR(_xlfn.IFNA($A99,"")="", ROW()&lt;=3,MAX(International!$L$3:$L$2000)&lt;$AC99),"",$A99-_xlfn.XLOOKUP($AC99,International!$L$3:$L$2000,International!$A$3:$A$2000,NA(),1,1))</f>
        <v/>
      </c>
      <c r="BI99" t="str">
        <f>IF(OR(_xlfn.IFNA($A99,"")="", ROW()&lt;=3,MAX(International!$M$3:$M$2000)&lt;$BA99),"",$A99-_xlfn.XLOOKUP($BA99,International!$M$3:$M$2000,International!$A$3:$A$2000,NA(),1,1))</f>
        <v/>
      </c>
      <c r="BJ99" t="str">
        <f>IF(OR(_xlfn.IFNA($A99,"")="", ROW()&lt;=3,MAX(International!$O$3:$O$2000)&lt;$AC99),"",$A99-_xlfn.XLOOKUP($AC99,International!$O$3:$O$2000,International!$A$3:$A$2000,NA(),1,1))</f>
        <v/>
      </c>
      <c r="BK99" t="str">
        <f>IF(OR(_xlfn.IFNA($A99,"")="", ROW()&lt;=3,MAX(International!$P$3:$P$2000)&lt;$BA99),"",$A99-_xlfn.XLOOKUP($BA99,International!$P$3:$P$2000,International!$A$3:$A$2000,NA(),1,1))</f>
        <v/>
      </c>
      <c r="BL99" t="str">
        <f>IF(OR(_xlfn.IFNA($A99,"")="", ROW()&lt;=3,MAX(International!$R$3:$R$2000)&lt;$AC99),"",$A99-_xlfn.XLOOKUP($AC99,International!$R$3:$R$2000,International!$A$3:$A$2000,NA(),1,1))</f>
        <v/>
      </c>
      <c r="BM99" t="str">
        <f>IF(OR(_xlfn.IFNA($A99,"")="", ROW()&lt;=3,MAX(International!$S$3:$S$2000)&lt;$BA99),"",$A99-_xlfn.XLOOKUP($BA99,International!$S$3:$S$2000,International!$A$3:$A$2000,NA(),1,1))</f>
        <v/>
      </c>
      <c r="BN99" t="str">
        <f>IF(OR(_xlfn.IFNA($A99,"")="", ROW()&lt;=3,MAX(International!$U$3:$U$2000)&lt;$AC99),"",$A99-_xlfn.XLOOKUP($AC99,International!$U$3:$U$2000,International!$A$3:$A$2000,NA(),1,1))</f>
        <v/>
      </c>
      <c r="BO99" t="str">
        <f>IF(OR(_xlfn.IFNA($A99,"")="", ROW()&lt;=3,MAX(International!$V$3:$V$2000)&lt;$BA99),"",$A99-_xlfn.XLOOKUP($BA99,International!$V$3:$V$2000,International!$A$3:$A$2000,NA(),1,1))</f>
        <v/>
      </c>
      <c r="BP99" t="str">
        <f>IF(OR(_xlfn.IFNA($A99,"")="", ROW()&lt;=3,MAX(International!$X$3:$X$2000)&lt;$AC99),"",$A99-_xlfn.XLOOKUP($AC99,International!$X$3:$X$2000,International!$A$3:$A$2000,NA(),1,1))</f>
        <v/>
      </c>
      <c r="BQ99" t="str">
        <f>IF(OR(_xlfn.IFNA($A99,"")="", ROW()&lt;=3,MAX(International!$Y$3:$Y$2000)&lt;$BA99),"",$A99-_xlfn.XLOOKUP($BA99,International!$Y$3:$Y$2000,International!$A$3:$A$2000,NA(),1,1))</f>
        <v/>
      </c>
      <c r="BR99" t="e">
        <f t="shared" si="263"/>
        <v>#N/A</v>
      </c>
      <c r="BS99" t="e">
        <f t="shared" si="230"/>
        <v>#N/A</v>
      </c>
      <c r="BT99" t="e">
        <f t="shared" si="231"/>
        <v>#N/A</v>
      </c>
      <c r="BU99" t="e">
        <f t="shared" si="232"/>
        <v>#N/A</v>
      </c>
      <c r="BV99" t="e">
        <f t="shared" si="233"/>
        <v>#N/A</v>
      </c>
      <c r="BW99" t="e">
        <f t="shared" si="234"/>
        <v>#N/A</v>
      </c>
      <c r="BX99" t="e">
        <f>IFERROR(IF(OR(ISNA($A99),$AC99&lt;100),NA(),IF(FLOOR((2^(($BR99+2*_xlfn.XLOOKUP(_xlfn.AGGREGATE(4,6,$BR$3:$BR2050),$BR$3:$BR$2000,$CA$3:$CA$2000,1,1)*LOG(10)/LOG(2))/_xlfn.XLOOKUP(_xlfn.AGGREGATE(4,6,$BR$3:$BR2050),$BR$3:$BR$2000,$CA$3:$CA$2000,1,1))),2)&gt; _xlfn.AGGREGATE(4,6,$BZ$3:$CX$2000)+2000,NA(),FLOOR((2^(($BR99+2*_xlfn.XLOOKUP(_xlfn.AGGREGATE(4,6,$BR$3:$BR2050),$BR$3:$BR$2000,$CA$3:$CA$2000,1,1)*LOG(10)/LOG(2))/_xlfn.XLOOKUP(_xlfn.AGGREGATE(4,6,$BR$3:$BR2050),$BR$3:$BR$2000,$CA$3:$CA$2000,1,1))),2))), NA())</f>
        <v>#N/A</v>
      </c>
      <c r="BY99" t="e">
        <f>IF(OR(ISNA($A99),$AC99&lt;100),NA(),FLOOR(_xlfn.XLOOKUP(_xlfn.AGGREGATE(5,6,$BR$3:$BR2050),$BR$3:$BR$2000,$BZ$3:$BZ$2000,1,1)+(_xlfn.XLOOKUP(_xlfn.AGGREGATE(4,6,$BR$3:$BR2050),$BR$3:$BR$2000,$BZ$3:$BZ$2000,1,1)-_xlfn.XLOOKUP(_xlfn.AGGREGATE(5,6,$BR$3:$BR2050),$BR$3:$BR$2000,$BZ$3:$BZ$2000,1,1))/_xlfn.XLOOKUP(_xlfn.AGGREGATE(4,6,$BR$3:$BR2050),$BR$3:$BR$2000,$BR$3:$BR$2000,1,1)*BR99, 1))</f>
        <v>#N/A</v>
      </c>
      <c r="BZ99" t="e">
        <f t="shared" si="264"/>
        <v>#N/A</v>
      </c>
      <c r="CA99" t="e">
        <f t="shared" ref="CA99:CA100" si="359">IF(OR(ISNA($A99),$AC99&lt;100),NA(),($BR99*LOG(2)/LOG(BZ99/100)))</f>
        <v>#N/A</v>
      </c>
      <c r="CB99" t="e">
        <f>IF(OR(ISNA($A99),$AC99&lt;100),NA(),IF($BR99=0,0,FLOOR((BZ99-_xlfn.XLOOKUP(_xlfn.AGGREGATE(5,6,$BR$3:$BR2050),$BR$3:$BR$2000,BZ$3:BZ$2000,1,1))/_xlfn.XLOOKUP($BR99,$BR$3:$BR$2000,$BR$3:$BR$2000,1,1), 1)))</f>
        <v>#N/A</v>
      </c>
      <c r="CC99" t="e" cm="1">
        <f t="array" ref="CC99">IFERROR(IF(OR(ISNA($A99),$AC99&lt;100,INDEX(International!C$3:C$2000,_xlfn.XMATCH(100,International!C$3:C$2000,1,1)+$BR99)=""),NA(),INDEX(International!C$3:C$2000,_xlfn.XMATCH(100,International!C$3:C$2000,1,1)+$BR99)), NA())</f>
        <v>#N/A</v>
      </c>
      <c r="CD99" t="e">
        <f t="shared" si="265"/>
        <v>#N/A</v>
      </c>
      <c r="CE99" t="e">
        <f>IF(OR(ISNA($A99),$AC99&lt;100),NA(),IF($BR99=0,0,FLOOR((CC99-_xlfn.XLOOKUP(_xlfn.AGGREGATE(5,6,$BR$3:$BR2050),$BR$3:$BR$2000,CC$3:CC$2000,1,1))/_xlfn.XLOOKUP($BR99,$BR$3:$BR$2000,$BR$3:$BR$2000,1,1), 1)))</f>
        <v>#N/A</v>
      </c>
      <c r="CF99" t="e" cm="1">
        <f t="array" ref="CF99">IFERROR(IF(OR(ISNA($A99),$AC99&lt;100,INDEX(International!F$3:F$2000,_xlfn.XMATCH(100,International!F$3:F$2000,1,1)+$BR99)=""),NA(),INDEX(International!F$3:F$2000,_xlfn.XMATCH(100,International!F$3:F$2000,1,1)+$BR99)), NA())</f>
        <v>#N/A</v>
      </c>
      <c r="CG99" t="e">
        <f t="shared" si="178"/>
        <v>#N/A</v>
      </c>
      <c r="CH99" t="e">
        <f>IF(OR(ISNA($A99),$AC99&lt;100),NA(),IF($BR99=0,0,FLOOR((CF99-_xlfn.XLOOKUP(_xlfn.AGGREGATE(5,6,$BR$3:$BR2050),$BR$3:$BR$2000,CF$3:CF$2000,1,1))/_xlfn.XLOOKUP($BR99,$BR$3:$BR$2000,$BR$3:$BR$2000,1,1), 1)))</f>
        <v>#N/A</v>
      </c>
      <c r="CI99" t="e" cm="1">
        <f t="array" ref="CI99">IFERROR(IF(OR(ISNA($A99),$AC99&lt;100,INDEX(International!I$3:I$2000,_xlfn.XMATCH(100,International!I$3:I$2000,1,1)+$BR99)=""),NA(),INDEX(International!I$3:I$2000,_xlfn.XMATCH(100,International!I$3:I$2000,1,1)+$BR99)), NA())</f>
        <v>#N/A</v>
      </c>
      <c r="CJ99" t="e">
        <f t="shared" si="178"/>
        <v>#N/A</v>
      </c>
      <c r="CK99" t="e">
        <f>IF(OR(ISNA($A99),$AC99&lt;100),NA(),IF($BR99=0,0,FLOOR((CI99-_xlfn.XLOOKUP(_xlfn.AGGREGATE(5,6,$BR$3:$BR2050),$BR$3:$BR$2000,CI$3:CI$2000,1,1))/_xlfn.XLOOKUP($BR99,$BR$3:$BR$2000,$BR$3:$BR$2000,1,1), 1)))</f>
        <v>#N/A</v>
      </c>
      <c r="CL99" t="e" cm="1">
        <f t="array" ref="CL99">IFERROR(IF(OR(ISNA($A99),$AC99&lt;100,INDEX(International!L$3:L$2000,_xlfn.XMATCH(100,International!L$3:L$2000,1,1)+$BR99)=""),NA(),INDEX(International!L$3:L$2000,_xlfn.XMATCH(100,International!L$3:L$2000,1,1)+$BR99)), NA())</f>
        <v>#N/A</v>
      </c>
      <c r="CM99" t="e">
        <f t="shared" ref="CM99:CP99" si="360">IF(OR(ISNA($A99),$AC99&lt;100),NA(),IF(CL99=100,0,($BR99*LOG(2)/LOG(CL99/100))))</f>
        <v>#N/A</v>
      </c>
      <c r="CN99" t="e">
        <f>IF(OR(ISNA($A99),$AC99&lt;100),NA(),IF($BR99=0,0,FLOOR((CL99-_xlfn.XLOOKUP(_xlfn.AGGREGATE(5,6,$BR$3:$BR2050),$BR$3:$BR$2000,CL$3:CL$2000,1,1))/_xlfn.XLOOKUP($BR99,$BR$3:$BR$2000,$BR$3:$BR$2000,1,1), 1)))</f>
        <v>#N/A</v>
      </c>
      <c r="CO99" t="e" cm="1">
        <f t="array" ref="CO99">IFERROR(IF(OR(ISNA($A99),$AC99&lt;100,INDEX(International!O$3:O$2000,_xlfn.XMATCH(100,International!O$3:O$2000,1,1)+$BR99)=""),NA(),INDEX(International!O$3:O$2000,_xlfn.XMATCH(100,International!O$3:O$2000,1,1)+$BR99)), NA())</f>
        <v>#N/A</v>
      </c>
      <c r="CP99" t="e">
        <f t="shared" si="360"/>
        <v>#N/A</v>
      </c>
      <c r="CQ99" t="e">
        <f>IF(OR(ISNA($A99),$AC99&lt;100),NA(),IF($BR99=0,0,FLOOR((CO99-_xlfn.XLOOKUP(_xlfn.AGGREGATE(5,6,$BR$3:$BR2050),$BR$3:$BR$2000,CO$3:CO$2000,1,1))/_xlfn.XLOOKUP($BR99,$BR$3:$BR$2000,$BR$3:$BR$2000,1,1), 1)))</f>
        <v>#N/A</v>
      </c>
      <c r="CR99" t="e" cm="1">
        <f t="array" ref="CR99">IFERROR(IF(OR(ISNA($A99),$AC99&lt;100,INDEX(International!R$3:R$2000,_xlfn.XMATCH(100,International!R$3:R$2000,1,1)+$BR99)=""),NA(),INDEX(International!R$3:R$2000,_xlfn.XMATCH(100,International!R$3:R$2000,1,1)+$BR99)), NA())</f>
        <v>#N/A</v>
      </c>
      <c r="CS99" t="e">
        <f t="shared" ref="CS99:CV99" si="361">IF(OR(ISNA($A99),$AC99&lt;100),NA(),IF(CR99=100,0,($BR99*LOG(2)/LOG(CR99/100))))</f>
        <v>#N/A</v>
      </c>
      <c r="CT99" t="e">
        <f>IF(OR(ISNA($A99),$AC99&lt;100),NA(),IF($BR99=0,0,FLOOR((CR99-_xlfn.XLOOKUP(_xlfn.AGGREGATE(5,6,$BR$3:$BR2050),$BR$3:$BR$2000,CR$3:CR$2000,1,1))/_xlfn.XLOOKUP($BR99,$BR$3:$BR$2000,$BR$3:$BR$2000,1,1), 1)))</f>
        <v>#N/A</v>
      </c>
      <c r="CU99" t="e" cm="1">
        <f t="array" ref="CU99">IFERROR(IF(OR(ISNA($A99),$AC99&lt;100,INDEX(International!U$3:U$2000,_xlfn.XMATCH(100,International!U$3:U$2000,1,1)+$BR99)=""),NA(),INDEX(International!U$3:U$2000,_xlfn.XMATCH(100,International!U$3:U$2000,1,1)+$BR99)), NA())</f>
        <v>#N/A</v>
      </c>
      <c r="CV99" t="e">
        <f t="shared" si="361"/>
        <v>#N/A</v>
      </c>
      <c r="CW99" t="e">
        <f>IF(OR(ISNA($A99),$AC99&lt;100),NA(),IF($BR99=0,0,FLOOR((CU99-_xlfn.XLOOKUP(_xlfn.AGGREGATE(5,6,$BR$3:$BR2050),$BR$3:$BR$2000,CU$3:CU$2000,1,1))/_xlfn.XLOOKUP($BR99,$BR$3:$BR$2000,$BR$3:$BR$2000,1,1), 1)))</f>
        <v>#N/A</v>
      </c>
      <c r="CX99" t="e" cm="1">
        <f t="array" ref="CX99">IFERROR(IF(OR(ISNA($A99),$AC99&lt;100,INDEX(International!X$3:X$2000,_xlfn.XMATCH(100,International!X$3:X$2000,1,1)+$BR99)=""),NA(),INDEX(International!X$3:X$2000,_xlfn.XMATCH(100,International!X$3:X$2000,1,1)+$BR99)), NA())</f>
        <v>#N/A</v>
      </c>
      <c r="CY99" t="e">
        <f t="shared" ref="CY99" si="362">IF(OR(ISNA($A99),$AC99&lt;100),NA(),IF(CX99=100,0,($BR99*LOG(2)/LOG(CX99/100))))</f>
        <v>#N/A</v>
      </c>
      <c r="CZ99" t="e">
        <f>IF(OR(ISNA($A99),$AC99&lt;100),NA(),IF($BR99=0,0,FLOOR((CX99-_xlfn.XLOOKUP(_xlfn.AGGREGATE(5,6,$BR$3:$BR2050),$BR$3:$BR$2000,CX$3:CX$2000,1,1))/_xlfn.XLOOKUP($BR99,$BR$3:$BR$2000,$BR$3:$BR$2000,1,1), 1)))</f>
        <v>#N/A</v>
      </c>
      <c r="DA99" t="e">
        <f>IF(_xlfn.IFNA(A99,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99:K2096)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98+1,DA98+1,NA())))</f>
        <v>#N/A</v>
      </c>
      <c r="DB99" t="e" cm="1">
        <f t="array" ref="DB99">IFERROR(IF(ISNA($A99),NA(),INDEX(B$3:B$2000,_xlfn.XMATCH(Configuration!$B$12,B$3:B$2000,1,1)+$DA99)-0), NA())</f>
        <v>#N/A</v>
      </c>
      <c r="DC99" t="e" cm="1">
        <f t="array" ref="DC99">IFERROR(IF(ISNA($A99),NA(),INDEX(E$3:E$2000,_xlfn.XMATCH(Configuration!$B$12,E$3:E$2000,1,1)+$DA99)-0), NA())</f>
        <v>#N/A</v>
      </c>
      <c r="DD99" t="e" cm="1">
        <f t="array" ref="DD99">IFERROR(IF(ISNA($A99),NA(),INDEX(H$3:H$2000,_xlfn.XMATCH(Configuration!$B$12,H$3:H$2000,1,1)+$DA99)-0), NA())</f>
        <v>#N/A</v>
      </c>
      <c r="DE99" t="e" cm="1">
        <f t="array" ref="DE99">IFERROR(IF(ISNA($A99),NA(),INDEX(K$3:K$2000,_xlfn.XMATCH(Configuration!$B$12,K$3:K$2000,1,1)+$DA99)-0), NA())</f>
        <v>#N/A</v>
      </c>
      <c r="DF99" t="e" cm="1">
        <f t="array" ref="DF99">IFERROR(IF(ISNA($A99),NA(),INDEX(N$3:N$2000,_xlfn.XMATCH(Configuration!$B$12,N$3:N$2000,1,1)+$DA99)-0), NA())</f>
        <v>#N/A</v>
      </c>
      <c r="DG99" t="e" cm="1">
        <f t="array" ref="DG99">IFERROR(IF(ISNA($A99),NA(),INDEX(Q$3:Q$2000,_xlfn.XMATCH(Configuration!$B$12,Q$3:Q$2000,1,1)+$DA99)-0), NA())</f>
        <v>#N/A</v>
      </c>
      <c r="DH99" t="e" cm="1">
        <f t="array" ref="DH99">IFERROR(IF(ISNA($A99),NA(),INDEX(T$3:T$2000,_xlfn.XMATCH(Configuration!$B$12,T$3:T$2000,1,1)+$DA99)-0), NA())</f>
        <v>#N/A</v>
      </c>
      <c r="DI99" t="e" cm="1">
        <f t="array" ref="DI99">IFERROR(IF(ISNA($A99),NA(),INDEX(W$3:W$2000,_xlfn.XMATCH(Configuration!$B$12,W$3:W$2000,1,1)+$DA99)-0), NA())</f>
        <v>#N/A</v>
      </c>
    </row>
    <row r="100" spans="1:113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39"/>
        <v/>
      </c>
      <c r="AD100" t="str">
        <f t="shared" si="240"/>
        <v/>
      </c>
      <c r="AE100" t="str">
        <f t="shared" si="241"/>
        <v/>
      </c>
      <c r="AF100" s="5" t="str">
        <f t="shared" si="242"/>
        <v/>
      </c>
      <c r="AG100" t="str">
        <f t="shared" si="243"/>
        <v/>
      </c>
      <c r="AH100" t="str">
        <f t="shared" si="244"/>
        <v/>
      </c>
      <c r="AI100" t="str">
        <f t="shared" si="245"/>
        <v/>
      </c>
      <c r="AJ100" t="str">
        <f t="shared" si="246"/>
        <v/>
      </c>
      <c r="AK100" t="str">
        <f t="shared" si="247"/>
        <v/>
      </c>
      <c r="AL100" s="2" t="str">
        <f t="shared" si="248"/>
        <v/>
      </c>
      <c r="AM100" s="2" t="str">
        <f t="shared" si="249"/>
        <v/>
      </c>
      <c r="AN100" s="2" t="str">
        <f t="shared" si="250"/>
        <v/>
      </c>
      <c r="AO100" s="2" t="str">
        <f t="shared" si="251"/>
        <v/>
      </c>
      <c r="AP100" s="2" t="str">
        <f t="shared" si="252"/>
        <v/>
      </c>
      <c r="AQ100" s="2" t="str">
        <f t="shared" si="253"/>
        <v/>
      </c>
      <c r="AR100" s="2" t="str">
        <f t="shared" si="254"/>
        <v/>
      </c>
      <c r="AS100" s="2" t="str">
        <f t="shared" si="255"/>
        <v/>
      </c>
      <c r="AT100" s="2" t="str">
        <f t="shared" si="256"/>
        <v/>
      </c>
      <c r="AU100" s="2" t="str">
        <f t="shared" si="257"/>
        <v/>
      </c>
      <c r="AV100" s="3" t="str">
        <f t="shared" ca="1" si="258"/>
        <v/>
      </c>
      <c r="AW100" s="2" t="str">
        <f t="shared" si="259"/>
        <v/>
      </c>
      <c r="AX100" s="2" t="str">
        <f t="shared" si="260"/>
        <v/>
      </c>
      <c r="AY100" t="str">
        <f t="shared" si="261"/>
        <v/>
      </c>
      <c r="AZ100" t="str">
        <f t="shared" si="262"/>
        <v/>
      </c>
      <c r="BA100" s="3" t="str">
        <f>IF(_xlfn.IFNA($A100,"")="","",AC100/(Configuration!$B$1/1000000))</f>
        <v/>
      </c>
      <c r="BB100" t="str">
        <f>IF(OR(_xlfn.IFNA($A100,"")="", ROW()&lt;=3,MAX(International!$C$3:$C$2000)&lt;$AC100),"",$A100-_xlfn.XLOOKUP($AC100,International!$C$3:$C$2000,International!$A$3:$A$2000,NA(),1,1))</f>
        <v/>
      </c>
      <c r="BC100" t="str">
        <f>IF(OR(_xlfn.IFNA($A100,"")="", ROW()&lt;=3,MAX(International!$D$3:$D$2000)&lt;$BA100),"",$A100-_xlfn.XLOOKUP($BA100,International!$D$3:$D$2000,International!$A$3:$A$2000,NA(),1,1))</f>
        <v/>
      </c>
      <c r="BD100" t="str">
        <f>IF(OR(_xlfn.IFNA($A100,"")="", ROW()&lt;=3,MAX(International!$F$3:$F$2000)&lt;$AC100),"",$A100-_xlfn.XLOOKUP($AC100,International!$F$3:$F$2000,International!$A$3:$A$2000,NA(),1,1))</f>
        <v/>
      </c>
      <c r="BE100" t="str">
        <f>IF(OR(_xlfn.IFNA($A100,"")="", ROW()&lt;=3,MAX(International!$G$3:$G$2000)&lt;$BA100),"",$A100-_xlfn.XLOOKUP($BA100,International!$G$3:$G$2000,International!$A$3:$A$2000,NA(),1,1))</f>
        <v/>
      </c>
      <c r="BF100" t="str">
        <f>IF(OR(_xlfn.IFNA($A100,"")="", ROW()&lt;=3,MAX(International!$I$3:$I$2000)&lt;$AC100),"",$A100-_xlfn.XLOOKUP($AC100,International!$I$3:$I$2000,International!$A$3:$A$2000,NA(),1,1))</f>
        <v/>
      </c>
      <c r="BG100" t="str">
        <f>IF(OR(_xlfn.IFNA($A100,"")="", ROW()&lt;=3,MAX(International!$J$3:$J$2000)&lt;$BA100),"",$A100-_xlfn.XLOOKUP($BA100,International!$J$3:$J$2000,International!$A$3:$A$2000,NA(),1,1))</f>
        <v/>
      </c>
      <c r="BH100" t="str">
        <f>IF(OR(_xlfn.IFNA($A100,"")="", ROW()&lt;=3,MAX(International!$L$3:$L$2000)&lt;$AC100),"",$A100-_xlfn.XLOOKUP($AC100,International!$L$3:$L$2000,International!$A$3:$A$2000,NA(),1,1))</f>
        <v/>
      </c>
      <c r="BI100" t="str">
        <f>IF(OR(_xlfn.IFNA($A100,"")="", ROW()&lt;=3,MAX(International!$M$3:$M$2000)&lt;$BA100),"",$A100-_xlfn.XLOOKUP($BA100,International!$M$3:$M$2000,International!$A$3:$A$2000,NA(),1,1))</f>
        <v/>
      </c>
      <c r="BJ100" t="str">
        <f>IF(OR(_xlfn.IFNA($A100,"")="", ROW()&lt;=3,MAX(International!$O$3:$O$2000)&lt;$AC100),"",$A100-_xlfn.XLOOKUP($AC100,International!$O$3:$O$2000,International!$A$3:$A$2000,NA(),1,1))</f>
        <v/>
      </c>
      <c r="BK100" t="str">
        <f>IF(OR(_xlfn.IFNA($A100,"")="", ROW()&lt;=3,MAX(International!$P$3:$P$2000)&lt;$BA100),"",$A100-_xlfn.XLOOKUP($BA100,International!$P$3:$P$2000,International!$A$3:$A$2000,NA(),1,1))</f>
        <v/>
      </c>
      <c r="BL100" t="str">
        <f>IF(OR(_xlfn.IFNA($A100,"")="", ROW()&lt;=3,MAX(International!$R$3:$R$2000)&lt;$AC100),"",$A100-_xlfn.XLOOKUP($AC100,International!$R$3:$R$2000,International!$A$3:$A$2000,NA(),1,1))</f>
        <v/>
      </c>
      <c r="BM100" t="str">
        <f>IF(OR(_xlfn.IFNA($A100,"")="", ROW()&lt;=3,MAX(International!$S$3:$S$2000)&lt;$BA100),"",$A100-_xlfn.XLOOKUP($BA100,International!$S$3:$S$2000,International!$A$3:$A$2000,NA(),1,1))</f>
        <v/>
      </c>
      <c r="BN100" t="str">
        <f>IF(OR(_xlfn.IFNA($A100,"")="", ROW()&lt;=3,MAX(International!$U$3:$U$2000)&lt;$AC100),"",$A100-_xlfn.XLOOKUP($AC100,International!$U$3:$U$2000,International!$A$3:$A$2000,NA(),1,1))</f>
        <v/>
      </c>
      <c r="BO100" t="str">
        <f>IF(OR(_xlfn.IFNA($A100,"")="", ROW()&lt;=3,MAX(International!$V$3:$V$2000)&lt;$BA100),"",$A100-_xlfn.XLOOKUP($BA100,International!$V$3:$V$2000,International!$A$3:$A$2000,NA(),1,1))</f>
        <v/>
      </c>
      <c r="BP100" t="str">
        <f>IF(OR(_xlfn.IFNA($A100,"")="", ROW()&lt;=3,MAX(International!$X$3:$X$2000)&lt;$AC100),"",$A100-_xlfn.XLOOKUP($AC100,International!$X$3:$X$2000,International!$A$3:$A$2000,NA(),1,1))</f>
        <v/>
      </c>
      <c r="BQ100" t="str">
        <f>IF(OR(_xlfn.IFNA($A100,"")="", ROW()&lt;=3,MAX(International!$Y$3:$Y$2000)&lt;$BA100),"",$A100-_xlfn.XLOOKUP($BA100,International!$Y$3:$Y$2000,International!$A$3:$A$2000,NA(),1,1))</f>
        <v/>
      </c>
      <c r="BR100" t="e">
        <f t="shared" si="263"/>
        <v>#N/A</v>
      </c>
      <c r="BS100" t="e">
        <f t="shared" si="230"/>
        <v>#N/A</v>
      </c>
      <c r="BT100" t="e">
        <f t="shared" si="231"/>
        <v>#N/A</v>
      </c>
      <c r="BU100" t="e">
        <f t="shared" si="232"/>
        <v>#N/A</v>
      </c>
      <c r="BV100" t="e">
        <f t="shared" si="233"/>
        <v>#N/A</v>
      </c>
      <c r="BW100" t="e">
        <f t="shared" si="234"/>
        <v>#N/A</v>
      </c>
      <c r="BX100" t="e">
        <f>IFERROR(IF(OR(ISNA($A100),$AC100&lt;100),NA(),IF(FLOOR((2^(($BR100+2*_xlfn.XLOOKUP(_xlfn.AGGREGATE(4,6,$BR$3:$BR2051),$BR$3:$BR$2000,$CA$3:$CA$2000,1,1)*LOG(10)/LOG(2))/_xlfn.XLOOKUP(_xlfn.AGGREGATE(4,6,$BR$3:$BR2051),$BR$3:$BR$2000,$CA$3:$CA$2000,1,1))),2)&gt; _xlfn.AGGREGATE(4,6,$BZ$3:$CX$2000)+2000,NA(),FLOOR((2^(($BR100+2*_xlfn.XLOOKUP(_xlfn.AGGREGATE(4,6,$BR$3:$BR2051),$BR$3:$BR$2000,$CA$3:$CA$2000,1,1)*LOG(10)/LOG(2))/_xlfn.XLOOKUP(_xlfn.AGGREGATE(4,6,$BR$3:$BR2051),$BR$3:$BR$2000,$CA$3:$CA$2000,1,1))),2))), NA())</f>
        <v>#N/A</v>
      </c>
      <c r="BY100" t="e">
        <f>IF(OR(ISNA($A100),$AC100&lt;100),NA(),FLOOR(_xlfn.XLOOKUP(_xlfn.AGGREGATE(5,6,$BR$3:$BR2051),$BR$3:$BR$2000,$BZ$3:$BZ$2000,1,1)+(_xlfn.XLOOKUP(_xlfn.AGGREGATE(4,6,$BR$3:$BR2051),$BR$3:$BR$2000,$BZ$3:$BZ$2000,1,1)-_xlfn.XLOOKUP(_xlfn.AGGREGATE(5,6,$BR$3:$BR2051),$BR$3:$BR$2000,$BZ$3:$BZ$2000,1,1))/_xlfn.XLOOKUP(_xlfn.AGGREGATE(4,6,$BR$3:$BR2051),$BR$3:$BR$2000,$BR$3:$BR$2000,1,1)*BR100, 1))</f>
        <v>#N/A</v>
      </c>
      <c r="BZ100" t="e">
        <f t="shared" si="264"/>
        <v>#N/A</v>
      </c>
      <c r="CA100" t="e">
        <f t="shared" si="359"/>
        <v>#N/A</v>
      </c>
      <c r="CB100" t="e">
        <f>IF(OR(ISNA($A100),$AC100&lt;100),NA(),IF($BR100=0,0,FLOOR((BZ100-_xlfn.XLOOKUP(_xlfn.AGGREGATE(5,6,$BR$3:$BR2051),$BR$3:$BR$2000,BZ$3:BZ$2000,1,1))/_xlfn.XLOOKUP($BR100,$BR$3:$BR$2000,$BR$3:$BR$2000,1,1), 1)))</f>
        <v>#N/A</v>
      </c>
      <c r="CC100" t="e" cm="1">
        <f t="array" ref="CC100">IFERROR(IF(OR(ISNA($A100),$AC100&lt;100,INDEX(International!C$3:C$2000,_xlfn.XMATCH(100,International!C$3:C$2000,1,1)+$BR100)=""),NA(),INDEX(International!C$3:C$2000,_xlfn.XMATCH(100,International!C$3:C$2000,1,1)+$BR100)), NA())</f>
        <v>#N/A</v>
      </c>
      <c r="CD100" t="e">
        <f t="shared" si="265"/>
        <v>#N/A</v>
      </c>
      <c r="CE100" t="e">
        <f>IF(OR(ISNA($A100),$AC100&lt;100),NA(),IF($BR100=0,0,FLOOR((CC100-_xlfn.XLOOKUP(_xlfn.AGGREGATE(5,6,$BR$3:$BR2051),$BR$3:$BR$2000,CC$3:CC$2000,1,1))/_xlfn.XLOOKUP($BR100,$BR$3:$BR$2000,$BR$3:$BR$2000,1,1), 1)))</f>
        <v>#N/A</v>
      </c>
      <c r="CF100" t="e" cm="1">
        <f t="array" ref="CF100">IFERROR(IF(OR(ISNA($A100),$AC100&lt;100,INDEX(International!F$3:F$2000,_xlfn.XMATCH(100,International!F$3:F$2000,1,1)+$BR100)=""),NA(),INDEX(International!F$3:F$2000,_xlfn.XMATCH(100,International!F$3:F$2000,1,1)+$BR100)), NA())</f>
        <v>#N/A</v>
      </c>
      <c r="CG100" t="e">
        <f t="shared" si="178"/>
        <v>#N/A</v>
      </c>
      <c r="CH100" t="e">
        <f>IF(OR(ISNA($A100),$AC100&lt;100),NA(),IF($BR100=0,0,FLOOR((CF100-_xlfn.XLOOKUP(_xlfn.AGGREGATE(5,6,$BR$3:$BR2051),$BR$3:$BR$2000,CF$3:CF$2000,1,1))/_xlfn.XLOOKUP($BR100,$BR$3:$BR$2000,$BR$3:$BR$2000,1,1), 1)))</f>
        <v>#N/A</v>
      </c>
      <c r="CI100" t="e" cm="1">
        <f t="array" ref="CI100">IFERROR(IF(OR(ISNA($A100),$AC100&lt;100,INDEX(International!I$3:I$2000,_xlfn.XMATCH(100,International!I$3:I$2000,1,1)+$BR100)=""),NA(),INDEX(International!I$3:I$2000,_xlfn.XMATCH(100,International!I$3:I$2000,1,1)+$BR100)), NA())</f>
        <v>#N/A</v>
      </c>
      <c r="CJ100" t="e">
        <f t="shared" si="178"/>
        <v>#N/A</v>
      </c>
      <c r="CK100" t="e">
        <f>IF(OR(ISNA($A100),$AC100&lt;100),NA(),IF($BR100=0,0,FLOOR((CI100-_xlfn.XLOOKUP(_xlfn.AGGREGATE(5,6,$BR$3:$BR2051),$BR$3:$BR$2000,CI$3:CI$2000,1,1))/_xlfn.XLOOKUP($BR100,$BR$3:$BR$2000,$BR$3:$BR$2000,1,1), 1)))</f>
        <v>#N/A</v>
      </c>
      <c r="CL100" t="e" cm="1">
        <f t="array" ref="CL100">IFERROR(IF(OR(ISNA($A100),$AC100&lt;100,INDEX(International!L$3:L$2000,_xlfn.XMATCH(100,International!L$3:L$2000,1,1)+$BR100)=""),NA(),INDEX(International!L$3:L$2000,_xlfn.XMATCH(100,International!L$3:L$2000,1,1)+$BR100)), NA())</f>
        <v>#N/A</v>
      </c>
      <c r="CM100" t="e">
        <f t="shared" ref="CM100:CP100" si="363">IF(OR(ISNA($A100),$AC100&lt;100),NA(),IF(CL100=100,0,($BR100*LOG(2)/LOG(CL100/100))))</f>
        <v>#N/A</v>
      </c>
      <c r="CN100" t="e">
        <f>IF(OR(ISNA($A100),$AC100&lt;100),NA(),IF($BR100=0,0,FLOOR((CL100-_xlfn.XLOOKUP(_xlfn.AGGREGATE(5,6,$BR$3:$BR2051),$BR$3:$BR$2000,CL$3:CL$2000,1,1))/_xlfn.XLOOKUP($BR100,$BR$3:$BR$2000,$BR$3:$BR$2000,1,1), 1)))</f>
        <v>#N/A</v>
      </c>
      <c r="CO100" t="e" cm="1">
        <f t="array" ref="CO100">IFERROR(IF(OR(ISNA($A100),$AC100&lt;100,INDEX(International!O$3:O$2000,_xlfn.XMATCH(100,International!O$3:O$2000,1,1)+$BR100)=""),NA(),INDEX(International!O$3:O$2000,_xlfn.XMATCH(100,International!O$3:O$2000,1,1)+$BR100)), NA())</f>
        <v>#N/A</v>
      </c>
      <c r="CP100" t="e">
        <f t="shared" si="363"/>
        <v>#N/A</v>
      </c>
      <c r="CQ100" t="e">
        <f>IF(OR(ISNA($A100),$AC100&lt;100),NA(),IF($BR100=0,0,FLOOR((CO100-_xlfn.XLOOKUP(_xlfn.AGGREGATE(5,6,$BR$3:$BR2051),$BR$3:$BR$2000,CO$3:CO$2000,1,1))/_xlfn.XLOOKUP($BR100,$BR$3:$BR$2000,$BR$3:$BR$2000,1,1), 1)))</f>
        <v>#N/A</v>
      </c>
      <c r="CR100" t="e" cm="1">
        <f t="array" ref="CR100">IFERROR(IF(OR(ISNA($A100),$AC100&lt;100,INDEX(International!R$3:R$2000,_xlfn.XMATCH(100,International!R$3:R$2000,1,1)+$BR100)=""),NA(),INDEX(International!R$3:R$2000,_xlfn.XMATCH(100,International!R$3:R$2000,1,1)+$BR100)), NA())</f>
        <v>#N/A</v>
      </c>
      <c r="CS100" t="e">
        <f t="shared" ref="CS100:CV100" si="364">IF(OR(ISNA($A100),$AC100&lt;100),NA(),IF(CR100=100,0,($BR100*LOG(2)/LOG(CR100/100))))</f>
        <v>#N/A</v>
      </c>
      <c r="CT100" t="e">
        <f>IF(OR(ISNA($A100),$AC100&lt;100),NA(),IF($BR100=0,0,FLOOR((CR100-_xlfn.XLOOKUP(_xlfn.AGGREGATE(5,6,$BR$3:$BR2051),$BR$3:$BR$2000,CR$3:CR$2000,1,1))/_xlfn.XLOOKUP($BR100,$BR$3:$BR$2000,$BR$3:$BR$2000,1,1), 1)))</f>
        <v>#N/A</v>
      </c>
      <c r="CU100" t="e" cm="1">
        <f t="array" ref="CU100">IFERROR(IF(OR(ISNA($A100),$AC100&lt;100,INDEX(International!U$3:U$2000,_xlfn.XMATCH(100,International!U$3:U$2000,1,1)+$BR100)=""),NA(),INDEX(International!U$3:U$2000,_xlfn.XMATCH(100,International!U$3:U$2000,1,1)+$BR100)), NA())</f>
        <v>#N/A</v>
      </c>
      <c r="CV100" t="e">
        <f t="shared" si="364"/>
        <v>#N/A</v>
      </c>
      <c r="CW100" t="e">
        <f>IF(OR(ISNA($A100),$AC100&lt;100),NA(),IF($BR100=0,0,FLOOR((CU100-_xlfn.XLOOKUP(_xlfn.AGGREGATE(5,6,$BR$3:$BR2051),$BR$3:$BR$2000,CU$3:CU$2000,1,1))/_xlfn.XLOOKUP($BR100,$BR$3:$BR$2000,$BR$3:$BR$2000,1,1), 1)))</f>
        <v>#N/A</v>
      </c>
      <c r="CX100" t="e" cm="1">
        <f t="array" ref="CX100">IFERROR(IF(OR(ISNA($A100),$AC100&lt;100,INDEX(International!X$3:X$2000,_xlfn.XMATCH(100,International!X$3:X$2000,1,1)+$BR100)=""),NA(),INDEX(International!X$3:X$2000,_xlfn.XMATCH(100,International!X$3:X$2000,1,1)+$BR100)), NA())</f>
        <v>#N/A</v>
      </c>
      <c r="CY100" t="e">
        <f t="shared" ref="CY100" si="365">IF(OR(ISNA($A100),$AC100&lt;100),NA(),IF(CX100=100,0,($BR100*LOG(2)/LOG(CX100/100))))</f>
        <v>#N/A</v>
      </c>
      <c r="CZ100" t="e">
        <f>IF(OR(ISNA($A100),$AC100&lt;100),NA(),IF($BR100=0,0,FLOOR((CX100-_xlfn.XLOOKUP(_xlfn.AGGREGATE(5,6,$BR$3:$BR2051),$BR$3:$BR$2000,CX$3:CX$2000,1,1))/_xlfn.XLOOKUP($BR100,$BR$3:$BR$2000,$BR$3:$BR$2000,1,1), 1)))</f>
        <v>#N/A</v>
      </c>
      <c r="DA100" t="e">
        <f>IF(_xlfn.IFNA(A100, "")="",NA(),IF(ROW()&lt;=3,0,IF(_xlfn.XMATCH(_xlfn.AGGREGATE(4,6,A$3:A$2000),A$3:A$2000,1,1)-MIN(IF(MAX(B$3:B$2000)&gt;=Configuration!$B$12,_xlfn.XMATCH(Configuration!$B$12,B$3:B$2000,1,1),99999999),IF(MAX(E$3:E$2000)&gt;=Configuration!$B$12,_xlfn.XMATCH(Configuration!$B$12,E$3:E$2000,1,1),99999999),IF(MAX(H$3:H$2000)&gt;=Configuration!$B$12,_xlfn.XMATCH(Configuration!$B$12,H$3:H$2000,1,1),99999999),IF(MAX(K100:K2097)&gt;=Configuration!$B$12,_xlfn.XMATCH(Configuration!$B$12,K$3:K$2000,1,1),99999999),IF(MAX(N$3:N$2000)&gt;=Configuration!$B$12,_xlfn.XMATCH(Configuration!$B$12,N$3:N$2000,1,1),99999999),IF(MAX(Q$3:Q$2000)&gt;=Configuration!$B$12,_xlfn.XMATCH(Configuration!$B$12,Q$3:Q$2000,1,1),99999999),IF(MAX(T$3:T$2000)&gt;=Configuration!$B$12,_xlfn.XMATCH(Configuration!$B$12,T$3:T$2000,1,1),99999999),IF(MAX(W$3:W$2000)&gt;=Configuration!$B$12,_xlfn.XMATCH(Configuration!$B$12,W$3:W$2000,1,1),99999999))&gt;=DA99+1,DA99+1,NA())))</f>
        <v>#N/A</v>
      </c>
      <c r="DB100" t="e" cm="1">
        <f t="array" ref="DB100">IFERROR(IF(ISNA($A100),NA(),INDEX(B$3:B$2000,_xlfn.XMATCH(Configuration!$B$12,B$3:B$2000,1,1)+$DA100)-0), NA())</f>
        <v>#N/A</v>
      </c>
      <c r="DC100" t="e" cm="1">
        <f t="array" ref="DC100">IFERROR(IF(ISNA($A100),NA(),INDEX(E$3:E$2000,_xlfn.XMATCH(Configuration!$B$12,E$3:E$2000,1,1)+$DA100)-0), NA())</f>
        <v>#N/A</v>
      </c>
      <c r="DD100" t="e" cm="1">
        <f t="array" ref="DD100">IFERROR(IF(ISNA($A100),NA(),INDEX(H$3:H$2000,_xlfn.XMATCH(Configuration!$B$12,H$3:H$2000,1,1)+$DA100)-0), NA())</f>
        <v>#N/A</v>
      </c>
      <c r="DE100" t="e" cm="1">
        <f t="array" ref="DE100">IFERROR(IF(ISNA($A100),NA(),INDEX(K$3:K$2000,_xlfn.XMATCH(Configuration!$B$12,K$3:K$2000,1,1)+$DA100)-0), NA())</f>
        <v>#N/A</v>
      </c>
      <c r="DF100" t="e" cm="1">
        <f t="array" ref="DF100">IFERROR(IF(ISNA($A100),NA(),INDEX(N$3:N$2000,_xlfn.XMATCH(Configuration!$B$12,N$3:N$2000,1,1)+$DA100)-0), NA())</f>
        <v>#N/A</v>
      </c>
      <c r="DG100" t="e" cm="1">
        <f t="array" ref="DG100">IFERROR(IF(ISNA($A100),NA(),INDEX(Q$3:Q$2000,_xlfn.XMATCH(Configuration!$B$12,Q$3:Q$2000,1,1)+$DA100)-0), NA())</f>
        <v>#N/A</v>
      </c>
      <c r="DH100" t="e" cm="1">
        <f t="array" ref="DH100">IFERROR(IF(ISNA($A100),NA(),INDEX(T$3:T$2000,_xlfn.XMATCH(Configuration!$B$12,T$3:T$2000,1,1)+$DA100)-0), NA())</f>
        <v>#N/A</v>
      </c>
      <c r="DI100" t="e" cm="1">
        <f t="array" ref="DI100">IFERROR(IF(ISNA($A100),NA(),INDEX(W$3:W$2000,_xlfn.XMATCH(Configuration!$B$12,W$3:W$2000,1,1)+$DA100)-0), NA())</f>
        <v>#N/A</v>
      </c>
    </row>
    <row r="101" spans="1:113" x14ac:dyDescent="0.2">
      <c r="A101" s="1"/>
    </row>
    <row r="102" spans="1:113" x14ac:dyDescent="0.2">
      <c r="A102" s="1"/>
    </row>
    <row r="103" spans="1:113" x14ac:dyDescent="0.2">
      <c r="A103" s="1"/>
    </row>
    <row r="104" spans="1:113" x14ac:dyDescent="0.2">
      <c r="A104" s="1"/>
    </row>
    <row r="105" spans="1:113" x14ac:dyDescent="0.2">
      <c r="A105" s="1"/>
    </row>
    <row r="106" spans="1:113" x14ac:dyDescent="0.2">
      <c r="A106" s="1"/>
    </row>
    <row r="107" spans="1:113" x14ac:dyDescent="0.2">
      <c r="A107" s="1"/>
    </row>
    <row r="108" spans="1:113" x14ac:dyDescent="0.2">
      <c r="A108" s="1"/>
    </row>
    <row r="109" spans="1:113" x14ac:dyDescent="0.2">
      <c r="A109" s="1"/>
    </row>
    <row r="110" spans="1:113" x14ac:dyDescent="0.2">
      <c r="A110" s="1"/>
    </row>
    <row r="111" spans="1:113" x14ac:dyDescent="0.2">
      <c r="A111" s="1"/>
    </row>
    <row r="112" spans="1:113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4">
    <mergeCell ref="DA1:DI1"/>
    <mergeCell ref="BJ1:BK1"/>
    <mergeCell ref="BF1:BG1"/>
    <mergeCell ref="BH1:BI1"/>
    <mergeCell ref="BL1:BM1"/>
    <mergeCell ref="BN1:BO1"/>
    <mergeCell ref="BP1:BQ1"/>
    <mergeCell ref="B1:D1"/>
    <mergeCell ref="E1:G1"/>
    <mergeCell ref="H1:J1"/>
    <mergeCell ref="K1:M1"/>
    <mergeCell ref="N1:P1"/>
    <mergeCell ref="AH1:AK1"/>
    <mergeCell ref="BS1:CZ1"/>
    <mergeCell ref="BB1:BC1"/>
    <mergeCell ref="BD1:BE1"/>
    <mergeCell ref="Q1:S1"/>
    <mergeCell ref="AY1:AZ1"/>
    <mergeCell ref="T1:V1"/>
    <mergeCell ref="W1:Y1"/>
    <mergeCell ref="AC1:AE1"/>
    <mergeCell ref="AN1:AU1"/>
    <mergeCell ref="AL1:AM1"/>
    <mergeCell ref="Z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Y203"/>
  <sheetViews>
    <sheetView workbookViewId="0">
      <pane xSplit="1" ySplit="2" topLeftCell="O63" activePane="bottomRight" state="frozen"/>
      <selection pane="bottomLeft" activeCell="A3" sqref="A3"/>
      <selection pane="topRight" activeCell="B1" sqref="B1"/>
      <selection pane="bottomRight" activeCell="Z72" sqref="Z72"/>
    </sheetView>
  </sheetViews>
  <sheetFormatPr defaultColWidth="10.89453125" defaultRowHeight="15" x14ac:dyDescent="0.2"/>
  <cols>
    <col min="4" max="4" width="10.89453125" style="3" customWidth="1"/>
    <col min="7" max="7" width="10.89453125" style="3"/>
  </cols>
  <sheetData>
    <row r="1" spans="1:25" x14ac:dyDescent="0.2">
      <c r="B1" s="11" t="s">
        <v>71</v>
      </c>
      <c r="C1" s="11"/>
      <c r="D1" s="11"/>
      <c r="E1" s="11" t="s">
        <v>76</v>
      </c>
      <c r="F1" s="11"/>
      <c r="G1" s="11"/>
      <c r="H1" s="11" t="s">
        <v>117</v>
      </c>
      <c r="I1" s="11"/>
      <c r="J1" s="11"/>
      <c r="K1" s="11" t="s">
        <v>123</v>
      </c>
      <c r="L1" s="11"/>
      <c r="M1" s="11"/>
      <c r="N1" s="11" t="s">
        <v>132</v>
      </c>
      <c r="O1" s="11"/>
      <c r="P1" s="11"/>
      <c r="Q1" s="11" t="s">
        <v>144</v>
      </c>
      <c r="R1" s="11"/>
      <c r="S1" s="11"/>
      <c r="T1" s="11" t="s">
        <v>150</v>
      </c>
      <c r="U1" s="11"/>
      <c r="V1" s="11"/>
      <c r="W1" s="11" t="s">
        <v>154</v>
      </c>
      <c r="X1" s="11"/>
      <c r="Y1" s="11"/>
    </row>
    <row r="2" spans="1:25" x14ac:dyDescent="0.2">
      <c r="A2" t="s">
        <v>0</v>
      </c>
      <c r="B2" t="s">
        <v>68</v>
      </c>
      <c r="C2" t="s">
        <v>5</v>
      </c>
      <c r="D2" s="3" t="s">
        <v>72</v>
      </c>
      <c r="E2" t="s">
        <v>68</v>
      </c>
      <c r="F2" t="s">
        <v>5</v>
      </c>
      <c r="G2" s="3" t="s">
        <v>72</v>
      </c>
      <c r="H2" t="s">
        <v>68</v>
      </c>
      <c r="I2" t="s">
        <v>5</v>
      </c>
      <c r="J2" s="3" t="s">
        <v>72</v>
      </c>
      <c r="K2" t="s">
        <v>68</v>
      </c>
      <c r="L2" t="s">
        <v>5</v>
      </c>
      <c r="M2" s="3" t="s">
        <v>72</v>
      </c>
      <c r="N2" t="s">
        <v>68</v>
      </c>
      <c r="O2" t="s">
        <v>5</v>
      </c>
      <c r="P2" s="3" t="s">
        <v>72</v>
      </c>
      <c r="Q2" t="s">
        <v>68</v>
      </c>
      <c r="R2" t="s">
        <v>5</v>
      </c>
      <c r="S2" s="3" t="s">
        <v>72</v>
      </c>
      <c r="T2" t="s">
        <v>68</v>
      </c>
      <c r="U2" t="s">
        <v>5</v>
      </c>
      <c r="V2" s="3" t="s">
        <v>72</v>
      </c>
      <c r="W2" t="s">
        <v>68</v>
      </c>
      <c r="X2" t="s">
        <v>5</v>
      </c>
      <c r="Y2" s="3" t="s">
        <v>72</v>
      </c>
    </row>
    <row r="3" spans="1:25" x14ac:dyDescent="0.2">
      <c r="A3" s="1">
        <v>43851</v>
      </c>
      <c r="B3">
        <f>IF(A3="","",IF(ROW()&lt;=3,C3,C3-C2))</f>
        <v>0</v>
      </c>
      <c r="C3">
        <v>0</v>
      </c>
      <c r="D3" s="3">
        <f>IF($A3="","",C3/(Configuration!$B$2/1000000))</f>
        <v>0</v>
      </c>
      <c r="E3">
        <f>IF(D3="","",IF(ROW()&lt;=3,F3,F3-F2))</f>
        <v>0</v>
      </c>
      <c r="F3">
        <v>0</v>
      </c>
      <c r="G3" s="3">
        <f>IF($A3="","",F3/(Configuration!$B$3/1000000))</f>
        <v>0</v>
      </c>
      <c r="H3">
        <f>IF(G3="","",IF(ROW()&lt;=3,I3,I3-I2))</f>
        <v>0</v>
      </c>
      <c r="I3">
        <v>0</v>
      </c>
      <c r="J3" s="3">
        <f>IF($A3="","",I3/(Configuration!$B$4/1000000))</f>
        <v>0</v>
      </c>
      <c r="K3">
        <f>IF(J3="","",IF(ROW()&lt;=3,L3,L3-L2))</f>
        <v>0</v>
      </c>
      <c r="L3">
        <v>0</v>
      </c>
      <c r="M3" s="3">
        <f>IF($A3="","",L3/(Configuration!$B$5/1000000))</f>
        <v>0</v>
      </c>
      <c r="N3">
        <f>IF(M3="","",IF(ROW()&lt;=3,O3,O3-O2))</f>
        <v>0</v>
      </c>
      <c r="O3">
        <v>0</v>
      </c>
      <c r="P3" s="3">
        <f>IF($A3="","",O3/(Configuration!$B$6/1000000))</f>
        <v>0</v>
      </c>
      <c r="Q3">
        <f>IF(P3="","",IF(ROW()&lt;=3,R3,R3-R2))</f>
        <v>0</v>
      </c>
      <c r="R3">
        <v>0</v>
      </c>
      <c r="S3" s="3">
        <f>IF($A3="","",R3/(Configuration!$B$7/1000000))</f>
        <v>0</v>
      </c>
      <c r="T3">
        <f>IF(S3="","",IF(ROW()&lt;=3,U3,U3-U2))</f>
        <v>0</v>
      </c>
      <c r="U3">
        <v>0</v>
      </c>
      <c r="V3" s="3">
        <f>IF($A3="","",U3/(Configuration!$B$8/1000000))</f>
        <v>0</v>
      </c>
      <c r="W3">
        <f>IF(V3="","",IF(ROW()&lt;=3,X3,X3-X2))</f>
        <v>0</v>
      </c>
      <c r="X3">
        <v>0</v>
      </c>
      <c r="Y3" s="3">
        <f>IF($A3="","",X3/(Configuration!$B$9/1000000))</f>
        <v>0</v>
      </c>
    </row>
    <row r="4" spans="1:25" x14ac:dyDescent="0.2">
      <c r="A4" s="1">
        <v>43852</v>
      </c>
      <c r="B4">
        <f t="shared" ref="B4:B67" si="0">IF(A4="","",IF(ROW()&lt;=3,C4,C4-C3))</f>
        <v>0</v>
      </c>
      <c r="C4">
        <v>0</v>
      </c>
      <c r="D4" s="3">
        <f>IF($A4="","",C4/(Configuration!$B$2/1000000))</f>
        <v>0</v>
      </c>
      <c r="E4">
        <f t="shared" ref="E4:E67" si="1">IF(D4="","",IF(ROW()&lt;=3,F4,F4-F3))</f>
        <v>0</v>
      </c>
      <c r="F4">
        <v>0</v>
      </c>
      <c r="G4" s="3">
        <f>IF($A4="","",F4/(Configuration!$B$3/1000000))</f>
        <v>0</v>
      </c>
      <c r="H4">
        <f t="shared" ref="H4:H67" si="2">IF(G4="","",IF(ROW()&lt;=3,I4,I4-I3))</f>
        <v>0</v>
      </c>
      <c r="I4">
        <v>0</v>
      </c>
      <c r="J4" s="3">
        <f>IF($A4="","",I4/(Configuration!$B$4/1000000))</f>
        <v>0</v>
      </c>
      <c r="K4">
        <f t="shared" ref="K4:K67" si="3">IF(J4="","",IF(ROW()&lt;=3,L4,L4-L3))</f>
        <v>1</v>
      </c>
      <c r="L4">
        <v>1</v>
      </c>
      <c r="M4" s="3">
        <f>IF($A4="","",L4/(Configuration!$B$5/1000000))</f>
        <v>3.0357943959915469E-3</v>
      </c>
      <c r="N4">
        <f t="shared" ref="N4:N67" si="4">IF(M4="","",IF(ROW()&lt;=3,O4,O4-O3))</f>
        <v>0</v>
      </c>
      <c r="O4">
        <v>0</v>
      </c>
      <c r="P4" s="3">
        <f>IF($A4="","",O4/(Configuration!$B$6/1000000))</f>
        <v>0</v>
      </c>
      <c r="Q4">
        <f t="shared" ref="Q4:Q67" si="5">IF(P4="","",IF(ROW()&lt;=3,R4,R4-R3))</f>
        <v>0</v>
      </c>
      <c r="R4">
        <v>0</v>
      </c>
      <c r="S4" s="3">
        <f>IF($A4="","",R4/(Configuration!$B$7/1000000))</f>
        <v>0</v>
      </c>
      <c r="T4">
        <f t="shared" ref="T4:T67" si="6">IF(S4="","",IF(ROW()&lt;=3,U4,U4-U3))</f>
        <v>1</v>
      </c>
      <c r="U4">
        <v>1</v>
      </c>
      <c r="V4" s="3">
        <f>IF($A4="","",U4/(Configuration!$B$8/1000000))</f>
        <v>1.9312259911191801E-2</v>
      </c>
      <c r="W4">
        <f t="shared" ref="W4:W67" si="7">IF(V4="","",IF(ROW()&lt;=3,X4,X4-X3))</f>
        <v>0</v>
      </c>
      <c r="X4">
        <v>0</v>
      </c>
      <c r="Y4" s="3">
        <f>IF($A4="","",X4/(Configuration!$B$9/1000000))</f>
        <v>0</v>
      </c>
    </row>
    <row r="5" spans="1:25" x14ac:dyDescent="0.2">
      <c r="A5" s="1">
        <v>43853</v>
      </c>
      <c r="B5">
        <f t="shared" si="0"/>
        <v>0</v>
      </c>
      <c r="C5">
        <v>0</v>
      </c>
      <c r="D5" s="3">
        <f>IF($A5="","",C5/(Configuration!$B$2/1000000))</f>
        <v>0</v>
      </c>
      <c r="E5">
        <f t="shared" si="1"/>
        <v>0</v>
      </c>
      <c r="F5">
        <v>0</v>
      </c>
      <c r="G5" s="3">
        <f>IF($A5="","",F5/(Configuration!$B$3/1000000))</f>
        <v>0</v>
      </c>
      <c r="H5">
        <f t="shared" si="2"/>
        <v>0</v>
      </c>
      <c r="I5">
        <v>0</v>
      </c>
      <c r="J5" s="3">
        <f>IF($A5="","",I5/(Configuration!$B$4/1000000))</f>
        <v>0</v>
      </c>
      <c r="K5">
        <f t="shared" si="3"/>
        <v>0</v>
      </c>
      <c r="L5">
        <v>1</v>
      </c>
      <c r="M5" s="3">
        <f>IF($A5="","",L5/(Configuration!$B$5/1000000))</f>
        <v>3.0357943959915469E-3</v>
      </c>
      <c r="N5">
        <f t="shared" si="4"/>
        <v>0</v>
      </c>
      <c r="O5">
        <v>0</v>
      </c>
      <c r="P5" s="3">
        <f>IF($A5="","",O5/(Configuration!$B$6/1000000))</f>
        <v>0</v>
      </c>
      <c r="Q5">
        <f t="shared" si="5"/>
        <v>1</v>
      </c>
      <c r="R5">
        <v>1</v>
      </c>
      <c r="S5" s="3">
        <f>IF($A5="","",R5/(Configuration!$B$7/1000000))</f>
        <v>0.1753278631040045</v>
      </c>
      <c r="T5">
        <f t="shared" si="6"/>
        <v>0</v>
      </c>
      <c r="U5">
        <v>1</v>
      </c>
      <c r="V5" s="3">
        <f>IF($A5="","",U5/(Configuration!$B$8/1000000))</f>
        <v>1.9312259911191801E-2</v>
      </c>
      <c r="W5">
        <f t="shared" si="7"/>
        <v>0</v>
      </c>
      <c r="X5">
        <v>0</v>
      </c>
      <c r="Y5" s="3">
        <f>IF($A5="","",X5/(Configuration!$B$9/1000000))</f>
        <v>0</v>
      </c>
    </row>
    <row r="6" spans="1:25" x14ac:dyDescent="0.2">
      <c r="A6" s="1">
        <v>43854</v>
      </c>
      <c r="B6">
        <f t="shared" si="0"/>
        <v>0</v>
      </c>
      <c r="C6">
        <v>0</v>
      </c>
      <c r="D6" s="3">
        <f>IF($A6="","",C6/(Configuration!$B$2/1000000))</f>
        <v>0</v>
      </c>
      <c r="E6">
        <f t="shared" si="1"/>
        <v>2</v>
      </c>
      <c r="F6">
        <v>2</v>
      </c>
      <c r="G6" s="3">
        <f>IF($A6="","",F6/(Configuration!$B$3/1000000))</f>
        <v>2.9820036082243657E-2</v>
      </c>
      <c r="H6">
        <f t="shared" si="2"/>
        <v>0</v>
      </c>
      <c r="I6">
        <v>0</v>
      </c>
      <c r="J6" s="3">
        <f>IF($A6="","",I6/(Configuration!$B$4/1000000))</f>
        <v>0</v>
      </c>
      <c r="K6">
        <f t="shared" si="3"/>
        <v>1</v>
      </c>
      <c r="L6">
        <v>2</v>
      </c>
      <c r="M6" s="3">
        <f>IF($A6="","",L6/(Configuration!$B$5/1000000))</f>
        <v>6.0715887919830938E-3</v>
      </c>
      <c r="N6">
        <f t="shared" si="4"/>
        <v>0</v>
      </c>
      <c r="O6">
        <v>0</v>
      </c>
      <c r="P6" s="3">
        <f>IF($A6="","",O6/(Configuration!$B$6/1000000))</f>
        <v>0</v>
      </c>
      <c r="Q6">
        <f t="shared" si="5"/>
        <v>2</v>
      </c>
      <c r="R6">
        <v>3</v>
      </c>
      <c r="S6" s="3">
        <f>IF($A6="","",R6/(Configuration!$B$7/1000000))</f>
        <v>0.5259835893120135</v>
      </c>
      <c r="T6">
        <f t="shared" si="6"/>
        <v>1</v>
      </c>
      <c r="U6">
        <v>2</v>
      </c>
      <c r="V6" s="3">
        <f>IF($A6="","",U6/(Configuration!$B$8/1000000))</f>
        <v>3.8624519822383602E-2</v>
      </c>
      <c r="W6">
        <f t="shared" si="7"/>
        <v>0</v>
      </c>
      <c r="X6">
        <v>0</v>
      </c>
      <c r="Y6" s="3">
        <f>IF($A6="","",X6/(Configuration!$B$9/1000000))</f>
        <v>0</v>
      </c>
    </row>
    <row r="7" spans="1:25" x14ac:dyDescent="0.2">
      <c r="A7" s="1">
        <v>43855</v>
      </c>
      <c r="B7">
        <f t="shared" si="0"/>
        <v>0</v>
      </c>
      <c r="C7">
        <v>0</v>
      </c>
      <c r="D7" s="3">
        <f>IF($A7="","",C7/(Configuration!$B$2/1000000))</f>
        <v>0</v>
      </c>
      <c r="E7">
        <f t="shared" si="1"/>
        <v>1</v>
      </c>
      <c r="F7">
        <v>3</v>
      </c>
      <c r="G7" s="3">
        <f>IF($A7="","",F7/(Configuration!$B$3/1000000))</f>
        <v>4.473005412336549E-2</v>
      </c>
      <c r="H7">
        <f t="shared" si="2"/>
        <v>0</v>
      </c>
      <c r="I7">
        <v>0</v>
      </c>
      <c r="J7" s="3">
        <f>IF($A7="","",I7/(Configuration!$B$4/1000000))</f>
        <v>0</v>
      </c>
      <c r="K7">
        <f t="shared" si="3"/>
        <v>0</v>
      </c>
      <c r="L7">
        <v>2</v>
      </c>
      <c r="M7" s="3">
        <f>IF($A7="","",L7/(Configuration!$B$5/1000000))</f>
        <v>6.0715887919830938E-3</v>
      </c>
      <c r="N7">
        <f t="shared" si="4"/>
        <v>0</v>
      </c>
      <c r="O7">
        <v>0</v>
      </c>
      <c r="P7" s="3">
        <f>IF($A7="","",O7/(Configuration!$B$6/1000000))</f>
        <v>0</v>
      </c>
      <c r="Q7">
        <f t="shared" si="5"/>
        <v>0</v>
      </c>
      <c r="R7">
        <v>3</v>
      </c>
      <c r="S7" s="3">
        <f>IF($A7="","",R7/(Configuration!$B$7/1000000))</f>
        <v>0.5259835893120135</v>
      </c>
      <c r="T7">
        <f t="shared" si="6"/>
        <v>0</v>
      </c>
      <c r="U7">
        <v>2</v>
      </c>
      <c r="V7" s="3">
        <f>IF($A7="","",U7/(Configuration!$B$8/1000000))</f>
        <v>3.8624519822383602E-2</v>
      </c>
      <c r="W7">
        <f t="shared" si="7"/>
        <v>0</v>
      </c>
      <c r="X7">
        <v>0</v>
      </c>
      <c r="Y7" s="3">
        <f>IF($A7="","",X7/(Configuration!$B$9/1000000))</f>
        <v>0</v>
      </c>
    </row>
    <row r="8" spans="1:25" x14ac:dyDescent="0.2">
      <c r="A8" s="1">
        <v>43856</v>
      </c>
      <c r="B8">
        <f t="shared" si="0"/>
        <v>0</v>
      </c>
      <c r="C8">
        <v>0</v>
      </c>
      <c r="D8" s="3">
        <f>IF($A8="","",C8/(Configuration!$B$2/1000000))</f>
        <v>0</v>
      </c>
      <c r="E8">
        <f t="shared" si="1"/>
        <v>0</v>
      </c>
      <c r="F8">
        <v>3</v>
      </c>
      <c r="G8" s="3">
        <f>IF($A8="","",F8/(Configuration!$B$3/1000000))</f>
        <v>4.473005412336549E-2</v>
      </c>
      <c r="H8">
        <f t="shared" si="2"/>
        <v>0</v>
      </c>
      <c r="I8">
        <v>0</v>
      </c>
      <c r="J8" s="3">
        <f>IF($A8="","",I8/(Configuration!$B$4/1000000))</f>
        <v>0</v>
      </c>
      <c r="K8">
        <f t="shared" si="3"/>
        <v>3</v>
      </c>
      <c r="L8">
        <v>5</v>
      </c>
      <c r="M8" s="3">
        <f>IF($A8="","",L8/(Configuration!$B$5/1000000))</f>
        <v>1.5178971979957734E-2</v>
      </c>
      <c r="N8">
        <f t="shared" si="4"/>
        <v>0</v>
      </c>
      <c r="O8">
        <v>0</v>
      </c>
      <c r="P8" s="3">
        <f>IF($A8="","",O8/(Configuration!$B$6/1000000))</f>
        <v>0</v>
      </c>
      <c r="Q8">
        <f t="shared" si="5"/>
        <v>1</v>
      </c>
      <c r="R8">
        <v>4</v>
      </c>
      <c r="S8" s="3">
        <f>IF($A8="","",R8/(Configuration!$B$7/1000000))</f>
        <v>0.701311452416018</v>
      </c>
      <c r="T8">
        <f t="shared" si="6"/>
        <v>1</v>
      </c>
      <c r="U8">
        <v>3</v>
      </c>
      <c r="V8" s="3">
        <f>IF($A8="","",U8/(Configuration!$B$8/1000000))</f>
        <v>5.7936779733575396E-2</v>
      </c>
      <c r="W8">
        <f t="shared" si="7"/>
        <v>0</v>
      </c>
      <c r="X8">
        <v>0</v>
      </c>
      <c r="Y8" s="3">
        <f>IF($A8="","",X8/(Configuration!$B$9/1000000))</f>
        <v>0</v>
      </c>
    </row>
    <row r="9" spans="1:25" x14ac:dyDescent="0.2">
      <c r="A9" s="1">
        <v>43857</v>
      </c>
      <c r="B9">
        <f t="shared" si="0"/>
        <v>0</v>
      </c>
      <c r="C9">
        <v>0</v>
      </c>
      <c r="D9" s="3">
        <f>IF($A9="","",C9/(Configuration!$B$2/1000000))</f>
        <v>0</v>
      </c>
      <c r="E9">
        <f t="shared" si="1"/>
        <v>0</v>
      </c>
      <c r="F9">
        <v>3</v>
      </c>
      <c r="G9" s="3">
        <f>IF($A9="","",F9/(Configuration!$B$3/1000000))</f>
        <v>4.473005412336549E-2</v>
      </c>
      <c r="H9">
        <f t="shared" si="2"/>
        <v>0</v>
      </c>
      <c r="I9">
        <v>0</v>
      </c>
      <c r="J9" s="3">
        <f>IF($A9="","",I9/(Configuration!$B$4/1000000))</f>
        <v>0</v>
      </c>
      <c r="K9">
        <f t="shared" si="3"/>
        <v>0</v>
      </c>
      <c r="L9">
        <v>5</v>
      </c>
      <c r="M9" s="3">
        <f>IF($A9="","",L9/(Configuration!$B$5/1000000))</f>
        <v>1.5178971979957734E-2</v>
      </c>
      <c r="N9">
        <f t="shared" si="4"/>
        <v>0</v>
      </c>
      <c r="O9">
        <v>0</v>
      </c>
      <c r="P9" s="3">
        <f>IF($A9="","",O9/(Configuration!$B$6/1000000))</f>
        <v>0</v>
      </c>
      <c r="Q9">
        <f t="shared" si="5"/>
        <v>1</v>
      </c>
      <c r="R9">
        <v>5</v>
      </c>
      <c r="S9" s="3">
        <f>IF($A9="","",R9/(Configuration!$B$7/1000000))</f>
        <v>0.8766393155200225</v>
      </c>
      <c r="T9">
        <f t="shared" si="6"/>
        <v>1</v>
      </c>
      <c r="U9">
        <v>4</v>
      </c>
      <c r="V9" s="3">
        <f>IF($A9="","",U9/(Configuration!$B$8/1000000))</f>
        <v>7.7249039644767203E-2</v>
      </c>
      <c r="W9">
        <f t="shared" si="7"/>
        <v>0</v>
      </c>
      <c r="X9">
        <v>0</v>
      </c>
      <c r="Y9" s="3">
        <f>IF($A9="","",X9/(Configuration!$B$9/1000000))</f>
        <v>0</v>
      </c>
    </row>
    <row r="10" spans="1:25" x14ac:dyDescent="0.2">
      <c r="A10" s="1">
        <v>43858</v>
      </c>
      <c r="B10">
        <f t="shared" si="0"/>
        <v>0</v>
      </c>
      <c r="C10">
        <v>0</v>
      </c>
      <c r="D10" s="3">
        <f>IF($A10="","",C10/(Configuration!$B$2/1000000))</f>
        <v>0</v>
      </c>
      <c r="E10">
        <f t="shared" si="1"/>
        <v>1</v>
      </c>
      <c r="F10">
        <v>4</v>
      </c>
      <c r="G10" s="3">
        <f>IF($A10="","",F10/(Configuration!$B$3/1000000))</f>
        <v>5.9640072164487315E-2</v>
      </c>
      <c r="H10">
        <f t="shared" si="2"/>
        <v>0</v>
      </c>
      <c r="I10">
        <v>0</v>
      </c>
      <c r="J10" s="3">
        <f>IF($A10="","",I10/(Configuration!$B$4/1000000))</f>
        <v>0</v>
      </c>
      <c r="K10">
        <f t="shared" si="3"/>
        <v>0</v>
      </c>
      <c r="L10">
        <v>5</v>
      </c>
      <c r="M10" s="3">
        <f>IF($A10="","",L10/(Configuration!$B$5/1000000))</f>
        <v>1.5178971979957734E-2</v>
      </c>
      <c r="N10">
        <f t="shared" si="4"/>
        <v>0</v>
      </c>
      <c r="O10">
        <v>0</v>
      </c>
      <c r="P10" s="3">
        <f>IF($A10="","",O10/(Configuration!$B$6/1000000))</f>
        <v>0</v>
      </c>
      <c r="Q10">
        <f t="shared" si="5"/>
        <v>2</v>
      </c>
      <c r="R10">
        <v>7</v>
      </c>
      <c r="S10" s="3">
        <f>IF($A10="","",R10/(Configuration!$B$7/1000000))</f>
        <v>1.2272950417280315</v>
      </c>
      <c r="T10">
        <f t="shared" si="6"/>
        <v>0</v>
      </c>
      <c r="U10">
        <v>4</v>
      </c>
      <c r="V10" s="3">
        <f>IF($A10="","",U10/(Configuration!$B$8/1000000))</f>
        <v>7.7249039644767203E-2</v>
      </c>
      <c r="W10">
        <f t="shared" si="7"/>
        <v>0</v>
      </c>
      <c r="X10">
        <v>0</v>
      </c>
      <c r="Y10" s="3">
        <f>IF($A10="","",X10/(Configuration!$B$9/1000000))</f>
        <v>0</v>
      </c>
    </row>
    <row r="11" spans="1:25" x14ac:dyDescent="0.2">
      <c r="A11" s="1">
        <v>43859</v>
      </c>
      <c r="B11">
        <f t="shared" si="0"/>
        <v>0</v>
      </c>
      <c r="C11">
        <v>0</v>
      </c>
      <c r="D11" s="3">
        <f>IF($A11="","",C11/(Configuration!$B$2/1000000))</f>
        <v>0</v>
      </c>
      <c r="E11">
        <f t="shared" si="1"/>
        <v>1</v>
      </c>
      <c r="F11">
        <v>5</v>
      </c>
      <c r="G11" s="3">
        <f>IF($A11="","",F11/(Configuration!$B$3/1000000))</f>
        <v>7.455009020560914E-2</v>
      </c>
      <c r="H11">
        <f t="shared" si="2"/>
        <v>0</v>
      </c>
      <c r="I11">
        <v>0</v>
      </c>
      <c r="J11" s="3">
        <f>IF($A11="","",I11/(Configuration!$B$4/1000000))</f>
        <v>0</v>
      </c>
      <c r="K11">
        <f t="shared" si="3"/>
        <v>0</v>
      </c>
      <c r="L11">
        <v>5</v>
      </c>
      <c r="M11" s="3">
        <f>IF($A11="","",L11/(Configuration!$B$5/1000000))</f>
        <v>1.5178971979957734E-2</v>
      </c>
      <c r="N11">
        <f t="shared" si="4"/>
        <v>0</v>
      </c>
      <c r="O11">
        <v>0</v>
      </c>
      <c r="P11" s="3">
        <f>IF($A11="","",O11/(Configuration!$B$6/1000000))</f>
        <v>0</v>
      </c>
      <c r="Q11">
        <f t="shared" si="5"/>
        <v>0</v>
      </c>
      <c r="R11">
        <v>7</v>
      </c>
      <c r="S11" s="3">
        <f>IF($A11="","",R11/(Configuration!$B$7/1000000))</f>
        <v>1.2272950417280315</v>
      </c>
      <c r="T11">
        <f t="shared" si="6"/>
        <v>0</v>
      </c>
      <c r="U11">
        <v>4</v>
      </c>
      <c r="V11" s="3">
        <f>IF($A11="","",U11/(Configuration!$B$8/1000000))</f>
        <v>7.7249039644767203E-2</v>
      </c>
      <c r="W11">
        <f t="shared" si="7"/>
        <v>0</v>
      </c>
      <c r="X11">
        <v>0</v>
      </c>
      <c r="Y11" s="3">
        <f>IF($A11="","",X11/(Configuration!$B$9/1000000))</f>
        <v>0</v>
      </c>
    </row>
    <row r="12" spans="1:25" x14ac:dyDescent="0.2">
      <c r="A12" s="1">
        <v>43860</v>
      </c>
      <c r="B12">
        <f t="shared" si="0"/>
        <v>0</v>
      </c>
      <c r="C12">
        <v>0</v>
      </c>
      <c r="D12" s="3">
        <f>IF($A12="","",C12/(Configuration!$B$2/1000000))</f>
        <v>0</v>
      </c>
      <c r="E12">
        <f t="shared" si="1"/>
        <v>0</v>
      </c>
      <c r="F12">
        <v>5</v>
      </c>
      <c r="G12" s="3">
        <f>IF($A12="","",F12/(Configuration!$B$3/1000000))</f>
        <v>7.455009020560914E-2</v>
      </c>
      <c r="H12">
        <f t="shared" si="2"/>
        <v>0</v>
      </c>
      <c r="I12">
        <v>0</v>
      </c>
      <c r="J12" s="3">
        <f>IF($A12="","",I12/(Configuration!$B$4/1000000))</f>
        <v>0</v>
      </c>
      <c r="K12">
        <f t="shared" si="3"/>
        <v>0</v>
      </c>
      <c r="L12">
        <v>5</v>
      </c>
      <c r="M12" s="3">
        <f>IF($A12="","",L12/(Configuration!$B$5/1000000))</f>
        <v>1.5178971979957734E-2</v>
      </c>
      <c r="N12">
        <f t="shared" si="4"/>
        <v>0</v>
      </c>
      <c r="O12">
        <v>0</v>
      </c>
      <c r="P12" s="3">
        <f>IF($A12="","",O12/(Configuration!$B$6/1000000))</f>
        <v>0</v>
      </c>
      <c r="Q12">
        <f t="shared" si="5"/>
        <v>3</v>
      </c>
      <c r="R12">
        <v>10</v>
      </c>
      <c r="S12" s="3">
        <f>IF($A12="","",R12/(Configuration!$B$7/1000000))</f>
        <v>1.753278631040045</v>
      </c>
      <c r="T12">
        <f t="shared" si="6"/>
        <v>0</v>
      </c>
      <c r="U12">
        <v>4</v>
      </c>
      <c r="V12" s="3">
        <f>IF($A12="","",U12/(Configuration!$B$8/1000000))</f>
        <v>7.7249039644767203E-2</v>
      </c>
      <c r="W12">
        <f t="shared" si="7"/>
        <v>0</v>
      </c>
      <c r="X12">
        <v>0</v>
      </c>
      <c r="Y12" s="3">
        <f>IF($A12="","",X12/(Configuration!$B$9/1000000))</f>
        <v>0</v>
      </c>
    </row>
    <row r="13" spans="1:25" x14ac:dyDescent="0.2">
      <c r="A13" s="1">
        <v>43861</v>
      </c>
      <c r="B13">
        <f t="shared" si="0"/>
        <v>2</v>
      </c>
      <c r="C13">
        <v>2</v>
      </c>
      <c r="D13" s="3">
        <f>IF($A13="","",C13/(Configuration!$B$2/1000000))</f>
        <v>3.313477540072949E-2</v>
      </c>
      <c r="E13">
        <f t="shared" si="1"/>
        <v>0</v>
      </c>
      <c r="F13">
        <v>5</v>
      </c>
      <c r="G13" s="3">
        <f>IF($A13="","",F13/(Configuration!$B$3/1000000))</f>
        <v>7.455009020560914E-2</v>
      </c>
      <c r="H13">
        <f t="shared" si="2"/>
        <v>0</v>
      </c>
      <c r="I13">
        <v>0</v>
      </c>
      <c r="J13" s="3">
        <f>IF($A13="","",I13/(Configuration!$B$4/1000000))</f>
        <v>0</v>
      </c>
      <c r="K13">
        <f t="shared" si="3"/>
        <v>2</v>
      </c>
      <c r="L13">
        <v>7</v>
      </c>
      <c r="M13" s="3">
        <f>IF($A13="","",L13/(Configuration!$B$5/1000000))</f>
        <v>2.1250560771940825E-2</v>
      </c>
      <c r="N13">
        <f t="shared" si="4"/>
        <v>0</v>
      </c>
      <c r="O13">
        <v>0</v>
      </c>
      <c r="P13" s="3">
        <f>IF($A13="","",O13/(Configuration!$B$6/1000000))</f>
        <v>0</v>
      </c>
      <c r="Q13">
        <f t="shared" si="5"/>
        <v>3</v>
      </c>
      <c r="R13">
        <v>13</v>
      </c>
      <c r="S13" s="3">
        <f>IF($A13="","",R13/(Configuration!$B$7/1000000))</f>
        <v>2.2792622203520585</v>
      </c>
      <c r="T13">
        <f t="shared" si="6"/>
        <v>7</v>
      </c>
      <c r="U13">
        <v>11</v>
      </c>
      <c r="V13" s="3">
        <f>IF($A13="","",U13/(Configuration!$B$8/1000000))</f>
        <v>0.2124348590231098</v>
      </c>
      <c r="W13">
        <f t="shared" si="7"/>
        <v>2</v>
      </c>
      <c r="X13">
        <v>2</v>
      </c>
      <c r="Y13" s="3">
        <f>IF($A13="","",X13/(Configuration!$B$9/1000000))</f>
        <v>3.165449598777681E-2</v>
      </c>
    </row>
    <row r="14" spans="1:25" x14ac:dyDescent="0.2">
      <c r="A14" s="1">
        <v>43862</v>
      </c>
      <c r="B14">
        <f t="shared" si="0"/>
        <v>0</v>
      </c>
      <c r="C14">
        <v>2</v>
      </c>
      <c r="D14" s="3">
        <f>IF($A14="","",C14/(Configuration!$B$2/1000000))</f>
        <v>3.313477540072949E-2</v>
      </c>
      <c r="E14">
        <f t="shared" si="1"/>
        <v>1</v>
      </c>
      <c r="F14">
        <v>6</v>
      </c>
      <c r="G14" s="3">
        <f>IF($A14="","",F14/(Configuration!$B$3/1000000))</f>
        <v>8.9460108246730979E-2</v>
      </c>
      <c r="H14">
        <f t="shared" si="2"/>
        <v>0</v>
      </c>
      <c r="I14">
        <v>0</v>
      </c>
      <c r="J14" s="3">
        <f>IF($A14="","",I14/(Configuration!$B$4/1000000))</f>
        <v>0</v>
      </c>
      <c r="K14">
        <f t="shared" si="3"/>
        <v>1</v>
      </c>
      <c r="L14">
        <v>8</v>
      </c>
      <c r="M14" s="3">
        <f>IF($A14="","",L14/(Configuration!$B$5/1000000))</f>
        <v>2.4286355167932375E-2</v>
      </c>
      <c r="N14">
        <f t="shared" si="4"/>
        <v>0</v>
      </c>
      <c r="O14">
        <v>0</v>
      </c>
      <c r="P14" s="3">
        <f>IF($A14="","",O14/(Configuration!$B$6/1000000))</f>
        <v>0</v>
      </c>
      <c r="Q14">
        <f t="shared" si="5"/>
        <v>3</v>
      </c>
      <c r="R14">
        <v>16</v>
      </c>
      <c r="S14" s="3">
        <f>IF($A14="","",R14/(Configuration!$B$7/1000000))</f>
        <v>2.805245809664072</v>
      </c>
      <c r="T14">
        <f t="shared" si="6"/>
        <v>1</v>
      </c>
      <c r="U14">
        <v>12</v>
      </c>
      <c r="V14" s="3">
        <f>IF($A14="","",U14/(Configuration!$B$8/1000000))</f>
        <v>0.23174711893430158</v>
      </c>
      <c r="W14">
        <f t="shared" si="7"/>
        <v>0</v>
      </c>
      <c r="X14">
        <v>2</v>
      </c>
      <c r="Y14" s="3">
        <f>IF($A14="","",X14/(Configuration!$B$9/1000000))</f>
        <v>3.165449598777681E-2</v>
      </c>
    </row>
    <row r="15" spans="1:25" x14ac:dyDescent="0.2">
      <c r="A15" s="1">
        <v>43863</v>
      </c>
      <c r="B15">
        <f t="shared" si="0"/>
        <v>0</v>
      </c>
      <c r="C15">
        <v>2</v>
      </c>
      <c r="D15" s="3">
        <f>IF($A15="","",C15/(Configuration!$B$2/1000000))</f>
        <v>3.313477540072949E-2</v>
      </c>
      <c r="E15">
        <f t="shared" si="1"/>
        <v>0</v>
      </c>
      <c r="F15">
        <v>6</v>
      </c>
      <c r="G15" s="3">
        <f>IF($A15="","",F15/(Configuration!$B$3/1000000))</f>
        <v>8.9460108246730979E-2</v>
      </c>
      <c r="H15">
        <f t="shared" si="2"/>
        <v>0</v>
      </c>
      <c r="I15">
        <v>0</v>
      </c>
      <c r="J15" s="3">
        <f>IF($A15="","",I15/(Configuration!$B$4/1000000))</f>
        <v>0</v>
      </c>
      <c r="K15">
        <f t="shared" si="3"/>
        <v>0</v>
      </c>
      <c r="L15">
        <v>8</v>
      </c>
      <c r="M15" s="3">
        <f>IF($A15="","",L15/(Configuration!$B$5/1000000))</f>
        <v>2.4286355167932375E-2</v>
      </c>
      <c r="N15">
        <f t="shared" si="4"/>
        <v>0</v>
      </c>
      <c r="O15">
        <v>0</v>
      </c>
      <c r="P15" s="3">
        <f>IF($A15="","",O15/(Configuration!$B$6/1000000))</f>
        <v>0</v>
      </c>
      <c r="Q15">
        <f t="shared" si="5"/>
        <v>2</v>
      </c>
      <c r="R15">
        <v>18</v>
      </c>
      <c r="S15" s="3">
        <f>IF($A15="","",R15/(Configuration!$B$7/1000000))</f>
        <v>3.155901535872081</v>
      </c>
      <c r="T15">
        <f t="shared" si="6"/>
        <v>3</v>
      </c>
      <c r="U15">
        <v>15</v>
      </c>
      <c r="V15" s="3">
        <f>IF($A15="","",U15/(Configuration!$B$8/1000000))</f>
        <v>0.28968389866787697</v>
      </c>
      <c r="W15">
        <f t="shared" si="7"/>
        <v>0</v>
      </c>
      <c r="X15">
        <v>2</v>
      </c>
      <c r="Y15" s="3">
        <f>IF($A15="","",X15/(Configuration!$B$9/1000000))</f>
        <v>3.165449598777681E-2</v>
      </c>
    </row>
    <row r="16" spans="1:25" x14ac:dyDescent="0.2">
      <c r="A16" s="1">
        <v>43864</v>
      </c>
      <c r="B16">
        <f t="shared" si="0"/>
        <v>0</v>
      </c>
      <c r="C16">
        <v>2</v>
      </c>
      <c r="D16" s="3">
        <f>IF($A16="","",C16/(Configuration!$B$2/1000000))</f>
        <v>3.313477540072949E-2</v>
      </c>
      <c r="E16">
        <f t="shared" si="1"/>
        <v>0</v>
      </c>
      <c r="F16">
        <v>6</v>
      </c>
      <c r="G16" s="3">
        <f>IF($A16="","",F16/(Configuration!$B$3/1000000))</f>
        <v>8.9460108246730979E-2</v>
      </c>
      <c r="H16">
        <f t="shared" si="2"/>
        <v>0</v>
      </c>
      <c r="I16">
        <v>0</v>
      </c>
      <c r="J16" s="3">
        <f>IF($A16="","",I16/(Configuration!$B$4/1000000))</f>
        <v>0</v>
      </c>
      <c r="K16">
        <f t="shared" si="3"/>
        <v>3</v>
      </c>
      <c r="L16">
        <v>11</v>
      </c>
      <c r="M16" s="3">
        <f>IF($A16="","",L16/(Configuration!$B$5/1000000))</f>
        <v>3.3393738355907011E-2</v>
      </c>
      <c r="N16">
        <f t="shared" si="4"/>
        <v>0</v>
      </c>
      <c r="O16">
        <v>0</v>
      </c>
      <c r="P16" s="3">
        <f>IF($A16="","",O16/(Configuration!$B$6/1000000))</f>
        <v>0</v>
      </c>
      <c r="Q16">
        <f t="shared" si="5"/>
        <v>0</v>
      </c>
      <c r="R16">
        <v>18</v>
      </c>
      <c r="S16" s="3">
        <f>IF($A16="","",R16/(Configuration!$B$7/1000000))</f>
        <v>3.155901535872081</v>
      </c>
      <c r="T16">
        <f t="shared" si="6"/>
        <v>0</v>
      </c>
      <c r="U16">
        <v>15</v>
      </c>
      <c r="V16" s="3">
        <f>IF($A16="","",U16/(Configuration!$B$8/1000000))</f>
        <v>0.28968389866787697</v>
      </c>
      <c r="W16">
        <f t="shared" si="7"/>
        <v>0</v>
      </c>
      <c r="X16">
        <v>2</v>
      </c>
      <c r="Y16" s="3">
        <f>IF($A16="","",X16/(Configuration!$B$9/1000000))</f>
        <v>3.165449598777681E-2</v>
      </c>
    </row>
    <row r="17" spans="1:25" x14ac:dyDescent="0.2">
      <c r="A17" s="1">
        <v>43865</v>
      </c>
      <c r="B17">
        <f t="shared" si="0"/>
        <v>0</v>
      </c>
      <c r="C17">
        <v>2</v>
      </c>
      <c r="D17" s="3">
        <f>IF($A17="","",C17/(Configuration!$B$2/1000000))</f>
        <v>3.313477540072949E-2</v>
      </c>
      <c r="E17">
        <f t="shared" si="1"/>
        <v>0</v>
      </c>
      <c r="F17">
        <v>6</v>
      </c>
      <c r="G17" s="3">
        <f>IF($A17="","",F17/(Configuration!$B$3/1000000))</f>
        <v>8.9460108246730979E-2</v>
      </c>
      <c r="H17">
        <f t="shared" si="2"/>
        <v>0</v>
      </c>
      <c r="I17">
        <v>0</v>
      </c>
      <c r="J17" s="3">
        <f>IF($A17="","",I17/(Configuration!$B$4/1000000))</f>
        <v>0</v>
      </c>
      <c r="K17">
        <f t="shared" si="3"/>
        <v>0</v>
      </c>
      <c r="L17">
        <v>11</v>
      </c>
      <c r="M17" s="3">
        <f>IF($A17="","",L17/(Configuration!$B$5/1000000))</f>
        <v>3.3393738355907011E-2</v>
      </c>
      <c r="N17">
        <f t="shared" si="4"/>
        <v>1</v>
      </c>
      <c r="O17">
        <v>1</v>
      </c>
      <c r="P17" s="3">
        <f>IF($A17="","",O17/(Configuration!$B$6/1000000))</f>
        <v>8.7478303193850332E-2</v>
      </c>
      <c r="Q17">
        <f t="shared" si="5"/>
        <v>6</v>
      </c>
      <c r="R17">
        <v>24</v>
      </c>
      <c r="S17" s="3">
        <f>IF($A17="","",R17/(Configuration!$B$7/1000000))</f>
        <v>4.207868714496108</v>
      </c>
      <c r="T17">
        <f t="shared" si="6"/>
        <v>1</v>
      </c>
      <c r="U17">
        <v>16</v>
      </c>
      <c r="V17" s="3">
        <f>IF($A17="","",U17/(Configuration!$B$8/1000000))</f>
        <v>0.30899615857906881</v>
      </c>
      <c r="W17">
        <f t="shared" si="7"/>
        <v>0</v>
      </c>
      <c r="X17">
        <v>2</v>
      </c>
      <c r="Y17" s="3">
        <f>IF($A17="","",X17/(Configuration!$B$9/1000000))</f>
        <v>3.165449598777681E-2</v>
      </c>
    </row>
    <row r="18" spans="1:25" x14ac:dyDescent="0.2">
      <c r="A18" s="1">
        <v>43866</v>
      </c>
      <c r="B18">
        <f t="shared" si="0"/>
        <v>0</v>
      </c>
      <c r="C18">
        <v>2</v>
      </c>
      <c r="D18" s="3">
        <f>IF($A18="","",C18/(Configuration!$B$2/1000000))</f>
        <v>3.313477540072949E-2</v>
      </c>
      <c r="E18">
        <f t="shared" si="1"/>
        <v>0</v>
      </c>
      <c r="F18">
        <v>6</v>
      </c>
      <c r="G18" s="3">
        <f>IF($A18="","",F18/(Configuration!$B$3/1000000))</f>
        <v>8.9460108246730979E-2</v>
      </c>
      <c r="H18">
        <f t="shared" si="2"/>
        <v>0</v>
      </c>
      <c r="I18">
        <v>0</v>
      </c>
      <c r="J18" s="3">
        <f>IF($A18="","",I18/(Configuration!$B$4/1000000))</f>
        <v>0</v>
      </c>
      <c r="K18">
        <f t="shared" si="3"/>
        <v>0</v>
      </c>
      <c r="L18">
        <v>11</v>
      </c>
      <c r="M18" s="3">
        <f>IF($A18="","",L18/(Configuration!$B$5/1000000))</f>
        <v>3.3393738355907011E-2</v>
      </c>
      <c r="N18">
        <f t="shared" si="4"/>
        <v>0</v>
      </c>
      <c r="O18">
        <v>1</v>
      </c>
      <c r="P18" s="3">
        <f>IF($A18="","",O18/(Configuration!$B$6/1000000))</f>
        <v>8.7478303193850332E-2</v>
      </c>
      <c r="Q18">
        <f t="shared" si="5"/>
        <v>4</v>
      </c>
      <c r="R18">
        <v>28</v>
      </c>
      <c r="S18" s="3">
        <f>IF($A18="","",R18/(Configuration!$B$7/1000000))</f>
        <v>4.909180166912126</v>
      </c>
      <c r="T18">
        <f t="shared" si="6"/>
        <v>3</v>
      </c>
      <c r="U18">
        <v>19</v>
      </c>
      <c r="V18" s="3">
        <f>IF($A18="","",U18/(Configuration!$B$8/1000000))</f>
        <v>0.36693293831264417</v>
      </c>
      <c r="W18">
        <f t="shared" si="7"/>
        <v>0</v>
      </c>
      <c r="X18">
        <v>2</v>
      </c>
      <c r="Y18" s="3">
        <f>IF($A18="","",X18/(Configuration!$B$9/1000000))</f>
        <v>3.165449598777681E-2</v>
      </c>
    </row>
    <row r="19" spans="1:25" x14ac:dyDescent="0.2">
      <c r="A19" s="1">
        <v>43867</v>
      </c>
      <c r="B19">
        <f t="shared" si="0"/>
        <v>0</v>
      </c>
      <c r="C19">
        <v>2</v>
      </c>
      <c r="D19" s="3">
        <f>IF($A19="","",C19/(Configuration!$B$2/1000000))</f>
        <v>3.313477540072949E-2</v>
      </c>
      <c r="E19">
        <f t="shared" si="1"/>
        <v>0</v>
      </c>
      <c r="F19">
        <v>6</v>
      </c>
      <c r="G19" s="3">
        <f>IF($A19="","",F19/(Configuration!$B$3/1000000))</f>
        <v>8.9460108246730979E-2</v>
      </c>
      <c r="H19">
        <f t="shared" si="2"/>
        <v>0</v>
      </c>
      <c r="I19">
        <v>0</v>
      </c>
      <c r="J19" s="3">
        <f>IF($A19="","",I19/(Configuration!$B$4/1000000))</f>
        <v>0</v>
      </c>
      <c r="K19">
        <f t="shared" si="3"/>
        <v>0</v>
      </c>
      <c r="L19">
        <v>11</v>
      </c>
      <c r="M19" s="3">
        <f>IF($A19="","",L19/(Configuration!$B$5/1000000))</f>
        <v>3.3393738355907011E-2</v>
      </c>
      <c r="N19">
        <f t="shared" si="4"/>
        <v>0</v>
      </c>
      <c r="O19">
        <v>1</v>
      </c>
      <c r="P19" s="3">
        <f>IF($A19="","",O19/(Configuration!$B$6/1000000))</f>
        <v>8.7478303193850332E-2</v>
      </c>
      <c r="Q19">
        <f t="shared" si="5"/>
        <v>0</v>
      </c>
      <c r="R19">
        <v>28</v>
      </c>
      <c r="S19" s="3">
        <f>IF($A19="","",R19/(Configuration!$B$7/1000000))</f>
        <v>4.909180166912126</v>
      </c>
      <c r="T19">
        <f t="shared" si="6"/>
        <v>4</v>
      </c>
      <c r="U19">
        <v>23</v>
      </c>
      <c r="V19" s="3">
        <f>IF($A19="","",U19/(Configuration!$B$8/1000000))</f>
        <v>0.44418197795741138</v>
      </c>
      <c r="W19">
        <f t="shared" si="7"/>
        <v>0</v>
      </c>
      <c r="X19">
        <v>2</v>
      </c>
      <c r="Y19" s="3">
        <f>IF($A19="","",X19/(Configuration!$B$9/1000000))</f>
        <v>3.165449598777681E-2</v>
      </c>
    </row>
    <row r="20" spans="1:25" x14ac:dyDescent="0.2">
      <c r="A20" s="1">
        <v>43868</v>
      </c>
      <c r="B20">
        <f t="shared" si="0"/>
        <v>1</v>
      </c>
      <c r="C20">
        <v>3</v>
      </c>
      <c r="D20" s="3">
        <f>IF($A20="","",C20/(Configuration!$B$2/1000000))</f>
        <v>4.9702163101094231E-2</v>
      </c>
      <c r="E20">
        <f t="shared" si="1"/>
        <v>0</v>
      </c>
      <c r="F20">
        <v>6</v>
      </c>
      <c r="G20" s="3">
        <f>IF($A20="","",F20/(Configuration!$B$3/1000000))</f>
        <v>8.9460108246730979E-2</v>
      </c>
      <c r="H20">
        <f t="shared" si="2"/>
        <v>0</v>
      </c>
      <c r="I20">
        <v>0</v>
      </c>
      <c r="J20" s="3">
        <f>IF($A20="","",I20/(Configuration!$B$4/1000000))</f>
        <v>0</v>
      </c>
      <c r="K20">
        <f t="shared" si="3"/>
        <v>0</v>
      </c>
      <c r="L20">
        <v>11</v>
      </c>
      <c r="M20" s="3">
        <f>IF($A20="","",L20/(Configuration!$B$5/1000000))</f>
        <v>3.3393738355907011E-2</v>
      </c>
      <c r="N20">
        <f t="shared" si="4"/>
        <v>0</v>
      </c>
      <c r="O20">
        <v>1</v>
      </c>
      <c r="P20" s="3">
        <f>IF($A20="","",O20/(Configuration!$B$6/1000000))</f>
        <v>8.7478303193850332E-2</v>
      </c>
      <c r="Q20">
        <f t="shared" si="5"/>
        <v>2</v>
      </c>
      <c r="R20">
        <v>30</v>
      </c>
      <c r="S20" s="3">
        <f>IF($A20="","",R20/(Configuration!$B$7/1000000))</f>
        <v>5.259835893120135</v>
      </c>
      <c r="T20">
        <f t="shared" si="6"/>
        <v>1</v>
      </c>
      <c r="U20">
        <v>24</v>
      </c>
      <c r="V20" s="3">
        <f>IF($A20="","",U20/(Configuration!$B$8/1000000))</f>
        <v>0.46349423786860316</v>
      </c>
      <c r="W20">
        <f t="shared" si="7"/>
        <v>1</v>
      </c>
      <c r="X20">
        <v>3</v>
      </c>
      <c r="Y20" s="3">
        <f>IF($A20="","",X20/(Configuration!$B$9/1000000))</f>
        <v>4.7481743981665207E-2</v>
      </c>
    </row>
    <row r="21" spans="1:25" x14ac:dyDescent="0.2">
      <c r="A21" s="1">
        <v>43869</v>
      </c>
      <c r="B21">
        <f t="shared" si="0"/>
        <v>0</v>
      </c>
      <c r="C21">
        <v>3</v>
      </c>
      <c r="D21" s="3">
        <f>IF($A21="","",C21/(Configuration!$B$2/1000000))</f>
        <v>4.9702163101094231E-2</v>
      </c>
      <c r="E21">
        <f t="shared" si="1"/>
        <v>5</v>
      </c>
      <c r="F21">
        <v>11</v>
      </c>
      <c r="G21" s="3">
        <f>IF($A21="","",F21/(Configuration!$B$3/1000000))</f>
        <v>0.16401019845234013</v>
      </c>
      <c r="H21">
        <f t="shared" si="2"/>
        <v>0</v>
      </c>
      <c r="I21">
        <v>0</v>
      </c>
      <c r="J21" s="3">
        <f>IF($A21="","",I21/(Configuration!$B$4/1000000))</f>
        <v>0</v>
      </c>
      <c r="K21">
        <f t="shared" si="3"/>
        <v>0</v>
      </c>
      <c r="L21">
        <v>11</v>
      </c>
      <c r="M21" s="3">
        <f>IF($A21="","",L21/(Configuration!$B$5/1000000))</f>
        <v>3.3393738355907011E-2</v>
      </c>
      <c r="N21">
        <f t="shared" si="4"/>
        <v>0</v>
      </c>
      <c r="O21">
        <v>1</v>
      </c>
      <c r="P21" s="3">
        <f>IF($A21="","",O21/(Configuration!$B$6/1000000))</f>
        <v>8.7478303193850332E-2</v>
      </c>
      <c r="Q21">
        <f t="shared" si="5"/>
        <v>3</v>
      </c>
      <c r="R21">
        <v>33</v>
      </c>
      <c r="S21" s="3">
        <f>IF($A21="","",R21/(Configuration!$B$7/1000000))</f>
        <v>5.7858194824321485</v>
      </c>
      <c r="T21">
        <f t="shared" si="6"/>
        <v>0</v>
      </c>
      <c r="U21">
        <v>24</v>
      </c>
      <c r="V21" s="3">
        <f>IF($A21="","",U21/(Configuration!$B$8/1000000))</f>
        <v>0.46349423786860316</v>
      </c>
      <c r="W21">
        <f t="shared" si="7"/>
        <v>0</v>
      </c>
      <c r="X21">
        <v>3</v>
      </c>
      <c r="Y21" s="3">
        <f>IF($A21="","",X21/(Configuration!$B$9/1000000))</f>
        <v>4.7481743981665207E-2</v>
      </c>
    </row>
    <row r="22" spans="1:25" x14ac:dyDescent="0.2">
      <c r="A22" s="1">
        <v>43870</v>
      </c>
      <c r="B22">
        <f t="shared" si="0"/>
        <v>0</v>
      </c>
      <c r="C22">
        <v>3</v>
      </c>
      <c r="D22" s="3">
        <f>IF($A22="","",C22/(Configuration!$B$2/1000000))</f>
        <v>4.9702163101094231E-2</v>
      </c>
      <c r="E22">
        <f t="shared" si="1"/>
        <v>0</v>
      </c>
      <c r="F22">
        <v>11</v>
      </c>
      <c r="G22" s="3">
        <f>IF($A22="","",F22/(Configuration!$B$3/1000000))</f>
        <v>0.16401019845234013</v>
      </c>
      <c r="H22">
        <f t="shared" si="2"/>
        <v>0</v>
      </c>
      <c r="I22">
        <v>0</v>
      </c>
      <c r="J22" s="3">
        <f>IF($A22="","",I22/(Configuration!$B$4/1000000))</f>
        <v>0</v>
      </c>
      <c r="K22">
        <f t="shared" si="3"/>
        <v>0</v>
      </c>
      <c r="L22">
        <v>11</v>
      </c>
      <c r="M22" s="3">
        <f>IF($A22="","",L22/(Configuration!$B$5/1000000))</f>
        <v>3.3393738355907011E-2</v>
      </c>
      <c r="N22">
        <f t="shared" si="4"/>
        <v>0</v>
      </c>
      <c r="O22">
        <v>1</v>
      </c>
      <c r="P22" s="3">
        <f>IF($A22="","",O22/(Configuration!$B$6/1000000))</f>
        <v>8.7478303193850332E-2</v>
      </c>
      <c r="Q22">
        <f t="shared" si="5"/>
        <v>7</v>
      </c>
      <c r="R22">
        <v>40</v>
      </c>
      <c r="S22" s="3">
        <f>IF($A22="","",R22/(Configuration!$B$7/1000000))</f>
        <v>7.01311452416018</v>
      </c>
      <c r="T22">
        <f t="shared" si="6"/>
        <v>1</v>
      </c>
      <c r="U22">
        <v>25</v>
      </c>
      <c r="V22" s="3">
        <f>IF($A22="","",U22/(Configuration!$B$8/1000000))</f>
        <v>0.48280649777979495</v>
      </c>
      <c r="W22">
        <f t="shared" si="7"/>
        <v>0</v>
      </c>
      <c r="X22">
        <v>3</v>
      </c>
      <c r="Y22" s="3">
        <f>IF($A22="","",X22/(Configuration!$B$9/1000000))</f>
        <v>4.7481743981665207E-2</v>
      </c>
    </row>
    <row r="23" spans="1:25" x14ac:dyDescent="0.2">
      <c r="A23" s="1">
        <v>43871</v>
      </c>
      <c r="B23">
        <f t="shared" si="0"/>
        <v>0</v>
      </c>
      <c r="C23">
        <v>3</v>
      </c>
      <c r="D23" s="3">
        <f>IF($A23="","",C23/(Configuration!$B$2/1000000))</f>
        <v>4.9702163101094231E-2</v>
      </c>
      <c r="E23">
        <f t="shared" si="1"/>
        <v>0</v>
      </c>
      <c r="F23">
        <v>11</v>
      </c>
      <c r="G23" s="3">
        <f>IF($A23="","",F23/(Configuration!$B$3/1000000))</f>
        <v>0.16401019845234013</v>
      </c>
      <c r="H23">
        <f t="shared" si="2"/>
        <v>0</v>
      </c>
      <c r="I23">
        <v>0</v>
      </c>
      <c r="J23" s="3">
        <f>IF($A23="","",I23/(Configuration!$B$4/1000000))</f>
        <v>0</v>
      </c>
      <c r="K23">
        <f t="shared" si="3"/>
        <v>0</v>
      </c>
      <c r="L23">
        <v>11</v>
      </c>
      <c r="M23" s="3">
        <f>IF($A23="","",L23/(Configuration!$B$5/1000000))</f>
        <v>3.3393738355907011E-2</v>
      </c>
      <c r="N23">
        <f t="shared" si="4"/>
        <v>0</v>
      </c>
      <c r="O23">
        <v>1</v>
      </c>
      <c r="P23" s="3">
        <f>IF($A23="","",O23/(Configuration!$B$6/1000000))</f>
        <v>8.7478303193850332E-2</v>
      </c>
      <c r="Q23">
        <f t="shared" si="5"/>
        <v>5</v>
      </c>
      <c r="R23">
        <v>45</v>
      </c>
      <c r="S23" s="3">
        <f>IF($A23="","",R23/(Configuration!$B$7/1000000))</f>
        <v>7.8897538396802025</v>
      </c>
      <c r="T23">
        <f t="shared" si="6"/>
        <v>2</v>
      </c>
      <c r="U23">
        <v>27</v>
      </c>
      <c r="V23" s="3">
        <f>IF($A23="","",U23/(Configuration!$B$8/1000000))</f>
        <v>0.52143101760217858</v>
      </c>
      <c r="W23">
        <f t="shared" si="7"/>
        <v>5</v>
      </c>
      <c r="X23">
        <v>8</v>
      </c>
      <c r="Y23" s="3">
        <f>IF($A23="","",X23/(Configuration!$B$9/1000000))</f>
        <v>0.12661798395110724</v>
      </c>
    </row>
    <row r="24" spans="1:25" x14ac:dyDescent="0.2">
      <c r="A24" s="1">
        <v>43872</v>
      </c>
      <c r="B24">
        <f t="shared" si="0"/>
        <v>0</v>
      </c>
      <c r="C24">
        <v>3</v>
      </c>
      <c r="D24" s="3">
        <f>IF($A24="","",C24/(Configuration!$B$2/1000000))</f>
        <v>4.9702163101094231E-2</v>
      </c>
      <c r="E24">
        <f t="shared" si="1"/>
        <v>0</v>
      </c>
      <c r="F24">
        <v>11</v>
      </c>
      <c r="G24" s="3">
        <f>IF($A24="","",F24/(Configuration!$B$3/1000000))</f>
        <v>0.16401019845234013</v>
      </c>
      <c r="H24">
        <f t="shared" si="2"/>
        <v>0</v>
      </c>
      <c r="I24">
        <v>0</v>
      </c>
      <c r="J24" s="3">
        <f>IF($A24="","",I24/(Configuration!$B$4/1000000))</f>
        <v>0</v>
      </c>
      <c r="K24">
        <f t="shared" si="3"/>
        <v>1</v>
      </c>
      <c r="L24">
        <v>12</v>
      </c>
      <c r="M24" s="3">
        <f>IF($A24="","",L24/(Configuration!$B$5/1000000))</f>
        <v>3.6429532751898558E-2</v>
      </c>
      <c r="N24">
        <f t="shared" si="4"/>
        <v>0</v>
      </c>
      <c r="O24">
        <v>1</v>
      </c>
      <c r="P24" s="3">
        <f>IF($A24="","",O24/(Configuration!$B$6/1000000))</f>
        <v>8.7478303193850332E-2</v>
      </c>
      <c r="Q24">
        <f t="shared" si="5"/>
        <v>2</v>
      </c>
      <c r="R24">
        <v>47</v>
      </c>
      <c r="S24" s="3">
        <f>IF($A24="","",R24/(Configuration!$B$7/1000000))</f>
        <v>8.2404095658882106</v>
      </c>
      <c r="T24">
        <f t="shared" si="6"/>
        <v>1</v>
      </c>
      <c r="U24">
        <v>28</v>
      </c>
      <c r="V24" s="3">
        <f>IF($A24="","",U24/(Configuration!$B$8/1000000))</f>
        <v>0.54074327751337037</v>
      </c>
      <c r="W24">
        <f t="shared" si="7"/>
        <v>0</v>
      </c>
      <c r="X24">
        <v>8</v>
      </c>
      <c r="Y24" s="3">
        <f>IF($A24="","",X24/(Configuration!$B$9/1000000))</f>
        <v>0.12661798395110724</v>
      </c>
    </row>
    <row r="25" spans="1:25" x14ac:dyDescent="0.2">
      <c r="A25" s="1">
        <v>43873</v>
      </c>
      <c r="B25">
        <f t="shared" si="0"/>
        <v>0</v>
      </c>
      <c r="C25">
        <v>3</v>
      </c>
      <c r="D25" s="3">
        <f>IF($A25="","",C25/(Configuration!$B$2/1000000))</f>
        <v>4.9702163101094231E-2</v>
      </c>
      <c r="E25">
        <f t="shared" si="1"/>
        <v>0</v>
      </c>
      <c r="F25">
        <v>11</v>
      </c>
      <c r="G25" s="3">
        <f>IF($A25="","",F25/(Configuration!$B$3/1000000))</f>
        <v>0.16401019845234013</v>
      </c>
      <c r="H25">
        <f t="shared" si="2"/>
        <v>0</v>
      </c>
      <c r="I25">
        <v>0</v>
      </c>
      <c r="J25" s="3">
        <f>IF($A25="","",I25/(Configuration!$B$4/1000000))</f>
        <v>0</v>
      </c>
      <c r="K25">
        <f t="shared" si="3"/>
        <v>0</v>
      </c>
      <c r="L25">
        <v>12</v>
      </c>
      <c r="M25" s="3">
        <f>IF($A25="","",L25/(Configuration!$B$5/1000000))</f>
        <v>3.6429532751898558E-2</v>
      </c>
      <c r="N25">
        <f t="shared" si="4"/>
        <v>0</v>
      </c>
      <c r="O25">
        <v>1</v>
      </c>
      <c r="P25" s="3">
        <f>IF($A25="","",O25/(Configuration!$B$6/1000000))</f>
        <v>8.7478303193850332E-2</v>
      </c>
      <c r="Q25">
        <f t="shared" si="5"/>
        <v>3</v>
      </c>
      <c r="R25">
        <v>50</v>
      </c>
      <c r="S25" s="3">
        <f>IF($A25="","",R25/(Configuration!$B$7/1000000))</f>
        <v>8.766393155200225</v>
      </c>
      <c r="T25">
        <f t="shared" si="6"/>
        <v>0</v>
      </c>
      <c r="U25">
        <v>28</v>
      </c>
      <c r="V25" s="3">
        <f>IF($A25="","",U25/(Configuration!$B$8/1000000))</f>
        <v>0.54074327751337037</v>
      </c>
      <c r="W25">
        <f t="shared" si="7"/>
        <v>1</v>
      </c>
      <c r="X25">
        <v>9</v>
      </c>
      <c r="Y25" s="3">
        <f>IF($A25="","",X25/(Configuration!$B$9/1000000))</f>
        <v>0.14244523194499562</v>
      </c>
    </row>
    <row r="26" spans="1:25" x14ac:dyDescent="0.2">
      <c r="A26" s="1">
        <v>43874</v>
      </c>
      <c r="B26">
        <f t="shared" si="0"/>
        <v>0</v>
      </c>
      <c r="C26">
        <v>3</v>
      </c>
      <c r="D26" s="3">
        <f>IF($A26="","",C26/(Configuration!$B$2/1000000))</f>
        <v>4.9702163101094231E-2</v>
      </c>
      <c r="E26">
        <f t="shared" si="1"/>
        <v>0</v>
      </c>
      <c r="F26">
        <v>11</v>
      </c>
      <c r="G26" s="3">
        <f>IF($A26="","",F26/(Configuration!$B$3/1000000))</f>
        <v>0.16401019845234013</v>
      </c>
      <c r="H26">
        <f t="shared" si="2"/>
        <v>0</v>
      </c>
      <c r="I26">
        <v>0</v>
      </c>
      <c r="J26" s="3">
        <f>IF($A26="","",I26/(Configuration!$B$4/1000000))</f>
        <v>0</v>
      </c>
      <c r="K26">
        <f t="shared" si="3"/>
        <v>1</v>
      </c>
      <c r="L26">
        <v>13</v>
      </c>
      <c r="M26" s="3">
        <f>IF($A26="","",L26/(Configuration!$B$5/1000000))</f>
        <v>3.9465327147890104E-2</v>
      </c>
      <c r="N26">
        <f t="shared" si="4"/>
        <v>0</v>
      </c>
      <c r="O26">
        <v>1</v>
      </c>
      <c r="P26" s="3">
        <f>IF($A26="","",O26/(Configuration!$B$6/1000000))</f>
        <v>8.7478303193850332E-2</v>
      </c>
      <c r="Q26">
        <f t="shared" si="5"/>
        <v>8</v>
      </c>
      <c r="R26">
        <v>58</v>
      </c>
      <c r="S26" s="3">
        <f>IF($A26="","",R26/(Configuration!$B$7/1000000))</f>
        <v>10.169016060032261</v>
      </c>
      <c r="T26">
        <f t="shared" si="6"/>
        <v>0</v>
      </c>
      <c r="U26">
        <v>28</v>
      </c>
      <c r="V26" s="3">
        <f>IF($A26="","",U26/(Configuration!$B$8/1000000))</f>
        <v>0.54074327751337037</v>
      </c>
      <c r="W26">
        <f t="shared" si="7"/>
        <v>0</v>
      </c>
      <c r="X26">
        <v>9</v>
      </c>
      <c r="Y26" s="3">
        <f>IF($A26="","",X26/(Configuration!$B$9/1000000))</f>
        <v>0.14244523194499562</v>
      </c>
    </row>
    <row r="27" spans="1:25" x14ac:dyDescent="0.2">
      <c r="A27" s="1">
        <v>43875</v>
      </c>
      <c r="B27">
        <f t="shared" si="0"/>
        <v>0</v>
      </c>
      <c r="C27">
        <v>3</v>
      </c>
      <c r="D27" s="3">
        <f>IF($A27="","",C27/(Configuration!$B$2/1000000))</f>
        <v>4.9702163101094231E-2</v>
      </c>
      <c r="E27">
        <f t="shared" si="1"/>
        <v>0</v>
      </c>
      <c r="F27">
        <v>11</v>
      </c>
      <c r="G27" s="3">
        <f>IF($A27="","",F27/(Configuration!$B$3/1000000))</f>
        <v>0.16401019845234013</v>
      </c>
      <c r="H27">
        <f t="shared" si="2"/>
        <v>0</v>
      </c>
      <c r="I27">
        <v>0</v>
      </c>
      <c r="J27" s="3">
        <f>IF($A27="","",I27/(Configuration!$B$4/1000000))</f>
        <v>0</v>
      </c>
      <c r="K27">
        <f t="shared" si="3"/>
        <v>0</v>
      </c>
      <c r="L27">
        <v>13</v>
      </c>
      <c r="M27" s="3">
        <f>IF($A27="","",L27/(Configuration!$B$5/1000000))</f>
        <v>3.9465327147890104E-2</v>
      </c>
      <c r="N27">
        <f t="shared" si="4"/>
        <v>0</v>
      </c>
      <c r="O27">
        <v>1</v>
      </c>
      <c r="P27" s="3">
        <f>IF($A27="","",O27/(Configuration!$B$6/1000000))</f>
        <v>8.7478303193850332E-2</v>
      </c>
      <c r="Q27">
        <f t="shared" si="5"/>
        <v>9</v>
      </c>
      <c r="R27">
        <v>67</v>
      </c>
      <c r="S27" s="3">
        <f>IF($A27="","",R27/(Configuration!$B$7/1000000))</f>
        <v>11.746966827968301</v>
      </c>
      <c r="T27">
        <f t="shared" si="6"/>
        <v>0</v>
      </c>
      <c r="U27">
        <v>28</v>
      </c>
      <c r="V27" s="3">
        <f>IF($A27="","",U27/(Configuration!$B$8/1000000))</f>
        <v>0.54074327751337037</v>
      </c>
      <c r="W27">
        <f t="shared" si="7"/>
        <v>0</v>
      </c>
      <c r="X27">
        <v>9</v>
      </c>
      <c r="Y27" s="3">
        <f>IF($A27="","",X27/(Configuration!$B$9/1000000))</f>
        <v>0.14244523194499562</v>
      </c>
    </row>
    <row r="28" spans="1:25" x14ac:dyDescent="0.2">
      <c r="A28" s="1">
        <v>43876</v>
      </c>
      <c r="B28">
        <f t="shared" si="0"/>
        <v>0</v>
      </c>
      <c r="C28">
        <v>3</v>
      </c>
      <c r="D28" s="3">
        <f>IF($A28="","",C28/(Configuration!$B$2/1000000))</f>
        <v>4.9702163101094231E-2</v>
      </c>
      <c r="E28">
        <f t="shared" si="1"/>
        <v>1</v>
      </c>
      <c r="F28">
        <v>12</v>
      </c>
      <c r="G28" s="3">
        <f>IF($A28="","",F28/(Configuration!$B$3/1000000))</f>
        <v>0.17892021649346196</v>
      </c>
      <c r="H28">
        <f t="shared" si="2"/>
        <v>0</v>
      </c>
      <c r="I28">
        <v>0</v>
      </c>
      <c r="J28" s="3">
        <f>IF($A28="","",I28/(Configuration!$B$4/1000000))</f>
        <v>0</v>
      </c>
      <c r="K28">
        <f t="shared" si="3"/>
        <v>0</v>
      </c>
      <c r="L28">
        <v>13</v>
      </c>
      <c r="M28" s="3">
        <f>IF($A28="","",L28/(Configuration!$B$5/1000000))</f>
        <v>3.9465327147890104E-2</v>
      </c>
      <c r="N28">
        <f t="shared" si="4"/>
        <v>0</v>
      </c>
      <c r="O28">
        <v>1</v>
      </c>
      <c r="P28" s="3">
        <f>IF($A28="","",O28/(Configuration!$B$6/1000000))</f>
        <v>8.7478303193850332E-2</v>
      </c>
      <c r="Q28">
        <f t="shared" si="5"/>
        <v>5</v>
      </c>
      <c r="R28">
        <v>72</v>
      </c>
      <c r="S28" s="3">
        <f>IF($A28="","",R28/(Configuration!$B$7/1000000))</f>
        <v>12.623606143488324</v>
      </c>
      <c r="T28">
        <f t="shared" si="6"/>
        <v>0</v>
      </c>
      <c r="U28">
        <v>28</v>
      </c>
      <c r="V28" s="3">
        <f>IF($A28="","",U28/(Configuration!$B$8/1000000))</f>
        <v>0.54074327751337037</v>
      </c>
      <c r="W28">
        <f t="shared" si="7"/>
        <v>0</v>
      </c>
      <c r="X28">
        <v>9</v>
      </c>
      <c r="Y28" s="3">
        <f>IF($A28="","",X28/(Configuration!$B$9/1000000))</f>
        <v>0.14244523194499562</v>
      </c>
    </row>
    <row r="29" spans="1:25" x14ac:dyDescent="0.2">
      <c r="A29" s="1">
        <v>43877</v>
      </c>
      <c r="B29">
        <f t="shared" si="0"/>
        <v>0</v>
      </c>
      <c r="C29">
        <v>3</v>
      </c>
      <c r="D29" s="3">
        <f>IF($A29="","",C29/(Configuration!$B$2/1000000))</f>
        <v>4.9702163101094231E-2</v>
      </c>
      <c r="E29">
        <f t="shared" si="1"/>
        <v>0</v>
      </c>
      <c r="F29">
        <v>12</v>
      </c>
      <c r="G29" s="3">
        <f>IF($A29="","",F29/(Configuration!$B$3/1000000))</f>
        <v>0.17892021649346196</v>
      </c>
      <c r="H29">
        <f t="shared" si="2"/>
        <v>0</v>
      </c>
      <c r="I29">
        <v>0</v>
      </c>
      <c r="J29" s="3">
        <f>IF($A29="","",I29/(Configuration!$B$4/1000000))</f>
        <v>0</v>
      </c>
      <c r="K29">
        <f t="shared" si="3"/>
        <v>0</v>
      </c>
      <c r="L29">
        <v>13</v>
      </c>
      <c r="M29" s="3">
        <f>IF($A29="","",L29/(Configuration!$B$5/1000000))</f>
        <v>3.9465327147890104E-2</v>
      </c>
      <c r="N29">
        <f t="shared" si="4"/>
        <v>0</v>
      </c>
      <c r="O29">
        <v>1</v>
      </c>
      <c r="P29" s="3">
        <f>IF($A29="","",O29/(Configuration!$B$6/1000000))</f>
        <v>8.7478303193850332E-2</v>
      </c>
      <c r="Q29">
        <f t="shared" si="5"/>
        <v>3</v>
      </c>
      <c r="R29">
        <v>75</v>
      </c>
      <c r="S29" s="3">
        <f>IF($A29="","",R29/(Configuration!$B$7/1000000))</f>
        <v>13.149589732800337</v>
      </c>
      <c r="T29">
        <f t="shared" si="6"/>
        <v>1</v>
      </c>
      <c r="U29">
        <v>29</v>
      </c>
      <c r="V29" s="3">
        <f>IF($A29="","",U29/(Configuration!$B$8/1000000))</f>
        <v>0.56005553742456216</v>
      </c>
      <c r="W29">
        <f t="shared" si="7"/>
        <v>0</v>
      </c>
      <c r="X29">
        <v>9</v>
      </c>
      <c r="Y29" s="3">
        <f>IF($A29="","",X29/(Configuration!$B$9/1000000))</f>
        <v>0.14244523194499562</v>
      </c>
    </row>
    <row r="30" spans="1:25" x14ac:dyDescent="0.2">
      <c r="A30" s="1">
        <v>43878</v>
      </c>
      <c r="B30">
        <f t="shared" si="0"/>
        <v>0</v>
      </c>
      <c r="C30">
        <v>3</v>
      </c>
      <c r="D30" s="3">
        <f>IF($A30="","",C30/(Configuration!$B$2/1000000))</f>
        <v>4.9702163101094231E-2</v>
      </c>
      <c r="E30">
        <f t="shared" si="1"/>
        <v>0</v>
      </c>
      <c r="F30">
        <v>12</v>
      </c>
      <c r="G30" s="3">
        <f>IF($A30="","",F30/(Configuration!$B$3/1000000))</f>
        <v>0.17892021649346196</v>
      </c>
      <c r="H30">
        <f t="shared" si="2"/>
        <v>0</v>
      </c>
      <c r="I30">
        <v>0</v>
      </c>
      <c r="J30" s="3">
        <f>IF($A30="","",I30/(Configuration!$B$4/1000000))</f>
        <v>0</v>
      </c>
      <c r="K30">
        <f t="shared" si="3"/>
        <v>0</v>
      </c>
      <c r="L30">
        <v>13</v>
      </c>
      <c r="M30" s="3">
        <f>IF($A30="","",L30/(Configuration!$B$5/1000000))</f>
        <v>3.9465327147890104E-2</v>
      </c>
      <c r="N30">
        <f t="shared" si="4"/>
        <v>0</v>
      </c>
      <c r="O30">
        <v>1</v>
      </c>
      <c r="P30" s="3">
        <f>IF($A30="","",O30/(Configuration!$B$6/1000000))</f>
        <v>8.7478303193850332E-2</v>
      </c>
      <c r="Q30">
        <f t="shared" si="5"/>
        <v>2</v>
      </c>
      <c r="R30">
        <v>77</v>
      </c>
      <c r="S30" s="3">
        <f>IF($A30="","",R30/(Configuration!$B$7/1000000))</f>
        <v>13.500245459008346</v>
      </c>
      <c r="T30">
        <f t="shared" si="6"/>
        <v>1</v>
      </c>
      <c r="U30">
        <v>30</v>
      </c>
      <c r="V30" s="3">
        <f>IF($A30="","",U30/(Configuration!$B$8/1000000))</f>
        <v>0.57936779733575394</v>
      </c>
      <c r="W30">
        <f t="shared" si="7"/>
        <v>0</v>
      </c>
      <c r="X30">
        <v>9</v>
      </c>
      <c r="Y30" s="3">
        <f>IF($A30="","",X30/(Configuration!$B$9/1000000))</f>
        <v>0.14244523194499562</v>
      </c>
    </row>
    <row r="31" spans="1:25" x14ac:dyDescent="0.2">
      <c r="A31" s="1">
        <v>43879</v>
      </c>
      <c r="B31">
        <f t="shared" si="0"/>
        <v>0</v>
      </c>
      <c r="C31">
        <v>3</v>
      </c>
      <c r="D31" s="3">
        <f>IF($A31="","",C31/(Configuration!$B$2/1000000))</f>
        <v>4.9702163101094231E-2</v>
      </c>
      <c r="E31">
        <f t="shared" si="1"/>
        <v>0</v>
      </c>
      <c r="F31">
        <v>12</v>
      </c>
      <c r="G31" s="3">
        <f>IF($A31="","",F31/(Configuration!$B$3/1000000))</f>
        <v>0.17892021649346196</v>
      </c>
      <c r="H31">
        <f t="shared" si="2"/>
        <v>0</v>
      </c>
      <c r="I31">
        <v>0</v>
      </c>
      <c r="J31" s="3">
        <f>IF($A31="","",I31/(Configuration!$B$4/1000000))</f>
        <v>0</v>
      </c>
      <c r="K31">
        <f t="shared" si="3"/>
        <v>0</v>
      </c>
      <c r="L31">
        <v>13</v>
      </c>
      <c r="M31" s="3">
        <f>IF($A31="","",L31/(Configuration!$B$5/1000000))</f>
        <v>3.9465327147890104E-2</v>
      </c>
      <c r="N31">
        <f t="shared" si="4"/>
        <v>0</v>
      </c>
      <c r="O31">
        <v>1</v>
      </c>
      <c r="P31" s="3">
        <f>IF($A31="","",O31/(Configuration!$B$6/1000000))</f>
        <v>8.7478303193850332E-2</v>
      </c>
      <c r="Q31">
        <f t="shared" si="5"/>
        <v>4</v>
      </c>
      <c r="R31">
        <v>81</v>
      </c>
      <c r="S31" s="3">
        <f>IF($A31="","",R31/(Configuration!$B$7/1000000))</f>
        <v>14.201556911424364</v>
      </c>
      <c r="T31">
        <f t="shared" si="6"/>
        <v>1</v>
      </c>
      <c r="U31">
        <v>31</v>
      </c>
      <c r="V31" s="3">
        <f>IF($A31="","",U31/(Configuration!$B$8/1000000))</f>
        <v>0.59868005724694573</v>
      </c>
      <c r="W31">
        <f t="shared" si="7"/>
        <v>0</v>
      </c>
      <c r="X31">
        <v>9</v>
      </c>
      <c r="Y31" s="3">
        <f>IF($A31="","",X31/(Configuration!$B$9/1000000))</f>
        <v>0.14244523194499562</v>
      </c>
    </row>
    <row r="32" spans="1:25" x14ac:dyDescent="0.2">
      <c r="A32" s="1">
        <v>43880</v>
      </c>
      <c r="B32">
        <f t="shared" si="0"/>
        <v>0</v>
      </c>
      <c r="C32">
        <v>3</v>
      </c>
      <c r="D32" s="3">
        <f>IF($A32="","",C32/(Configuration!$B$2/1000000))</f>
        <v>4.9702163101094231E-2</v>
      </c>
      <c r="E32">
        <f t="shared" si="1"/>
        <v>0</v>
      </c>
      <c r="F32">
        <v>12</v>
      </c>
      <c r="G32" s="3">
        <f>IF($A32="","",F32/(Configuration!$B$3/1000000))</f>
        <v>0.17892021649346196</v>
      </c>
      <c r="H32">
        <f t="shared" si="2"/>
        <v>0</v>
      </c>
      <c r="I32">
        <v>0</v>
      </c>
      <c r="J32" s="3">
        <f>IF($A32="","",I32/(Configuration!$B$4/1000000))</f>
        <v>0</v>
      </c>
      <c r="K32">
        <f t="shared" si="3"/>
        <v>0</v>
      </c>
      <c r="L32">
        <v>13</v>
      </c>
      <c r="M32" s="3">
        <f>IF($A32="","",L32/(Configuration!$B$5/1000000))</f>
        <v>3.9465327147890104E-2</v>
      </c>
      <c r="N32">
        <f t="shared" si="4"/>
        <v>0</v>
      </c>
      <c r="O32">
        <v>1</v>
      </c>
      <c r="P32" s="3">
        <f>IF($A32="","",O32/(Configuration!$B$6/1000000))</f>
        <v>8.7478303193850332E-2</v>
      </c>
      <c r="Q32">
        <f t="shared" si="5"/>
        <v>3</v>
      </c>
      <c r="R32">
        <v>84</v>
      </c>
      <c r="S32" s="3">
        <f>IF($A32="","",R32/(Configuration!$B$7/1000000))</f>
        <v>14.727540500736378</v>
      </c>
      <c r="T32">
        <f t="shared" si="6"/>
        <v>0</v>
      </c>
      <c r="U32">
        <v>31</v>
      </c>
      <c r="V32" s="3">
        <f>IF($A32="","",U32/(Configuration!$B$8/1000000))</f>
        <v>0.59868005724694573</v>
      </c>
      <c r="W32">
        <f t="shared" si="7"/>
        <v>0</v>
      </c>
      <c r="X32">
        <v>9</v>
      </c>
      <c r="Y32" s="3">
        <f>IF($A32="","",X32/(Configuration!$B$9/1000000))</f>
        <v>0.14244523194499562</v>
      </c>
    </row>
    <row r="33" spans="1:25" x14ac:dyDescent="0.2">
      <c r="A33" s="1">
        <v>43881</v>
      </c>
      <c r="B33">
        <f t="shared" si="0"/>
        <v>0</v>
      </c>
      <c r="C33">
        <v>3</v>
      </c>
      <c r="D33" s="3">
        <f>IF($A33="","",C33/(Configuration!$B$2/1000000))</f>
        <v>4.9702163101094231E-2</v>
      </c>
      <c r="E33">
        <f t="shared" si="1"/>
        <v>0</v>
      </c>
      <c r="F33">
        <v>12</v>
      </c>
      <c r="G33" s="3">
        <f>IF($A33="","",F33/(Configuration!$B$3/1000000))</f>
        <v>0.17892021649346196</v>
      </c>
      <c r="H33">
        <f t="shared" si="2"/>
        <v>0</v>
      </c>
      <c r="I33">
        <v>0</v>
      </c>
      <c r="J33" s="3">
        <f>IF($A33="","",I33/(Configuration!$B$4/1000000))</f>
        <v>0</v>
      </c>
      <c r="K33">
        <f t="shared" si="3"/>
        <v>0</v>
      </c>
      <c r="L33">
        <v>13</v>
      </c>
      <c r="M33" s="3">
        <f>IF($A33="","",L33/(Configuration!$B$5/1000000))</f>
        <v>3.9465327147890104E-2</v>
      </c>
      <c r="N33">
        <f t="shared" si="4"/>
        <v>0</v>
      </c>
      <c r="O33">
        <v>1</v>
      </c>
      <c r="P33" s="3">
        <f>IF($A33="","",O33/(Configuration!$B$6/1000000))</f>
        <v>8.7478303193850332E-2</v>
      </c>
      <c r="Q33">
        <f t="shared" si="5"/>
        <v>0</v>
      </c>
      <c r="R33">
        <v>84</v>
      </c>
      <c r="S33" s="3">
        <f>IF($A33="","",R33/(Configuration!$B$7/1000000))</f>
        <v>14.727540500736378</v>
      </c>
      <c r="T33">
        <f t="shared" si="6"/>
        <v>73</v>
      </c>
      <c r="U33">
        <v>104</v>
      </c>
      <c r="V33" s="3">
        <f>IF($A33="","",U33/(Configuration!$B$8/1000000))</f>
        <v>2.0084750307639472</v>
      </c>
      <c r="W33">
        <f t="shared" si="7"/>
        <v>0</v>
      </c>
      <c r="X33">
        <v>9</v>
      </c>
      <c r="Y33" s="3">
        <f>IF($A33="","",X33/(Configuration!$B$9/1000000))</f>
        <v>0.14244523194499562</v>
      </c>
    </row>
    <row r="34" spans="1:25" x14ac:dyDescent="0.2">
      <c r="A34" s="1">
        <v>43882</v>
      </c>
      <c r="B34">
        <f t="shared" si="0"/>
        <v>17</v>
      </c>
      <c r="C34">
        <v>20</v>
      </c>
      <c r="D34" s="3">
        <f>IF($A34="","",C34/(Configuration!$B$2/1000000))</f>
        <v>0.33134775400729488</v>
      </c>
      <c r="E34">
        <f t="shared" si="1"/>
        <v>0</v>
      </c>
      <c r="F34">
        <v>12</v>
      </c>
      <c r="G34" s="3">
        <f>IF($A34="","",F34/(Configuration!$B$3/1000000))</f>
        <v>0.17892021649346196</v>
      </c>
      <c r="H34">
        <f t="shared" si="2"/>
        <v>0</v>
      </c>
      <c r="I34">
        <v>0</v>
      </c>
      <c r="J34" s="3">
        <f>IF($A34="","",I34/(Configuration!$B$4/1000000))</f>
        <v>0</v>
      </c>
      <c r="K34">
        <f t="shared" si="3"/>
        <v>2</v>
      </c>
      <c r="L34">
        <v>15</v>
      </c>
      <c r="M34" s="3">
        <f>IF($A34="","",L34/(Configuration!$B$5/1000000))</f>
        <v>4.5536915939873197E-2</v>
      </c>
      <c r="N34">
        <f t="shared" si="4"/>
        <v>0</v>
      </c>
      <c r="O34">
        <v>1</v>
      </c>
      <c r="P34" s="3">
        <f>IF($A34="","",O34/(Configuration!$B$6/1000000))</f>
        <v>8.7478303193850332E-2</v>
      </c>
      <c r="Q34">
        <f t="shared" si="5"/>
        <v>1</v>
      </c>
      <c r="R34">
        <v>85</v>
      </c>
      <c r="S34" s="3">
        <f>IF($A34="","",R34/(Configuration!$B$7/1000000))</f>
        <v>14.902868363840382</v>
      </c>
      <c r="T34">
        <f t="shared" si="6"/>
        <v>100</v>
      </c>
      <c r="U34">
        <v>204</v>
      </c>
      <c r="V34" s="3">
        <f>IF($A34="","",U34/(Configuration!$B$8/1000000))</f>
        <v>3.9397010218831272</v>
      </c>
      <c r="W34">
        <f t="shared" si="7"/>
        <v>0</v>
      </c>
      <c r="X34">
        <v>9</v>
      </c>
      <c r="Y34" s="3">
        <f>IF($A34="","",X34/(Configuration!$B$9/1000000))</f>
        <v>0.14244523194499562</v>
      </c>
    </row>
    <row r="35" spans="1:25" x14ac:dyDescent="0.2">
      <c r="A35" s="1">
        <v>43883</v>
      </c>
      <c r="B35">
        <f t="shared" si="0"/>
        <v>42</v>
      </c>
      <c r="C35">
        <v>62</v>
      </c>
      <c r="D35" s="3">
        <f>IF($A35="","",C35/(Configuration!$B$2/1000000))</f>
        <v>1.027178037422614</v>
      </c>
      <c r="E35">
        <f t="shared" si="1"/>
        <v>0</v>
      </c>
      <c r="F35">
        <v>12</v>
      </c>
      <c r="G35" s="3">
        <f>IF($A35="","",F35/(Configuration!$B$3/1000000))</f>
        <v>0.17892021649346196</v>
      </c>
      <c r="H35">
        <f t="shared" si="2"/>
        <v>0</v>
      </c>
      <c r="I35">
        <v>0</v>
      </c>
      <c r="J35" s="3">
        <f>IF($A35="","",I35/(Configuration!$B$4/1000000))</f>
        <v>0</v>
      </c>
      <c r="K35">
        <f t="shared" si="3"/>
        <v>0</v>
      </c>
      <c r="L35">
        <v>15</v>
      </c>
      <c r="M35" s="3">
        <f>IF($A35="","",L35/(Configuration!$B$5/1000000))</f>
        <v>4.5536915939873197E-2</v>
      </c>
      <c r="N35">
        <f t="shared" si="4"/>
        <v>0</v>
      </c>
      <c r="O35">
        <v>1</v>
      </c>
      <c r="P35" s="3">
        <f>IF($A35="","",O35/(Configuration!$B$6/1000000))</f>
        <v>8.7478303193850332E-2</v>
      </c>
      <c r="Q35">
        <f t="shared" si="5"/>
        <v>0</v>
      </c>
      <c r="R35">
        <v>85</v>
      </c>
      <c r="S35" s="3">
        <f>IF($A35="","",R35/(Configuration!$B$7/1000000))</f>
        <v>14.902868363840382</v>
      </c>
      <c r="T35">
        <f t="shared" si="6"/>
        <v>229</v>
      </c>
      <c r="U35">
        <v>433</v>
      </c>
      <c r="V35" s="3">
        <f>IF($A35="","",U35/(Configuration!$B$8/1000000))</f>
        <v>8.3622085415460496</v>
      </c>
      <c r="W35">
        <f t="shared" si="7"/>
        <v>0</v>
      </c>
      <c r="X35">
        <v>9</v>
      </c>
      <c r="Y35" s="3">
        <f>IF($A35="","",X35/(Configuration!$B$9/1000000))</f>
        <v>0.14244523194499562</v>
      </c>
    </row>
    <row r="36" spans="1:25" x14ac:dyDescent="0.2">
      <c r="A36" s="1">
        <v>43884</v>
      </c>
      <c r="B36">
        <f t="shared" si="0"/>
        <v>93</v>
      </c>
      <c r="C36">
        <v>155</v>
      </c>
      <c r="D36" s="3">
        <f>IF($A36="","",C36/(Configuration!$B$2/1000000))</f>
        <v>2.5679450935565353</v>
      </c>
      <c r="E36">
        <f t="shared" si="1"/>
        <v>0</v>
      </c>
      <c r="F36">
        <v>12</v>
      </c>
      <c r="G36" s="3">
        <f>IF($A36="","",F36/(Configuration!$B$3/1000000))</f>
        <v>0.17892021649346196</v>
      </c>
      <c r="H36">
        <f t="shared" si="2"/>
        <v>0</v>
      </c>
      <c r="I36">
        <v>0</v>
      </c>
      <c r="J36" s="3">
        <f>IF($A36="","",I36/(Configuration!$B$4/1000000))</f>
        <v>0</v>
      </c>
      <c r="K36">
        <f t="shared" si="3"/>
        <v>0</v>
      </c>
      <c r="L36">
        <v>15</v>
      </c>
      <c r="M36" s="3">
        <f>IF($A36="","",L36/(Configuration!$B$5/1000000))</f>
        <v>4.5536915939873197E-2</v>
      </c>
      <c r="N36">
        <f t="shared" si="4"/>
        <v>0</v>
      </c>
      <c r="O36">
        <v>1</v>
      </c>
      <c r="P36" s="3">
        <f>IF($A36="","",O36/(Configuration!$B$6/1000000))</f>
        <v>8.7478303193850332E-2</v>
      </c>
      <c r="Q36">
        <f t="shared" si="5"/>
        <v>4</v>
      </c>
      <c r="R36">
        <v>89</v>
      </c>
      <c r="S36" s="3">
        <f>IF($A36="","",R36/(Configuration!$B$7/1000000))</f>
        <v>15.6041798162564</v>
      </c>
      <c r="T36">
        <f t="shared" si="6"/>
        <v>169</v>
      </c>
      <c r="U36">
        <v>602</v>
      </c>
      <c r="V36" s="3">
        <f>IF($A36="","",U36/(Configuration!$B$8/1000000))</f>
        <v>11.625980466537463</v>
      </c>
      <c r="W36">
        <f t="shared" si="7"/>
        <v>0</v>
      </c>
      <c r="X36">
        <v>9</v>
      </c>
      <c r="Y36" s="3">
        <f>IF($A36="","",X36/(Configuration!$B$9/1000000))</f>
        <v>0.14244523194499562</v>
      </c>
    </row>
    <row r="37" spans="1:25" x14ac:dyDescent="0.2">
      <c r="A37" s="1">
        <v>43885</v>
      </c>
      <c r="B37">
        <f t="shared" si="0"/>
        <v>74</v>
      </c>
      <c r="C37">
        <v>229</v>
      </c>
      <c r="D37" s="3">
        <f>IF($A37="","",C37/(Configuration!$B$2/1000000))</f>
        <v>3.7939317833835262</v>
      </c>
      <c r="E37">
        <f t="shared" si="1"/>
        <v>0</v>
      </c>
      <c r="F37">
        <v>12</v>
      </c>
      <c r="G37" s="3">
        <f>IF($A37="","",F37/(Configuration!$B$3/1000000))</f>
        <v>0.17892021649346196</v>
      </c>
      <c r="H37">
        <f t="shared" si="2"/>
        <v>0</v>
      </c>
      <c r="I37">
        <v>0</v>
      </c>
      <c r="J37" s="3">
        <f>IF($A37="","",I37/(Configuration!$B$4/1000000))</f>
        <v>0</v>
      </c>
      <c r="K37">
        <f t="shared" si="3"/>
        <v>36</v>
      </c>
      <c r="L37">
        <v>51</v>
      </c>
      <c r="M37" s="3">
        <f>IF($A37="","",L37/(Configuration!$B$5/1000000))</f>
        <v>0.15482551419556889</v>
      </c>
      <c r="N37">
        <f t="shared" si="4"/>
        <v>0</v>
      </c>
      <c r="O37">
        <v>1</v>
      </c>
      <c r="P37" s="3">
        <f>IF($A37="","",O37/(Configuration!$B$6/1000000))</f>
        <v>8.7478303193850332E-2</v>
      </c>
      <c r="Q37">
        <f t="shared" si="5"/>
        <v>0</v>
      </c>
      <c r="R37">
        <v>89</v>
      </c>
      <c r="S37" s="3">
        <f>IF($A37="","",R37/(Configuration!$B$7/1000000))</f>
        <v>15.6041798162564</v>
      </c>
      <c r="T37">
        <f t="shared" si="6"/>
        <v>231</v>
      </c>
      <c r="U37">
        <v>833</v>
      </c>
      <c r="V37" s="3">
        <f>IF($A37="","",U37/(Configuration!$B$8/1000000))</f>
        <v>16.08711250602277</v>
      </c>
      <c r="W37">
        <f t="shared" si="7"/>
        <v>4</v>
      </c>
      <c r="X37">
        <v>13</v>
      </c>
      <c r="Y37" s="3">
        <f>IF($A37="","",X37/(Configuration!$B$9/1000000))</f>
        <v>0.20575422392054923</v>
      </c>
    </row>
    <row r="38" spans="1:25" x14ac:dyDescent="0.2">
      <c r="A38" s="1">
        <v>43886</v>
      </c>
      <c r="B38">
        <f t="shared" si="0"/>
        <v>93</v>
      </c>
      <c r="C38">
        <v>322</v>
      </c>
      <c r="D38" s="3">
        <f>IF($A38="","",C38/(Configuration!$B$2/1000000))</f>
        <v>5.3346988395174479</v>
      </c>
      <c r="E38">
        <f t="shared" si="1"/>
        <v>2</v>
      </c>
      <c r="F38">
        <v>14</v>
      </c>
      <c r="G38" s="3">
        <f>IF($A38="","",F38/(Configuration!$B$3/1000000))</f>
        <v>0.20874025257570561</v>
      </c>
      <c r="H38">
        <f t="shared" si="2"/>
        <v>0</v>
      </c>
      <c r="I38">
        <v>0</v>
      </c>
      <c r="J38" s="3">
        <f>IF($A38="","",I38/(Configuration!$B$4/1000000))</f>
        <v>0</v>
      </c>
      <c r="K38">
        <f t="shared" si="3"/>
        <v>0</v>
      </c>
      <c r="L38">
        <v>51</v>
      </c>
      <c r="M38" s="3">
        <f>IF($A38="","",L38/(Configuration!$B$5/1000000))</f>
        <v>0.15482551419556889</v>
      </c>
      <c r="N38">
        <f t="shared" si="4"/>
        <v>0</v>
      </c>
      <c r="O38">
        <v>1</v>
      </c>
      <c r="P38" s="3">
        <f>IF($A38="","",O38/(Configuration!$B$6/1000000))</f>
        <v>8.7478303193850332E-2</v>
      </c>
      <c r="Q38">
        <f t="shared" si="5"/>
        <v>2</v>
      </c>
      <c r="R38">
        <v>91</v>
      </c>
      <c r="S38" s="3">
        <f>IF($A38="","",R38/(Configuration!$B$7/1000000))</f>
        <v>15.954835542464409</v>
      </c>
      <c r="T38">
        <f t="shared" si="6"/>
        <v>144</v>
      </c>
      <c r="U38">
        <v>977</v>
      </c>
      <c r="V38" s="3">
        <f>IF($A38="","",U38/(Configuration!$B$8/1000000))</f>
        <v>18.868077933234389</v>
      </c>
      <c r="W38">
        <f t="shared" si="7"/>
        <v>0</v>
      </c>
      <c r="X38">
        <v>13</v>
      </c>
      <c r="Y38" s="3">
        <f>IF($A38="","",X38/(Configuration!$B$9/1000000))</f>
        <v>0.20575422392054923</v>
      </c>
    </row>
    <row r="39" spans="1:25" x14ac:dyDescent="0.2">
      <c r="A39" s="1">
        <v>43887</v>
      </c>
      <c r="B39">
        <f t="shared" si="0"/>
        <v>131</v>
      </c>
      <c r="C39">
        <v>453</v>
      </c>
      <c r="D39" s="3">
        <f>IF($A39="","",C39/(Configuration!$B$2/1000000))</f>
        <v>7.5050266282652291</v>
      </c>
      <c r="E39">
        <f t="shared" si="1"/>
        <v>4</v>
      </c>
      <c r="F39">
        <v>18</v>
      </c>
      <c r="G39" s="3">
        <f>IF($A39="","",F39/(Configuration!$B$3/1000000))</f>
        <v>0.26838032474019291</v>
      </c>
      <c r="H39">
        <f t="shared" si="2"/>
        <v>0</v>
      </c>
      <c r="I39">
        <v>0</v>
      </c>
      <c r="J39" s="3">
        <f>IF($A39="","",I39/(Configuration!$B$4/1000000))</f>
        <v>0</v>
      </c>
      <c r="K39">
        <f t="shared" si="3"/>
        <v>6</v>
      </c>
      <c r="L39">
        <v>57</v>
      </c>
      <c r="M39" s="3">
        <f>IF($A39="","",L39/(Configuration!$B$5/1000000))</f>
        <v>0.17304028057151816</v>
      </c>
      <c r="N39">
        <f t="shared" si="4"/>
        <v>0</v>
      </c>
      <c r="O39">
        <v>1</v>
      </c>
      <c r="P39" s="3">
        <f>IF($A39="","",O39/(Configuration!$B$6/1000000))</f>
        <v>8.7478303193850332E-2</v>
      </c>
      <c r="Q39">
        <f t="shared" si="5"/>
        <v>2</v>
      </c>
      <c r="R39">
        <v>93</v>
      </c>
      <c r="S39" s="3">
        <f>IF($A39="","",R39/(Configuration!$B$7/1000000))</f>
        <v>16.305491268672419</v>
      </c>
      <c r="T39">
        <f t="shared" si="6"/>
        <v>284</v>
      </c>
      <c r="U39">
        <v>1261</v>
      </c>
      <c r="V39" s="3">
        <f>IF($A39="","",U39/(Configuration!$B$8/1000000))</f>
        <v>24.352759748012858</v>
      </c>
      <c r="W39">
        <f t="shared" si="7"/>
        <v>0</v>
      </c>
      <c r="X39">
        <v>13</v>
      </c>
      <c r="Y39" s="3">
        <f>IF($A39="","",X39/(Configuration!$B$9/1000000))</f>
        <v>0.20575422392054923</v>
      </c>
    </row>
    <row r="40" spans="1:25" x14ac:dyDescent="0.2">
      <c r="A40" s="1">
        <v>43888</v>
      </c>
      <c r="B40">
        <f t="shared" si="0"/>
        <v>202</v>
      </c>
      <c r="C40">
        <v>655</v>
      </c>
      <c r="D40" s="3">
        <f>IF($A40="","",C40/(Configuration!$B$2/1000000))</f>
        <v>10.851638943738907</v>
      </c>
      <c r="E40">
        <f t="shared" si="1"/>
        <v>20</v>
      </c>
      <c r="F40">
        <v>38</v>
      </c>
      <c r="G40" s="3">
        <f>IF($A40="","",F40/(Configuration!$B$3/1000000))</f>
        <v>0.56658068556262953</v>
      </c>
      <c r="H40">
        <f t="shared" si="2"/>
        <v>1</v>
      </c>
      <c r="I40">
        <v>1</v>
      </c>
      <c r="J40" s="3">
        <f>IF($A40="","",I40/(Configuration!$B$4/1000000))</f>
        <v>0.17173977371223936</v>
      </c>
      <c r="K40">
        <f t="shared" si="3"/>
        <v>1</v>
      </c>
      <c r="L40">
        <v>58</v>
      </c>
      <c r="M40" s="3">
        <f>IF($A40="","",L40/(Configuration!$B$5/1000000))</f>
        <v>0.17607607496750971</v>
      </c>
      <c r="N40">
        <f t="shared" si="4"/>
        <v>0</v>
      </c>
      <c r="O40">
        <v>1</v>
      </c>
      <c r="P40" s="3">
        <f>IF($A40="","",O40/(Configuration!$B$6/1000000))</f>
        <v>8.7478303193850332E-2</v>
      </c>
      <c r="Q40">
        <f t="shared" si="5"/>
        <v>0</v>
      </c>
      <c r="R40">
        <v>93</v>
      </c>
      <c r="S40" s="3">
        <f>IF($A40="","",R40/(Configuration!$B$7/1000000))</f>
        <v>16.305491268672419</v>
      </c>
      <c r="T40">
        <f t="shared" si="6"/>
        <v>505</v>
      </c>
      <c r="U40">
        <v>1766</v>
      </c>
      <c r="V40" s="3">
        <f>IF($A40="","",U40/(Configuration!$B$8/1000000))</f>
        <v>34.105451003164717</v>
      </c>
      <c r="W40">
        <f t="shared" si="7"/>
        <v>2</v>
      </c>
      <c r="X40">
        <v>15</v>
      </c>
      <c r="Y40" s="3">
        <f>IF($A40="","",X40/(Configuration!$B$9/1000000))</f>
        <v>0.23740871990832604</v>
      </c>
    </row>
    <row r="41" spans="1:25" x14ac:dyDescent="0.2">
      <c r="A41" s="1">
        <v>43889</v>
      </c>
      <c r="B41">
        <f t="shared" si="0"/>
        <v>233</v>
      </c>
      <c r="C41">
        <v>888</v>
      </c>
      <c r="D41" s="3">
        <f>IF($A41="","",C41/(Configuration!$B$2/1000000))</f>
        <v>14.711840277923892</v>
      </c>
      <c r="E41">
        <f t="shared" si="1"/>
        <v>19</v>
      </c>
      <c r="F41">
        <v>57</v>
      </c>
      <c r="G41" s="3">
        <f>IF($A41="","",F41/(Configuration!$B$3/1000000))</f>
        <v>0.84987102834394423</v>
      </c>
      <c r="H41">
        <f t="shared" si="2"/>
        <v>0</v>
      </c>
      <c r="I41">
        <v>1</v>
      </c>
      <c r="J41" s="3">
        <f>IF($A41="","",I41/(Configuration!$B$4/1000000))</f>
        <v>0.17173977371223936</v>
      </c>
      <c r="K41">
        <f t="shared" si="3"/>
        <v>2</v>
      </c>
      <c r="L41">
        <v>60</v>
      </c>
      <c r="M41" s="3">
        <f>IF($A41="","",L41/(Configuration!$B$5/1000000))</f>
        <v>0.18214766375949279</v>
      </c>
      <c r="N41">
        <f t="shared" si="4"/>
        <v>0</v>
      </c>
      <c r="O41">
        <v>1</v>
      </c>
      <c r="P41" s="3">
        <f>IF($A41="","",O41/(Configuration!$B$6/1000000))</f>
        <v>8.7478303193850332E-2</v>
      </c>
      <c r="Q41">
        <f t="shared" si="5"/>
        <v>0</v>
      </c>
      <c r="R41">
        <v>93</v>
      </c>
      <c r="S41" s="3">
        <f>IF($A41="","",R41/(Configuration!$B$7/1000000))</f>
        <v>16.305491268672419</v>
      </c>
      <c r="T41">
        <f t="shared" si="6"/>
        <v>571</v>
      </c>
      <c r="U41">
        <v>2337</v>
      </c>
      <c r="V41" s="3">
        <f>IF($A41="","",U41/(Configuration!$B$8/1000000))</f>
        <v>45.132751412455235</v>
      </c>
      <c r="W41">
        <f t="shared" si="7"/>
        <v>5</v>
      </c>
      <c r="X41">
        <v>20</v>
      </c>
      <c r="Y41" s="3">
        <f>IF($A41="","",X41/(Configuration!$B$9/1000000))</f>
        <v>0.31654495987776804</v>
      </c>
    </row>
    <row r="42" spans="1:25" x14ac:dyDescent="0.2">
      <c r="A42" s="1">
        <v>43890</v>
      </c>
      <c r="B42">
        <f t="shared" si="0"/>
        <v>240</v>
      </c>
      <c r="C42">
        <v>1128</v>
      </c>
      <c r="D42" s="3">
        <f>IF($A42="","",C42/(Configuration!$B$2/1000000))</f>
        <v>18.688013326011433</v>
      </c>
      <c r="E42">
        <f t="shared" si="1"/>
        <v>43</v>
      </c>
      <c r="F42">
        <v>100</v>
      </c>
      <c r="G42" s="3">
        <f>IF($A42="","",F42/(Configuration!$B$3/1000000))</f>
        <v>1.4910018041121829</v>
      </c>
      <c r="H42">
        <f t="shared" si="2"/>
        <v>2</v>
      </c>
      <c r="I42">
        <v>3</v>
      </c>
      <c r="J42" s="3">
        <f>IF($A42="","",I42/(Configuration!$B$4/1000000))</f>
        <v>0.51521932113671809</v>
      </c>
      <c r="K42">
        <f t="shared" si="3"/>
        <v>8</v>
      </c>
      <c r="L42">
        <v>68</v>
      </c>
      <c r="M42" s="3">
        <f>IF($A42="","",L42/(Configuration!$B$5/1000000))</f>
        <v>0.20643401892742519</v>
      </c>
      <c r="N42">
        <f t="shared" si="4"/>
        <v>0</v>
      </c>
      <c r="O42">
        <v>1</v>
      </c>
      <c r="P42" s="3">
        <f>IF($A42="","",O42/(Configuration!$B$6/1000000))</f>
        <v>8.7478303193850332E-2</v>
      </c>
      <c r="Q42">
        <f t="shared" si="5"/>
        <v>9</v>
      </c>
      <c r="R42">
        <v>102</v>
      </c>
      <c r="S42" s="3">
        <f>IF($A42="","",R42/(Configuration!$B$7/1000000))</f>
        <v>17.883442036608457</v>
      </c>
      <c r="T42">
        <f t="shared" si="6"/>
        <v>813</v>
      </c>
      <c r="U42">
        <v>3150</v>
      </c>
      <c r="V42" s="3">
        <f>IF($A42="","",U42/(Configuration!$B$8/1000000))</f>
        <v>60.833618720254165</v>
      </c>
      <c r="W42">
        <f t="shared" si="7"/>
        <v>3</v>
      </c>
      <c r="X42">
        <v>23</v>
      </c>
      <c r="Y42" s="3">
        <f>IF($A42="","",X42/(Configuration!$B$9/1000000))</f>
        <v>0.36402670385943325</v>
      </c>
    </row>
    <row r="43" spans="1:25" x14ac:dyDescent="0.2">
      <c r="A43" s="1">
        <v>43891</v>
      </c>
      <c r="B43">
        <f t="shared" si="0"/>
        <v>566</v>
      </c>
      <c r="C43">
        <v>1694</v>
      </c>
      <c r="D43" s="3">
        <f>IF($A43="","",C43/(Configuration!$B$2/1000000))</f>
        <v>28.065154764417876</v>
      </c>
      <c r="E43">
        <f t="shared" si="1"/>
        <v>30</v>
      </c>
      <c r="F43">
        <v>130</v>
      </c>
      <c r="G43" s="3">
        <f>IF($A43="","",F43/(Configuration!$B$3/1000000))</f>
        <v>1.9383023453458379</v>
      </c>
      <c r="H43">
        <f t="shared" si="2"/>
        <v>1</v>
      </c>
      <c r="I43">
        <v>4</v>
      </c>
      <c r="J43" s="3">
        <f>IF($A43="","",I43/(Configuration!$B$4/1000000))</f>
        <v>0.68695909484895745</v>
      </c>
      <c r="K43">
        <f t="shared" si="3"/>
        <v>6</v>
      </c>
      <c r="L43">
        <v>74</v>
      </c>
      <c r="M43" s="3">
        <f>IF($A43="","",L43/(Configuration!$B$5/1000000))</f>
        <v>0.22464878530337445</v>
      </c>
      <c r="N43">
        <f t="shared" si="4"/>
        <v>1</v>
      </c>
      <c r="O43">
        <v>2</v>
      </c>
      <c r="P43" s="3">
        <f>IF($A43="","",O43/(Configuration!$B$6/1000000))</f>
        <v>0.17495660638770066</v>
      </c>
      <c r="Q43">
        <f t="shared" si="5"/>
        <v>4</v>
      </c>
      <c r="R43">
        <v>106</v>
      </c>
      <c r="S43" s="3">
        <f>IF($A43="","",R43/(Configuration!$B$7/1000000))</f>
        <v>18.584753489024475</v>
      </c>
      <c r="T43">
        <f t="shared" si="6"/>
        <v>586</v>
      </c>
      <c r="U43">
        <v>3736</v>
      </c>
      <c r="V43" s="3">
        <f>IF($A43="","",U43/(Configuration!$B$8/1000000))</f>
        <v>72.150603028212558</v>
      </c>
      <c r="W43">
        <f t="shared" si="7"/>
        <v>13</v>
      </c>
      <c r="X43">
        <v>36</v>
      </c>
      <c r="Y43" s="3">
        <f>IF($A43="","",X43/(Configuration!$B$9/1000000))</f>
        <v>0.56978092777998246</v>
      </c>
    </row>
    <row r="44" spans="1:25" x14ac:dyDescent="0.2">
      <c r="A44" s="1">
        <v>43892</v>
      </c>
      <c r="B44">
        <f t="shared" si="0"/>
        <v>342</v>
      </c>
      <c r="C44">
        <v>2036</v>
      </c>
      <c r="D44" s="3">
        <f>IF($A44="","",C44/(Configuration!$B$2/1000000))</f>
        <v>33.731201357942616</v>
      </c>
      <c r="E44">
        <f t="shared" si="1"/>
        <v>61</v>
      </c>
      <c r="F44">
        <v>191</v>
      </c>
      <c r="G44" s="3">
        <f>IF($A44="","",F44/(Configuration!$B$3/1000000))</f>
        <v>2.8478134458542694</v>
      </c>
      <c r="H44">
        <f t="shared" si="2"/>
        <v>0</v>
      </c>
      <c r="I44">
        <v>4</v>
      </c>
      <c r="J44" s="3">
        <f>IF($A44="","",I44/(Configuration!$B$4/1000000))</f>
        <v>0.68695909484895745</v>
      </c>
      <c r="K44">
        <f t="shared" si="3"/>
        <v>24</v>
      </c>
      <c r="L44">
        <v>98</v>
      </c>
      <c r="M44" s="3">
        <f>IF($A44="","",L44/(Configuration!$B$5/1000000))</f>
        <v>0.29750785080717157</v>
      </c>
      <c r="N44">
        <f t="shared" si="4"/>
        <v>6</v>
      </c>
      <c r="O44">
        <v>8</v>
      </c>
      <c r="P44" s="3">
        <f>IF($A44="","",O44/(Configuration!$B$6/1000000))</f>
        <v>0.69982642555080266</v>
      </c>
      <c r="Q44">
        <f t="shared" si="5"/>
        <v>2</v>
      </c>
      <c r="R44">
        <v>108</v>
      </c>
      <c r="S44" s="3">
        <f>IF($A44="","",R44/(Configuration!$B$7/1000000))</f>
        <v>18.935409215232486</v>
      </c>
      <c r="T44">
        <f t="shared" si="6"/>
        <v>599</v>
      </c>
      <c r="U44">
        <v>4335</v>
      </c>
      <c r="V44" s="3">
        <f>IF($A44="","",U44/(Configuration!$B$8/1000000))</f>
        <v>83.718646715016448</v>
      </c>
      <c r="W44">
        <f t="shared" si="7"/>
        <v>4</v>
      </c>
      <c r="X44">
        <v>40</v>
      </c>
      <c r="Y44" s="3">
        <f>IF($A44="","",X44/(Configuration!$B$9/1000000))</f>
        <v>0.63308991975553608</v>
      </c>
    </row>
    <row r="45" spans="1:25" x14ac:dyDescent="0.2">
      <c r="A45" s="1">
        <v>43893</v>
      </c>
      <c r="B45">
        <f t="shared" si="0"/>
        <v>466</v>
      </c>
      <c r="C45">
        <v>2502</v>
      </c>
      <c r="D45" s="3">
        <f>IF($A45="","",C45/(Configuration!$B$2/1000000))</f>
        <v>41.451604026312587</v>
      </c>
      <c r="E45">
        <f t="shared" si="1"/>
        <v>13</v>
      </c>
      <c r="F45">
        <v>204</v>
      </c>
      <c r="G45" s="3">
        <f>IF($A45="","",F45/(Configuration!$B$3/1000000))</f>
        <v>3.0416436803888534</v>
      </c>
      <c r="H45">
        <f t="shared" si="2"/>
        <v>2</v>
      </c>
      <c r="I45">
        <v>6</v>
      </c>
      <c r="J45" s="3">
        <f>IF($A45="","",I45/(Configuration!$B$4/1000000))</f>
        <v>1.0304386422734362</v>
      </c>
      <c r="K45">
        <f t="shared" si="3"/>
        <v>20</v>
      </c>
      <c r="L45">
        <v>118</v>
      </c>
      <c r="M45" s="3">
        <f>IF($A45="","",L45/(Configuration!$B$5/1000000))</f>
        <v>0.35822373872700253</v>
      </c>
      <c r="N45">
        <f t="shared" si="4"/>
        <v>5</v>
      </c>
      <c r="O45">
        <v>13</v>
      </c>
      <c r="P45" s="3">
        <f>IF($A45="","",O45/(Configuration!$B$6/1000000))</f>
        <v>1.1372179415200545</v>
      </c>
      <c r="Q45">
        <f t="shared" si="5"/>
        <v>2</v>
      </c>
      <c r="R45">
        <v>110</v>
      </c>
      <c r="S45" s="3">
        <f>IF($A45="","",R45/(Configuration!$B$7/1000000))</f>
        <v>19.286064941440493</v>
      </c>
      <c r="T45">
        <f t="shared" si="6"/>
        <v>851</v>
      </c>
      <c r="U45">
        <v>5186</v>
      </c>
      <c r="V45" s="3">
        <f>IF($A45="","",U45/(Configuration!$B$8/1000000))</f>
        <v>100.15337989944067</v>
      </c>
      <c r="W45">
        <f t="shared" si="7"/>
        <v>11</v>
      </c>
      <c r="X45">
        <v>51</v>
      </c>
      <c r="Y45" s="3">
        <f>IF($A45="","",X45/(Configuration!$B$9/1000000))</f>
        <v>0.80718964768830859</v>
      </c>
    </row>
    <row r="46" spans="1:25" x14ac:dyDescent="0.2">
      <c r="A46" s="1">
        <v>43894</v>
      </c>
      <c r="B46">
        <f t="shared" si="0"/>
        <v>587</v>
      </c>
      <c r="C46">
        <v>3089</v>
      </c>
      <c r="D46" s="3">
        <f>IF($A46="","",C46/(Configuration!$B$2/1000000))</f>
        <v>51.176660606426694</v>
      </c>
      <c r="E46">
        <f t="shared" si="1"/>
        <v>81</v>
      </c>
      <c r="F46">
        <v>285</v>
      </c>
      <c r="G46" s="3">
        <f>IF($A46="","",F46/(Configuration!$B$3/1000000))</f>
        <v>4.2493551417197217</v>
      </c>
      <c r="H46">
        <f t="shared" si="2"/>
        <v>4</v>
      </c>
      <c r="I46">
        <v>10</v>
      </c>
      <c r="J46" s="3">
        <f>IF($A46="","",I46/(Configuration!$B$4/1000000))</f>
        <v>1.7173977371223936</v>
      </c>
      <c r="K46">
        <f t="shared" si="3"/>
        <v>31</v>
      </c>
      <c r="L46">
        <v>149</v>
      </c>
      <c r="M46" s="3">
        <f>IF($A46="","",L46/(Configuration!$B$5/1000000))</f>
        <v>0.45233336500274046</v>
      </c>
      <c r="N46">
        <f t="shared" si="4"/>
        <v>10</v>
      </c>
      <c r="O46">
        <v>23</v>
      </c>
      <c r="P46" s="3">
        <f>IF($A46="","",O46/(Configuration!$B$6/1000000))</f>
        <v>2.0120009734585578</v>
      </c>
      <c r="Q46">
        <f t="shared" si="5"/>
        <v>0</v>
      </c>
      <c r="R46">
        <v>110</v>
      </c>
      <c r="S46" s="3">
        <f>IF($A46="","",R46/(Configuration!$B$7/1000000))</f>
        <v>19.286064941440493</v>
      </c>
      <c r="T46">
        <f t="shared" si="6"/>
        <v>435</v>
      </c>
      <c r="U46">
        <v>5621</v>
      </c>
      <c r="V46" s="3">
        <f>IF($A46="","",U46/(Configuration!$B$8/1000000))</f>
        <v>108.55421296080911</v>
      </c>
      <c r="W46">
        <f t="shared" si="7"/>
        <v>34</v>
      </c>
      <c r="X46">
        <v>85</v>
      </c>
      <c r="Y46" s="3">
        <f>IF($A46="","",X46/(Configuration!$B$9/1000000))</f>
        <v>1.3453160794805143</v>
      </c>
    </row>
    <row r="47" spans="1:25" x14ac:dyDescent="0.2">
      <c r="A47" s="1">
        <v>43895</v>
      </c>
      <c r="B47">
        <f t="shared" si="0"/>
        <v>769</v>
      </c>
      <c r="C47">
        <v>3858</v>
      </c>
      <c r="D47" s="3">
        <f>IF($A47="","",C47/(Configuration!$B$2/1000000))</f>
        <v>63.916981748007181</v>
      </c>
      <c r="E47">
        <f t="shared" si="1"/>
        <v>92</v>
      </c>
      <c r="F47">
        <v>377</v>
      </c>
      <c r="G47" s="3">
        <f>IF($A47="","",F47/(Configuration!$B$3/1000000))</f>
        <v>5.6210768015029293</v>
      </c>
      <c r="H47">
        <f t="shared" si="2"/>
        <v>0</v>
      </c>
      <c r="I47">
        <v>10</v>
      </c>
      <c r="J47" s="3">
        <f>IF($A47="","",I47/(Configuration!$B$4/1000000))</f>
        <v>1.7173977371223936</v>
      </c>
      <c r="K47">
        <f t="shared" si="3"/>
        <v>68</v>
      </c>
      <c r="L47">
        <v>217</v>
      </c>
      <c r="M47" s="3">
        <f>IF($A47="","",L47/(Configuration!$B$5/1000000))</f>
        <v>0.65876738393016565</v>
      </c>
      <c r="N47">
        <f t="shared" si="4"/>
        <v>27</v>
      </c>
      <c r="O47">
        <v>50</v>
      </c>
      <c r="P47" s="3">
        <f>IF($A47="","",O47/(Configuration!$B$6/1000000))</f>
        <v>4.3739151596925172</v>
      </c>
      <c r="Q47">
        <f t="shared" si="5"/>
        <v>7</v>
      </c>
      <c r="R47">
        <v>117</v>
      </c>
      <c r="S47" s="3">
        <f>IF($A47="","",R47/(Configuration!$B$7/1000000))</f>
        <v>20.513359983168527</v>
      </c>
      <c r="T47">
        <f t="shared" si="6"/>
        <v>467</v>
      </c>
      <c r="U47">
        <v>6088</v>
      </c>
      <c r="V47" s="3">
        <f>IF($A47="","",U47/(Configuration!$B$8/1000000))</f>
        <v>117.57303833933567</v>
      </c>
      <c r="W47">
        <f t="shared" si="7"/>
        <v>30</v>
      </c>
      <c r="X47">
        <v>115</v>
      </c>
      <c r="Y47" s="3">
        <f>IF($A47="","",X47/(Configuration!$B$9/1000000))</f>
        <v>1.8201335192971664</v>
      </c>
    </row>
    <row r="48" spans="1:25" x14ac:dyDescent="0.2">
      <c r="A48" s="1">
        <v>43896</v>
      </c>
      <c r="B48">
        <f t="shared" si="0"/>
        <v>778</v>
      </c>
      <c r="C48">
        <v>4636</v>
      </c>
      <c r="D48" s="3">
        <f>IF($A48="","",C48/(Configuration!$B$2/1000000))</f>
        <v>76.806409378890947</v>
      </c>
      <c r="E48">
        <f t="shared" si="1"/>
        <v>276</v>
      </c>
      <c r="F48">
        <v>653</v>
      </c>
      <c r="G48" s="3">
        <f>IF($A48="","",F48/(Configuration!$B$3/1000000))</f>
        <v>9.7362417808525539</v>
      </c>
      <c r="H48">
        <f t="shared" si="2"/>
        <v>13</v>
      </c>
      <c r="I48">
        <v>23</v>
      </c>
      <c r="J48" s="3">
        <f>IF($A48="","",I48/(Configuration!$B$4/1000000))</f>
        <v>3.950014795381505</v>
      </c>
      <c r="K48">
        <f t="shared" si="3"/>
        <v>45</v>
      </c>
      <c r="L48">
        <v>262</v>
      </c>
      <c r="M48" s="3">
        <f>IF($A48="","",L48/(Configuration!$B$5/1000000))</f>
        <v>0.79537813174978522</v>
      </c>
      <c r="N48">
        <f t="shared" si="4"/>
        <v>59</v>
      </c>
      <c r="O48">
        <v>109</v>
      </c>
      <c r="P48" s="3">
        <f>IF($A48="","",O48/(Configuration!$B$6/1000000))</f>
        <v>9.5351350481296873</v>
      </c>
      <c r="Q48">
        <f t="shared" si="5"/>
        <v>13</v>
      </c>
      <c r="R48">
        <v>130</v>
      </c>
      <c r="S48" s="3">
        <f>IF($A48="","",R48/(Configuration!$B$7/1000000))</f>
        <v>22.792622203520583</v>
      </c>
      <c r="T48">
        <f t="shared" si="6"/>
        <v>505</v>
      </c>
      <c r="U48">
        <v>6593</v>
      </c>
      <c r="V48" s="3">
        <f>IF($A48="","",U48/(Configuration!$B$8/1000000))</f>
        <v>127.32572959448753</v>
      </c>
      <c r="W48">
        <f t="shared" si="7"/>
        <v>48</v>
      </c>
      <c r="X48">
        <v>163</v>
      </c>
      <c r="Y48" s="3">
        <f>IF($A48="","",X48/(Configuration!$B$9/1000000))</f>
        <v>2.5798414230038098</v>
      </c>
    </row>
    <row r="49" spans="1:25" x14ac:dyDescent="0.2">
      <c r="A49" s="1">
        <v>43897</v>
      </c>
      <c r="B49">
        <f t="shared" si="0"/>
        <v>1247</v>
      </c>
      <c r="C49">
        <v>5883</v>
      </c>
      <c r="D49" s="3">
        <f>IF($A49="","",C49/(Configuration!$B$2/1000000))</f>
        <v>97.465941841245794</v>
      </c>
      <c r="E49">
        <f t="shared" si="1"/>
        <v>296</v>
      </c>
      <c r="F49">
        <v>949</v>
      </c>
      <c r="G49" s="3">
        <f>IF($A49="","",F49/(Configuration!$B$3/1000000))</f>
        <v>14.149607121024616</v>
      </c>
      <c r="H49">
        <f t="shared" si="2"/>
        <v>0</v>
      </c>
      <c r="I49">
        <v>23</v>
      </c>
      <c r="J49" s="3">
        <f>IF($A49="","",I49/(Configuration!$B$4/1000000))</f>
        <v>3.950014795381505</v>
      </c>
      <c r="K49">
        <f t="shared" si="3"/>
        <v>140</v>
      </c>
      <c r="L49">
        <v>402</v>
      </c>
      <c r="M49" s="3">
        <f>IF($A49="","",L49/(Configuration!$B$5/1000000))</f>
        <v>1.2203893471886018</v>
      </c>
      <c r="N49">
        <f t="shared" si="4"/>
        <v>60</v>
      </c>
      <c r="O49">
        <v>169</v>
      </c>
      <c r="P49" s="3">
        <f>IF($A49="","",O49/(Configuration!$B$6/1000000))</f>
        <v>14.783833239760707</v>
      </c>
      <c r="Q49">
        <f t="shared" si="5"/>
        <v>8</v>
      </c>
      <c r="R49">
        <v>138</v>
      </c>
      <c r="S49" s="3">
        <f>IF($A49="","",R49/(Configuration!$B$7/1000000))</f>
        <v>24.195245108352619</v>
      </c>
      <c r="T49">
        <f t="shared" si="6"/>
        <v>448</v>
      </c>
      <c r="U49">
        <v>7041</v>
      </c>
      <c r="V49" s="3">
        <f>IF($A49="","",U49/(Configuration!$B$8/1000000))</f>
        <v>135.97762203470145</v>
      </c>
      <c r="W49">
        <f t="shared" si="7"/>
        <v>43</v>
      </c>
      <c r="X49">
        <v>206</v>
      </c>
      <c r="Y49" s="3">
        <f>IF($A49="","",X49/(Configuration!$B$9/1000000))</f>
        <v>3.260413086741011</v>
      </c>
    </row>
    <row r="50" spans="1:25" x14ac:dyDescent="0.2">
      <c r="A50" s="1">
        <v>43898</v>
      </c>
      <c r="B50">
        <f t="shared" si="0"/>
        <v>1492</v>
      </c>
      <c r="C50">
        <v>7375</v>
      </c>
      <c r="D50" s="3">
        <f>IF($A50="","",C50/(Configuration!$B$2/1000000))</f>
        <v>122.18448429018999</v>
      </c>
      <c r="E50">
        <f t="shared" si="1"/>
        <v>177</v>
      </c>
      <c r="F50">
        <v>1126</v>
      </c>
      <c r="G50" s="3">
        <f>IF($A50="","",F50/(Configuration!$B$3/1000000))</f>
        <v>16.788680314303178</v>
      </c>
      <c r="H50">
        <f t="shared" si="2"/>
        <v>12</v>
      </c>
      <c r="I50">
        <v>35</v>
      </c>
      <c r="J50" s="3">
        <f>IF($A50="","",I50/(Configuration!$B$4/1000000))</f>
        <v>6.0108920799283778</v>
      </c>
      <c r="K50">
        <f t="shared" si="3"/>
        <v>116</v>
      </c>
      <c r="L50">
        <v>518</v>
      </c>
      <c r="M50" s="3">
        <f>IF($A50="","",L50/(Configuration!$B$5/1000000))</f>
        <v>1.5725414971236211</v>
      </c>
      <c r="N50">
        <f t="shared" si="4"/>
        <v>31</v>
      </c>
      <c r="O50">
        <v>200</v>
      </c>
      <c r="P50" s="3">
        <f>IF($A50="","",O50/(Configuration!$B$6/1000000))</f>
        <v>17.495660638770069</v>
      </c>
      <c r="Q50">
        <f t="shared" si="5"/>
        <v>12</v>
      </c>
      <c r="R50">
        <v>150</v>
      </c>
      <c r="S50" s="3">
        <f>IF($A50="","",R50/(Configuration!$B$7/1000000))</f>
        <v>26.299179465600673</v>
      </c>
      <c r="T50">
        <f t="shared" si="6"/>
        <v>273</v>
      </c>
      <c r="U50">
        <v>7314</v>
      </c>
      <c r="V50" s="3">
        <f>IF($A50="","",U50/(Configuration!$B$8/1000000))</f>
        <v>141.24986899045683</v>
      </c>
      <c r="W50">
        <f t="shared" si="7"/>
        <v>67</v>
      </c>
      <c r="X50">
        <v>273</v>
      </c>
      <c r="Y50" s="3">
        <f>IF($A50="","",X50/(Configuration!$B$9/1000000))</f>
        <v>4.3208387023315344</v>
      </c>
    </row>
    <row r="51" spans="1:25" x14ac:dyDescent="0.2">
      <c r="A51" s="1">
        <v>43899</v>
      </c>
      <c r="B51">
        <f t="shared" si="0"/>
        <v>1797</v>
      </c>
      <c r="C51">
        <v>9172</v>
      </c>
      <c r="D51" s="3">
        <f>IF($A51="","",C51/(Configuration!$B$2/1000000))</f>
        <v>151.95607998774543</v>
      </c>
      <c r="E51">
        <f t="shared" si="1"/>
        <v>83</v>
      </c>
      <c r="F51">
        <v>1209</v>
      </c>
      <c r="G51" s="3">
        <f>IF($A51="","",F51/(Configuration!$B$3/1000000))</f>
        <v>18.026211811716291</v>
      </c>
      <c r="H51">
        <f t="shared" si="2"/>
        <v>55</v>
      </c>
      <c r="I51">
        <v>90</v>
      </c>
      <c r="J51" s="3">
        <f>IF($A51="","",I51/(Configuration!$B$4/1000000))</f>
        <v>15.456579634101542</v>
      </c>
      <c r="K51">
        <f t="shared" si="3"/>
        <v>65</v>
      </c>
      <c r="L51">
        <v>583</v>
      </c>
      <c r="M51" s="3">
        <f>IF($A51="","",L51/(Configuration!$B$5/1000000))</f>
        <v>1.7698681328630717</v>
      </c>
      <c r="N51">
        <f t="shared" si="4"/>
        <v>39</v>
      </c>
      <c r="O51">
        <v>239</v>
      </c>
      <c r="P51" s="3">
        <f>IF($A51="","",O51/(Configuration!$B$6/1000000))</f>
        <v>20.907314463330231</v>
      </c>
      <c r="Q51">
        <f t="shared" si="5"/>
        <v>0</v>
      </c>
      <c r="R51">
        <v>150</v>
      </c>
      <c r="S51" s="3">
        <f>IF($A51="","",R51/(Configuration!$B$7/1000000))</f>
        <v>26.299179465600673</v>
      </c>
      <c r="T51">
        <f t="shared" si="6"/>
        <v>164</v>
      </c>
      <c r="U51">
        <v>7478</v>
      </c>
      <c r="V51" s="3">
        <f>IF($A51="","",U51/(Configuration!$B$8/1000000))</f>
        <v>144.41707961589228</v>
      </c>
      <c r="W51">
        <f t="shared" si="7"/>
        <v>48</v>
      </c>
      <c r="X51">
        <v>321</v>
      </c>
      <c r="Y51" s="3">
        <f>IF($A51="","",X51/(Configuration!$B$9/1000000))</f>
        <v>5.080546606038177</v>
      </c>
    </row>
    <row r="52" spans="1:25" x14ac:dyDescent="0.2">
      <c r="A52" s="1">
        <v>43900</v>
      </c>
      <c r="B52">
        <f t="shared" si="0"/>
        <v>977</v>
      </c>
      <c r="C52">
        <v>10149</v>
      </c>
      <c r="D52" s="3">
        <f>IF($A52="","",C52/(Configuration!$B$2/1000000))</f>
        <v>168.14241777100179</v>
      </c>
      <c r="E52">
        <f t="shared" si="1"/>
        <v>575</v>
      </c>
      <c r="F52">
        <v>1784</v>
      </c>
      <c r="G52" s="3">
        <f>IF($A52="","",F52/(Configuration!$B$3/1000000))</f>
        <v>26.599472185361343</v>
      </c>
      <c r="H52">
        <f t="shared" si="2"/>
        <v>172</v>
      </c>
      <c r="I52">
        <v>262</v>
      </c>
      <c r="J52" s="3">
        <f>IF($A52="","",I52/(Configuration!$B$4/1000000))</f>
        <v>44.995820712606715</v>
      </c>
      <c r="K52">
        <f t="shared" si="3"/>
        <v>376</v>
      </c>
      <c r="L52">
        <v>959</v>
      </c>
      <c r="M52" s="3">
        <f>IF($A52="","",L52/(Configuration!$B$5/1000000))</f>
        <v>2.9113268257558933</v>
      </c>
      <c r="N52">
        <f t="shared" si="4"/>
        <v>28</v>
      </c>
      <c r="O52">
        <v>267</v>
      </c>
      <c r="P52" s="3">
        <f>IF($A52="","",O52/(Configuration!$B$6/1000000))</f>
        <v>23.356706952758042</v>
      </c>
      <c r="Q52">
        <f t="shared" si="5"/>
        <v>10</v>
      </c>
      <c r="R52">
        <v>160</v>
      </c>
      <c r="S52" s="3">
        <f>IF($A52="","",R52/(Configuration!$B$7/1000000))</f>
        <v>28.05245809664072</v>
      </c>
      <c r="T52">
        <f t="shared" si="6"/>
        <v>35</v>
      </c>
      <c r="U52">
        <v>7513</v>
      </c>
      <c r="V52" s="3">
        <f>IF($A52="","",U52/(Configuration!$B$8/1000000))</f>
        <v>145.09300871278398</v>
      </c>
      <c r="W52">
        <f t="shared" si="7"/>
        <v>61</v>
      </c>
      <c r="X52">
        <v>382</v>
      </c>
      <c r="Y52" s="3">
        <f>IF($A52="","",X52/(Configuration!$B$9/1000000))</f>
        <v>6.0460087336653698</v>
      </c>
    </row>
    <row r="53" spans="1:25" x14ac:dyDescent="0.2">
      <c r="A53" s="1">
        <v>43901</v>
      </c>
      <c r="B53">
        <f t="shared" si="0"/>
        <v>2313</v>
      </c>
      <c r="C53">
        <v>12462</v>
      </c>
      <c r="D53" s="3">
        <f>IF($A53="","",C53/(Configuration!$B$2/1000000))</f>
        <v>206.46278552194545</v>
      </c>
      <c r="E53">
        <f t="shared" si="1"/>
        <v>497</v>
      </c>
      <c r="F53">
        <v>2281</v>
      </c>
      <c r="G53" s="3">
        <f>IF($A53="","",F53/(Configuration!$B$3/1000000))</f>
        <v>34.009751151798895</v>
      </c>
      <c r="H53">
        <f t="shared" si="2"/>
        <v>180</v>
      </c>
      <c r="I53">
        <v>442</v>
      </c>
      <c r="J53" s="3">
        <f>IF($A53="","",I53/(Configuration!$B$4/1000000))</f>
        <v>75.908979980809789</v>
      </c>
      <c r="K53">
        <f t="shared" si="3"/>
        <v>322</v>
      </c>
      <c r="L53">
        <v>1281</v>
      </c>
      <c r="M53" s="3">
        <f>IF($A53="","",L53/(Configuration!$B$5/1000000))</f>
        <v>3.8888526212651713</v>
      </c>
      <c r="N53">
        <f t="shared" si="4"/>
        <v>47</v>
      </c>
      <c r="O53">
        <v>314</v>
      </c>
      <c r="P53" s="3">
        <f>IF($A53="","",O53/(Configuration!$B$6/1000000))</f>
        <v>27.468187202869007</v>
      </c>
      <c r="Q53">
        <f t="shared" si="5"/>
        <v>18</v>
      </c>
      <c r="R53">
        <v>178</v>
      </c>
      <c r="S53" s="3">
        <f>IF($A53="","",R53/(Configuration!$B$7/1000000))</f>
        <v>31.208359632512799</v>
      </c>
      <c r="T53">
        <f t="shared" si="6"/>
        <v>242</v>
      </c>
      <c r="U53">
        <v>7755</v>
      </c>
      <c r="V53" s="3">
        <f>IF($A53="","",U53/(Configuration!$B$8/1000000))</f>
        <v>149.76657561129241</v>
      </c>
      <c r="W53">
        <f t="shared" si="7"/>
        <v>74</v>
      </c>
      <c r="X53">
        <v>456</v>
      </c>
      <c r="Y53" s="3">
        <f>IF($A53="","",X53/(Configuration!$B$9/1000000))</f>
        <v>7.2172250852131121</v>
      </c>
    </row>
    <row r="54" spans="1:25" x14ac:dyDescent="0.2">
      <c r="A54" s="1">
        <v>43902</v>
      </c>
      <c r="B54">
        <f t="shared" si="0"/>
        <v>2599</v>
      </c>
      <c r="C54">
        <f>FLOOR((C53+C55)/2,1)</f>
        <v>15061</v>
      </c>
      <c r="D54" s="3">
        <f>IF($A54="","",C54/(Configuration!$B$2/1000000))</f>
        <v>249.52142615519341</v>
      </c>
      <c r="E54">
        <f t="shared" si="1"/>
        <v>690</v>
      </c>
      <c r="F54">
        <f>FLOOR((F53+F55)/2,1)</f>
        <v>2971</v>
      </c>
      <c r="G54" s="3">
        <f>IF($A54="","",F54/(Configuration!$B$3/1000000))</f>
        <v>44.297663600172953</v>
      </c>
      <c r="H54">
        <f t="shared" si="2"/>
        <v>173</v>
      </c>
      <c r="I54">
        <v>615</v>
      </c>
      <c r="J54" s="3">
        <f>IF($A54="","",I54/(Configuration!$B$4/1000000))</f>
        <v>105.61996083302721</v>
      </c>
      <c r="K54">
        <f t="shared" si="3"/>
        <v>382</v>
      </c>
      <c r="L54">
        <v>1663</v>
      </c>
      <c r="M54" s="3">
        <f>IF($A54="","",L54/(Configuration!$B$5/1000000))</f>
        <v>5.048526080533942</v>
      </c>
      <c r="N54">
        <f t="shared" si="4"/>
        <v>122</v>
      </c>
      <c r="O54">
        <f>FLOOR((O53+O55)/2,1)</f>
        <v>436</v>
      </c>
      <c r="P54" s="3">
        <f>IF($A54="","",O54/(Configuration!$B$6/1000000))</f>
        <v>38.140540192518749</v>
      </c>
      <c r="Q54">
        <f t="shared" si="5"/>
        <v>0</v>
      </c>
      <c r="R54">
        <v>178</v>
      </c>
      <c r="S54" s="3">
        <f>IF($A54="","",R54/(Configuration!$B$7/1000000))</f>
        <v>31.208359632512799</v>
      </c>
      <c r="T54">
        <f t="shared" si="6"/>
        <v>114</v>
      </c>
      <c r="U54">
        <v>7869</v>
      </c>
      <c r="V54" s="3">
        <f>IF($A54="","",U54/(Configuration!$B$8/1000000))</f>
        <v>151.96817324116827</v>
      </c>
      <c r="W54">
        <f t="shared" si="7"/>
        <v>171</v>
      </c>
      <c r="X54">
        <f>FLOOR((X53+X55)/2,1)</f>
        <v>627</v>
      </c>
      <c r="Y54" s="3">
        <f>IF($A54="","",X54/(Configuration!$B$9/1000000))</f>
        <v>9.9236844921680287</v>
      </c>
    </row>
    <row r="55" spans="1:25" x14ac:dyDescent="0.2">
      <c r="A55" s="1">
        <v>43903</v>
      </c>
      <c r="B55">
        <f t="shared" si="0"/>
        <v>2599</v>
      </c>
      <c r="C55">
        <v>17660</v>
      </c>
      <c r="D55" s="3">
        <f>IF($A55="","",C55/(Configuration!$B$2/1000000))</f>
        <v>292.5800667884414</v>
      </c>
      <c r="E55">
        <f t="shared" si="1"/>
        <v>690</v>
      </c>
      <c r="F55">
        <v>3661</v>
      </c>
      <c r="G55" s="3">
        <f>IF($A55="","",F55/(Configuration!$B$3/1000000))</f>
        <v>54.585576048547019</v>
      </c>
      <c r="H55">
        <f t="shared" si="2"/>
        <v>186</v>
      </c>
      <c r="I55">
        <v>801</v>
      </c>
      <c r="J55" s="3">
        <f>IF($A55="","",I55/(Configuration!$B$4/1000000))</f>
        <v>137.56355874350373</v>
      </c>
      <c r="K55">
        <f t="shared" si="3"/>
        <v>516</v>
      </c>
      <c r="L55">
        <v>2179</v>
      </c>
      <c r="M55" s="3">
        <f>IF($A55="","",L55/(Configuration!$B$5/1000000))</f>
        <v>6.61499598886558</v>
      </c>
      <c r="N55">
        <f t="shared" si="4"/>
        <v>123</v>
      </c>
      <c r="O55">
        <v>559</v>
      </c>
      <c r="P55" s="3">
        <f>IF($A55="","",O55/(Configuration!$B$6/1000000))</f>
        <v>48.900371485362342</v>
      </c>
      <c r="Q55">
        <f t="shared" si="5"/>
        <v>22</v>
      </c>
      <c r="R55">
        <v>200</v>
      </c>
      <c r="S55" s="3">
        <f>IF($A55="","",R55/(Configuration!$B$7/1000000))</f>
        <v>35.0655726208009</v>
      </c>
      <c r="T55">
        <f t="shared" si="6"/>
        <v>110</v>
      </c>
      <c r="U55">
        <v>7979</v>
      </c>
      <c r="V55" s="3">
        <f>IF($A55="","",U55/(Configuration!$B$8/1000000))</f>
        <v>154.09252183139935</v>
      </c>
      <c r="W55">
        <f t="shared" si="7"/>
        <v>171</v>
      </c>
      <c r="X55">
        <v>798</v>
      </c>
      <c r="Y55" s="3">
        <f>IF($A55="","",X55/(Configuration!$B$9/1000000))</f>
        <v>12.630143899122945</v>
      </c>
    </row>
    <row r="56" spans="1:25" x14ac:dyDescent="0.2">
      <c r="A56" s="1">
        <v>43904</v>
      </c>
      <c r="B56">
        <f t="shared" si="0"/>
        <v>3497</v>
      </c>
      <c r="C56">
        <v>21157</v>
      </c>
      <c r="D56" s="3">
        <f>IF($A56="","",C56/(Configuration!$B$2/1000000))</f>
        <v>350.51622157661689</v>
      </c>
      <c r="E56">
        <f t="shared" si="1"/>
        <v>808</v>
      </c>
      <c r="F56">
        <v>4469</v>
      </c>
      <c r="G56" s="3">
        <f>IF($A56="","",F56/(Configuration!$B$3/1000000))</f>
        <v>66.63287062577345</v>
      </c>
      <c r="H56">
        <f t="shared" si="2"/>
        <v>26</v>
      </c>
      <c r="I56">
        <v>827</v>
      </c>
      <c r="J56" s="3">
        <f>IF($A56="","",I56/(Configuration!$B$4/1000000))</f>
        <v>142.02879286002195</v>
      </c>
      <c r="K56">
        <f t="shared" si="3"/>
        <v>548</v>
      </c>
      <c r="L56">
        <v>2727</v>
      </c>
      <c r="M56" s="3">
        <f>IF($A56="","",L56/(Configuration!$B$5/1000000))</f>
        <v>8.2786113178689487</v>
      </c>
      <c r="N56">
        <f t="shared" si="4"/>
        <v>130</v>
      </c>
      <c r="O56">
        <v>689</v>
      </c>
      <c r="P56" s="3">
        <f>IF($A56="","",O56/(Configuration!$B$6/1000000))</f>
        <v>60.272550900562884</v>
      </c>
      <c r="Q56">
        <f t="shared" si="5"/>
        <v>12</v>
      </c>
      <c r="R56">
        <v>212</v>
      </c>
      <c r="S56" s="3">
        <f>IF($A56="","",R56/(Configuration!$B$7/1000000))</f>
        <v>37.16950697804895</v>
      </c>
      <c r="T56">
        <f t="shared" si="6"/>
        <v>107</v>
      </c>
      <c r="U56">
        <v>8086</v>
      </c>
      <c r="V56" s="3">
        <f>IF($A56="","",U56/(Configuration!$B$8/1000000))</f>
        <v>156.15893364189688</v>
      </c>
      <c r="W56">
        <f t="shared" si="7"/>
        <v>342</v>
      </c>
      <c r="X56">
        <v>1140</v>
      </c>
      <c r="Y56" s="3">
        <f>IF($A56="","",X56/(Configuration!$B$9/1000000))</f>
        <v>18.043062713032779</v>
      </c>
    </row>
    <row r="57" spans="1:25" x14ac:dyDescent="0.2">
      <c r="A57" s="1">
        <v>43905</v>
      </c>
      <c r="B57">
        <f t="shared" si="0"/>
        <v>3590</v>
      </c>
      <c r="C57">
        <v>24747</v>
      </c>
      <c r="D57" s="3">
        <f>IF($A57="","",C57/(Configuration!$B$2/1000000))</f>
        <v>409.99314342092629</v>
      </c>
      <c r="E57">
        <f t="shared" si="1"/>
        <v>30</v>
      </c>
      <c r="F57">
        <v>4499</v>
      </c>
      <c r="G57" s="3">
        <f>IF($A57="","",F57/(Configuration!$B$3/1000000))</f>
        <v>67.080171167007109</v>
      </c>
      <c r="H57">
        <f t="shared" si="2"/>
        <v>37</v>
      </c>
      <c r="I57">
        <v>864</v>
      </c>
      <c r="J57" s="3">
        <f>IF($A57="","",I57/(Configuration!$B$4/1000000))</f>
        <v>148.38316448737481</v>
      </c>
      <c r="K57">
        <f t="shared" si="3"/>
        <v>772</v>
      </c>
      <c r="L57">
        <v>3499</v>
      </c>
      <c r="M57" s="3">
        <f>IF($A57="","",L57/(Configuration!$B$5/1000000))</f>
        <v>10.622244591574422</v>
      </c>
      <c r="N57">
        <f t="shared" si="4"/>
        <v>197</v>
      </c>
      <c r="O57">
        <v>886</v>
      </c>
      <c r="P57" s="3">
        <f>IF($A57="","",O57/(Configuration!$B$6/1000000))</f>
        <v>77.505776629751395</v>
      </c>
      <c r="Q57">
        <f t="shared" si="5"/>
        <v>14</v>
      </c>
      <c r="R57">
        <v>226</v>
      </c>
      <c r="S57" s="3">
        <f>IF($A57="","",R57/(Configuration!$B$7/1000000))</f>
        <v>39.624097061505019</v>
      </c>
      <c r="T57">
        <f t="shared" si="6"/>
        <v>76</v>
      </c>
      <c r="U57">
        <v>8162</v>
      </c>
      <c r="V57" s="3">
        <f>IF($A57="","",U57/(Configuration!$B$8/1000000))</f>
        <v>157.62666539514746</v>
      </c>
      <c r="W57">
        <f t="shared" si="7"/>
        <v>201</v>
      </c>
      <c r="X57">
        <f>FLOOR((X56+X58)/2,1)</f>
        <v>1341</v>
      </c>
      <c r="Y57" s="3">
        <f>IF($A57="","",X57/(Configuration!$B$9/1000000))</f>
        <v>21.224339559804349</v>
      </c>
    </row>
    <row r="58" spans="1:25" x14ac:dyDescent="0.2">
      <c r="A58" s="1">
        <v>43906</v>
      </c>
      <c r="B58">
        <f t="shared" si="0"/>
        <v>3233</v>
      </c>
      <c r="C58">
        <v>27980</v>
      </c>
      <c r="D58" s="3">
        <f>IF($A58="","",C58/(Configuration!$B$2/1000000))</f>
        <v>463.55550785620551</v>
      </c>
      <c r="E58">
        <f t="shared" si="1"/>
        <v>2134</v>
      </c>
      <c r="F58">
        <v>6633</v>
      </c>
      <c r="G58" s="3">
        <f>IF($A58="","",F58/(Configuration!$B$3/1000000))</f>
        <v>98.8981496667611</v>
      </c>
      <c r="H58">
        <f t="shared" si="2"/>
        <v>50</v>
      </c>
      <c r="I58">
        <v>914</v>
      </c>
      <c r="J58" s="3">
        <f>IF($A58="","",I58/(Configuration!$B$4/1000000))</f>
        <v>156.97015317298678</v>
      </c>
      <c r="K58">
        <f t="shared" si="3"/>
        <v>1133</v>
      </c>
      <c r="L58">
        <v>4632</v>
      </c>
      <c r="M58" s="3">
        <f>IF($A58="","",L58/(Configuration!$B$5/1000000))</f>
        <v>14.061799642232844</v>
      </c>
      <c r="N58">
        <f t="shared" si="4"/>
        <v>172</v>
      </c>
      <c r="O58">
        <v>1058</v>
      </c>
      <c r="P58" s="3">
        <f>IF($A58="","",O58/(Configuration!$B$6/1000000))</f>
        <v>92.552044779093663</v>
      </c>
      <c r="Q58">
        <f t="shared" si="5"/>
        <v>17</v>
      </c>
      <c r="R58">
        <v>243</v>
      </c>
      <c r="S58" s="3">
        <f>IF($A58="","",R58/(Configuration!$B$7/1000000))</f>
        <v>42.604670734273093</v>
      </c>
      <c r="T58">
        <f t="shared" si="6"/>
        <v>74</v>
      </c>
      <c r="U58">
        <v>8236</v>
      </c>
      <c r="V58" s="3">
        <f>IF($A58="","",U58/(Configuration!$B$8/1000000))</f>
        <v>159.05577262857565</v>
      </c>
      <c r="W58">
        <f t="shared" si="7"/>
        <v>202</v>
      </c>
      <c r="X58">
        <v>1543</v>
      </c>
      <c r="Y58" s="3">
        <f>IF($A58="","",X58/(Configuration!$B$9/1000000))</f>
        <v>24.421443654569806</v>
      </c>
    </row>
    <row r="59" spans="1:25" x14ac:dyDescent="0.2">
      <c r="A59" s="1">
        <v>43907</v>
      </c>
      <c r="B59">
        <f t="shared" si="0"/>
        <v>3526</v>
      </c>
      <c r="C59">
        <v>31506</v>
      </c>
      <c r="D59" s="3">
        <f>IF($A59="","",C59/(Configuration!$B$2/1000000))</f>
        <v>521.97211688769164</v>
      </c>
      <c r="E59">
        <f t="shared" si="1"/>
        <v>1019</v>
      </c>
      <c r="F59">
        <v>7652</v>
      </c>
      <c r="G59" s="3">
        <f>IF($A59="","",F59/(Configuration!$B$3/1000000))</f>
        <v>114.09145805066424</v>
      </c>
      <c r="H59">
        <f t="shared" si="2"/>
        <v>63</v>
      </c>
      <c r="I59">
        <v>977</v>
      </c>
      <c r="J59" s="3">
        <f>IF($A59="","",I59/(Configuration!$B$4/1000000))</f>
        <v>167.78975891685786</v>
      </c>
      <c r="K59">
        <f t="shared" si="3"/>
        <v>1789</v>
      </c>
      <c r="L59">
        <v>6421</v>
      </c>
      <c r="M59" s="3">
        <f>IF($A59="","",L59/(Configuration!$B$5/1000000))</f>
        <v>19.492835816661721</v>
      </c>
      <c r="N59">
        <f t="shared" si="4"/>
        <v>185</v>
      </c>
      <c r="O59">
        <v>1243</v>
      </c>
      <c r="P59" s="3">
        <f>IF($A59="","",O59/(Configuration!$B$6/1000000))</f>
        <v>108.73553086995597</v>
      </c>
      <c r="Q59">
        <f t="shared" si="5"/>
        <v>23</v>
      </c>
      <c r="R59">
        <v>266</v>
      </c>
      <c r="S59" s="3">
        <f>IF($A59="","",R59/(Configuration!$B$7/1000000))</f>
        <v>46.637211585665199</v>
      </c>
      <c r="T59">
        <f t="shared" si="6"/>
        <v>84</v>
      </c>
      <c r="U59">
        <v>8320</v>
      </c>
      <c r="V59" s="3">
        <f>IF($A59="","",U59/(Configuration!$B$8/1000000))</f>
        <v>160.67800246111577</v>
      </c>
      <c r="W59">
        <f t="shared" si="7"/>
        <v>407</v>
      </c>
      <c r="X59">
        <v>1950</v>
      </c>
      <c r="Y59" s="3">
        <f>IF($A59="","",X59/(Configuration!$B$9/1000000))</f>
        <v>30.863133588082388</v>
      </c>
    </row>
    <row r="60" spans="1:25" x14ac:dyDescent="0.2">
      <c r="A60" s="1">
        <v>43908</v>
      </c>
      <c r="B60">
        <f t="shared" si="0"/>
        <v>4207</v>
      </c>
      <c r="C60">
        <v>35713</v>
      </c>
      <c r="D60" s="3">
        <f>IF($A60="","",C60/(Configuration!$B$2/1000000))</f>
        <v>591.67111694312609</v>
      </c>
      <c r="E60">
        <f t="shared" si="1"/>
        <v>1391</v>
      </c>
      <c r="F60">
        <v>9043</v>
      </c>
      <c r="G60" s="3">
        <f>IF($A60="","",F60/(Configuration!$B$3/1000000))</f>
        <v>134.83129314586469</v>
      </c>
      <c r="H60">
        <f t="shared" si="2"/>
        <v>80</v>
      </c>
      <c r="I60">
        <v>1057</v>
      </c>
      <c r="J60" s="3">
        <f>IF($A60="","",I60/(Configuration!$B$4/1000000))</f>
        <v>181.52894081383701</v>
      </c>
      <c r="K60">
        <f t="shared" si="3"/>
        <v>1362</v>
      </c>
      <c r="L60">
        <v>7783</v>
      </c>
      <c r="M60" s="3">
        <f>IF($A60="","",L60/(Configuration!$B$5/1000000))</f>
        <v>23.627587784002209</v>
      </c>
      <c r="N60">
        <f t="shared" si="4"/>
        <v>243</v>
      </c>
      <c r="O60">
        <v>1486</v>
      </c>
      <c r="P60" s="3">
        <f>IF($A60="","",O60/(Configuration!$B$6/1000000))</f>
        <v>129.99275854606159</v>
      </c>
      <c r="Q60">
        <f t="shared" si="5"/>
        <v>47</v>
      </c>
      <c r="R60">
        <v>313</v>
      </c>
      <c r="S60" s="3">
        <f>IF($A60="","",R60/(Configuration!$B$7/1000000))</f>
        <v>54.877621151553406</v>
      </c>
      <c r="T60">
        <f t="shared" si="6"/>
        <v>93</v>
      </c>
      <c r="U60">
        <v>8413</v>
      </c>
      <c r="V60" s="3">
        <f>IF($A60="","",U60/(Configuration!$B$8/1000000))</f>
        <v>162.47404263285659</v>
      </c>
      <c r="W60">
        <f t="shared" si="7"/>
        <v>676</v>
      </c>
      <c r="X60">
        <v>2626</v>
      </c>
      <c r="Y60" s="3">
        <f>IF($A60="","",X60/(Configuration!$B$9/1000000))</f>
        <v>41.562353231950944</v>
      </c>
    </row>
    <row r="61" spans="1:25" x14ac:dyDescent="0.2">
      <c r="A61" s="1">
        <v>43909</v>
      </c>
      <c r="B61">
        <f t="shared" si="0"/>
        <v>5322</v>
      </c>
      <c r="C61">
        <v>41035</v>
      </c>
      <c r="D61" s="3">
        <f>IF($A61="","",C61/(Configuration!$B$2/1000000))</f>
        <v>679.84275428446722</v>
      </c>
      <c r="E61">
        <f t="shared" si="1"/>
        <v>1828</v>
      </c>
      <c r="F61">
        <v>10871</v>
      </c>
      <c r="G61" s="3">
        <f>IF($A61="","",F61/(Configuration!$B$3/1000000))</f>
        <v>162.08680612503539</v>
      </c>
      <c r="H61">
        <f t="shared" si="2"/>
        <v>94</v>
      </c>
      <c r="I61">
        <v>1151</v>
      </c>
      <c r="J61" s="3">
        <f>IF($A61="","",I61/(Configuration!$B$4/1000000))</f>
        <v>197.6724795427875</v>
      </c>
      <c r="K61">
        <f t="shared" si="3"/>
        <v>5894</v>
      </c>
      <c r="L61">
        <v>13677</v>
      </c>
      <c r="M61" s="3">
        <f>IF($A61="","",L61/(Configuration!$B$5/1000000))</f>
        <v>41.520559953976381</v>
      </c>
      <c r="N61">
        <f t="shared" si="4"/>
        <v>309</v>
      </c>
      <c r="O61">
        <v>1795</v>
      </c>
      <c r="P61" s="3">
        <f>IF($A61="","",O61/(Configuration!$B$6/1000000))</f>
        <v>157.02355423296135</v>
      </c>
      <c r="Q61">
        <f t="shared" si="5"/>
        <v>32</v>
      </c>
      <c r="R61">
        <v>345</v>
      </c>
      <c r="S61" s="3">
        <f>IF($A61="","",R61/(Configuration!$B$7/1000000))</f>
        <v>60.48811277088155</v>
      </c>
      <c r="T61">
        <f t="shared" si="6"/>
        <v>152</v>
      </c>
      <c r="U61">
        <v>8565</v>
      </c>
      <c r="V61" s="3">
        <f>IF($A61="","",U61/(Configuration!$B$8/1000000))</f>
        <v>165.40950613935777</v>
      </c>
      <c r="W61">
        <f t="shared" si="7"/>
        <v>63</v>
      </c>
      <c r="X61">
        <v>2689</v>
      </c>
      <c r="Y61" s="3">
        <f>IF($A61="","",X61/(Configuration!$B$9/1000000))</f>
        <v>42.559469855565915</v>
      </c>
    </row>
    <row r="62" spans="1:25" x14ac:dyDescent="0.2">
      <c r="A62" s="1">
        <v>43910</v>
      </c>
      <c r="B62">
        <f t="shared" si="0"/>
        <v>5986</v>
      </c>
      <c r="C62">
        <v>47021</v>
      </c>
      <c r="D62" s="3">
        <f>IF($A62="","",C62/(Configuration!$B$2/1000000))</f>
        <v>779.01513705885066</v>
      </c>
      <c r="E62">
        <f t="shared" si="1"/>
        <v>1741</v>
      </c>
      <c r="F62">
        <v>12612</v>
      </c>
      <c r="G62" s="3">
        <f>IF($A62="","",F62/(Configuration!$B$3/1000000))</f>
        <v>188.04514753462851</v>
      </c>
      <c r="H62">
        <f t="shared" si="2"/>
        <v>104</v>
      </c>
      <c r="I62">
        <v>1255</v>
      </c>
      <c r="J62" s="3">
        <f>IF($A62="","",I62/(Configuration!$B$4/1000000))</f>
        <v>215.5334160088604</v>
      </c>
      <c r="K62">
        <f t="shared" si="3"/>
        <v>5423</v>
      </c>
      <c r="L62">
        <v>19100</v>
      </c>
      <c r="M62" s="3">
        <f>IF($A62="","",L62/(Configuration!$B$5/1000000))</f>
        <v>57.983672963438543</v>
      </c>
      <c r="N62">
        <f t="shared" si="4"/>
        <v>462</v>
      </c>
      <c r="O62">
        <v>2257</v>
      </c>
      <c r="P62" s="3">
        <f>IF($A62="","",O62/(Configuration!$B$6/1000000))</f>
        <v>197.43853030852023</v>
      </c>
      <c r="Q62">
        <f t="shared" si="5"/>
        <v>40</v>
      </c>
      <c r="R62">
        <v>385</v>
      </c>
      <c r="S62" s="3">
        <f>IF($A62="","",R62/(Configuration!$B$7/1000000))</f>
        <v>67.50122729504173</v>
      </c>
      <c r="T62">
        <f t="shared" si="6"/>
        <v>87</v>
      </c>
      <c r="U62">
        <v>8652</v>
      </c>
      <c r="V62" s="3">
        <f>IF($A62="","",U62/(Configuration!$B$8/1000000))</f>
        <v>167.08967275163144</v>
      </c>
      <c r="W62">
        <f t="shared" si="7"/>
        <v>1294</v>
      </c>
      <c r="X62">
        <v>3983</v>
      </c>
      <c r="Y62" s="3">
        <f>IF($A62="","",X62/(Configuration!$B$9/1000000))</f>
        <v>63.039928759657506</v>
      </c>
    </row>
    <row r="63" spans="1:25" x14ac:dyDescent="0.2">
      <c r="A63" s="1">
        <v>43911</v>
      </c>
      <c r="B63">
        <f t="shared" si="0"/>
        <v>6557</v>
      </c>
      <c r="C63">
        <v>53578</v>
      </c>
      <c r="D63" s="3">
        <f>IF($A63="","",C63/(Configuration!$B$2/1000000))</f>
        <v>887.6474982101422</v>
      </c>
      <c r="E63">
        <f t="shared" si="1"/>
        <v>1670</v>
      </c>
      <c r="F63">
        <v>14282</v>
      </c>
      <c r="G63" s="3">
        <f>IF($A63="","",F63/(Configuration!$B$3/1000000))</f>
        <v>212.94487766330195</v>
      </c>
      <c r="H63">
        <f t="shared" si="2"/>
        <v>71</v>
      </c>
      <c r="I63">
        <v>1326</v>
      </c>
      <c r="J63" s="3">
        <f>IF($A63="","",I63/(Configuration!$B$4/1000000))</f>
        <v>227.7269399424294</v>
      </c>
      <c r="K63">
        <f t="shared" si="3"/>
        <v>6389</v>
      </c>
      <c r="L63">
        <v>25489</v>
      </c>
      <c r="M63" s="3">
        <f>IF($A63="","",L63/(Configuration!$B$5/1000000))</f>
        <v>77.379363359428538</v>
      </c>
      <c r="N63">
        <f t="shared" si="4"/>
        <v>558</v>
      </c>
      <c r="O63">
        <v>2815</v>
      </c>
      <c r="P63" s="3">
        <f>IF($A63="","",O63/(Configuration!$B$6/1000000))</f>
        <v>246.25142349068869</v>
      </c>
      <c r="Q63">
        <f t="shared" si="5"/>
        <v>47</v>
      </c>
      <c r="R63">
        <v>432</v>
      </c>
      <c r="S63" s="3">
        <f>IF($A63="","",R63/(Configuration!$B$7/1000000))</f>
        <v>75.741636860929944</v>
      </c>
      <c r="T63">
        <f t="shared" si="6"/>
        <v>147</v>
      </c>
      <c r="U63">
        <v>8799</v>
      </c>
      <c r="V63" s="3">
        <f>IF($A63="","",U63/(Configuration!$B$8/1000000))</f>
        <v>169.92857495857663</v>
      </c>
      <c r="W63">
        <f t="shared" si="7"/>
        <v>1035</v>
      </c>
      <c r="X63">
        <v>5018</v>
      </c>
      <c r="Y63" s="3">
        <f>IF($A63="","",X63/(Configuration!$B$9/1000000))</f>
        <v>79.42113043333201</v>
      </c>
    </row>
    <row r="64" spans="1:25" x14ac:dyDescent="0.2">
      <c r="A64" s="1">
        <v>43912</v>
      </c>
      <c r="B64">
        <f t="shared" si="0"/>
        <v>5560</v>
      </c>
      <c r="C64">
        <v>59138</v>
      </c>
      <c r="D64" s="3">
        <f>IF($A64="","",C64/(Configuration!$B$2/1000000))</f>
        <v>979.76217382417019</v>
      </c>
      <c r="E64">
        <f t="shared" si="1"/>
        <v>1736</v>
      </c>
      <c r="F64">
        <v>16018</v>
      </c>
      <c r="G64" s="3">
        <f>IF($A64="","",F64/(Configuration!$B$3/1000000))</f>
        <v>238.82866898268946</v>
      </c>
      <c r="H64">
        <f t="shared" si="2"/>
        <v>69</v>
      </c>
      <c r="I64">
        <v>1395</v>
      </c>
      <c r="J64" s="3">
        <f>IF($A64="","",I64/(Configuration!$B$4/1000000))</f>
        <v>239.5769843285739</v>
      </c>
      <c r="K64">
        <f t="shared" si="3"/>
        <v>7787</v>
      </c>
      <c r="L64">
        <v>33276</v>
      </c>
      <c r="M64" s="3">
        <f>IF($A64="","",L64/(Configuration!$B$5/1000000))</f>
        <v>101.01909432101471</v>
      </c>
      <c r="N64">
        <f t="shared" si="4"/>
        <v>586</v>
      </c>
      <c r="O64">
        <v>3401</v>
      </c>
      <c r="P64" s="3">
        <f>IF($A64="","",O64/(Configuration!$B$6/1000000))</f>
        <v>297.51370916228501</v>
      </c>
      <c r="Q64">
        <f t="shared" si="5"/>
        <v>23</v>
      </c>
      <c r="R64">
        <v>455</v>
      </c>
      <c r="S64" s="3">
        <f>IF($A64="","",R64/(Configuration!$B$7/1000000))</f>
        <v>79.774177712322043</v>
      </c>
      <c r="T64">
        <f t="shared" si="6"/>
        <v>162</v>
      </c>
      <c r="U64">
        <v>8961</v>
      </c>
      <c r="V64" s="3">
        <f>IF($A64="","",U64/(Configuration!$B$8/1000000))</f>
        <v>173.0571610641897</v>
      </c>
      <c r="W64">
        <f t="shared" si="7"/>
        <v>665</v>
      </c>
      <c r="X64">
        <v>5683</v>
      </c>
      <c r="Y64" s="3">
        <f>IF($A64="","",X64/(Configuration!$B$9/1000000))</f>
        <v>89.9462503492678</v>
      </c>
    </row>
    <row r="65" spans="1:25" x14ac:dyDescent="0.2">
      <c r="A65" s="1">
        <v>43913</v>
      </c>
      <c r="B65">
        <f t="shared" si="0"/>
        <v>4789</v>
      </c>
      <c r="C65">
        <v>63927</v>
      </c>
      <c r="D65" s="3">
        <f>IF($A65="","",C65/(Configuration!$B$2/1000000))</f>
        <v>1059.103393521217</v>
      </c>
      <c r="E65">
        <f t="shared" si="1"/>
        <v>3838</v>
      </c>
      <c r="F65">
        <v>19856</v>
      </c>
      <c r="G65" s="3">
        <f>IF($A65="","",F65/(Configuration!$B$3/1000000))</f>
        <v>296.05331822451507</v>
      </c>
      <c r="H65">
        <f t="shared" si="2"/>
        <v>55</v>
      </c>
      <c r="I65">
        <v>1450</v>
      </c>
      <c r="J65" s="3">
        <f>IF($A65="","",I65/(Configuration!$B$4/1000000))</f>
        <v>249.02267188274706</v>
      </c>
      <c r="K65">
        <f t="shared" si="3"/>
        <v>10571</v>
      </c>
      <c r="L65">
        <v>43847</v>
      </c>
      <c r="M65" s="3">
        <f>IF($A65="","",L65/(Configuration!$B$5/1000000))</f>
        <v>133.11047688104134</v>
      </c>
      <c r="N65">
        <f t="shared" si="4"/>
        <v>342</v>
      </c>
      <c r="O65">
        <v>3743</v>
      </c>
      <c r="P65" s="3">
        <f>IF($A65="","",O65/(Configuration!$B$6/1000000))</f>
        <v>327.43128885458179</v>
      </c>
      <c r="Q65">
        <f t="shared" si="5"/>
        <v>54</v>
      </c>
      <c r="R65">
        <v>509</v>
      </c>
      <c r="S65" s="3">
        <f>IF($A65="","",R65/(Configuration!$B$7/1000000))</f>
        <v>89.241882319938284</v>
      </c>
      <c r="T65">
        <f t="shared" si="6"/>
        <v>0</v>
      </c>
      <c r="U65">
        <v>8961</v>
      </c>
      <c r="V65" s="3">
        <f>IF($A65="","",U65/(Configuration!$B$8/1000000))</f>
        <v>173.0571610641897</v>
      </c>
      <c r="W65">
        <f t="shared" si="7"/>
        <v>967</v>
      </c>
      <c r="X65">
        <v>6650</v>
      </c>
      <c r="Y65" s="3">
        <f>IF($A65="","",X65/(Configuration!$B$9/1000000))</f>
        <v>105.25119915935788</v>
      </c>
    </row>
    <row r="66" spans="1:25" x14ac:dyDescent="0.2">
      <c r="A66" s="1">
        <v>43914</v>
      </c>
      <c r="B66">
        <f t="shared" si="0"/>
        <v>5249</v>
      </c>
      <c r="C66">
        <v>69176</v>
      </c>
      <c r="D66" s="3">
        <f>IF($A66="","",C66/(Configuration!$B$2/1000000))</f>
        <v>1146.0656115604315</v>
      </c>
      <c r="E66">
        <f t="shared" si="1"/>
        <v>2448</v>
      </c>
      <c r="F66">
        <v>22304</v>
      </c>
      <c r="G66" s="3">
        <f>IF($A66="","",F66/(Configuration!$B$3/1000000))</f>
        <v>332.55304238918126</v>
      </c>
      <c r="H66">
        <f t="shared" si="2"/>
        <v>141</v>
      </c>
      <c r="I66">
        <v>1591</v>
      </c>
      <c r="J66" s="3">
        <f>IF($A66="","",I66/(Configuration!$B$4/1000000))</f>
        <v>273.23797997617282</v>
      </c>
      <c r="K66">
        <f t="shared" si="3"/>
        <v>9893</v>
      </c>
      <c r="L66">
        <v>53740</v>
      </c>
      <c r="M66" s="3">
        <f>IF($A66="","",L66/(Configuration!$B$5/1000000))</f>
        <v>163.14359084058572</v>
      </c>
      <c r="N66">
        <f t="shared" si="4"/>
        <v>526</v>
      </c>
      <c r="O66">
        <v>4269</v>
      </c>
      <c r="P66" s="3">
        <f>IF($A66="","",O66/(Configuration!$B$6/1000000))</f>
        <v>373.44487633454708</v>
      </c>
      <c r="Q66">
        <f t="shared" si="5"/>
        <v>49</v>
      </c>
      <c r="R66">
        <v>558</v>
      </c>
      <c r="S66" s="3">
        <f>IF($A66="","",R66/(Configuration!$B$7/1000000))</f>
        <v>97.832947612034502</v>
      </c>
      <c r="T66">
        <f t="shared" si="6"/>
        <v>76</v>
      </c>
      <c r="U66">
        <v>9037</v>
      </c>
      <c r="V66" s="3">
        <f>IF($A66="","",U66/(Configuration!$B$8/1000000))</f>
        <v>174.5248928174403</v>
      </c>
      <c r="W66">
        <f t="shared" si="7"/>
        <v>1427</v>
      </c>
      <c r="X66">
        <v>8077</v>
      </c>
      <c r="Y66" s="3">
        <f>IF($A66="","",X66/(Configuration!$B$9/1000000))</f>
        <v>127.83668204663662</v>
      </c>
    </row>
    <row r="67" spans="1:25" x14ac:dyDescent="0.2">
      <c r="A67" s="1">
        <v>43915</v>
      </c>
      <c r="B67">
        <f t="shared" si="0"/>
        <v>5210</v>
      </c>
      <c r="C67">
        <v>74386</v>
      </c>
      <c r="D67" s="3">
        <f>IF($A67="","",C67/(Configuration!$B$2/1000000))</f>
        <v>1232.3817014793319</v>
      </c>
      <c r="E67">
        <f t="shared" si="1"/>
        <v>2929</v>
      </c>
      <c r="F67">
        <v>25233</v>
      </c>
      <c r="G67" s="3">
        <f>IF($A67="","",F67/(Configuration!$B$3/1000000))</f>
        <v>376.22448523162711</v>
      </c>
      <c r="H67">
        <f t="shared" si="2"/>
        <v>133</v>
      </c>
      <c r="I67">
        <v>1724</v>
      </c>
      <c r="J67" s="3">
        <f>IF($A67="","",I67/(Configuration!$B$4/1000000))</f>
        <v>296.07936987990064</v>
      </c>
      <c r="K67">
        <f t="shared" si="3"/>
        <v>12038</v>
      </c>
      <c r="L67">
        <v>65778</v>
      </c>
      <c r="M67" s="3">
        <f>IF($A67="","",L67/(Configuration!$B$5/1000000))</f>
        <v>199.68848377953196</v>
      </c>
      <c r="N67">
        <f t="shared" si="4"/>
        <v>668</v>
      </c>
      <c r="O67">
        <v>4937</v>
      </c>
      <c r="P67" s="3">
        <f>IF($A67="","",O67/(Configuration!$B$6/1000000))</f>
        <v>431.88038286803913</v>
      </c>
      <c r="Q67">
        <f t="shared" si="5"/>
        <v>73</v>
      </c>
      <c r="R67">
        <v>631</v>
      </c>
      <c r="S67" s="3">
        <f>IF($A67="","",R67/(Configuration!$B$7/1000000))</f>
        <v>110.63188161862684</v>
      </c>
      <c r="T67">
        <f t="shared" si="6"/>
        <v>100</v>
      </c>
      <c r="U67">
        <v>9137</v>
      </c>
      <c r="V67" s="3">
        <f>IF($A67="","",U67/(Configuration!$B$8/1000000))</f>
        <v>176.45611880855947</v>
      </c>
      <c r="W67">
        <f t="shared" si="7"/>
        <v>1452</v>
      </c>
      <c r="X67">
        <v>9529</v>
      </c>
      <c r="Y67" s="3">
        <f>IF($A67="","",X67/(Configuration!$B$9/1000000))</f>
        <v>150.8178461337626</v>
      </c>
    </row>
    <row r="68" spans="1:25" x14ac:dyDescent="0.2">
      <c r="A68" s="1">
        <v>43916</v>
      </c>
      <c r="B68">
        <f t="shared" ref="B68:B100" si="8">IF(A68="","",IF(ROW()&lt;=3,C68,C68-C67))</f>
        <v>6203</v>
      </c>
      <c r="C68">
        <v>80589</v>
      </c>
      <c r="D68" s="3">
        <f>IF($A68="","",C68/(Configuration!$B$2/1000000))</f>
        <v>1335.1492073846944</v>
      </c>
      <c r="E68">
        <f t="shared" ref="E68:E100" si="9">IF(D68="","",IF(ROW()&lt;=3,F68,F68-F67))</f>
        <v>3922</v>
      </c>
      <c r="F68">
        <v>29155</v>
      </c>
      <c r="G68" s="3">
        <f>IF($A68="","",F68/(Configuration!$B$3/1000000))</f>
        <v>434.70157598890694</v>
      </c>
      <c r="H68">
        <f t="shared" ref="H68:H100" si="10">IF(G68="","",IF(ROW()&lt;=3,I68,I68-I67))</f>
        <v>153</v>
      </c>
      <c r="I68">
        <v>1877</v>
      </c>
      <c r="J68" s="3">
        <f>IF($A68="","",I68/(Configuration!$B$4/1000000))</f>
        <v>322.35555525787328</v>
      </c>
      <c r="K68">
        <f t="shared" ref="K68:K100" si="11">IF(J68="","",IF(ROW()&lt;=3,L68,L68-L67))</f>
        <v>18087</v>
      </c>
      <c r="L68">
        <v>83865</v>
      </c>
      <c r="M68" s="3">
        <f>IF($A68="","",L68/(Configuration!$B$5/1000000))</f>
        <v>254.59689701983106</v>
      </c>
      <c r="N68">
        <f t="shared" ref="N68:N100" si="12">IF(M68="","",IF(ROW()&lt;=3,O68,O68-O67))</f>
        <v>1388</v>
      </c>
      <c r="O68">
        <v>6325</v>
      </c>
      <c r="P68" s="3">
        <f>IF($A68="","",O68/(Configuration!$B$6/1000000))</f>
        <v>553.30026770110339</v>
      </c>
      <c r="Q68">
        <f t="shared" ref="Q68:Q102" si="13">IF(P68="","",IF(ROW()&lt;=3,R68,R68-R67))</f>
        <v>52</v>
      </c>
      <c r="R68">
        <v>683</v>
      </c>
      <c r="S68" s="3">
        <f>IF($A68="","",R68/(Configuration!$B$7/1000000))</f>
        <v>119.74893050003507</v>
      </c>
      <c r="T68">
        <f t="shared" ref="T68:T100" si="14">IF(S68="","",IF(ROW()&lt;=3,U68,U68-U67))</f>
        <v>104</v>
      </c>
      <c r="U68">
        <v>9241</v>
      </c>
      <c r="V68" s="3">
        <f>IF($A68="","",U68/(Configuration!$B$8/1000000))</f>
        <v>178.46459383932341</v>
      </c>
      <c r="W68">
        <f t="shared" ref="W68:W100" si="15">IF(V68="","",IF(ROW()&lt;=3,X68,X68-X67))</f>
        <v>2129</v>
      </c>
      <c r="X68">
        <v>11658</v>
      </c>
      <c r="Y68" s="3">
        <f>IF($A68="","",X68/(Configuration!$B$9/1000000))</f>
        <v>184.514057112751</v>
      </c>
    </row>
    <row r="69" spans="1:25" x14ac:dyDescent="0.2">
      <c r="A69" s="1">
        <v>43917</v>
      </c>
      <c r="B69">
        <f t="shared" si="8"/>
        <v>5909</v>
      </c>
      <c r="C69">
        <v>86498</v>
      </c>
      <c r="D69" s="3">
        <f>IF($A69="","",C69/(Configuration!$B$2/1000000))</f>
        <v>1433.0459013061495</v>
      </c>
      <c r="E69">
        <f t="shared" si="9"/>
        <v>3809</v>
      </c>
      <c r="F69">
        <v>32964</v>
      </c>
      <c r="G69" s="3">
        <f>IF($A69="","",F69/(Configuration!$B$3/1000000))</f>
        <v>491.49383470753997</v>
      </c>
      <c r="H69">
        <f t="shared" si="10"/>
        <v>169</v>
      </c>
      <c r="I69">
        <v>2046</v>
      </c>
      <c r="J69" s="3">
        <f>IF($A69="","",I69/(Configuration!$B$4/1000000))</f>
        <v>351.37957701524175</v>
      </c>
      <c r="K69">
        <f t="shared" si="11"/>
        <v>17792</v>
      </c>
      <c r="L69">
        <v>101657</v>
      </c>
      <c r="M69" s="3">
        <f>IF($A69="","",L69/(Configuration!$B$5/1000000))</f>
        <v>308.60975091331267</v>
      </c>
      <c r="N69">
        <f t="shared" si="12"/>
        <v>959</v>
      </c>
      <c r="O69">
        <v>7284</v>
      </c>
      <c r="P69" s="3">
        <f>IF($A69="","",O69/(Configuration!$B$6/1000000))</f>
        <v>637.19196046400589</v>
      </c>
      <c r="Q69">
        <f t="shared" si="13"/>
        <v>49</v>
      </c>
      <c r="R69">
        <v>732</v>
      </c>
      <c r="S69" s="3">
        <f>IF($A69="","",R69/(Configuration!$B$7/1000000))</f>
        <v>128.3399957921313</v>
      </c>
      <c r="T69">
        <f t="shared" si="14"/>
        <v>91</v>
      </c>
      <c r="U69">
        <v>9332</v>
      </c>
      <c r="V69" s="3">
        <f>IF($A69="","",U69/(Configuration!$B$8/1000000))</f>
        <v>180.22200949124186</v>
      </c>
      <c r="W69">
        <f t="shared" si="15"/>
        <v>2885</v>
      </c>
      <c r="X69">
        <v>14543</v>
      </c>
      <c r="Y69" s="3">
        <f>IF($A69="","",X69/(Configuration!$B$9/1000000))</f>
        <v>230.17566757511904</v>
      </c>
    </row>
    <row r="70" spans="1:25" x14ac:dyDescent="0.2">
      <c r="A70" s="1">
        <v>43918</v>
      </c>
      <c r="B70">
        <f t="shared" si="8"/>
        <v>5974</v>
      </c>
      <c r="C70">
        <v>92472</v>
      </c>
      <c r="D70" s="3">
        <f>IF($A70="","",C70/(Configuration!$B$2/1000000))</f>
        <v>1532.0194754281285</v>
      </c>
      <c r="E70">
        <f t="shared" si="9"/>
        <v>4611</v>
      </c>
      <c r="F70">
        <v>37575</v>
      </c>
      <c r="G70" s="3">
        <f>IF($A70="","",F70/(Configuration!$B$3/1000000))</f>
        <v>560.24392789515275</v>
      </c>
      <c r="H70">
        <f t="shared" si="10"/>
        <v>155</v>
      </c>
      <c r="I70">
        <v>2201</v>
      </c>
      <c r="J70" s="3">
        <f>IF($A70="","",I70/(Configuration!$B$4/1000000))</f>
        <v>377.99924194063885</v>
      </c>
      <c r="K70">
        <f t="shared" si="11"/>
        <v>19821</v>
      </c>
      <c r="L70">
        <v>121478</v>
      </c>
      <c r="M70" s="3">
        <f>IF($A70="","",L70/(Configuration!$B$5/1000000))</f>
        <v>368.78223163626109</v>
      </c>
      <c r="N70">
        <f t="shared" si="12"/>
        <v>1850</v>
      </c>
      <c r="O70">
        <v>9134</v>
      </c>
      <c r="P70" s="3">
        <f>IF($A70="","",O70/(Configuration!$B$6/1000000))</f>
        <v>799.026821372629</v>
      </c>
      <c r="Q70">
        <f t="shared" si="13"/>
        <v>70</v>
      </c>
      <c r="R70">
        <v>802</v>
      </c>
      <c r="S70" s="3">
        <f>IF($A70="","",R70/(Configuration!$B$7/1000000))</f>
        <v>140.6129462094116</v>
      </c>
      <c r="T70">
        <f t="shared" si="14"/>
        <v>146</v>
      </c>
      <c r="U70">
        <v>9478</v>
      </c>
      <c r="V70" s="3">
        <f>IF($A70="","",U70/(Configuration!$B$8/1000000))</f>
        <v>183.04159943827588</v>
      </c>
      <c r="W70">
        <f t="shared" si="15"/>
        <v>2546</v>
      </c>
      <c r="X70">
        <v>17089</v>
      </c>
      <c r="Y70" s="3">
        <f>IF($A70="","",X70/(Configuration!$B$9/1000000))</f>
        <v>270.47184096755893</v>
      </c>
    </row>
    <row r="71" spans="1:25" x14ac:dyDescent="0.2">
      <c r="A71" s="1">
        <v>43919</v>
      </c>
      <c r="B71">
        <f t="shared" si="8"/>
        <v>5217</v>
      </c>
      <c r="C71">
        <v>97689</v>
      </c>
      <c r="D71" s="3">
        <f>IF($A71="","",C71/(Configuration!$B$2/1000000))</f>
        <v>1618.4515370609315</v>
      </c>
      <c r="E71">
        <f t="shared" si="9"/>
        <v>2599</v>
      </c>
      <c r="F71">
        <v>40174</v>
      </c>
      <c r="G71" s="3">
        <f>IF($A71="","",F71/(Configuration!$B$3/1000000))</f>
        <v>598.99506478402839</v>
      </c>
      <c r="H71">
        <f t="shared" si="10"/>
        <v>194</v>
      </c>
      <c r="I71">
        <v>2395</v>
      </c>
      <c r="J71" s="3">
        <f>IF($A71="","",I71/(Configuration!$B$4/1000000))</f>
        <v>411.31675804081328</v>
      </c>
      <c r="K71">
        <f t="shared" si="11"/>
        <v>19408</v>
      </c>
      <c r="L71">
        <v>140886</v>
      </c>
      <c r="M71" s="3">
        <f>IF($A71="","",L71/(Configuration!$B$5/1000000))</f>
        <v>427.70092927366505</v>
      </c>
      <c r="N71">
        <f t="shared" si="12"/>
        <v>1702</v>
      </c>
      <c r="O71">
        <v>10836</v>
      </c>
      <c r="P71" s="3">
        <f>IF($A71="","",O71/(Configuration!$B$6/1000000))</f>
        <v>947.91489340856231</v>
      </c>
      <c r="Q71">
        <f t="shared" si="13"/>
        <v>42</v>
      </c>
      <c r="R71">
        <v>844</v>
      </c>
      <c r="S71" s="3">
        <f>IF($A71="","",R71/(Configuration!$B$7/1000000))</f>
        <v>147.97671645977979</v>
      </c>
      <c r="T71">
        <f t="shared" si="14"/>
        <v>105</v>
      </c>
      <c r="U71">
        <v>9583</v>
      </c>
      <c r="V71" s="3">
        <f>IF($A71="","",U71/(Configuration!$B$8/1000000))</f>
        <v>185.069386728951</v>
      </c>
      <c r="W71">
        <f t="shared" si="15"/>
        <v>2433</v>
      </c>
      <c r="X71">
        <v>19522</v>
      </c>
      <c r="Y71" s="3">
        <f>IF($A71="","",X71/(Configuration!$B$9/1000000))</f>
        <v>308.97953533668942</v>
      </c>
    </row>
    <row r="72" spans="1:25" x14ac:dyDescent="0.2">
      <c r="A72" s="1">
        <v>43920</v>
      </c>
      <c r="B72">
        <f t="shared" si="8"/>
        <v>4050</v>
      </c>
      <c r="C72">
        <v>101739</v>
      </c>
      <c r="D72" s="3">
        <f>IF($A72="","",C72/(Configuration!$B$2/1000000))</f>
        <v>1685.5494572474088</v>
      </c>
      <c r="E72">
        <f t="shared" si="9"/>
        <v>4376</v>
      </c>
      <c r="F72">
        <v>44550</v>
      </c>
      <c r="G72" s="3">
        <f>IF($A72="","",F72/(Configuration!$B$3/1000000))</f>
        <v>664.2413037319775</v>
      </c>
      <c r="H72">
        <f t="shared" si="10"/>
        <v>182</v>
      </c>
      <c r="I72">
        <v>2577</v>
      </c>
      <c r="J72" s="3">
        <f>IF($A72="","",I72/(Configuration!$B$4/1000000))</f>
        <v>442.57339685644081</v>
      </c>
      <c r="K72">
        <f t="shared" si="11"/>
        <v>20921</v>
      </c>
      <c r="L72">
        <v>161807</v>
      </c>
      <c r="M72" s="3">
        <f>IF($A72="","",L72/(Configuration!$B$5/1000000))</f>
        <v>491.2127838322042</v>
      </c>
      <c r="N72">
        <f t="shared" si="12"/>
        <v>1063</v>
      </c>
      <c r="O72">
        <v>11899</v>
      </c>
      <c r="P72" s="3">
        <f>IF($A72="","",O72/(Configuration!$B$6/1000000))</f>
        <v>1040.9043297036251</v>
      </c>
      <c r="Q72">
        <f t="shared" si="13"/>
        <v>35</v>
      </c>
      <c r="R72">
        <v>879</v>
      </c>
      <c r="S72" s="3">
        <f>IF($A72="","",R72/(Configuration!$B$7/1000000))</f>
        <v>154.11319166841994</v>
      </c>
      <c r="T72">
        <f t="shared" si="14"/>
        <v>78</v>
      </c>
      <c r="U72">
        <v>9661</v>
      </c>
      <c r="V72" s="3">
        <f>IF($A72="","",U72/(Configuration!$B$8/1000000))</f>
        <v>186.57574300202398</v>
      </c>
      <c r="W72">
        <f t="shared" si="15"/>
        <v>2619</v>
      </c>
      <c r="X72">
        <v>22141</v>
      </c>
      <c r="Y72" s="3">
        <f>IF($A72="","",X72/(Configuration!$B$9/1000000))</f>
        <v>350.43109783268312</v>
      </c>
    </row>
    <row r="73" spans="1:25" x14ac:dyDescent="0.2">
      <c r="A73" s="1"/>
      <c r="B73" t="str">
        <f t="shared" si="8"/>
        <v/>
      </c>
      <c r="D73" s="3" t="str">
        <f>IF($A73="","",C73/(Configuration!$B$2/1000000))</f>
        <v/>
      </c>
      <c r="E73" t="str">
        <f t="shared" si="9"/>
        <v/>
      </c>
      <c r="G73" s="3" t="str">
        <f>IF($A73="","",F73/(Configuration!$B$3/1000000))</f>
        <v/>
      </c>
      <c r="H73" t="str">
        <f t="shared" si="10"/>
        <v/>
      </c>
      <c r="J73" s="3" t="str">
        <f>IF($A73="","",I73/(Configuration!$B$4/1000000))</f>
        <v/>
      </c>
      <c r="K73" t="str">
        <f t="shared" si="11"/>
        <v/>
      </c>
      <c r="M73" s="3" t="str">
        <f>IF($A73="","",L73/(Configuration!$B$5/1000000))</f>
        <v/>
      </c>
      <c r="N73" t="str">
        <f t="shared" si="12"/>
        <v/>
      </c>
      <c r="P73" s="3" t="str">
        <f>IF($A73="","",O73/(Configuration!$B$6/1000000))</f>
        <v/>
      </c>
      <c r="Q73" t="str">
        <f t="shared" si="13"/>
        <v/>
      </c>
      <c r="S73" s="3" t="str">
        <f>IF($A73="","",R73/(Configuration!$B$7/1000000))</f>
        <v/>
      </c>
      <c r="T73" t="str">
        <f t="shared" si="14"/>
        <v/>
      </c>
      <c r="V73" s="3" t="str">
        <f>IF($A73="","",U73/(Configuration!$B$8/1000000))</f>
        <v/>
      </c>
      <c r="W73" t="str">
        <f t="shared" si="15"/>
        <v/>
      </c>
      <c r="Y73" s="3" t="str">
        <f>IF($A73="","",X73/(Configuration!$B$9/1000000))</f>
        <v/>
      </c>
    </row>
    <row r="74" spans="1:25" x14ac:dyDescent="0.2">
      <c r="A74" s="1"/>
      <c r="B74" t="str">
        <f t="shared" si="8"/>
        <v/>
      </c>
      <c r="D74" s="3" t="str">
        <f>IF($A74="","",C74/(Configuration!$B$2/1000000))</f>
        <v/>
      </c>
      <c r="E74" t="str">
        <f t="shared" si="9"/>
        <v/>
      </c>
      <c r="G74" s="3" t="str">
        <f>IF($A74="","",F74/(Configuration!$B$3/1000000))</f>
        <v/>
      </c>
      <c r="H74" t="str">
        <f t="shared" si="10"/>
        <v/>
      </c>
      <c r="J74" s="3" t="str">
        <f>IF($A74="","",I74/(Configuration!$B$4/1000000))</f>
        <v/>
      </c>
      <c r="K74" t="str">
        <f t="shared" si="11"/>
        <v/>
      </c>
      <c r="M74" s="3" t="str">
        <f>IF($A74="","",L74/(Configuration!$B$5/1000000))</f>
        <v/>
      </c>
      <c r="N74" t="str">
        <f t="shared" si="12"/>
        <v/>
      </c>
      <c r="P74" s="3" t="str">
        <f>IF($A74="","",O74/(Configuration!$B$6/1000000))</f>
        <v/>
      </c>
      <c r="Q74" t="str">
        <f t="shared" si="13"/>
        <v/>
      </c>
      <c r="S74" s="3" t="str">
        <f>IF($A74="","",R74/(Configuration!$B$7/1000000))</f>
        <v/>
      </c>
      <c r="T74" t="str">
        <f t="shared" si="14"/>
        <v/>
      </c>
      <c r="V74" s="3" t="str">
        <f>IF($A74="","",U74/(Configuration!$B$8/1000000))</f>
        <v/>
      </c>
      <c r="W74" t="str">
        <f t="shared" si="15"/>
        <v/>
      </c>
      <c r="Y74" s="3" t="str">
        <f>IF($A74="","",X74/(Configuration!$B$9/1000000))</f>
        <v/>
      </c>
    </row>
    <row r="75" spans="1:25" x14ac:dyDescent="0.2">
      <c r="A75" s="1"/>
      <c r="B75" t="str">
        <f t="shared" si="8"/>
        <v/>
      </c>
      <c r="D75" s="3" t="str">
        <f>IF($A75="","",C75/(Configuration!$B$2/1000000))</f>
        <v/>
      </c>
      <c r="E75" t="str">
        <f t="shared" si="9"/>
        <v/>
      </c>
      <c r="G75" s="3" t="str">
        <f>IF($A75="","",F75/(Configuration!$B$3/1000000))</f>
        <v/>
      </c>
      <c r="H75" t="str">
        <f t="shared" si="10"/>
        <v/>
      </c>
      <c r="J75" s="3" t="str">
        <f>IF($A75="","",I75/(Configuration!$B$4/1000000))</f>
        <v/>
      </c>
      <c r="K75" t="str">
        <f t="shared" si="11"/>
        <v/>
      </c>
      <c r="M75" s="3" t="str">
        <f>IF($A75="","",L75/(Configuration!$B$5/1000000))</f>
        <v/>
      </c>
      <c r="N75" t="str">
        <f t="shared" si="12"/>
        <v/>
      </c>
      <c r="P75" s="3" t="str">
        <f>IF($A75="","",O75/(Configuration!$B$6/1000000))</f>
        <v/>
      </c>
      <c r="Q75" t="str">
        <f t="shared" si="13"/>
        <v/>
      </c>
      <c r="S75" s="3" t="str">
        <f>IF($A75="","",R75/(Configuration!$B$7/1000000))</f>
        <v/>
      </c>
      <c r="T75" t="str">
        <f t="shared" si="14"/>
        <v/>
      </c>
      <c r="V75" s="3" t="str">
        <f>IF($A75="","",U75/(Configuration!$B$8/1000000))</f>
        <v/>
      </c>
      <c r="W75" t="str">
        <f t="shared" si="15"/>
        <v/>
      </c>
      <c r="Y75" s="3" t="str">
        <f>IF($A75="","",X75/(Configuration!$B$9/1000000))</f>
        <v/>
      </c>
    </row>
    <row r="76" spans="1:25" x14ac:dyDescent="0.2">
      <c r="A76" s="1"/>
      <c r="B76" t="str">
        <f t="shared" si="8"/>
        <v/>
      </c>
      <c r="D76" s="3" t="str">
        <f>IF($A76="","",C76/(Configuration!$B$2/1000000))</f>
        <v/>
      </c>
      <c r="E76" t="str">
        <f t="shared" si="9"/>
        <v/>
      </c>
      <c r="G76" s="3" t="str">
        <f>IF($A76="","",F76/(Configuration!$B$3/1000000))</f>
        <v/>
      </c>
      <c r="H76" t="str">
        <f t="shared" si="10"/>
        <v/>
      </c>
      <c r="J76" s="3" t="str">
        <f>IF($A76="","",I76/(Configuration!$B$4/1000000))</f>
        <v/>
      </c>
      <c r="K76" t="str">
        <f t="shared" si="11"/>
        <v/>
      </c>
      <c r="M76" s="3" t="str">
        <f>IF($A76="","",L76/(Configuration!$B$5/1000000))</f>
        <v/>
      </c>
      <c r="N76" t="str">
        <f t="shared" si="12"/>
        <v/>
      </c>
      <c r="P76" s="3" t="str">
        <f>IF($A76="","",O76/(Configuration!$B$6/1000000))</f>
        <v/>
      </c>
      <c r="Q76" t="str">
        <f t="shared" si="13"/>
        <v/>
      </c>
      <c r="S76" s="3" t="str">
        <f>IF($A76="","",R76/(Configuration!$B$7/1000000))</f>
        <v/>
      </c>
      <c r="T76" t="str">
        <f t="shared" si="14"/>
        <v/>
      </c>
      <c r="V76" s="3" t="str">
        <f>IF($A76="","",U76/(Configuration!$B$8/1000000))</f>
        <v/>
      </c>
      <c r="W76" t="str">
        <f t="shared" si="15"/>
        <v/>
      </c>
      <c r="Y76" s="3" t="str">
        <f>IF($A76="","",X76/(Configuration!$B$9/1000000))</f>
        <v/>
      </c>
    </row>
    <row r="77" spans="1:25" x14ac:dyDescent="0.2">
      <c r="A77" s="1"/>
      <c r="B77" t="str">
        <f t="shared" si="8"/>
        <v/>
      </c>
      <c r="D77" s="3" t="str">
        <f>IF($A77="","",C77/(Configuration!$B$2/1000000))</f>
        <v/>
      </c>
      <c r="E77" t="str">
        <f t="shared" si="9"/>
        <v/>
      </c>
      <c r="G77" s="3" t="str">
        <f>IF($A77="","",F77/(Configuration!$B$3/1000000))</f>
        <v/>
      </c>
      <c r="H77" t="str">
        <f t="shared" si="10"/>
        <v/>
      </c>
      <c r="J77" s="3" t="str">
        <f>IF($A77="","",I77/(Configuration!$B$4/1000000))</f>
        <v/>
      </c>
      <c r="K77" t="str">
        <f t="shared" si="11"/>
        <v/>
      </c>
      <c r="M77" s="3" t="str">
        <f>IF($A77="","",L77/(Configuration!$B$5/1000000))</f>
        <v/>
      </c>
      <c r="N77" t="str">
        <f t="shared" si="12"/>
        <v/>
      </c>
      <c r="P77" s="3" t="str">
        <f>IF($A77="","",O77/(Configuration!$B$6/1000000))</f>
        <v/>
      </c>
      <c r="Q77" t="str">
        <f t="shared" si="13"/>
        <v/>
      </c>
      <c r="S77" s="3" t="str">
        <f>IF($A77="","",R77/(Configuration!$B$7/1000000))</f>
        <v/>
      </c>
      <c r="T77" t="str">
        <f t="shared" si="14"/>
        <v/>
      </c>
      <c r="V77" s="3" t="str">
        <f>IF($A77="","",U77/(Configuration!$B$8/1000000))</f>
        <v/>
      </c>
      <c r="W77" t="str">
        <f t="shared" si="15"/>
        <v/>
      </c>
      <c r="Y77" s="3" t="str">
        <f>IF($A77="","",X77/(Configuration!$B$9/1000000))</f>
        <v/>
      </c>
    </row>
    <row r="78" spans="1:25" x14ac:dyDescent="0.2">
      <c r="A78" s="1"/>
      <c r="B78" t="str">
        <f t="shared" si="8"/>
        <v/>
      </c>
      <c r="D78" s="3" t="str">
        <f>IF($A78="","",C78/(Configuration!$B$2/1000000))</f>
        <v/>
      </c>
      <c r="E78" t="str">
        <f t="shared" si="9"/>
        <v/>
      </c>
      <c r="G78" s="3" t="str">
        <f>IF($A78="","",F78/(Configuration!$B$3/1000000))</f>
        <v/>
      </c>
      <c r="H78" t="str">
        <f t="shared" si="10"/>
        <v/>
      </c>
      <c r="J78" s="3" t="str">
        <f>IF($A78="","",I78/(Configuration!$B$4/1000000))</f>
        <v/>
      </c>
      <c r="K78" t="str">
        <f t="shared" si="11"/>
        <v/>
      </c>
      <c r="M78" s="3" t="str">
        <f>IF($A78="","",L78/(Configuration!$B$5/1000000))</f>
        <v/>
      </c>
      <c r="N78" t="str">
        <f t="shared" si="12"/>
        <v/>
      </c>
      <c r="P78" s="3" t="str">
        <f>IF($A78="","",O78/(Configuration!$B$6/1000000))</f>
        <v/>
      </c>
      <c r="Q78" t="str">
        <f t="shared" si="13"/>
        <v/>
      </c>
      <c r="S78" s="3" t="str">
        <f>IF($A78="","",R78/(Configuration!$B$7/1000000))</f>
        <v/>
      </c>
      <c r="T78" t="str">
        <f t="shared" si="14"/>
        <v/>
      </c>
      <c r="V78" s="3" t="str">
        <f>IF($A78="","",U78/(Configuration!$B$8/1000000))</f>
        <v/>
      </c>
      <c r="W78" t="str">
        <f t="shared" si="15"/>
        <v/>
      </c>
      <c r="Y78" s="3" t="str">
        <f>IF($A78="","",X78/(Configuration!$B$9/1000000))</f>
        <v/>
      </c>
    </row>
    <row r="79" spans="1:25" x14ac:dyDescent="0.2">
      <c r="A79" s="1"/>
      <c r="B79" t="str">
        <f t="shared" si="8"/>
        <v/>
      </c>
      <c r="D79" s="3" t="str">
        <f>IF($A79="","",C79/(Configuration!$B$2/1000000))</f>
        <v/>
      </c>
      <c r="E79" t="str">
        <f t="shared" si="9"/>
        <v/>
      </c>
      <c r="G79" s="3" t="str">
        <f>IF($A79="","",F79/(Configuration!$B$3/1000000))</f>
        <v/>
      </c>
      <c r="H79" t="str">
        <f t="shared" si="10"/>
        <v/>
      </c>
      <c r="J79" s="3" t="str">
        <f>IF($A79="","",I79/(Configuration!$B$4/1000000))</f>
        <v/>
      </c>
      <c r="K79" t="str">
        <f t="shared" si="11"/>
        <v/>
      </c>
      <c r="M79" s="3" t="str">
        <f>IF($A79="","",L79/(Configuration!$B$5/1000000))</f>
        <v/>
      </c>
      <c r="N79" t="str">
        <f t="shared" si="12"/>
        <v/>
      </c>
      <c r="P79" s="3" t="str">
        <f>IF($A79="","",O79/(Configuration!$B$6/1000000))</f>
        <v/>
      </c>
      <c r="Q79" t="str">
        <f t="shared" si="13"/>
        <v/>
      </c>
      <c r="S79" s="3" t="str">
        <f>IF($A79="","",R79/(Configuration!$B$7/1000000))</f>
        <v/>
      </c>
      <c r="T79" t="str">
        <f t="shared" si="14"/>
        <v/>
      </c>
      <c r="V79" s="3" t="str">
        <f>IF($A79="","",U79/(Configuration!$B$8/1000000))</f>
        <v/>
      </c>
      <c r="W79" t="str">
        <f t="shared" si="15"/>
        <v/>
      </c>
      <c r="Y79" s="3" t="str">
        <f>IF($A79="","",X79/(Configuration!$B$9/1000000))</f>
        <v/>
      </c>
    </row>
    <row r="80" spans="1:25" x14ac:dyDescent="0.2">
      <c r="A80" s="1"/>
      <c r="B80" t="str">
        <f t="shared" si="8"/>
        <v/>
      </c>
      <c r="D80" s="3" t="str">
        <f>IF($A80="","",C80/(Configuration!$B$2/1000000))</f>
        <v/>
      </c>
      <c r="E80" t="str">
        <f t="shared" si="9"/>
        <v/>
      </c>
      <c r="G80" s="3" t="str">
        <f>IF($A80="","",F80/(Configuration!$B$3/1000000))</f>
        <v/>
      </c>
      <c r="H80" t="str">
        <f t="shared" si="10"/>
        <v/>
      </c>
      <c r="J80" s="3" t="str">
        <f>IF($A80="","",I80/(Configuration!$B$4/1000000))</f>
        <v/>
      </c>
      <c r="K80" t="str">
        <f t="shared" si="11"/>
        <v/>
      </c>
      <c r="M80" s="3" t="str">
        <f>IF($A80="","",L80/(Configuration!$B$5/1000000))</f>
        <v/>
      </c>
      <c r="N80" t="str">
        <f t="shared" si="12"/>
        <v/>
      </c>
      <c r="P80" s="3" t="str">
        <f>IF($A80="","",O80/(Configuration!$B$6/1000000))</f>
        <v/>
      </c>
      <c r="Q80" t="str">
        <f t="shared" si="13"/>
        <v/>
      </c>
      <c r="S80" s="3" t="str">
        <f>IF($A80="","",R80/(Configuration!$B$7/1000000))</f>
        <v/>
      </c>
      <c r="T80" t="str">
        <f t="shared" si="14"/>
        <v/>
      </c>
      <c r="V80" s="3" t="str">
        <f>IF($A80="","",U80/(Configuration!$B$8/1000000))</f>
        <v/>
      </c>
      <c r="W80" t="str">
        <f t="shared" si="15"/>
        <v/>
      </c>
      <c r="Y80" s="3" t="str">
        <f>IF($A80="","",X80/(Configuration!$B$9/1000000))</f>
        <v/>
      </c>
    </row>
    <row r="81" spans="1:25" x14ac:dyDescent="0.2">
      <c r="A81" s="1"/>
      <c r="B81" t="str">
        <f t="shared" si="8"/>
        <v/>
      </c>
      <c r="D81" s="3" t="str">
        <f>IF($A81="","",C81/(Configuration!$B$2/1000000))</f>
        <v/>
      </c>
      <c r="E81" t="str">
        <f t="shared" si="9"/>
        <v/>
      </c>
      <c r="G81" s="3" t="str">
        <f>IF($A81="","",F81/(Configuration!$B$3/1000000))</f>
        <v/>
      </c>
      <c r="H81" t="str">
        <f t="shared" si="10"/>
        <v/>
      </c>
      <c r="J81" s="3" t="str">
        <f>IF($A81="","",I81/(Configuration!$B$4/1000000))</f>
        <v/>
      </c>
      <c r="K81" t="str">
        <f t="shared" si="11"/>
        <v/>
      </c>
      <c r="M81" s="3" t="str">
        <f>IF($A81="","",L81/(Configuration!$B$5/1000000))</f>
        <v/>
      </c>
      <c r="N81" t="str">
        <f t="shared" si="12"/>
        <v/>
      </c>
      <c r="P81" s="3" t="str">
        <f>IF($A81="","",O81/(Configuration!$B$6/1000000))</f>
        <v/>
      </c>
      <c r="Q81" t="str">
        <f t="shared" si="13"/>
        <v/>
      </c>
      <c r="S81" s="3" t="str">
        <f>IF($A81="","",R81/(Configuration!$B$7/1000000))</f>
        <v/>
      </c>
      <c r="T81" t="str">
        <f t="shared" si="14"/>
        <v/>
      </c>
      <c r="V81" s="3" t="str">
        <f>IF($A81="","",U81/(Configuration!$B$8/1000000))</f>
        <v/>
      </c>
      <c r="W81" t="str">
        <f t="shared" si="15"/>
        <v/>
      </c>
      <c r="Y81" s="3" t="str">
        <f>IF($A81="","",X81/(Configuration!$B$9/1000000))</f>
        <v/>
      </c>
    </row>
    <row r="82" spans="1:25" x14ac:dyDescent="0.2">
      <c r="A82" s="1"/>
      <c r="B82" t="str">
        <f t="shared" si="8"/>
        <v/>
      </c>
      <c r="D82" s="3" t="str">
        <f>IF($A82="","",C82/(Configuration!$B$2/1000000))</f>
        <v/>
      </c>
      <c r="E82" t="str">
        <f t="shared" si="9"/>
        <v/>
      </c>
      <c r="G82" s="3" t="str">
        <f>IF($A82="","",F82/(Configuration!$B$3/1000000))</f>
        <v/>
      </c>
      <c r="H82" t="str">
        <f t="shared" si="10"/>
        <v/>
      </c>
      <c r="J82" s="3" t="str">
        <f>IF($A82="","",I82/(Configuration!$B$4/1000000))</f>
        <v/>
      </c>
      <c r="K82" t="str">
        <f t="shared" si="11"/>
        <v/>
      </c>
      <c r="M82" s="3" t="str">
        <f>IF($A82="","",L82/(Configuration!$B$5/1000000))</f>
        <v/>
      </c>
      <c r="N82" t="str">
        <f t="shared" si="12"/>
        <v/>
      </c>
      <c r="P82" s="3" t="str">
        <f>IF($A82="","",O82/(Configuration!$B$6/1000000))</f>
        <v/>
      </c>
      <c r="Q82" t="str">
        <f t="shared" si="13"/>
        <v/>
      </c>
      <c r="S82" s="3" t="str">
        <f>IF($A82="","",R82/(Configuration!$B$7/1000000))</f>
        <v/>
      </c>
      <c r="T82" t="str">
        <f t="shared" si="14"/>
        <v/>
      </c>
      <c r="V82" s="3" t="str">
        <f>IF($A82="","",U82/(Configuration!$B$8/1000000))</f>
        <v/>
      </c>
      <c r="W82" t="str">
        <f t="shared" si="15"/>
        <v/>
      </c>
      <c r="Y82" s="3" t="str">
        <f>IF($A82="","",X82/(Configuration!$B$9/1000000))</f>
        <v/>
      </c>
    </row>
    <row r="83" spans="1:25" x14ac:dyDescent="0.2">
      <c r="A83" s="1"/>
      <c r="B83" t="str">
        <f t="shared" si="8"/>
        <v/>
      </c>
      <c r="D83" s="3" t="str">
        <f>IF($A83="","",C83/(Configuration!$B$2/1000000))</f>
        <v/>
      </c>
      <c r="E83" t="str">
        <f t="shared" si="9"/>
        <v/>
      </c>
      <c r="G83" s="3" t="str">
        <f>IF($A83="","",F83/(Configuration!$B$3/1000000))</f>
        <v/>
      </c>
      <c r="H83" t="str">
        <f t="shared" si="10"/>
        <v/>
      </c>
      <c r="J83" s="3" t="str">
        <f>IF($A83="","",I83/(Configuration!$B$4/1000000))</f>
        <v/>
      </c>
      <c r="K83" t="str">
        <f t="shared" si="11"/>
        <v/>
      </c>
      <c r="M83" s="3" t="str">
        <f>IF($A83="","",L83/(Configuration!$B$5/1000000))</f>
        <v/>
      </c>
      <c r="N83" t="str">
        <f t="shared" si="12"/>
        <v/>
      </c>
      <c r="P83" s="3" t="str">
        <f>IF($A83="","",O83/(Configuration!$B$6/1000000))</f>
        <v/>
      </c>
      <c r="Q83" t="str">
        <f t="shared" si="13"/>
        <v/>
      </c>
      <c r="S83" s="3" t="str">
        <f>IF($A83="","",R83/(Configuration!$B$7/1000000))</f>
        <v/>
      </c>
      <c r="T83" t="str">
        <f t="shared" si="14"/>
        <v/>
      </c>
      <c r="V83" s="3" t="str">
        <f>IF($A83="","",U83/(Configuration!$B$8/1000000))</f>
        <v/>
      </c>
      <c r="W83" t="str">
        <f t="shared" si="15"/>
        <v/>
      </c>
      <c r="Y83" s="3" t="str">
        <f>IF($A83="","",X83/(Configuration!$B$9/1000000))</f>
        <v/>
      </c>
    </row>
    <row r="84" spans="1:25" x14ac:dyDescent="0.2">
      <c r="A84" s="1"/>
      <c r="B84" t="str">
        <f t="shared" si="8"/>
        <v/>
      </c>
      <c r="D84" s="3" t="str">
        <f>IF($A84="","",C84/(Configuration!$B$2/1000000))</f>
        <v/>
      </c>
      <c r="E84" t="str">
        <f t="shared" si="9"/>
        <v/>
      </c>
      <c r="G84" s="3" t="str">
        <f>IF($A84="","",F84/(Configuration!$B$3/1000000))</f>
        <v/>
      </c>
      <c r="H84" t="str">
        <f t="shared" si="10"/>
        <v/>
      </c>
      <c r="J84" s="3" t="str">
        <f>IF($A84="","",I84/(Configuration!$B$4/1000000))</f>
        <v/>
      </c>
      <c r="K84" t="str">
        <f t="shared" si="11"/>
        <v/>
      </c>
      <c r="M84" s="3" t="str">
        <f>IF($A84="","",L84/(Configuration!$B$5/1000000))</f>
        <v/>
      </c>
      <c r="N84" t="str">
        <f t="shared" si="12"/>
        <v/>
      </c>
      <c r="P84" s="3" t="str">
        <f>IF($A84="","",O84/(Configuration!$B$6/1000000))</f>
        <v/>
      </c>
      <c r="Q84" t="str">
        <f t="shared" si="13"/>
        <v/>
      </c>
      <c r="S84" s="3" t="str">
        <f>IF($A84="","",R84/(Configuration!$B$7/1000000))</f>
        <v/>
      </c>
      <c r="T84" t="str">
        <f t="shared" si="14"/>
        <v/>
      </c>
      <c r="V84" s="3" t="str">
        <f>IF($A84="","",U84/(Configuration!$B$8/1000000))</f>
        <v/>
      </c>
      <c r="W84" t="str">
        <f t="shared" si="15"/>
        <v/>
      </c>
      <c r="Y84" s="3" t="str">
        <f>IF($A84="","",X84/(Configuration!$B$9/1000000))</f>
        <v/>
      </c>
    </row>
    <row r="85" spans="1:25" x14ac:dyDescent="0.2">
      <c r="A85" s="1"/>
      <c r="B85" t="str">
        <f t="shared" si="8"/>
        <v/>
      </c>
      <c r="D85" s="3" t="str">
        <f>IF($A85="","",C85/(Configuration!$B$2/1000000))</f>
        <v/>
      </c>
      <c r="E85" t="str">
        <f t="shared" si="9"/>
        <v/>
      </c>
      <c r="G85" s="3" t="str">
        <f>IF($A85="","",F85/(Configuration!$B$3/1000000))</f>
        <v/>
      </c>
      <c r="H85" t="str">
        <f t="shared" si="10"/>
        <v/>
      </c>
      <c r="J85" s="3" t="str">
        <f>IF($A85="","",I85/(Configuration!$B$4/1000000))</f>
        <v/>
      </c>
      <c r="K85" t="str">
        <f t="shared" si="11"/>
        <v/>
      </c>
      <c r="M85" s="3" t="str">
        <f>IF($A85="","",L85/(Configuration!$B$5/1000000))</f>
        <v/>
      </c>
      <c r="N85" t="str">
        <f t="shared" si="12"/>
        <v/>
      </c>
      <c r="P85" s="3" t="str">
        <f>IF($A85="","",O85/(Configuration!$B$6/1000000))</f>
        <v/>
      </c>
      <c r="Q85" t="str">
        <f t="shared" si="13"/>
        <v/>
      </c>
      <c r="S85" s="3" t="str">
        <f>IF($A85="","",R85/(Configuration!$B$7/1000000))</f>
        <v/>
      </c>
      <c r="T85" t="str">
        <f t="shared" si="14"/>
        <v/>
      </c>
      <c r="V85" s="3" t="str">
        <f>IF($A85="","",U85/(Configuration!$B$8/1000000))</f>
        <v/>
      </c>
      <c r="W85" t="str">
        <f t="shared" si="15"/>
        <v/>
      </c>
      <c r="Y85" s="3" t="str">
        <f>IF($A85="","",X85/(Configuration!$B$9/1000000))</f>
        <v/>
      </c>
    </row>
    <row r="86" spans="1:25" x14ac:dyDescent="0.2">
      <c r="A86" s="1"/>
      <c r="B86" t="str">
        <f t="shared" si="8"/>
        <v/>
      </c>
      <c r="D86" s="3" t="str">
        <f>IF($A86="","",C86/(Configuration!$B$2/1000000))</f>
        <v/>
      </c>
      <c r="E86" t="str">
        <f t="shared" si="9"/>
        <v/>
      </c>
      <c r="G86" s="3" t="str">
        <f>IF($A86="","",F86/(Configuration!$B$3/1000000))</f>
        <v/>
      </c>
      <c r="H86" t="str">
        <f t="shared" si="10"/>
        <v/>
      </c>
      <c r="J86" s="3" t="str">
        <f>IF($A86="","",I86/(Configuration!$B$4/1000000))</f>
        <v/>
      </c>
      <c r="K86" t="str">
        <f t="shared" si="11"/>
        <v/>
      </c>
      <c r="M86" s="3" t="str">
        <f>IF($A86="","",L86/(Configuration!$B$5/1000000))</f>
        <v/>
      </c>
      <c r="N86" t="str">
        <f t="shared" si="12"/>
        <v/>
      </c>
      <c r="P86" s="3" t="str">
        <f>IF($A86="","",O86/(Configuration!$B$6/1000000))</f>
        <v/>
      </c>
      <c r="Q86" t="str">
        <f t="shared" si="13"/>
        <v/>
      </c>
      <c r="S86" s="3" t="str">
        <f>IF($A86="","",R86/(Configuration!$B$7/1000000))</f>
        <v/>
      </c>
      <c r="T86" t="str">
        <f t="shared" si="14"/>
        <v/>
      </c>
      <c r="V86" s="3" t="str">
        <f>IF($A86="","",U86/(Configuration!$B$8/1000000))</f>
        <v/>
      </c>
      <c r="W86" t="str">
        <f t="shared" si="15"/>
        <v/>
      </c>
      <c r="Y86" s="3" t="str">
        <f>IF($A86="","",X86/(Configuration!$B$9/1000000))</f>
        <v/>
      </c>
    </row>
    <row r="87" spans="1:25" x14ac:dyDescent="0.2">
      <c r="A87" s="1"/>
      <c r="B87" t="str">
        <f t="shared" si="8"/>
        <v/>
      </c>
      <c r="D87" s="3" t="str">
        <f>IF($A87="","",C87/(Configuration!$B$2/1000000))</f>
        <v/>
      </c>
      <c r="E87" t="str">
        <f t="shared" si="9"/>
        <v/>
      </c>
      <c r="G87" s="3" t="str">
        <f>IF($A87="","",F87/(Configuration!$B$3/1000000))</f>
        <v/>
      </c>
      <c r="H87" t="str">
        <f t="shared" si="10"/>
        <v/>
      </c>
      <c r="J87" s="3" t="str">
        <f>IF($A87="","",I87/(Configuration!$B$4/1000000))</f>
        <v/>
      </c>
      <c r="K87" t="str">
        <f t="shared" si="11"/>
        <v/>
      </c>
      <c r="M87" s="3" t="str">
        <f>IF($A87="","",L87/(Configuration!$B$5/1000000))</f>
        <v/>
      </c>
      <c r="N87" t="str">
        <f t="shared" si="12"/>
        <v/>
      </c>
      <c r="P87" s="3" t="str">
        <f>IF($A87="","",O87/(Configuration!$B$6/1000000))</f>
        <v/>
      </c>
      <c r="Q87" t="str">
        <f t="shared" si="13"/>
        <v/>
      </c>
      <c r="S87" s="3" t="str">
        <f>IF($A87="","",R87/(Configuration!$B$7/1000000))</f>
        <v/>
      </c>
      <c r="T87" t="str">
        <f t="shared" si="14"/>
        <v/>
      </c>
      <c r="V87" s="3" t="str">
        <f>IF($A87="","",U87/(Configuration!$B$8/1000000))</f>
        <v/>
      </c>
      <c r="W87" t="str">
        <f t="shared" si="15"/>
        <v/>
      </c>
      <c r="Y87" s="3" t="str">
        <f>IF($A87="","",X87/(Configuration!$B$9/1000000))</f>
        <v/>
      </c>
    </row>
    <row r="88" spans="1:25" x14ac:dyDescent="0.2">
      <c r="A88" s="1"/>
      <c r="B88" t="str">
        <f t="shared" si="8"/>
        <v/>
      </c>
      <c r="D88" s="3" t="str">
        <f>IF($A88="","",C88/(Configuration!$B$2/1000000))</f>
        <v/>
      </c>
      <c r="E88" t="str">
        <f t="shared" si="9"/>
        <v/>
      </c>
      <c r="G88" s="3" t="str">
        <f>IF($A88="","",F88/(Configuration!$B$3/1000000))</f>
        <v/>
      </c>
      <c r="H88" t="str">
        <f t="shared" si="10"/>
        <v/>
      </c>
      <c r="J88" s="3" t="str">
        <f>IF($A88="","",I88/(Configuration!$B$4/1000000))</f>
        <v/>
      </c>
      <c r="K88" t="str">
        <f t="shared" si="11"/>
        <v/>
      </c>
      <c r="M88" s="3" t="str">
        <f>IF($A88="","",L88/(Configuration!$B$5/1000000))</f>
        <v/>
      </c>
      <c r="N88" t="str">
        <f t="shared" si="12"/>
        <v/>
      </c>
      <c r="P88" s="3" t="str">
        <f>IF($A88="","",O88/(Configuration!$B$6/1000000))</f>
        <v/>
      </c>
      <c r="Q88" t="str">
        <f t="shared" si="13"/>
        <v/>
      </c>
      <c r="S88" s="3" t="str">
        <f>IF($A88="","",R88/(Configuration!$B$7/1000000))</f>
        <v/>
      </c>
      <c r="T88" t="str">
        <f t="shared" si="14"/>
        <v/>
      </c>
      <c r="V88" s="3" t="str">
        <f>IF($A88="","",U88/(Configuration!$B$8/1000000))</f>
        <v/>
      </c>
      <c r="W88" t="str">
        <f t="shared" si="15"/>
        <v/>
      </c>
      <c r="Y88" s="3" t="str">
        <f>IF($A88="","",X88/(Configuration!$B$9/1000000))</f>
        <v/>
      </c>
    </row>
    <row r="89" spans="1:25" x14ac:dyDescent="0.2">
      <c r="A89" s="1"/>
      <c r="B89" t="str">
        <f t="shared" si="8"/>
        <v/>
      </c>
      <c r="D89" s="3" t="str">
        <f>IF($A89="","",C89/(Configuration!$B$2/1000000))</f>
        <v/>
      </c>
      <c r="E89" t="str">
        <f t="shared" si="9"/>
        <v/>
      </c>
      <c r="G89" s="3" t="str">
        <f>IF($A89="","",F89/(Configuration!$B$3/1000000))</f>
        <v/>
      </c>
      <c r="H89" t="str">
        <f t="shared" si="10"/>
        <v/>
      </c>
      <c r="J89" s="3" t="str">
        <f>IF($A89="","",I89/(Configuration!$B$4/1000000))</f>
        <v/>
      </c>
      <c r="K89" t="str">
        <f t="shared" si="11"/>
        <v/>
      </c>
      <c r="M89" s="3" t="str">
        <f>IF($A89="","",L89/(Configuration!$B$5/1000000))</f>
        <v/>
      </c>
      <c r="N89" t="str">
        <f t="shared" si="12"/>
        <v/>
      </c>
      <c r="P89" s="3" t="str">
        <f>IF($A89="","",O89/(Configuration!$B$6/1000000))</f>
        <v/>
      </c>
      <c r="Q89" t="str">
        <f t="shared" si="13"/>
        <v/>
      </c>
      <c r="S89" s="3" t="str">
        <f>IF($A89="","",R89/(Configuration!$B$7/1000000))</f>
        <v/>
      </c>
      <c r="T89" t="str">
        <f t="shared" si="14"/>
        <v/>
      </c>
      <c r="V89" s="3" t="str">
        <f>IF($A89="","",U89/(Configuration!$B$8/1000000))</f>
        <v/>
      </c>
      <c r="W89" t="str">
        <f t="shared" si="15"/>
        <v/>
      </c>
      <c r="Y89" s="3" t="str">
        <f>IF($A89="","",X89/(Configuration!$B$9/1000000))</f>
        <v/>
      </c>
    </row>
    <row r="90" spans="1:25" x14ac:dyDescent="0.2">
      <c r="A90" s="1"/>
      <c r="B90" t="str">
        <f t="shared" si="8"/>
        <v/>
      </c>
      <c r="D90" s="3" t="str">
        <f>IF($A90="","",C90/(Configuration!$B$2/1000000))</f>
        <v/>
      </c>
      <c r="E90" t="str">
        <f t="shared" si="9"/>
        <v/>
      </c>
      <c r="G90" s="3" t="str">
        <f>IF($A90="","",F90/(Configuration!$B$3/1000000))</f>
        <v/>
      </c>
      <c r="H90" t="str">
        <f t="shared" si="10"/>
        <v/>
      </c>
      <c r="J90" s="3" t="str">
        <f>IF($A90="","",I90/(Configuration!$B$4/1000000))</f>
        <v/>
      </c>
      <c r="K90" t="str">
        <f t="shared" si="11"/>
        <v/>
      </c>
      <c r="M90" s="3" t="str">
        <f>IF($A90="","",L90/(Configuration!$B$5/1000000))</f>
        <v/>
      </c>
      <c r="N90" t="str">
        <f t="shared" si="12"/>
        <v/>
      </c>
      <c r="P90" s="3" t="str">
        <f>IF($A90="","",O90/(Configuration!$B$6/1000000))</f>
        <v/>
      </c>
      <c r="Q90" t="str">
        <f t="shared" si="13"/>
        <v/>
      </c>
      <c r="S90" s="3" t="str">
        <f>IF($A90="","",R90/(Configuration!$B$7/1000000))</f>
        <v/>
      </c>
      <c r="T90" t="str">
        <f t="shared" si="14"/>
        <v/>
      </c>
      <c r="V90" s="3" t="str">
        <f>IF($A90="","",U90/(Configuration!$B$8/1000000))</f>
        <v/>
      </c>
      <c r="W90" t="str">
        <f t="shared" si="15"/>
        <v/>
      </c>
      <c r="Y90" s="3" t="str">
        <f>IF($A90="","",X90/(Configuration!$B$9/1000000))</f>
        <v/>
      </c>
    </row>
    <row r="91" spans="1:25" x14ac:dyDescent="0.2">
      <c r="A91" s="1"/>
      <c r="B91" t="str">
        <f t="shared" si="8"/>
        <v/>
      </c>
      <c r="D91" s="3" t="str">
        <f>IF($A91="","",C91/(Configuration!$B$2/1000000))</f>
        <v/>
      </c>
      <c r="E91" t="str">
        <f t="shared" si="9"/>
        <v/>
      </c>
      <c r="G91" s="3" t="str">
        <f>IF($A91="","",F91/(Configuration!$B$3/1000000))</f>
        <v/>
      </c>
      <c r="H91" t="str">
        <f t="shared" si="10"/>
        <v/>
      </c>
      <c r="J91" s="3" t="str">
        <f>IF($A91="","",I91/(Configuration!$B$4/1000000))</f>
        <v/>
      </c>
      <c r="K91" t="str">
        <f t="shared" si="11"/>
        <v/>
      </c>
      <c r="M91" s="3" t="str">
        <f>IF($A91="","",L91/(Configuration!$B$5/1000000))</f>
        <v/>
      </c>
      <c r="N91" t="str">
        <f t="shared" si="12"/>
        <v/>
      </c>
      <c r="P91" s="3" t="str">
        <f>IF($A91="","",O91/(Configuration!$B$6/1000000))</f>
        <v/>
      </c>
      <c r="Q91" t="str">
        <f t="shared" si="13"/>
        <v/>
      </c>
      <c r="S91" s="3" t="str">
        <f>IF($A91="","",R91/(Configuration!$B$7/1000000))</f>
        <v/>
      </c>
      <c r="T91" t="str">
        <f t="shared" si="14"/>
        <v/>
      </c>
      <c r="V91" s="3" t="str">
        <f>IF($A91="","",U91/(Configuration!$B$8/1000000))</f>
        <v/>
      </c>
      <c r="W91" t="str">
        <f t="shared" si="15"/>
        <v/>
      </c>
      <c r="Y91" s="3" t="str">
        <f>IF($A91="","",X91/(Configuration!$B$9/1000000))</f>
        <v/>
      </c>
    </row>
    <row r="92" spans="1:25" x14ac:dyDescent="0.2">
      <c r="A92" s="1"/>
      <c r="B92" t="str">
        <f t="shared" si="8"/>
        <v/>
      </c>
      <c r="D92" s="3" t="str">
        <f>IF($A92="","",C92/(Configuration!$B$2/1000000))</f>
        <v/>
      </c>
      <c r="E92" t="str">
        <f t="shared" si="9"/>
        <v/>
      </c>
      <c r="G92" s="3" t="str">
        <f>IF($A92="","",F92/(Configuration!$B$3/1000000))</f>
        <v/>
      </c>
      <c r="H92" t="str">
        <f t="shared" si="10"/>
        <v/>
      </c>
      <c r="J92" s="3" t="str">
        <f>IF($A92="","",I92/(Configuration!$B$4/1000000))</f>
        <v/>
      </c>
      <c r="K92" t="str">
        <f t="shared" si="11"/>
        <v/>
      </c>
      <c r="M92" s="3" t="str">
        <f>IF($A92="","",L92/(Configuration!$B$5/1000000))</f>
        <v/>
      </c>
      <c r="N92" t="str">
        <f t="shared" si="12"/>
        <v/>
      </c>
      <c r="P92" s="3" t="str">
        <f>IF($A92="","",O92/(Configuration!$B$6/1000000))</f>
        <v/>
      </c>
      <c r="Q92" t="str">
        <f t="shared" si="13"/>
        <v/>
      </c>
      <c r="S92" s="3" t="str">
        <f>IF($A92="","",R92/(Configuration!$B$7/1000000))</f>
        <v/>
      </c>
      <c r="T92" t="str">
        <f t="shared" si="14"/>
        <v/>
      </c>
      <c r="V92" s="3" t="str">
        <f>IF($A92="","",U92/(Configuration!$B$8/1000000))</f>
        <v/>
      </c>
      <c r="W92" t="str">
        <f t="shared" si="15"/>
        <v/>
      </c>
      <c r="Y92" s="3" t="str">
        <f>IF($A92="","",X92/(Configuration!$B$9/1000000))</f>
        <v/>
      </c>
    </row>
    <row r="93" spans="1:25" x14ac:dyDescent="0.2">
      <c r="A93" s="1"/>
      <c r="B93" t="str">
        <f t="shared" si="8"/>
        <v/>
      </c>
      <c r="D93" s="3" t="str">
        <f>IF($A93="","",C93/(Configuration!$B$2/1000000))</f>
        <v/>
      </c>
      <c r="E93" t="str">
        <f t="shared" si="9"/>
        <v/>
      </c>
      <c r="G93" s="3" t="str">
        <f>IF($A93="","",F93/(Configuration!$B$3/1000000))</f>
        <v/>
      </c>
      <c r="H93" t="str">
        <f t="shared" si="10"/>
        <v/>
      </c>
      <c r="J93" s="3" t="str">
        <f>IF($A93="","",I93/(Configuration!$B$4/1000000))</f>
        <v/>
      </c>
      <c r="K93" t="str">
        <f t="shared" si="11"/>
        <v/>
      </c>
      <c r="M93" s="3" t="str">
        <f>IF($A93="","",L93/(Configuration!$B$5/1000000))</f>
        <v/>
      </c>
      <c r="N93" t="str">
        <f t="shared" si="12"/>
        <v/>
      </c>
      <c r="P93" s="3" t="str">
        <f>IF($A93="","",O93/(Configuration!$B$6/1000000))</f>
        <v/>
      </c>
      <c r="Q93" t="str">
        <f t="shared" si="13"/>
        <v/>
      </c>
      <c r="S93" s="3" t="str">
        <f>IF($A93="","",R93/(Configuration!$B$7/1000000))</f>
        <v/>
      </c>
      <c r="T93" t="str">
        <f t="shared" si="14"/>
        <v/>
      </c>
      <c r="V93" s="3" t="str">
        <f>IF($A93="","",U93/(Configuration!$B$8/1000000))</f>
        <v/>
      </c>
      <c r="W93" t="str">
        <f t="shared" si="15"/>
        <v/>
      </c>
      <c r="Y93" s="3" t="str">
        <f>IF($A93="","",X93/(Configuration!$B$9/1000000))</f>
        <v/>
      </c>
    </row>
    <row r="94" spans="1:25" x14ac:dyDescent="0.2">
      <c r="A94" s="1"/>
      <c r="B94" t="str">
        <f t="shared" si="8"/>
        <v/>
      </c>
      <c r="D94" s="3" t="str">
        <f>IF($A94="","",C94/(Configuration!$B$2/1000000))</f>
        <v/>
      </c>
      <c r="E94" t="str">
        <f t="shared" si="9"/>
        <v/>
      </c>
      <c r="G94" s="3" t="str">
        <f>IF($A94="","",F94/(Configuration!$B$3/1000000))</f>
        <v/>
      </c>
      <c r="H94" t="str">
        <f t="shared" si="10"/>
        <v/>
      </c>
      <c r="J94" s="3" t="str">
        <f>IF($A94="","",I94/(Configuration!$B$4/1000000))</f>
        <v/>
      </c>
      <c r="K94" t="str">
        <f t="shared" si="11"/>
        <v/>
      </c>
      <c r="M94" s="3" t="str">
        <f>IF($A94="","",L94/(Configuration!$B$5/1000000))</f>
        <v/>
      </c>
      <c r="N94" t="str">
        <f t="shared" si="12"/>
        <v/>
      </c>
      <c r="P94" s="3" t="str">
        <f>IF($A94="","",O94/(Configuration!$B$6/1000000))</f>
        <v/>
      </c>
      <c r="Q94" t="str">
        <f t="shared" si="13"/>
        <v/>
      </c>
      <c r="S94" s="3" t="str">
        <f>IF($A94="","",R94/(Configuration!$B$7/1000000))</f>
        <v/>
      </c>
      <c r="T94" t="str">
        <f t="shared" si="14"/>
        <v/>
      </c>
      <c r="V94" s="3" t="str">
        <f>IF($A94="","",U94/(Configuration!$B$8/1000000))</f>
        <v/>
      </c>
      <c r="W94" t="str">
        <f t="shared" si="15"/>
        <v/>
      </c>
      <c r="Y94" s="3" t="str">
        <f>IF($A94="","",X94/(Configuration!$B$9/1000000))</f>
        <v/>
      </c>
    </row>
    <row r="95" spans="1:25" x14ac:dyDescent="0.2">
      <c r="A95" s="1"/>
      <c r="B95" t="str">
        <f t="shared" si="8"/>
        <v/>
      </c>
      <c r="D95" s="3" t="str">
        <f>IF($A95="","",C95/(Configuration!$B$2/1000000))</f>
        <v/>
      </c>
      <c r="E95" t="str">
        <f t="shared" si="9"/>
        <v/>
      </c>
      <c r="G95" s="3" t="str">
        <f>IF($A95="","",F95/(Configuration!$B$3/1000000))</f>
        <v/>
      </c>
      <c r="H95" t="str">
        <f t="shared" si="10"/>
        <v/>
      </c>
      <c r="J95" s="3" t="str">
        <f>IF($A95="","",I95/(Configuration!$B$4/1000000))</f>
        <v/>
      </c>
      <c r="K95" t="str">
        <f t="shared" si="11"/>
        <v/>
      </c>
      <c r="M95" s="3" t="str">
        <f>IF($A95="","",L95/(Configuration!$B$5/1000000))</f>
        <v/>
      </c>
      <c r="N95" t="str">
        <f t="shared" si="12"/>
        <v/>
      </c>
      <c r="P95" s="3" t="str">
        <f>IF($A95="","",O95/(Configuration!$B$6/1000000))</f>
        <v/>
      </c>
      <c r="Q95" t="str">
        <f t="shared" si="13"/>
        <v/>
      </c>
      <c r="S95" s="3" t="str">
        <f>IF($A95="","",R95/(Configuration!$B$7/1000000))</f>
        <v/>
      </c>
      <c r="T95" t="str">
        <f t="shared" si="14"/>
        <v/>
      </c>
      <c r="V95" s="3" t="str">
        <f>IF($A95="","",U95/(Configuration!$B$8/1000000))</f>
        <v/>
      </c>
      <c r="W95" t="str">
        <f t="shared" si="15"/>
        <v/>
      </c>
      <c r="Y95" s="3" t="str">
        <f>IF($A95="","",X95/(Configuration!$B$9/1000000))</f>
        <v/>
      </c>
    </row>
    <row r="96" spans="1:25" x14ac:dyDescent="0.2">
      <c r="A96" s="1"/>
      <c r="B96" t="str">
        <f t="shared" si="8"/>
        <v/>
      </c>
      <c r="D96" s="3" t="str">
        <f>IF($A96="","",C96/(Configuration!$B$2/1000000))</f>
        <v/>
      </c>
      <c r="E96" t="str">
        <f t="shared" si="9"/>
        <v/>
      </c>
      <c r="G96" s="3" t="str">
        <f>IF($A96="","",F96/(Configuration!$B$3/1000000))</f>
        <v/>
      </c>
      <c r="H96" t="str">
        <f t="shared" si="10"/>
        <v/>
      </c>
      <c r="J96" s="3" t="str">
        <f>IF($A96="","",I96/(Configuration!$B$4/1000000))</f>
        <v/>
      </c>
      <c r="K96" t="str">
        <f t="shared" si="11"/>
        <v/>
      </c>
      <c r="M96" s="3" t="str">
        <f>IF($A96="","",L96/(Configuration!$B$5/1000000))</f>
        <v/>
      </c>
      <c r="N96" t="str">
        <f t="shared" si="12"/>
        <v/>
      </c>
      <c r="P96" s="3" t="str">
        <f>IF($A96="","",O96/(Configuration!$B$6/1000000))</f>
        <v/>
      </c>
      <c r="Q96" t="str">
        <f t="shared" si="13"/>
        <v/>
      </c>
      <c r="S96" s="3" t="str">
        <f>IF($A96="","",R96/(Configuration!$B$7/1000000))</f>
        <v/>
      </c>
      <c r="T96" t="str">
        <f t="shared" si="14"/>
        <v/>
      </c>
      <c r="V96" s="3" t="str">
        <f>IF($A96="","",U96/(Configuration!$B$8/1000000))</f>
        <v/>
      </c>
      <c r="W96" t="str">
        <f t="shared" si="15"/>
        <v/>
      </c>
      <c r="Y96" s="3" t="str">
        <f>IF($A96="","",X96/(Configuration!$B$9/1000000))</f>
        <v/>
      </c>
    </row>
    <row r="97" spans="1:25" x14ac:dyDescent="0.2">
      <c r="A97" s="1"/>
      <c r="B97" t="str">
        <f t="shared" si="8"/>
        <v/>
      </c>
      <c r="D97" s="3" t="str">
        <f>IF($A97="","",C97/(Configuration!$B$2/1000000))</f>
        <v/>
      </c>
      <c r="E97" t="str">
        <f t="shared" si="9"/>
        <v/>
      </c>
      <c r="G97" s="3" t="str">
        <f>IF($A97="","",F97/(Configuration!$B$3/1000000))</f>
        <v/>
      </c>
      <c r="H97" t="str">
        <f t="shared" si="10"/>
        <v/>
      </c>
      <c r="J97" s="3" t="str">
        <f>IF($A97="","",I97/(Configuration!$B$4/1000000))</f>
        <v/>
      </c>
      <c r="K97" t="str">
        <f t="shared" si="11"/>
        <v/>
      </c>
      <c r="M97" s="3" t="str">
        <f>IF($A97="","",L97/(Configuration!$B$5/1000000))</f>
        <v/>
      </c>
      <c r="N97" t="str">
        <f t="shared" si="12"/>
        <v/>
      </c>
      <c r="P97" s="3" t="str">
        <f>IF($A97="","",O97/(Configuration!$B$6/1000000))</f>
        <v/>
      </c>
      <c r="Q97" t="str">
        <f t="shared" si="13"/>
        <v/>
      </c>
      <c r="S97" s="3" t="str">
        <f>IF($A97="","",R97/(Configuration!$B$7/1000000))</f>
        <v/>
      </c>
      <c r="T97" t="str">
        <f t="shared" si="14"/>
        <v/>
      </c>
      <c r="V97" s="3" t="str">
        <f>IF($A97="","",U97/(Configuration!$B$8/1000000))</f>
        <v/>
      </c>
      <c r="W97" t="str">
        <f t="shared" si="15"/>
        <v/>
      </c>
      <c r="Y97" s="3" t="str">
        <f>IF($A97="","",X97/(Configuration!$B$9/1000000))</f>
        <v/>
      </c>
    </row>
    <row r="98" spans="1:25" x14ac:dyDescent="0.2">
      <c r="A98" s="1"/>
      <c r="B98" t="str">
        <f t="shared" si="8"/>
        <v/>
      </c>
      <c r="D98" s="3" t="str">
        <f>IF($A98="","",C98/(Configuration!$B$2/1000000))</f>
        <v/>
      </c>
      <c r="E98" t="str">
        <f t="shared" si="9"/>
        <v/>
      </c>
      <c r="G98" s="3" t="str">
        <f>IF($A98="","",F98/(Configuration!$B$3/1000000))</f>
        <v/>
      </c>
      <c r="H98" t="str">
        <f t="shared" si="10"/>
        <v/>
      </c>
      <c r="J98" s="3" t="str">
        <f>IF($A98="","",I98/(Configuration!$B$4/1000000))</f>
        <v/>
      </c>
      <c r="K98" t="str">
        <f t="shared" si="11"/>
        <v/>
      </c>
      <c r="M98" s="3" t="str">
        <f>IF($A98="","",L98/(Configuration!$B$5/1000000))</f>
        <v/>
      </c>
      <c r="N98" t="str">
        <f t="shared" si="12"/>
        <v/>
      </c>
      <c r="P98" s="3" t="str">
        <f>IF($A98="","",O98/(Configuration!$B$6/1000000))</f>
        <v/>
      </c>
      <c r="Q98" t="str">
        <f t="shared" si="13"/>
        <v/>
      </c>
      <c r="S98" s="3" t="str">
        <f>IF($A98="","",R98/(Configuration!$B$7/1000000))</f>
        <v/>
      </c>
      <c r="T98" t="str">
        <f t="shared" si="14"/>
        <v/>
      </c>
      <c r="V98" s="3" t="str">
        <f>IF($A98="","",U98/(Configuration!$B$8/1000000))</f>
        <v/>
      </c>
      <c r="W98" t="str">
        <f t="shared" si="15"/>
        <v/>
      </c>
      <c r="Y98" s="3" t="str">
        <f>IF($A98="","",X98/(Configuration!$B$9/1000000))</f>
        <v/>
      </c>
    </row>
    <row r="99" spans="1:25" x14ac:dyDescent="0.2">
      <c r="A99" s="1"/>
      <c r="B99" t="str">
        <f t="shared" si="8"/>
        <v/>
      </c>
      <c r="D99" s="3" t="str">
        <f>IF($A99="","",C99/(Configuration!$B$2/1000000))</f>
        <v/>
      </c>
      <c r="E99" t="str">
        <f t="shared" si="9"/>
        <v/>
      </c>
      <c r="G99" s="3" t="str">
        <f>IF($A99="","",F99/(Configuration!$B$3/1000000))</f>
        <v/>
      </c>
      <c r="H99" t="str">
        <f t="shared" si="10"/>
        <v/>
      </c>
      <c r="J99" s="3" t="str">
        <f>IF($A99="","",I99/(Configuration!$B$4/1000000))</f>
        <v/>
      </c>
      <c r="K99" t="str">
        <f t="shared" si="11"/>
        <v/>
      </c>
      <c r="M99" s="3" t="str">
        <f>IF($A99="","",L99/(Configuration!$B$5/1000000))</f>
        <v/>
      </c>
      <c r="N99" t="str">
        <f t="shared" si="12"/>
        <v/>
      </c>
      <c r="P99" s="3" t="str">
        <f>IF($A99="","",O99/(Configuration!$B$6/1000000))</f>
        <v/>
      </c>
      <c r="Q99" t="str">
        <f t="shared" si="13"/>
        <v/>
      </c>
      <c r="S99" s="3" t="str">
        <f>IF($A99="","",R99/(Configuration!$B$7/1000000))</f>
        <v/>
      </c>
      <c r="T99" t="str">
        <f t="shared" si="14"/>
        <v/>
      </c>
      <c r="V99" s="3" t="str">
        <f>IF($A99="","",U99/(Configuration!$B$8/1000000))</f>
        <v/>
      </c>
      <c r="W99" t="str">
        <f t="shared" si="15"/>
        <v/>
      </c>
      <c r="Y99" s="3" t="str">
        <f>IF($A99="","",X99/(Configuration!$B$9/1000000))</f>
        <v/>
      </c>
    </row>
    <row r="100" spans="1:25" x14ac:dyDescent="0.2">
      <c r="A100" s="1"/>
      <c r="B100" t="str">
        <f t="shared" si="8"/>
        <v/>
      </c>
      <c r="D100" s="3" t="str">
        <f>IF($A100="","",C100/(Configuration!$B$2/1000000))</f>
        <v/>
      </c>
      <c r="E100" t="str">
        <f t="shared" si="9"/>
        <v/>
      </c>
      <c r="G100" s="3" t="str">
        <f>IF($A100="","",F100/(Configuration!$B$3/1000000))</f>
        <v/>
      </c>
      <c r="H100" t="str">
        <f t="shared" si="10"/>
        <v/>
      </c>
      <c r="J100" s="3" t="str">
        <f>IF($A100="","",I100/(Configuration!$B$4/1000000))</f>
        <v/>
      </c>
      <c r="K100" t="str">
        <f t="shared" si="11"/>
        <v/>
      </c>
      <c r="M100" s="3" t="str">
        <f>IF($A100="","",L100/(Configuration!$B$5/1000000))</f>
        <v/>
      </c>
      <c r="N100" t="str">
        <f t="shared" si="12"/>
        <v/>
      </c>
      <c r="P100" s="3" t="str">
        <f>IF($A100="","",O100/(Configuration!$B$6/1000000))</f>
        <v/>
      </c>
      <c r="Q100" t="str">
        <f t="shared" si="13"/>
        <v/>
      </c>
      <c r="S100" s="3" t="str">
        <f>IF($A100="","",R100/(Configuration!$B$7/1000000))</f>
        <v/>
      </c>
      <c r="T100" t="str">
        <f t="shared" si="14"/>
        <v/>
      </c>
      <c r="V100" s="3" t="str">
        <f>IF($A100="","",U100/(Configuration!$B$8/1000000))</f>
        <v/>
      </c>
      <c r="W100" t="str">
        <f t="shared" si="15"/>
        <v/>
      </c>
      <c r="Y100" s="3" t="str">
        <f>IF($A100="","",X100/(Configuration!$B$9/1000000))</f>
        <v/>
      </c>
    </row>
    <row r="101" spans="1:25" x14ac:dyDescent="0.2">
      <c r="A101" s="1"/>
      <c r="D101" s="3" t="str">
        <f>IF($A101="","",C101/(Configuration!$B$2/1000000))</f>
        <v/>
      </c>
      <c r="G101" s="3" t="str">
        <f>IF($A101="","",F101/(Configuration!$B$3/1000000))</f>
        <v/>
      </c>
      <c r="J101" s="3" t="str">
        <f>IF($A101="","",I101/(Configuration!$B$4/1000000))</f>
        <v/>
      </c>
      <c r="M101" s="3" t="str">
        <f>IF($A101="","",L101/(Configuration!$B$5/1000000))</f>
        <v/>
      </c>
      <c r="P101" s="3" t="str">
        <f>IF($A101="","",O101/(Configuration!$B$6/1000000))</f>
        <v/>
      </c>
      <c r="Q101" t="str">
        <f t="shared" si="13"/>
        <v/>
      </c>
    </row>
    <row r="102" spans="1:25" x14ac:dyDescent="0.2">
      <c r="A102" s="1"/>
      <c r="D102" s="3" t="str">
        <f>IF($A102="","",C102/(Configuration!$B$2/1000000))</f>
        <v/>
      </c>
      <c r="G102" s="3" t="str">
        <f>IF($A102="","",F102/(Configuration!$B$3/1000000))</f>
        <v/>
      </c>
      <c r="J102" s="3" t="str">
        <f>IF($A102="","",I102/(Configuration!$B$4/1000000))</f>
        <v/>
      </c>
      <c r="M102" s="3" t="str">
        <f>IF($A102="","",L102/(Configuration!$B$5/1000000))</f>
        <v/>
      </c>
      <c r="P102" s="3" t="str">
        <f>IF($A102="","",O102/(Configuration!$B$6/1000000))</f>
        <v/>
      </c>
      <c r="Q102" t="str">
        <f t="shared" si="13"/>
        <v/>
      </c>
    </row>
    <row r="103" spans="1:25" x14ac:dyDescent="0.2">
      <c r="A103" s="1"/>
      <c r="M103" s="3" t="str">
        <f>IF($A103="","",L103/(Configuration!$B$5/1000000))</f>
        <v/>
      </c>
    </row>
    <row r="104" spans="1:25" x14ac:dyDescent="0.2">
      <c r="A104" s="1"/>
      <c r="M104" s="3" t="str">
        <f>IF($A104="","",L104/(Configuration!$B$5/1000000))</f>
        <v/>
      </c>
    </row>
    <row r="105" spans="1:25" x14ac:dyDescent="0.2">
      <c r="A105" s="1"/>
      <c r="M105" s="3" t="str">
        <f>IF($A105="","",L105/(Configuration!$B$5/1000000))</f>
        <v/>
      </c>
    </row>
    <row r="106" spans="1:25" x14ac:dyDescent="0.2">
      <c r="A106" s="1"/>
      <c r="M106" s="3" t="str">
        <f>IF($A106="","",L106/(Configuration!$B$5/1000000))</f>
        <v/>
      </c>
    </row>
    <row r="107" spans="1:25" x14ac:dyDescent="0.2">
      <c r="A107" s="1"/>
      <c r="M107" s="3" t="str">
        <f>IF($A107="","",L107/(Configuration!$B$5/1000000))</f>
        <v/>
      </c>
    </row>
    <row r="108" spans="1:25" x14ac:dyDescent="0.2">
      <c r="A108" s="1"/>
      <c r="M108" s="3" t="str">
        <f>IF($A108="","",L108/(Configuration!$B$5/1000000))</f>
        <v/>
      </c>
    </row>
    <row r="109" spans="1:25" x14ac:dyDescent="0.2">
      <c r="A109" s="1"/>
      <c r="M109" s="3" t="str">
        <f>IF($A109="","",L109/(Configuration!$B$5/1000000))</f>
        <v/>
      </c>
    </row>
    <row r="110" spans="1:25" x14ac:dyDescent="0.2">
      <c r="A110" s="1"/>
      <c r="M110" s="3" t="str">
        <f>IF($A110="","",L110/(Configuration!$B$5/1000000))</f>
        <v/>
      </c>
    </row>
    <row r="111" spans="1:25" x14ac:dyDescent="0.2">
      <c r="A111" s="1"/>
      <c r="M111" s="3" t="str">
        <f>IF($A111="","",L111/(Configuration!$B$5/1000000))</f>
        <v/>
      </c>
    </row>
    <row r="112" spans="1:25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8">
    <mergeCell ref="Q1:S1"/>
    <mergeCell ref="T1:V1"/>
    <mergeCell ref="W1:Y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12"/>
  <sheetViews>
    <sheetView workbookViewId="0">
      <selection activeCell="B12" sqref="B12"/>
    </sheetView>
  </sheetViews>
  <sheetFormatPr defaultColWidth="10.89453125" defaultRowHeight="15" x14ac:dyDescent="0.2"/>
  <cols>
    <col min="1" max="1" width="25.01953125" bestFit="1" customWidth="1"/>
    <col min="3" max="3" width="149.72265625" bestFit="1" customWidth="1"/>
  </cols>
  <sheetData>
    <row r="1" spans="1:3" x14ac:dyDescent="0.2">
      <c r="A1" t="s">
        <v>65</v>
      </c>
      <c r="B1" s="9">
        <v>25364300</v>
      </c>
      <c r="C1" t="s">
        <v>66</v>
      </c>
    </row>
    <row r="2" spans="1:3" x14ac:dyDescent="0.2">
      <c r="A2" t="s">
        <v>69</v>
      </c>
      <c r="B2" s="10">
        <v>60359546</v>
      </c>
      <c r="C2" t="s">
        <v>70</v>
      </c>
    </row>
    <row r="3" spans="1:3" x14ac:dyDescent="0.2">
      <c r="A3" t="s">
        <v>77</v>
      </c>
      <c r="B3" s="8">
        <v>67069000</v>
      </c>
      <c r="C3" t="s">
        <v>78</v>
      </c>
    </row>
    <row r="4" spans="1:3" x14ac:dyDescent="0.2">
      <c r="A4" t="s">
        <v>118</v>
      </c>
      <c r="B4" s="8">
        <v>5822763</v>
      </c>
      <c r="C4" t="s">
        <v>119</v>
      </c>
    </row>
    <row r="5" spans="1:3" x14ac:dyDescent="0.2">
      <c r="A5" t="s">
        <v>124</v>
      </c>
      <c r="B5">
        <v>329403072</v>
      </c>
      <c r="C5" t="s">
        <v>125</v>
      </c>
    </row>
    <row r="6" spans="1:3" x14ac:dyDescent="0.2">
      <c r="A6" t="s">
        <v>134</v>
      </c>
      <c r="B6">
        <v>11431406</v>
      </c>
      <c r="C6" t="s">
        <v>135</v>
      </c>
    </row>
    <row r="7" spans="1:3" x14ac:dyDescent="0.2">
      <c r="A7" t="s">
        <v>145</v>
      </c>
      <c r="B7">
        <v>5703600</v>
      </c>
      <c r="C7" t="s">
        <v>146</v>
      </c>
    </row>
    <row r="8" spans="1:3" x14ac:dyDescent="0.2">
      <c r="A8" t="s">
        <v>148</v>
      </c>
      <c r="B8">
        <v>51780579</v>
      </c>
      <c r="C8" t="s">
        <v>149</v>
      </c>
    </row>
    <row r="9" spans="1:3" x14ac:dyDescent="0.2">
      <c r="A9" t="s">
        <v>152</v>
      </c>
      <c r="B9">
        <v>63182178</v>
      </c>
      <c r="C9" t="s">
        <v>153</v>
      </c>
    </row>
    <row r="12" spans="1:3" x14ac:dyDescent="0.2">
      <c r="A12" t="s">
        <v>129</v>
      </c>
      <c r="B1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13</vt:i4>
      </vt:variant>
    </vt:vector>
  </HeadingPairs>
  <TitlesOfParts>
    <vt:vector size="19" baseType="lpstr">
      <vt:lpstr>Sources</vt:lpstr>
      <vt:lpstr>Changelog</vt:lpstr>
      <vt:lpstr>Daily</vt:lpstr>
      <vt:lpstr>Cumulative</vt:lpstr>
      <vt:lpstr>International</vt:lpstr>
      <vt:lpstr>Configuration</vt:lpstr>
      <vt:lpstr>National Infections</vt:lpstr>
      <vt:lpstr>National Infections Log</vt:lpstr>
      <vt:lpstr>Daily Infections</vt:lpstr>
      <vt:lpstr>Infections by State</vt:lpstr>
      <vt:lpstr>Infections by State Log</vt:lpstr>
      <vt:lpstr>Normalised Growth</vt:lpstr>
      <vt:lpstr>Normalised Growth Log</vt:lpstr>
      <vt:lpstr>Days since 100 infections</vt:lpstr>
      <vt:lpstr>Days since 100 infections Log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2020-03-29T10:11:36Z</dcterms:modified>
</cp:coreProperties>
</file>