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70" documentId="13_ncr:1_{9924DA92-7C4E-9E44-AAAE-5FC4C577B883}" xr6:coauthVersionLast="45" xr6:coauthVersionMax="45" xr10:uidLastSave="{3E609689-2CA4-5442-AF39-B369D77ACE79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2" l="1"/>
  <c r="B78" i="2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DI81" i="2"/>
  <c r="BR80" i="2"/>
  <c r="DF80" i="2" a="1"/>
  <c r="DF80" i="2"/>
  <c r="DI80" i="2"/>
  <c r="BR79" i="2"/>
  <c r="DF79" i="2" a="1"/>
  <c r="DF79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AD75" i="2"/>
  <c r="F75" i="2"/>
  <c r="AI75" i="2"/>
  <c r="AB75" i="2"/>
  <c r="AE75" i="2"/>
  <c r="AJ75" i="2"/>
  <c r="AK75" i="2"/>
  <c r="E74" i="2"/>
  <c r="AH74" i="2"/>
  <c r="AA74" i="2"/>
  <c r="AD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<sst xmlns="http://schemas.openxmlformats.org/spreadsheetml/2006/main" count="398" uniqueCount="213">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</sst>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6015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96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98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98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4.91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132</c:v>
                </c:pt>
                <c:pt idx="49">
                  <c:v>152</c:v>
                </c:pt>
                <c:pt idx="50">
                  <c:v>174</c:v>
                </c:pt>
                <c:pt idx="51">
                  <c:v>202</c:v>
                </c:pt>
                <c:pt idx="52">
                  <c:v>232</c:v>
                </c:pt>
                <c:pt idx="53">
                  <c:v>268</c:v>
                </c:pt>
                <c:pt idx="54">
                  <c:v>308</c:v>
                </c:pt>
                <c:pt idx="55">
                  <c:v>356</c:v>
                </c:pt>
                <c:pt idx="56">
                  <c:v>410</c:v>
                </c:pt>
                <c:pt idx="57">
                  <c:v>472</c:v>
                </c:pt>
                <c:pt idx="58">
                  <c:v>544</c:v>
                </c:pt>
                <c:pt idx="59">
                  <c:v>626</c:v>
                </c:pt>
                <c:pt idx="60">
                  <c:v>722</c:v>
                </c:pt>
                <c:pt idx="61">
                  <c:v>832</c:v>
                </c:pt>
                <c:pt idx="62">
                  <c:v>958</c:v>
                </c:pt>
                <c:pt idx="63">
                  <c:v>1104</c:v>
                </c:pt>
                <c:pt idx="64">
                  <c:v>1270</c:v>
                </c:pt>
                <c:pt idx="65">
                  <c:v>1464</c:v>
                </c:pt>
                <c:pt idx="66">
                  <c:v>1686</c:v>
                </c:pt>
                <c:pt idx="67">
                  <c:v>1942</c:v>
                </c:pt>
                <c:pt idx="68">
                  <c:v>2236</c:v>
                </c:pt>
                <c:pt idx="69">
                  <c:v>2576</c:v>
                </c:pt>
                <c:pt idx="70">
                  <c:v>2968</c:v>
                </c:pt>
                <c:pt idx="71">
                  <c:v>3418</c:v>
                </c:pt>
                <c:pt idx="72">
                  <c:v>3936</c:v>
                </c:pt>
                <c:pt idx="73">
                  <c:v>4534</c:v>
                </c:pt>
                <c:pt idx="74">
                  <c:v>5222</c:v>
                </c:pt>
                <c:pt idx="75">
                  <c:v>6014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3979</c:v>
                </c:pt>
                <c:pt idx="66">
                  <c:v>4183</c:v>
                </c:pt>
                <c:pt idx="67">
                  <c:v>4386</c:v>
                </c:pt>
                <c:pt idx="68">
                  <c:v>4590</c:v>
                </c:pt>
                <c:pt idx="69">
                  <c:v>4793</c:v>
                </c:pt>
                <c:pt idx="70">
                  <c:v>4997</c:v>
                </c:pt>
                <c:pt idx="71">
                  <c:v>5200</c:v>
                </c:pt>
                <c:pt idx="72">
                  <c:v>5404</c:v>
                </c:pt>
                <c:pt idx="73">
                  <c:v>5607</c:v>
                </c:pt>
                <c:pt idx="74">
                  <c:v>5811</c:v>
                </c:pt>
                <c:pt idx="75">
                  <c:v>6015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4.91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132</c:v>
                </c:pt>
                <c:pt idx="49">
                  <c:v>152</c:v>
                </c:pt>
                <c:pt idx="50">
                  <c:v>174</c:v>
                </c:pt>
                <c:pt idx="51">
                  <c:v>202</c:v>
                </c:pt>
                <c:pt idx="52">
                  <c:v>232</c:v>
                </c:pt>
                <c:pt idx="53">
                  <c:v>268</c:v>
                </c:pt>
                <c:pt idx="54">
                  <c:v>308</c:v>
                </c:pt>
                <c:pt idx="55">
                  <c:v>356</c:v>
                </c:pt>
                <c:pt idx="56">
                  <c:v>410</c:v>
                </c:pt>
                <c:pt idx="57">
                  <c:v>472</c:v>
                </c:pt>
                <c:pt idx="58">
                  <c:v>544</c:v>
                </c:pt>
                <c:pt idx="59">
                  <c:v>626</c:v>
                </c:pt>
                <c:pt idx="60">
                  <c:v>722</c:v>
                </c:pt>
                <c:pt idx="61">
                  <c:v>832</c:v>
                </c:pt>
                <c:pt idx="62">
                  <c:v>958</c:v>
                </c:pt>
                <c:pt idx="63">
                  <c:v>1104</c:v>
                </c:pt>
                <c:pt idx="64">
                  <c:v>1270</c:v>
                </c:pt>
                <c:pt idx="65">
                  <c:v>1464</c:v>
                </c:pt>
                <c:pt idx="66">
                  <c:v>1686</c:v>
                </c:pt>
                <c:pt idx="67">
                  <c:v>1942</c:v>
                </c:pt>
                <c:pt idx="68">
                  <c:v>2236</c:v>
                </c:pt>
                <c:pt idx="69">
                  <c:v>2576</c:v>
                </c:pt>
                <c:pt idx="70">
                  <c:v>2968</c:v>
                </c:pt>
                <c:pt idx="71">
                  <c:v>3418</c:v>
                </c:pt>
                <c:pt idx="72">
                  <c:v>3936</c:v>
                </c:pt>
                <c:pt idx="73">
                  <c:v>4534</c:v>
                </c:pt>
                <c:pt idx="74">
                  <c:v>5222</c:v>
                </c:pt>
                <c:pt idx="75">
                  <c:v>6014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203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316</c:v>
                </c:pt>
                <c:pt idx="48">
                  <c:v>520</c:v>
                </c:pt>
                <c:pt idx="49">
                  <c:v>723</c:v>
                </c:pt>
                <c:pt idx="50">
                  <c:v>927</c:v>
                </c:pt>
                <c:pt idx="51">
                  <c:v>1130</c:v>
                </c:pt>
                <c:pt idx="52">
                  <c:v>1334</c:v>
                </c:pt>
                <c:pt idx="53">
                  <c:v>1537</c:v>
                </c:pt>
                <c:pt idx="54">
                  <c:v>1741</c:v>
                </c:pt>
                <c:pt idx="55">
                  <c:v>1944</c:v>
                </c:pt>
                <c:pt idx="56">
                  <c:v>2148</c:v>
                </c:pt>
                <c:pt idx="57">
                  <c:v>2351</c:v>
                </c:pt>
                <c:pt idx="58">
                  <c:v>2555</c:v>
                </c:pt>
                <c:pt idx="59">
                  <c:v>2758</c:v>
                </c:pt>
                <c:pt idx="60">
                  <c:v>2962</c:v>
                </c:pt>
                <c:pt idx="61">
                  <c:v>3165</c:v>
                </c:pt>
                <c:pt idx="62">
                  <c:v>3369</c:v>
                </c:pt>
                <c:pt idx="63">
                  <c:v>3572</c:v>
                </c:pt>
                <c:pt idx="64">
                  <c:v>3776</c:v>
                </c:pt>
                <c:pt idx="65">
                  <c:v>3979</c:v>
                </c:pt>
                <c:pt idx="66">
                  <c:v>4183</c:v>
                </c:pt>
                <c:pt idx="67">
                  <c:v>4386</c:v>
                </c:pt>
                <c:pt idx="68">
                  <c:v>4590</c:v>
                </c:pt>
                <c:pt idx="69">
                  <c:v>4793</c:v>
                </c:pt>
                <c:pt idx="70">
                  <c:v>4997</c:v>
                </c:pt>
                <c:pt idx="71">
                  <c:v>5200</c:v>
                </c:pt>
                <c:pt idx="72">
                  <c:v>5404</c:v>
                </c:pt>
                <c:pt idx="73">
                  <c:v>5607</c:v>
                </c:pt>
                <c:pt idx="74">
                  <c:v>5811</c:v>
                </c:pt>
                <c:pt idx="75">
                  <c:v>6015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6015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0.80672268907563027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4865</c:v>
                </c:pt>
                <c:pt idx="75">
                  <c:v>4864</c:v>
                </c:pt>
                <c:pt idx="76">
                  <c:v>4873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3281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3"/>
  <sheetViews>
    <sheetView topLeftCell="A81" zoomScaleNormal="150" zoomScaleSheetLayoutView="100" workbookViewId="0">
      <selection activeCell="A94" sqref="A94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J72" activePane="bottomRight" state="frozen"/>
      <selection pane="bottomLeft" activeCell="A37" sqref="A37"/>
      <selection pane="topRight" activeCell="R1" sqref="R1"/>
      <selection pane="bottomRight" activeCell="A79" sqref="A79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U78">
        <v>11</v>
      </c>
      <c r="X78">
        <v>21</v>
      </c>
      <c r="Y78">
        <v>50</v>
      </c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37" activePane="bottomRight" state="frozen"/>
      <selection pane="bottomLeft" activeCell="A51" sqref="A51"/>
      <selection pane="topRight" activeCell="B1" sqref="B1"/>
      <selection pane="bottomRight" activeCell="A79" sqref="A7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4.91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203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cm="1">
        <f t="array" ref="DN20">IFERROR(IF(ISNA($A20),NA(),INDEX(K$3:K$2000,_xlfn.XMATCH(Configuration!$B$12,K$3:K$2000,1,1)+$DJ20)-0), NA())</f>
        <v>420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cm="1">
        <f t="array" ref="DQ20">IFERROR(IF(ISNA($A20),NA(),INDEX(T$3:T$2000,_xlfn.XMATCH(Configuration!$B$12,T$3:T$2000,1,1)+$DJ20)-0), NA())</f>
        <v>481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cm="1">
        <f t="array" ref="DO23">IFERROR(IF(ISNA($A23),NA(),INDEX(N$3:N$2000,_xlfn.XMATCH(Configuration!$B$12,N$3:N$2000,1,1)+$DJ23)-0), NA())</f>
        <v>943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cm="1">
        <f t="array" ref="DR24">IFERROR(IF(ISNA($A24),NA(),INDEX(W$3:W$2000,_xlfn.XMATCH(Configuration!$B$12,W$3:W$2000,1,1)+$DJ24)-0), NA())</f>
        <v>1212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cm="1">
        <f t="array" ref="DK25">IFERROR(IF(ISNA($A25),NA(),INDEX(B$3:B$2000,_xlfn.XMATCH(Configuration!$B$12,B$3:B$2000,1,1)+$DJ25)-0), NA())</f>
        <v>0</v>
      </c>
      <c r="DL25" cm="1">
        <f t="array" ref="DL25">IFERROR(IF(ISNA($A25),NA(),INDEX(E$3:E$2000,_xlfn.XMATCH(Configuration!$B$12,E$3:E$2000,1,1)+$DJ25)-0), NA())</f>
        <v>2580</v>
      </c>
      <c r="DM25" cm="1">
        <f t="array" ref="DM25">IFERROR(IF(ISNA($A25),NA(),INDEX(H$3:H$2000,_xlfn.XMATCH(Configuration!$B$12,H$3:H$2000,1,1)+$DJ25)-0), NA())</f>
        <v>0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cm="1">
        <f t="array" ref="DP25">IFERROR(IF(ISNA($A25),NA(),INDEX(Q$3:Q$2000,_xlfn.XMATCH(Configuration!$B$12,Q$3:Q$2000,1,1)+$DJ25)-0), NA())</f>
        <v>0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cm="1">
        <f t="array" ref="DP26">IFERROR(IF(ISNA($A26),NA(),INDEX(Q$3:Q$2000,_xlfn.XMATCH(Configuration!$B$12,Q$3:Q$2000,1,1)+$DJ26)-0), NA())</f>
        <v>0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25</v>
      </c>
      <c r="DK28" cm="1">
        <f t="array" ref="DK28">IFERROR(IF(ISNA($A28),NA(),INDEX(B$3:B$2000,_xlfn.XMATCH(Configuration!$B$12,B$3:B$2000,1,1)+$DJ28)-0), NA())</f>
        <v>0</v>
      </c>
      <c r="DL28" cm="1">
        <f t="array" ref="DL28">IFERROR(IF(ISNA($A28),NA(),INDEX(E$3:E$2000,_xlfn.XMATCH(Configuration!$B$12,E$3:E$2000,1,1)+$DJ28)-0), NA())</f>
        <v>2734</v>
      </c>
      <c r="DM28" cm="1">
        <f t="array" ref="DM28">IFERROR(IF(ISNA($A28),NA(),INDEX(H$3:H$2000,_xlfn.XMATCH(Configuration!$B$12,H$3:H$2000,1,1)+$DJ28)-0), NA())</f>
        <v>0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cm="1">
        <f t="array" ref="DP28">IFERROR(IF(ISNA($A28),NA(),INDEX(Q$3:Q$2000,_xlfn.XMATCH(Configuration!$B$12,Q$3:Q$2000,1,1)+$DJ28)-0), NA())</f>
        <v>0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114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316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132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520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152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723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174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927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202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1130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232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1334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268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1537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308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1741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356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1944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410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2148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>
        <f>IFERROR(IF(OR(ISNA($A60),$AC60&lt;100),NA(),IF(FLOOR(2^($BR60+(LOG(100)/LOG(2))),2)-100&gt; _xlfn.AGGREGATE(4,6,$BZ$3:$DF$2000)+2000,NA(),FLOOR(2^($BR60+(LOG(100)/LOG(2))),2))), NA())</f>
        <v>204800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472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2351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544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2555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626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2758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722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2962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832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3165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958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3369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1104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3572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1270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3776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1464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3979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1686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4183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1942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4386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>
        <f>IFERROR(IF(OR(ISNA($A71),$AC71&lt;100),NA(),IF(FLOOR((2^(($BR71+4*LOG(10)/LOG(2))/2)),2)&gt; _xlfn.AGGREGATE(4,6,$BZ$3:$DF$2000)+2000,NA(),FLOOR((2^(($BR71+4*LOG(10)/LOG(2))/2)),2))), NA())</f>
        <v>204800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2236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4590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2576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4793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2968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4997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3418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5200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828</v>
      </c>
      <c r="AE75">
        <f t="shared" si="61"/>
        <v>35</v>
      </c>
      <c r="AF75" s="5">
        <f t="shared" si="62"/>
        <v>0.74210526315789471</v>
      </c>
      <c r="AG75">
        <f t="shared" si="63"/>
        <v>4830</v>
      </c>
      <c r="AH75">
        <f t="shared" si="64"/>
        <v>3113</v>
      </c>
      <c r="AI75">
        <f t="shared" si="65"/>
        <v>824</v>
      </c>
      <c r="AJ75">
        <f t="shared" si="66"/>
        <v>19</v>
      </c>
      <c r="AK75">
        <f t="shared" si="67"/>
        <v>2270</v>
      </c>
      <c r="AL75" s="2">
        <f t="shared" si="68"/>
        <v>4.0556199304750871E-2</v>
      </c>
      <c r="AM75" s="2">
        <f t="shared" si="69"/>
        <v>0.95944380069524915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 t="str">
        <f>IF(OR(_xlfn.IFNA($A75,"")="", ROW()&lt;=3,MAX(International!$I$3:$I$2000)&lt;$AC75),"",$A75-_xlfn.XLOOKUP($AC75,International!$I$3:$I$2000,International!$A$3:$A$2000,NA(),1,1))</f>
        <v/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3936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5404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894</v>
      </c>
      <c r="AE76">
        <f t="shared" si="61"/>
        <v>41</v>
      </c>
      <c r="AF76" s="5">
        <f t="shared" si="62"/>
        <v>0.75886524822695034</v>
      </c>
      <c r="AG76">
        <f t="shared" si="63"/>
        <v>4865</v>
      </c>
      <c r="AH76">
        <f t="shared" si="64"/>
        <v>3163</v>
      </c>
      <c r="AI76">
        <f t="shared" si="65"/>
        <v>890</v>
      </c>
      <c r="AJ76">
        <f t="shared" si="66"/>
        <v>23</v>
      </c>
      <c r="AK76">
        <f t="shared" si="67"/>
        <v>2250</v>
      </c>
      <c r="AL76" s="2">
        <f t="shared" si="68"/>
        <v>4.3850267379679148E-2</v>
      </c>
      <c r="AM76" s="2">
        <f t="shared" si="69"/>
        <v>0.95614973262032088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 t="str">
        <f>IF(OR(_xlfn.IFNA($A76,"")="", ROW()&lt;=3,MAX(International!$I$3:$I$2000)&lt;$AC76),"",$A76-_xlfn.XLOOKUP($AC76,International!$I$3:$I$2000,International!$A$3:$A$2000,NA(),1,1))</f>
        <v/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4534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5607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54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88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112</v>
      </c>
      <c r="AB77">
        <f>IF(_xlfn.IFNA($A77,"")="","",Daily!E77+Daily!H77+Daily!K77+Daily!N77+Daily!Q77+Daily!T77+Daily!W77+Daily!Z77)</f>
        <v>8</v>
      </c>
      <c r="AC77">
        <f t="shared" si="59"/>
        <v>5919</v>
      </c>
      <c r="AD77">
        <f t="shared" si="60"/>
        <v>1006</v>
      </c>
      <c r="AE77">
        <f t="shared" si="61"/>
        <v>49</v>
      </c>
      <c r="AF77" s="5">
        <f t="shared" si="62"/>
        <v>1.1121495327102804</v>
      </c>
      <c r="AG77">
        <f t="shared" si="63"/>
        <v>4864</v>
      </c>
      <c r="AH77">
        <f t="shared" si="64"/>
        <v>3233</v>
      </c>
      <c r="AI77">
        <f t="shared" si="65"/>
        <v>1002</v>
      </c>
      <c r="AJ77">
        <f t="shared" si="66"/>
        <v>28</v>
      </c>
      <c r="AK77">
        <f t="shared" si="67"/>
        <v>2203</v>
      </c>
      <c r="AL77" s="2">
        <f t="shared" si="68"/>
        <v>4.6445497630331754E-2</v>
      </c>
      <c r="AM77" s="2">
        <f t="shared" si="69"/>
        <v>0.95355450236966821</v>
      </c>
      <c r="AN77" s="2">
        <f t="shared" si="70"/>
        <v>1.6387903362054403E-2</v>
      </c>
      <c r="AO77" s="2">
        <f t="shared" si="71"/>
        <v>0.45379287041730021</v>
      </c>
      <c r="AP77" s="2">
        <f t="shared" si="72"/>
        <v>4.7305288055414767E-3</v>
      </c>
      <c r="AQ77" s="2">
        <f t="shared" si="73"/>
        <v>7.011319479641831E-2</v>
      </c>
      <c r="AR77" s="2">
        <f t="shared" si="74"/>
        <v>0.15779692515627639</v>
      </c>
      <c r="AS77" s="2">
        <f t="shared" si="75"/>
        <v>1.6556850819395168E-2</v>
      </c>
      <c r="AT77" s="2">
        <f t="shared" si="76"/>
        <v>7.9405304950160502E-2</v>
      </c>
      <c r="AU77" s="2">
        <f t="shared" si="77"/>
        <v>0.20121642169285353</v>
      </c>
      <c r="AV77" s="3">
        <f t="shared" ca="1" si="78"/>
        <v>194</v>
      </c>
      <c r="AW77" s="2">
        <f t="shared" si="79"/>
        <v>2.0517241379310346E-2</v>
      </c>
      <c r="AX77" s="2">
        <f t="shared" si="80"/>
        <v>0.11214953271028037</v>
      </c>
      <c r="AY77" t="e">
        <f t="shared" si="81"/>
        <v>#N/A</v>
      </c>
      <c r="AZ77">
        <f t="shared" si="82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 t="str">
        <f>IF(OR(_xlfn.IFNA($A77,"")="", ROW()&lt;=3,MAX(International!$I$3:$I$2000)&lt;$AC77),"",$A77-_xlfn.XLOOKUP($AC77,International!$I$3:$I$2000,International!$A$3:$A$2000,NA(),1,1))</f>
        <v/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83"/>
        <v>28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>
        <f>IFERROR(IF(OR(ISNA($A77),$AC77&lt;100),NA(),IF(FLOOR((2^(($BR77+6*LOG(10)/LOG(2))/3)),2)&gt; _xlfn.AGGREGATE(4,6,$BZ$3:$DF$2000)+2000,NA(),FLOOR((2^(($BR77+6*LOG(10)/LOG(2))/3)),2))), NA())</f>
        <v>64506</v>
      </c>
      <c r="BV77">
        <f>IFERROR(IF(OR(ISNA($A77),$AC77&lt;100),NA(),IF(FLOOR((2^(($BR77+8*LOG(10)/LOG(2))/4)),2)&gt; _xlfn.AGGREGATE(4,6,$BZ$3:$DF$2000)+2000,NA(),FLOOR((2^(($BR77+8*LOG(10)/LOG(2))/4)),2))), NA())</f>
        <v>12800</v>
      </c>
      <c r="BW77">
        <f>IFERROR(IF(OR(ISNA($A77),$AC77&lt;100),NA(),IF(FLOOR((2^(($BR77+10*LOG(10)/LOG(2))/5)),2)&gt; _xlfn.AGGREGATE(4,6,$BZ$3:$DF$2000)+2000,NA(),FLOOR((2^(($BR77+10*LOG(10)/LOG(2))/5)),2))), NA())</f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5222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5811</v>
      </c>
      <c r="BZ77">
        <f t="shared" si="84"/>
        <v>5919</v>
      </c>
      <c r="CA77">
        <f t="shared" si="51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85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52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86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53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87"/>
        <v>5.2943166789631926</v>
      </c>
      <c r="CL77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5071</v>
      </c>
      <c r="CM77">
        <f t="shared" si="54"/>
        <v>4.9433296954782184</v>
      </c>
      <c r="CN77">
        <f>IF(OR(ISNA($A77),$AC77&lt;100),NA(),IF($BR77=0,0,FLOOR((CL77-_xlfn.XLOOKUP(_xlfn.AGGREGATE(5,6,$BR$3:$BR2028),$BR$3:$BR$2000,CL$3:CL$2000,1,1))/_xlfn.XLOOKUP($BR77,$BR$3:$BR$2000,$BR$3:$BR$2000,1,1), 1)))</f>
        <v>171</v>
      </c>
      <c r="CO77">
        <f t="shared" si="88"/>
        <v>8.6614950518994664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55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89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>IF(OR(ISNA($A77),$AC77&lt;100),NA(),IF(CT77=100,0,($BR77*LOG(2)/LOG(CT77/100))))</f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90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56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91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57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92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58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93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98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11</v>
      </c>
      <c r="Z78">
        <f>IF(_xlfn.IFNA($A78,"")="","",Daily!C78+Daily!F78+Daily!I78+Daily!L78+Daily!O78+Daily!R78+Daily!U78+Daily!X78)</f>
        <v>96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1</v>
      </c>
      <c r="AC78">
        <f t="shared" si="59"/>
        <v>6015</v>
      </c>
      <c r="AD78">
        <f t="shared" si="60"/>
        <v>1092</v>
      </c>
      <c r="AE78">
        <f t="shared" si="61"/>
        <v>50</v>
      </c>
      <c r="AF78" s="5">
        <f t="shared" si="62"/>
        <v>0.80672268907563027</v>
      </c>
      <c r="AG78">
        <f t="shared" si="63"/>
        <v>4873</v>
      </c>
      <c r="AH78">
        <f t="shared" si="64"/>
        <v>3281</v>
      </c>
      <c r="AI78">
        <f t="shared" si="65"/>
        <v>1088</v>
      </c>
      <c r="AJ78">
        <f t="shared" si="66"/>
        <v>29</v>
      </c>
      <c r="AK78">
        <f t="shared" si="67"/>
        <v>2164</v>
      </c>
      <c r="AL78" s="2">
        <f t="shared" si="68"/>
        <v>4.3782837127845885E-2</v>
      </c>
      <c r="AM78" s="2">
        <f t="shared" si="69"/>
        <v>0.95621716287215408</v>
      </c>
      <c r="AN78" s="2">
        <f t="shared" si="70"/>
        <v>1.6458852867830425E-2</v>
      </c>
      <c r="AO78" s="2">
        <f t="shared" si="71"/>
        <v>0.45453034081463012</v>
      </c>
      <c r="AP78" s="2">
        <f t="shared" si="72"/>
        <v>4.6550290939318369E-3</v>
      </c>
      <c r="AQ78" s="2">
        <f t="shared" si="73"/>
        <v>6.9825436408977551E-2</v>
      </c>
      <c r="AR78" s="2">
        <f t="shared" si="74"/>
        <v>0.15677472984206151</v>
      </c>
      <c r="AS78" s="2">
        <f t="shared" si="75"/>
        <v>1.6292601828761431E-2</v>
      </c>
      <c r="AT78" s="2">
        <f t="shared" si="76"/>
        <v>7.9966749792186195E-2</v>
      </c>
      <c r="AU78" s="2">
        <f t="shared" si="77"/>
        <v>0.20149625935162094</v>
      </c>
      <c r="AV78" s="3">
        <f t="shared" ca="1" si="78"/>
        <v>164.42857142857142</v>
      </c>
      <c r="AW78" s="2">
        <f t="shared" si="79"/>
        <v>1.6218955904713634E-2</v>
      </c>
      <c r="AX78" s="2">
        <f t="shared" si="80"/>
        <v>-0.19327731092436976</v>
      </c>
      <c r="AY78" t="e">
        <f t="shared" si="81"/>
        <v>#N/A</v>
      </c>
      <c r="AZ78">
        <f t="shared" si="82"/>
        <v>13</v>
      </c>
      <c r="BA78" s="3">
        <f>IF(_xlfn.IFNA($A78,"")="","",AC78/(Configuration!$B$1/1000000))</f>
        <v>237.14433278269064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 t="str">
        <f>IF(OR(_xlfn.IFNA($A78,"")="", ROW()&lt;=3,MAX(International!$I$3:$I$2000)&lt;$AC78),"",$A78-_xlfn.XLOOKUP($AC78,International!$I$3:$I$2000,International!$A$3:$A$2000,NA(),1,1))</f>
        <v/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83"/>
        <v>29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>
        <f>IFERROR(IF(OR(ISNA($A78),$AC78&lt;100),NA(),IF(FLOOR((2^(($BR78+6*LOG(10)/LOG(2))/3)),2)&gt; _xlfn.AGGREGATE(4,6,$BZ$3:$DF$2000)+2000,NA(),FLOOR((2^(($BR78+6*LOG(10)/LOG(2))/3)),2))), NA())</f>
        <v>81274</v>
      </c>
      <c r="BV78">
        <f>IFERROR(IF(OR(ISNA($A78),$AC78&lt;100),NA(),IF(FLOOR((2^(($BR78+8*LOG(10)/LOG(2))/4)),2)&gt; _xlfn.AGGREGATE(4,6,$BZ$3:$DF$2000)+2000,NA(),FLOOR((2^(($BR78+8*LOG(10)/LOG(2))/4)),2))), NA())</f>
        <v>15220</v>
      </c>
      <c r="BW78">
        <f>IFERROR(IF(OR(ISNA($A78),$AC78&lt;100),NA(),IF(FLOOR((2^(($BR78+10*LOG(10)/LOG(2))/5)),2)&gt; _xlfn.AGGREGATE(4,6,$BZ$3:$DF$2000)+2000,NA(),FLOOR((2^(($BR78+10*LOG(10)/LOG(2))/5)),2))), NA())</f>
        <v>5570</v>
      </c>
      <c r="BX78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6014</v>
      </c>
      <c r="BY78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6015</v>
      </c>
      <c r="BZ78">
        <f t="shared" si="84"/>
        <v>6015</v>
      </c>
      <c r="CA78">
        <f t="shared" si="51"/>
        <v>4.9065282410249296</v>
      </c>
      <c r="CB78">
        <f>IF(OR(ISNA($A78),$AC78&lt;100),NA(),IF($BR78=0,0,FLOOR((BZ78-_xlfn.XLOOKUP(_xlfn.AGGREGATE(5,6,$BR$3:$BR2029),$BR$3:$BR$2000,BZ$3:BZ$2000,1,1))/_xlfn.XLOOKUP($BR78,$BR$3:$BR$2000,$BR$3:$BR$2000,1,1), 1)))</f>
        <v>203</v>
      </c>
      <c r="CC78">
        <f t="shared" si="85"/>
        <v>43.082500118210746</v>
      </c>
      <c r="CD78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63927</v>
      </c>
      <c r="CE78">
        <f t="shared" si="52"/>
        <v>3.1114939764367078</v>
      </c>
      <c r="CF78">
        <f>IF(OR(ISNA($A78),$AC78&lt;100),NA(),IF($BR78=0,0,FLOOR((CD78-_xlfn.XLOOKUP(_xlfn.AGGREGATE(5,6,$BR$3:$BR2029),$BR$3:$BR$2000,CD$3:CD$2000,1,1))/_xlfn.XLOOKUP($BR78,$BR$3:$BR$2000,$BR$3:$BR$2000,1,1), 1)))</f>
        <v>2199</v>
      </c>
      <c r="CG78">
        <f t="shared" si="86"/>
        <v>8.901553751453795</v>
      </c>
      <c r="CH78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40174</v>
      </c>
      <c r="CI78">
        <f t="shared" si="53"/>
        <v>3.3525553043682526</v>
      </c>
      <c r="CJ78">
        <f>IF(OR(ISNA($A78),$AC78&lt;100),NA(),IF($BR78=0,0,FLOOR((CH78-_xlfn.XLOOKUP(_xlfn.AGGREGATE(5,6,$BR$3:$BR2029),$BR$3:$BR$2000,CH$3:CH$2000,1,1))/_xlfn.XLOOKUP($BR78,$BR$3:$BR$2000,$BR$3:$BR$2000,1,1), 1)))</f>
        <v>1381</v>
      </c>
      <c r="CK78">
        <f t="shared" si="87"/>
        <v>10.363874703617929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213372</v>
      </c>
      <c r="CQ78">
        <f t="shared" si="55"/>
        <v>2.6222617909418791</v>
      </c>
      <c r="CR78">
        <f>IF(OR(ISNA($A78),$AC78&lt;100),NA(),IF($BR78=0,0,FLOOR((CP78-_xlfn.XLOOKUP(_xlfn.AGGREGATE(5,6,$BR$3:$BR2029),$BR$3:$BR$2000,CP$3:CP$2000,1,1))/_xlfn.XLOOKUP($BR78,$BR$3:$BR$2000,$BR$3:$BR$2000,1,1), 1)))</f>
        <v>7353</v>
      </c>
      <c r="CS78">
        <f t="shared" si="89"/>
        <v>5.5151449180680423</v>
      </c>
      <c r="CT78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18431</v>
      </c>
      <c r="CU78">
        <f>IF(OR(ISNA($A78),$AC78&lt;100),NA(),IF(CT78=100,0,($BR78*LOG(2)/LOG(CT78/100))))</f>
        <v>3.8533133748051598</v>
      </c>
      <c r="CV78">
        <f>IF(OR(ISNA($A78),$AC78&lt;100),NA(),IF($BR78=0,0,FLOOR((CT78-_xlfn.XLOOKUP(_xlfn.AGGREGATE(5,6,$BR$3:$BR2029),$BR$3:$BR$2000,CT$3:CT$2000,1,1))/_xlfn.XLOOKUP($BR78,$BR$3:$BR$2000,$BR$3:$BR$2000,1,1), 1)))</f>
        <v>631</v>
      </c>
      <c r="CW78">
        <f t="shared" si="90"/>
        <v>7.3393601410390321</v>
      </c>
      <c r="CX78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844</v>
      </c>
      <c r="CY78">
        <f t="shared" si="56"/>
        <v>9.4240201407755304</v>
      </c>
      <c r="CZ78">
        <f>IF(OR(ISNA($A78),$AC78&lt;100),NA(),IF($BR78=0,0,FLOOR((CX78-_xlfn.XLOOKUP(_xlfn.AGGREGATE(5,6,$BR$3:$BR2029),$BR$3:$BR$2000,CX$3:CX$2000,1,1))/_xlfn.XLOOKUP($BR78,$BR$3:$BR$2000,$BR$3:$BR$2000,1,1), 1)))</f>
        <v>25</v>
      </c>
      <c r="DA78">
        <f t="shared" si="91"/>
        <v>13.579435755626573</v>
      </c>
      <c r="DB78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8652</v>
      </c>
      <c r="DC78">
        <f t="shared" si="57"/>
        <v>4.5066312871385446</v>
      </c>
      <c r="DD78">
        <f>IF(OR(ISNA($A78),$AC78&lt;100),NA(),IF($BR78=0,0,FLOOR((DB78-_xlfn.XLOOKUP(_xlfn.AGGREGATE(5,6,$BR$3:$BR2029),$BR$3:$BR$2000,DB$3:DB$2000,1,1))/_xlfn.XLOOKUP($BR78,$BR$3:$BR$2000,$BR$3:$BR$2000,1,1), 1)))</f>
        <v>294</v>
      </c>
      <c r="DE78">
        <f t="shared" si="92"/>
        <v>68.585134668867255</v>
      </c>
      <c r="DF78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38168</v>
      </c>
      <c r="DG78">
        <f t="shared" si="58"/>
        <v>3.381443192901695</v>
      </c>
      <c r="DH78">
        <f>IF(OR(ISNA($A78),$AC78&lt;100),NA(),IF($BR78=0,0,FLOOR((DF78-_xlfn.XLOOKUP(_xlfn.AGGREGATE(5,6,$BR$3:$BR2029),$BR$3:$BR$2000,DF$3:DF$2000,1,1))/_xlfn.XLOOKUP($BR78,$BR$3:$BR$2000,$BR$3:$BR$2000,1,1), 1)))</f>
        <v>1312</v>
      </c>
      <c r="DI78">
        <f t="shared" si="93"/>
        <v>5.5914455912323495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AL1:AM1"/>
    <mergeCell ref="Z1:AB1"/>
    <mergeCell ref="DB1:DE1"/>
    <mergeCell ref="AH1:AK1"/>
    <mergeCell ref="BB1:BC1"/>
    <mergeCell ref="BD1:BE1"/>
    <mergeCell ref="CX1:DA1"/>
    <mergeCell ref="AC1:AE1"/>
    <mergeCell ref="AN1:AU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  <mergeCell ref="CP1:CS1"/>
    <mergeCell ref="DF1:D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74" activePane="bottomRight" state="frozen"/>
      <selection pane="bottomLeft" activeCell="A3" sqref="A3"/>
      <selection pane="topRight" activeCell="B1" sqref="B1"/>
      <selection pane="bottomRight" activeCell="Y82" sqref="Y82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