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Gostryak\Desktop\"/>
    </mc:Choice>
  </mc:AlternateContent>
  <bookViews>
    <workbookView xWindow="0" yWindow="0" windowWidth="51600" windowHeight="17850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C109" i="1" l="1"/>
  <c r="B109" i="1"/>
  <c r="G41" i="1" l="1"/>
  <c r="J41" i="1" s="1"/>
  <c r="I41" i="1"/>
  <c r="L41" i="1" s="1"/>
  <c r="I107" i="1"/>
  <c r="L107" i="1" s="1"/>
  <c r="H107" i="1"/>
  <c r="K107" i="1" s="1"/>
  <c r="G107" i="1"/>
  <c r="J107" i="1" s="1"/>
  <c r="I105" i="1"/>
  <c r="L105" i="1" s="1"/>
  <c r="H105" i="1"/>
  <c r="K105" i="1" s="1"/>
  <c r="G105" i="1"/>
  <c r="J105" i="1" s="1"/>
  <c r="I104" i="1"/>
  <c r="L104" i="1" s="1"/>
  <c r="H104" i="1"/>
  <c r="K104" i="1" s="1"/>
  <c r="G104" i="1"/>
  <c r="J104" i="1" s="1"/>
  <c r="I103" i="1"/>
  <c r="L103" i="1" s="1"/>
  <c r="H103" i="1"/>
  <c r="K103" i="1" s="1"/>
  <c r="G103" i="1"/>
  <c r="J103" i="1" s="1"/>
  <c r="I102" i="1"/>
  <c r="L102" i="1" s="1"/>
  <c r="H102" i="1"/>
  <c r="K102" i="1" s="1"/>
  <c r="G102" i="1"/>
  <c r="J102" i="1" s="1"/>
  <c r="I101" i="1"/>
  <c r="L101" i="1" s="1"/>
  <c r="H101" i="1"/>
  <c r="K101" i="1" s="1"/>
  <c r="G101" i="1"/>
  <c r="J101" i="1" s="1"/>
  <c r="I100" i="1"/>
  <c r="L100" i="1" s="1"/>
  <c r="H100" i="1"/>
  <c r="K100" i="1" s="1"/>
  <c r="G100" i="1"/>
  <c r="J100" i="1" s="1"/>
  <c r="I99" i="1"/>
  <c r="L99" i="1" s="1"/>
  <c r="H99" i="1"/>
  <c r="K99" i="1" s="1"/>
  <c r="G99" i="1"/>
  <c r="J99" i="1" s="1"/>
  <c r="I98" i="1"/>
  <c r="L98" i="1" s="1"/>
  <c r="H98" i="1"/>
  <c r="K98" i="1" s="1"/>
  <c r="G98" i="1"/>
  <c r="J98" i="1" s="1"/>
  <c r="I97" i="1"/>
  <c r="L97" i="1" s="1"/>
  <c r="H97" i="1"/>
  <c r="K97" i="1" s="1"/>
  <c r="G97" i="1"/>
  <c r="J97" i="1" s="1"/>
  <c r="I96" i="1"/>
  <c r="L96" i="1" s="1"/>
  <c r="H96" i="1"/>
  <c r="K96" i="1" s="1"/>
  <c r="G96" i="1"/>
  <c r="J96" i="1" s="1"/>
  <c r="I95" i="1"/>
  <c r="L95" i="1" s="1"/>
  <c r="H95" i="1"/>
  <c r="K95" i="1" s="1"/>
  <c r="G95" i="1"/>
  <c r="J95" i="1" s="1"/>
  <c r="I94" i="1"/>
  <c r="L94" i="1" s="1"/>
  <c r="H94" i="1"/>
  <c r="K94" i="1" s="1"/>
  <c r="G94" i="1"/>
  <c r="J94" i="1" s="1"/>
  <c r="I93" i="1"/>
  <c r="L93" i="1" s="1"/>
  <c r="H93" i="1"/>
  <c r="K93" i="1" s="1"/>
  <c r="G93" i="1"/>
  <c r="J93" i="1" s="1"/>
  <c r="I92" i="1"/>
  <c r="L92" i="1" s="1"/>
  <c r="H92" i="1"/>
  <c r="K92" i="1" s="1"/>
  <c r="G92" i="1"/>
  <c r="J92" i="1" s="1"/>
  <c r="I91" i="1"/>
  <c r="L91" i="1" s="1"/>
  <c r="H91" i="1"/>
  <c r="K91" i="1" s="1"/>
  <c r="G91" i="1"/>
  <c r="J91" i="1" s="1"/>
  <c r="I90" i="1"/>
  <c r="L90" i="1" s="1"/>
  <c r="H90" i="1"/>
  <c r="K90" i="1" s="1"/>
  <c r="G90" i="1"/>
  <c r="J90" i="1" s="1"/>
  <c r="I85" i="1"/>
  <c r="L85" i="1" s="1"/>
  <c r="H85" i="1"/>
  <c r="K85" i="1" s="1"/>
  <c r="G85" i="1"/>
  <c r="J85" i="1" s="1"/>
  <c r="I83" i="1"/>
  <c r="L83" i="1" s="1"/>
  <c r="H83" i="1"/>
  <c r="K83" i="1" s="1"/>
  <c r="G83" i="1"/>
  <c r="J83" i="1" s="1"/>
  <c r="I82" i="1"/>
  <c r="L82" i="1" s="1"/>
  <c r="H82" i="1"/>
  <c r="K82" i="1" s="1"/>
  <c r="G82" i="1"/>
  <c r="J82" i="1" s="1"/>
  <c r="I81" i="1"/>
  <c r="L81" i="1" s="1"/>
  <c r="H81" i="1"/>
  <c r="K81" i="1" s="1"/>
  <c r="G81" i="1"/>
  <c r="J81" i="1" s="1"/>
  <c r="I80" i="1"/>
  <c r="L80" i="1" s="1"/>
  <c r="H80" i="1"/>
  <c r="K80" i="1" s="1"/>
  <c r="G80" i="1"/>
  <c r="J80" i="1" s="1"/>
  <c r="I79" i="1"/>
  <c r="L79" i="1" s="1"/>
  <c r="H79" i="1"/>
  <c r="K79" i="1" s="1"/>
  <c r="G79" i="1"/>
  <c r="J79" i="1" s="1"/>
  <c r="I78" i="1"/>
  <c r="L78" i="1" s="1"/>
  <c r="H78" i="1"/>
  <c r="K78" i="1" s="1"/>
  <c r="G78" i="1"/>
  <c r="J78" i="1" s="1"/>
  <c r="I77" i="1"/>
  <c r="L77" i="1" s="1"/>
  <c r="H77" i="1"/>
  <c r="K77" i="1" s="1"/>
  <c r="G77" i="1"/>
  <c r="J77" i="1" s="1"/>
  <c r="I76" i="1"/>
  <c r="L76" i="1" s="1"/>
  <c r="H76" i="1"/>
  <c r="K76" i="1" s="1"/>
  <c r="G76" i="1"/>
  <c r="J76" i="1" s="1"/>
  <c r="I75" i="1"/>
  <c r="L75" i="1" s="1"/>
  <c r="H75" i="1"/>
  <c r="K75" i="1" s="1"/>
  <c r="G75" i="1"/>
  <c r="J75" i="1" s="1"/>
  <c r="I74" i="1"/>
  <c r="L74" i="1" s="1"/>
  <c r="H74" i="1"/>
  <c r="K74" i="1" s="1"/>
  <c r="G74" i="1"/>
  <c r="J74" i="1" s="1"/>
  <c r="I73" i="1"/>
  <c r="L73" i="1" s="1"/>
  <c r="H73" i="1"/>
  <c r="K73" i="1" s="1"/>
  <c r="G73" i="1"/>
  <c r="J73" i="1" s="1"/>
  <c r="I72" i="1"/>
  <c r="L72" i="1" s="1"/>
  <c r="H72" i="1"/>
  <c r="K72" i="1" s="1"/>
  <c r="G72" i="1"/>
  <c r="J72" i="1" s="1"/>
  <c r="I71" i="1"/>
  <c r="L71" i="1" s="1"/>
  <c r="H71" i="1"/>
  <c r="K71" i="1" s="1"/>
  <c r="G71" i="1"/>
  <c r="J71" i="1" s="1"/>
  <c r="I70" i="1"/>
  <c r="L70" i="1" s="1"/>
  <c r="H70" i="1"/>
  <c r="K70" i="1" s="1"/>
  <c r="G70" i="1"/>
  <c r="J70" i="1" s="1"/>
  <c r="I69" i="1"/>
  <c r="L69" i="1" s="1"/>
  <c r="H69" i="1"/>
  <c r="K69" i="1" s="1"/>
  <c r="G69" i="1"/>
  <c r="J69" i="1" s="1"/>
  <c r="I68" i="1"/>
  <c r="L68" i="1" s="1"/>
  <c r="H68" i="1"/>
  <c r="K68" i="1" s="1"/>
  <c r="G68" i="1"/>
  <c r="J68" i="1" s="1"/>
  <c r="I63" i="1"/>
  <c r="L63" i="1" s="1"/>
  <c r="H63" i="1"/>
  <c r="K63" i="1" s="1"/>
  <c r="G63" i="1"/>
  <c r="J63" i="1" s="1"/>
  <c r="I61" i="1"/>
  <c r="L61" i="1" s="1"/>
  <c r="H61" i="1"/>
  <c r="K61" i="1" s="1"/>
  <c r="G61" i="1"/>
  <c r="J61" i="1" s="1"/>
  <c r="I60" i="1"/>
  <c r="L60" i="1" s="1"/>
  <c r="H60" i="1"/>
  <c r="K60" i="1" s="1"/>
  <c r="G60" i="1"/>
  <c r="J60" i="1" s="1"/>
  <c r="I59" i="1"/>
  <c r="L59" i="1" s="1"/>
  <c r="H59" i="1"/>
  <c r="K59" i="1" s="1"/>
  <c r="G59" i="1"/>
  <c r="J59" i="1" s="1"/>
  <c r="I58" i="1"/>
  <c r="L58" i="1" s="1"/>
  <c r="H58" i="1"/>
  <c r="K58" i="1" s="1"/>
  <c r="G58" i="1"/>
  <c r="J58" i="1" s="1"/>
  <c r="I57" i="1"/>
  <c r="L57" i="1" s="1"/>
  <c r="H57" i="1"/>
  <c r="K57" i="1" s="1"/>
  <c r="G57" i="1"/>
  <c r="J57" i="1" s="1"/>
  <c r="I56" i="1"/>
  <c r="L56" i="1" s="1"/>
  <c r="H56" i="1"/>
  <c r="K56" i="1" s="1"/>
  <c r="G56" i="1"/>
  <c r="J56" i="1" s="1"/>
  <c r="I55" i="1"/>
  <c r="L55" i="1" s="1"/>
  <c r="H55" i="1"/>
  <c r="K55" i="1" s="1"/>
  <c r="G55" i="1"/>
  <c r="J55" i="1" s="1"/>
  <c r="I54" i="1"/>
  <c r="L54" i="1" s="1"/>
  <c r="H54" i="1"/>
  <c r="K54" i="1" s="1"/>
  <c r="G54" i="1"/>
  <c r="J54" i="1" s="1"/>
  <c r="I53" i="1"/>
  <c r="L53" i="1" s="1"/>
  <c r="H53" i="1"/>
  <c r="K53" i="1" s="1"/>
  <c r="G53" i="1"/>
  <c r="J53" i="1" s="1"/>
  <c r="I52" i="1"/>
  <c r="L52" i="1" s="1"/>
  <c r="H52" i="1"/>
  <c r="K52" i="1" s="1"/>
  <c r="G52" i="1"/>
  <c r="J52" i="1" s="1"/>
  <c r="I51" i="1"/>
  <c r="L51" i="1" s="1"/>
  <c r="H51" i="1"/>
  <c r="K51" i="1" s="1"/>
  <c r="G51" i="1"/>
  <c r="J51" i="1" s="1"/>
  <c r="I50" i="1"/>
  <c r="L50" i="1" s="1"/>
  <c r="H50" i="1"/>
  <c r="K50" i="1" s="1"/>
  <c r="G50" i="1"/>
  <c r="J50" i="1" s="1"/>
  <c r="I49" i="1"/>
  <c r="L49" i="1" s="1"/>
  <c r="H49" i="1"/>
  <c r="K49" i="1" s="1"/>
  <c r="G49" i="1"/>
  <c r="J49" i="1" s="1"/>
  <c r="I48" i="1"/>
  <c r="L48" i="1" s="1"/>
  <c r="H48" i="1"/>
  <c r="K48" i="1" s="1"/>
  <c r="G48" i="1"/>
  <c r="J48" i="1" s="1"/>
  <c r="I47" i="1"/>
  <c r="L47" i="1" s="1"/>
  <c r="H47" i="1"/>
  <c r="K47" i="1" s="1"/>
  <c r="G47" i="1"/>
  <c r="J47" i="1" s="1"/>
  <c r="I46" i="1"/>
  <c r="L46" i="1" s="1"/>
  <c r="H46" i="1"/>
  <c r="K46" i="1" s="1"/>
  <c r="G46" i="1"/>
  <c r="J46" i="1" s="1"/>
  <c r="H41" i="1"/>
  <c r="K41" i="1" s="1"/>
  <c r="I39" i="1"/>
  <c r="L39" i="1" s="1"/>
  <c r="H39" i="1"/>
  <c r="K39" i="1" s="1"/>
  <c r="G39" i="1"/>
  <c r="J39" i="1" s="1"/>
  <c r="I38" i="1"/>
  <c r="L38" i="1" s="1"/>
  <c r="H38" i="1"/>
  <c r="K38" i="1" s="1"/>
  <c r="G38" i="1"/>
  <c r="J38" i="1" s="1"/>
  <c r="I37" i="1"/>
  <c r="L37" i="1" s="1"/>
  <c r="H37" i="1"/>
  <c r="K37" i="1" s="1"/>
  <c r="G37" i="1"/>
  <c r="J37" i="1" s="1"/>
  <c r="I36" i="1"/>
  <c r="L36" i="1" s="1"/>
  <c r="H36" i="1"/>
  <c r="K36" i="1" s="1"/>
  <c r="G36" i="1"/>
  <c r="J36" i="1" s="1"/>
  <c r="I35" i="1"/>
  <c r="L35" i="1" s="1"/>
  <c r="H35" i="1"/>
  <c r="K35" i="1" s="1"/>
  <c r="G35" i="1"/>
  <c r="J35" i="1" s="1"/>
  <c r="I34" i="1"/>
  <c r="L34" i="1" s="1"/>
  <c r="H34" i="1"/>
  <c r="K34" i="1" s="1"/>
  <c r="G34" i="1"/>
  <c r="J34" i="1" s="1"/>
  <c r="I33" i="1"/>
  <c r="L33" i="1" s="1"/>
  <c r="H33" i="1"/>
  <c r="K33" i="1" s="1"/>
  <c r="G33" i="1"/>
  <c r="J33" i="1" s="1"/>
  <c r="I32" i="1"/>
  <c r="L32" i="1" s="1"/>
  <c r="H32" i="1"/>
  <c r="K32" i="1" s="1"/>
  <c r="G32" i="1"/>
  <c r="J32" i="1" s="1"/>
  <c r="I31" i="1"/>
  <c r="L31" i="1" s="1"/>
  <c r="H31" i="1"/>
  <c r="K31" i="1" s="1"/>
  <c r="G31" i="1"/>
  <c r="J31" i="1" s="1"/>
  <c r="I30" i="1"/>
  <c r="L30" i="1" s="1"/>
  <c r="H30" i="1"/>
  <c r="K30" i="1" s="1"/>
  <c r="G30" i="1"/>
  <c r="J30" i="1" s="1"/>
  <c r="I29" i="1"/>
  <c r="L29" i="1" s="1"/>
  <c r="H29" i="1"/>
  <c r="K29" i="1" s="1"/>
  <c r="G29" i="1"/>
  <c r="J29" i="1" s="1"/>
  <c r="I28" i="1"/>
  <c r="L28" i="1" s="1"/>
  <c r="H28" i="1"/>
  <c r="K28" i="1" s="1"/>
  <c r="G28" i="1"/>
  <c r="J28" i="1" s="1"/>
  <c r="I27" i="1"/>
  <c r="L27" i="1" s="1"/>
  <c r="H27" i="1"/>
  <c r="K27" i="1" s="1"/>
  <c r="G27" i="1"/>
  <c r="J27" i="1" s="1"/>
  <c r="I26" i="1"/>
  <c r="L26" i="1" s="1"/>
  <c r="H26" i="1"/>
  <c r="K26" i="1" s="1"/>
  <c r="G26" i="1"/>
  <c r="J26" i="1" s="1"/>
  <c r="I25" i="1"/>
  <c r="L25" i="1" s="1"/>
  <c r="H25" i="1"/>
  <c r="K25" i="1" s="1"/>
  <c r="G25" i="1"/>
  <c r="J25" i="1" s="1"/>
</calcChain>
</file>

<file path=xl/sharedStrings.xml><?xml version="1.0" encoding="utf-8"?>
<sst xmlns="http://schemas.openxmlformats.org/spreadsheetml/2006/main" count="365" uniqueCount="179">
  <si>
    <t>name</t>
  </si>
  <si>
    <t>compressed_size</t>
  </si>
  <si>
    <t>uncompressed_size</t>
  </si>
  <si>
    <t>ratio</t>
  </si>
  <si>
    <t>noaa_codec_v1</t>
  </si>
  <si>
    <t>compressed</t>
  </si>
  <si>
    <t>uncompressed</t>
  </si>
  <si>
    <t>date</t>
  </si>
  <si>
    <t>precipitation</t>
  </si>
  <si>
    <t>tempMin</t>
  </si>
  <si>
    <t>tempMax</t>
  </si>
  <si>
    <t>location</t>
  </si>
  <si>
    <t>weatherType</t>
  </si>
  <si>
    <t>station_id</t>
  </si>
  <si>
    <t>snowfall</t>
  </si>
  <si>
    <t>snowDepth</t>
  </si>
  <si>
    <t>elevation</t>
  </si>
  <si>
    <t>tempAvg</t>
  </si>
  <si>
    <t>averageWindSpeed</t>
  </si>
  <si>
    <t>maxWindSpeed</t>
  </si>
  <si>
    <t>percentDailySun</t>
  </si>
  <si>
    <t>noaa_codec_v2</t>
  </si>
  <si>
    <t>ratio_lag</t>
  </si>
  <si>
    <t>compressed_lag</t>
  </si>
  <si>
    <t>uncompressed_lag</t>
  </si>
  <si>
    <t>noaa_codec_v3</t>
  </si>
  <si>
    <t>lat</t>
  </si>
  <si>
    <t>lon</t>
  </si>
  <si>
    <t>noaa_codec_v4</t>
  </si>
  <si>
    <t>noaa_codec_optimal</t>
  </si>
  <si>
    <t>164.00 MiB</t>
  </si>
  <si>
    <t>475.08 MiB</t>
  </si>
  <si>
    <t>121.16 MiB</t>
  </si>
  <si>
    <t>950.16 MiB</t>
  </si>
  <si>
    <t>104.20 MiB</t>
  </si>
  <si>
    <t>102.53 MiB</t>
  </si>
  <si>
    <t>9.51 MiB</t>
  </si>
  <si>
    <t>1.86 GiB</t>
  </si>
  <si>
    <t>7.06 MiB</t>
  </si>
  <si>
    <t>830.97 MiB</t>
  </si>
  <si>
    <t>6.63 MiB</t>
  </si>
  <si>
    <t>1.39 GiB</t>
  </si>
  <si>
    <t>5.72 MiB</t>
  </si>
  <si>
    <t>14.30 MiB</t>
  </si>
  <si>
    <t>4.90 MiB</t>
  </si>
  <si>
    <t>20.08 MiB</t>
  </si>
  <si>
    <t>4.71 MiB</t>
  </si>
  <si>
    <t>3.83 MiB</t>
  </si>
  <si>
    <t>796.14 MiB</t>
  </si>
  <si>
    <t>3.38 MiB</t>
  </si>
  <si>
    <t>9.87 MiB</t>
  </si>
  <si>
    <t>59.04 KiB</t>
  </si>
  <si>
    <t>211.97 KiB</t>
  </si>
  <si>
    <t>158.58 MiB</t>
  </si>
  <si>
    <t>77.91 MiB</t>
  </si>
  <si>
    <t>237.54 MiB</t>
  </si>
  <si>
    <t>53.62 MiB</t>
  </si>
  <si>
    <t>52.69 MiB</t>
  </si>
  <si>
    <t>9.54 MiB</t>
  </si>
  <si>
    <t>7.07 MiB</t>
  </si>
  <si>
    <t>6.64 MiB</t>
  </si>
  <si>
    <t>3.43 MiB</t>
  </si>
  <si>
    <t>4.96 MiB</t>
  </si>
  <si>
    <t>2.75 MiB</t>
  </si>
  <si>
    <t>6.66 MiB</t>
  </si>
  <si>
    <t>2.21 MiB</t>
  </si>
  <si>
    <t>1.27 MiB</t>
  </si>
  <si>
    <t>54.92 KiB</t>
  </si>
  <si>
    <t>210.41 KiB</t>
  </si>
  <si>
    <t>3,0</t>
  </si>
  <si>
    <t>3,05</t>
  </si>
  <si>
    <t>4,43</t>
  </si>
  <si>
    <t>199,2</t>
  </si>
  <si>
    <t>117,59</t>
  </si>
  <si>
    <t>214,58</t>
  </si>
  <si>
    <t>1,55</t>
  </si>
  <si>
    <t>186,89</t>
  </si>
  <si>
    <t>3,83</t>
  </si>
  <si>
    <t>207,89</t>
  </si>
  <si>
    <t>4,51</t>
  </si>
  <si>
    <t>1,45</t>
  </si>
  <si>
    <t>2,42</t>
  </si>
  <si>
    <t>537,81 MiB</t>
  </si>
  <si>
    <t>9,06 GiB</t>
  </si>
  <si>
    <t>379,71 MiB</t>
  </si>
  <si>
    <t>6,24 GiB</t>
  </si>
  <si>
    <t>169.20 MiB</t>
  </si>
  <si>
    <t>77.92 MiB</t>
  </si>
  <si>
    <t>53.66 MiB</t>
  </si>
  <si>
    <t>52.71 MiB</t>
  </si>
  <si>
    <t>3.45 MiB</t>
  </si>
  <si>
    <t>6.42 MiB</t>
  </si>
  <si>
    <t>2.41 MiB</t>
  </si>
  <si>
    <t>2.40 MiB</t>
  </si>
  <si>
    <t>1.60 MiB</t>
  </si>
  <si>
    <t>235.06 MiB</t>
  </si>
  <si>
    <t>1.59 MiB</t>
  </si>
  <si>
    <t>232.30 MiB</t>
  </si>
  <si>
    <t>1.26 MiB</t>
  </si>
  <si>
    <t>1.04 MiB</t>
  </si>
  <si>
    <t>1.66 MiB</t>
  </si>
  <si>
    <t>60.58 KiB</t>
  </si>
  <si>
    <t>212.60 KiB</t>
  </si>
  <si>
    <t>2,81</t>
  </si>
  <si>
    <t>1,44</t>
  </si>
  <si>
    <t>2,33</t>
  </si>
  <si>
    <t>197,03</t>
  </si>
  <si>
    <t>197,63</t>
  </si>
  <si>
    <t>147,31</t>
  </si>
  <si>
    <t>146,32</t>
  </si>
  <si>
    <t>188,21</t>
  </si>
  <si>
    <t>1,6</t>
  </si>
  <si>
    <t>3,51</t>
  </si>
  <si>
    <t>372.39 MiB</t>
  </si>
  <si>
    <t>2.79 GiB</t>
  </si>
  <si>
    <t>7,68</t>
  </si>
  <si>
    <t>62.63 MiB</t>
  </si>
  <si>
    <t>36.36 MiB</t>
  </si>
  <si>
    <t>35.88 MiB</t>
  </si>
  <si>
    <t>2.62 MiB</t>
  </si>
  <si>
    <t>4.97 MiB</t>
  </si>
  <si>
    <t>1.77 MiB</t>
  </si>
  <si>
    <t>1.68 MiB</t>
  </si>
  <si>
    <t>1.58 MiB</t>
  </si>
  <si>
    <t>233.77 MiB</t>
  </si>
  <si>
    <t>230.31 MiB</t>
  </si>
  <si>
    <t>1.39 MiB</t>
  </si>
  <si>
    <t>33.30 KiB</t>
  </si>
  <si>
    <t>213.19 KiB</t>
  </si>
  <si>
    <t>3,79</t>
  </si>
  <si>
    <t>6,53</t>
  </si>
  <si>
    <t>6,62</t>
  </si>
  <si>
    <t>1,9</t>
  </si>
  <si>
    <t>196,99</t>
  </si>
  <si>
    <t>197,58</t>
  </si>
  <si>
    <t>3,63</t>
  </si>
  <si>
    <t>283,04</t>
  </si>
  <si>
    <t>147,57</t>
  </si>
  <si>
    <t>145,68</t>
  </si>
  <si>
    <t>2,48</t>
  </si>
  <si>
    <t>188,15</t>
  </si>
  <si>
    <t>6,4</t>
  </si>
  <si>
    <t>152.71 MiB</t>
  </si>
  <si>
    <t>43.35 MiB</t>
  </si>
  <si>
    <t>237.16 MiB</t>
  </si>
  <si>
    <t>31.37 MiB</t>
  </si>
  <si>
    <t>31.24 MiB</t>
  </si>
  <si>
    <t>474.33 MiB</t>
  </si>
  <si>
    <t>1.98 MiB</t>
  </si>
  <si>
    <t>4.95 MiB</t>
  </si>
  <si>
    <t>1.85 MiB</t>
  </si>
  <si>
    <t>1.83 MiB</t>
  </si>
  <si>
    <t>8.17 MiB</t>
  </si>
  <si>
    <t>1.57 MiB</t>
  </si>
  <si>
    <t>230.56 MiB</t>
  </si>
  <si>
    <t>228.55 MiB</t>
  </si>
  <si>
    <t>3.41 MiB</t>
  </si>
  <si>
    <t>63.08 KiB</t>
  </si>
  <si>
    <t>215.27 KiB</t>
  </si>
  <si>
    <t>34.21 KiB</t>
  </si>
  <si>
    <t>5,47</t>
  </si>
  <si>
    <t>7,56</t>
  </si>
  <si>
    <t>7,59</t>
  </si>
  <si>
    <t>197,12</t>
  </si>
  <si>
    <t>197,72</t>
  </si>
  <si>
    <t>2,5</t>
  </si>
  <si>
    <t>256,09</t>
  </si>
  <si>
    <t>4,46</t>
  </si>
  <si>
    <t>146,48</t>
  </si>
  <si>
    <t>145,53</t>
  </si>
  <si>
    <t>188,32</t>
  </si>
  <si>
    <t>2,71</t>
  </si>
  <si>
    <t>1,59</t>
  </si>
  <si>
    <t>3,41</t>
  </si>
  <si>
    <t>6,29</t>
  </si>
  <si>
    <t>123.27 MiB</t>
  </si>
  <si>
    <t>2.78 GiB</t>
  </si>
  <si>
    <t>23.12</t>
  </si>
  <si>
    <t>уменьшение
(в кол-во раз)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</si>
</sst>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" fontId="1" fillId="0" borderId="0" xfId="0" applyNumberFormat="1" applyFont="1" applyAlignment="1"/>
    <xf numFmtId="4" fontId="2" fillId="0" borderId="0" xfId="0" applyNumberFormat="1" applyFont="1" applyAlignment="1"/>
    <xf numFmtId="164" fontId="2" fillId="0" borderId="0" xfId="0" applyNumberFormat="1" applyFont="1" applyAlignment="1"/>
    <xf numFmtId="10" fontId="2" fillId="0" borderId="0" xfId="0" applyNumberFormat="1" applyFont="1"/>
    <xf numFmtId="0" fontId="2" fillId="0" borderId="0" xfId="0" applyFont="1"/>
    <xf numFmtId="4" fontId="2" fillId="0" borderId="0" xfId="0" applyNumberFormat="1" applyFont="1"/>
    <xf numFmtId="10" fontId="2" fillId="2" borderId="0" xfId="0" applyNumberFormat="1" applyFont="1" applyFill="1"/>
    <xf numFmtId="10" fontId="2" fillId="3" borderId="0" xfId="0" applyNumberFormat="1" applyFont="1" applyFill="1"/>
    <xf numFmtId="10" fontId="2" fillId="4" borderId="0" xfId="0" applyNumberFormat="1" applyFont="1" applyFill="1"/>
    <xf numFmtId="0" fontId="2" fillId="0" borderId="0" xfId="0" applyNumberFormat="1" applyFont="1" applyAlignment="1"/>
    <xf numFmtId="49" fontId="3" fillId="0" borderId="0" xfId="0" applyNumberFormat="1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49" fontId="2" fillId="0" borderId="0" xfId="0" applyNumberFormat="1" applyFont="1" applyAlignment="1"/>
    <xf numFmtId="0" fontId="4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9"/>
  <sheetViews>
    <sheetView tabSelected="1" workbookViewId="0">
      <pane ySplit="1" topLeftCell="A74" activePane="bottomLeft" state="frozen"/>
      <selection pane="bottomLeft" activeCell="E120" sqref="E120"/>
    </sheetView>
  </sheetViews>
  <sheetFormatPr defaultColWidth="12.5703125" defaultRowHeight="15.75" customHeight="1" x14ac:dyDescent="0.2"/>
  <cols>
    <col min="1" max="1" width="21" customWidth="1"/>
    <col min="2" max="2" width="17.28515625" customWidth="1"/>
    <col min="3" max="3" width="19.7109375" customWidth="1"/>
    <col min="4" max="4" width="9.28515625" customWidth="1"/>
    <col min="5" max="5" width="15" customWidth="1"/>
    <col min="6" max="6" width="14.140625" customWidth="1"/>
    <col min="8" max="8" width="16.5703125" customWidth="1"/>
    <col min="9" max="9" width="18.140625" customWidth="1"/>
  </cols>
  <sheetData>
    <row r="1" spans="1:7" ht="12.7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7" ht="12.75" x14ac:dyDescent="0.2">
      <c r="A2" s="1" t="s">
        <v>4</v>
      </c>
      <c r="B2" s="2"/>
      <c r="C2" s="2"/>
      <c r="D2" s="2"/>
    </row>
    <row r="3" spans="1:7" ht="12.75" x14ac:dyDescent="0.2">
      <c r="A3" s="1" t="s">
        <v>0</v>
      </c>
      <c r="B3" s="1" t="s">
        <v>1</v>
      </c>
      <c r="C3" s="1" t="s">
        <v>2</v>
      </c>
      <c r="D3" s="1" t="s">
        <v>3</v>
      </c>
      <c r="E3" s="3" t="s">
        <v>5</v>
      </c>
      <c r="F3" s="3" t="s">
        <v>6</v>
      </c>
      <c r="G3" s="4"/>
    </row>
    <row r="4" spans="1:7" ht="12.75" x14ac:dyDescent="0.2">
      <c r="A4" s="2" t="s">
        <v>7</v>
      </c>
      <c r="B4" s="2" t="s">
        <v>30</v>
      </c>
      <c r="C4" s="2" t="s">
        <v>31</v>
      </c>
      <c r="D4" s="12">
        <v>2.9</v>
      </c>
      <c r="E4" s="4">
        <v>171965493</v>
      </c>
      <c r="F4" s="4">
        <v>498154944</v>
      </c>
      <c r="G4" s="4"/>
    </row>
    <row r="5" spans="1:7" ht="12.75" x14ac:dyDescent="0.2">
      <c r="A5" s="2" t="s">
        <v>8</v>
      </c>
      <c r="B5" s="2" t="s">
        <v>32</v>
      </c>
      <c r="C5" s="2" t="s">
        <v>33</v>
      </c>
      <c r="D5" s="12">
        <v>7.84</v>
      </c>
      <c r="E5" s="2">
        <v>127042190</v>
      </c>
      <c r="F5" s="2">
        <v>996309888</v>
      </c>
    </row>
    <row r="6" spans="1:7" ht="12.75" x14ac:dyDescent="0.2">
      <c r="A6" s="2" t="s">
        <v>9</v>
      </c>
      <c r="B6" s="2" t="s">
        <v>34</v>
      </c>
      <c r="C6" s="2" t="s">
        <v>33</v>
      </c>
      <c r="D6" s="12">
        <v>9.1199999999999992</v>
      </c>
      <c r="E6" s="2">
        <v>109265741</v>
      </c>
      <c r="F6" s="2">
        <v>996309888</v>
      </c>
    </row>
    <row r="7" spans="1:7" ht="12.75" x14ac:dyDescent="0.2">
      <c r="A7" s="2" t="s">
        <v>10</v>
      </c>
      <c r="B7" s="2" t="s">
        <v>35</v>
      </c>
      <c r="C7" s="2" t="s">
        <v>33</v>
      </c>
      <c r="D7" s="12">
        <v>9.27</v>
      </c>
      <c r="E7" s="2">
        <v>107514380</v>
      </c>
      <c r="F7" s="2">
        <v>996309888</v>
      </c>
    </row>
    <row r="8" spans="1:7" ht="12.75" x14ac:dyDescent="0.2">
      <c r="A8" s="2" t="s">
        <v>11</v>
      </c>
      <c r="B8" s="2" t="s">
        <v>36</v>
      </c>
      <c r="C8" s="2" t="s">
        <v>37</v>
      </c>
      <c r="D8" s="12">
        <v>199.72</v>
      </c>
      <c r="E8" s="2">
        <v>9976915</v>
      </c>
      <c r="F8" s="2">
        <v>1992619776</v>
      </c>
    </row>
    <row r="9" spans="1:7" ht="12.75" x14ac:dyDescent="0.2">
      <c r="A9" s="2" t="s">
        <v>12</v>
      </c>
      <c r="B9" s="2" t="s">
        <v>38</v>
      </c>
      <c r="C9" s="2" t="s">
        <v>39</v>
      </c>
      <c r="D9" s="12">
        <v>117.62</v>
      </c>
      <c r="E9" s="2">
        <v>7407792</v>
      </c>
      <c r="F9" s="2">
        <v>871334574</v>
      </c>
    </row>
    <row r="10" spans="1:7" ht="12.75" x14ac:dyDescent="0.2">
      <c r="A10" s="2" t="s">
        <v>13</v>
      </c>
      <c r="B10" s="2" t="s">
        <v>40</v>
      </c>
      <c r="C10" s="2" t="s">
        <v>41</v>
      </c>
      <c r="D10" s="12">
        <v>214.89</v>
      </c>
      <c r="E10" s="2">
        <v>6954418</v>
      </c>
      <c r="F10" s="2">
        <v>1494464832</v>
      </c>
    </row>
    <row r="11" spans="1:7" ht="12.75" x14ac:dyDescent="0.2">
      <c r="A11" s="2" t="s">
        <v>14</v>
      </c>
      <c r="B11" s="2" t="s">
        <v>42</v>
      </c>
      <c r="C11" s="2" t="s">
        <v>43</v>
      </c>
      <c r="D11" s="12">
        <v>2.5</v>
      </c>
      <c r="E11" s="2">
        <v>5995162</v>
      </c>
      <c r="F11" s="2">
        <v>14999356</v>
      </c>
    </row>
    <row r="12" spans="1:7" ht="12.75" x14ac:dyDescent="0.2">
      <c r="A12" s="2" t="s">
        <v>15</v>
      </c>
      <c r="B12" s="2" t="s">
        <v>44</v>
      </c>
      <c r="C12" s="2" t="s">
        <v>45</v>
      </c>
      <c r="D12" s="12">
        <v>4.0999999999999996</v>
      </c>
      <c r="E12" s="2">
        <v>5134577</v>
      </c>
      <c r="F12" s="2">
        <v>21057346</v>
      </c>
    </row>
    <row r="13" spans="1:7" ht="12.75" x14ac:dyDescent="0.2">
      <c r="A13" s="2" t="s">
        <v>16</v>
      </c>
      <c r="B13" s="2" t="s">
        <v>46</v>
      </c>
      <c r="C13" s="2" t="s">
        <v>33</v>
      </c>
      <c r="D13" s="12">
        <v>201.86</v>
      </c>
      <c r="E13" s="2">
        <v>4935749</v>
      </c>
      <c r="F13" s="2">
        <v>996309888</v>
      </c>
    </row>
    <row r="14" spans="1:7" ht="12.75" x14ac:dyDescent="0.2">
      <c r="A14" s="2" t="s">
        <v>0</v>
      </c>
      <c r="B14" s="2" t="s">
        <v>47</v>
      </c>
      <c r="C14" s="2" t="s">
        <v>48</v>
      </c>
      <c r="D14" s="12">
        <v>208.13</v>
      </c>
      <c r="E14" s="2">
        <v>4011065</v>
      </c>
      <c r="F14" s="2">
        <v>834813816</v>
      </c>
    </row>
    <row r="15" spans="1:7" ht="12.75" x14ac:dyDescent="0.2">
      <c r="A15" s="2" t="s">
        <v>17</v>
      </c>
      <c r="B15" s="2" t="s">
        <v>49</v>
      </c>
      <c r="C15" s="2" t="s">
        <v>50</v>
      </c>
      <c r="D15" s="12">
        <v>2.92</v>
      </c>
      <c r="E15" s="2">
        <v>3548012</v>
      </c>
      <c r="F15" s="2">
        <v>10353424</v>
      </c>
    </row>
    <row r="16" spans="1:7" ht="12.75" x14ac:dyDescent="0.2">
      <c r="A16" s="2" t="s">
        <v>18</v>
      </c>
      <c r="B16" s="14" t="s">
        <v>51</v>
      </c>
      <c r="C16" s="2" t="s">
        <v>52</v>
      </c>
      <c r="D16" s="12">
        <v>3.59</v>
      </c>
      <c r="E16" s="2">
        <v>60453</v>
      </c>
      <c r="F16" s="2">
        <v>217053</v>
      </c>
    </row>
    <row r="17" spans="1:12" ht="12.75" x14ac:dyDescent="0.2">
      <c r="A17" s="2" t="s">
        <v>19</v>
      </c>
      <c r="B17" s="2" t="s">
        <v>51</v>
      </c>
      <c r="C17" s="2" t="s">
        <v>52</v>
      </c>
      <c r="D17" s="12">
        <v>3.59</v>
      </c>
      <c r="E17" s="2">
        <v>60453</v>
      </c>
      <c r="F17" s="2">
        <v>217053</v>
      </c>
    </row>
    <row r="18" spans="1:12" ht="12.75" x14ac:dyDescent="0.2">
      <c r="A18" s="2" t="s">
        <v>20</v>
      </c>
      <c r="B18" s="2" t="s">
        <v>51</v>
      </c>
      <c r="C18" s="2" t="s">
        <v>52</v>
      </c>
      <c r="D18" s="12">
        <v>3.59</v>
      </c>
      <c r="E18" s="2">
        <v>60453</v>
      </c>
      <c r="F18" s="2">
        <v>217053</v>
      </c>
    </row>
    <row r="19" spans="1:12" ht="15.75" customHeight="1" x14ac:dyDescent="0.2">
      <c r="B19" s="15"/>
      <c r="C19" s="15"/>
    </row>
    <row r="20" spans="1:12" ht="12.75" x14ac:dyDescent="0.2">
      <c r="B20" s="2" t="s">
        <v>82</v>
      </c>
      <c r="C20" s="2" t="s">
        <v>83</v>
      </c>
      <c r="D20" s="2">
        <v>17.239999999999998</v>
      </c>
      <c r="E20" s="2">
        <v>563932853</v>
      </c>
      <c r="F20" s="2">
        <v>9723688779</v>
      </c>
    </row>
    <row r="23" spans="1:12" ht="12.75" x14ac:dyDescent="0.2">
      <c r="A23" s="1" t="s">
        <v>21</v>
      </c>
      <c r="D23" s="5"/>
    </row>
    <row r="24" spans="1:12" ht="12.75" x14ac:dyDescent="0.2">
      <c r="A24" s="1" t="s">
        <v>0</v>
      </c>
      <c r="B24" s="1" t="s">
        <v>1</v>
      </c>
      <c r="C24" s="1" t="s">
        <v>2</v>
      </c>
      <c r="D24" s="1" t="s">
        <v>3</v>
      </c>
      <c r="E24" s="1" t="s">
        <v>5</v>
      </c>
      <c r="F24" s="1" t="s">
        <v>6</v>
      </c>
      <c r="G24" s="1" t="s">
        <v>22</v>
      </c>
      <c r="H24" s="1" t="s">
        <v>23</v>
      </c>
      <c r="I24" s="1" t="s">
        <v>24</v>
      </c>
      <c r="J24" s="6"/>
      <c r="K24" s="6"/>
      <c r="L24" s="6"/>
    </row>
    <row r="25" spans="1:12" ht="12.75" x14ac:dyDescent="0.2">
      <c r="A25" s="2" t="s">
        <v>7</v>
      </c>
      <c r="B25" s="2" t="s">
        <v>53</v>
      </c>
      <c r="C25" s="2" t="s">
        <v>31</v>
      </c>
      <c r="D25" s="13" t="s">
        <v>69</v>
      </c>
      <c r="E25" s="2">
        <v>166285640</v>
      </c>
      <c r="F25" s="2">
        <v>498154944</v>
      </c>
      <c r="G25" s="7">
        <f>VLOOKUP(A25,A4:D18, 4, FALSE)</f>
        <v>2.9</v>
      </c>
      <c r="H25" s="8">
        <f t="shared" ref="H25:H39" si="0">VLOOKUP(A25, $A$4:$E$18, 5, FALSE)</f>
        <v>171965493</v>
      </c>
      <c r="I25" s="8">
        <f t="shared" ref="I25:I39" si="1">VLOOKUP(A25, $A$4:$F$18, 6, FALSE)</f>
        <v>498154944</v>
      </c>
      <c r="J25" s="6">
        <f t="shared" ref="J25:J39" si="2">D25/G25 - 1</f>
        <v>3.4482758620689724E-2</v>
      </c>
      <c r="K25" s="6">
        <f t="shared" ref="K25:K39" si="3">E25/H25 - 1</f>
        <v>-3.3029027515421361E-2</v>
      </c>
      <c r="L25" s="6">
        <f t="shared" ref="L25:L39" si="4">F25/I25 - 1</f>
        <v>0</v>
      </c>
    </row>
    <row r="26" spans="1:12" ht="12.75" x14ac:dyDescent="0.2">
      <c r="A26" s="2" t="s">
        <v>8</v>
      </c>
      <c r="B26" s="2" t="s">
        <v>54</v>
      </c>
      <c r="C26" s="2" t="s">
        <v>55</v>
      </c>
      <c r="D26" s="13" t="s">
        <v>70</v>
      </c>
      <c r="E26" s="2">
        <v>81690114</v>
      </c>
      <c r="F26" s="2">
        <v>249077472</v>
      </c>
      <c r="G26" s="8">
        <f>VLOOKUP(A26,A4:D18, 4, FALSE)</f>
        <v>7.84</v>
      </c>
      <c r="H26" s="7">
        <f t="shared" si="0"/>
        <v>127042190</v>
      </c>
      <c r="I26" s="7">
        <f t="shared" si="1"/>
        <v>996309888</v>
      </c>
      <c r="J26" s="6">
        <f t="shared" si="2"/>
        <v>-0.61096938775510212</v>
      </c>
      <c r="K26" s="9">
        <f t="shared" si="3"/>
        <v>-0.35698436873608685</v>
      </c>
      <c r="L26" s="9">
        <f t="shared" si="4"/>
        <v>-0.75</v>
      </c>
    </row>
    <row r="27" spans="1:12" ht="12.75" x14ac:dyDescent="0.2">
      <c r="A27" s="2" t="s">
        <v>9</v>
      </c>
      <c r="B27" s="2" t="s">
        <v>56</v>
      </c>
      <c r="C27" s="2" t="s">
        <v>55</v>
      </c>
      <c r="D27" s="13" t="s">
        <v>71</v>
      </c>
      <c r="E27" s="2">
        <v>56228217</v>
      </c>
      <c r="F27" s="2">
        <v>249077472</v>
      </c>
      <c r="G27" s="7">
        <f>VLOOKUP(A27,A4:D18, 4, FALSE)</f>
        <v>9.1199999999999992</v>
      </c>
      <c r="H27" s="7">
        <f t="shared" si="0"/>
        <v>109265741</v>
      </c>
      <c r="I27" s="7">
        <f t="shared" si="1"/>
        <v>996309888</v>
      </c>
      <c r="J27" s="6">
        <f t="shared" si="2"/>
        <v>-0.51425438596491224</v>
      </c>
      <c r="K27" s="9">
        <f t="shared" si="3"/>
        <v>-0.48539938973186481</v>
      </c>
      <c r="L27" s="9">
        <f t="shared" si="4"/>
        <v>-0.75</v>
      </c>
    </row>
    <row r="28" spans="1:12" ht="12.75" x14ac:dyDescent="0.2">
      <c r="A28" s="2" t="s">
        <v>10</v>
      </c>
      <c r="B28" s="2" t="s">
        <v>57</v>
      </c>
      <c r="C28" s="2" t="s">
        <v>55</v>
      </c>
      <c r="D28" s="13" t="s">
        <v>79</v>
      </c>
      <c r="E28" s="2">
        <v>55246352</v>
      </c>
      <c r="F28" s="2">
        <v>249077472</v>
      </c>
      <c r="G28" s="8">
        <f>VLOOKUP(A28,A4:D18, 4, FALSE)</f>
        <v>9.27</v>
      </c>
      <c r="H28" s="7">
        <f t="shared" si="0"/>
        <v>107514380</v>
      </c>
      <c r="I28" s="7">
        <f t="shared" si="1"/>
        <v>996309888</v>
      </c>
      <c r="J28" s="6">
        <f t="shared" si="2"/>
        <v>-0.51348435814455229</v>
      </c>
      <c r="K28" s="9">
        <f t="shared" si="3"/>
        <v>-0.48614918302091314</v>
      </c>
      <c r="L28" s="9">
        <f t="shared" si="4"/>
        <v>-0.75</v>
      </c>
    </row>
    <row r="29" spans="1:12" ht="12.75" x14ac:dyDescent="0.2">
      <c r="A29" s="2" t="s">
        <v>11</v>
      </c>
      <c r="B29" s="2" t="s">
        <v>58</v>
      </c>
      <c r="C29" s="2" t="s">
        <v>37</v>
      </c>
      <c r="D29" s="13" t="s">
        <v>72</v>
      </c>
      <c r="E29" s="2">
        <v>10003314</v>
      </c>
      <c r="F29" s="2">
        <v>1992619776</v>
      </c>
      <c r="G29" s="8">
        <f>VLOOKUP(A29,A4:D18, 4, FALSE)</f>
        <v>199.72</v>
      </c>
      <c r="H29" s="7">
        <f t="shared" si="0"/>
        <v>9976915</v>
      </c>
      <c r="I29" s="7">
        <f t="shared" si="1"/>
        <v>1992619776</v>
      </c>
      <c r="J29" s="6">
        <f t="shared" si="2"/>
        <v>-2.6036451031444807E-3</v>
      </c>
      <c r="K29" s="6">
        <f t="shared" si="3"/>
        <v>2.6460083101840226E-3</v>
      </c>
      <c r="L29" s="6">
        <f t="shared" si="4"/>
        <v>0</v>
      </c>
    </row>
    <row r="30" spans="1:12" ht="12.75" x14ac:dyDescent="0.2">
      <c r="A30" s="2" t="s">
        <v>12</v>
      </c>
      <c r="B30" s="2" t="s">
        <v>59</v>
      </c>
      <c r="C30" s="2" t="s">
        <v>39</v>
      </c>
      <c r="D30" s="13" t="s">
        <v>73</v>
      </c>
      <c r="E30" s="2">
        <v>7409872</v>
      </c>
      <c r="F30" s="2">
        <v>871334574</v>
      </c>
      <c r="G30" s="8">
        <f>VLOOKUP(A30,A4:D18, 4, FALSE)</f>
        <v>117.62</v>
      </c>
      <c r="H30" s="7">
        <f t="shared" si="0"/>
        <v>7407792</v>
      </c>
      <c r="I30" s="7">
        <f t="shared" si="1"/>
        <v>871334574</v>
      </c>
      <c r="J30" s="6">
        <f t="shared" si="2"/>
        <v>-2.550586634926244E-4</v>
      </c>
      <c r="K30" s="6">
        <f t="shared" si="3"/>
        <v>2.8078542162091047E-4</v>
      </c>
      <c r="L30" s="6">
        <f t="shared" si="4"/>
        <v>0</v>
      </c>
    </row>
    <row r="31" spans="1:12" ht="12.75" x14ac:dyDescent="0.2">
      <c r="A31" s="2" t="s">
        <v>13</v>
      </c>
      <c r="B31" s="2" t="s">
        <v>60</v>
      </c>
      <c r="C31" s="2" t="s">
        <v>41</v>
      </c>
      <c r="D31" s="13" t="s">
        <v>74</v>
      </c>
      <c r="E31" s="2">
        <v>6964512</v>
      </c>
      <c r="F31" s="2">
        <v>1494464832</v>
      </c>
      <c r="G31" s="8">
        <f>VLOOKUP(A31,A4:D18, 4, FALSE)</f>
        <v>214.89</v>
      </c>
      <c r="H31" s="7">
        <f t="shared" si="0"/>
        <v>6954418</v>
      </c>
      <c r="I31" s="7">
        <f t="shared" si="1"/>
        <v>1494464832</v>
      </c>
      <c r="J31" s="6">
        <f t="shared" si="2"/>
        <v>-1.4425985387871432E-3</v>
      </c>
      <c r="K31" s="6">
        <f t="shared" si="3"/>
        <v>1.4514514370576048E-3</v>
      </c>
      <c r="L31" s="6">
        <f t="shared" si="4"/>
        <v>0</v>
      </c>
    </row>
    <row r="32" spans="1:12" ht="12.75" x14ac:dyDescent="0.2">
      <c r="A32" s="2" t="s">
        <v>0</v>
      </c>
      <c r="B32" s="2" t="s">
        <v>47</v>
      </c>
      <c r="C32" s="2" t="s">
        <v>48</v>
      </c>
      <c r="D32" s="13" t="s">
        <v>78</v>
      </c>
      <c r="E32" s="2">
        <v>4015655</v>
      </c>
      <c r="F32" s="2">
        <v>834813816</v>
      </c>
      <c r="G32" s="7">
        <f>VLOOKUP(A32,A4:D18, 4, FALSE)</f>
        <v>208.13</v>
      </c>
      <c r="H32" s="7">
        <f t="shared" si="0"/>
        <v>4011065</v>
      </c>
      <c r="I32" s="7">
        <f t="shared" si="1"/>
        <v>834813816</v>
      </c>
      <c r="J32" s="6">
        <f t="shared" si="2"/>
        <v>-1.1531254504396626E-3</v>
      </c>
      <c r="K32" s="6">
        <f t="shared" si="3"/>
        <v>1.1443344847315018E-3</v>
      </c>
      <c r="L32" s="6">
        <f t="shared" si="4"/>
        <v>0</v>
      </c>
    </row>
    <row r="33" spans="1:12" ht="12.75" x14ac:dyDescent="0.2">
      <c r="A33" s="2" t="s">
        <v>14</v>
      </c>
      <c r="B33" s="2" t="s">
        <v>61</v>
      </c>
      <c r="C33" s="2" t="s">
        <v>62</v>
      </c>
      <c r="D33" s="13" t="s">
        <v>80</v>
      </c>
      <c r="E33" s="2">
        <v>3599606</v>
      </c>
      <c r="F33" s="2">
        <v>5203771</v>
      </c>
      <c r="G33" s="7">
        <f>VLOOKUP(A33,A4:D18, 4, FALSE)</f>
        <v>2.5</v>
      </c>
      <c r="H33" s="7">
        <f t="shared" si="0"/>
        <v>5995162</v>
      </c>
      <c r="I33" s="7">
        <f t="shared" si="1"/>
        <v>14999356</v>
      </c>
      <c r="J33" s="6">
        <f t="shared" si="2"/>
        <v>-0.42000000000000004</v>
      </c>
      <c r="K33" s="9">
        <f t="shared" si="3"/>
        <v>-0.39958152923974366</v>
      </c>
      <c r="L33" s="9">
        <f t="shared" si="4"/>
        <v>-0.65306703834484625</v>
      </c>
    </row>
    <row r="34" spans="1:12" ht="12.75" x14ac:dyDescent="0.2">
      <c r="A34" s="2" t="s">
        <v>15</v>
      </c>
      <c r="B34" s="2" t="s">
        <v>63</v>
      </c>
      <c r="C34" s="2" t="s">
        <v>64</v>
      </c>
      <c r="D34" s="13" t="s">
        <v>81</v>
      </c>
      <c r="E34" s="2">
        <v>2887592</v>
      </c>
      <c r="F34" s="2">
        <v>6984071</v>
      </c>
      <c r="G34" s="8">
        <f>VLOOKUP(A34,A4:D18, 4, FALSE)</f>
        <v>4.0999999999999996</v>
      </c>
      <c r="H34" s="7">
        <f t="shared" si="0"/>
        <v>5134577</v>
      </c>
      <c r="I34" s="7">
        <f t="shared" si="1"/>
        <v>21057346</v>
      </c>
      <c r="J34" s="6">
        <f t="shared" si="2"/>
        <v>-0.40975609756097553</v>
      </c>
      <c r="K34" s="9">
        <f t="shared" si="3"/>
        <v>-0.43761832766360309</v>
      </c>
      <c r="L34" s="9">
        <f t="shared" si="4"/>
        <v>-0.66833089981994886</v>
      </c>
    </row>
    <row r="35" spans="1:12" ht="12.75" x14ac:dyDescent="0.2">
      <c r="A35" s="2" t="s">
        <v>17</v>
      </c>
      <c r="B35" s="2" t="s">
        <v>65</v>
      </c>
      <c r="C35" s="2" t="s">
        <v>61</v>
      </c>
      <c r="D35" s="13" t="s">
        <v>75</v>
      </c>
      <c r="E35" s="2">
        <v>2317297</v>
      </c>
      <c r="F35" s="2">
        <v>3594358</v>
      </c>
      <c r="G35" s="7">
        <f>VLOOKUP(A35,A4:D18, 4, FALSE)</f>
        <v>2.92</v>
      </c>
      <c r="H35" s="7">
        <f t="shared" si="0"/>
        <v>3548012</v>
      </c>
      <c r="I35" s="7">
        <f t="shared" si="1"/>
        <v>10353424</v>
      </c>
      <c r="J35" s="6">
        <f t="shared" si="2"/>
        <v>-0.46917808219178081</v>
      </c>
      <c r="K35" s="9">
        <f t="shared" si="3"/>
        <v>-0.34687453142774038</v>
      </c>
      <c r="L35" s="9">
        <f t="shared" si="4"/>
        <v>-0.65283388374705797</v>
      </c>
    </row>
    <row r="36" spans="1:12" ht="12.75" x14ac:dyDescent="0.2">
      <c r="A36" s="1" t="s">
        <v>16</v>
      </c>
      <c r="B36" s="2" t="s">
        <v>66</v>
      </c>
      <c r="C36" s="2" t="s">
        <v>55</v>
      </c>
      <c r="D36" s="13" t="s">
        <v>76</v>
      </c>
      <c r="E36" s="2">
        <v>1332739</v>
      </c>
      <c r="F36" s="2">
        <v>249077472</v>
      </c>
      <c r="G36" s="7">
        <f>VLOOKUP(A36,A4:D18, 4, FALSE)</f>
        <v>201.86</v>
      </c>
      <c r="H36" s="7">
        <f t="shared" si="0"/>
        <v>4935749</v>
      </c>
      <c r="I36" s="7">
        <f t="shared" si="1"/>
        <v>996309888</v>
      </c>
      <c r="J36" s="6">
        <f t="shared" si="2"/>
        <v>-7.4160309125136381E-2</v>
      </c>
      <c r="K36" s="9">
        <f t="shared" si="3"/>
        <v>-0.72998242009470093</v>
      </c>
      <c r="L36" s="9">
        <f t="shared" si="4"/>
        <v>-0.75</v>
      </c>
    </row>
    <row r="37" spans="1:12" ht="12.75" x14ac:dyDescent="0.2">
      <c r="A37" s="2" t="s">
        <v>18</v>
      </c>
      <c r="B37" s="2" t="s">
        <v>67</v>
      </c>
      <c r="C37" s="2" t="s">
        <v>68</v>
      </c>
      <c r="D37" s="13" t="s">
        <v>77</v>
      </c>
      <c r="E37" s="2">
        <v>56238</v>
      </c>
      <c r="F37" s="2">
        <v>215460</v>
      </c>
      <c r="G37" s="7">
        <f>VLOOKUP(A37,A4:D18, 4, FALSE)</f>
        <v>3.59</v>
      </c>
      <c r="H37" s="7">
        <f t="shared" si="0"/>
        <v>60453</v>
      </c>
      <c r="I37" s="7">
        <f t="shared" si="1"/>
        <v>217053</v>
      </c>
      <c r="J37" s="6">
        <f t="shared" si="2"/>
        <v>6.6852367688022385E-2</v>
      </c>
      <c r="K37" s="10">
        <f t="shared" si="3"/>
        <v>-6.9723586918763347E-2</v>
      </c>
      <c r="L37" s="10">
        <f t="shared" si="4"/>
        <v>-7.3392212961811421E-3</v>
      </c>
    </row>
    <row r="38" spans="1:12" ht="12.75" x14ac:dyDescent="0.2">
      <c r="A38" s="2" t="s">
        <v>19</v>
      </c>
      <c r="B38" s="2" t="s">
        <v>67</v>
      </c>
      <c r="C38" s="2" t="s">
        <v>68</v>
      </c>
      <c r="D38" s="13" t="s">
        <v>77</v>
      </c>
      <c r="E38" s="2">
        <v>56238</v>
      </c>
      <c r="F38" s="2">
        <v>215460</v>
      </c>
      <c r="G38" s="7">
        <f>VLOOKUP(A38,A4:D18, 4, FALSE)</f>
        <v>3.59</v>
      </c>
      <c r="H38" s="7">
        <f t="shared" si="0"/>
        <v>60453</v>
      </c>
      <c r="I38" s="7">
        <f t="shared" si="1"/>
        <v>217053</v>
      </c>
      <c r="J38" s="6">
        <f t="shared" si="2"/>
        <v>6.6852367688022385E-2</v>
      </c>
      <c r="K38" s="10">
        <f t="shared" si="3"/>
        <v>-6.9723586918763347E-2</v>
      </c>
      <c r="L38" s="10">
        <f t="shared" si="4"/>
        <v>-7.3392212961811421E-3</v>
      </c>
    </row>
    <row r="39" spans="1:12" ht="12.75" x14ac:dyDescent="0.2">
      <c r="A39" s="2" t="s">
        <v>20</v>
      </c>
      <c r="B39" s="2" t="s">
        <v>67</v>
      </c>
      <c r="C39" s="2" t="s">
        <v>68</v>
      </c>
      <c r="D39" s="13" t="s">
        <v>77</v>
      </c>
      <c r="E39" s="2">
        <v>56238</v>
      </c>
      <c r="F39" s="2">
        <v>215460</v>
      </c>
      <c r="G39" s="7">
        <f>VLOOKUP(A39,A4:D18, 4, FALSE)</f>
        <v>3.59</v>
      </c>
      <c r="H39" s="7">
        <f t="shared" si="0"/>
        <v>60453</v>
      </c>
      <c r="I39" s="7">
        <f t="shared" si="1"/>
        <v>217053</v>
      </c>
      <c r="J39" s="6">
        <f t="shared" si="2"/>
        <v>6.6852367688022385E-2</v>
      </c>
      <c r="K39" s="10">
        <f t="shared" si="3"/>
        <v>-6.9723586918763347E-2</v>
      </c>
      <c r="L39" s="10">
        <f t="shared" si="4"/>
        <v>-7.3392212961811421E-3</v>
      </c>
    </row>
    <row r="40" spans="1:12" ht="12.75" x14ac:dyDescent="0.2">
      <c r="B40" s="15"/>
      <c r="C40" s="15"/>
      <c r="H40" s="6"/>
      <c r="I40" s="6"/>
      <c r="J40" s="6"/>
    </row>
    <row r="41" spans="1:12" ht="12.75" x14ac:dyDescent="0.2">
      <c r="B41" s="2" t="s">
        <v>84</v>
      </c>
      <c r="C41" s="2" t="s">
        <v>85</v>
      </c>
      <c r="D41" s="2">
        <v>16.84</v>
      </c>
      <c r="E41" s="2">
        <v>398149624</v>
      </c>
      <c r="F41" s="2">
        <v>6704126410</v>
      </c>
      <c r="G41" s="7">
        <f>D20</f>
        <v>17.239999999999998</v>
      </c>
      <c r="H41" s="6">
        <f>E20</f>
        <v>563932853</v>
      </c>
      <c r="I41" s="6">
        <f>F20</f>
        <v>9723688779</v>
      </c>
      <c r="J41" s="6">
        <f>D41/G41 - 1</f>
        <v>-2.3201856148491795E-2</v>
      </c>
      <c r="K41" s="6">
        <f>E41/H41 - 1</f>
        <v>-0.29397689479885647</v>
      </c>
      <c r="L41" s="6">
        <f>F41/I41 - 1</f>
        <v>-0.31053671478269351</v>
      </c>
    </row>
    <row r="42" spans="1:12" ht="12.75" x14ac:dyDescent="0.2">
      <c r="H42" s="6"/>
      <c r="I42" s="6"/>
      <c r="J42" s="6"/>
    </row>
    <row r="43" spans="1:12" ht="12.75" x14ac:dyDescent="0.2">
      <c r="H43" s="6"/>
      <c r="I43" s="6"/>
      <c r="J43" s="6"/>
    </row>
    <row r="44" spans="1:12" ht="12.75" x14ac:dyDescent="0.2">
      <c r="A44" s="1" t="s">
        <v>25</v>
      </c>
      <c r="H44" s="6"/>
      <c r="I44" s="6"/>
      <c r="J44" s="6"/>
    </row>
    <row r="45" spans="1:12" ht="12.75" x14ac:dyDescent="0.2">
      <c r="A45" s="1" t="s">
        <v>0</v>
      </c>
      <c r="B45" s="1" t="s">
        <v>1</v>
      </c>
      <c r="C45" s="1" t="s">
        <v>2</v>
      </c>
      <c r="D45" s="1" t="s">
        <v>3</v>
      </c>
      <c r="E45" s="1" t="s">
        <v>5</v>
      </c>
      <c r="F45" s="1" t="s">
        <v>6</v>
      </c>
      <c r="G45" s="1" t="s">
        <v>22</v>
      </c>
      <c r="H45" s="1" t="s">
        <v>23</v>
      </c>
      <c r="I45" s="1" t="s">
        <v>24</v>
      </c>
      <c r="J45" s="6"/>
      <c r="K45" s="6"/>
      <c r="L45" s="6"/>
    </row>
    <row r="46" spans="1:12" ht="12.75" x14ac:dyDescent="0.2">
      <c r="A46" s="2" t="s">
        <v>7</v>
      </c>
      <c r="B46" s="2" t="s">
        <v>86</v>
      </c>
      <c r="C46" s="2" t="s">
        <v>31</v>
      </c>
      <c r="D46" s="13" t="s">
        <v>103</v>
      </c>
      <c r="E46" s="2">
        <v>177414658</v>
      </c>
      <c r="F46" s="2">
        <v>498154944</v>
      </c>
      <c r="G46" s="7" t="str">
        <f t="shared" ref="G46:G61" si="5">VLOOKUP(A46,$A$25:$E$39, 4, FALSE)</f>
        <v>3,0</v>
      </c>
      <c r="H46" s="7">
        <f t="shared" ref="H46:H61" si="6">VLOOKUP(A46, $A$25:$E$39, 5, FALSE)</f>
        <v>166285640</v>
      </c>
      <c r="I46" s="7">
        <f t="shared" ref="I46:I61" si="7">VLOOKUP(A46, $A$25:$F$39, 6, FALSE)</f>
        <v>498154944</v>
      </c>
      <c r="J46" s="6">
        <f t="shared" ref="J46:J61" si="8">D46/G46 - 1</f>
        <v>-6.3333333333333353E-2</v>
      </c>
      <c r="K46" s="6">
        <f t="shared" ref="K46:K61" si="9">E46/H46 - 1</f>
        <v>6.6927114091150708E-2</v>
      </c>
      <c r="L46" s="6">
        <f t="shared" ref="L46:L61" si="10">F46/I46 - 1</f>
        <v>0</v>
      </c>
    </row>
    <row r="47" spans="1:12" ht="12.75" x14ac:dyDescent="0.2">
      <c r="A47" s="2" t="s">
        <v>8</v>
      </c>
      <c r="B47" s="2" t="s">
        <v>87</v>
      </c>
      <c r="C47" s="2" t="s">
        <v>55</v>
      </c>
      <c r="D47" s="13" t="s">
        <v>70</v>
      </c>
      <c r="E47" s="2">
        <v>81708447</v>
      </c>
      <c r="F47" s="2">
        <v>249077472</v>
      </c>
      <c r="G47" s="7" t="str">
        <f t="shared" si="5"/>
        <v>3,05</v>
      </c>
      <c r="H47" s="7">
        <f t="shared" si="6"/>
        <v>81690114</v>
      </c>
      <c r="I47" s="7">
        <f t="shared" si="7"/>
        <v>249077472</v>
      </c>
      <c r="J47" s="6">
        <f t="shared" si="8"/>
        <v>0</v>
      </c>
      <c r="K47" s="6">
        <f t="shared" si="9"/>
        <v>2.2442128064592559E-4</v>
      </c>
      <c r="L47" s="6">
        <f t="shared" si="10"/>
        <v>0</v>
      </c>
    </row>
    <row r="48" spans="1:12" ht="12.75" x14ac:dyDescent="0.2">
      <c r="A48" s="2" t="s">
        <v>9</v>
      </c>
      <c r="B48" s="2" t="s">
        <v>88</v>
      </c>
      <c r="C48" s="2" t="s">
        <v>55</v>
      </c>
      <c r="D48" s="13" t="s">
        <v>71</v>
      </c>
      <c r="E48" s="2">
        <v>56264395</v>
      </c>
      <c r="F48" s="2">
        <v>249077472</v>
      </c>
      <c r="G48" s="7" t="str">
        <f t="shared" si="5"/>
        <v>4,43</v>
      </c>
      <c r="H48" s="7">
        <f t="shared" si="6"/>
        <v>56228217</v>
      </c>
      <c r="I48" s="7">
        <f t="shared" si="7"/>
        <v>249077472</v>
      </c>
      <c r="J48" s="6">
        <f t="shared" si="8"/>
        <v>0</v>
      </c>
      <c r="K48" s="6">
        <f t="shared" si="9"/>
        <v>6.4341360850894702E-4</v>
      </c>
      <c r="L48" s="6">
        <f t="shared" si="10"/>
        <v>0</v>
      </c>
    </row>
    <row r="49" spans="1:12" ht="12.75" x14ac:dyDescent="0.2">
      <c r="A49" s="2" t="s">
        <v>10</v>
      </c>
      <c r="B49" s="2" t="s">
        <v>89</v>
      </c>
      <c r="C49" s="2" t="s">
        <v>55</v>
      </c>
      <c r="D49" s="13" t="s">
        <v>79</v>
      </c>
      <c r="E49" s="2">
        <v>55275319</v>
      </c>
      <c r="F49" s="2">
        <v>249077472</v>
      </c>
      <c r="G49" s="7" t="str">
        <f t="shared" si="5"/>
        <v>4,51</v>
      </c>
      <c r="H49" s="7">
        <f t="shared" si="6"/>
        <v>55246352</v>
      </c>
      <c r="I49" s="7">
        <f t="shared" si="7"/>
        <v>249077472</v>
      </c>
      <c r="J49" s="6">
        <f t="shared" si="8"/>
        <v>0</v>
      </c>
      <c r="K49" s="6">
        <f t="shared" si="9"/>
        <v>5.2432421239334559E-4</v>
      </c>
      <c r="L49" s="6">
        <f t="shared" si="10"/>
        <v>0</v>
      </c>
    </row>
    <row r="50" spans="1:12" ht="12.75" x14ac:dyDescent="0.2">
      <c r="A50" s="2" t="s">
        <v>14</v>
      </c>
      <c r="B50" s="2" t="s">
        <v>90</v>
      </c>
      <c r="C50" s="2" t="s">
        <v>62</v>
      </c>
      <c r="D50" s="13" t="s">
        <v>104</v>
      </c>
      <c r="E50" s="2">
        <v>3620717</v>
      </c>
      <c r="F50" s="2">
        <v>5206090</v>
      </c>
      <c r="G50" s="7" t="str">
        <f t="shared" si="5"/>
        <v>1,45</v>
      </c>
      <c r="H50" s="7">
        <f t="shared" si="6"/>
        <v>3599606</v>
      </c>
      <c r="I50" s="7">
        <f t="shared" si="7"/>
        <v>5203771</v>
      </c>
      <c r="J50" s="6">
        <f t="shared" si="8"/>
        <v>-6.8965517241379448E-3</v>
      </c>
      <c r="K50" s="6">
        <f t="shared" si="9"/>
        <v>5.8648085373789183E-3</v>
      </c>
      <c r="L50" s="6">
        <f t="shared" si="10"/>
        <v>4.4563836494737608E-4</v>
      </c>
    </row>
    <row r="51" spans="1:12" ht="12.75" x14ac:dyDescent="0.2">
      <c r="A51" s="2" t="s">
        <v>15</v>
      </c>
      <c r="B51" s="2" t="s">
        <v>63</v>
      </c>
      <c r="C51" s="2" t="s">
        <v>91</v>
      </c>
      <c r="D51" s="13" t="s">
        <v>105</v>
      </c>
      <c r="E51" s="2">
        <v>2883886</v>
      </c>
      <c r="F51" s="2">
        <v>6728417</v>
      </c>
      <c r="G51" s="7" t="str">
        <f t="shared" si="5"/>
        <v>2,42</v>
      </c>
      <c r="H51" s="7">
        <f t="shared" si="6"/>
        <v>2887592</v>
      </c>
      <c r="I51" s="7">
        <f t="shared" si="7"/>
        <v>6984071</v>
      </c>
      <c r="J51" s="6">
        <f t="shared" si="8"/>
        <v>-3.7190082644628086E-2</v>
      </c>
      <c r="K51" s="6">
        <f t="shared" si="9"/>
        <v>-1.2834223117392796E-3</v>
      </c>
      <c r="L51" s="6">
        <f t="shared" si="10"/>
        <v>-3.6605297970195294E-2</v>
      </c>
    </row>
    <row r="52" spans="1:12" ht="12.75" x14ac:dyDescent="0.2">
      <c r="A52" s="2" t="s">
        <v>26</v>
      </c>
      <c r="B52" s="2" t="s">
        <v>92</v>
      </c>
      <c r="C52" s="2" t="s">
        <v>31</v>
      </c>
      <c r="D52" s="13" t="s">
        <v>106</v>
      </c>
      <c r="E52" s="2">
        <v>2528310</v>
      </c>
      <c r="F52" s="2">
        <v>498154944</v>
      </c>
      <c r="G52" s="7" t="e">
        <f t="shared" si="5"/>
        <v>#N/A</v>
      </c>
      <c r="H52" s="7" t="e">
        <f t="shared" si="6"/>
        <v>#N/A</v>
      </c>
      <c r="I52" s="7" t="e">
        <f t="shared" si="7"/>
        <v>#N/A</v>
      </c>
      <c r="J52" s="6" t="e">
        <f t="shared" si="8"/>
        <v>#N/A</v>
      </c>
      <c r="K52" s="6" t="e">
        <f t="shared" si="9"/>
        <v>#N/A</v>
      </c>
      <c r="L52" s="6" t="e">
        <f t="shared" si="10"/>
        <v>#N/A</v>
      </c>
    </row>
    <row r="53" spans="1:12" ht="12.75" x14ac:dyDescent="0.2">
      <c r="A53" s="2" t="s">
        <v>27</v>
      </c>
      <c r="B53" s="2" t="s">
        <v>93</v>
      </c>
      <c r="C53" s="2" t="s">
        <v>31</v>
      </c>
      <c r="D53" s="13" t="s">
        <v>107</v>
      </c>
      <c r="E53" s="2">
        <v>2520686</v>
      </c>
      <c r="F53" s="2">
        <v>498154944</v>
      </c>
      <c r="G53" s="7" t="e">
        <f t="shared" si="5"/>
        <v>#N/A</v>
      </c>
      <c r="H53" s="7" t="e">
        <f t="shared" si="6"/>
        <v>#N/A</v>
      </c>
      <c r="I53" s="7" t="e">
        <f t="shared" si="7"/>
        <v>#N/A</v>
      </c>
      <c r="J53" s="6" t="e">
        <f t="shared" si="8"/>
        <v>#N/A</v>
      </c>
      <c r="K53" s="6" t="e">
        <f t="shared" si="9"/>
        <v>#N/A</v>
      </c>
      <c r="L53" s="6" t="e">
        <f t="shared" si="10"/>
        <v>#N/A</v>
      </c>
    </row>
    <row r="54" spans="1:12" ht="12.75" x14ac:dyDescent="0.2">
      <c r="A54" s="2" t="s">
        <v>17</v>
      </c>
      <c r="B54" s="2" t="s">
        <v>65</v>
      </c>
      <c r="C54" s="2" t="s">
        <v>61</v>
      </c>
      <c r="D54" s="13" t="s">
        <v>75</v>
      </c>
      <c r="E54" s="2">
        <v>2322417</v>
      </c>
      <c r="F54" s="2">
        <v>3596615</v>
      </c>
      <c r="G54" s="7" t="str">
        <f t="shared" si="5"/>
        <v>1,55</v>
      </c>
      <c r="H54" s="7">
        <f t="shared" si="6"/>
        <v>2317297</v>
      </c>
      <c r="I54" s="7">
        <f t="shared" si="7"/>
        <v>3594358</v>
      </c>
      <c r="J54" s="6">
        <f t="shared" si="8"/>
        <v>0</v>
      </c>
      <c r="K54" s="6">
        <f t="shared" si="9"/>
        <v>2.2094707756494802E-3</v>
      </c>
      <c r="L54" s="6">
        <f t="shared" si="10"/>
        <v>6.2792854801885234E-4</v>
      </c>
    </row>
    <row r="55" spans="1:12" ht="12.75" x14ac:dyDescent="0.2">
      <c r="A55" s="2" t="s">
        <v>0</v>
      </c>
      <c r="B55" s="2" t="s">
        <v>94</v>
      </c>
      <c r="C55" s="2" t="s">
        <v>95</v>
      </c>
      <c r="D55" s="13" t="s">
        <v>108</v>
      </c>
      <c r="E55" s="2">
        <v>1673253</v>
      </c>
      <c r="F55" s="2">
        <v>246478560</v>
      </c>
      <c r="G55" s="7" t="str">
        <f t="shared" si="5"/>
        <v>207,89</v>
      </c>
      <c r="H55" s="7">
        <f t="shared" si="6"/>
        <v>4015655</v>
      </c>
      <c r="I55" s="7">
        <f t="shared" si="7"/>
        <v>834813816</v>
      </c>
      <c r="J55" s="9">
        <f t="shared" si="8"/>
        <v>-0.29140410794169991</v>
      </c>
      <c r="K55" s="9">
        <f t="shared" si="9"/>
        <v>-0.583317540974013</v>
      </c>
      <c r="L55" s="9">
        <f t="shared" si="10"/>
        <v>-0.70475026254237272</v>
      </c>
    </row>
    <row r="56" spans="1:12" ht="12.75" x14ac:dyDescent="0.2">
      <c r="A56" s="2" t="s">
        <v>13</v>
      </c>
      <c r="B56" s="2" t="s">
        <v>96</v>
      </c>
      <c r="C56" s="2" t="s">
        <v>97</v>
      </c>
      <c r="D56" s="13" t="s">
        <v>109</v>
      </c>
      <c r="E56" s="2">
        <v>1664675</v>
      </c>
      <c r="F56" s="2">
        <v>243582883</v>
      </c>
      <c r="G56" s="7" t="str">
        <f t="shared" si="5"/>
        <v>214,58</v>
      </c>
      <c r="H56" s="7">
        <f t="shared" si="6"/>
        <v>6964512</v>
      </c>
      <c r="I56" s="7">
        <f t="shared" si="7"/>
        <v>1494464832</v>
      </c>
      <c r="J56" s="9">
        <f t="shared" si="8"/>
        <v>-0.3181097958803244</v>
      </c>
      <c r="K56" s="9">
        <f t="shared" si="9"/>
        <v>-0.76097750998203462</v>
      </c>
      <c r="L56" s="9">
        <f t="shared" si="10"/>
        <v>-0.83700995983022231</v>
      </c>
    </row>
    <row r="57" spans="1:12" ht="12.75" x14ac:dyDescent="0.2">
      <c r="A57" s="2" t="s">
        <v>16</v>
      </c>
      <c r="B57" s="2" t="s">
        <v>98</v>
      </c>
      <c r="C57" s="2" t="s">
        <v>55</v>
      </c>
      <c r="D57" s="13" t="s">
        <v>110</v>
      </c>
      <c r="E57" s="2">
        <v>1323379</v>
      </c>
      <c r="F57" s="2">
        <v>249077472</v>
      </c>
      <c r="G57" s="7" t="str">
        <f t="shared" si="5"/>
        <v>186,89</v>
      </c>
      <c r="H57" s="7">
        <f t="shared" si="6"/>
        <v>1332739</v>
      </c>
      <c r="I57" s="7">
        <f t="shared" si="7"/>
        <v>249077472</v>
      </c>
      <c r="J57" s="6">
        <f t="shared" si="8"/>
        <v>7.0629782224840287E-3</v>
      </c>
      <c r="K57" s="6">
        <f t="shared" si="9"/>
        <v>-7.0231305604473437E-3</v>
      </c>
      <c r="L57" s="6">
        <f t="shared" si="10"/>
        <v>0</v>
      </c>
    </row>
    <row r="58" spans="1:12" ht="12.75" x14ac:dyDescent="0.2">
      <c r="A58" s="2" t="s">
        <v>12</v>
      </c>
      <c r="B58" s="2" t="s">
        <v>99</v>
      </c>
      <c r="C58" s="2" t="s">
        <v>100</v>
      </c>
      <c r="D58" s="13" t="s">
        <v>111</v>
      </c>
      <c r="E58" s="2">
        <v>1090483</v>
      </c>
      <c r="F58" s="2">
        <v>1744655</v>
      </c>
      <c r="G58" s="7" t="str">
        <f t="shared" si="5"/>
        <v>117,59</v>
      </c>
      <c r="H58" s="7">
        <f t="shared" si="6"/>
        <v>7409872</v>
      </c>
      <c r="I58" s="7">
        <f t="shared" si="7"/>
        <v>871334574</v>
      </c>
      <c r="J58" s="9">
        <f t="shared" si="8"/>
        <v>-0.98639340079938775</v>
      </c>
      <c r="K58" s="9">
        <f t="shared" si="9"/>
        <v>-0.85283376015132251</v>
      </c>
      <c r="L58" s="9">
        <f t="shared" si="10"/>
        <v>-0.9979977209076063</v>
      </c>
    </row>
    <row r="59" spans="1:12" ht="12.75" x14ac:dyDescent="0.2">
      <c r="A59" s="2" t="s">
        <v>18</v>
      </c>
      <c r="B59" s="2" t="s">
        <v>101</v>
      </c>
      <c r="C59" s="2" t="s">
        <v>102</v>
      </c>
      <c r="D59" s="13" t="s">
        <v>112</v>
      </c>
      <c r="E59" s="2">
        <v>62033</v>
      </c>
      <c r="F59" s="2">
        <v>217701</v>
      </c>
      <c r="G59" s="7" t="str">
        <f t="shared" si="5"/>
        <v>3,83</v>
      </c>
      <c r="H59" s="7">
        <f t="shared" si="6"/>
        <v>56238</v>
      </c>
      <c r="I59" s="7">
        <f t="shared" si="7"/>
        <v>215460</v>
      </c>
      <c r="J59" s="6">
        <f t="shared" si="8"/>
        <v>-8.3550913838120189E-2</v>
      </c>
      <c r="K59" s="6">
        <f t="shared" si="9"/>
        <v>0.10304420498595257</v>
      </c>
      <c r="L59" s="6">
        <f t="shared" si="10"/>
        <v>1.0401002506265744E-2</v>
      </c>
    </row>
    <row r="60" spans="1:12" ht="12.75" x14ac:dyDescent="0.2">
      <c r="A60" s="2" t="s">
        <v>19</v>
      </c>
      <c r="B60" s="2" t="s">
        <v>101</v>
      </c>
      <c r="C60" s="2" t="s">
        <v>102</v>
      </c>
      <c r="D60" s="13" t="s">
        <v>112</v>
      </c>
      <c r="E60" s="2">
        <v>62033</v>
      </c>
      <c r="F60" s="2">
        <v>217701</v>
      </c>
      <c r="G60" s="7" t="str">
        <f t="shared" si="5"/>
        <v>3,83</v>
      </c>
      <c r="H60" s="7">
        <f t="shared" si="6"/>
        <v>56238</v>
      </c>
      <c r="I60" s="7">
        <f t="shared" si="7"/>
        <v>215460</v>
      </c>
      <c r="J60" s="6">
        <f t="shared" si="8"/>
        <v>-8.3550913838120189E-2</v>
      </c>
      <c r="K60" s="6">
        <f t="shared" si="9"/>
        <v>0.10304420498595257</v>
      </c>
      <c r="L60" s="6">
        <f t="shared" si="10"/>
        <v>1.0401002506265744E-2</v>
      </c>
    </row>
    <row r="61" spans="1:12" ht="12.75" x14ac:dyDescent="0.2">
      <c r="A61" s="2" t="s">
        <v>20</v>
      </c>
      <c r="B61" s="2" t="s">
        <v>101</v>
      </c>
      <c r="C61" s="2" t="s">
        <v>102</v>
      </c>
      <c r="D61" s="13" t="s">
        <v>112</v>
      </c>
      <c r="E61" s="2">
        <v>62033</v>
      </c>
      <c r="F61" s="2">
        <v>217701</v>
      </c>
      <c r="G61" s="7" t="str">
        <f t="shared" si="5"/>
        <v>3,83</v>
      </c>
      <c r="H61" s="7">
        <f t="shared" si="6"/>
        <v>56238</v>
      </c>
      <c r="I61" s="7">
        <f t="shared" si="7"/>
        <v>215460</v>
      </c>
      <c r="J61" s="6">
        <f t="shared" si="8"/>
        <v>-8.3550913838120189E-2</v>
      </c>
      <c r="K61" s="6">
        <f t="shared" si="9"/>
        <v>0.10304420498595257</v>
      </c>
      <c r="L61" s="6">
        <f t="shared" si="10"/>
        <v>1.0401002506265744E-2</v>
      </c>
    </row>
    <row r="63" spans="1:12" ht="12.75" x14ac:dyDescent="0.2">
      <c r="B63" s="2" t="s">
        <v>113</v>
      </c>
      <c r="C63" s="2" t="s">
        <v>114</v>
      </c>
      <c r="D63" s="13" t="s">
        <v>115</v>
      </c>
      <c r="E63" s="2">
        <v>390476724</v>
      </c>
      <c r="F63" s="2">
        <v>2998765043</v>
      </c>
      <c r="G63" s="7">
        <f>D41</f>
        <v>16.84</v>
      </c>
      <c r="H63" s="7">
        <f>E41</f>
        <v>398149624</v>
      </c>
      <c r="I63" s="7">
        <f>F41</f>
        <v>6704126410</v>
      </c>
      <c r="J63" s="6">
        <f>D63/G63 - 1</f>
        <v>-0.5439429928741093</v>
      </c>
      <c r="K63" s="6">
        <f>E63/H63 - 1</f>
        <v>-1.9271398332401768E-2</v>
      </c>
      <c r="L63" s="6">
        <f>F63/I63 - 1</f>
        <v>-0.55269861282344168</v>
      </c>
    </row>
    <row r="66" spans="1:12" ht="12.75" x14ac:dyDescent="0.2">
      <c r="A66" s="1" t="s">
        <v>28</v>
      </c>
      <c r="H66" s="6"/>
      <c r="I66" s="6"/>
      <c r="J66" s="6"/>
    </row>
    <row r="67" spans="1:12" ht="12.75" x14ac:dyDescent="0.2">
      <c r="A67" s="1" t="s">
        <v>0</v>
      </c>
      <c r="B67" s="1" t="s">
        <v>1</v>
      </c>
      <c r="C67" s="1" t="s">
        <v>2</v>
      </c>
      <c r="D67" s="1" t="s">
        <v>3</v>
      </c>
      <c r="E67" s="1" t="s">
        <v>5</v>
      </c>
      <c r="F67" s="1" t="s">
        <v>6</v>
      </c>
      <c r="G67" s="1" t="s">
        <v>22</v>
      </c>
      <c r="H67" s="1" t="s">
        <v>23</v>
      </c>
      <c r="I67" s="1" t="s">
        <v>24</v>
      </c>
      <c r="J67" s="6"/>
      <c r="K67" s="6"/>
      <c r="L67" s="6"/>
    </row>
    <row r="68" spans="1:12" ht="12.75" x14ac:dyDescent="0.2">
      <c r="A68" s="2" t="s">
        <v>8</v>
      </c>
      <c r="B68" s="2" t="s">
        <v>116</v>
      </c>
      <c r="C68" s="2" t="s">
        <v>55</v>
      </c>
      <c r="D68" s="13" t="s">
        <v>129</v>
      </c>
      <c r="E68" s="2">
        <v>65672485</v>
      </c>
      <c r="F68" s="2">
        <v>249077472</v>
      </c>
      <c r="G68" s="7" t="str">
        <f t="shared" ref="G68:G83" si="11">VLOOKUP(A68,$A$46:$E$61, 4, FALSE)</f>
        <v>3,05</v>
      </c>
      <c r="H68" s="7">
        <f t="shared" ref="H68:H83" si="12">VLOOKUP(A68, $A$46:$E$61, 5, FALSE)</f>
        <v>81708447</v>
      </c>
      <c r="I68" s="7">
        <f t="shared" ref="I68:I83" si="13">VLOOKUP(A68, $A$25:$F$39, 6, FALSE)</f>
        <v>249077472</v>
      </c>
      <c r="J68" s="6">
        <f t="shared" ref="J68:J83" si="14">D68/G68 - 1</f>
        <v>0.24262295081967222</v>
      </c>
      <c r="K68" s="9">
        <f t="shared" ref="K68:K83" si="15">E68/H68 - 1</f>
        <v>-0.19625831341525801</v>
      </c>
      <c r="L68" s="6">
        <f t="shared" ref="L68:L83" si="16">F68/I68 - 1</f>
        <v>0</v>
      </c>
    </row>
    <row r="69" spans="1:12" ht="12.75" x14ac:dyDescent="0.2">
      <c r="A69" s="2" t="s">
        <v>9</v>
      </c>
      <c r="B69" s="2" t="s">
        <v>117</v>
      </c>
      <c r="C69" s="2" t="s">
        <v>55</v>
      </c>
      <c r="D69" s="13" t="s">
        <v>130</v>
      </c>
      <c r="E69" s="2">
        <v>38127995</v>
      </c>
      <c r="F69" s="2">
        <v>249077472</v>
      </c>
      <c r="G69" s="7" t="str">
        <f t="shared" si="11"/>
        <v>4,43</v>
      </c>
      <c r="H69" s="7">
        <f t="shared" si="12"/>
        <v>56264395</v>
      </c>
      <c r="I69" s="7">
        <f t="shared" si="13"/>
        <v>249077472</v>
      </c>
      <c r="J69" s="6">
        <f t="shared" si="14"/>
        <v>0.47404063205417613</v>
      </c>
      <c r="K69" s="9">
        <f t="shared" si="15"/>
        <v>-0.32234239788768726</v>
      </c>
      <c r="L69" s="6">
        <f t="shared" si="16"/>
        <v>0</v>
      </c>
    </row>
    <row r="70" spans="1:12" ht="12.75" x14ac:dyDescent="0.2">
      <c r="A70" s="2" t="s">
        <v>10</v>
      </c>
      <c r="B70" s="2" t="s">
        <v>118</v>
      </c>
      <c r="C70" s="2" t="s">
        <v>55</v>
      </c>
      <c r="D70" s="13" t="s">
        <v>131</v>
      </c>
      <c r="E70" s="2">
        <v>37625010</v>
      </c>
      <c r="F70" s="2">
        <v>249077472</v>
      </c>
      <c r="G70" s="7" t="str">
        <f t="shared" si="11"/>
        <v>4,51</v>
      </c>
      <c r="H70" s="7">
        <f t="shared" si="12"/>
        <v>55275319</v>
      </c>
      <c r="I70" s="7">
        <f t="shared" si="13"/>
        <v>249077472</v>
      </c>
      <c r="J70" s="6">
        <f t="shared" si="14"/>
        <v>0.46784922394678508</v>
      </c>
      <c r="K70" s="9">
        <f t="shared" si="15"/>
        <v>-0.3193162756781196</v>
      </c>
      <c r="L70" s="6">
        <f t="shared" si="16"/>
        <v>0</v>
      </c>
    </row>
    <row r="71" spans="1:12" ht="12.75" x14ac:dyDescent="0.2">
      <c r="A71" s="2" t="s">
        <v>14</v>
      </c>
      <c r="B71" s="2" t="s">
        <v>119</v>
      </c>
      <c r="C71" s="2" t="s">
        <v>120</v>
      </c>
      <c r="D71" s="13" t="s">
        <v>132</v>
      </c>
      <c r="E71" s="2">
        <v>2746891</v>
      </c>
      <c r="F71" s="2">
        <v>5206710</v>
      </c>
      <c r="G71" s="7" t="str">
        <f t="shared" si="11"/>
        <v>1,44</v>
      </c>
      <c r="H71" s="7">
        <f t="shared" si="12"/>
        <v>3620717</v>
      </c>
      <c r="I71" s="7">
        <f t="shared" si="13"/>
        <v>5203771</v>
      </c>
      <c r="J71" s="6">
        <f t="shared" si="14"/>
        <v>0.31944444444444442</v>
      </c>
      <c r="K71" s="9">
        <f t="shared" si="15"/>
        <v>-0.24134059635149607</v>
      </c>
      <c r="L71" s="6">
        <f t="shared" si="16"/>
        <v>5.6478273159976666E-4</v>
      </c>
    </row>
    <row r="72" spans="1:12" ht="12.75" x14ac:dyDescent="0.2">
      <c r="A72" s="2" t="s">
        <v>26</v>
      </c>
      <c r="B72" s="2" t="s">
        <v>92</v>
      </c>
      <c r="C72" s="2" t="s">
        <v>31</v>
      </c>
      <c r="D72" s="13" t="s">
        <v>133</v>
      </c>
      <c r="E72" s="2">
        <v>2528829</v>
      </c>
      <c r="F72" s="2">
        <v>498154944</v>
      </c>
      <c r="G72" s="7" t="str">
        <f t="shared" si="11"/>
        <v>197,03</v>
      </c>
      <c r="H72" s="7">
        <f t="shared" si="12"/>
        <v>2528310</v>
      </c>
      <c r="I72" s="7" t="e">
        <f t="shared" si="13"/>
        <v>#N/A</v>
      </c>
      <c r="J72" s="6">
        <f t="shared" si="14"/>
        <v>-2.0301476932438334E-4</v>
      </c>
      <c r="K72" s="6">
        <f t="shared" si="15"/>
        <v>2.0527546068316305E-4</v>
      </c>
      <c r="L72" s="6" t="e">
        <f t="shared" si="16"/>
        <v>#N/A</v>
      </c>
    </row>
    <row r="73" spans="1:12" ht="12.75" x14ac:dyDescent="0.2">
      <c r="A73" s="2" t="s">
        <v>27</v>
      </c>
      <c r="B73" s="2" t="s">
        <v>93</v>
      </c>
      <c r="C73" s="2" t="s">
        <v>31</v>
      </c>
      <c r="D73" s="13" t="s">
        <v>134</v>
      </c>
      <c r="E73" s="2">
        <v>2521323</v>
      </c>
      <c r="F73" s="2">
        <v>498154944</v>
      </c>
      <c r="G73" s="7" t="str">
        <f t="shared" si="11"/>
        <v>197,63</v>
      </c>
      <c r="H73" s="7">
        <f t="shared" si="12"/>
        <v>2520686</v>
      </c>
      <c r="I73" s="7" t="e">
        <f t="shared" si="13"/>
        <v>#N/A</v>
      </c>
      <c r="J73" s="6">
        <f t="shared" si="14"/>
        <v>-2.5299802661526982E-4</v>
      </c>
      <c r="K73" s="6">
        <f t="shared" si="15"/>
        <v>2.5270898477636194E-4</v>
      </c>
      <c r="L73" s="6" t="e">
        <f t="shared" si="16"/>
        <v>#N/A</v>
      </c>
    </row>
    <row r="74" spans="1:12" ht="12.75" x14ac:dyDescent="0.2">
      <c r="A74" s="2" t="s">
        <v>15</v>
      </c>
      <c r="B74" s="2" t="s">
        <v>121</v>
      </c>
      <c r="C74" s="2" t="s">
        <v>91</v>
      </c>
      <c r="D74" s="13" t="s">
        <v>135</v>
      </c>
      <c r="E74" s="2">
        <v>1856222</v>
      </c>
      <c r="F74" s="2">
        <v>6728984</v>
      </c>
      <c r="G74" s="7" t="str">
        <f t="shared" si="11"/>
        <v>2,33</v>
      </c>
      <c r="H74" s="7">
        <f t="shared" si="12"/>
        <v>2883886</v>
      </c>
      <c r="I74" s="7">
        <f t="shared" si="13"/>
        <v>6984071</v>
      </c>
      <c r="J74" s="6">
        <f t="shared" si="14"/>
        <v>0.55793991416309008</v>
      </c>
      <c r="K74" s="9">
        <f t="shared" si="15"/>
        <v>-0.35634695684919582</v>
      </c>
      <c r="L74" s="6">
        <f t="shared" si="16"/>
        <v>-3.6524113228516675E-2</v>
      </c>
    </row>
    <row r="75" spans="1:12" ht="12.75" x14ac:dyDescent="0.2">
      <c r="A75" s="2" t="s">
        <v>7</v>
      </c>
      <c r="B75" s="2" t="s">
        <v>122</v>
      </c>
      <c r="C75" s="2" t="s">
        <v>31</v>
      </c>
      <c r="D75" s="13" t="s">
        <v>136</v>
      </c>
      <c r="E75" s="2">
        <v>1760026</v>
      </c>
      <c r="F75" s="2">
        <v>498154944</v>
      </c>
      <c r="G75" s="7" t="str">
        <f t="shared" si="11"/>
        <v>2,81</v>
      </c>
      <c r="H75" s="7">
        <f t="shared" si="12"/>
        <v>177414658</v>
      </c>
      <c r="I75" s="7">
        <f t="shared" si="13"/>
        <v>498154944</v>
      </c>
      <c r="J75" s="6">
        <f t="shared" si="14"/>
        <v>99.725978647686844</v>
      </c>
      <c r="K75" s="9">
        <f t="shared" si="15"/>
        <v>-0.99007959083065167</v>
      </c>
      <c r="L75" s="6">
        <f t="shared" si="16"/>
        <v>0</v>
      </c>
    </row>
    <row r="76" spans="1:12" ht="12.75" x14ac:dyDescent="0.2">
      <c r="A76" s="2" t="s">
        <v>0</v>
      </c>
      <c r="B76" s="2" t="s">
        <v>123</v>
      </c>
      <c r="C76" s="2" t="s">
        <v>124</v>
      </c>
      <c r="D76" s="13" t="s">
        <v>137</v>
      </c>
      <c r="E76" s="2">
        <v>1661015</v>
      </c>
      <c r="F76" s="2">
        <v>245121866</v>
      </c>
      <c r="G76" s="7" t="str">
        <f t="shared" si="11"/>
        <v>147,31</v>
      </c>
      <c r="H76" s="7">
        <f t="shared" si="12"/>
        <v>1673253</v>
      </c>
      <c r="I76" s="7">
        <f t="shared" si="13"/>
        <v>834813816</v>
      </c>
      <c r="J76" s="6">
        <f t="shared" si="14"/>
        <v>1.7649854049284208E-3</v>
      </c>
      <c r="K76" s="9">
        <f t="shared" si="15"/>
        <v>-7.3138969420643019E-3</v>
      </c>
      <c r="L76" s="6">
        <f t="shared" si="16"/>
        <v>-0.70637540814250244</v>
      </c>
    </row>
    <row r="77" spans="1:12" ht="12.75" x14ac:dyDescent="0.2">
      <c r="A77" s="2" t="s">
        <v>13</v>
      </c>
      <c r="B77" s="2" t="s">
        <v>123</v>
      </c>
      <c r="C77" s="2" t="s">
        <v>125</v>
      </c>
      <c r="D77" s="13" t="s">
        <v>138</v>
      </c>
      <c r="E77" s="2">
        <v>1657682</v>
      </c>
      <c r="F77" s="2">
        <v>241498639</v>
      </c>
      <c r="G77" s="7" t="str">
        <f t="shared" si="11"/>
        <v>146,32</v>
      </c>
      <c r="H77" s="7">
        <f t="shared" si="12"/>
        <v>1664675</v>
      </c>
      <c r="I77" s="7">
        <f t="shared" si="13"/>
        <v>1494464832</v>
      </c>
      <c r="J77" s="6">
        <f t="shared" si="14"/>
        <v>-4.3739748496445241E-3</v>
      </c>
      <c r="K77" s="9">
        <f t="shared" si="15"/>
        <v>-4.2008199798759804E-3</v>
      </c>
      <c r="L77" s="6">
        <f t="shared" si="16"/>
        <v>-0.83840460221682889</v>
      </c>
    </row>
    <row r="78" spans="1:12" ht="12.75" x14ac:dyDescent="0.2">
      <c r="A78" s="2" t="s">
        <v>17</v>
      </c>
      <c r="B78" s="2" t="s">
        <v>126</v>
      </c>
      <c r="C78" s="2" t="s">
        <v>61</v>
      </c>
      <c r="D78" s="13" t="s">
        <v>139</v>
      </c>
      <c r="E78" s="2">
        <v>1452891</v>
      </c>
      <c r="F78" s="2">
        <v>3597225</v>
      </c>
      <c r="G78" s="7" t="str">
        <f t="shared" si="11"/>
        <v>1,55</v>
      </c>
      <c r="H78" s="7">
        <f t="shared" si="12"/>
        <v>2322417</v>
      </c>
      <c r="I78" s="7">
        <f t="shared" si="13"/>
        <v>3594358</v>
      </c>
      <c r="J78" s="6">
        <f t="shared" si="14"/>
        <v>0.59999999999999987</v>
      </c>
      <c r="K78" s="9">
        <f t="shared" si="15"/>
        <v>-0.37440562999668014</v>
      </c>
      <c r="L78" s="6">
        <f t="shared" si="16"/>
        <v>7.9763896640239196E-4</v>
      </c>
    </row>
    <row r="79" spans="1:12" ht="12.75" x14ac:dyDescent="0.2">
      <c r="A79" s="2" t="s">
        <v>16</v>
      </c>
      <c r="B79" s="2" t="s">
        <v>98</v>
      </c>
      <c r="C79" s="2" t="s">
        <v>55</v>
      </c>
      <c r="D79" s="13" t="s">
        <v>140</v>
      </c>
      <c r="E79" s="2">
        <v>1323821</v>
      </c>
      <c r="F79" s="2">
        <v>249077472</v>
      </c>
      <c r="G79" s="7" t="str">
        <f t="shared" si="11"/>
        <v>188,21</v>
      </c>
      <c r="H79" s="7">
        <f t="shared" si="12"/>
        <v>1323379</v>
      </c>
      <c r="I79" s="7">
        <f t="shared" si="13"/>
        <v>249077472</v>
      </c>
      <c r="J79" s="6">
        <f t="shared" si="14"/>
        <v>-3.1879283778757372E-4</v>
      </c>
      <c r="K79" s="6">
        <f t="shared" si="15"/>
        <v>3.3399351206275796E-4</v>
      </c>
      <c r="L79" s="6">
        <f t="shared" si="16"/>
        <v>0</v>
      </c>
    </row>
    <row r="80" spans="1:12" ht="12.75" x14ac:dyDescent="0.2">
      <c r="A80" s="2" t="s">
        <v>12</v>
      </c>
      <c r="B80" s="2" t="s">
        <v>99</v>
      </c>
      <c r="C80" s="2" t="s">
        <v>100</v>
      </c>
      <c r="D80" s="13" t="s">
        <v>111</v>
      </c>
      <c r="E80" s="2">
        <v>1089771</v>
      </c>
      <c r="F80" s="2">
        <v>1745310</v>
      </c>
      <c r="G80" s="7" t="str">
        <f t="shared" si="11"/>
        <v>1,6</v>
      </c>
      <c r="H80" s="7">
        <f t="shared" si="12"/>
        <v>1090483</v>
      </c>
      <c r="I80" s="7">
        <f t="shared" si="13"/>
        <v>871334574</v>
      </c>
      <c r="J80" s="6">
        <f t="shared" si="14"/>
        <v>0</v>
      </c>
      <c r="K80" s="11">
        <f t="shared" si="15"/>
        <v>-6.5292168699560005E-4</v>
      </c>
      <c r="L80" s="6">
        <f t="shared" si="16"/>
        <v>-0.99799696918717695</v>
      </c>
    </row>
    <row r="81" spans="1:12" ht="12.75" x14ac:dyDescent="0.2">
      <c r="A81" s="2" t="s">
        <v>18</v>
      </c>
      <c r="B81" s="2" t="s">
        <v>127</v>
      </c>
      <c r="C81" s="2" t="s">
        <v>128</v>
      </c>
      <c r="D81" s="13" t="s">
        <v>141</v>
      </c>
      <c r="E81" s="2">
        <v>34099</v>
      </c>
      <c r="F81" s="2">
        <v>218304</v>
      </c>
      <c r="G81" s="7" t="str">
        <f t="shared" si="11"/>
        <v>3,51</v>
      </c>
      <c r="H81" s="7">
        <f t="shared" si="12"/>
        <v>62033</v>
      </c>
      <c r="I81" s="7">
        <f t="shared" si="13"/>
        <v>215460</v>
      </c>
      <c r="J81" s="6">
        <f t="shared" si="14"/>
        <v>0.82336182336182362</v>
      </c>
      <c r="K81" s="9">
        <f t="shared" si="15"/>
        <v>-0.45030870665613465</v>
      </c>
      <c r="L81" s="6">
        <f t="shared" si="16"/>
        <v>1.3199665831244767E-2</v>
      </c>
    </row>
    <row r="82" spans="1:12" ht="12.75" x14ac:dyDescent="0.2">
      <c r="A82" s="2" t="s">
        <v>19</v>
      </c>
      <c r="B82" s="2" t="s">
        <v>127</v>
      </c>
      <c r="C82" s="2" t="s">
        <v>128</v>
      </c>
      <c r="D82" s="13" t="s">
        <v>141</v>
      </c>
      <c r="E82" s="2">
        <v>34099</v>
      </c>
      <c r="F82" s="2">
        <v>218304</v>
      </c>
      <c r="G82" s="7" t="str">
        <f t="shared" si="11"/>
        <v>3,51</v>
      </c>
      <c r="H82" s="7">
        <f t="shared" si="12"/>
        <v>62033</v>
      </c>
      <c r="I82" s="7">
        <f t="shared" si="13"/>
        <v>215460</v>
      </c>
      <c r="J82" s="6">
        <f t="shared" si="14"/>
        <v>0.82336182336182362</v>
      </c>
      <c r="K82" s="9">
        <f t="shared" si="15"/>
        <v>-0.45030870665613465</v>
      </c>
      <c r="L82" s="6">
        <f t="shared" si="16"/>
        <v>1.3199665831244767E-2</v>
      </c>
    </row>
    <row r="83" spans="1:12" ht="12.75" x14ac:dyDescent="0.2">
      <c r="A83" s="2" t="s">
        <v>20</v>
      </c>
      <c r="B83" s="2" t="s">
        <v>127</v>
      </c>
      <c r="C83" s="2" t="s">
        <v>128</v>
      </c>
      <c r="D83" s="13" t="s">
        <v>141</v>
      </c>
      <c r="E83" s="2">
        <v>34099</v>
      </c>
      <c r="F83" s="2">
        <v>218304</v>
      </c>
      <c r="G83" s="7" t="str">
        <f t="shared" si="11"/>
        <v>3,51</v>
      </c>
      <c r="H83" s="7">
        <f t="shared" si="12"/>
        <v>62033</v>
      </c>
      <c r="I83" s="7">
        <f t="shared" si="13"/>
        <v>215460</v>
      </c>
      <c r="J83" s="6">
        <f t="shared" si="14"/>
        <v>0.82336182336182362</v>
      </c>
      <c r="K83" s="9">
        <f t="shared" si="15"/>
        <v>-0.45030870665613465</v>
      </c>
      <c r="L83" s="6">
        <f t="shared" si="16"/>
        <v>1.3199665831244767E-2</v>
      </c>
    </row>
    <row r="85" spans="1:12" ht="12.75" x14ac:dyDescent="0.2">
      <c r="B85" s="2" t="s">
        <v>142</v>
      </c>
      <c r="C85" s="2" t="s">
        <v>114</v>
      </c>
      <c r="D85" s="2">
        <v>18.706041116629301</v>
      </c>
      <c r="E85" s="2">
        <v>160126258</v>
      </c>
      <c r="F85" s="2">
        <v>2995328366</v>
      </c>
      <c r="G85" s="7" t="str">
        <f>D63</f>
        <v>7,68</v>
      </c>
      <c r="H85" s="7">
        <f>E63</f>
        <v>390476724</v>
      </c>
      <c r="I85" s="7">
        <f>F63</f>
        <v>2998765043</v>
      </c>
      <c r="J85" s="6">
        <f>D85/G85 - 1</f>
        <v>1.4356824370611068</v>
      </c>
      <c r="K85" s="6">
        <f>E85/H85 - 1</f>
        <v>-0.58992111908826605</v>
      </c>
      <c r="L85" s="6">
        <f>F85/I85 - 1</f>
        <v>-1.1460307662389813E-3</v>
      </c>
    </row>
    <row r="88" spans="1:12" ht="12.75" x14ac:dyDescent="0.2">
      <c r="A88" s="1" t="s">
        <v>29</v>
      </c>
      <c r="H88" s="6"/>
      <c r="I88" s="6"/>
    </row>
    <row r="89" spans="1:12" ht="12.75" x14ac:dyDescent="0.2">
      <c r="A89" s="1" t="s">
        <v>0</v>
      </c>
      <c r="B89" s="1" t="s">
        <v>1</v>
      </c>
      <c r="C89" s="1" t="s">
        <v>2</v>
      </c>
      <c r="D89" s="1" t="s">
        <v>3</v>
      </c>
      <c r="E89" s="1" t="s">
        <v>5</v>
      </c>
      <c r="F89" s="1" t="s">
        <v>6</v>
      </c>
      <c r="G89" s="1" t="s">
        <v>22</v>
      </c>
      <c r="H89" s="1" t="s">
        <v>23</v>
      </c>
      <c r="I89" s="1" t="s">
        <v>24</v>
      </c>
    </row>
    <row r="90" spans="1:12" ht="12.75" x14ac:dyDescent="0.2">
      <c r="A90" s="2" t="s">
        <v>8</v>
      </c>
      <c r="B90" s="2" t="s">
        <v>143</v>
      </c>
      <c r="C90" s="2" t="s">
        <v>144</v>
      </c>
      <c r="D90" s="13" t="s">
        <v>160</v>
      </c>
      <c r="E90" s="2">
        <v>45458654</v>
      </c>
      <c r="F90" s="2">
        <v>248683496</v>
      </c>
      <c r="G90" s="7" t="str">
        <f t="shared" ref="G90:G105" si="17">VLOOKUP(A90,$A$68:$E$83, 4, FALSE)</f>
        <v>3,79</v>
      </c>
      <c r="H90" s="7">
        <f t="shared" ref="H90:H105" si="18">VLOOKUP(A90, $A$68:$E$83, 5, FALSE)</f>
        <v>65672485</v>
      </c>
      <c r="I90" s="7">
        <f t="shared" ref="I90:I105" si="19">VLOOKUP(A90, $A$68:$F$83, 6, FALSE)</f>
        <v>249077472</v>
      </c>
      <c r="J90" s="6">
        <f t="shared" ref="J90:J105" si="20">D90/G90 - 1</f>
        <v>0.4432717678100262</v>
      </c>
      <c r="K90" s="9">
        <f t="shared" ref="K90:K105" si="21">E90/H90 - 1</f>
        <v>-0.30779756544921366</v>
      </c>
      <c r="L90" s="6">
        <f t="shared" ref="L90:L105" si="22">F90/I90 - 1</f>
        <v>-1.5817408007096079E-3</v>
      </c>
    </row>
    <row r="91" spans="1:12" ht="12.75" x14ac:dyDescent="0.2">
      <c r="A91" s="2" t="s">
        <v>10</v>
      </c>
      <c r="B91" s="2" t="s">
        <v>145</v>
      </c>
      <c r="C91" s="2" t="s">
        <v>144</v>
      </c>
      <c r="D91" s="13" t="s">
        <v>161</v>
      </c>
      <c r="E91" s="2">
        <v>32894757</v>
      </c>
      <c r="F91" s="2">
        <v>248683496</v>
      </c>
      <c r="G91" s="7" t="str">
        <f t="shared" si="17"/>
        <v>6,62</v>
      </c>
      <c r="H91" s="7">
        <f t="shared" si="18"/>
        <v>37625010</v>
      </c>
      <c r="I91" s="7">
        <f t="shared" si="19"/>
        <v>249077472</v>
      </c>
      <c r="J91" s="6">
        <f t="shared" si="20"/>
        <v>0.14199395770392731</v>
      </c>
      <c r="K91" s="9">
        <f t="shared" si="21"/>
        <v>-0.12572097655256442</v>
      </c>
      <c r="L91" s="6">
        <f t="shared" si="22"/>
        <v>-1.5817408007096079E-3</v>
      </c>
    </row>
    <row r="92" spans="1:12" ht="12.75" x14ac:dyDescent="0.2">
      <c r="A92" s="2" t="s">
        <v>9</v>
      </c>
      <c r="B92" s="2" t="s">
        <v>146</v>
      </c>
      <c r="C92" s="2" t="s">
        <v>144</v>
      </c>
      <c r="D92" s="13" t="s">
        <v>162</v>
      </c>
      <c r="E92" s="2">
        <v>32760711</v>
      </c>
      <c r="F92" s="2">
        <v>248683496</v>
      </c>
      <c r="G92" s="7" t="str">
        <f t="shared" si="17"/>
        <v>6,53</v>
      </c>
      <c r="H92" s="7">
        <f t="shared" si="18"/>
        <v>38127995</v>
      </c>
      <c r="I92" s="7">
        <f t="shared" si="19"/>
        <v>249077472</v>
      </c>
      <c r="J92" s="6">
        <f t="shared" si="20"/>
        <v>0.16232771822358338</v>
      </c>
      <c r="K92" s="9">
        <f t="shared" si="21"/>
        <v>-0.1407701611375054</v>
      </c>
      <c r="L92" s="6">
        <f t="shared" si="22"/>
        <v>-1.5817408007096079E-3</v>
      </c>
    </row>
    <row r="93" spans="1:12" ht="12.75" x14ac:dyDescent="0.2">
      <c r="A93" s="2" t="s">
        <v>26</v>
      </c>
      <c r="B93" s="2" t="s">
        <v>92</v>
      </c>
      <c r="C93" s="2" t="s">
        <v>147</v>
      </c>
      <c r="D93" s="13" t="s">
        <v>163</v>
      </c>
      <c r="E93" s="2">
        <v>2523170</v>
      </c>
      <c r="F93" s="2">
        <v>497366992</v>
      </c>
      <c r="G93" s="7" t="str">
        <f t="shared" si="17"/>
        <v>196,99</v>
      </c>
      <c r="H93" s="7">
        <f t="shared" si="18"/>
        <v>2528829</v>
      </c>
      <c r="I93" s="7">
        <f t="shared" si="19"/>
        <v>498154944</v>
      </c>
      <c r="J93" s="6">
        <f t="shared" si="20"/>
        <v>6.5993197624236721E-4</v>
      </c>
      <c r="K93" s="11">
        <f t="shared" si="21"/>
        <v>-2.2377946472458277E-3</v>
      </c>
      <c r="L93" s="6">
        <f t="shared" si="22"/>
        <v>-1.5817408007096079E-3</v>
      </c>
    </row>
    <row r="94" spans="1:12" ht="12.75" x14ac:dyDescent="0.2">
      <c r="A94" s="2" t="s">
        <v>27</v>
      </c>
      <c r="B94" s="2" t="s">
        <v>93</v>
      </c>
      <c r="C94" s="2" t="s">
        <v>147</v>
      </c>
      <c r="D94" s="13" t="s">
        <v>164</v>
      </c>
      <c r="E94" s="2">
        <v>2515521</v>
      </c>
      <c r="F94" s="2">
        <v>497366992</v>
      </c>
      <c r="G94" s="7" t="str">
        <f t="shared" si="17"/>
        <v>197,58</v>
      </c>
      <c r="H94" s="7">
        <f t="shared" si="18"/>
        <v>2521323</v>
      </c>
      <c r="I94" s="7">
        <f t="shared" si="19"/>
        <v>498154944</v>
      </c>
      <c r="J94" s="6">
        <f t="shared" si="20"/>
        <v>7.0857374228161518E-4</v>
      </c>
      <c r="K94" s="11">
        <f t="shared" si="21"/>
        <v>-2.3011728366416628E-3</v>
      </c>
      <c r="L94" s="6">
        <f t="shared" si="22"/>
        <v>-1.5817408007096079E-3</v>
      </c>
    </row>
    <row r="95" spans="1:12" ht="12.75" x14ac:dyDescent="0.2">
      <c r="A95" s="2" t="s">
        <v>14</v>
      </c>
      <c r="B95" s="2" t="s">
        <v>148</v>
      </c>
      <c r="C95" s="2" t="s">
        <v>149</v>
      </c>
      <c r="D95" s="13" t="s">
        <v>165</v>
      </c>
      <c r="E95" s="2">
        <v>2078368</v>
      </c>
      <c r="F95" s="2">
        <v>5188587</v>
      </c>
      <c r="G95" s="7" t="str">
        <f t="shared" si="17"/>
        <v>1,9</v>
      </c>
      <c r="H95" s="7">
        <f t="shared" si="18"/>
        <v>2746891</v>
      </c>
      <c r="I95" s="7">
        <f t="shared" si="19"/>
        <v>5206710</v>
      </c>
      <c r="J95" s="6">
        <f t="shared" si="20"/>
        <v>0.31578947368421062</v>
      </c>
      <c r="K95" s="9">
        <f t="shared" si="21"/>
        <v>-0.24337441856993958</v>
      </c>
      <c r="L95" s="6">
        <f t="shared" si="22"/>
        <v>-3.4807008648455318E-3</v>
      </c>
    </row>
    <row r="96" spans="1:12" ht="12.75" x14ac:dyDescent="0.2">
      <c r="A96" s="2" t="s">
        <v>7</v>
      </c>
      <c r="B96" s="2" t="s">
        <v>150</v>
      </c>
      <c r="C96" s="2" t="s">
        <v>147</v>
      </c>
      <c r="D96" s="13" t="s">
        <v>166</v>
      </c>
      <c r="E96" s="2">
        <v>1942142</v>
      </c>
      <c r="F96" s="2">
        <v>497366992</v>
      </c>
      <c r="G96" s="7" t="str">
        <f t="shared" si="17"/>
        <v>283,04</v>
      </c>
      <c r="H96" s="7">
        <f t="shared" si="18"/>
        <v>1760026</v>
      </c>
      <c r="I96" s="7">
        <f t="shared" si="19"/>
        <v>498154944</v>
      </c>
      <c r="J96" s="6">
        <f t="shared" si="20"/>
        <v>-9.5216223855285609E-2</v>
      </c>
      <c r="K96" s="11">
        <f t="shared" si="21"/>
        <v>0.10347347141462682</v>
      </c>
      <c r="L96" s="6">
        <f t="shared" si="22"/>
        <v>-1.5817408007096079E-3</v>
      </c>
    </row>
    <row r="97" spans="1:12" ht="12.75" x14ac:dyDescent="0.2">
      <c r="A97" s="2" t="s">
        <v>15</v>
      </c>
      <c r="B97" s="2" t="s">
        <v>151</v>
      </c>
      <c r="C97" s="2" t="s">
        <v>152</v>
      </c>
      <c r="D97" s="13" t="s">
        <v>167</v>
      </c>
      <c r="E97" s="2">
        <v>1921941</v>
      </c>
      <c r="F97" s="2">
        <v>8570121</v>
      </c>
      <c r="G97" s="7" t="str">
        <f t="shared" si="17"/>
        <v>3,63</v>
      </c>
      <c r="H97" s="7">
        <f t="shared" si="18"/>
        <v>1856222</v>
      </c>
      <c r="I97" s="7">
        <f t="shared" si="19"/>
        <v>6728984</v>
      </c>
      <c r="J97" s="6">
        <f t="shared" si="20"/>
        <v>0.22865013774104681</v>
      </c>
      <c r="K97" s="11">
        <f t="shared" si="21"/>
        <v>3.5404709135006485E-2</v>
      </c>
      <c r="L97" s="6">
        <f t="shared" si="22"/>
        <v>0.27361292581465491</v>
      </c>
    </row>
    <row r="98" spans="1:12" ht="12.75" x14ac:dyDescent="0.2">
      <c r="A98" s="2" t="s">
        <v>0</v>
      </c>
      <c r="B98" s="2" t="s">
        <v>153</v>
      </c>
      <c r="C98" s="2" t="s">
        <v>154</v>
      </c>
      <c r="D98" s="13" t="s">
        <v>168</v>
      </c>
      <c r="E98" s="2">
        <v>1650394</v>
      </c>
      <c r="F98" s="2">
        <v>241754833</v>
      </c>
      <c r="G98" s="7" t="str">
        <f t="shared" si="17"/>
        <v>147,57</v>
      </c>
      <c r="H98" s="7">
        <f t="shared" si="18"/>
        <v>1661015</v>
      </c>
      <c r="I98" s="7">
        <f t="shared" si="19"/>
        <v>245121866</v>
      </c>
      <c r="J98" s="6">
        <f t="shared" si="20"/>
        <v>-7.386325133834859E-3</v>
      </c>
      <c r="K98" s="11">
        <f t="shared" si="21"/>
        <v>-6.3942830136994866E-3</v>
      </c>
      <c r="L98" s="6">
        <f t="shared" si="22"/>
        <v>-1.3736159302899509E-2</v>
      </c>
    </row>
    <row r="99" spans="1:12" ht="12.75" x14ac:dyDescent="0.2">
      <c r="A99" s="2" t="s">
        <v>13</v>
      </c>
      <c r="B99" s="2" t="s">
        <v>153</v>
      </c>
      <c r="C99" s="2" t="s">
        <v>155</v>
      </c>
      <c r="D99" s="13" t="s">
        <v>169</v>
      </c>
      <c r="E99" s="2">
        <v>1646706</v>
      </c>
      <c r="F99" s="2">
        <v>239648734</v>
      </c>
      <c r="G99" s="7" t="str">
        <f t="shared" si="17"/>
        <v>145,68</v>
      </c>
      <c r="H99" s="7">
        <f t="shared" si="18"/>
        <v>1657682</v>
      </c>
      <c r="I99" s="7">
        <f t="shared" si="19"/>
        <v>241498639</v>
      </c>
      <c r="J99" s="6">
        <f t="shared" si="20"/>
        <v>-1.0296540362438877E-3</v>
      </c>
      <c r="K99" s="11">
        <f t="shared" si="21"/>
        <v>-6.6212940720837832E-3</v>
      </c>
      <c r="L99" s="6">
        <f t="shared" si="22"/>
        <v>-7.6601052811730019E-3</v>
      </c>
    </row>
    <row r="100" spans="1:12" ht="12.75" x14ac:dyDescent="0.2">
      <c r="A100" s="2" t="s">
        <v>16</v>
      </c>
      <c r="B100" s="2" t="s">
        <v>98</v>
      </c>
      <c r="C100" s="2" t="s">
        <v>144</v>
      </c>
      <c r="D100" s="13" t="s">
        <v>170</v>
      </c>
      <c r="E100" s="2">
        <v>1320502</v>
      </c>
      <c r="F100" s="2">
        <v>248683496</v>
      </c>
      <c r="G100" s="7" t="str">
        <f t="shared" si="17"/>
        <v>188,15</v>
      </c>
      <c r="H100" s="7">
        <f t="shared" si="18"/>
        <v>1323821</v>
      </c>
      <c r="I100" s="7">
        <f t="shared" si="19"/>
        <v>249077472</v>
      </c>
      <c r="J100" s="6">
        <f t="shared" si="20"/>
        <v>9.0353441403134838E-4</v>
      </c>
      <c r="K100" s="11">
        <f t="shared" si="21"/>
        <v>-2.5071365388522615E-3</v>
      </c>
      <c r="L100" s="6">
        <f t="shared" si="22"/>
        <v>-1.5817408007096079E-3</v>
      </c>
    </row>
    <row r="101" spans="1:12" ht="12.75" x14ac:dyDescent="0.2">
      <c r="A101" s="2" t="s">
        <v>17</v>
      </c>
      <c r="B101" s="2" t="s">
        <v>98</v>
      </c>
      <c r="C101" s="2" t="s">
        <v>156</v>
      </c>
      <c r="D101" s="13" t="s">
        <v>171</v>
      </c>
      <c r="E101" s="2">
        <v>1316535</v>
      </c>
      <c r="F101" s="2">
        <v>3574268</v>
      </c>
      <c r="G101" s="7" t="str">
        <f t="shared" si="17"/>
        <v>2,48</v>
      </c>
      <c r="H101" s="7">
        <f t="shared" si="18"/>
        <v>1452891</v>
      </c>
      <c r="I101" s="7">
        <f t="shared" si="19"/>
        <v>3597225</v>
      </c>
      <c r="J101" s="6">
        <f t="shared" si="20"/>
        <v>9.2741935483870996E-2</v>
      </c>
      <c r="K101" s="9">
        <f t="shared" si="21"/>
        <v>-9.3851500215776706E-2</v>
      </c>
      <c r="L101" s="6">
        <f t="shared" si="22"/>
        <v>-6.3818637977886006E-3</v>
      </c>
    </row>
    <row r="102" spans="1:12" ht="12.75" x14ac:dyDescent="0.2">
      <c r="A102" s="2" t="s">
        <v>12</v>
      </c>
      <c r="B102" s="2" t="s">
        <v>99</v>
      </c>
      <c r="C102" s="2" t="s">
        <v>100</v>
      </c>
      <c r="D102" s="13" t="s">
        <v>172</v>
      </c>
      <c r="E102" s="2">
        <v>1091643</v>
      </c>
      <c r="F102" s="2">
        <v>1737790</v>
      </c>
      <c r="G102" s="7" t="str">
        <f t="shared" si="17"/>
        <v>1,6</v>
      </c>
      <c r="H102" s="7">
        <f t="shared" si="18"/>
        <v>1089771</v>
      </c>
      <c r="I102" s="7">
        <f t="shared" si="19"/>
        <v>1745310</v>
      </c>
      <c r="J102" s="6">
        <f t="shared" si="20"/>
        <v>-6.2499999999999778E-3</v>
      </c>
      <c r="K102" s="11">
        <f t="shared" si="21"/>
        <v>1.7177920865942831E-3</v>
      </c>
      <c r="L102" s="6">
        <f t="shared" si="22"/>
        <v>-4.3086901467360716E-3</v>
      </c>
    </row>
    <row r="103" spans="1:12" ht="12.75" x14ac:dyDescent="0.2">
      <c r="A103" s="2" t="s">
        <v>20</v>
      </c>
      <c r="B103" s="2" t="s">
        <v>157</v>
      </c>
      <c r="C103" s="2" t="s">
        <v>158</v>
      </c>
      <c r="D103" s="13" t="s">
        <v>173</v>
      </c>
      <c r="E103" s="2">
        <v>64591</v>
      </c>
      <c r="F103" s="2">
        <v>220437</v>
      </c>
      <c r="G103" s="7" t="str">
        <f t="shared" si="17"/>
        <v>6,4</v>
      </c>
      <c r="H103" s="7">
        <f t="shared" si="18"/>
        <v>34099</v>
      </c>
      <c r="I103" s="7">
        <f t="shared" si="19"/>
        <v>218304</v>
      </c>
      <c r="J103" s="6">
        <f t="shared" si="20"/>
        <v>-0.46718749999999998</v>
      </c>
      <c r="K103" s="11">
        <f t="shared" si="21"/>
        <v>0.89421977184081647</v>
      </c>
      <c r="L103" s="6">
        <f t="shared" si="22"/>
        <v>9.7707783641161061E-3</v>
      </c>
    </row>
    <row r="104" spans="1:12" ht="12.75" x14ac:dyDescent="0.2">
      <c r="A104" s="2" t="s">
        <v>18</v>
      </c>
      <c r="B104" s="2" t="s">
        <v>159</v>
      </c>
      <c r="C104" s="2" t="s">
        <v>158</v>
      </c>
      <c r="D104" s="13" t="s">
        <v>174</v>
      </c>
      <c r="E104" s="2">
        <v>35031</v>
      </c>
      <c r="F104" s="2">
        <v>220437</v>
      </c>
      <c r="G104" s="7" t="str">
        <f t="shared" si="17"/>
        <v>6,4</v>
      </c>
      <c r="H104" s="7">
        <f t="shared" si="18"/>
        <v>34099</v>
      </c>
      <c r="I104" s="7">
        <f t="shared" si="19"/>
        <v>218304</v>
      </c>
      <c r="J104" s="6">
        <f t="shared" si="20"/>
        <v>-1.7187500000000022E-2</v>
      </c>
      <c r="K104" s="11">
        <f t="shared" si="21"/>
        <v>2.7332179829320458E-2</v>
      </c>
      <c r="L104" s="6">
        <f t="shared" si="22"/>
        <v>9.7707783641161061E-3</v>
      </c>
    </row>
    <row r="105" spans="1:12" ht="12.75" x14ac:dyDescent="0.2">
      <c r="A105" s="2" t="s">
        <v>19</v>
      </c>
      <c r="B105" s="2" t="s">
        <v>159</v>
      </c>
      <c r="C105" s="2" t="s">
        <v>158</v>
      </c>
      <c r="D105" s="13" t="s">
        <v>174</v>
      </c>
      <c r="E105" s="2">
        <v>35031</v>
      </c>
      <c r="F105" s="2">
        <v>220437</v>
      </c>
      <c r="G105" s="7" t="str">
        <f t="shared" si="17"/>
        <v>6,4</v>
      </c>
      <c r="H105" s="7">
        <f t="shared" si="18"/>
        <v>34099</v>
      </c>
      <c r="I105" s="7">
        <f t="shared" si="19"/>
        <v>218304</v>
      </c>
      <c r="J105" s="6">
        <f t="shared" si="20"/>
        <v>-1.7187500000000022E-2</v>
      </c>
      <c r="K105" s="11">
        <f t="shared" si="21"/>
        <v>2.7332179829320458E-2</v>
      </c>
      <c r="L105" s="6">
        <f t="shared" si="22"/>
        <v>9.7707783641161061E-3</v>
      </c>
    </row>
    <row r="107" spans="1:12" ht="12.75" x14ac:dyDescent="0.2">
      <c r="A107" s="1" t="s">
        <v>29</v>
      </c>
      <c r="B107" s="2" t="s">
        <v>175</v>
      </c>
      <c r="C107" s="2" t="s">
        <v>176</v>
      </c>
      <c r="D107" s="16" t="s">
        <v>177</v>
      </c>
      <c r="E107" s="2">
        <v>129255697</v>
      </c>
      <c r="F107" s="2">
        <v>2987970604</v>
      </c>
      <c r="G107" s="7">
        <f>D85</f>
        <v>18.706041116629301</v>
      </c>
      <c r="H107" s="7">
        <f>E85</f>
        <v>160126258</v>
      </c>
      <c r="I107" s="7">
        <f>F85</f>
        <v>2995328366</v>
      </c>
      <c r="J107" s="6">
        <f>D107/G107 - 1</f>
        <v>2458.847046903712</v>
      </c>
      <c r="K107" s="6">
        <f>E107/H107 - 1</f>
        <v>-0.19278887413955559</v>
      </c>
      <c r="L107" s="6">
        <f>F107/I107 - 1</f>
        <v>-2.4564124866969239E-3</v>
      </c>
    </row>
    <row r="108" spans="1:12" ht="15.75" customHeight="1" x14ac:dyDescent="0.2">
      <c r="A108" s="1" t="s">
        <v>4</v>
      </c>
      <c r="B108" s="2" t="s">
        <v>82</v>
      </c>
      <c r="C108" s="2" t="s">
        <v>83</v>
      </c>
      <c r="D108" s="2">
        <v>17.239999999999998</v>
      </c>
      <c r="E108" s="2">
        <v>563932853</v>
      </c>
      <c r="F108" s="2">
        <v>9723688779</v>
      </c>
    </row>
    <row r="109" spans="1:12" ht="30.75" customHeight="1" x14ac:dyDescent="0.2">
      <c r="A109" s="17" t="s">
        <v>178</v>
      </c>
      <c r="B109">
        <f>E108/E107</f>
        <v>4.362924544826833</v>
      </c>
      <c r="C109">
        <f>F108/F107</f>
        <v>3.2542785949710771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Гостряк Марк Сергеевич</dc:creator>
  <cp:lastModifiedBy>Гостряк Марк Сергеевич</cp:lastModifiedBy>
  <dcterms:created xsi:type="dcterms:W3CDTF">2025-10-23T12:52:34Z</dcterms:created>
  <dcterms:modified xsi:type="dcterms:W3CDTF">2025-10-23T19:19:46Z</dcterms:modified>
</cp:coreProperties>
</file>