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B31" i="1"/>
  <c r="C23" i="1"/>
  <c r="C17" i="1"/>
  <c r="C22" i="1"/>
  <c r="C13" i="1"/>
  <c r="C12" i="1"/>
  <c r="C11" i="1"/>
  <c r="C10" i="1"/>
  <c r="C16" i="1"/>
  <c r="C15" i="1"/>
  <c r="C2" i="1"/>
  <c r="B2" i="1"/>
  <c r="C6" i="1"/>
  <c r="C4" i="1"/>
  <c r="B6" i="1"/>
  <c r="B4" i="1"/>
  <c r="E4" i="1" s="1"/>
  <c r="C5" i="1"/>
  <c r="C3" i="1"/>
  <c r="B5" i="1"/>
  <c r="E5" i="1" s="1"/>
  <c r="B3" i="1"/>
  <c r="E3" i="1" s="1"/>
  <c r="E2" i="1"/>
  <c r="C18" i="1" l="1"/>
  <c r="C24" i="1" s="1"/>
  <c r="E6" i="1"/>
  <c r="C8" i="1" s="1"/>
</calcChain>
</file>

<file path=xl/sharedStrings.xml><?xml version="1.0" encoding="utf-8"?>
<sst xmlns="http://schemas.openxmlformats.org/spreadsheetml/2006/main" count="18" uniqueCount="18">
  <si>
    <t>k</t>
  </si>
  <si>
    <t>g [m/s^2]</t>
  </si>
  <si>
    <t>Masse [kg]</t>
  </si>
  <si>
    <t>Lengde delta x[m]</t>
  </si>
  <si>
    <t>likevekts lengde:</t>
  </si>
  <si>
    <t>k middel:</t>
  </si>
  <si>
    <t>Standardavvik(masse):</t>
  </si>
  <si>
    <t>Standardavvik(x):</t>
  </si>
  <si>
    <t>Delta k:</t>
  </si>
  <si>
    <t>x-middel:</t>
  </si>
  <si>
    <t>masse-middel:</t>
  </si>
  <si>
    <t>dk/dm:</t>
  </si>
  <si>
    <t>dk/dx:</t>
  </si>
  <si>
    <t>Standardavvik(k):</t>
  </si>
  <si>
    <t>omega</t>
  </si>
  <si>
    <t>Standardavvik(omega):</t>
  </si>
  <si>
    <t>Ny usikkerheit(k):</t>
  </si>
  <si>
    <t>Usikkerheit(omega):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</si>
</sst>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90207954774889E-2"/>
          <c:y val="3.8746815210729937E-2"/>
          <c:w val="0.79884783304525964"/>
          <c:h val="0.91163050473759255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0375277609529578"/>
                  <c:y val="-6.6270825209908055E-2"/>
                </c:manualLayout>
              </c:layout>
              <c:numFmt formatCode="General" sourceLinked="0"/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0.10009999999999999</c:v>
                </c:pt>
                <c:pt idx="1">
                  <c:v>0.12429999999999999</c:v>
                </c:pt>
                <c:pt idx="2">
                  <c:v>0.13450000000000001</c:v>
                </c:pt>
                <c:pt idx="3">
                  <c:v>0.14980000000000002</c:v>
                </c:pt>
                <c:pt idx="4">
                  <c:v>0.159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1.2999999999999984E-2</c:v>
                </c:pt>
                <c:pt idx="1">
                  <c:v>1.7999999999999988E-2</c:v>
                </c:pt>
                <c:pt idx="2">
                  <c:v>2.0299999999999985E-2</c:v>
                </c:pt>
                <c:pt idx="3">
                  <c:v>2.3999999999999994E-2</c:v>
                </c:pt>
                <c:pt idx="4">
                  <c:v>2.5499999999999995E-2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3184"/>
        <c:axId val="43131648"/>
      </c:scatterChart>
      <c:valAx>
        <c:axId val="431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31648"/>
        <c:crosses val="autoZero"/>
        <c:crossBetween val="midCat"/>
      </c:valAx>
      <c:valAx>
        <c:axId val="431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3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20</xdr:col>
      <xdr:colOff>0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2" sqref="E2"/>
    </sheetView>
  </sheetViews>
  <sheetFormatPr defaultRowHeight="15" x14ac:dyDescent="0.25"/>
  <cols>
    <col min="2" max="2" width="21.7109375" customWidth="1"/>
    <col min="3" max="3" width="17" customWidth="1"/>
  </cols>
  <sheetData>
    <row r="1" spans="1:6" x14ac:dyDescent="0.25">
      <c r="B1" t="s">
        <v>2</v>
      </c>
      <c r="C1" t="s">
        <v>3</v>
      </c>
      <c r="D1" t="s">
        <v>1</v>
      </c>
      <c r="E1" t="s">
        <v>0</v>
      </c>
      <c r="F1" t="s">
        <v>14</v>
      </c>
    </row>
    <row r="2" spans="1:6" x14ac:dyDescent="0.25">
      <c r="A2">
        <v>1</v>
      </c>
      <c r="B2">
        <f>(100.1)*10^-3</f>
        <v>0.10009999999999999</v>
      </c>
      <c r="C2">
        <f>C9-0.194</f>
        <v>1.2999999999999984E-2</v>
      </c>
      <c r="D2">
        <v>9.81</v>
      </c>
      <c r="E2">
        <f>((B2*D2)/(C2))</f>
        <v>75.537000000000091</v>
      </c>
      <c r="F2">
        <f>SQRT(B31/B2)</f>
        <v>21.285762162459477</v>
      </c>
    </row>
    <row r="3" spans="1:6" x14ac:dyDescent="0.25">
      <c r="A3">
        <v>2</v>
      </c>
      <c r="B3">
        <f>(124.3)*10^-3</f>
        <v>0.12429999999999999</v>
      </c>
      <c r="C3">
        <f>C9-0.189</f>
        <v>1.7999999999999988E-2</v>
      </c>
      <c r="D3">
        <v>9.81</v>
      </c>
      <c r="E3">
        <f>((B3*D3)/(C3))</f>
        <v>67.743500000000054</v>
      </c>
      <c r="F3">
        <f>SQRT(B31/B3)</f>
        <v>19.101641046618912</v>
      </c>
    </row>
    <row r="4" spans="1:6" x14ac:dyDescent="0.25">
      <c r="A4">
        <v>3</v>
      </c>
      <c r="B4">
        <f>(134.5)*10^-3</f>
        <v>0.13450000000000001</v>
      </c>
      <c r="C4">
        <f>C9-0.1867</f>
        <v>2.0299999999999985E-2</v>
      </c>
      <c r="D4">
        <v>9.81</v>
      </c>
      <c r="E4">
        <f t="shared" ref="E3:E6" si="0">((B4*D4)/(C4))</f>
        <v>64.997290640394141</v>
      </c>
      <c r="F4">
        <f>SQRT(B31/B4)</f>
        <v>18.36306205296551</v>
      </c>
    </row>
    <row r="5" spans="1:6" x14ac:dyDescent="0.25">
      <c r="A5">
        <v>4</v>
      </c>
      <c r="B5">
        <f>(149.8)*10^-3</f>
        <v>0.14980000000000002</v>
      </c>
      <c r="C5">
        <f>C9-0.183</f>
        <v>2.3999999999999994E-2</v>
      </c>
      <c r="D5">
        <v>9.81</v>
      </c>
      <c r="E5">
        <f>((B5*D5)/(C5))</f>
        <v>61.230750000000029</v>
      </c>
      <c r="F5">
        <f>SQRT(B31/B5)</f>
        <v>17.400043631063191</v>
      </c>
    </row>
    <row r="6" spans="1:6" x14ac:dyDescent="0.25">
      <c r="A6">
        <v>5</v>
      </c>
      <c r="B6">
        <f>(159)*10^-3</f>
        <v>0.159</v>
      </c>
      <c r="C6">
        <f>C9-0.1815</f>
        <v>2.5499999999999995E-2</v>
      </c>
      <c r="D6">
        <v>9.81</v>
      </c>
      <c r="E6">
        <f>((B6*D6)/(C6))</f>
        <v>61.168235294117657</v>
      </c>
      <c r="F6">
        <f>SQRT(B31/B6)</f>
        <v>16.889145680841796</v>
      </c>
    </row>
    <row r="8" spans="1:6" x14ac:dyDescent="0.25">
      <c r="B8" t="s">
        <v>5</v>
      </c>
      <c r="C8">
        <f>SUM(E2:E6)/5</f>
        <v>66.135355186902387</v>
      </c>
    </row>
    <row r="9" spans="1:6" x14ac:dyDescent="0.25">
      <c r="B9" t="s">
        <v>4</v>
      </c>
      <c r="C9">
        <v>0.20699999999999999</v>
      </c>
    </row>
    <row r="10" spans="1:6" x14ac:dyDescent="0.25">
      <c r="B10" t="s">
        <v>9</v>
      </c>
      <c r="C10">
        <f>SUM(C2:C6)/5</f>
        <v>2.015999999999999E-2</v>
      </c>
    </row>
    <row r="11" spans="1:6" x14ac:dyDescent="0.25">
      <c r="B11" t="s">
        <v>10</v>
      </c>
      <c r="C11">
        <f>SUM(B2:B6)/5</f>
        <v>0.13354000000000002</v>
      </c>
    </row>
    <row r="12" spans="1:6" x14ac:dyDescent="0.25">
      <c r="B12" t="s">
        <v>11</v>
      </c>
      <c r="C12">
        <f>D2/C10</f>
        <v>486.60714285714312</v>
      </c>
    </row>
    <row r="13" spans="1:6" x14ac:dyDescent="0.25">
      <c r="B13" t="s">
        <v>12</v>
      </c>
      <c r="C13">
        <f>-(C11*D2)/C10^2</f>
        <v>-3223.289576247169</v>
      </c>
    </row>
    <row r="15" spans="1:6" x14ac:dyDescent="0.25">
      <c r="B15" t="s">
        <v>6</v>
      </c>
      <c r="C15">
        <f>STDEVA(B2:B6)</f>
        <v>2.3006151351323303E-2</v>
      </c>
    </row>
    <row r="16" spans="1:6" x14ac:dyDescent="0.25">
      <c r="B16" t="s">
        <v>7</v>
      </c>
      <c r="C16">
        <f>STDEVA(C2:C6)</f>
        <v>4.980261037335303E-3</v>
      </c>
    </row>
    <row r="17" spans="2:3" x14ac:dyDescent="0.25">
      <c r="B17" t="s">
        <v>13</v>
      </c>
      <c r="C17">
        <f>STDEVA(E2:E6)</f>
        <v>5.9371642623445711</v>
      </c>
    </row>
    <row r="18" spans="2:3" x14ac:dyDescent="0.25">
      <c r="B18" t="s">
        <v>15</v>
      </c>
      <c r="C18">
        <f>STDEVA(F2:F6)</f>
        <v>1.7239275662991269</v>
      </c>
    </row>
    <row r="22" spans="2:3" x14ac:dyDescent="0.25">
      <c r="B22" t="s">
        <v>8</v>
      </c>
      <c r="C22">
        <f>SQRT((C12*C15)^2+(C13*C16)^2)</f>
        <v>19.570902307064244</v>
      </c>
    </row>
    <row r="23" spans="2:3" x14ac:dyDescent="0.25">
      <c r="B23" t="s">
        <v>16</v>
      </c>
      <c r="C23">
        <f>C17/SQRT(5)</f>
        <v>2.6551805768369712</v>
      </c>
    </row>
    <row r="24" spans="2:3" x14ac:dyDescent="0.25">
      <c r="B24" t="s">
        <v>17</v>
      </c>
      <c r="C24">
        <f>C18/SQRT(5)</f>
        <v>0.77096384530612461</v>
      </c>
    </row>
    <row r="31" spans="2:3" x14ac:dyDescent="0.25">
      <c r="B31">
        <f>9.81/0.2163</f>
        <v>45.353675450762836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Ravnås</dc:creator>
  <cp:lastModifiedBy>Morten Ravnås</cp:lastModifiedBy>
  <dcterms:created xsi:type="dcterms:W3CDTF">2014-10-28T07:45:05Z</dcterms:created>
  <dcterms:modified xsi:type="dcterms:W3CDTF">2014-10-28T10:57:00Z</dcterms:modified>
</cp:coreProperties>
</file>