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pvk\OneDrive\Documenten\ormit2\"/>
    </mc:Choice>
  </mc:AlternateContent>
  <xr:revisionPtr revIDLastSave="0" documentId="13_ncr:1_{38B49B59-7EEC-4A19-89BE-7A28DC1FEB50}" xr6:coauthVersionLast="47" xr6:coauthVersionMax="47" xr10:uidLastSave="{00000000-0000-0000-0000-000000000000}"/>
  <bookViews>
    <workbookView xWindow="5868" yWindow="12" windowWidth="17280" windowHeight="8880" xr2:uid="{00A85204-4FAF-1F4A-AE7B-892FC445A877}"/>
  </bookViews>
  <sheets>
    <sheet name="Menu Item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5" l="1"/>
  <c r="D59" i="5"/>
  <c r="D60" i="5"/>
  <c r="D61" i="5"/>
  <c r="D62" i="5"/>
  <c r="D63" i="5"/>
  <c r="D64" i="5"/>
  <c r="D65" i="5"/>
  <c r="D66" i="5"/>
  <c r="D57" i="5"/>
  <c r="G3" i="5"/>
  <c r="E3" i="5"/>
  <c r="E59" i="5"/>
  <c r="E60" i="5"/>
  <c r="E61" i="5"/>
  <c r="E62" i="5"/>
  <c r="E63" i="5"/>
  <c r="E64" i="5"/>
  <c r="E65" i="5"/>
  <c r="E66" i="5"/>
  <c r="E58" i="5"/>
  <c r="E57" i="5"/>
  <c r="F19" i="5"/>
  <c r="F29" i="5"/>
  <c r="F37" i="5"/>
  <c r="E12" i="5"/>
  <c r="F12" i="5" s="1"/>
  <c r="E26" i="5"/>
  <c r="F26" i="5" s="1"/>
  <c r="E49" i="5"/>
  <c r="F49" i="5" s="1"/>
  <c r="F3" i="5"/>
  <c r="E45" i="5"/>
  <c r="F45" i="5" s="1"/>
  <c r="E34" i="5"/>
  <c r="F34" i="5" s="1"/>
  <c r="E32" i="5"/>
  <c r="F32" i="5" s="1"/>
  <c r="E9" i="5"/>
  <c r="F9" i="5" s="1"/>
  <c r="E28" i="5"/>
  <c r="F28" i="5" s="1"/>
  <c r="E20" i="5"/>
  <c r="F20" i="5" s="1"/>
  <c r="E4" i="5"/>
  <c r="F4" i="5" s="1"/>
  <c r="E30" i="5"/>
  <c r="F30" i="5" s="1"/>
  <c r="E7" i="5"/>
  <c r="F7" i="5" s="1"/>
  <c r="E23" i="5"/>
  <c r="F23" i="5" s="1"/>
  <c r="E53" i="5"/>
  <c r="F53" i="5" s="1"/>
  <c r="E24" i="5"/>
  <c r="F24" i="5" s="1"/>
  <c r="E8" i="5"/>
  <c r="F8" i="5" s="1"/>
  <c r="E19" i="5"/>
  <c r="E29" i="5"/>
  <c r="E36" i="5"/>
  <c r="F36" i="5" s="1"/>
  <c r="E42" i="5"/>
  <c r="F42" i="5" s="1"/>
  <c r="E33" i="5"/>
  <c r="F33" i="5" s="1"/>
  <c r="E43" i="5"/>
  <c r="F43" i="5" s="1"/>
  <c r="E50" i="5"/>
  <c r="F50" i="5" s="1"/>
  <c r="E52" i="5"/>
  <c r="F52" i="5" s="1"/>
  <c r="E14" i="5"/>
  <c r="F14" i="5" s="1"/>
  <c r="E39" i="5"/>
  <c r="F39" i="5" s="1"/>
  <c r="E16" i="5"/>
  <c r="F16" i="5" s="1"/>
  <c r="E11" i="5"/>
  <c r="F11" i="5" s="1"/>
  <c r="E37" i="5"/>
  <c r="E17" i="5"/>
  <c r="F17" i="5" s="1"/>
  <c r="E25" i="5"/>
  <c r="F25" i="5" s="1"/>
  <c r="E46" i="5"/>
  <c r="F46" i="5" s="1"/>
  <c r="E22" i="5"/>
  <c r="F22" i="5" s="1"/>
  <c r="E27" i="5"/>
  <c r="F27" i="5" s="1"/>
  <c r="E51" i="5"/>
  <c r="F51" i="5" s="1"/>
  <c r="E41" i="5"/>
  <c r="F41" i="5" s="1"/>
  <c r="E47" i="5"/>
  <c r="F47" i="5" s="1"/>
  <c r="E18" i="5"/>
  <c r="F18" i="5" s="1"/>
  <c r="E21" i="5"/>
  <c r="F21" i="5" s="1"/>
  <c r="E40" i="5"/>
  <c r="F40" i="5" s="1"/>
  <c r="E48" i="5"/>
  <c r="F48" i="5" s="1"/>
  <c r="E10" i="5"/>
  <c r="F10" i="5" s="1"/>
  <c r="E31" i="5"/>
  <c r="F31" i="5" s="1"/>
  <c r="E15" i="5"/>
  <c r="F15" i="5" s="1"/>
  <c r="E13" i="5"/>
  <c r="F13" i="5" s="1"/>
  <c r="E35" i="5"/>
  <c r="F35" i="5" s="1"/>
  <c r="E5" i="5"/>
  <c r="F5" i="5" s="1"/>
  <c r="E44" i="5"/>
  <c r="F44" i="5" s="1"/>
  <c r="E38" i="5"/>
  <c r="F38" i="5" s="1"/>
  <c r="E6" i="5"/>
  <c r="F6" i="5" s="1"/>
  <c r="F57" i="5" l="1" a="1"/>
  <c r="F57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<sst xmlns="http://schemas.openxmlformats.org/spreadsheetml/2006/main" count="75" uniqueCount="75">
  <si>
    <t>Item</t>
  </si>
  <si>
    <t>Cost</t>
  </si>
  <si>
    <t>aperol spritz</t>
  </si>
  <si>
    <t>arrabiata vegi</t>
  </si>
  <si>
    <t>bacon &amp; baked brie salad</t>
  </si>
  <si>
    <t>beer</t>
  </si>
  <si>
    <t>bicky</t>
  </si>
  <si>
    <t>caesar salad</t>
  </si>
  <si>
    <t>carbonara</t>
  </si>
  <si>
    <t>cava</t>
  </si>
  <si>
    <t>chicken poké</t>
  </si>
  <si>
    <t>cocktail sauce</t>
  </si>
  <si>
    <t>Coke</t>
  </si>
  <si>
    <t>croquette balls</t>
  </si>
  <si>
    <t>desperados</t>
  </si>
  <si>
    <t>durum</t>
  </si>
  <si>
    <t>durum vegi</t>
  </si>
  <si>
    <t>extra fries</t>
  </si>
  <si>
    <t>fries</t>
  </si>
  <si>
    <t>frikandel</t>
  </si>
  <si>
    <t>garlic bread</t>
  </si>
  <si>
    <t>garlic sauce</t>
  </si>
  <si>
    <t>greek salad</t>
  </si>
  <si>
    <t>green &amp; clean juice</t>
  </si>
  <si>
    <t>green curry chicken</t>
  </si>
  <si>
    <t>green curry pork</t>
  </si>
  <si>
    <t>green curry tofu</t>
  </si>
  <si>
    <t>kebab</t>
  </si>
  <si>
    <t>kebab vegi</t>
  </si>
  <si>
    <t>ketchup</t>
  </si>
  <si>
    <t>mayo</t>
  </si>
  <si>
    <t>mexicano</t>
  </si>
  <si>
    <t>pad thai</t>
  </si>
  <si>
    <t>passion delight juice</t>
  </si>
  <si>
    <t>pizza 4 cheeses</t>
  </si>
  <si>
    <t>pizza margherita</t>
  </si>
  <si>
    <t>pizza pepperoni</t>
  </si>
  <si>
    <t>quarter pizza 4 cheeses</t>
  </si>
  <si>
    <t>quarter pizza margherita</t>
  </si>
  <si>
    <t>quarter pizza pepperoni</t>
  </si>
  <si>
    <t>red berry madness juice</t>
  </si>
  <si>
    <t>red curry chicken</t>
  </si>
  <si>
    <t>red curry pork</t>
  </si>
  <si>
    <t>red curry tofu</t>
  </si>
  <si>
    <t>red wine</t>
  </si>
  <si>
    <t>salmon poké</t>
  </si>
  <si>
    <t>spaghetti bolo</t>
  </si>
  <si>
    <t>sparkling water</t>
  </si>
  <si>
    <t>spring rolls</t>
  </si>
  <si>
    <t>still water</t>
  </si>
  <si>
    <t>tofu poké</t>
  </si>
  <si>
    <t>turkish coffee</t>
  </si>
  <si>
    <t>white wine</t>
  </si>
  <si>
    <t>orders</t>
  </si>
  <si>
    <t>vouchers</t>
  </si>
  <si>
    <t>earning per item</t>
  </si>
  <si>
    <t>total earnings</t>
  </si>
  <si>
    <t>total earnings per item</t>
  </si>
  <si>
    <r>
      <rPr>
        <b/>
        <sz val="12"/>
        <color theme="1"/>
        <rFont val="Calibri"/>
        <family val="2"/>
        <scheme val="minor"/>
      </rPr>
      <t>earnings</t>
    </r>
    <r>
      <rPr>
        <sz val="12"/>
        <color theme="1"/>
        <rFont val="Calibri"/>
        <family val="2"/>
        <scheme val="minor"/>
      </rPr>
      <t xml:space="preserve"> </t>
    </r>
  </si>
  <si>
    <t>stall</t>
  </si>
  <si>
    <t>drinks1</t>
  </si>
  <si>
    <t>drinks2</t>
  </si>
  <si>
    <t>healthy</t>
  </si>
  <si>
    <t>thai</t>
  </si>
  <si>
    <t>fries1</t>
  </si>
  <si>
    <t>fries2</t>
  </si>
  <si>
    <t>italian1</t>
  </si>
  <si>
    <t>italian2</t>
  </si>
  <si>
    <t>kebab1</t>
  </si>
  <si>
    <t>kebab2</t>
  </si>
  <si>
    <t>cold appliances</t>
  </si>
  <si>
    <t>hot appliances</t>
  </si>
  <si>
    <t>total cost</t>
  </si>
  <si>
    <t>server cost</t>
  </si>
  <si>
    <t>cost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</si>
</sst>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€&quot;\ #,##0;[Red]&quot;€&quot;\ \-#,##0"/>
    <numFmt numFmtId="8" formatCode="&quot;€&quot;\ #,##0.00;[Red]&quot;€&quot;\ \-#,##0.00"/>
    <numFmt numFmtId="164" formatCode="#,##0.00\ [$€-1];[Red]\-#,##0.00\ [$€-1]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6" fontId="0" fillId="0" borderId="0" xfId="0" applyNumberForma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Standaard" xfId="0" builtinId="0"/>
  </cellStyles>
  <dxfs count="17">
    <dxf>
      <numFmt numFmtId="0" formatCode="General"/>
      <alignment horizontal="left" vertical="bottom" textRotation="0" wrapText="0" indent="0" justifyLastLine="0" shrinkToFit="0" readingOrder="0"/>
    </dxf>
    <dxf>
      <numFmt numFmtId="164" formatCode="#,##0.00\ [$€-1];[Red]\-#,##0.00\ [$€-1]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#,##0.00\ [$€-1];[Red]\-#,##0.00\ [$€-1]"/>
      <alignment horizontal="left" vertical="bottom" textRotation="0" wrapText="0" indent="0" justifyLastLine="0" shrinkToFit="0" readingOrder="0"/>
    </dxf>
    <dxf>
      <numFmt numFmtId="164" formatCode="#,##0.00\ [$€-1];[Red]\-#,##0.00\ [$€-1]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600CE0-3FF1-764F-97D7-A979EA1652F2}" name="Tabel5" displayName="Tabel5" ref="A2:G53" totalsRowShown="0" headerRowDxfId="10" dataDxfId="9">
  <autoFilter ref="A2:G53" xr:uid="{98600CE0-3FF1-764F-97D7-A979EA1652F2}"/>
  <sortState xmlns:xlrd2="http://schemas.microsoft.com/office/spreadsheetml/2017/richdata2" ref="A3:G53">
    <sortCondition descending="1" ref="C2:C53"/>
  </sortState>
  <tableColumns count="7">
    <tableColumn id="2" xr3:uid="{E366A5E8-8A47-D049-A40B-73378A07A23C}" name="Item" dataDxfId="16"/>
    <tableColumn id="4" xr3:uid="{BBF46A8D-6F52-D54D-90F2-901D00E07905}" name="Cost" dataDxfId="15"/>
    <tableColumn id="1" xr3:uid="{383EA2F5-5873-4EF2-BEA2-54392687FB06}" name="orders" dataDxfId="14"/>
    <tableColumn id="3" xr3:uid="{91A28DC0-8F81-4D2B-8E09-E08A67CBB94B}" name="vouchers" dataDxfId="13"/>
    <tableColumn id="5" xr3:uid="{59A91F31-E57F-4269-B687-172C83317514}" name="earning per item" dataDxfId="12">
      <calculatedColumnFormula>(Tabel5[[#This Row],[vouchers]]*1.8)-Tabel5[[#This Row],[Cost]]</calculatedColumnFormula>
    </tableColumn>
    <tableColumn id="6" xr3:uid="{A13C05F0-4A66-4229-8F1F-65D9AB54269B}" name="total earnings per item" dataDxfId="11">
      <calculatedColumnFormula>Tabel5[[#This Row],[earning per item]]*Tabel5[[#This Row],[orders]]</calculatedColumnFormula>
    </tableColumn>
    <tableColumn id="7" xr3:uid="{2E491181-00F7-4EBA-A8EE-5B2A36CF8F39}" name="total earnings" dataDxfId="1">
      <calculatedColumnFormula>SUM(F3:F53)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A27BF4-6DA1-446E-85C9-DBB7FD8DFE23}" name="Tabel1" displayName="Tabel1" ref="A56:F66" totalsRowShown="0" headerRowDxfId="4" dataDxfId="5">
  <autoFilter ref="A56:F66" xr:uid="{06A27BF4-6DA1-446E-85C9-DBB7FD8DFE23}"/>
  <tableColumns count="6">
    <tableColumn id="1" xr3:uid="{9D789F3D-312E-4412-ADD3-726CF8EEB90E}" name="stall" dataDxfId="8"/>
    <tableColumn id="2" xr3:uid="{1D2227E4-A3AE-4A7D-A4BE-DF24F6B65BC4}" name="cold appliances" dataDxfId="7"/>
    <tableColumn id="3" xr3:uid="{2770AC76-2FF1-409B-880A-0E683F4E38B4}" name="hot appliances" dataDxfId="6"/>
    <tableColumn id="4" xr3:uid="{14D6A6C9-3FE5-4E71-BE18-AB16886A1166}" name="cost appliances" dataDxfId="0">
      <calculatedColumnFormula>(B57*100*13)+(C57*130*13)</calculatedColumnFormula>
    </tableColumn>
    <tableColumn id="5" xr3:uid="{9BA72559-E663-418C-916F-D3254C23C7D4}" name="server cost" dataDxfId="3">
      <calculatedColumnFormula>(6*4*12)+(7*6*12)</calculatedColumnFormula>
    </tableColumn>
    <tableColumn id="6" xr3:uid="{3E53E9FF-EA2E-4DB2-8826-FE84EFB0759D}" name="total cost" dataDxfId="2">
      <calculatedColumnFormula array="1">SUM(Tabel1[cost appliances]+Tabel1[server cost])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10CD-8D42-F142-A474-58E41E96017A}">
  <dimension ref="A1:G66"/>
  <sheetViews>
    <sheetView tabSelected="1" topLeftCell="B49" zoomScale="85" zoomScaleNormal="85" workbookViewId="0">
      <selection activeCell="E71" sqref="E71"/>
    </sheetView>
  </sheetViews>
  <sheetFormatPr defaultColWidth="11" defaultRowHeight="15.6" x14ac:dyDescent="0.3"/>
  <cols>
    <col min="1" max="1" width="22" style="1" bestFit="1" customWidth="1"/>
    <col min="2" max="2" width="11" style="2"/>
    <col min="3" max="3" width="11" style="1"/>
    <col min="4" max="4" width="15.5" style="1" customWidth="1"/>
    <col min="5" max="5" width="16.8984375" style="1" bestFit="1" customWidth="1"/>
    <col min="6" max="6" width="22.296875" style="1" bestFit="1" customWidth="1"/>
    <col min="7" max="7" width="14.796875" style="1" bestFit="1" customWidth="1"/>
    <col min="8" max="16384" width="11" style="1"/>
  </cols>
  <sheetData>
    <row r="1" spans="1:7" x14ac:dyDescent="0.3">
      <c r="A1" s="12" t="s">
        <v>58</v>
      </c>
      <c r="B1" s="12"/>
      <c r="C1" s="12"/>
      <c r="D1" s="12"/>
      <c r="E1" s="12"/>
      <c r="F1" s="12"/>
      <c r="G1" s="12"/>
    </row>
    <row r="2" spans="1:7" x14ac:dyDescent="0.3">
      <c r="A2" s="1" t="s">
        <v>0</v>
      </c>
      <c r="B2" s="2" t="s">
        <v>1</v>
      </c>
      <c r="C2" s="1" t="s">
        <v>53</v>
      </c>
      <c r="D2" s="1" t="s">
        <v>54</v>
      </c>
      <c r="E2" s="1" t="s">
        <v>55</v>
      </c>
      <c r="F2" s="1" t="s">
        <v>57</v>
      </c>
      <c r="G2" s="1" t="s">
        <v>56</v>
      </c>
    </row>
    <row r="3" spans="1:7" x14ac:dyDescent="0.3">
      <c r="A3" s="7" t="s">
        <v>5</v>
      </c>
      <c r="B3" s="4">
        <v>0.4</v>
      </c>
      <c r="C3" s="1">
        <v>10759</v>
      </c>
      <c r="D3" s="1">
        <v>2</v>
      </c>
      <c r="E3" s="4">
        <f>(Tabel5[[#This Row],[vouchers]]*1.8)-Tabel5[[#This Row],[Cost]]</f>
        <v>3.2</v>
      </c>
      <c r="F3" s="4">
        <f>Tabel5[[#This Row],[earning per item]]*Tabel5[[#This Row],[orders]]</f>
        <v>34428.800000000003</v>
      </c>
      <c r="G3" s="4">
        <f>SUM(F3:F53)</f>
        <v>134430.12000000005</v>
      </c>
    </row>
    <row r="4" spans="1:7" x14ac:dyDescent="0.3">
      <c r="A4" s="7" t="s">
        <v>12</v>
      </c>
      <c r="B4" s="4">
        <v>0.37</v>
      </c>
      <c r="C4" s="1">
        <v>3771</v>
      </c>
      <c r="D4" s="1">
        <v>2</v>
      </c>
      <c r="E4" s="4">
        <f>(Tabel5[[#This Row],[vouchers]]*1.8)-Tabel5[[#This Row],[Cost]]</f>
        <v>3.23</v>
      </c>
      <c r="F4" s="4">
        <f>Tabel5[[#This Row],[earning per item]]*Tabel5[[#This Row],[orders]]</f>
        <v>12180.33</v>
      </c>
      <c r="G4" s="4"/>
    </row>
    <row r="5" spans="1:7" x14ac:dyDescent="0.3">
      <c r="A5" s="7" t="s">
        <v>49</v>
      </c>
      <c r="B5" s="4">
        <v>0.18</v>
      </c>
      <c r="C5" s="1">
        <v>2808</v>
      </c>
      <c r="D5" s="1">
        <v>2</v>
      </c>
      <c r="E5" s="4">
        <f>(Tabel5[[#This Row],[vouchers]]*1.8)-Tabel5[[#This Row],[Cost]]</f>
        <v>3.42</v>
      </c>
      <c r="F5" s="4">
        <f>Tabel5[[#This Row],[earning per item]]*Tabel5[[#This Row],[orders]]</f>
        <v>9603.36</v>
      </c>
      <c r="G5" s="4"/>
    </row>
    <row r="6" spans="1:7" x14ac:dyDescent="0.3">
      <c r="A6" s="7" t="s">
        <v>52</v>
      </c>
      <c r="B6" s="4">
        <v>1.89</v>
      </c>
      <c r="C6" s="1">
        <v>1758</v>
      </c>
      <c r="D6" s="1">
        <v>3</v>
      </c>
      <c r="E6" s="4">
        <f>(Tabel5[[#This Row],[vouchers]]*1.8)-Tabel5[[#This Row],[Cost]]</f>
        <v>3.5100000000000007</v>
      </c>
      <c r="F6" s="4">
        <f>Tabel5[[#This Row],[earning per item]]*Tabel5[[#This Row],[orders]]</f>
        <v>6170.5800000000008</v>
      </c>
      <c r="G6" s="4"/>
    </row>
    <row r="7" spans="1:7" x14ac:dyDescent="0.3">
      <c r="A7" s="7" t="s">
        <v>14</v>
      </c>
      <c r="B7" s="4">
        <v>1.3</v>
      </c>
      <c r="C7" s="1">
        <v>1676</v>
      </c>
      <c r="D7" s="1">
        <v>3</v>
      </c>
      <c r="E7" s="4">
        <f>(Tabel5[[#This Row],[vouchers]]*1.8)-Tabel5[[#This Row],[Cost]]</f>
        <v>4.1000000000000005</v>
      </c>
      <c r="F7" s="4">
        <f>Tabel5[[#This Row],[earning per item]]*Tabel5[[#This Row],[orders]]</f>
        <v>6871.6000000000013</v>
      </c>
      <c r="G7" s="4"/>
    </row>
    <row r="8" spans="1:7" x14ac:dyDescent="0.3">
      <c r="A8" s="7" t="s">
        <v>18</v>
      </c>
      <c r="B8" s="4">
        <v>2.16</v>
      </c>
      <c r="C8" s="1">
        <v>1473</v>
      </c>
      <c r="D8" s="1">
        <v>4</v>
      </c>
      <c r="E8" s="4">
        <f>(Tabel5[[#This Row],[vouchers]]*1.8)-Tabel5[[#This Row],[Cost]]</f>
        <v>5.04</v>
      </c>
      <c r="F8" s="4">
        <f>Tabel5[[#This Row],[earning per item]]*Tabel5[[#This Row],[orders]]</f>
        <v>7423.92</v>
      </c>
      <c r="G8" s="4"/>
    </row>
    <row r="9" spans="1:7" x14ac:dyDescent="0.3">
      <c r="A9" s="7" t="s">
        <v>9</v>
      </c>
      <c r="B9" s="4">
        <v>2.52</v>
      </c>
      <c r="C9" s="1">
        <v>1300</v>
      </c>
      <c r="D9" s="1">
        <v>4</v>
      </c>
      <c r="E9" s="4">
        <f>(Tabel5[[#This Row],[vouchers]]*1.8)-Tabel5[[#This Row],[Cost]]</f>
        <v>4.68</v>
      </c>
      <c r="F9" s="4">
        <f>Tabel5[[#This Row],[earning per item]]*Tabel5[[#This Row],[orders]]</f>
        <v>6084</v>
      </c>
      <c r="G9" s="4"/>
    </row>
    <row r="10" spans="1:7" x14ac:dyDescent="0.3">
      <c r="A10" s="7" t="s">
        <v>44</v>
      </c>
      <c r="B10" s="4">
        <v>2.0699999999999998</v>
      </c>
      <c r="C10" s="1">
        <v>1067</v>
      </c>
      <c r="D10" s="1">
        <v>3</v>
      </c>
      <c r="E10" s="4">
        <f>(Tabel5[[#This Row],[vouchers]]*1.8)-Tabel5[[#This Row],[Cost]]</f>
        <v>3.3300000000000005</v>
      </c>
      <c r="F10" s="4">
        <f>Tabel5[[#This Row],[earning per item]]*Tabel5[[#This Row],[orders]]</f>
        <v>3553.1100000000006</v>
      </c>
      <c r="G10" s="4"/>
    </row>
    <row r="11" spans="1:7" x14ac:dyDescent="0.3">
      <c r="A11" s="7" t="s">
        <v>30</v>
      </c>
      <c r="B11" s="4">
        <v>0.18</v>
      </c>
      <c r="C11" s="1">
        <v>1032</v>
      </c>
      <c r="D11" s="1">
        <v>1</v>
      </c>
      <c r="E11" s="4">
        <f>(Tabel5[[#This Row],[vouchers]]*1.8)-Tabel5[[#This Row],[Cost]]</f>
        <v>1.62</v>
      </c>
      <c r="F11" s="4">
        <f>Tabel5[[#This Row],[earning per item]]*Tabel5[[#This Row],[orders]]</f>
        <v>1671.8400000000001</v>
      </c>
      <c r="G11" s="4"/>
    </row>
    <row r="12" spans="1:7" x14ac:dyDescent="0.3">
      <c r="A12" s="3" t="s">
        <v>2</v>
      </c>
      <c r="B12" s="4">
        <v>2.61</v>
      </c>
      <c r="C12" s="1">
        <v>924</v>
      </c>
      <c r="D12" s="1">
        <v>4</v>
      </c>
      <c r="E12" s="4">
        <f>(Tabel5[[#This Row],[vouchers]]*1.8)-Tabel5[[#This Row],[Cost]]</f>
        <v>4.59</v>
      </c>
      <c r="F12" s="4">
        <f>Tabel5[[#This Row],[earning per item]]*Tabel5[[#This Row],[orders]]</f>
        <v>4241.16</v>
      </c>
      <c r="G12" s="4"/>
    </row>
    <row r="13" spans="1:7" x14ac:dyDescent="0.3">
      <c r="A13" s="7" t="s">
        <v>47</v>
      </c>
      <c r="B13" s="4">
        <v>0.27</v>
      </c>
      <c r="C13" s="1">
        <v>860</v>
      </c>
      <c r="D13" s="1">
        <v>2</v>
      </c>
      <c r="E13" s="4">
        <f>(Tabel5[[#This Row],[vouchers]]*1.8)-Tabel5[[#This Row],[Cost]]</f>
        <v>3.33</v>
      </c>
      <c r="F13" s="4">
        <f>Tabel5[[#This Row],[earning per item]]*Tabel5[[#This Row],[orders]]</f>
        <v>2863.8</v>
      </c>
      <c r="G13" s="4"/>
    </row>
    <row r="14" spans="1:7" x14ac:dyDescent="0.3">
      <c r="A14" s="7" t="s">
        <v>27</v>
      </c>
      <c r="B14" s="4">
        <v>5.44</v>
      </c>
      <c r="C14" s="1">
        <v>701</v>
      </c>
      <c r="D14" s="1">
        <v>6</v>
      </c>
      <c r="E14" s="4">
        <f>(Tabel5[[#This Row],[vouchers]]*1.8)-Tabel5[[#This Row],[Cost]]</f>
        <v>5.36</v>
      </c>
      <c r="F14" s="4">
        <f>Tabel5[[#This Row],[earning per item]]*Tabel5[[#This Row],[orders]]</f>
        <v>3757.36</v>
      </c>
      <c r="G14" s="4"/>
    </row>
    <row r="15" spans="1:7" x14ac:dyDescent="0.3">
      <c r="A15" s="3" t="s">
        <v>46</v>
      </c>
      <c r="B15" s="4">
        <v>5.2</v>
      </c>
      <c r="C15" s="1">
        <v>643</v>
      </c>
      <c r="D15" s="1">
        <v>6</v>
      </c>
      <c r="E15" s="4">
        <f>(Tabel5[[#This Row],[vouchers]]*1.8)-Tabel5[[#This Row],[Cost]]</f>
        <v>5.6000000000000005</v>
      </c>
      <c r="F15" s="4">
        <f>Tabel5[[#This Row],[earning per item]]*Tabel5[[#This Row],[orders]]</f>
        <v>3600.8</v>
      </c>
      <c r="G15" s="4"/>
    </row>
    <row r="16" spans="1:7" x14ac:dyDescent="0.3">
      <c r="A16" s="7" t="s">
        <v>29</v>
      </c>
      <c r="B16" s="4">
        <v>0.18</v>
      </c>
      <c r="C16" s="1">
        <v>606</v>
      </c>
      <c r="D16" s="1">
        <v>1</v>
      </c>
      <c r="E16" s="4">
        <f>(Tabel5[[#This Row],[vouchers]]*1.8)-Tabel5[[#This Row],[Cost]]</f>
        <v>1.62</v>
      </c>
      <c r="F16" s="4">
        <f>Tabel5[[#This Row],[earning per item]]*Tabel5[[#This Row],[orders]]</f>
        <v>981.72</v>
      </c>
      <c r="G16" s="4"/>
    </row>
    <row r="17" spans="1:7" x14ac:dyDescent="0.3">
      <c r="A17" s="3" t="s">
        <v>32</v>
      </c>
      <c r="B17" s="4">
        <v>4.99</v>
      </c>
      <c r="C17" s="1">
        <v>559</v>
      </c>
      <c r="D17" s="1">
        <v>5</v>
      </c>
      <c r="E17" s="4">
        <f>(Tabel5[[#This Row],[vouchers]]*1.8)-Tabel5[[#This Row],[Cost]]</f>
        <v>4.01</v>
      </c>
      <c r="F17" s="4">
        <f>Tabel5[[#This Row],[earning per item]]*Tabel5[[#This Row],[orders]]</f>
        <v>2241.5899999999997</v>
      </c>
      <c r="G17" s="4"/>
    </row>
    <row r="18" spans="1:7" x14ac:dyDescent="0.3">
      <c r="A18" s="3" t="s">
        <v>40</v>
      </c>
      <c r="B18" s="8">
        <v>2</v>
      </c>
      <c r="C18" s="1">
        <v>553</v>
      </c>
      <c r="D18" s="1">
        <v>3</v>
      </c>
      <c r="E18" s="4">
        <f>(Tabel5[[#This Row],[vouchers]]*1.8)-Tabel5[[#This Row],[Cost]]</f>
        <v>3.4000000000000004</v>
      </c>
      <c r="F18" s="4">
        <f>Tabel5[[#This Row],[earning per item]]*Tabel5[[#This Row],[orders]]</f>
        <v>1880.2000000000003</v>
      </c>
      <c r="G18" s="4"/>
    </row>
    <row r="19" spans="1:7" x14ac:dyDescent="0.3">
      <c r="A19" s="7" t="s">
        <v>19</v>
      </c>
      <c r="B19" s="4">
        <v>1.26</v>
      </c>
      <c r="C19" s="1">
        <v>520</v>
      </c>
      <c r="D19" s="1">
        <v>3</v>
      </c>
      <c r="E19" s="4">
        <f>(Tabel5[[#This Row],[vouchers]]*1.8)-Tabel5[[#This Row],[Cost]]</f>
        <v>4.1400000000000006</v>
      </c>
      <c r="F19" s="4">
        <f>Tabel5[[#This Row],[earning per item]]*Tabel5[[#This Row],[orders]]</f>
        <v>2152.8000000000002</v>
      </c>
      <c r="G19" s="4"/>
    </row>
    <row r="20" spans="1:7" x14ac:dyDescent="0.3">
      <c r="A20" s="7" t="s">
        <v>11</v>
      </c>
      <c r="B20" s="4">
        <v>0.27</v>
      </c>
      <c r="C20" s="1">
        <v>445</v>
      </c>
      <c r="D20" s="1">
        <v>1</v>
      </c>
      <c r="E20" s="4">
        <f>(Tabel5[[#This Row],[vouchers]]*1.8)-Tabel5[[#This Row],[Cost]]</f>
        <v>1.53</v>
      </c>
      <c r="F20" s="4">
        <f>Tabel5[[#This Row],[earning per item]]*Tabel5[[#This Row],[orders]]</f>
        <v>680.85</v>
      </c>
      <c r="G20" s="4"/>
    </row>
    <row r="21" spans="1:7" x14ac:dyDescent="0.3">
      <c r="A21" s="3" t="s">
        <v>41</v>
      </c>
      <c r="B21" s="4">
        <v>6.1</v>
      </c>
      <c r="C21" s="1">
        <v>426</v>
      </c>
      <c r="D21" s="1">
        <v>6</v>
      </c>
      <c r="E21" s="4">
        <f>(Tabel5[[#This Row],[vouchers]]*1.8)-Tabel5[[#This Row],[Cost]]</f>
        <v>4.7000000000000011</v>
      </c>
      <c r="F21" s="4">
        <f>Tabel5[[#This Row],[earning per item]]*Tabel5[[#This Row],[orders]]</f>
        <v>2002.2000000000005</v>
      </c>
      <c r="G21" s="4"/>
    </row>
    <row r="22" spans="1:7" x14ac:dyDescent="0.3">
      <c r="A22" s="3" t="s">
        <v>35</v>
      </c>
      <c r="B22" s="4">
        <v>5.33</v>
      </c>
      <c r="C22" s="1">
        <v>371</v>
      </c>
      <c r="D22" s="1">
        <v>7</v>
      </c>
      <c r="E22" s="4">
        <f>(Tabel5[[#This Row],[vouchers]]*1.8)-Tabel5[[#This Row],[Cost]]</f>
        <v>7.27</v>
      </c>
      <c r="F22" s="4">
        <f>Tabel5[[#This Row],[earning per item]]*Tabel5[[#This Row],[orders]]</f>
        <v>2697.1699999999996</v>
      </c>
      <c r="G22" s="4"/>
    </row>
    <row r="23" spans="1:7" x14ac:dyDescent="0.3">
      <c r="A23" s="7" t="s">
        <v>15</v>
      </c>
      <c r="B23" s="4">
        <v>5.13</v>
      </c>
      <c r="C23" s="1">
        <v>345</v>
      </c>
      <c r="D23" s="1">
        <v>6</v>
      </c>
      <c r="E23" s="4">
        <f>(Tabel5[[#This Row],[vouchers]]*1.8)-Tabel5[[#This Row],[Cost]]</f>
        <v>5.6700000000000008</v>
      </c>
      <c r="F23" s="4">
        <f>Tabel5[[#This Row],[earning per item]]*Tabel5[[#This Row],[orders]]</f>
        <v>1956.1500000000003</v>
      </c>
      <c r="G23" s="4"/>
    </row>
    <row r="24" spans="1:7" x14ac:dyDescent="0.3">
      <c r="A24" s="7" t="s">
        <v>17</v>
      </c>
      <c r="B24" s="4">
        <v>1.44</v>
      </c>
      <c r="C24" s="1">
        <v>331</v>
      </c>
      <c r="D24" s="1">
        <v>2</v>
      </c>
      <c r="E24" s="4">
        <f>(Tabel5[[#This Row],[vouchers]]*1.8)-Tabel5[[#This Row],[Cost]]</f>
        <v>2.16</v>
      </c>
      <c r="F24" s="4">
        <f>Tabel5[[#This Row],[earning per item]]*Tabel5[[#This Row],[orders]]</f>
        <v>714.96</v>
      </c>
      <c r="G24" s="4"/>
    </row>
    <row r="25" spans="1:7" x14ac:dyDescent="0.3">
      <c r="A25" s="3" t="s">
        <v>33</v>
      </c>
      <c r="B25" s="6">
        <v>2.4</v>
      </c>
      <c r="C25" s="1">
        <v>297</v>
      </c>
      <c r="D25" s="1">
        <v>3</v>
      </c>
      <c r="E25" s="4">
        <f>(Tabel5[[#This Row],[vouchers]]*1.8)-Tabel5[[#This Row],[Cost]]</f>
        <v>3.0000000000000004</v>
      </c>
      <c r="F25" s="4">
        <f>Tabel5[[#This Row],[earning per item]]*Tabel5[[#This Row],[orders]]</f>
        <v>891.00000000000011</v>
      </c>
      <c r="G25" s="4"/>
    </row>
    <row r="26" spans="1:7" x14ac:dyDescent="0.3">
      <c r="A26" s="3" t="s">
        <v>3</v>
      </c>
      <c r="B26" s="4">
        <v>4.07</v>
      </c>
      <c r="C26" s="1">
        <v>278</v>
      </c>
      <c r="D26" s="5">
        <v>6</v>
      </c>
      <c r="E26" s="4">
        <f>(Tabel5[[#This Row],[vouchers]]*1.8)-Tabel5[[#This Row],[Cost]]</f>
        <v>6.73</v>
      </c>
      <c r="F26" s="4">
        <f>Tabel5[[#This Row],[earning per item]]*Tabel5[[#This Row],[orders]]</f>
        <v>1870.94</v>
      </c>
      <c r="G26" s="4"/>
    </row>
    <row r="27" spans="1:7" x14ac:dyDescent="0.3">
      <c r="A27" s="3" t="s">
        <v>36</v>
      </c>
      <c r="B27" s="4">
        <v>6.98</v>
      </c>
      <c r="C27" s="1">
        <v>277</v>
      </c>
      <c r="D27" s="1">
        <v>7</v>
      </c>
      <c r="E27" s="4">
        <f>(Tabel5[[#This Row],[vouchers]]*1.8)-Tabel5[[#This Row],[Cost]]</f>
        <v>5.6199999999999992</v>
      </c>
      <c r="F27" s="4">
        <f>Tabel5[[#This Row],[earning per item]]*Tabel5[[#This Row],[orders]]</f>
        <v>1556.7399999999998</v>
      </c>
      <c r="G27" s="4"/>
    </row>
    <row r="28" spans="1:7" x14ac:dyDescent="0.3">
      <c r="A28" s="3" t="s">
        <v>10</v>
      </c>
      <c r="B28" s="6">
        <v>8.44</v>
      </c>
      <c r="C28" s="1">
        <v>269</v>
      </c>
      <c r="D28" s="1">
        <v>6</v>
      </c>
      <c r="E28" s="4">
        <f>(Tabel5[[#This Row],[vouchers]]*1.8)-Tabel5[[#This Row],[Cost]]</f>
        <v>2.3600000000000012</v>
      </c>
      <c r="F28" s="4">
        <f>Tabel5[[#This Row],[earning per item]]*Tabel5[[#This Row],[orders]]</f>
        <v>634.84000000000037</v>
      </c>
      <c r="G28" s="4"/>
    </row>
    <row r="29" spans="1:7" x14ac:dyDescent="0.3">
      <c r="A29" s="3" t="s">
        <v>20</v>
      </c>
      <c r="B29" s="4">
        <v>1.44</v>
      </c>
      <c r="C29" s="1">
        <v>269</v>
      </c>
      <c r="D29" s="1">
        <v>2</v>
      </c>
      <c r="E29" s="4">
        <f>(Tabel5[[#This Row],[vouchers]]*1.8)-Tabel5[[#This Row],[Cost]]</f>
        <v>2.16</v>
      </c>
      <c r="F29" s="4">
        <f>Tabel5[[#This Row],[earning per item]]*Tabel5[[#This Row],[orders]]</f>
        <v>581.04000000000008</v>
      </c>
      <c r="G29" s="4"/>
    </row>
    <row r="30" spans="1:7" x14ac:dyDescent="0.3">
      <c r="A30" s="7" t="s">
        <v>13</v>
      </c>
      <c r="B30" s="4">
        <v>1.57</v>
      </c>
      <c r="C30" s="1">
        <v>259</v>
      </c>
      <c r="D30" s="1">
        <v>4</v>
      </c>
      <c r="E30" s="4">
        <f>(Tabel5[[#This Row],[vouchers]]*1.8)-Tabel5[[#This Row],[Cost]]</f>
        <v>5.63</v>
      </c>
      <c r="F30" s="4">
        <f>Tabel5[[#This Row],[earning per item]]*Tabel5[[#This Row],[orders]]</f>
        <v>1458.17</v>
      </c>
      <c r="G30" s="4"/>
    </row>
    <row r="31" spans="1:7" x14ac:dyDescent="0.3">
      <c r="A31" s="3" t="s">
        <v>45</v>
      </c>
      <c r="B31" s="6">
        <v>11.75</v>
      </c>
      <c r="C31" s="1">
        <v>257</v>
      </c>
      <c r="D31" s="1">
        <v>7</v>
      </c>
      <c r="E31" s="4">
        <f>(Tabel5[[#This Row],[vouchers]]*1.8)-Tabel5[[#This Row],[Cost]]</f>
        <v>0.84999999999999964</v>
      </c>
      <c r="F31" s="4">
        <f>Tabel5[[#This Row],[earning per item]]*Tabel5[[#This Row],[orders]]</f>
        <v>218.4499999999999</v>
      </c>
      <c r="G31" s="4"/>
    </row>
    <row r="32" spans="1:7" x14ac:dyDescent="0.3">
      <c r="A32" s="3" t="s">
        <v>8</v>
      </c>
      <c r="B32" s="4">
        <v>6.93</v>
      </c>
      <c r="C32" s="1">
        <v>254</v>
      </c>
      <c r="D32" s="1">
        <v>6</v>
      </c>
      <c r="E32" s="4">
        <f>(Tabel5[[#This Row],[vouchers]]*1.8)-Tabel5[[#This Row],[Cost]]</f>
        <v>3.870000000000001</v>
      </c>
      <c r="F32" s="4">
        <f>Tabel5[[#This Row],[earning per item]]*Tabel5[[#This Row],[orders]]</f>
        <v>982.98000000000025</v>
      </c>
      <c r="G32" s="4"/>
    </row>
    <row r="33" spans="1:7" x14ac:dyDescent="0.3">
      <c r="A33" s="3" t="s">
        <v>23</v>
      </c>
      <c r="B33" s="6">
        <v>1.4</v>
      </c>
      <c r="C33" s="1">
        <v>223</v>
      </c>
      <c r="D33" s="1">
        <v>3</v>
      </c>
      <c r="E33" s="4">
        <f>(Tabel5[[#This Row],[vouchers]]*1.8)-Tabel5[[#This Row],[Cost]]</f>
        <v>4</v>
      </c>
      <c r="F33" s="4">
        <f>Tabel5[[#This Row],[earning per item]]*Tabel5[[#This Row],[orders]]</f>
        <v>892</v>
      </c>
      <c r="G33" s="4"/>
    </row>
    <row r="34" spans="1:7" x14ac:dyDescent="0.3">
      <c r="A34" s="3" t="s">
        <v>7</v>
      </c>
      <c r="B34" s="6">
        <v>7.83</v>
      </c>
      <c r="C34" s="1">
        <v>221</v>
      </c>
      <c r="D34" s="1">
        <v>5</v>
      </c>
      <c r="E34" s="4">
        <f>(Tabel5[[#This Row],[vouchers]]*1.8)-Tabel5[[#This Row],[Cost]]</f>
        <v>1.17</v>
      </c>
      <c r="F34" s="4">
        <f>Tabel5[[#This Row],[earning per item]]*Tabel5[[#This Row],[orders]]</f>
        <v>258.57</v>
      </c>
      <c r="G34" s="4"/>
    </row>
    <row r="35" spans="1:7" x14ac:dyDescent="0.3">
      <c r="A35" s="3" t="s">
        <v>48</v>
      </c>
      <c r="B35" s="4">
        <v>2.88</v>
      </c>
      <c r="C35" s="1">
        <v>207</v>
      </c>
      <c r="D35" s="1">
        <v>3</v>
      </c>
      <c r="E35" s="4">
        <f>(Tabel5[[#This Row],[vouchers]]*1.8)-Tabel5[[#This Row],[Cost]]</f>
        <v>2.5200000000000005</v>
      </c>
      <c r="F35" s="4">
        <f>Tabel5[[#This Row],[earning per item]]*Tabel5[[#This Row],[orders]]</f>
        <v>521.6400000000001</v>
      </c>
      <c r="G35" s="4"/>
    </row>
    <row r="36" spans="1:7" x14ac:dyDescent="0.3">
      <c r="A36" s="7" t="s">
        <v>21</v>
      </c>
      <c r="B36" s="4">
        <v>0.27</v>
      </c>
      <c r="C36" s="1">
        <v>198</v>
      </c>
      <c r="D36" s="1">
        <v>1</v>
      </c>
      <c r="E36" s="4">
        <f>(Tabel5[[#This Row],[vouchers]]*1.8)-Tabel5[[#This Row],[Cost]]</f>
        <v>1.53</v>
      </c>
      <c r="F36" s="4">
        <f>Tabel5[[#This Row],[earning per item]]*Tabel5[[#This Row],[orders]]</f>
        <v>302.94</v>
      </c>
      <c r="G36" s="4"/>
    </row>
    <row r="37" spans="1:7" x14ac:dyDescent="0.3">
      <c r="A37" s="7" t="s">
        <v>31</v>
      </c>
      <c r="B37" s="4">
        <v>1.55</v>
      </c>
      <c r="C37" s="1">
        <v>184</v>
      </c>
      <c r="D37" s="1">
        <v>4</v>
      </c>
      <c r="E37" s="4">
        <f>(Tabel5[[#This Row],[vouchers]]*1.8)-Tabel5[[#This Row],[Cost]]</f>
        <v>5.65</v>
      </c>
      <c r="F37" s="4">
        <f>Tabel5[[#This Row],[earning per item]]*Tabel5[[#This Row],[orders]]</f>
        <v>1039.6000000000001</v>
      </c>
      <c r="G37" s="4"/>
    </row>
    <row r="38" spans="1:7" x14ac:dyDescent="0.3">
      <c r="A38" s="7" t="s">
        <v>51</v>
      </c>
      <c r="B38" s="4">
        <v>0.83</v>
      </c>
      <c r="C38" s="1">
        <v>176</v>
      </c>
      <c r="D38" s="1">
        <v>3</v>
      </c>
      <c r="E38" s="4">
        <f>(Tabel5[[#This Row],[vouchers]]*1.8)-Tabel5[[#This Row],[Cost]]</f>
        <v>4.57</v>
      </c>
      <c r="F38" s="4">
        <f>Tabel5[[#This Row],[earning per item]]*Tabel5[[#This Row],[orders]]</f>
        <v>804.32</v>
      </c>
      <c r="G38" s="4"/>
    </row>
    <row r="39" spans="1:7" x14ac:dyDescent="0.3">
      <c r="A39" s="7" t="s">
        <v>28</v>
      </c>
      <c r="B39" s="4">
        <v>3.69</v>
      </c>
      <c r="C39" s="1">
        <v>163</v>
      </c>
      <c r="D39" s="1">
        <v>4</v>
      </c>
      <c r="E39" s="4">
        <f>(Tabel5[[#This Row],[vouchers]]*1.8)-Tabel5[[#This Row],[Cost]]</f>
        <v>3.5100000000000002</v>
      </c>
      <c r="F39" s="4">
        <f>Tabel5[[#This Row],[earning per item]]*Tabel5[[#This Row],[orders]]</f>
        <v>572.13</v>
      </c>
      <c r="G39" s="4"/>
    </row>
    <row r="40" spans="1:7" x14ac:dyDescent="0.3">
      <c r="A40" s="3" t="s">
        <v>42</v>
      </c>
      <c r="B40" s="4">
        <v>7.42</v>
      </c>
      <c r="C40" s="1">
        <v>145</v>
      </c>
      <c r="D40" s="1">
        <v>6</v>
      </c>
      <c r="E40" s="4">
        <f>(Tabel5[[#This Row],[vouchers]]*1.8)-Tabel5[[#This Row],[Cost]]</f>
        <v>3.3800000000000008</v>
      </c>
      <c r="F40" s="4">
        <f>Tabel5[[#This Row],[earning per item]]*Tabel5[[#This Row],[orders]]</f>
        <v>490.10000000000014</v>
      </c>
      <c r="G40" s="4"/>
    </row>
    <row r="41" spans="1:7" x14ac:dyDescent="0.3">
      <c r="A41" s="3" t="s">
        <v>38</v>
      </c>
      <c r="B41" s="4">
        <v>1.33</v>
      </c>
      <c r="C41" s="1">
        <v>126</v>
      </c>
      <c r="D41" s="1">
        <v>3</v>
      </c>
      <c r="E41" s="4">
        <f>(Tabel5[[#This Row],[vouchers]]*1.8)-Tabel5[[#This Row],[Cost]]</f>
        <v>4.07</v>
      </c>
      <c r="F41" s="4">
        <f>Tabel5[[#This Row],[earning per item]]*Tabel5[[#This Row],[orders]]</f>
        <v>512.82000000000005</v>
      </c>
      <c r="G41" s="4"/>
    </row>
    <row r="42" spans="1:7" x14ac:dyDescent="0.3">
      <c r="A42" s="3" t="s">
        <v>22</v>
      </c>
      <c r="B42" s="6">
        <v>6.17</v>
      </c>
      <c r="C42" s="1">
        <v>125</v>
      </c>
      <c r="D42" s="1">
        <v>4</v>
      </c>
      <c r="E42" s="4">
        <f>(Tabel5[[#This Row],[vouchers]]*1.8)-Tabel5[[#This Row],[Cost]]</f>
        <v>1.0300000000000002</v>
      </c>
      <c r="F42" s="4">
        <f>Tabel5[[#This Row],[earning per item]]*Tabel5[[#This Row],[orders]]</f>
        <v>128.75000000000003</v>
      </c>
      <c r="G42" s="4"/>
    </row>
    <row r="43" spans="1:7" x14ac:dyDescent="0.3">
      <c r="A43" s="3" t="s">
        <v>24</v>
      </c>
      <c r="B43" s="4">
        <v>6.1</v>
      </c>
      <c r="C43" s="1">
        <v>116</v>
      </c>
      <c r="D43" s="1">
        <v>6</v>
      </c>
      <c r="E43" s="4">
        <f>(Tabel5[[#This Row],[vouchers]]*1.8)-Tabel5[[#This Row],[Cost]]</f>
        <v>4.7000000000000011</v>
      </c>
      <c r="F43" s="4">
        <f>Tabel5[[#This Row],[earning per item]]*Tabel5[[#This Row],[orders]]</f>
        <v>545.20000000000016</v>
      </c>
      <c r="G43" s="4"/>
    </row>
    <row r="44" spans="1:7" x14ac:dyDescent="0.3">
      <c r="A44" s="3" t="s">
        <v>50</v>
      </c>
      <c r="B44" s="6">
        <v>7.24</v>
      </c>
      <c r="C44" s="1">
        <v>115</v>
      </c>
      <c r="D44" s="1">
        <v>6</v>
      </c>
      <c r="E44" s="4">
        <f>(Tabel5[[#This Row],[vouchers]]*1.8)-Tabel5[[#This Row],[Cost]]</f>
        <v>3.5600000000000005</v>
      </c>
      <c r="F44" s="4">
        <f>Tabel5[[#This Row],[earning per item]]*Tabel5[[#This Row],[orders]]</f>
        <v>409.40000000000003</v>
      </c>
      <c r="G44" s="4"/>
    </row>
    <row r="45" spans="1:7" x14ac:dyDescent="0.3">
      <c r="A45" s="7" t="s">
        <v>6</v>
      </c>
      <c r="B45" s="4">
        <v>2.16</v>
      </c>
      <c r="C45" s="1">
        <v>102</v>
      </c>
      <c r="D45" s="1">
        <v>3</v>
      </c>
      <c r="E45" s="4">
        <f>(Tabel5[[#This Row],[vouchers]]*1.8)-Tabel5[[#This Row],[Cost]]</f>
        <v>3.24</v>
      </c>
      <c r="F45" s="4">
        <f>Tabel5[[#This Row],[earning per item]]*Tabel5[[#This Row],[orders]]</f>
        <v>330.48</v>
      </c>
      <c r="G45" s="4"/>
    </row>
    <row r="46" spans="1:7" x14ac:dyDescent="0.3">
      <c r="A46" s="3" t="s">
        <v>34</v>
      </c>
      <c r="B46" s="4">
        <v>7.34</v>
      </c>
      <c r="C46" s="1">
        <v>99</v>
      </c>
      <c r="D46" s="1">
        <v>7</v>
      </c>
      <c r="E46" s="4">
        <f>(Tabel5[[#This Row],[vouchers]]*1.8)-Tabel5[[#This Row],[Cost]]</f>
        <v>5.26</v>
      </c>
      <c r="F46" s="4">
        <f>Tabel5[[#This Row],[earning per item]]*Tabel5[[#This Row],[orders]]</f>
        <v>520.74</v>
      </c>
      <c r="G46" s="4"/>
    </row>
    <row r="47" spans="1:7" x14ac:dyDescent="0.3">
      <c r="A47" s="3" t="s">
        <v>39</v>
      </c>
      <c r="B47" s="4">
        <v>1.75</v>
      </c>
      <c r="C47" s="1">
        <v>90</v>
      </c>
      <c r="D47" s="1">
        <v>3</v>
      </c>
      <c r="E47" s="4">
        <f>(Tabel5[[#This Row],[vouchers]]*1.8)-Tabel5[[#This Row],[Cost]]</f>
        <v>3.6500000000000004</v>
      </c>
      <c r="F47" s="4">
        <f>Tabel5[[#This Row],[earning per item]]*Tabel5[[#This Row],[orders]]</f>
        <v>328.50000000000006</v>
      </c>
      <c r="G47" s="4"/>
    </row>
    <row r="48" spans="1:7" x14ac:dyDescent="0.3">
      <c r="A48" s="3" t="s">
        <v>43</v>
      </c>
      <c r="B48" s="4">
        <v>4.6399999999999997</v>
      </c>
      <c r="C48" s="1">
        <v>55</v>
      </c>
      <c r="D48" s="1">
        <v>6</v>
      </c>
      <c r="E48" s="4">
        <f>(Tabel5[[#This Row],[vouchers]]*1.8)-Tabel5[[#This Row],[Cost]]</f>
        <v>6.160000000000001</v>
      </c>
      <c r="F48" s="4">
        <f>Tabel5[[#This Row],[earning per item]]*Tabel5[[#This Row],[orders]]</f>
        <v>338.80000000000007</v>
      </c>
      <c r="G48" s="4"/>
    </row>
    <row r="49" spans="1:7" x14ac:dyDescent="0.3">
      <c r="A49" s="3" t="s">
        <v>4</v>
      </c>
      <c r="B49" s="6">
        <v>10.67</v>
      </c>
      <c r="C49" s="1">
        <v>53</v>
      </c>
      <c r="D49" s="1">
        <v>7</v>
      </c>
      <c r="E49" s="4">
        <f>(Tabel5[[#This Row],[vouchers]]*1.8)-Tabel5[[#This Row],[Cost]]</f>
        <v>1.9299999999999997</v>
      </c>
      <c r="F49" s="4">
        <f>Tabel5[[#This Row],[earning per item]]*Tabel5[[#This Row],[orders]]</f>
        <v>102.28999999999999</v>
      </c>
      <c r="G49" s="4"/>
    </row>
    <row r="50" spans="1:7" x14ac:dyDescent="0.3">
      <c r="A50" s="3" t="s">
        <v>25</v>
      </c>
      <c r="B50" s="4">
        <v>7.42</v>
      </c>
      <c r="C50" s="1">
        <v>51</v>
      </c>
      <c r="D50" s="1">
        <v>6</v>
      </c>
      <c r="E50" s="4">
        <f>(Tabel5[[#This Row],[vouchers]]*1.8)-Tabel5[[#This Row],[Cost]]</f>
        <v>3.3800000000000008</v>
      </c>
      <c r="F50" s="4">
        <f>Tabel5[[#This Row],[earning per item]]*Tabel5[[#This Row],[orders]]</f>
        <v>172.38000000000005</v>
      </c>
      <c r="G50" s="4"/>
    </row>
    <row r="51" spans="1:7" x14ac:dyDescent="0.3">
      <c r="A51" s="9" t="s">
        <v>37</v>
      </c>
      <c r="B51" s="4">
        <v>1.84</v>
      </c>
      <c r="C51" s="1">
        <v>27</v>
      </c>
      <c r="D51" s="1">
        <v>3</v>
      </c>
      <c r="E51" s="4">
        <f>(Tabel5[[#This Row],[vouchers]]*1.8)-Tabel5[[#This Row],[Cost]]</f>
        <v>3.5600000000000005</v>
      </c>
      <c r="F51" s="4">
        <f>Tabel5[[#This Row],[earning per item]]*Tabel5[[#This Row],[orders]]</f>
        <v>96.120000000000019</v>
      </c>
      <c r="G51" s="4"/>
    </row>
    <row r="52" spans="1:7" x14ac:dyDescent="0.3">
      <c r="A52" s="10" t="s">
        <v>26</v>
      </c>
      <c r="B52" s="4">
        <v>4.6399999999999997</v>
      </c>
      <c r="C52" s="1">
        <v>18</v>
      </c>
      <c r="D52" s="1">
        <v>6</v>
      </c>
      <c r="E52" s="4">
        <f>(Tabel5[[#This Row],[vouchers]]*1.8)-Tabel5[[#This Row],[Cost]]</f>
        <v>6.160000000000001</v>
      </c>
      <c r="F52" s="4">
        <f>Tabel5[[#This Row],[earning per item]]*Tabel5[[#This Row],[orders]]</f>
        <v>110.88000000000002</v>
      </c>
      <c r="G52" s="4"/>
    </row>
    <row r="53" spans="1:7" x14ac:dyDescent="0.3">
      <c r="A53" s="11" t="s">
        <v>16</v>
      </c>
      <c r="B53" s="4">
        <v>3.42</v>
      </c>
      <c r="C53" s="1">
        <v>0</v>
      </c>
      <c r="D53" s="1">
        <v>4</v>
      </c>
      <c r="E53" s="4">
        <f>(Tabel5[[#This Row],[vouchers]]*1.8)-Tabel5[[#This Row],[Cost]]</f>
        <v>3.7800000000000002</v>
      </c>
      <c r="F53" s="4">
        <f>Tabel5[[#This Row],[earning per item]]*Tabel5[[#This Row],[orders]]</f>
        <v>0</v>
      </c>
      <c r="G53" s="4"/>
    </row>
    <row r="56" spans="1:7" x14ac:dyDescent="0.3">
      <c r="A56" s="1" t="s">
        <v>59</v>
      </c>
      <c r="B56" s="1" t="s">
        <v>70</v>
      </c>
      <c r="C56" s="1" t="s">
        <v>71</v>
      </c>
      <c r="D56" s="1" t="s">
        <v>74</v>
      </c>
      <c r="E56" s="1" t="s">
        <v>73</v>
      </c>
      <c r="F56" s="1" t="s">
        <v>72</v>
      </c>
    </row>
    <row r="57" spans="1:7" x14ac:dyDescent="0.3">
      <c r="A57" s="1" t="s">
        <v>60</v>
      </c>
      <c r="B57" s="1">
        <v>6</v>
      </c>
      <c r="C57" s="1">
        <v>0</v>
      </c>
      <c r="D57" s="1">
        <f t="shared" ref="D57:D66" si="0">(B57*100*13)+(C57*130*13)</f>
        <v>7800</v>
      </c>
      <c r="E57" s="1">
        <f t="shared" ref="E57:E58" si="1">(6*4*12)+(7*6*12)</f>
        <v>792</v>
      </c>
      <c r="F57" s="1" cm="1">
        <f t="array" ref="F57">SUM(Tabel1[cost appliances]+Tabel1[server cost])</f>
        <v>109142</v>
      </c>
    </row>
    <row r="58" spans="1:7" x14ac:dyDescent="0.3">
      <c r="A58" s="1" t="s">
        <v>61</v>
      </c>
      <c r="B58" s="1">
        <v>6</v>
      </c>
      <c r="C58" s="1">
        <v>0</v>
      </c>
      <c r="D58" s="1">
        <f t="shared" si="0"/>
        <v>7800</v>
      </c>
      <c r="E58" s="1">
        <f t="shared" si="1"/>
        <v>792</v>
      </c>
    </row>
    <row r="59" spans="1:7" x14ac:dyDescent="0.3">
      <c r="A59" s="1" t="s">
        <v>63</v>
      </c>
      <c r="B59" s="1">
        <v>3</v>
      </c>
      <c r="C59" s="1">
        <v>4</v>
      </c>
      <c r="D59" s="1">
        <f t="shared" si="0"/>
        <v>10660</v>
      </c>
      <c r="E59" s="1">
        <f>(6*2*12)+(7*3*12)</f>
        <v>396</v>
      </c>
    </row>
    <row r="60" spans="1:7" x14ac:dyDescent="0.3">
      <c r="A60" s="1" t="s">
        <v>62</v>
      </c>
      <c r="B60" s="1">
        <v>5</v>
      </c>
      <c r="C60" s="1">
        <v>3</v>
      </c>
      <c r="D60" s="1">
        <f t="shared" si="0"/>
        <v>11570</v>
      </c>
      <c r="E60" s="1">
        <f t="shared" ref="E60:E66" si="2">(6*2*12)+(7*3*12)</f>
        <v>396</v>
      </c>
    </row>
    <row r="61" spans="1:7" x14ac:dyDescent="0.3">
      <c r="A61" s="1" t="s">
        <v>64</v>
      </c>
      <c r="B61" s="1">
        <v>3</v>
      </c>
      <c r="C61" s="1">
        <v>5</v>
      </c>
      <c r="D61" s="1">
        <f t="shared" si="0"/>
        <v>12350</v>
      </c>
      <c r="E61" s="1">
        <f t="shared" si="2"/>
        <v>396</v>
      </c>
    </row>
    <row r="62" spans="1:7" x14ac:dyDescent="0.3">
      <c r="A62" s="1" t="s">
        <v>65</v>
      </c>
      <c r="B62" s="1">
        <v>3</v>
      </c>
      <c r="C62" s="1">
        <v>5</v>
      </c>
      <c r="D62" s="1">
        <f t="shared" si="0"/>
        <v>12350</v>
      </c>
      <c r="E62" s="1">
        <f t="shared" si="2"/>
        <v>396</v>
      </c>
    </row>
    <row r="63" spans="1:7" x14ac:dyDescent="0.3">
      <c r="A63" s="1" t="s">
        <v>66</v>
      </c>
      <c r="B63" s="1">
        <v>3</v>
      </c>
      <c r="C63" s="1">
        <v>4</v>
      </c>
      <c r="D63" s="1">
        <f t="shared" si="0"/>
        <v>10660</v>
      </c>
      <c r="E63" s="1">
        <f t="shared" si="2"/>
        <v>396</v>
      </c>
    </row>
    <row r="64" spans="1:7" x14ac:dyDescent="0.3">
      <c r="A64" s="1" t="s">
        <v>67</v>
      </c>
      <c r="B64" s="1">
        <v>3</v>
      </c>
      <c r="C64" s="1">
        <v>4</v>
      </c>
      <c r="D64" s="1">
        <f t="shared" si="0"/>
        <v>10660</v>
      </c>
      <c r="E64" s="1">
        <f t="shared" si="2"/>
        <v>396</v>
      </c>
    </row>
    <row r="65" spans="1:5" x14ac:dyDescent="0.3">
      <c r="A65" s="1" t="s">
        <v>68</v>
      </c>
      <c r="B65" s="1">
        <v>4</v>
      </c>
      <c r="C65" s="1">
        <v>3</v>
      </c>
      <c r="D65" s="1">
        <f t="shared" si="0"/>
        <v>10270</v>
      </c>
      <c r="E65" s="1">
        <f t="shared" si="2"/>
        <v>396</v>
      </c>
    </row>
    <row r="66" spans="1:5" x14ac:dyDescent="0.3">
      <c r="A66" s="1" t="s">
        <v>69</v>
      </c>
      <c r="B66" s="1">
        <v>4</v>
      </c>
      <c r="C66" s="1">
        <v>3</v>
      </c>
      <c r="D66" s="1">
        <f t="shared" si="0"/>
        <v>10270</v>
      </c>
      <c r="E66" s="1">
        <f t="shared" si="2"/>
        <v>396</v>
      </c>
    </row>
  </sheetData>
  <mergeCells count="1">
    <mergeCell ref="A1:G1"/>
  </mergeCells>
  <pageMargins left="0.7" right="0.7" top="0.75" bottom="0.75" header="0.3" footer="0.3"/>
  <pageSetup paperSize="9" orientation="portrait" horizontalDpi="360" verticalDpi="36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dfdeab-9ff3-42b5-a856-327cacd9a181">
      <Terms xmlns="http://schemas.microsoft.com/office/infopath/2007/PartnerControls"/>
    </lcf76f155ced4ddcb4097134ff3c332f>
    <TaxCatchAll xmlns="e4c8f449-3ce9-41d5-a159-c51de6ad946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D85A85EF09DC45A5B5441645E1C904" ma:contentTypeVersion="15" ma:contentTypeDescription="Create a new document." ma:contentTypeScope="" ma:versionID="59cba5c7bfc99df22ff71508a389ea01">
  <xsd:schema xmlns:xsd="http://www.w3.org/2001/XMLSchema" xmlns:xs="http://www.w3.org/2001/XMLSchema" xmlns:p="http://schemas.microsoft.com/office/2006/metadata/properties" xmlns:ns2="a1dfdeab-9ff3-42b5-a856-327cacd9a181" xmlns:ns3="e4c8f449-3ce9-41d5-a159-c51de6ad9468" targetNamespace="http://schemas.microsoft.com/office/2006/metadata/properties" ma:root="true" ma:fieldsID="f06dc68882b335783e41adf2f2e00e54" ns2:_="" ns3:_="">
    <xsd:import namespace="a1dfdeab-9ff3-42b5-a856-327cacd9a181"/>
    <xsd:import namespace="e4c8f449-3ce9-41d5-a159-c51de6ad94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fdeab-9ff3-42b5-a856-327cacd9a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89fbc8-3077-433c-b1d6-fc05e9314a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8f449-3ce9-41d5-a159-c51de6ad946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3fd0cf6-a628-450b-b4ab-82d9e286fc2e}" ma:internalName="TaxCatchAll" ma:showField="CatchAllData" ma:web="e4c8f449-3ce9-41d5-a159-c51de6ad94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0F3727-BB75-4BDE-BEFA-0AB91FCA99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03A914-E28D-45C4-8143-0FF81A51192A}">
  <ds:schemaRefs>
    <ds:schemaRef ds:uri="http://schemas.microsoft.com/office/2006/metadata/properties"/>
    <ds:schemaRef ds:uri="http://schemas.microsoft.com/office/infopath/2007/PartnerControls"/>
    <ds:schemaRef ds:uri="a1dfdeab-9ff3-42b5-a856-327cacd9a181"/>
    <ds:schemaRef ds:uri="e4c8f449-3ce9-41d5-a159-c51de6ad9468"/>
  </ds:schemaRefs>
</ds:datastoreItem>
</file>

<file path=customXml/itemProps3.xml><?xml version="1.0" encoding="utf-8"?>
<ds:datastoreItem xmlns:ds="http://schemas.openxmlformats.org/officeDocument/2006/customXml" ds:itemID="{B4F4F9ED-A1CC-4E8F-AED0-56AD85A51D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fdeab-9ff3-42b5-a856-327cacd9a181"/>
    <ds:schemaRef ds:uri="e4c8f449-3ce9-41d5-a159-c51de6ad94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Menu 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Sylvie Ceulemans</dc:creator>
  <cp:keywords/>
  <dc:description/>
  <cp:lastModifiedBy>marc kampen</cp:lastModifiedBy>
  <cp:revision/>
  <dcterms:created xsi:type="dcterms:W3CDTF">2022-12-04T13:41:26Z</dcterms:created>
  <dcterms:modified xsi:type="dcterms:W3CDTF">2023-12-10T08:20:34Z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0x0101009BD85A85EF09DC45A5B5441645E1C904</vt:lpwstr>
  </property>
  <property fmtid="{D5CDD505-2E9C-101B-9397-08002B2CF9AE}" pid="3" name="MediaServiceImageTags">
    <vt:lpwstr/>
  </property>
</Properties>
</file>