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_Neu/Results/"/>
    </mc:Choice>
  </mc:AlternateContent>
  <xr:revisionPtr revIDLastSave="25" documentId="8_{A3A48A48-82A5-486A-80AA-C65A9C00F9C2}" xr6:coauthVersionLast="47" xr6:coauthVersionMax="47" xr10:uidLastSave="{3F909629-0136-4A79-943C-674CDC56C2C5}"/>
  <bookViews>
    <workbookView xWindow="-108" yWindow="-108" windowWidth="23256" windowHeight="12456"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M10" i="14" s="1"/>
  <c r="K11" i="14"/>
  <c r="K12" i="14"/>
  <c r="M12" i="14" s="1"/>
  <c r="K13" i="14"/>
  <c r="M13" i="14" s="1"/>
  <c r="K14" i="14"/>
  <c r="M14" i="14" s="1"/>
  <c r="K15" i="14"/>
  <c r="M15" i="14" s="1"/>
  <c r="K16" i="14"/>
  <c r="M16" i="14" s="1"/>
  <c r="K17" i="14"/>
  <c r="M17" i="14" s="1"/>
  <c r="K18" i="14"/>
  <c r="K19" i="14"/>
  <c r="K20" i="14"/>
  <c r="M20" i="14" s="1"/>
  <c r="K21" i="14"/>
  <c r="M21" i="14" s="1"/>
  <c r="K22" i="14"/>
  <c r="M22" i="14" s="1"/>
  <c r="K23" i="14"/>
  <c r="K24" i="14"/>
  <c r="K25" i="14"/>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K91" i="14"/>
  <c r="K92" i="14"/>
  <c r="K93" i="14"/>
  <c r="M93" i="14" s="1"/>
  <c r="K94" i="14"/>
  <c r="M94" i="14" s="1"/>
  <c r="K95" i="14"/>
  <c r="M95" i="14" s="1"/>
  <c r="K96" i="14"/>
  <c r="M96" i="14" s="1"/>
  <c r="K97" i="14"/>
  <c r="K98" i="14"/>
  <c r="K99" i="14"/>
  <c r="K100" i="14"/>
  <c r="K101" i="14"/>
  <c r="M101" i="14" s="1"/>
  <c r="K102" i="14"/>
  <c r="M102" i="14" s="1"/>
  <c r="K103" i="14"/>
  <c r="M103" i="14" s="1"/>
  <c r="K104" i="14"/>
  <c r="M104" i="14" s="1"/>
  <c r="K105" i="14"/>
  <c r="K106" i="14"/>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5" i="14" l="1"/>
  <c r="M8" i="14"/>
  <c r="M27" i="14"/>
  <c r="M19" i="14"/>
  <c r="M106" i="14"/>
  <c r="M98" i="14"/>
  <c r="M90"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<sst xmlns="http://schemas.openxmlformats.org/spreadsheetml/2006/main" count="795" uniqueCount="710">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</sst>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0.7857142857142857</c:v>
                </c:pt>
                <c:pt idx="1">
                  <c:v>-0.7142857142857143</c:v>
                </c:pt>
                <c:pt idx="2">
                  <c:v>0.35714285714285715</c:v>
                </c:pt>
                <c:pt idx="3">
                  <c:v>-7.1428571428571425E-2</c:v>
                </c:pt>
                <c:pt idx="4">
                  <c:v>7.1428571428571425E-2</c:v>
                </c:pt>
                <c:pt idx="5">
                  <c:v>0.21428571428571427</c:v>
                </c:pt>
                <c:pt idx="6">
                  <c:v>-0.6428571428571429</c:v>
                </c:pt>
                <c:pt idx="7">
                  <c:v>-1.0714285714285714</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8.9285714285714288E-2</c:v>
                </c:pt>
                <c:pt idx="1">
                  <c:v>-0.35714285714285715</c:v>
                </c:pt>
                <c:pt idx="2">
                  <c:v>-0.13392857142857142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8.9285714285714288E-2</c:v>
                </c:pt>
                <c:pt idx="1">
                  <c:v>-0.35714285714285715</c:v>
                </c:pt>
                <c:pt idx="2" formatCode="0.00">
                  <c:v>-0.13392857142857142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0.48622660493859921</c:v>
                  </c:pt>
                  <c:pt idx="1">
                    <c:v>0.58500733008649708</c:v>
                  </c:pt>
                  <c:pt idx="2">
                    <c:v>0.4407108292091711</c:v>
                  </c:pt>
                </c:numCache>
              </c:numRef>
            </c:plus>
            <c:minus>
              <c:numRef>
                <c:f>Confidence_Intervals!$M$5:$M$7</c:f>
                <c:numCache>
                  <c:formatCode>General</c:formatCode>
                  <c:ptCount val="3"/>
                  <c:pt idx="0">
                    <c:v>0.48622660493859921</c:v>
                  </c:pt>
                  <c:pt idx="1">
                    <c:v>0.58500733008649708</c:v>
                  </c:pt>
                  <c:pt idx="2">
                    <c:v>0.4407108292091711</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8.9285714285714288E-2</c:v>
                </c:pt>
                <c:pt idx="1">
                  <c:v>-0.35714285714285715</c:v>
                </c:pt>
                <c:pt idx="2" formatCode="0.00">
                  <c:v>-0.13392857142857142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7620</xdr:rowOff>
    </xdr:from>
    <xdr:to>
      <xdr:col>3</xdr:col>
      <xdr:colOff>60960</xdr:colOff>
      <xdr:row>22</xdr:row>
      <xdr:rowOff>133351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49" t="s">
        <v>707</v>
      </c>
      <c r="B1" s="49"/>
      <c r="C1" s="49"/>
    </row>
    <row r="2" spans="1:3" ht="107.25" customHeight="1" x14ac:dyDescent="0.3">
      <c r="A2" s="50" t="s">
        <v>416</v>
      </c>
      <c r="B2" s="50"/>
      <c r="C2" s="50"/>
    </row>
    <row r="4" spans="1:3" ht="18" x14ac:dyDescent="0.35">
      <c r="A4" s="23" t="s">
        <v>256</v>
      </c>
      <c r="B4" s="24" t="s">
        <v>40</v>
      </c>
    </row>
    <row r="6" spans="1:3" ht="30.75" customHeight="1" x14ac:dyDescent="0.3">
      <c r="A6" s="51" t="s">
        <v>257</v>
      </c>
      <c r="B6" s="51"/>
      <c r="C6" s="51"/>
    </row>
    <row r="8" spans="1:3" ht="262.5" customHeight="1" x14ac:dyDescent="0.3">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09375" defaultRowHeight="14.4" x14ac:dyDescent="0.3"/>
  <cols>
    <col min="1" max="1" width="28" customWidth="1"/>
    <col min="2" max="2" width="18.109375" customWidth="1"/>
    <col min="3" max="7" width="18.44140625" customWidth="1"/>
  </cols>
  <sheetData>
    <row r="1" spans="1:7" ht="21" x14ac:dyDescent="0.4">
      <c r="A1" s="72" t="s">
        <v>267</v>
      </c>
      <c r="B1" s="72"/>
      <c r="C1" s="72"/>
      <c r="D1" s="72"/>
      <c r="E1" s="72"/>
      <c r="F1" s="72"/>
      <c r="G1" s="72"/>
    </row>
    <row r="2" spans="1:7" ht="197.25" customHeight="1" x14ac:dyDescent="0.3">
      <c r="A2" s="51" t="s">
        <v>268</v>
      </c>
      <c r="B2" s="51"/>
      <c r="C2" s="51"/>
      <c r="D2" s="51"/>
      <c r="E2" s="51"/>
      <c r="F2" s="51"/>
      <c r="G2" s="51"/>
    </row>
    <row r="3" spans="1:7" x14ac:dyDescent="0.3">
      <c r="A3" s="73"/>
      <c r="B3" s="73"/>
      <c r="C3" s="73"/>
      <c r="D3" s="73"/>
      <c r="E3" s="73"/>
      <c r="F3" s="73"/>
      <c r="G3" s="73"/>
    </row>
    <row r="4" spans="1:7" x14ac:dyDescent="0.3">
      <c r="A4" s="25" t="s">
        <v>25</v>
      </c>
      <c r="B4" s="25" t="s">
        <v>265</v>
      </c>
    </row>
    <row r="5" spans="1:7" x14ac:dyDescent="0.3">
      <c r="A5" s="11" t="str">
        <f>VLOOKUP(Read_First!B4,Items!A1:S50,18,FALSE)</f>
        <v>Pragmatic Quality</v>
      </c>
      <c r="B5" s="9">
        <f>SQRT(VAR(DT!K4:K1004))</f>
        <v>0.92822795845478756</v>
      </c>
    </row>
    <row r="6" spans="1:7" x14ac:dyDescent="0.3">
      <c r="A6" s="11" t="str">
        <f>VLOOKUP(Read_First!B4,Items!A1:S50,19,FALSE)</f>
        <v>Hedonic Quality</v>
      </c>
      <c r="B6" s="9">
        <f>SQRT(VAR(DT!L4:L1004))</f>
        <v>1.1168047041684357</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9.3829017857142851</v>
      </c>
      <c r="C10" s="7">
        <f>POWER((1.65*B6)/0.5,2)</f>
        <v>13.582582417582415</v>
      </c>
    </row>
    <row r="11" spans="1:7" x14ac:dyDescent="0.3">
      <c r="A11" s="25" t="s">
        <v>270</v>
      </c>
      <c r="B11" s="7">
        <f>POWER((1.96*B5)/0.5,2)</f>
        <v>13.239800000000001</v>
      </c>
      <c r="C11" s="7">
        <f>POWER((1.96*B6)/0.5,2)</f>
        <v>19.165784615384613</v>
      </c>
    </row>
    <row r="12" spans="1:7" x14ac:dyDescent="0.3">
      <c r="A12" s="25" t="s">
        <v>271</v>
      </c>
      <c r="B12" s="7">
        <f>POWER((2.58*B6)/0.5,2)</f>
        <v>33.208852747252749</v>
      </c>
      <c r="C12" s="7">
        <f>POWER((2.58*B6)/0.5,2)</f>
        <v>33.208852747252749</v>
      </c>
    </row>
    <row r="13" spans="1:7" x14ac:dyDescent="0.3">
      <c r="A13" s="25" t="s">
        <v>272</v>
      </c>
      <c r="B13" s="7">
        <f>POWER((1.65*B5)/0.25,2)</f>
        <v>37.531607142857141</v>
      </c>
      <c r="C13" s="7">
        <f>POWER((1.65*B6)/0.25,2)</f>
        <v>54.330329670329661</v>
      </c>
    </row>
    <row r="14" spans="1:7" x14ac:dyDescent="0.3">
      <c r="A14" s="25" t="s">
        <v>273</v>
      </c>
      <c r="B14" s="7">
        <f>POWER((1.96*B5)/0.25,2)</f>
        <v>52.959200000000003</v>
      </c>
      <c r="C14" s="7">
        <f>POWER((1.96*B6)/0.25,2)</f>
        <v>76.663138461538452</v>
      </c>
    </row>
    <row r="15" spans="1:7" x14ac:dyDescent="0.3">
      <c r="A15" s="25" t="s">
        <v>274</v>
      </c>
      <c r="B15" s="7">
        <f>POWER((2.58*B5)/0.25,2)</f>
        <v>91.763228571428556</v>
      </c>
      <c r="C15" s="7">
        <f>POWER((2.58*B6)/0.25,2)</f>
        <v>132.835410989011</v>
      </c>
    </row>
    <row r="16" spans="1:7" x14ac:dyDescent="0.3">
      <c r="A16" s="25" t="s">
        <v>275</v>
      </c>
      <c r="B16" s="7">
        <f>POWER((1.65*B5)/0.1,2)</f>
        <v>234.57254464285714</v>
      </c>
      <c r="C16" s="7">
        <f>POWER((1.65*B6)/0.1,2)</f>
        <v>339.5645604395603</v>
      </c>
    </row>
    <row r="17" spans="1:3" x14ac:dyDescent="0.3">
      <c r="A17" s="25" t="s">
        <v>276</v>
      </c>
      <c r="B17" s="7">
        <f>POWER((1.96*B5)/0.1,2)</f>
        <v>330.99499999999995</v>
      </c>
      <c r="C17" s="7">
        <f>POWER((1.96*B6)/0.1,2)</f>
        <v>479.14461538461529</v>
      </c>
    </row>
    <row r="18" spans="1:3" x14ac:dyDescent="0.3">
      <c r="A18" s="25" t="s">
        <v>277</v>
      </c>
      <c r="B18" s="7">
        <f>POWER((2.58*B5)/0.1,2)</f>
        <v>573.52017857142846</v>
      </c>
      <c r="C18" s="7">
        <f>POWER((2.58*B6)/0.1,2)</f>
        <v>830.22131868131873</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F34" sqref="F34"/>
    </sheetView>
  </sheetViews>
  <sheetFormatPr baseColWidth="10" defaultColWidth="9.109375" defaultRowHeight="14.4" x14ac:dyDescent="0.3"/>
  <cols>
    <col min="1" max="8" width="8.88671875" style="2" customWidth="1"/>
  </cols>
  <sheetData>
    <row r="1" spans="1:8" ht="126" customHeight="1" x14ac:dyDescent="0.3">
      <c r="A1" s="53" t="s">
        <v>264</v>
      </c>
      <c r="B1" s="54"/>
      <c r="C1" s="54"/>
      <c r="D1" s="54"/>
      <c r="E1" s="54"/>
      <c r="F1" s="54"/>
      <c r="G1" s="54"/>
      <c r="H1" s="54"/>
    </row>
    <row r="2" spans="1:8" x14ac:dyDescent="0.3">
      <c r="A2" s="55" t="s">
        <v>0</v>
      </c>
      <c r="B2" s="55"/>
      <c r="C2" s="55"/>
      <c r="D2" s="55"/>
      <c r="E2" s="55"/>
      <c r="F2" s="55"/>
      <c r="G2" s="55"/>
      <c r="H2" s="55"/>
    </row>
    <row r="3" spans="1:8" x14ac:dyDescent="0.3">
      <c r="A3" s="1">
        <v>1</v>
      </c>
      <c r="B3" s="1">
        <v>2</v>
      </c>
      <c r="C3" s="1">
        <v>3</v>
      </c>
      <c r="D3" s="1">
        <v>4</v>
      </c>
      <c r="E3" s="1">
        <v>5</v>
      </c>
      <c r="F3" s="1">
        <v>6</v>
      </c>
      <c r="G3" s="1">
        <v>7</v>
      </c>
      <c r="H3" s="1">
        <v>8</v>
      </c>
    </row>
    <row r="4" spans="1:8" x14ac:dyDescent="0.3">
      <c r="A4" s="48">
        <v>5</v>
      </c>
      <c r="B4" s="48">
        <v>3</v>
      </c>
      <c r="C4" s="48">
        <v>6</v>
      </c>
      <c r="D4" s="48">
        <v>5</v>
      </c>
      <c r="E4" s="48">
        <v>4</v>
      </c>
      <c r="F4" s="48">
        <v>6</v>
      </c>
      <c r="G4" s="48">
        <v>1</v>
      </c>
      <c r="H4" s="48">
        <v>3</v>
      </c>
    </row>
    <row r="5" spans="1:8" x14ac:dyDescent="0.3">
      <c r="A5" s="48">
        <v>6</v>
      </c>
      <c r="B5" s="48">
        <v>3</v>
      </c>
      <c r="C5" s="48">
        <v>7</v>
      </c>
      <c r="D5" s="48">
        <v>4</v>
      </c>
      <c r="E5" s="48">
        <v>2</v>
      </c>
      <c r="F5" s="48">
        <v>2</v>
      </c>
      <c r="G5" s="48">
        <v>1</v>
      </c>
      <c r="H5" s="48">
        <v>1</v>
      </c>
    </row>
    <row r="6" spans="1:8" x14ac:dyDescent="0.3">
      <c r="A6" s="48">
        <v>4</v>
      </c>
      <c r="B6" s="48">
        <v>3</v>
      </c>
      <c r="C6" s="48">
        <v>5</v>
      </c>
      <c r="D6" s="48">
        <v>5</v>
      </c>
      <c r="E6" s="48">
        <v>5</v>
      </c>
      <c r="F6" s="48">
        <v>5</v>
      </c>
      <c r="G6" s="48">
        <v>3</v>
      </c>
      <c r="H6" s="48">
        <v>3</v>
      </c>
    </row>
    <row r="7" spans="1:8" x14ac:dyDescent="0.3">
      <c r="A7" s="48">
        <v>5</v>
      </c>
      <c r="B7" s="48">
        <v>4</v>
      </c>
      <c r="C7" s="48">
        <v>4</v>
      </c>
      <c r="D7" s="48">
        <v>5</v>
      </c>
      <c r="E7" s="48">
        <v>6</v>
      </c>
      <c r="F7" s="48">
        <v>6</v>
      </c>
      <c r="G7" s="48">
        <v>5</v>
      </c>
      <c r="H7" s="48">
        <v>4</v>
      </c>
    </row>
    <row r="8" spans="1:8" x14ac:dyDescent="0.3">
      <c r="A8" s="48">
        <v>5</v>
      </c>
      <c r="B8" s="48">
        <v>4</v>
      </c>
      <c r="C8" s="48">
        <v>4</v>
      </c>
      <c r="D8" s="48">
        <v>3</v>
      </c>
      <c r="E8" s="48">
        <v>3</v>
      </c>
      <c r="F8" s="48">
        <v>3</v>
      </c>
      <c r="G8" s="48">
        <v>4</v>
      </c>
      <c r="H8" s="48">
        <v>3</v>
      </c>
    </row>
    <row r="9" spans="1:8" x14ac:dyDescent="0.3">
      <c r="A9" s="48">
        <v>4</v>
      </c>
      <c r="B9" s="48">
        <v>4</v>
      </c>
      <c r="C9" s="48">
        <v>4</v>
      </c>
      <c r="D9" s="48">
        <v>6</v>
      </c>
      <c r="E9" s="48">
        <v>5</v>
      </c>
      <c r="F9" s="48">
        <v>6</v>
      </c>
      <c r="G9" s="48">
        <v>2</v>
      </c>
      <c r="H9" s="48">
        <v>1</v>
      </c>
    </row>
    <row r="10" spans="1:8" x14ac:dyDescent="0.3">
      <c r="A10" s="48">
        <v>3</v>
      </c>
      <c r="B10" s="48">
        <v>2</v>
      </c>
      <c r="C10" s="48">
        <v>3</v>
      </c>
      <c r="D10" s="48">
        <v>1</v>
      </c>
      <c r="E10" s="48">
        <v>4</v>
      </c>
      <c r="F10" s="48">
        <v>2</v>
      </c>
      <c r="G10" s="48">
        <v>1</v>
      </c>
      <c r="H10" s="48">
        <v>1</v>
      </c>
    </row>
    <row r="11" spans="1:8" x14ac:dyDescent="0.3">
      <c r="A11" s="48">
        <v>5</v>
      </c>
      <c r="B11" s="48">
        <v>4</v>
      </c>
      <c r="C11" s="48">
        <v>4</v>
      </c>
      <c r="D11" s="48">
        <v>3</v>
      </c>
      <c r="E11" s="48">
        <v>4</v>
      </c>
      <c r="F11" s="48">
        <v>4</v>
      </c>
      <c r="G11" s="48">
        <v>5</v>
      </c>
      <c r="H11" s="48">
        <v>4</v>
      </c>
    </row>
    <row r="12" spans="1:8" x14ac:dyDescent="0.3">
      <c r="A12" s="48">
        <v>6</v>
      </c>
      <c r="B12" s="48">
        <v>2</v>
      </c>
      <c r="C12" s="48">
        <v>5</v>
      </c>
      <c r="D12" s="48">
        <v>5</v>
      </c>
      <c r="E12" s="48">
        <v>5</v>
      </c>
      <c r="F12" s="48">
        <v>5</v>
      </c>
      <c r="G12" s="48">
        <v>5</v>
      </c>
      <c r="H12" s="48">
        <v>3</v>
      </c>
    </row>
    <row r="13" spans="1:8" x14ac:dyDescent="0.3">
      <c r="A13" s="48">
        <v>5</v>
      </c>
      <c r="B13" s="48">
        <v>3</v>
      </c>
      <c r="C13" s="48">
        <v>5</v>
      </c>
      <c r="D13" s="48">
        <v>2</v>
      </c>
      <c r="E13" s="48">
        <v>2</v>
      </c>
      <c r="F13" s="48">
        <v>4</v>
      </c>
      <c r="G13" s="48">
        <v>3</v>
      </c>
      <c r="H13" s="48">
        <v>3</v>
      </c>
    </row>
    <row r="14" spans="1:8" x14ac:dyDescent="0.3">
      <c r="A14" s="48">
        <v>3</v>
      </c>
      <c r="B14" s="48">
        <v>3</v>
      </c>
      <c r="C14" s="48">
        <v>4</v>
      </c>
      <c r="D14" s="48">
        <v>2</v>
      </c>
      <c r="E14" s="48">
        <v>2</v>
      </c>
      <c r="F14" s="48">
        <v>2</v>
      </c>
      <c r="G14" s="48">
        <v>4</v>
      </c>
      <c r="H14" s="48">
        <v>3</v>
      </c>
    </row>
    <row r="15" spans="1:8" x14ac:dyDescent="0.3">
      <c r="A15" s="48">
        <v>6</v>
      </c>
      <c r="B15" s="48">
        <v>2</v>
      </c>
      <c r="C15" s="48">
        <v>3</v>
      </c>
      <c r="D15" s="48">
        <v>3</v>
      </c>
      <c r="E15" s="48">
        <v>3</v>
      </c>
      <c r="F15" s="48">
        <v>4</v>
      </c>
      <c r="G15" s="48">
        <v>4</v>
      </c>
      <c r="H15" s="48">
        <v>3</v>
      </c>
    </row>
    <row r="16" spans="1:8" x14ac:dyDescent="0.3">
      <c r="A16" s="48">
        <v>4</v>
      </c>
      <c r="B16" s="48">
        <v>3</v>
      </c>
      <c r="C16" s="48">
        <v>2</v>
      </c>
      <c r="D16" s="48">
        <v>4</v>
      </c>
      <c r="E16" s="48">
        <v>7</v>
      </c>
      <c r="F16" s="48">
        <v>4</v>
      </c>
      <c r="G16" s="48">
        <v>5</v>
      </c>
      <c r="H16" s="48">
        <v>4</v>
      </c>
    </row>
    <row r="17" spans="1:8" x14ac:dyDescent="0.3">
      <c r="A17" s="48">
        <v>6</v>
      </c>
      <c r="B17" s="48">
        <v>6</v>
      </c>
      <c r="C17" s="48">
        <v>5</v>
      </c>
      <c r="D17" s="48">
        <v>7</v>
      </c>
      <c r="E17" s="48">
        <v>5</v>
      </c>
      <c r="F17" s="48">
        <v>6</v>
      </c>
      <c r="G17" s="48">
        <v>4</v>
      </c>
      <c r="H17" s="48">
        <v>5</v>
      </c>
    </row>
    <row r="18" spans="1:8" x14ac:dyDescent="0.3">
      <c r="A18" s="48"/>
      <c r="B18" s="48"/>
      <c r="C18" s="48"/>
      <c r="D18" s="48"/>
      <c r="E18" s="48"/>
      <c r="F18" s="48"/>
      <c r="G18" s="48"/>
      <c r="H18" s="48"/>
    </row>
    <row r="19" spans="1:8" x14ac:dyDescent="0.3">
      <c r="A19" s="48"/>
      <c r="B19" s="48"/>
      <c r="C19" s="48"/>
      <c r="D19" s="48"/>
      <c r="E19" s="48"/>
      <c r="F19" s="48"/>
      <c r="G19" s="48"/>
      <c r="H19" s="48"/>
    </row>
    <row r="20" spans="1:8" x14ac:dyDescent="0.3">
      <c r="A20" s="48"/>
      <c r="B20" s="48"/>
      <c r="C20" s="48"/>
      <c r="D20" s="48"/>
      <c r="E20" s="48"/>
      <c r="F20" s="48"/>
      <c r="G20" s="48"/>
      <c r="H20" s="48"/>
    </row>
    <row r="21" spans="1:8" x14ac:dyDescent="0.3">
      <c r="A21" s="48"/>
      <c r="B21" s="48"/>
      <c r="C21" s="48"/>
      <c r="D21" s="48"/>
      <c r="E21" s="48"/>
      <c r="F21" s="48"/>
      <c r="G21" s="48"/>
      <c r="H21" s="48"/>
    </row>
    <row r="22" spans="1:8" x14ac:dyDescent="0.3">
      <c r="A22" s="48"/>
      <c r="B22" s="48"/>
      <c r="C22" s="48"/>
      <c r="D22" s="48"/>
      <c r="E22" s="48"/>
      <c r="F22" s="48"/>
      <c r="G22" s="48"/>
      <c r="H22" s="48"/>
    </row>
    <row r="23" spans="1:8" x14ac:dyDescent="0.3">
      <c r="A23" s="48"/>
      <c r="B23" s="48"/>
      <c r="C23" s="48"/>
      <c r="D23" s="48"/>
      <c r="E23" s="48"/>
      <c r="F23" s="48"/>
      <c r="G23" s="48"/>
      <c r="H23" s="48"/>
    </row>
    <row r="24" spans="1:8" x14ac:dyDescent="0.3">
      <c r="A24" s="48"/>
      <c r="B24" s="48"/>
      <c r="C24" s="48"/>
      <c r="D24" s="48"/>
      <c r="E24" s="48"/>
      <c r="F24" s="48"/>
      <c r="G24" s="48"/>
      <c r="H24" s="48"/>
    </row>
    <row r="25" spans="1:8" x14ac:dyDescent="0.3">
      <c r="A25" s="48"/>
      <c r="B25" s="48"/>
      <c r="C25" s="48"/>
      <c r="D25" s="48"/>
      <c r="E25" s="48"/>
      <c r="F25" s="48"/>
      <c r="G25" s="48"/>
      <c r="H25" s="48"/>
    </row>
    <row r="26" spans="1:8" x14ac:dyDescent="0.3">
      <c r="A26" s="48"/>
      <c r="B26" s="48"/>
      <c r="C26" s="48"/>
      <c r="D26" s="48"/>
      <c r="E26" s="48"/>
      <c r="F26" s="48"/>
      <c r="G26" s="48"/>
      <c r="H26" s="48"/>
    </row>
    <row r="27" spans="1:8" x14ac:dyDescent="0.3">
      <c r="A27" s="48"/>
      <c r="B27" s="48"/>
      <c r="C27" s="48"/>
      <c r="D27" s="48"/>
      <c r="E27" s="48"/>
      <c r="F27" s="48"/>
      <c r="G27" s="48"/>
      <c r="H27" s="48"/>
    </row>
    <row r="28" spans="1:8" x14ac:dyDescent="0.3">
      <c r="A28" s="48"/>
      <c r="B28" s="48"/>
      <c r="C28" s="48"/>
      <c r="D28" s="48"/>
      <c r="E28" s="48"/>
      <c r="F28" s="48"/>
      <c r="G28" s="48"/>
      <c r="H28" s="48"/>
    </row>
    <row r="29" spans="1:8" x14ac:dyDescent="0.3">
      <c r="A29" s="48"/>
      <c r="B29" s="48"/>
      <c r="C29" s="48"/>
      <c r="D29" s="48"/>
      <c r="E29" s="48"/>
      <c r="F29" s="48"/>
      <c r="G29" s="48"/>
      <c r="H29" s="48"/>
    </row>
    <row r="30" spans="1:8" x14ac:dyDescent="0.3">
      <c r="A30" s="48"/>
      <c r="B30" s="48"/>
      <c r="C30" s="48"/>
      <c r="D30" s="48"/>
      <c r="E30" s="48"/>
      <c r="F30" s="48"/>
      <c r="G30" s="48"/>
      <c r="H30" s="48"/>
    </row>
    <row r="31" spans="1:8" x14ac:dyDescent="0.3">
      <c r="A31" s="48"/>
      <c r="B31" s="48"/>
      <c r="C31" s="48"/>
      <c r="D31" s="48"/>
      <c r="E31" s="48"/>
      <c r="F31" s="48"/>
      <c r="G31" s="48"/>
      <c r="H31" s="48"/>
    </row>
    <row r="32" spans="1:8" x14ac:dyDescent="0.3">
      <c r="A32" s="48"/>
      <c r="B32" s="48"/>
      <c r="C32" s="48"/>
      <c r="D32" s="48"/>
      <c r="E32" s="48"/>
      <c r="F32" s="48"/>
      <c r="G32" s="48"/>
      <c r="H32" s="48"/>
    </row>
    <row r="33" spans="1:8" x14ac:dyDescent="0.3">
      <c r="A33" s="48"/>
      <c r="B33" s="48"/>
      <c r="C33" s="48"/>
      <c r="D33" s="48"/>
      <c r="E33" s="48"/>
      <c r="F33" s="48"/>
      <c r="G33" s="48"/>
      <c r="H33" s="48"/>
    </row>
    <row r="34" spans="1:8" x14ac:dyDescent="0.3">
      <c r="A34" s="48"/>
      <c r="B34" s="48"/>
      <c r="C34" s="48"/>
      <c r="D34" s="48"/>
      <c r="E34" s="48"/>
      <c r="F34" s="48"/>
      <c r="G34" s="48"/>
      <c r="H34" s="48"/>
    </row>
    <row r="35" spans="1:8" x14ac:dyDescent="0.3">
      <c r="A35" s="48"/>
      <c r="B35" s="48"/>
      <c r="C35" s="48"/>
      <c r="D35" s="48"/>
      <c r="E35" s="48"/>
      <c r="F35" s="48"/>
      <c r="G35" s="48"/>
      <c r="H35" s="48"/>
    </row>
    <row r="36" spans="1:8" x14ac:dyDescent="0.3">
      <c r="A36" s="48"/>
      <c r="B36" s="48"/>
      <c r="C36" s="48"/>
      <c r="D36" s="48"/>
      <c r="E36" s="48"/>
      <c r="F36" s="48"/>
      <c r="G36" s="48"/>
      <c r="H36" s="48"/>
    </row>
    <row r="37" spans="1:8" x14ac:dyDescent="0.3">
      <c r="A37" s="48"/>
      <c r="B37" s="48"/>
      <c r="C37" s="48"/>
      <c r="D37" s="48"/>
      <c r="E37" s="48"/>
      <c r="F37" s="48"/>
      <c r="G37" s="48"/>
      <c r="H37" s="48"/>
    </row>
    <row r="38" spans="1:8" x14ac:dyDescent="0.3">
      <c r="A38" s="48"/>
      <c r="B38" s="48"/>
      <c r="C38" s="48"/>
      <c r="D38" s="48"/>
      <c r="E38" s="48"/>
      <c r="F38" s="48"/>
      <c r="G38" s="48"/>
      <c r="H38" s="48"/>
    </row>
    <row r="39" spans="1:8" x14ac:dyDescent="0.3">
      <c r="A39" s="48"/>
      <c r="B39" s="48"/>
      <c r="C39" s="48"/>
      <c r="D39" s="48"/>
      <c r="E39" s="48"/>
      <c r="F39" s="48"/>
      <c r="G39" s="48"/>
      <c r="H39" s="48"/>
    </row>
    <row r="40" spans="1:8" x14ac:dyDescent="0.3">
      <c r="A40" s="48"/>
      <c r="B40" s="48"/>
      <c r="C40" s="48"/>
      <c r="D40" s="48"/>
      <c r="E40" s="48"/>
      <c r="F40" s="48"/>
      <c r="G40" s="48"/>
      <c r="H40" s="48"/>
    </row>
    <row r="41" spans="1:8" x14ac:dyDescent="0.3">
      <c r="A41" s="48"/>
      <c r="B41" s="48"/>
      <c r="C41" s="48"/>
      <c r="D41" s="48"/>
      <c r="E41" s="48"/>
      <c r="F41" s="48"/>
      <c r="G41" s="48"/>
      <c r="H41" s="48"/>
    </row>
    <row r="42" spans="1:8" x14ac:dyDescent="0.3">
      <c r="A42" s="48"/>
      <c r="B42" s="48"/>
      <c r="C42" s="48"/>
      <c r="D42" s="48"/>
      <c r="E42" s="48"/>
      <c r="F42" s="48"/>
      <c r="G42" s="48"/>
      <c r="H42" s="48"/>
    </row>
    <row r="43" spans="1:8" x14ac:dyDescent="0.3">
      <c r="A43" s="48"/>
      <c r="B43" s="48"/>
      <c r="C43" s="48"/>
      <c r="D43" s="48"/>
      <c r="E43" s="48"/>
      <c r="F43" s="48"/>
      <c r="G43" s="48"/>
      <c r="H43" s="48"/>
    </row>
    <row r="44" spans="1:8" x14ac:dyDescent="0.3">
      <c r="A44" s="48"/>
      <c r="B44" s="48"/>
      <c r="C44" s="48"/>
      <c r="D44" s="48"/>
      <c r="E44" s="48"/>
      <c r="F44" s="48"/>
      <c r="G44" s="48"/>
      <c r="H44" s="48"/>
    </row>
    <row r="45" spans="1:8" x14ac:dyDescent="0.3">
      <c r="A45" s="48"/>
      <c r="B45" s="48"/>
      <c r="C45" s="48"/>
      <c r="D45" s="48"/>
      <c r="E45" s="48"/>
      <c r="F45" s="48"/>
      <c r="G45" s="48"/>
      <c r="H45" s="48"/>
    </row>
    <row r="46" spans="1:8" x14ac:dyDescent="0.3">
      <c r="A46" s="48"/>
      <c r="B46" s="48"/>
      <c r="C46" s="48"/>
      <c r="D46" s="48"/>
      <c r="E46" s="48"/>
      <c r="F46" s="48"/>
      <c r="G46" s="48"/>
      <c r="H46" s="48"/>
    </row>
    <row r="47" spans="1:8" x14ac:dyDescent="0.3">
      <c r="A47" s="48"/>
      <c r="B47" s="48"/>
      <c r="C47" s="48"/>
      <c r="D47" s="48"/>
      <c r="E47" s="48"/>
      <c r="F47" s="48"/>
      <c r="G47" s="48"/>
      <c r="H47" s="48"/>
    </row>
    <row r="48" spans="1:8" x14ac:dyDescent="0.3">
      <c r="A48" s="48"/>
      <c r="B48" s="48"/>
      <c r="C48" s="48"/>
      <c r="D48" s="48"/>
      <c r="E48" s="48"/>
      <c r="F48" s="48"/>
      <c r="G48" s="48"/>
      <c r="H48" s="48"/>
    </row>
    <row r="49" spans="1:8" x14ac:dyDescent="0.3">
      <c r="A49" s="48"/>
      <c r="B49" s="48"/>
      <c r="C49" s="48"/>
      <c r="D49" s="48"/>
      <c r="E49" s="48"/>
      <c r="F49" s="48"/>
      <c r="G49" s="48"/>
      <c r="H49" s="48"/>
    </row>
    <row r="50" spans="1:8" x14ac:dyDescent="0.3">
      <c r="A50" s="48"/>
      <c r="B50" s="48"/>
      <c r="C50" s="48"/>
      <c r="D50" s="48"/>
      <c r="E50" s="48"/>
      <c r="F50" s="48"/>
      <c r="G50" s="48"/>
      <c r="H50" s="48"/>
    </row>
    <row r="51" spans="1:8" x14ac:dyDescent="0.3">
      <c r="A51" s="48"/>
      <c r="B51" s="48"/>
      <c r="C51" s="48"/>
      <c r="D51" s="48"/>
      <c r="E51" s="48"/>
      <c r="F51" s="48"/>
      <c r="G51" s="48"/>
      <c r="H51" s="48"/>
    </row>
    <row r="52" spans="1:8" x14ac:dyDescent="0.3">
      <c r="A52" s="48"/>
      <c r="B52" s="48"/>
      <c r="C52" s="48"/>
      <c r="D52" s="48"/>
      <c r="E52" s="48"/>
      <c r="F52" s="48"/>
      <c r="G52" s="48"/>
      <c r="H52" s="48"/>
    </row>
    <row r="53" spans="1:8" x14ac:dyDescent="0.3">
      <c r="A53" s="48"/>
      <c r="B53" s="48"/>
      <c r="C53" s="48"/>
      <c r="D53" s="48"/>
      <c r="E53" s="48"/>
      <c r="F53" s="48"/>
      <c r="G53" s="48"/>
      <c r="H53" s="48"/>
    </row>
    <row r="54" spans="1:8" x14ac:dyDescent="0.3">
      <c r="A54" s="48"/>
      <c r="B54" s="48"/>
      <c r="C54" s="48"/>
      <c r="D54" s="48"/>
      <c r="E54" s="48"/>
      <c r="F54" s="48"/>
      <c r="G54" s="48"/>
      <c r="H54" s="48"/>
    </row>
    <row r="55" spans="1:8" x14ac:dyDescent="0.3">
      <c r="A55" s="48"/>
      <c r="B55" s="48"/>
      <c r="C55" s="48"/>
      <c r="D55" s="48"/>
      <c r="E55" s="48"/>
      <c r="F55" s="48"/>
      <c r="G55" s="48"/>
      <c r="H55" s="48"/>
    </row>
    <row r="56" spans="1:8" x14ac:dyDescent="0.3">
      <c r="A56" s="48"/>
      <c r="B56" s="48"/>
      <c r="C56" s="48"/>
      <c r="D56" s="48"/>
      <c r="E56" s="48"/>
      <c r="F56" s="48"/>
      <c r="G56" s="48"/>
      <c r="H56" s="48"/>
    </row>
    <row r="57" spans="1:8" x14ac:dyDescent="0.3">
      <c r="A57" s="48"/>
      <c r="B57" s="48"/>
      <c r="C57" s="48"/>
      <c r="D57" s="48"/>
      <c r="E57" s="48"/>
      <c r="F57" s="48"/>
      <c r="G57" s="48"/>
      <c r="H57" s="48"/>
    </row>
    <row r="58" spans="1:8" x14ac:dyDescent="0.3">
      <c r="A58" s="48"/>
      <c r="B58" s="48"/>
      <c r="C58" s="48"/>
      <c r="D58" s="48"/>
      <c r="E58" s="48"/>
      <c r="F58" s="48"/>
      <c r="G58" s="48"/>
      <c r="H58" s="48"/>
    </row>
    <row r="59" spans="1:8" x14ac:dyDescent="0.3">
      <c r="A59" s="48"/>
      <c r="B59" s="48"/>
      <c r="C59" s="48"/>
      <c r="D59" s="48"/>
      <c r="E59" s="48"/>
      <c r="F59" s="48"/>
      <c r="G59" s="48"/>
      <c r="H59" s="48"/>
    </row>
    <row r="60" spans="1:8" x14ac:dyDescent="0.3">
      <c r="A60" s="48"/>
      <c r="B60" s="48"/>
      <c r="C60" s="48"/>
      <c r="D60" s="48"/>
      <c r="E60" s="48"/>
      <c r="F60" s="48"/>
      <c r="G60" s="48"/>
      <c r="H60" s="48"/>
    </row>
    <row r="61" spans="1:8" x14ac:dyDescent="0.3">
      <c r="A61" s="48"/>
      <c r="B61" s="48"/>
      <c r="C61" s="48"/>
      <c r="D61" s="48"/>
      <c r="E61" s="48"/>
      <c r="F61" s="48"/>
      <c r="G61" s="48"/>
      <c r="H61" s="48"/>
    </row>
    <row r="62" spans="1:8" x14ac:dyDescent="0.3">
      <c r="A62" s="48"/>
      <c r="B62" s="48"/>
      <c r="C62" s="48"/>
      <c r="D62" s="48"/>
      <c r="E62" s="48"/>
      <c r="F62" s="48"/>
      <c r="G62" s="48"/>
      <c r="H62" s="48"/>
    </row>
    <row r="63" spans="1:8" x14ac:dyDescent="0.3">
      <c r="A63" s="48"/>
      <c r="B63" s="48"/>
      <c r="C63" s="48"/>
      <c r="D63" s="48"/>
      <c r="E63" s="48"/>
      <c r="F63" s="48"/>
      <c r="G63" s="48"/>
      <c r="H63" s="48"/>
    </row>
    <row r="64" spans="1:8" x14ac:dyDescent="0.3">
      <c r="A64" s="48"/>
      <c r="B64" s="48"/>
      <c r="C64" s="48"/>
      <c r="D64" s="48"/>
      <c r="E64" s="48"/>
      <c r="F64" s="48"/>
      <c r="G64" s="48"/>
      <c r="H64" s="48"/>
    </row>
    <row r="65" spans="1:8" x14ac:dyDescent="0.3">
      <c r="A65" s="48"/>
      <c r="B65" s="48"/>
      <c r="C65" s="48"/>
      <c r="D65" s="48"/>
      <c r="E65" s="48"/>
      <c r="F65" s="48"/>
      <c r="G65" s="48"/>
      <c r="H65" s="48"/>
    </row>
    <row r="66" spans="1:8" x14ac:dyDescent="0.3">
      <c r="A66" s="48"/>
      <c r="B66" s="48"/>
      <c r="C66" s="48"/>
      <c r="D66" s="48"/>
      <c r="E66" s="48"/>
      <c r="F66" s="48"/>
      <c r="G66" s="48"/>
      <c r="H66" s="48"/>
    </row>
    <row r="67" spans="1:8" x14ac:dyDescent="0.3">
      <c r="A67" s="48"/>
      <c r="B67" s="48"/>
      <c r="C67" s="48"/>
      <c r="D67" s="48"/>
      <c r="E67" s="48"/>
      <c r="F67" s="48"/>
      <c r="G67" s="48"/>
      <c r="H67" s="48"/>
    </row>
    <row r="68" spans="1:8" x14ac:dyDescent="0.3">
      <c r="A68" s="48"/>
      <c r="B68" s="48"/>
      <c r="C68" s="48"/>
      <c r="D68" s="48"/>
      <c r="E68" s="48"/>
      <c r="F68" s="48"/>
      <c r="G68" s="48"/>
      <c r="H68" s="48"/>
    </row>
    <row r="69" spans="1:8" x14ac:dyDescent="0.3">
      <c r="A69" s="48"/>
      <c r="B69" s="48"/>
      <c r="C69" s="48"/>
      <c r="D69" s="48"/>
      <c r="E69" s="48"/>
      <c r="F69" s="48"/>
      <c r="G69" s="48"/>
      <c r="H69" s="48"/>
    </row>
    <row r="70" spans="1:8" x14ac:dyDescent="0.3">
      <c r="A70" s="48"/>
      <c r="B70" s="48"/>
      <c r="C70" s="48"/>
      <c r="D70" s="48"/>
      <c r="E70" s="48"/>
      <c r="F70" s="48"/>
      <c r="G70" s="48"/>
      <c r="H70" s="48"/>
    </row>
    <row r="71" spans="1:8" x14ac:dyDescent="0.3">
      <c r="A71" s="48"/>
      <c r="B71" s="48"/>
      <c r="C71" s="48"/>
      <c r="D71" s="48"/>
      <c r="E71" s="48"/>
      <c r="F71" s="48"/>
      <c r="G71" s="48"/>
      <c r="H71" s="48"/>
    </row>
    <row r="72" spans="1:8" x14ac:dyDescent="0.3">
      <c r="A72" s="48"/>
      <c r="B72" s="48"/>
      <c r="C72" s="48"/>
      <c r="D72" s="48"/>
      <c r="E72" s="48"/>
      <c r="F72" s="48"/>
      <c r="G72" s="48"/>
      <c r="H72" s="48"/>
    </row>
    <row r="73" spans="1:8" x14ac:dyDescent="0.3">
      <c r="A73" s="48"/>
      <c r="B73" s="48"/>
      <c r="C73" s="48"/>
      <c r="D73" s="48"/>
      <c r="E73" s="48"/>
      <c r="F73" s="48"/>
      <c r="G73" s="48"/>
      <c r="H73" s="48"/>
    </row>
    <row r="74" spans="1:8" x14ac:dyDescent="0.3">
      <c r="A74" s="48"/>
      <c r="B74" s="48"/>
      <c r="C74" s="48"/>
      <c r="D74" s="48"/>
      <c r="E74" s="48"/>
      <c r="F74" s="48"/>
      <c r="G74" s="48"/>
      <c r="H74" s="48"/>
    </row>
    <row r="75" spans="1:8" x14ac:dyDescent="0.3">
      <c r="A75" s="48"/>
      <c r="B75" s="48"/>
      <c r="C75" s="48"/>
      <c r="D75" s="48"/>
      <c r="E75" s="48"/>
      <c r="F75" s="48"/>
      <c r="G75" s="48"/>
      <c r="H75" s="48"/>
    </row>
    <row r="76" spans="1:8" x14ac:dyDescent="0.3">
      <c r="A76" s="48"/>
      <c r="B76" s="48"/>
      <c r="C76" s="48"/>
      <c r="D76" s="48"/>
      <c r="E76" s="48"/>
      <c r="F76" s="48"/>
      <c r="G76" s="48"/>
      <c r="H76" s="48"/>
    </row>
    <row r="77" spans="1:8" x14ac:dyDescent="0.3">
      <c r="A77" s="48"/>
      <c r="B77" s="48"/>
      <c r="C77" s="48"/>
      <c r="D77" s="48"/>
      <c r="E77" s="48"/>
      <c r="F77" s="48"/>
      <c r="G77" s="48"/>
      <c r="H77" s="48"/>
    </row>
    <row r="78" spans="1:8" x14ac:dyDescent="0.3">
      <c r="A78" s="48"/>
      <c r="B78" s="48"/>
      <c r="C78" s="48"/>
      <c r="D78" s="48"/>
      <c r="E78" s="48"/>
      <c r="F78" s="48"/>
      <c r="G78" s="48"/>
      <c r="H78" s="48"/>
    </row>
    <row r="79" spans="1:8" x14ac:dyDescent="0.3">
      <c r="A79" s="48"/>
      <c r="B79" s="48"/>
      <c r="C79" s="48"/>
      <c r="D79" s="48"/>
      <c r="E79" s="48"/>
      <c r="F79" s="48"/>
      <c r="G79" s="48"/>
      <c r="H79" s="48"/>
    </row>
    <row r="80" spans="1:8" x14ac:dyDescent="0.3">
      <c r="A80" s="48"/>
      <c r="B80" s="48"/>
      <c r="C80" s="48"/>
      <c r="D80" s="48"/>
      <c r="E80" s="48"/>
      <c r="F80" s="48"/>
      <c r="G80" s="48"/>
      <c r="H80" s="48"/>
    </row>
    <row r="81" spans="1:8" x14ac:dyDescent="0.3">
      <c r="A81" s="48"/>
      <c r="B81" s="48"/>
      <c r="C81" s="48"/>
      <c r="D81" s="48"/>
      <c r="E81" s="48"/>
      <c r="F81" s="48"/>
      <c r="G81" s="48"/>
      <c r="H81" s="48"/>
    </row>
    <row r="82" spans="1:8" x14ac:dyDescent="0.3">
      <c r="A82" s="48"/>
      <c r="B82" s="48"/>
      <c r="C82" s="48"/>
      <c r="D82" s="48"/>
      <c r="E82" s="48"/>
      <c r="F82" s="48"/>
      <c r="G82" s="48"/>
      <c r="H82" s="48"/>
    </row>
    <row r="83" spans="1:8" x14ac:dyDescent="0.3">
      <c r="A83" s="48"/>
      <c r="B83" s="48"/>
      <c r="C83" s="48"/>
      <c r="D83" s="48"/>
      <c r="E83" s="48"/>
      <c r="F83" s="48"/>
      <c r="G83" s="48"/>
      <c r="H83" s="48"/>
    </row>
    <row r="84" spans="1:8" x14ac:dyDescent="0.3">
      <c r="A84" s="48"/>
      <c r="B84" s="48"/>
      <c r="C84" s="48"/>
      <c r="D84" s="48"/>
      <c r="E84" s="48"/>
      <c r="F84" s="48"/>
      <c r="G84" s="48"/>
      <c r="H84" s="48"/>
    </row>
    <row r="85" spans="1:8" x14ac:dyDescent="0.3">
      <c r="A85" s="48"/>
      <c r="B85" s="48"/>
      <c r="C85" s="48"/>
      <c r="D85" s="48"/>
      <c r="E85" s="48"/>
      <c r="F85" s="48"/>
      <c r="G85" s="48"/>
      <c r="H85" s="48"/>
    </row>
    <row r="86" spans="1:8" x14ac:dyDescent="0.3">
      <c r="A86" s="48"/>
      <c r="B86" s="48"/>
      <c r="C86" s="48"/>
      <c r="D86" s="48"/>
      <c r="E86" s="48"/>
      <c r="F86" s="48"/>
      <c r="G86" s="48"/>
      <c r="H86" s="48"/>
    </row>
    <row r="87" spans="1:8" x14ac:dyDescent="0.3">
      <c r="A87" s="48"/>
      <c r="B87" s="48"/>
      <c r="C87" s="48"/>
      <c r="D87" s="48"/>
      <c r="E87" s="48"/>
      <c r="F87" s="48"/>
      <c r="G87" s="48"/>
      <c r="H87" s="48"/>
    </row>
    <row r="88" spans="1:8" x14ac:dyDescent="0.3">
      <c r="A88" s="48"/>
      <c r="B88" s="48"/>
      <c r="C88" s="48"/>
      <c r="D88" s="48"/>
      <c r="E88" s="48"/>
      <c r="F88" s="48"/>
      <c r="G88" s="48"/>
      <c r="H88" s="48"/>
    </row>
    <row r="89" spans="1:8" x14ac:dyDescent="0.3">
      <c r="A89" s="48"/>
      <c r="B89" s="48"/>
      <c r="C89" s="48"/>
      <c r="D89" s="48"/>
      <c r="E89" s="48"/>
      <c r="F89" s="48"/>
      <c r="G89" s="48"/>
      <c r="H89" s="48"/>
    </row>
    <row r="90" spans="1:8" x14ac:dyDescent="0.3">
      <c r="A90" s="48"/>
      <c r="B90" s="48"/>
      <c r="C90" s="48"/>
      <c r="D90" s="48"/>
      <c r="E90" s="48"/>
      <c r="F90" s="48"/>
      <c r="G90" s="48"/>
      <c r="H90" s="48"/>
    </row>
    <row r="91" spans="1:8" x14ac:dyDescent="0.3">
      <c r="A91" s="48"/>
      <c r="B91" s="48"/>
      <c r="C91" s="48"/>
      <c r="D91" s="48"/>
      <c r="E91" s="48"/>
      <c r="F91" s="48"/>
      <c r="G91" s="48"/>
      <c r="H91" s="48"/>
    </row>
    <row r="92" spans="1:8" x14ac:dyDescent="0.3">
      <c r="A92" s="48"/>
      <c r="B92" s="48"/>
      <c r="C92" s="48"/>
      <c r="D92" s="48"/>
      <c r="E92" s="48"/>
      <c r="F92" s="48"/>
      <c r="G92" s="48"/>
      <c r="H92" s="48"/>
    </row>
    <row r="93" spans="1:8" x14ac:dyDescent="0.3">
      <c r="A93" s="48"/>
      <c r="B93" s="48"/>
      <c r="C93" s="48"/>
      <c r="D93" s="48"/>
      <c r="E93" s="48"/>
      <c r="F93" s="48"/>
      <c r="G93" s="48"/>
      <c r="H93" s="48"/>
    </row>
    <row r="94" spans="1:8" x14ac:dyDescent="0.3">
      <c r="A94" s="48"/>
      <c r="B94" s="48"/>
      <c r="C94" s="48"/>
      <c r="D94" s="48"/>
      <c r="E94" s="48"/>
      <c r="F94" s="48"/>
      <c r="G94" s="48"/>
      <c r="H94" s="48"/>
    </row>
    <row r="95" spans="1:8" x14ac:dyDescent="0.3">
      <c r="A95" s="48"/>
      <c r="B95" s="48"/>
      <c r="C95" s="48"/>
      <c r="D95" s="48"/>
      <c r="E95" s="48"/>
      <c r="F95" s="48"/>
      <c r="G95" s="48"/>
      <c r="H95" s="48"/>
    </row>
    <row r="96" spans="1:8" x14ac:dyDescent="0.3">
      <c r="A96" s="48"/>
      <c r="B96" s="48"/>
      <c r="C96" s="48"/>
      <c r="D96" s="48"/>
      <c r="E96" s="48"/>
      <c r="F96" s="48"/>
      <c r="G96" s="48"/>
      <c r="H96" s="48"/>
    </row>
    <row r="97" spans="1:8" x14ac:dyDescent="0.3">
      <c r="A97" s="48"/>
      <c r="B97" s="48"/>
      <c r="C97" s="48"/>
      <c r="D97" s="48"/>
      <c r="E97" s="48"/>
      <c r="F97" s="48"/>
      <c r="G97" s="48"/>
      <c r="H97" s="48"/>
    </row>
    <row r="98" spans="1:8" x14ac:dyDescent="0.3">
      <c r="A98" s="48"/>
      <c r="B98" s="48"/>
      <c r="C98" s="48"/>
      <c r="D98" s="48"/>
      <c r="E98" s="48"/>
      <c r="F98" s="48"/>
      <c r="G98" s="48"/>
      <c r="H98" s="48"/>
    </row>
    <row r="99" spans="1:8" x14ac:dyDescent="0.3">
      <c r="A99" s="48"/>
      <c r="B99" s="48"/>
      <c r="C99" s="48"/>
      <c r="D99" s="48"/>
      <c r="E99" s="48"/>
      <c r="F99" s="48"/>
      <c r="G99" s="48"/>
      <c r="H99" s="48"/>
    </row>
    <row r="100" spans="1:8" x14ac:dyDescent="0.3">
      <c r="A100" s="48"/>
      <c r="B100" s="48"/>
      <c r="C100" s="48"/>
      <c r="D100" s="48"/>
      <c r="E100" s="48"/>
      <c r="F100" s="48"/>
      <c r="G100" s="48"/>
      <c r="H100" s="48"/>
    </row>
    <row r="101" spans="1:8" x14ac:dyDescent="0.3">
      <c r="A101" s="48"/>
      <c r="B101" s="48"/>
      <c r="C101" s="48"/>
      <c r="D101" s="48"/>
      <c r="E101" s="48"/>
      <c r="F101" s="48"/>
      <c r="G101" s="48"/>
      <c r="H101" s="48"/>
    </row>
    <row r="102" spans="1:8" x14ac:dyDescent="0.3">
      <c r="A102" s="48"/>
      <c r="B102" s="48"/>
      <c r="C102" s="48"/>
      <c r="D102" s="48"/>
      <c r="E102" s="48"/>
      <c r="F102" s="48"/>
      <c r="G102" s="48"/>
      <c r="H102" s="48"/>
    </row>
    <row r="103" spans="1:8" x14ac:dyDescent="0.3">
      <c r="A103" s="48"/>
      <c r="B103" s="48"/>
      <c r="C103" s="48"/>
      <c r="D103" s="48"/>
      <c r="E103" s="48"/>
      <c r="F103" s="48"/>
      <c r="G103" s="48"/>
      <c r="H103" s="48"/>
    </row>
    <row r="104" spans="1:8" x14ac:dyDescent="0.3">
      <c r="A104" s="48"/>
      <c r="B104" s="48"/>
      <c r="C104" s="48"/>
      <c r="D104" s="48"/>
      <c r="E104" s="48"/>
      <c r="F104" s="48"/>
      <c r="G104" s="48"/>
      <c r="H104" s="48"/>
    </row>
    <row r="105" spans="1:8" x14ac:dyDescent="0.3">
      <c r="A105" s="48"/>
      <c r="B105" s="48"/>
      <c r="C105" s="48"/>
      <c r="D105" s="48"/>
      <c r="E105" s="48"/>
      <c r="F105" s="48"/>
      <c r="G105" s="48"/>
      <c r="H105" s="48"/>
    </row>
    <row r="106" spans="1:8" x14ac:dyDescent="0.3">
      <c r="A106" s="48"/>
      <c r="B106" s="48"/>
      <c r="C106" s="48"/>
      <c r="D106" s="48"/>
      <c r="E106" s="48"/>
      <c r="F106" s="48"/>
      <c r="G106" s="48"/>
      <c r="H106" s="48"/>
    </row>
    <row r="107" spans="1:8" x14ac:dyDescent="0.3">
      <c r="A107" s="48"/>
      <c r="B107" s="48"/>
      <c r="C107" s="48"/>
      <c r="D107" s="48"/>
      <c r="E107" s="48"/>
      <c r="F107" s="48"/>
      <c r="G107" s="48"/>
      <c r="H107" s="48"/>
    </row>
    <row r="108" spans="1:8" x14ac:dyDescent="0.3">
      <c r="A108" s="48"/>
      <c r="B108" s="48"/>
      <c r="C108" s="48"/>
      <c r="D108" s="48"/>
      <c r="E108" s="48"/>
      <c r="F108" s="48"/>
      <c r="G108" s="48"/>
      <c r="H108" s="48"/>
    </row>
    <row r="109" spans="1:8" x14ac:dyDescent="0.3">
      <c r="A109" s="48"/>
      <c r="B109" s="48"/>
      <c r="C109" s="48"/>
      <c r="D109" s="48"/>
      <c r="E109" s="48"/>
      <c r="F109" s="48"/>
      <c r="G109" s="48"/>
      <c r="H109" s="48"/>
    </row>
    <row r="110" spans="1:8" x14ac:dyDescent="0.3">
      <c r="A110" s="48"/>
      <c r="B110" s="48"/>
      <c r="C110" s="48"/>
      <c r="D110" s="48"/>
      <c r="E110" s="48"/>
      <c r="F110" s="48"/>
      <c r="G110" s="48"/>
      <c r="H110" s="48"/>
    </row>
    <row r="111" spans="1:8" x14ac:dyDescent="0.3">
      <c r="A111" s="48"/>
      <c r="B111" s="48"/>
      <c r="C111" s="48"/>
      <c r="D111" s="48"/>
      <c r="E111" s="48"/>
      <c r="F111" s="48"/>
      <c r="G111" s="48"/>
      <c r="H111" s="48"/>
    </row>
    <row r="112" spans="1:8" x14ac:dyDescent="0.3">
      <c r="A112" s="48"/>
      <c r="B112" s="48"/>
      <c r="C112" s="48"/>
      <c r="D112" s="48"/>
      <c r="E112" s="48"/>
      <c r="F112" s="48"/>
      <c r="G112" s="48"/>
      <c r="H112" s="48"/>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91" workbookViewId="0">
      <selection activeCell="A112" sqref="A112"/>
    </sheetView>
  </sheetViews>
  <sheetFormatPr baseColWidth="10"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6" t="s">
        <v>418</v>
      </c>
      <c r="B1" s="54"/>
      <c r="C1" s="54"/>
      <c r="D1" s="54"/>
      <c r="E1" s="54"/>
      <c r="F1" s="54"/>
      <c r="G1" s="54"/>
      <c r="H1" s="54"/>
      <c r="K1" s="57"/>
      <c r="L1" s="58"/>
      <c r="M1" s="58"/>
    </row>
    <row r="2" spans="1:13" x14ac:dyDescent="0.3">
      <c r="A2" s="55" t="s">
        <v>0</v>
      </c>
      <c r="B2" s="55"/>
      <c r="C2" s="55"/>
      <c r="D2" s="55"/>
      <c r="E2" s="55"/>
      <c r="F2" s="55"/>
      <c r="G2" s="55"/>
      <c r="H2" s="55"/>
      <c r="K2" s="55" t="s">
        <v>4</v>
      </c>
      <c r="L2" s="55"/>
      <c r="M2" s="55"/>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1</v>
      </c>
      <c r="B4" s="2">
        <f>IF(Data!B4&gt;0,Data!B4-4,"")</f>
        <v>-1</v>
      </c>
      <c r="C4" s="2">
        <f>IF(Data!C4&gt;0,Data!C4-4,"")</f>
        <v>2</v>
      </c>
      <c r="D4" s="2">
        <f>IF(Data!D4&gt;0,Data!D4-4,"")</f>
        <v>1</v>
      </c>
      <c r="E4" s="2">
        <f>IF(Data!E4&gt;0,Data!E4-4,"")</f>
        <v>0</v>
      </c>
      <c r="F4" s="2">
        <f>IF(Data!F4&gt;0,Data!F4-4,"")</f>
        <v>2</v>
      </c>
      <c r="G4" s="2">
        <f>IF(Data!G4&gt;0,Data!G4-4,"")</f>
        <v>-3</v>
      </c>
      <c r="H4" s="2">
        <f>IF(Data!H4&gt;0,Data!H4-4,"")</f>
        <v>-1</v>
      </c>
      <c r="K4" s="9">
        <f>IF(COUNT(A4,B4,C4,D4)&gt;0,AVERAGE(A4,B4,C4,D4),"")</f>
        <v>0.75</v>
      </c>
      <c r="L4" s="9">
        <f>IF(COUNT(E4,F4,G4,H4)&gt;0,AVERAGE(E4,F4,G4,H4),"")</f>
        <v>-0.5</v>
      </c>
      <c r="M4" s="9">
        <f>IF(COUNT(A4,B4,C4,D4,E4,F4,G4,H4)&gt;0,AVERAGE(A4,B4,C4,D4,E4,F4,G4,H4),"")</f>
        <v>0.125</v>
      </c>
    </row>
    <row r="5" spans="1:13" x14ac:dyDescent="0.3">
      <c r="A5" s="2">
        <f>IF(Data!A5&gt;0,Data!A5-4,"")</f>
        <v>2</v>
      </c>
      <c r="B5" s="2">
        <f>IF(Data!B5&gt;0,Data!B5-4,"")</f>
        <v>-1</v>
      </c>
      <c r="C5" s="2">
        <f>IF(Data!C5&gt;0,Data!C5-4,"")</f>
        <v>3</v>
      </c>
      <c r="D5" s="2">
        <f>IF(Data!D5&gt;0,Data!D5-4,"")</f>
        <v>0</v>
      </c>
      <c r="E5" s="2">
        <f>IF(Data!E5&gt;0,Data!E5-4,"")</f>
        <v>-2</v>
      </c>
      <c r="F5" s="2">
        <f>IF(Data!F5&gt;0,Data!F5-4,"")</f>
        <v>-2</v>
      </c>
      <c r="G5" s="2">
        <f>IF(Data!G5&gt;0,Data!G5-4,"")</f>
        <v>-3</v>
      </c>
      <c r="H5" s="2">
        <f>IF(Data!H5&gt;0,Data!H5-4,"")</f>
        <v>-3</v>
      </c>
      <c r="K5" s="9">
        <f t="shared" ref="K5:K68" si="0">IF(COUNT(A5,B5,C5,D5)&gt;0,AVERAGE(A5,B5,C5,D5),"")</f>
        <v>1</v>
      </c>
      <c r="L5" s="9">
        <f t="shared" ref="L5:L68" si="1">IF(COUNT(E5,F5,G5,H5)&gt;0,AVERAGE(E5,F5,G5,H5),"")</f>
        <v>-2.5</v>
      </c>
      <c r="M5" s="9">
        <f t="shared" ref="M5:M68" si="2">IF(COUNT(A5,B5,C5,D5,E5,F5,G5,H5)&gt;0,AVERAGE(A5,B5,C5,D5,E5,F5,G5,H5),"")</f>
        <v>-0.75</v>
      </c>
    </row>
    <row r="6" spans="1:13" x14ac:dyDescent="0.3">
      <c r="A6" s="2">
        <f>IF(Data!A6&gt;0,Data!A6-4,"")</f>
        <v>0</v>
      </c>
      <c r="B6" s="2">
        <f>IF(Data!B6&gt;0,Data!B6-4,"")</f>
        <v>-1</v>
      </c>
      <c r="C6" s="2">
        <f>IF(Data!C6&gt;0,Data!C6-4,"")</f>
        <v>1</v>
      </c>
      <c r="D6" s="2">
        <f>IF(Data!D6&gt;0,Data!D6-4,"")</f>
        <v>1</v>
      </c>
      <c r="E6" s="2">
        <f>IF(Data!E6&gt;0,Data!E6-4,"")</f>
        <v>1</v>
      </c>
      <c r="F6" s="2">
        <f>IF(Data!F6&gt;0,Data!F6-4,"")</f>
        <v>1</v>
      </c>
      <c r="G6" s="2">
        <f>IF(Data!G6&gt;0,Data!G6-4,"")</f>
        <v>-1</v>
      </c>
      <c r="H6" s="2">
        <f>IF(Data!H6&gt;0,Data!H6-4,"")</f>
        <v>-1</v>
      </c>
      <c r="K6" s="9">
        <f t="shared" si="0"/>
        <v>0.25</v>
      </c>
      <c r="L6" s="9">
        <f t="shared" si="1"/>
        <v>0</v>
      </c>
      <c r="M6" s="9">
        <f t="shared" si="2"/>
        <v>0.125</v>
      </c>
    </row>
    <row r="7" spans="1:13" x14ac:dyDescent="0.3">
      <c r="A7" s="2">
        <f>IF(Data!A7&gt;0,Data!A7-4,"")</f>
        <v>1</v>
      </c>
      <c r="B7" s="2">
        <f>IF(Data!B7&gt;0,Data!B7-4,"")</f>
        <v>0</v>
      </c>
      <c r="C7" s="2">
        <f>IF(Data!C7&gt;0,Data!C7-4,"")</f>
        <v>0</v>
      </c>
      <c r="D7" s="2">
        <f>IF(Data!D7&gt;0,Data!D7-4,"")</f>
        <v>1</v>
      </c>
      <c r="E7" s="2">
        <f>IF(Data!E7&gt;0,Data!E7-4,"")</f>
        <v>2</v>
      </c>
      <c r="F7" s="2">
        <f>IF(Data!F7&gt;0,Data!F7-4,"")</f>
        <v>2</v>
      </c>
      <c r="G7" s="2">
        <f>IF(Data!G7&gt;0,Data!G7-4,"")</f>
        <v>1</v>
      </c>
      <c r="H7" s="2">
        <f>IF(Data!H7&gt;0,Data!H7-4,"")</f>
        <v>0</v>
      </c>
      <c r="K7" s="9">
        <f t="shared" si="0"/>
        <v>0.5</v>
      </c>
      <c r="L7" s="9">
        <f t="shared" si="1"/>
        <v>1.25</v>
      </c>
      <c r="M7" s="9">
        <f t="shared" si="2"/>
        <v>0.875</v>
      </c>
    </row>
    <row r="8" spans="1:13" x14ac:dyDescent="0.3">
      <c r="A8" s="2">
        <f>IF(Data!A8&gt;0,Data!A8-4,"")</f>
        <v>1</v>
      </c>
      <c r="B8" s="2">
        <f>IF(Data!B8&gt;0,Data!B8-4,"")</f>
        <v>0</v>
      </c>
      <c r="C8" s="2">
        <f>IF(Data!C8&gt;0,Data!C8-4,"")</f>
        <v>0</v>
      </c>
      <c r="D8" s="2">
        <f>IF(Data!D8&gt;0,Data!D8-4,"")</f>
        <v>-1</v>
      </c>
      <c r="E8" s="2">
        <f>IF(Data!E8&gt;0,Data!E8-4,"")</f>
        <v>-1</v>
      </c>
      <c r="F8" s="2">
        <f>IF(Data!F8&gt;0,Data!F8-4,"")</f>
        <v>-1</v>
      </c>
      <c r="G8" s="2">
        <f>IF(Data!G8&gt;0,Data!G8-4,"")</f>
        <v>0</v>
      </c>
      <c r="H8" s="2">
        <f>IF(Data!H8&gt;0,Data!H8-4,"")</f>
        <v>-1</v>
      </c>
      <c r="K8" s="9">
        <f t="shared" si="0"/>
        <v>0</v>
      </c>
      <c r="L8" s="9">
        <f t="shared" si="1"/>
        <v>-0.75</v>
      </c>
      <c r="M8" s="9">
        <f t="shared" si="2"/>
        <v>-0.375</v>
      </c>
    </row>
    <row r="9" spans="1:13" x14ac:dyDescent="0.3">
      <c r="A9" s="2">
        <f>IF(Data!A9&gt;0,Data!A9-4,"")</f>
        <v>0</v>
      </c>
      <c r="B9" s="2">
        <f>IF(Data!B9&gt;0,Data!B9-4,"")</f>
        <v>0</v>
      </c>
      <c r="C9" s="2">
        <f>IF(Data!C9&gt;0,Data!C9-4,"")</f>
        <v>0</v>
      </c>
      <c r="D9" s="2">
        <f>IF(Data!D9&gt;0,Data!D9-4,"")</f>
        <v>2</v>
      </c>
      <c r="E9" s="2">
        <f>IF(Data!E9&gt;0,Data!E9-4,"")</f>
        <v>1</v>
      </c>
      <c r="F9" s="2">
        <f>IF(Data!F9&gt;0,Data!F9-4,"")</f>
        <v>2</v>
      </c>
      <c r="G9" s="2">
        <f>IF(Data!G9&gt;0,Data!G9-4,"")</f>
        <v>-2</v>
      </c>
      <c r="H9" s="2">
        <f>IF(Data!H9&gt;0,Data!H9-4,"")</f>
        <v>-3</v>
      </c>
      <c r="K9" s="9">
        <f t="shared" si="0"/>
        <v>0.5</v>
      </c>
      <c r="L9" s="9">
        <f t="shared" si="1"/>
        <v>-0.5</v>
      </c>
      <c r="M9" s="9">
        <f t="shared" si="2"/>
        <v>0</v>
      </c>
    </row>
    <row r="10" spans="1:13" x14ac:dyDescent="0.3">
      <c r="A10" s="2">
        <f>IF(Data!A10&gt;0,Data!A10-4,"")</f>
        <v>-1</v>
      </c>
      <c r="B10" s="2">
        <f>IF(Data!B10&gt;0,Data!B10-4,"")</f>
        <v>-2</v>
      </c>
      <c r="C10" s="2">
        <f>IF(Data!C10&gt;0,Data!C10-4,"")</f>
        <v>-1</v>
      </c>
      <c r="D10" s="2">
        <f>IF(Data!D10&gt;0,Data!D10-4,"")</f>
        <v>-3</v>
      </c>
      <c r="E10" s="2">
        <f>IF(Data!E10&gt;0,Data!E10-4,"")</f>
        <v>0</v>
      </c>
      <c r="F10" s="2">
        <f>IF(Data!F10&gt;0,Data!F10-4,"")</f>
        <v>-2</v>
      </c>
      <c r="G10" s="2">
        <f>IF(Data!G10&gt;0,Data!G10-4,"")</f>
        <v>-3</v>
      </c>
      <c r="H10" s="2">
        <f>IF(Data!H10&gt;0,Data!H10-4,"")</f>
        <v>-3</v>
      </c>
      <c r="K10" s="9">
        <f t="shared" si="0"/>
        <v>-1.75</v>
      </c>
      <c r="L10" s="9">
        <f t="shared" si="1"/>
        <v>-2</v>
      </c>
      <c r="M10" s="9">
        <f t="shared" si="2"/>
        <v>-1.875</v>
      </c>
    </row>
    <row r="11" spans="1:13" x14ac:dyDescent="0.3">
      <c r="A11" s="2">
        <f>IF(Data!A11&gt;0,Data!A11-4,"")</f>
        <v>1</v>
      </c>
      <c r="B11" s="2">
        <f>IF(Data!B11&gt;0,Data!B11-4,"")</f>
        <v>0</v>
      </c>
      <c r="C11" s="2">
        <f>IF(Data!C11&gt;0,Data!C11-4,"")</f>
        <v>0</v>
      </c>
      <c r="D11" s="2">
        <f>IF(Data!D11&gt;0,Data!D11-4,"")</f>
        <v>-1</v>
      </c>
      <c r="E11" s="2">
        <f>IF(Data!E11&gt;0,Data!E11-4,"")</f>
        <v>0</v>
      </c>
      <c r="F11" s="2">
        <f>IF(Data!F11&gt;0,Data!F11-4,"")</f>
        <v>0</v>
      </c>
      <c r="G11" s="2">
        <f>IF(Data!G11&gt;0,Data!G11-4,"")</f>
        <v>1</v>
      </c>
      <c r="H11" s="2">
        <f>IF(Data!H11&gt;0,Data!H11-4,"")</f>
        <v>0</v>
      </c>
      <c r="K11" s="9">
        <f t="shared" si="0"/>
        <v>0</v>
      </c>
      <c r="L11" s="9">
        <f t="shared" si="1"/>
        <v>0.25</v>
      </c>
      <c r="M11" s="9">
        <f t="shared" si="2"/>
        <v>0.125</v>
      </c>
    </row>
    <row r="12" spans="1:13" x14ac:dyDescent="0.3">
      <c r="A12" s="2">
        <f>IF(Data!A12&gt;0,Data!A12-4,"")</f>
        <v>2</v>
      </c>
      <c r="B12" s="2">
        <f>IF(Data!B12&gt;0,Data!B12-4,"")</f>
        <v>-2</v>
      </c>
      <c r="C12" s="2">
        <f>IF(Data!C12&gt;0,Data!C12-4,"")</f>
        <v>1</v>
      </c>
      <c r="D12" s="2">
        <f>IF(Data!D12&gt;0,Data!D12-4,"")</f>
        <v>1</v>
      </c>
      <c r="E12" s="2">
        <f>IF(Data!E12&gt;0,Data!E12-4,"")</f>
        <v>1</v>
      </c>
      <c r="F12" s="2">
        <f>IF(Data!F12&gt;0,Data!F12-4,"")</f>
        <v>1</v>
      </c>
      <c r="G12" s="2">
        <f>IF(Data!G12&gt;0,Data!G12-4,"")</f>
        <v>1</v>
      </c>
      <c r="H12" s="2">
        <f>IF(Data!H12&gt;0,Data!H12-4,"")</f>
        <v>-1</v>
      </c>
      <c r="K12" s="9">
        <f t="shared" si="0"/>
        <v>0.5</v>
      </c>
      <c r="L12" s="9">
        <f t="shared" si="1"/>
        <v>0.5</v>
      </c>
      <c r="M12" s="9">
        <f t="shared" si="2"/>
        <v>0.5</v>
      </c>
    </row>
    <row r="13" spans="1:13" x14ac:dyDescent="0.3">
      <c r="A13" s="2">
        <f>IF(Data!A13&gt;0,Data!A13-4,"")</f>
        <v>1</v>
      </c>
      <c r="B13" s="2">
        <f>IF(Data!B13&gt;0,Data!B13-4,"")</f>
        <v>-1</v>
      </c>
      <c r="C13" s="2">
        <f>IF(Data!C13&gt;0,Data!C13-4,"")</f>
        <v>1</v>
      </c>
      <c r="D13" s="2">
        <f>IF(Data!D13&gt;0,Data!D13-4,"")</f>
        <v>-2</v>
      </c>
      <c r="E13" s="2">
        <f>IF(Data!E13&gt;0,Data!E13-4,"")</f>
        <v>-2</v>
      </c>
      <c r="F13" s="2">
        <f>IF(Data!F13&gt;0,Data!F13-4,"")</f>
        <v>0</v>
      </c>
      <c r="G13" s="2">
        <f>IF(Data!G13&gt;0,Data!G13-4,"")</f>
        <v>-1</v>
      </c>
      <c r="H13" s="2">
        <f>IF(Data!H13&gt;0,Data!H13-4,"")</f>
        <v>-1</v>
      </c>
      <c r="K13" s="9">
        <f t="shared" si="0"/>
        <v>-0.25</v>
      </c>
      <c r="L13" s="9">
        <f t="shared" si="1"/>
        <v>-1</v>
      </c>
      <c r="M13" s="9">
        <f t="shared" si="2"/>
        <v>-0.625</v>
      </c>
    </row>
    <row r="14" spans="1:13" x14ac:dyDescent="0.3">
      <c r="A14" s="2">
        <f>IF(Data!A14&gt;0,Data!A14-4,"")</f>
        <v>-1</v>
      </c>
      <c r="B14" s="2">
        <f>IF(Data!B14&gt;0,Data!B14-4,"")</f>
        <v>-1</v>
      </c>
      <c r="C14" s="2">
        <f>IF(Data!C14&gt;0,Data!C14-4,"")</f>
        <v>0</v>
      </c>
      <c r="D14" s="2">
        <f>IF(Data!D14&gt;0,Data!D14-4,"")</f>
        <v>-2</v>
      </c>
      <c r="E14" s="2">
        <f>IF(Data!E14&gt;0,Data!E14-4,"")</f>
        <v>-2</v>
      </c>
      <c r="F14" s="2">
        <f>IF(Data!F14&gt;0,Data!F14-4,"")</f>
        <v>-2</v>
      </c>
      <c r="G14" s="2">
        <f>IF(Data!G14&gt;0,Data!G14-4,"")</f>
        <v>0</v>
      </c>
      <c r="H14" s="2">
        <f>IF(Data!H14&gt;0,Data!H14-4,"")</f>
        <v>-1</v>
      </c>
      <c r="K14" s="9">
        <f t="shared" si="0"/>
        <v>-1</v>
      </c>
      <c r="L14" s="9">
        <f t="shared" si="1"/>
        <v>-1.25</v>
      </c>
      <c r="M14" s="9">
        <f t="shared" si="2"/>
        <v>-1.125</v>
      </c>
    </row>
    <row r="15" spans="1:13" x14ac:dyDescent="0.3">
      <c r="A15" s="2">
        <f>IF(Data!A15&gt;0,Data!A15-4,"")</f>
        <v>2</v>
      </c>
      <c r="B15" s="2">
        <f>IF(Data!B15&gt;0,Data!B15-4,"")</f>
        <v>-2</v>
      </c>
      <c r="C15" s="2">
        <f>IF(Data!C15&gt;0,Data!C15-4,"")</f>
        <v>-1</v>
      </c>
      <c r="D15" s="2">
        <f>IF(Data!D15&gt;0,Data!D15-4,"")</f>
        <v>-1</v>
      </c>
      <c r="E15" s="2">
        <f>IF(Data!E15&gt;0,Data!E15-4,"")</f>
        <v>-1</v>
      </c>
      <c r="F15" s="2">
        <f>IF(Data!F15&gt;0,Data!F15-4,"")</f>
        <v>0</v>
      </c>
      <c r="G15" s="2">
        <f>IF(Data!G15&gt;0,Data!G15-4,"")</f>
        <v>0</v>
      </c>
      <c r="H15" s="2">
        <f>IF(Data!H15&gt;0,Data!H15-4,"")</f>
        <v>-1</v>
      </c>
      <c r="K15" s="9">
        <f t="shared" si="0"/>
        <v>-0.5</v>
      </c>
      <c r="L15" s="9">
        <f t="shared" si="1"/>
        <v>-0.5</v>
      </c>
      <c r="M15" s="9">
        <f t="shared" si="2"/>
        <v>-0.5</v>
      </c>
    </row>
    <row r="16" spans="1:13" x14ac:dyDescent="0.3">
      <c r="A16" s="2">
        <f>IF(Data!A16&gt;0,Data!A16-4,"")</f>
        <v>0</v>
      </c>
      <c r="B16" s="2">
        <f>IF(Data!B16&gt;0,Data!B16-4,"")</f>
        <v>-1</v>
      </c>
      <c r="C16" s="2">
        <f>IF(Data!C16&gt;0,Data!C16-4,"")</f>
        <v>-2</v>
      </c>
      <c r="D16" s="2">
        <f>IF(Data!D16&gt;0,Data!D16-4,"")</f>
        <v>0</v>
      </c>
      <c r="E16" s="2">
        <f>IF(Data!E16&gt;0,Data!E16-4,"")</f>
        <v>3</v>
      </c>
      <c r="F16" s="2">
        <f>IF(Data!F16&gt;0,Data!F16-4,"")</f>
        <v>0</v>
      </c>
      <c r="G16" s="2">
        <f>IF(Data!G16&gt;0,Data!G16-4,"")</f>
        <v>1</v>
      </c>
      <c r="H16" s="2">
        <f>IF(Data!H16&gt;0,Data!H16-4,"")</f>
        <v>0</v>
      </c>
      <c r="K16" s="9">
        <f t="shared" si="0"/>
        <v>-0.75</v>
      </c>
      <c r="L16" s="9">
        <f t="shared" si="1"/>
        <v>1</v>
      </c>
      <c r="M16" s="9">
        <f t="shared" si="2"/>
        <v>0.125</v>
      </c>
    </row>
    <row r="17" spans="1:13" x14ac:dyDescent="0.3">
      <c r="A17" s="2">
        <f>IF(Data!A17&gt;0,Data!A17-4,"")</f>
        <v>2</v>
      </c>
      <c r="B17" s="2">
        <f>IF(Data!B17&gt;0,Data!B17-4,"")</f>
        <v>2</v>
      </c>
      <c r="C17" s="2">
        <f>IF(Data!C17&gt;0,Data!C17-4,"")</f>
        <v>1</v>
      </c>
      <c r="D17" s="2">
        <f>IF(Data!D17&gt;0,Data!D17-4,"")</f>
        <v>3</v>
      </c>
      <c r="E17" s="2">
        <f>IF(Data!E17&gt;0,Data!E17-4,"")</f>
        <v>1</v>
      </c>
      <c r="F17" s="2">
        <f>IF(Data!F17&gt;0,Data!F17-4,"")</f>
        <v>2</v>
      </c>
      <c r="G17" s="2">
        <f>IF(Data!G17&gt;0,Data!G17-4,"")</f>
        <v>0</v>
      </c>
      <c r="H17" s="2">
        <f>IF(Data!H17&gt;0,Data!H17-4,"")</f>
        <v>1</v>
      </c>
      <c r="K17" s="9">
        <f t="shared" si="0"/>
        <v>2</v>
      </c>
      <c r="L17" s="9">
        <f t="shared" si="1"/>
        <v>1</v>
      </c>
      <c r="M17" s="9">
        <f t="shared" si="2"/>
        <v>1.5</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G1" workbookViewId="0">
      <selection activeCell="R22" sqref="R22"/>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59" t="s">
        <v>415</v>
      </c>
      <c r="B1" s="60"/>
      <c r="C1" s="60"/>
      <c r="D1" s="60"/>
      <c r="E1" s="60"/>
      <c r="F1" s="60"/>
      <c r="G1" s="60"/>
      <c r="H1" s="60"/>
      <c r="I1" s="60"/>
      <c r="J1" s="60"/>
      <c r="K1" s="60"/>
      <c r="L1" s="60"/>
      <c r="M1" s="60"/>
      <c r="N1" s="60"/>
    </row>
    <row r="3" spans="1:18" x14ac:dyDescent="0.3">
      <c r="A3" s="3" t="s">
        <v>1</v>
      </c>
      <c r="B3" s="5" t="s">
        <v>21</v>
      </c>
      <c r="C3" s="5" t="s">
        <v>22</v>
      </c>
      <c r="D3" s="5" t="s">
        <v>23</v>
      </c>
      <c r="E3" s="5" t="s">
        <v>24</v>
      </c>
      <c r="F3" s="3" t="s">
        <v>413</v>
      </c>
      <c r="G3" s="3" t="s">
        <v>414</v>
      </c>
      <c r="H3" s="5" t="s">
        <v>25</v>
      </c>
      <c r="I3" s="2"/>
      <c r="K3" s="61" t="s">
        <v>412</v>
      </c>
      <c r="L3" s="61"/>
    </row>
    <row r="4" spans="1:18" x14ac:dyDescent="0.3">
      <c r="A4" s="4">
        <v>1</v>
      </c>
      <c r="B4" s="6">
        <f>AVERAGE(DT!A4:A1004)</f>
        <v>0.7857142857142857</v>
      </c>
      <c r="C4" s="6">
        <f>VAR(DT!A4:A1004)</f>
        <v>1.1043956043956045</v>
      </c>
      <c r="D4" s="6">
        <f>SQRT(C4)</f>
        <v>1.0509022810878299</v>
      </c>
      <c r="E4" s="7">
        <f>COUNTA(Data!A4:A1000)</f>
        <v>14</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8.9285714285714288E-2</v>
      </c>
      <c r="R4" s="8"/>
    </row>
    <row r="5" spans="1:18" x14ac:dyDescent="0.3">
      <c r="A5" s="4">
        <v>2</v>
      </c>
      <c r="B5" s="6">
        <f>AVERAGE(DT!B4:B1004)</f>
        <v>-0.7142857142857143</v>
      </c>
      <c r="C5" s="6">
        <f>VAR(DT!B4:B1004)</f>
        <v>1.1428571428571428</v>
      </c>
      <c r="D5" s="6">
        <f t="shared" ref="D5:D11" si="0">SQRT(C5)</f>
        <v>1.0690449676496976</v>
      </c>
      <c r="E5" s="7">
        <f>COUNTA(Data!B4:B1000)</f>
        <v>14</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-0.35714285714285715</v>
      </c>
    </row>
    <row r="6" spans="1:18" x14ac:dyDescent="0.3">
      <c r="A6" s="4">
        <v>3</v>
      </c>
      <c r="B6" s="6">
        <f>AVERAGE(DT!C4:C1004)</f>
        <v>0.35714285714285715</v>
      </c>
      <c r="C6" s="6">
        <f>VAR(DT!C4:C1004)</f>
        <v>1.6318681318681318</v>
      </c>
      <c r="D6" s="6">
        <f t="shared" si="0"/>
        <v>1.2774459408789602</v>
      </c>
      <c r="E6" s="7">
        <f>COUNTA(Data!C4:C1000)</f>
        <v>14</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-0.13392857142857142</v>
      </c>
    </row>
    <row r="7" spans="1:18" x14ac:dyDescent="0.3">
      <c r="A7" s="4">
        <v>4</v>
      </c>
      <c r="B7" s="6">
        <f>AVERAGE(DT!D4:D1004)</f>
        <v>-7.1428571428571425E-2</v>
      </c>
      <c r="C7" s="6">
        <f>VAR(DT!D4:D1004)</f>
        <v>2.8406593406593408</v>
      </c>
      <c r="D7" s="6">
        <f t="shared" si="0"/>
        <v>1.6854255666327542</v>
      </c>
      <c r="E7" s="7">
        <f>COUNTA(Data!D4:D1000)</f>
        <v>14</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7.1428571428571425E-2</v>
      </c>
      <c r="C8" s="6">
        <f>VAR(DT!E4:E1004)</f>
        <v>2.3791208791208791</v>
      </c>
      <c r="D8" s="6">
        <f t="shared" si="0"/>
        <v>1.5424399110243741</v>
      </c>
      <c r="E8" s="7">
        <f>COUNTA(Data!E4:E1000)</f>
        <v>14</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0.21428571428571427</v>
      </c>
      <c r="C9" s="6">
        <f>VAR(DT!F4:F1004)</f>
        <v>2.3351648351648353</v>
      </c>
      <c r="D9" s="6">
        <f t="shared" si="0"/>
        <v>1.5281246137553166</v>
      </c>
      <c r="E9" s="7">
        <f>COUNTA(Data!F4:F1000)</f>
        <v>14</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-0.6428571428571429</v>
      </c>
      <c r="C10" s="6">
        <f>VAR(DT!G4:G1004)</f>
        <v>2.401098901098901</v>
      </c>
      <c r="D10" s="6">
        <f t="shared" si="0"/>
        <v>1.549547966698321</v>
      </c>
      <c r="E10" s="7">
        <f>COUNTA(Data!G4:G1000)</f>
        <v>14</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-1.0714285714285714</v>
      </c>
      <c r="C11" s="6">
        <f>VAR(DT!H4:H1004)</f>
        <v>1.456043956043956</v>
      </c>
      <c r="D11" s="6">
        <f t="shared" si="0"/>
        <v>1.2066664642907567</v>
      </c>
      <c r="E11" s="7">
        <f>COUNTA(Data!H4:H1000)</f>
        <v>14</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J5" sqref="J5"/>
    </sheetView>
  </sheetViews>
  <sheetFormatPr baseColWidth="10" defaultColWidth="9.109375" defaultRowHeight="14.4" x14ac:dyDescent="0.3"/>
  <cols>
    <col min="5" max="5" width="12.5546875" customWidth="1"/>
    <col min="9" max="9" width="18.5546875" customWidth="1"/>
    <col min="13" max="13" width="11.88671875" customWidth="1"/>
  </cols>
  <sheetData>
    <row r="1" spans="1:15" ht="88.5" customHeight="1" x14ac:dyDescent="0.3">
      <c r="A1" s="62" t="s">
        <v>258</v>
      </c>
      <c r="B1" s="63"/>
      <c r="C1" s="63"/>
      <c r="D1" s="63"/>
      <c r="E1" s="63"/>
      <c r="F1" s="63"/>
      <c r="G1" s="63"/>
      <c r="H1" s="63"/>
      <c r="I1" s="63"/>
      <c r="J1" s="63"/>
      <c r="K1" s="63"/>
      <c r="L1" s="63"/>
      <c r="M1" s="63"/>
      <c r="N1" s="63"/>
      <c r="O1" s="63"/>
    </row>
    <row r="3" spans="1:15" x14ac:dyDescent="0.3">
      <c r="A3" s="61" t="s">
        <v>29</v>
      </c>
      <c r="B3" s="61"/>
      <c r="C3" s="61"/>
      <c r="D3" s="61"/>
      <c r="E3" s="61"/>
      <c r="F3" s="61"/>
      <c r="G3" s="61"/>
      <c r="I3" s="61" t="s">
        <v>26</v>
      </c>
      <c r="J3" s="61"/>
      <c r="K3" s="61"/>
      <c r="L3" s="61"/>
      <c r="M3" s="61"/>
      <c r="N3" s="61"/>
      <c r="O3" s="61"/>
    </row>
    <row r="4" spans="1:15" x14ac:dyDescent="0.3">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3">
      <c r="A5" s="13">
        <v>1</v>
      </c>
      <c r="B5" s="12">
        <f>Results!B4</f>
        <v>0.7857142857142857</v>
      </c>
      <c r="C5" s="12">
        <f>Results!D4</f>
        <v>1.0509022810878299</v>
      </c>
      <c r="D5" s="7">
        <f>Results!E4</f>
        <v>14</v>
      </c>
      <c r="E5" s="12">
        <f t="shared" ref="E5:E12" si="0">CONFIDENCE(0.05, C5, D5)</f>
        <v>0.55048616409506024</v>
      </c>
      <c r="F5" s="12">
        <f t="shared" ref="F5:F12" si="1">B5-E5</f>
        <v>0.23522812161922546</v>
      </c>
      <c r="G5" s="12">
        <f t="shared" ref="G5:G12" si="2">B5+E5</f>
        <v>1.336200449809346</v>
      </c>
      <c r="I5" s="11" t="str">
        <f>VLOOKUP(Read_First!B4,Items!A1:S50,18,FALSE)</f>
        <v>Pragmatic Quality</v>
      </c>
      <c r="J5" s="12">
        <f>AVERAGE(DT!K4:K1004)</f>
        <v>8.9285714285714288E-2</v>
      </c>
      <c r="K5" s="12">
        <f>STDEV(DT!K4:K1004)</f>
        <v>0.92822795845478756</v>
      </c>
      <c r="L5" s="7">
        <f>MAX(D5:D12)</f>
        <v>14</v>
      </c>
      <c r="M5" s="12">
        <f t="shared" ref="M5:M7" si="3">CONFIDENCE(0.05, K5, L5)</f>
        <v>0.48622660493859921</v>
      </c>
      <c r="N5" s="12">
        <f t="shared" ref="N5:N7" si="4">J5-M5</f>
        <v>-0.3969408906528849</v>
      </c>
      <c r="O5" s="12">
        <f t="shared" ref="O5:O7" si="5">J5+M5</f>
        <v>0.57551231922431345</v>
      </c>
    </row>
    <row r="6" spans="1:15" x14ac:dyDescent="0.3">
      <c r="A6" s="13">
        <v>2</v>
      </c>
      <c r="B6" s="12">
        <f>Results!B5</f>
        <v>-0.7142857142857143</v>
      </c>
      <c r="C6" s="12">
        <f>Results!D5</f>
        <v>1.0690449676496976</v>
      </c>
      <c r="D6" s="7">
        <f>Results!E5</f>
        <v>14</v>
      </c>
      <c r="E6" s="12">
        <f t="shared" si="0"/>
        <v>0.55998970986858687</v>
      </c>
      <c r="F6" s="12">
        <f t="shared" si="1"/>
        <v>-1.2742754241543013</v>
      </c>
      <c r="G6" s="12">
        <f t="shared" si="2"/>
        <v>-0.15429600441712743</v>
      </c>
      <c r="I6" s="11" t="str">
        <f>VLOOKUP(Read_First!B4,Items!A1:S50,19,FALSE)</f>
        <v>Hedonic Quality</v>
      </c>
      <c r="J6" s="12">
        <f>AVERAGE(DT!L4:L1004)</f>
        <v>-0.35714285714285715</v>
      </c>
      <c r="K6" s="12">
        <f>STDEV(DT!L4:L1004)</f>
        <v>1.1168047041684357</v>
      </c>
      <c r="L6" s="7">
        <f>L5</f>
        <v>14</v>
      </c>
      <c r="M6" s="12">
        <f t="shared" si="3"/>
        <v>0.58500733008649708</v>
      </c>
      <c r="N6" s="12">
        <f t="shared" si="4"/>
        <v>-0.94215018722935429</v>
      </c>
      <c r="O6" s="12">
        <f t="shared" si="5"/>
        <v>0.22786447294363993</v>
      </c>
    </row>
    <row r="7" spans="1:15" x14ac:dyDescent="0.3">
      <c r="A7" s="13">
        <v>3</v>
      </c>
      <c r="B7" s="12">
        <f>Results!B6</f>
        <v>0.35714285714285715</v>
      </c>
      <c r="C7" s="12">
        <f>Results!D6</f>
        <v>1.2774459408789602</v>
      </c>
      <c r="D7" s="7">
        <f>Results!E6</f>
        <v>14</v>
      </c>
      <c r="E7" s="12">
        <f t="shared" si="0"/>
        <v>0.669154809622582</v>
      </c>
      <c r="F7" s="12">
        <f t="shared" si="1"/>
        <v>-0.31201195247972485</v>
      </c>
      <c r="G7" s="12">
        <f t="shared" si="2"/>
        <v>1.0262976667654391</v>
      </c>
      <c r="I7" s="11" t="s">
        <v>411</v>
      </c>
      <c r="J7" s="12">
        <f>AVERAGE(DT!M4:M1004)</f>
        <v>-0.13392857142857142</v>
      </c>
      <c r="K7" s="12">
        <f>STDEV(DT!M4:M1004)</f>
        <v>0.84133634217198816</v>
      </c>
      <c r="L7" s="7">
        <f>L6</f>
        <v>14</v>
      </c>
      <c r="M7" s="12">
        <f t="shared" si="3"/>
        <v>0.4407108292091711</v>
      </c>
      <c r="N7" s="12">
        <f t="shared" si="4"/>
        <v>-0.57463940063774255</v>
      </c>
      <c r="O7" s="12">
        <f t="shared" si="5"/>
        <v>0.30678225778059964</v>
      </c>
    </row>
    <row r="8" spans="1:15" x14ac:dyDescent="0.3">
      <c r="A8" s="13">
        <v>4</v>
      </c>
      <c r="B8" s="12">
        <f>Results!B7</f>
        <v>-7.1428571428571425E-2</v>
      </c>
      <c r="C8" s="12">
        <f>Results!D7</f>
        <v>1.6854255666327542</v>
      </c>
      <c r="D8" s="7">
        <f>Results!E7</f>
        <v>14</v>
      </c>
      <c r="E8" s="12">
        <f t="shared" si="0"/>
        <v>0.88286367984947456</v>
      </c>
      <c r="F8" s="12">
        <f t="shared" si="1"/>
        <v>-0.95429225127804596</v>
      </c>
      <c r="G8" s="12">
        <f t="shared" si="2"/>
        <v>0.81143510842090316</v>
      </c>
      <c r="I8" s="37"/>
      <c r="J8" s="38"/>
      <c r="K8" s="38"/>
      <c r="L8" s="43"/>
      <c r="M8" s="38"/>
      <c r="N8" s="38"/>
      <c r="O8" s="38"/>
    </row>
    <row r="9" spans="1:15" x14ac:dyDescent="0.3">
      <c r="A9" s="13">
        <v>5</v>
      </c>
      <c r="B9" s="12">
        <f>Results!B8</f>
        <v>7.1428571428571425E-2</v>
      </c>
      <c r="C9" s="12">
        <f>Results!D8</f>
        <v>1.5424399110243741</v>
      </c>
      <c r="D9" s="7">
        <f>Results!E8</f>
        <v>14</v>
      </c>
      <c r="E9" s="12">
        <f t="shared" si="0"/>
        <v>0.80796458933175574</v>
      </c>
      <c r="F9" s="12">
        <f t="shared" si="1"/>
        <v>-0.73653601790318435</v>
      </c>
      <c r="G9" s="12">
        <f t="shared" si="2"/>
        <v>0.87939316076032714</v>
      </c>
      <c r="I9" s="37"/>
      <c r="J9" s="38"/>
      <c r="K9" s="38"/>
      <c r="L9" s="43"/>
      <c r="M9" s="38"/>
      <c r="N9" s="38"/>
      <c r="O9" s="38"/>
    </row>
    <row r="10" spans="1:15" x14ac:dyDescent="0.3">
      <c r="A10" s="13">
        <v>6</v>
      </c>
      <c r="B10" s="12">
        <f>Results!B9</f>
        <v>0.21428571428571427</v>
      </c>
      <c r="C10" s="12">
        <f>Results!D9</f>
        <v>1.5281246137553166</v>
      </c>
      <c r="D10" s="7">
        <f>Results!E9</f>
        <v>14</v>
      </c>
      <c r="E10" s="12">
        <f t="shared" si="0"/>
        <v>0.80046591583628413</v>
      </c>
      <c r="F10" s="12">
        <f t="shared" si="1"/>
        <v>-0.58618020155056982</v>
      </c>
      <c r="G10" s="12">
        <f t="shared" si="2"/>
        <v>1.0147516301219983</v>
      </c>
      <c r="I10" s="20"/>
      <c r="J10" s="38"/>
      <c r="K10" s="38"/>
      <c r="L10" s="43"/>
      <c r="M10" s="38"/>
      <c r="N10" s="38"/>
      <c r="O10" s="38"/>
    </row>
    <row r="11" spans="1:15" x14ac:dyDescent="0.3">
      <c r="A11" s="13">
        <v>7</v>
      </c>
      <c r="B11" s="12">
        <f>Results!B10</f>
        <v>-0.6428571428571429</v>
      </c>
      <c r="C11" s="12">
        <f>Results!D10</f>
        <v>1.549547966698321</v>
      </c>
      <c r="D11" s="7">
        <f>Results!E10</f>
        <v>14</v>
      </c>
      <c r="E11" s="12">
        <f t="shared" si="0"/>
        <v>0.81168794817542944</v>
      </c>
      <c r="F11" s="12">
        <f t="shared" si="1"/>
        <v>-1.4545450910325723</v>
      </c>
      <c r="G11" s="12">
        <f t="shared" si="2"/>
        <v>0.16883080531828654</v>
      </c>
    </row>
    <row r="12" spans="1:15" x14ac:dyDescent="0.3">
      <c r="A12" s="13">
        <v>8</v>
      </c>
      <c r="B12" s="12">
        <f>Results!B11</f>
        <v>-1.0714285714285714</v>
      </c>
      <c r="C12" s="12">
        <f>Results!D11</f>
        <v>1.2066664642907567</v>
      </c>
      <c r="D12" s="7">
        <f>Results!E11</f>
        <v>14</v>
      </c>
      <c r="E12" s="12">
        <f t="shared" si="0"/>
        <v>0.63207893371586699</v>
      </c>
      <c r="F12" s="12">
        <f t="shared" si="1"/>
        <v>-1.7035075051444384</v>
      </c>
      <c r="G12" s="12">
        <f t="shared" si="2"/>
        <v>-0.43934963771270441</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2" t="s">
        <v>259</v>
      </c>
      <c r="B1" s="64"/>
      <c r="C1" s="64"/>
      <c r="D1" s="64"/>
      <c r="E1" s="64"/>
      <c r="F1" s="64"/>
      <c r="G1" s="64"/>
      <c r="H1" s="64"/>
      <c r="I1" s="64"/>
      <c r="J1" s="64"/>
      <c r="K1" s="64"/>
      <c r="L1" s="64"/>
      <c r="M1" s="64"/>
      <c r="N1" s="64"/>
      <c r="O1" s="64"/>
      <c r="P1" s="64"/>
      <c r="Q1" s="64"/>
      <c r="R1" s="64"/>
    </row>
    <row r="3" spans="1:18" x14ac:dyDescent="0.3">
      <c r="D3" s="55" t="str">
        <f>VLOOKUP(Read_First!B4,Items!A1:S50,18,FALSE)</f>
        <v>Pragmatic Quality</v>
      </c>
      <c r="E3" s="55"/>
      <c r="G3" s="55" t="str">
        <f>VLOOKUP(Read_First!B4,Items!A1:S50,19,FALSE)</f>
        <v>Hedonic Quality</v>
      </c>
      <c r="H3" s="55"/>
    </row>
    <row r="4" spans="1:18" x14ac:dyDescent="0.3">
      <c r="D4" s="29" t="s">
        <v>0</v>
      </c>
      <c r="E4" s="29" t="s">
        <v>30</v>
      </c>
      <c r="G4" s="29" t="s">
        <v>0</v>
      </c>
      <c r="H4" s="29" t="s">
        <v>30</v>
      </c>
    </row>
    <row r="5" spans="1:18" x14ac:dyDescent="0.3">
      <c r="D5" s="30">
        <v>1.2</v>
      </c>
      <c r="E5" s="31">
        <f>CORREL(DT!A4:A1004,DT!B4:B1004)</f>
        <v>0.19562767576168474</v>
      </c>
      <c r="G5" s="30">
        <v>5.6</v>
      </c>
      <c r="H5" s="31">
        <f>CORREL(DT!E4:E1004,DT!F4:F1004)</f>
        <v>0.61308026335822152</v>
      </c>
    </row>
    <row r="6" spans="1:18" x14ac:dyDescent="0.3">
      <c r="D6" s="30">
        <v>1.3</v>
      </c>
      <c r="E6" s="31">
        <f>CORREL(DT!A4:A1004,DT!C4:C1004)</f>
        <v>0.46248983311813657</v>
      </c>
      <c r="G6" s="30">
        <v>5.7</v>
      </c>
      <c r="H6" s="31">
        <f>CORREL(DT!E4:E1004,DT!G4:G1004)</f>
        <v>0.37471660423923403</v>
      </c>
    </row>
    <row r="7" spans="1:18" x14ac:dyDescent="0.3">
      <c r="D7" s="30">
        <v>1.4</v>
      </c>
      <c r="E7" s="31">
        <f>CORREL(DT!A4:A1004,DT!D4:D1004)</f>
        <v>0.42498858660914562</v>
      </c>
      <c r="G7" s="30">
        <v>5.8</v>
      </c>
      <c r="H7" s="31">
        <f>CORREL(DT!E4:E1004,DT!H4:H1004)</f>
        <v>0.37491846979266991</v>
      </c>
    </row>
    <row r="8" spans="1:18" x14ac:dyDescent="0.3">
      <c r="D8" s="30">
        <v>2.2999999999999998</v>
      </c>
      <c r="E8" s="31">
        <f>CORREL(DT!B4:B1004,DT!C4:C1004)</f>
        <v>0.14484136487558025</v>
      </c>
      <c r="G8" s="30">
        <v>6.7</v>
      </c>
      <c r="H8" s="31">
        <f>CORREL(DT!F4:F1004,DT!G4:G1004)</f>
        <v>0.1925940690522675</v>
      </c>
    </row>
    <row r="9" spans="1:18" x14ac:dyDescent="0.3">
      <c r="D9" s="30">
        <v>2.4</v>
      </c>
      <c r="E9" s="31">
        <f>CORREL(DT!B4:B1004,DT!D4:D1004)</f>
        <v>0.56719971661137936</v>
      </c>
      <c r="G9" s="30">
        <v>6.8</v>
      </c>
      <c r="H9" s="31">
        <f>CORREL(DT!F4:F1004,DT!H4:H1004)</f>
        <v>0.42610696733773612</v>
      </c>
    </row>
    <row r="10" spans="1:18" x14ac:dyDescent="0.3">
      <c r="D10" s="30">
        <v>3.4</v>
      </c>
      <c r="E10" s="31">
        <f>CORREL(DT!C4:C1004,DT!D4:D1004)</f>
        <v>0.33430879290822424</v>
      </c>
      <c r="G10" s="30">
        <v>7.8</v>
      </c>
      <c r="H10" s="31">
        <f>CORREL(DT!G4:G1004,DT!H4:H1004)</f>
        <v>0.75521301863130708</v>
      </c>
    </row>
    <row r="11" spans="1:18" x14ac:dyDescent="0.3">
      <c r="D11" s="32" t="s">
        <v>263</v>
      </c>
      <c r="E11" s="31">
        <f>AVERAGE(E5:E10)</f>
        <v>0.35490932831402516</v>
      </c>
      <c r="G11" s="32" t="s">
        <v>263</v>
      </c>
      <c r="H11" s="31">
        <f>AVERAGE(H5:H10)</f>
        <v>0.45610489873523935</v>
      </c>
    </row>
    <row r="12" spans="1:18" x14ac:dyDescent="0.3">
      <c r="C12" s="10"/>
      <c r="D12" s="33" t="s">
        <v>3</v>
      </c>
      <c r="E12" s="34">
        <f>(4*E11)/(1+(3*E11))</f>
        <v>0.6875662671351489</v>
      </c>
      <c r="F12" s="10"/>
      <c r="G12" s="33" t="s">
        <v>3</v>
      </c>
      <c r="H12" s="34">
        <f>(4*H11)/(1+(3*H11))</f>
        <v>0.77034508879409658</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4" workbookViewId="0">
      <selection activeCell="D39" sqref="D39"/>
    </sheetView>
  </sheetViews>
  <sheetFormatPr baseColWidth="10"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5" t="s">
        <v>704</v>
      </c>
      <c r="B1" s="66"/>
      <c r="C1" s="66"/>
      <c r="D1" s="66"/>
      <c r="E1" s="66"/>
      <c r="F1" s="66"/>
      <c r="G1" s="66"/>
      <c r="H1" s="66"/>
    </row>
    <row r="3" spans="1:8" x14ac:dyDescent="0.3">
      <c r="A3" s="28" t="s">
        <v>25</v>
      </c>
      <c r="B3" s="28" t="s">
        <v>21</v>
      </c>
      <c r="C3" s="28" t="s">
        <v>32</v>
      </c>
      <c r="D3" s="28" t="s">
        <v>33</v>
      </c>
    </row>
    <row r="4" spans="1:8" x14ac:dyDescent="0.3">
      <c r="A4" s="16" t="str">
        <f>VLOOKUP(Read_First!B4,Items!A1:S50,18,FALSE)</f>
        <v>Pragmatic Quality</v>
      </c>
      <c r="B4" s="15">
        <f>Results!L4</f>
        <v>8.9285714285714288E-2</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-0.35714285714285715</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411</v>
      </c>
      <c r="B6" s="39">
        <f>Results!L6</f>
        <v>-0.13392857142857142</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7" t="s">
        <v>260</v>
      </c>
      <c r="B24" s="67"/>
      <c r="C24" s="67"/>
      <c r="D24" s="67"/>
      <c r="E24" s="67"/>
      <c r="F24" s="67"/>
      <c r="G24" s="67"/>
      <c r="H24" s="67"/>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8.9285714285714288E-2</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-0.35714285714285715</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-0.13392857142857142</v>
      </c>
    </row>
    <row r="30" spans="1:8" x14ac:dyDescent="0.3">
      <c r="A30" s="67" t="s">
        <v>677</v>
      </c>
      <c r="B30" s="67"/>
      <c r="C30" s="67"/>
      <c r="D30" s="67"/>
      <c r="E30" s="67"/>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8" t="s">
        <v>709</v>
      </c>
      <c r="B1" s="69"/>
      <c r="C1" s="69"/>
      <c r="D1" s="69"/>
      <c r="E1" s="69"/>
      <c r="F1" s="69"/>
      <c r="G1" s="69"/>
      <c r="H1" s="69"/>
      <c r="I1" s="69"/>
      <c r="J1" s="69"/>
      <c r="K1" s="69"/>
      <c r="L1" s="69"/>
      <c r="M1" s="70"/>
      <c r="O1" s="15"/>
      <c r="P1" s="15"/>
    </row>
    <row r="2" spans="1:16" x14ac:dyDescent="0.3">
      <c r="A2" s="55" t="s">
        <v>0</v>
      </c>
      <c r="B2" s="55"/>
      <c r="C2" s="55"/>
      <c r="D2" s="55"/>
      <c r="E2" s="55"/>
      <c r="F2" s="55"/>
      <c r="G2" s="55"/>
      <c r="H2" s="55"/>
      <c r="K2" s="55" t="s">
        <v>261</v>
      </c>
      <c r="L2" s="55"/>
      <c r="M2" s="55"/>
      <c r="O2" s="71" t="s">
        <v>705</v>
      </c>
      <c r="P2" s="71"/>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1</v>
      </c>
      <c r="B4" s="2">
        <f>IF(Data!B4&gt;0,Data!B4-4,"")</f>
        <v>-1</v>
      </c>
      <c r="C4" s="2">
        <f>IF(Data!C4&gt;0,Data!C4-4,"")</f>
        <v>2</v>
      </c>
      <c r="D4" s="2">
        <f>IF(Data!D4&gt;0,Data!D4-4,"")</f>
        <v>1</v>
      </c>
      <c r="E4" s="2">
        <f>IF(Data!E4&gt;0,Data!E4-4,"")</f>
        <v>0</v>
      </c>
      <c r="F4" s="2">
        <f>IF(Data!F4&gt;0,Data!F4-4,"")</f>
        <v>2</v>
      </c>
      <c r="G4" s="2">
        <f>IF(Data!G4&gt;0,Data!G4-4,"")</f>
        <v>-3</v>
      </c>
      <c r="H4" s="2">
        <f>IF(Data!H4&gt;0,Data!H4-4,"")</f>
        <v>-1</v>
      </c>
      <c r="K4" s="7" t="str">
        <f>IF((MAX(A4,B4,C4,D4)-MIN(A4,B4,C4,D4))&gt;3,1,"")</f>
        <v/>
      </c>
      <c r="L4" s="7">
        <f>IF((MAX(E4,F4,G4,H4)-MIN(E4,F4,G4,H4))&gt;3,1,"")</f>
        <v>1</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2</v>
      </c>
      <c r="P4" s="4" t="str">
        <f>IF(COUNTIF(Data!A4:H4,4)=8,"Remove","")</f>
        <v/>
      </c>
    </row>
    <row r="5" spans="1:16" x14ac:dyDescent="0.3">
      <c r="A5" s="2">
        <f>IF(Data!A5&gt;0,Data!A5-4,"")</f>
        <v>2</v>
      </c>
      <c r="B5" s="2">
        <f>IF(Data!B5&gt;0,Data!B5-4,"")</f>
        <v>-1</v>
      </c>
      <c r="C5" s="2">
        <f>IF(Data!C5&gt;0,Data!C5-4,"")</f>
        <v>3</v>
      </c>
      <c r="D5" s="2">
        <f>IF(Data!D5&gt;0,Data!D5-4,"")</f>
        <v>0</v>
      </c>
      <c r="E5" s="2">
        <f>IF(Data!E5&gt;0,Data!E5-4,"")</f>
        <v>-2</v>
      </c>
      <c r="F5" s="2">
        <f>IF(Data!F5&gt;0,Data!F5-4,"")</f>
        <v>-2</v>
      </c>
      <c r="G5" s="2">
        <f>IF(Data!G5&gt;0,Data!G5-4,"")</f>
        <v>-3</v>
      </c>
      <c r="H5" s="2">
        <f>IF(Data!H5&gt;0,Data!H5-4,"")</f>
        <v>-3</v>
      </c>
      <c r="K5" s="7">
        <f t="shared" ref="K5:K68" si="0">IF((MAX(A5,B5,C5,D5)-MIN(A5,B5,C5,D5))&gt;3,1,"")</f>
        <v>1</v>
      </c>
      <c r="L5" s="7" t="str">
        <f t="shared" ref="L5:L68" si="1">IF((MAX(E5,F5,G5,H5)-MIN(E5,F5,G5,H5))&gt;3,1,"")</f>
        <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2</v>
      </c>
      <c r="P5" s="4" t="str">
        <f>IF(COUNTIF(Data!A5:H5,4)=8,"Remove","")</f>
        <v/>
      </c>
    </row>
    <row r="6" spans="1:16" x14ac:dyDescent="0.3">
      <c r="A6" s="2">
        <f>IF(Data!A6&gt;0,Data!A6-4,"")</f>
        <v>0</v>
      </c>
      <c r="B6" s="2">
        <f>IF(Data!B6&gt;0,Data!B6-4,"")</f>
        <v>-1</v>
      </c>
      <c r="C6" s="2">
        <f>IF(Data!C6&gt;0,Data!C6-4,"")</f>
        <v>1</v>
      </c>
      <c r="D6" s="2">
        <f>IF(Data!D6&gt;0,Data!D6-4,"")</f>
        <v>1</v>
      </c>
      <c r="E6" s="2">
        <f>IF(Data!E6&gt;0,Data!E6-4,"")</f>
        <v>1</v>
      </c>
      <c r="F6" s="2">
        <f>IF(Data!F6&gt;0,Data!F6-4,"")</f>
        <v>1</v>
      </c>
      <c r="G6" s="2">
        <f>IF(Data!G6&gt;0,Data!G6-4,"")</f>
        <v>-1</v>
      </c>
      <c r="H6" s="2">
        <f>IF(Data!H6&gt;0,Data!H6-4,"")</f>
        <v>-1</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3">
      <c r="A7" s="2">
        <f>IF(Data!A7&gt;0,Data!A7-4,"")</f>
        <v>1</v>
      </c>
      <c r="B7" s="2">
        <f>IF(Data!B7&gt;0,Data!B7-4,"")</f>
        <v>0</v>
      </c>
      <c r="C7" s="2">
        <f>IF(Data!C7&gt;0,Data!C7-4,"")</f>
        <v>0</v>
      </c>
      <c r="D7" s="2">
        <f>IF(Data!D7&gt;0,Data!D7-4,"")</f>
        <v>1</v>
      </c>
      <c r="E7" s="2">
        <f>IF(Data!E7&gt;0,Data!E7-4,"")</f>
        <v>2</v>
      </c>
      <c r="F7" s="2">
        <f>IF(Data!F7&gt;0,Data!F7-4,"")</f>
        <v>2</v>
      </c>
      <c r="G7" s="2">
        <f>IF(Data!G7&gt;0,Data!G7-4,"")</f>
        <v>1</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3">
      <c r="A8" s="2">
        <f>IF(Data!A8&gt;0,Data!A8-4,"")</f>
        <v>1</v>
      </c>
      <c r="B8" s="2">
        <f>IF(Data!B8&gt;0,Data!B8-4,"")</f>
        <v>0</v>
      </c>
      <c r="C8" s="2">
        <f>IF(Data!C8&gt;0,Data!C8-4,"")</f>
        <v>0</v>
      </c>
      <c r="D8" s="2">
        <f>IF(Data!D8&gt;0,Data!D8-4,"")</f>
        <v>-1</v>
      </c>
      <c r="E8" s="2">
        <f>IF(Data!E8&gt;0,Data!E8-4,"")</f>
        <v>-1</v>
      </c>
      <c r="F8" s="2">
        <f>IF(Data!F8&gt;0,Data!F8-4,"")</f>
        <v>-1</v>
      </c>
      <c r="G8" s="2">
        <f>IF(Data!G8&gt;0,Data!G8-4,"")</f>
        <v>0</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3">
      <c r="A9" s="2">
        <f>IF(Data!A9&gt;0,Data!A9-4,"")</f>
        <v>0</v>
      </c>
      <c r="B9" s="2">
        <f>IF(Data!B9&gt;0,Data!B9-4,"")</f>
        <v>0</v>
      </c>
      <c r="C9" s="2">
        <f>IF(Data!C9&gt;0,Data!C9-4,"")</f>
        <v>0</v>
      </c>
      <c r="D9" s="2">
        <f>IF(Data!D9&gt;0,Data!D9-4,"")</f>
        <v>2</v>
      </c>
      <c r="E9" s="2">
        <f>IF(Data!E9&gt;0,Data!E9-4,"")</f>
        <v>1</v>
      </c>
      <c r="F9" s="2">
        <f>IF(Data!F9&gt;0,Data!F9-4,"")</f>
        <v>2</v>
      </c>
      <c r="G9" s="2">
        <f>IF(Data!G9&gt;0,Data!G9-4,"")</f>
        <v>-2</v>
      </c>
      <c r="H9" s="2">
        <f>IF(Data!H9&gt;0,Data!H9-4,"")</f>
        <v>-3</v>
      </c>
      <c r="K9" s="7" t="str">
        <f t="shared" si="0"/>
        <v/>
      </c>
      <c r="L9" s="7">
        <f t="shared" si="1"/>
        <v>1</v>
      </c>
      <c r="M9" s="4">
        <f t="shared" si="2"/>
        <v>1</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3">
      <c r="A10" s="2">
        <f>IF(Data!A10&gt;0,Data!A10-4,"")</f>
        <v>-1</v>
      </c>
      <c r="B10" s="2">
        <f>IF(Data!B10&gt;0,Data!B10-4,"")</f>
        <v>-2</v>
      </c>
      <c r="C10" s="2">
        <f>IF(Data!C10&gt;0,Data!C10-4,"")</f>
        <v>-1</v>
      </c>
      <c r="D10" s="2">
        <f>IF(Data!D10&gt;0,Data!D10-4,"")</f>
        <v>-3</v>
      </c>
      <c r="E10" s="2">
        <f>IF(Data!E10&gt;0,Data!E10-4,"")</f>
        <v>0</v>
      </c>
      <c r="F10" s="2">
        <f>IF(Data!F10&gt;0,Data!F10-4,"")</f>
        <v>-2</v>
      </c>
      <c r="G10" s="2">
        <f>IF(Data!G10&gt;0,Data!G10-4,"")</f>
        <v>-3</v>
      </c>
      <c r="H10" s="2">
        <f>IF(Data!H10&gt;0,Data!H10-4,"")</f>
        <v>-3</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3">
      <c r="A11" s="2">
        <f>IF(Data!A11&gt;0,Data!A11-4,"")</f>
        <v>1</v>
      </c>
      <c r="B11" s="2">
        <f>IF(Data!B11&gt;0,Data!B11-4,"")</f>
        <v>0</v>
      </c>
      <c r="C11" s="2">
        <f>IF(Data!C11&gt;0,Data!C11-4,"")</f>
        <v>0</v>
      </c>
      <c r="D11" s="2">
        <f>IF(Data!D11&gt;0,Data!D11-4,"")</f>
        <v>-1</v>
      </c>
      <c r="E11" s="2">
        <f>IF(Data!E11&gt;0,Data!E11-4,"")</f>
        <v>0</v>
      </c>
      <c r="F11" s="2">
        <f>IF(Data!F11&gt;0,Data!F11-4,"")</f>
        <v>0</v>
      </c>
      <c r="G11" s="2">
        <f>IF(Data!G11&gt;0,Data!G11-4,"")</f>
        <v>1</v>
      </c>
      <c r="H11" s="2">
        <f>IF(Data!H11&gt;0,Data!H11-4,"")</f>
        <v>0</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5</v>
      </c>
      <c r="P11" s="4" t="str">
        <f>IF(COUNTIF(Data!A11:H11,4)=8,"Remove","")</f>
        <v/>
      </c>
    </row>
    <row r="12" spans="1:16" x14ac:dyDescent="0.3">
      <c r="A12" s="2">
        <f>IF(Data!A12&gt;0,Data!A12-4,"")</f>
        <v>2</v>
      </c>
      <c r="B12" s="2">
        <f>IF(Data!B12&gt;0,Data!B12-4,"")</f>
        <v>-2</v>
      </c>
      <c r="C12" s="2">
        <f>IF(Data!C12&gt;0,Data!C12-4,"")</f>
        <v>1</v>
      </c>
      <c r="D12" s="2">
        <f>IF(Data!D12&gt;0,Data!D12-4,"")</f>
        <v>1</v>
      </c>
      <c r="E12" s="2">
        <f>IF(Data!E12&gt;0,Data!E12-4,"")</f>
        <v>1</v>
      </c>
      <c r="F12" s="2">
        <f>IF(Data!F12&gt;0,Data!F12-4,"")</f>
        <v>1</v>
      </c>
      <c r="G12" s="2">
        <f>IF(Data!G12&gt;0,Data!G12-4,"")</f>
        <v>1</v>
      </c>
      <c r="H12" s="2">
        <f>IF(Data!H12&gt;0,Data!H12-4,"")</f>
        <v>-1</v>
      </c>
      <c r="K12" s="7">
        <f t="shared" si="0"/>
        <v>1</v>
      </c>
      <c r="L12" s="7" t="str">
        <f t="shared" si="1"/>
        <v/>
      </c>
      <c r="M12" s="4">
        <f t="shared" si="2"/>
        <v>1</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5</v>
      </c>
      <c r="P12" s="4" t="str">
        <f>IF(COUNTIF(Data!A12:H12,4)=8,"Remove","")</f>
        <v/>
      </c>
    </row>
    <row r="13" spans="1:16" x14ac:dyDescent="0.3">
      <c r="A13" s="2">
        <f>IF(Data!A13&gt;0,Data!A13-4,"")</f>
        <v>1</v>
      </c>
      <c r="B13" s="2">
        <f>IF(Data!B13&gt;0,Data!B13-4,"")</f>
        <v>-1</v>
      </c>
      <c r="C13" s="2">
        <f>IF(Data!C13&gt;0,Data!C13-4,"")</f>
        <v>1</v>
      </c>
      <c r="D13" s="2">
        <f>IF(Data!D13&gt;0,Data!D13-4,"")</f>
        <v>-2</v>
      </c>
      <c r="E13" s="2">
        <f>IF(Data!E13&gt;0,Data!E13-4,"")</f>
        <v>-2</v>
      </c>
      <c r="F13" s="2">
        <f>IF(Data!F13&gt;0,Data!F13-4,"")</f>
        <v>0</v>
      </c>
      <c r="G13" s="2">
        <f>IF(Data!G13&gt;0,Data!G13-4,"")</f>
        <v>-1</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3</v>
      </c>
      <c r="P13" s="4" t="str">
        <f>IF(COUNTIF(Data!A13:H13,4)=8,"Remove","")</f>
        <v/>
      </c>
    </row>
    <row r="14" spans="1:16" x14ac:dyDescent="0.3">
      <c r="A14" s="2">
        <f>IF(Data!A14&gt;0,Data!A14-4,"")</f>
        <v>-1</v>
      </c>
      <c r="B14" s="2">
        <f>IF(Data!B14&gt;0,Data!B14-4,"")</f>
        <v>-1</v>
      </c>
      <c r="C14" s="2">
        <f>IF(Data!C14&gt;0,Data!C14-4,"")</f>
        <v>0</v>
      </c>
      <c r="D14" s="2">
        <f>IF(Data!D14&gt;0,Data!D14-4,"")</f>
        <v>-2</v>
      </c>
      <c r="E14" s="2">
        <f>IF(Data!E14&gt;0,Data!E14-4,"")</f>
        <v>-2</v>
      </c>
      <c r="F14" s="2">
        <f>IF(Data!F14&gt;0,Data!F14-4,"")</f>
        <v>-2</v>
      </c>
      <c r="G14" s="2">
        <f>IF(Data!G14&gt;0,Data!G14-4,"")</f>
        <v>0</v>
      </c>
      <c r="H14" s="2">
        <f>IF(Data!H14&gt;0,Data!H14-4,"")</f>
        <v>-1</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3">
      <c r="A15" s="2">
        <f>IF(Data!A15&gt;0,Data!A15-4,"")</f>
        <v>2</v>
      </c>
      <c r="B15" s="2">
        <f>IF(Data!B15&gt;0,Data!B15-4,"")</f>
        <v>-2</v>
      </c>
      <c r="C15" s="2">
        <f>IF(Data!C15&gt;0,Data!C15-4,"")</f>
        <v>-1</v>
      </c>
      <c r="D15" s="2">
        <f>IF(Data!D15&gt;0,Data!D15-4,"")</f>
        <v>-1</v>
      </c>
      <c r="E15" s="2">
        <f>IF(Data!E15&gt;0,Data!E15-4,"")</f>
        <v>-1</v>
      </c>
      <c r="F15" s="2">
        <f>IF(Data!F15&gt;0,Data!F15-4,"")</f>
        <v>0</v>
      </c>
      <c r="G15" s="2">
        <f>IF(Data!G15&gt;0,Data!G15-4,"")</f>
        <v>0</v>
      </c>
      <c r="H15" s="2">
        <f>IF(Data!H15&gt;0,Data!H15-4,"")</f>
        <v>-1</v>
      </c>
      <c r="K15" s="7">
        <f t="shared" si="0"/>
        <v>1</v>
      </c>
      <c r="L15" s="7" t="str">
        <f t="shared" si="1"/>
        <v/>
      </c>
      <c r="M15" s="4">
        <f t="shared" si="2"/>
        <v>1</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3">
      <c r="A16" s="2">
        <f>IF(Data!A16&gt;0,Data!A16-4,"")</f>
        <v>0</v>
      </c>
      <c r="B16" s="2">
        <f>IF(Data!B16&gt;0,Data!B16-4,"")</f>
        <v>-1</v>
      </c>
      <c r="C16" s="2">
        <f>IF(Data!C16&gt;0,Data!C16-4,"")</f>
        <v>-2</v>
      </c>
      <c r="D16" s="2">
        <f>IF(Data!D16&gt;0,Data!D16-4,"")</f>
        <v>0</v>
      </c>
      <c r="E16" s="2">
        <f>IF(Data!E16&gt;0,Data!E16-4,"")</f>
        <v>3</v>
      </c>
      <c r="F16" s="2">
        <f>IF(Data!F16&gt;0,Data!F16-4,"")</f>
        <v>0</v>
      </c>
      <c r="G16" s="2">
        <f>IF(Data!G16&gt;0,Data!G16-4,"")</f>
        <v>1</v>
      </c>
      <c r="H16" s="2">
        <f>IF(Data!H16&gt;0,Data!H16-4,"")</f>
        <v>0</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4</v>
      </c>
      <c r="P16" s="4" t="str">
        <f>IF(COUNTIF(Data!A16:H16,4)=8,"Remove","")</f>
        <v/>
      </c>
    </row>
    <row r="17" spans="1:16" x14ac:dyDescent="0.3">
      <c r="A17" s="2">
        <f>IF(Data!A17&gt;0,Data!A17-4,"")</f>
        <v>2</v>
      </c>
      <c r="B17" s="2">
        <f>IF(Data!B17&gt;0,Data!B17-4,"")</f>
        <v>2</v>
      </c>
      <c r="C17" s="2">
        <f>IF(Data!C17&gt;0,Data!C17-4,"")</f>
        <v>1</v>
      </c>
      <c r="D17" s="2">
        <f>IF(Data!D17&gt;0,Data!D17-4,"")</f>
        <v>3</v>
      </c>
      <c r="E17" s="2">
        <f>IF(Data!E17&gt;0,Data!E17-4,"")</f>
        <v>1</v>
      </c>
      <c r="F17" s="2">
        <f>IF(Data!F17&gt;0,Data!F17-4,"")</f>
        <v>2</v>
      </c>
      <c r="G17" s="2">
        <f>IF(Data!G17&gt;0,Data!G17-4,"")</f>
        <v>0</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3</v>
      </c>
      <c r="P17" s="4" t="str">
        <f>IF(COUNTIF(Data!A17:H17,4)=8,"Remove","")</f>
        <v/>
      </c>
    </row>
    <row r="18" spans="1:16"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B3D12FB8-E5AC-45E2-97CB-0BEAF39B4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2024-04-05T21:43:49Z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