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defaultThemeVersion="124226"/>
  <mc:AlternateContent xmlns:mc="http://schemas.openxmlformats.org/markup-compatibility/2006">
    <mc:Choice Requires="x15">
      <x15ac:absPath xmlns:x15ac="http://schemas.microsoft.com/office/spreadsheetml/2010/11/ac" url="https://uniduede.sharepoint.com/sites/Dissertation498/Freigegebene Dokumente/Publikationen/Perception of ES GUI_Professionals/"/>
    </mc:Choice>
  </mc:AlternateContent>
  <xr:revisionPtr revIDLastSave="7" documentId="8_{758A571F-3ACA-4BF9-9D1C-0104F7D4FF5C}" xr6:coauthVersionLast="47" xr6:coauthVersionMax="47" xr10:uidLastSave="{19722C80-E772-49DB-A871-208A2A75DE7D}"/>
  <bookViews>
    <workbookView xWindow="22932" yWindow="7044" windowWidth="23256" windowHeight="12456" tabRatio="798" activeTab="7" xr2:uid="{00000000-000D-0000-FFFF-FFFF00000000}"/>
  </bookViews>
  <sheets>
    <sheet name="Read_First" sheetId="13" r:id="rId1"/>
    <sheet name="Data" sheetId="1" r:id="rId2"/>
    <sheet name="DT" sheetId="7" r:id="rId3"/>
    <sheet name="Tabelle1" sheetId="16" r:id="rId4"/>
    <sheet name="Results" sheetId="2" r:id="rId5"/>
    <sheet name="Confidence_Intervals" sheetId="3" r:id="rId6"/>
    <sheet name="Scale_Consistency" sheetId="4" r:id="rId7"/>
    <sheet name="Benchmark" sheetId="11" r:id="rId8"/>
    <sheet name="Inconsistencies" sheetId="14" r:id="rId9"/>
    <sheet name="Items" sheetId="12" r:id="rId10"/>
    <sheet name="Sample_Size" sheetId="15"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04" i="14" l="1"/>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D145" i="14"/>
  <c r="C145" i="14"/>
  <c r="B145" i="14"/>
  <c r="A145" i="14"/>
  <c r="H144" i="14"/>
  <c r="G144" i="14"/>
  <c r="F144" i="14"/>
  <c r="E144" i="14"/>
  <c r="D144" i="14"/>
  <c r="C144" i="14"/>
  <c r="B144" i="14"/>
  <c r="A144" i="14"/>
  <c r="H143" i="14"/>
  <c r="G143" i="14"/>
  <c r="F143" i="14"/>
  <c r="E143" i="14"/>
  <c r="D143" i="14"/>
  <c r="C143" i="14"/>
  <c r="B143" i="14"/>
  <c r="A143" i="14"/>
  <c r="H142" i="14"/>
  <c r="G142" i="14"/>
  <c r="F142" i="14"/>
  <c r="E142" i="14"/>
  <c r="D142" i="14"/>
  <c r="C142" i="14"/>
  <c r="B142" i="14"/>
  <c r="A142" i="14"/>
  <c r="H141" i="14"/>
  <c r="G141" i="14"/>
  <c r="F141" i="14"/>
  <c r="E141" i="14"/>
  <c r="D141" i="14"/>
  <c r="C141" i="14"/>
  <c r="B141" i="14"/>
  <c r="A141" i="14"/>
  <c r="H140" i="14"/>
  <c r="G140" i="14"/>
  <c r="F140" i="14"/>
  <c r="E140" i="14"/>
  <c r="D140" i="14"/>
  <c r="C140" i="14"/>
  <c r="B140" i="14"/>
  <c r="A140" i="14"/>
  <c r="H139" i="14"/>
  <c r="G139" i="14"/>
  <c r="F139" i="14"/>
  <c r="E139" i="14"/>
  <c r="D139" i="14"/>
  <c r="C139" i="14"/>
  <c r="B139" i="14"/>
  <c r="A139" i="14"/>
  <c r="H138" i="14"/>
  <c r="G138" i="14"/>
  <c r="F138" i="14"/>
  <c r="E138" i="14"/>
  <c r="D138" i="14"/>
  <c r="C138" i="14"/>
  <c r="B138" i="14"/>
  <c r="A138" i="14"/>
  <c r="H137" i="14"/>
  <c r="G137" i="14"/>
  <c r="F137" i="14"/>
  <c r="E137" i="14"/>
  <c r="D137" i="14"/>
  <c r="C137" i="14"/>
  <c r="B137" i="14"/>
  <c r="A137" i="14"/>
  <c r="H136" i="14"/>
  <c r="G136" i="14"/>
  <c r="F136" i="14"/>
  <c r="E136" i="14"/>
  <c r="D136" i="14"/>
  <c r="C136" i="14"/>
  <c r="B136" i="14"/>
  <c r="A136" i="14"/>
  <c r="H135" i="14"/>
  <c r="G135" i="14"/>
  <c r="F135" i="14"/>
  <c r="E135" i="14"/>
  <c r="D135" i="14"/>
  <c r="C135" i="14"/>
  <c r="B135" i="14"/>
  <c r="A135" i="14"/>
  <c r="H134" i="14"/>
  <c r="G134" i="14"/>
  <c r="F134" i="14"/>
  <c r="E134" i="14"/>
  <c r="D134" i="14"/>
  <c r="C134" i="14"/>
  <c r="B134" i="14"/>
  <c r="A134" i="14"/>
  <c r="H133" i="14"/>
  <c r="G133" i="14"/>
  <c r="F133" i="14"/>
  <c r="E133" i="14"/>
  <c r="D133" i="14"/>
  <c r="C133" i="14"/>
  <c r="B133" i="14"/>
  <c r="A133" i="14"/>
  <c r="H132" i="14"/>
  <c r="G132" i="14"/>
  <c r="F132" i="14"/>
  <c r="E132" i="14"/>
  <c r="D132" i="14"/>
  <c r="C132" i="14"/>
  <c r="B132" i="14"/>
  <c r="A132" i="14"/>
  <c r="H131" i="14"/>
  <c r="G131" i="14"/>
  <c r="F131" i="14"/>
  <c r="E131" i="14"/>
  <c r="D131" i="14"/>
  <c r="C131" i="14"/>
  <c r="B131" i="14"/>
  <c r="A131" i="14"/>
  <c r="H130" i="14"/>
  <c r="G130" i="14"/>
  <c r="F130" i="14"/>
  <c r="E130" i="14"/>
  <c r="D130" i="14"/>
  <c r="C130" i="14"/>
  <c r="B130" i="14"/>
  <c r="A130" i="14"/>
  <c r="H129" i="14"/>
  <c r="G129" i="14"/>
  <c r="F129" i="14"/>
  <c r="E129" i="14"/>
  <c r="D129" i="14"/>
  <c r="C129" i="14"/>
  <c r="B129" i="14"/>
  <c r="A129" i="14"/>
  <c r="H128" i="14"/>
  <c r="G128" i="14"/>
  <c r="F128" i="14"/>
  <c r="E128" i="14"/>
  <c r="D128" i="14"/>
  <c r="C128" i="14"/>
  <c r="B128" i="14"/>
  <c r="A128" i="14"/>
  <c r="H127" i="14"/>
  <c r="G127" i="14"/>
  <c r="F127" i="14"/>
  <c r="E127" i="14"/>
  <c r="D127" i="14"/>
  <c r="C127" i="14"/>
  <c r="B127" i="14"/>
  <c r="A127" i="14"/>
  <c r="H126" i="14"/>
  <c r="G126" i="14"/>
  <c r="F126" i="14"/>
  <c r="E126" i="14"/>
  <c r="D126" i="14"/>
  <c r="C126" i="14"/>
  <c r="B126" i="14"/>
  <c r="A126" i="14"/>
  <c r="H125" i="14"/>
  <c r="G125" i="14"/>
  <c r="F125" i="14"/>
  <c r="E125" i="14"/>
  <c r="D125" i="14"/>
  <c r="C125" i="14"/>
  <c r="B125" i="14"/>
  <c r="A125" i="14"/>
  <c r="H124" i="14"/>
  <c r="G124" i="14"/>
  <c r="F124" i="14"/>
  <c r="E124" i="14"/>
  <c r="D124" i="14"/>
  <c r="C124" i="14"/>
  <c r="B124" i="14"/>
  <c r="A124" i="14"/>
  <c r="H123" i="14"/>
  <c r="G123" i="14"/>
  <c r="F123" i="14"/>
  <c r="E123" i="14"/>
  <c r="D123" i="14"/>
  <c r="C123" i="14"/>
  <c r="B123" i="14"/>
  <c r="A123" i="14"/>
  <c r="H122" i="14"/>
  <c r="G122" i="14"/>
  <c r="F122" i="14"/>
  <c r="E122" i="14"/>
  <c r="D122" i="14"/>
  <c r="C122" i="14"/>
  <c r="B122" i="14"/>
  <c r="A122" i="14"/>
  <c r="H121" i="14"/>
  <c r="G121" i="14"/>
  <c r="F121" i="14"/>
  <c r="E121" i="14"/>
  <c r="D121" i="14"/>
  <c r="C121" i="14"/>
  <c r="B121" i="14"/>
  <c r="A121" i="14"/>
  <c r="H120" i="14"/>
  <c r="G120" i="14"/>
  <c r="F120" i="14"/>
  <c r="E120" i="14"/>
  <c r="D120" i="14"/>
  <c r="C120" i="14"/>
  <c r="B120" i="14"/>
  <c r="A120" i="14"/>
  <c r="H119" i="14"/>
  <c r="G119" i="14"/>
  <c r="F119" i="14"/>
  <c r="E119" i="14"/>
  <c r="D119" i="14"/>
  <c r="C119" i="14"/>
  <c r="B119" i="14"/>
  <c r="A119" i="14"/>
  <c r="H118" i="14"/>
  <c r="G118" i="14"/>
  <c r="F118" i="14"/>
  <c r="E118" i="14"/>
  <c r="D118" i="14"/>
  <c r="C118" i="14"/>
  <c r="B118" i="14"/>
  <c r="A118" i="14"/>
  <c r="H117" i="14"/>
  <c r="G117" i="14"/>
  <c r="F117" i="14"/>
  <c r="E117" i="14"/>
  <c r="D117" i="14"/>
  <c r="C117" i="14"/>
  <c r="B117" i="14"/>
  <c r="A117" i="14"/>
  <c r="H116" i="14"/>
  <c r="G116" i="14"/>
  <c r="F116" i="14"/>
  <c r="E116" i="14"/>
  <c r="D116" i="14"/>
  <c r="C116" i="14"/>
  <c r="B116" i="14"/>
  <c r="A116" i="14"/>
  <c r="H115" i="14"/>
  <c r="G115" i="14"/>
  <c r="F115" i="14"/>
  <c r="E115" i="14"/>
  <c r="D115" i="14"/>
  <c r="C115" i="14"/>
  <c r="B115" i="14"/>
  <c r="A115" i="14"/>
  <c r="H114" i="14"/>
  <c r="G114" i="14"/>
  <c r="F114" i="14"/>
  <c r="E114" i="14"/>
  <c r="D114" i="14"/>
  <c r="C114" i="14"/>
  <c r="B114" i="14"/>
  <c r="A114" i="14"/>
  <c r="H113" i="14"/>
  <c r="G113" i="14"/>
  <c r="F113" i="14"/>
  <c r="E113" i="14"/>
  <c r="D113" i="14"/>
  <c r="C113" i="14"/>
  <c r="B113" i="14"/>
  <c r="A113" i="14"/>
  <c r="H112" i="14"/>
  <c r="G112" i="14"/>
  <c r="F112" i="14"/>
  <c r="E112" i="14"/>
  <c r="D112" i="14"/>
  <c r="C112" i="14"/>
  <c r="B112" i="14"/>
  <c r="A112" i="14"/>
  <c r="H111" i="14"/>
  <c r="G111" i="14"/>
  <c r="F111" i="14"/>
  <c r="E111" i="14"/>
  <c r="D111" i="14"/>
  <c r="C111" i="14"/>
  <c r="B111" i="14"/>
  <c r="A111" i="14"/>
  <c r="H110" i="14"/>
  <c r="G110" i="14"/>
  <c r="F110" i="14"/>
  <c r="E110" i="14"/>
  <c r="D110" i="14"/>
  <c r="C110" i="14"/>
  <c r="B110" i="14"/>
  <c r="A110" i="14"/>
  <c r="H109" i="14"/>
  <c r="G109" i="14"/>
  <c r="F109" i="14"/>
  <c r="E109" i="14"/>
  <c r="D109" i="14"/>
  <c r="C109" i="14"/>
  <c r="B109" i="14"/>
  <c r="A109" i="14"/>
  <c r="H108" i="14"/>
  <c r="G108" i="14"/>
  <c r="F108" i="14"/>
  <c r="E108" i="14"/>
  <c r="D108" i="14"/>
  <c r="C108" i="14"/>
  <c r="B108" i="14"/>
  <c r="A108" i="14"/>
  <c r="H107" i="14"/>
  <c r="G107" i="14"/>
  <c r="F107" i="14"/>
  <c r="E107" i="14"/>
  <c r="D107" i="14"/>
  <c r="C107" i="14"/>
  <c r="B107" i="14"/>
  <c r="A107" i="14"/>
  <c r="H106" i="14"/>
  <c r="G106" i="14"/>
  <c r="F106" i="14"/>
  <c r="E106" i="14"/>
  <c r="D106" i="14"/>
  <c r="C106" i="14"/>
  <c r="B106" i="14"/>
  <c r="A106" i="14"/>
  <c r="H105" i="14"/>
  <c r="G105" i="14"/>
  <c r="F105" i="14"/>
  <c r="E105" i="14"/>
  <c r="D105" i="14"/>
  <c r="C105" i="14"/>
  <c r="B105" i="14"/>
  <c r="A105" i="14"/>
  <c r="H104" i="14"/>
  <c r="G104" i="14"/>
  <c r="F104" i="14"/>
  <c r="E104" i="14"/>
  <c r="D104" i="14"/>
  <c r="C104" i="14"/>
  <c r="B104" i="14"/>
  <c r="A104" i="14"/>
  <c r="H103" i="14"/>
  <c r="G103" i="14"/>
  <c r="F103" i="14"/>
  <c r="E103" i="14"/>
  <c r="D103" i="14"/>
  <c r="C103" i="14"/>
  <c r="B103" i="14"/>
  <c r="A103" i="14"/>
  <c r="H102" i="14"/>
  <c r="G102" i="14"/>
  <c r="F102" i="14"/>
  <c r="E102" i="14"/>
  <c r="D102" i="14"/>
  <c r="C102" i="14"/>
  <c r="B102" i="14"/>
  <c r="A102" i="14"/>
  <c r="H101" i="14"/>
  <c r="G101" i="14"/>
  <c r="F101" i="14"/>
  <c r="E101" i="14"/>
  <c r="D101" i="14"/>
  <c r="C101" i="14"/>
  <c r="B101" i="14"/>
  <c r="A101" i="14"/>
  <c r="H100" i="14"/>
  <c r="G100" i="14"/>
  <c r="F100" i="14"/>
  <c r="E100" i="14"/>
  <c r="D100" i="14"/>
  <c r="C100" i="14"/>
  <c r="B100" i="14"/>
  <c r="A100" i="14"/>
  <c r="H99" i="14"/>
  <c r="G99" i="14"/>
  <c r="F99" i="14"/>
  <c r="E99" i="14"/>
  <c r="D99" i="14"/>
  <c r="C99" i="14"/>
  <c r="B99" i="14"/>
  <c r="A99" i="14"/>
  <c r="H98" i="14"/>
  <c r="G98" i="14"/>
  <c r="F98" i="14"/>
  <c r="E98" i="14"/>
  <c r="D98" i="14"/>
  <c r="C98" i="14"/>
  <c r="B98" i="14"/>
  <c r="A98" i="14"/>
  <c r="H97" i="14"/>
  <c r="G97" i="14"/>
  <c r="F97" i="14"/>
  <c r="E97" i="14"/>
  <c r="D97" i="14"/>
  <c r="C97" i="14"/>
  <c r="B97" i="14"/>
  <c r="A97" i="14"/>
  <c r="H96" i="14"/>
  <c r="G96" i="14"/>
  <c r="F96" i="14"/>
  <c r="E96" i="14"/>
  <c r="D96" i="14"/>
  <c r="C96" i="14"/>
  <c r="B96" i="14"/>
  <c r="A96" i="14"/>
  <c r="H95" i="14"/>
  <c r="G95" i="14"/>
  <c r="F95" i="14"/>
  <c r="E95" i="14"/>
  <c r="D95" i="14"/>
  <c r="C95" i="14"/>
  <c r="B95" i="14"/>
  <c r="A95" i="14"/>
  <c r="H94" i="14"/>
  <c r="G94" i="14"/>
  <c r="F94" i="14"/>
  <c r="E94" i="14"/>
  <c r="D94" i="14"/>
  <c r="C94" i="14"/>
  <c r="B94" i="14"/>
  <c r="A94" i="14"/>
  <c r="H93" i="14"/>
  <c r="G93" i="14"/>
  <c r="F93" i="14"/>
  <c r="E93" i="14"/>
  <c r="D93" i="14"/>
  <c r="C93" i="14"/>
  <c r="B93" i="14"/>
  <c r="A93" i="14"/>
  <c r="H92" i="14"/>
  <c r="G92" i="14"/>
  <c r="F92" i="14"/>
  <c r="E92" i="14"/>
  <c r="D92" i="14"/>
  <c r="C92" i="14"/>
  <c r="B92" i="14"/>
  <c r="A92" i="14"/>
  <c r="H91" i="14"/>
  <c r="G91" i="14"/>
  <c r="F91" i="14"/>
  <c r="E91" i="14"/>
  <c r="D91" i="14"/>
  <c r="C91" i="14"/>
  <c r="B91" i="14"/>
  <c r="A91" i="14"/>
  <c r="H90" i="14"/>
  <c r="G90" i="14"/>
  <c r="F90" i="14"/>
  <c r="E90" i="14"/>
  <c r="D90" i="14"/>
  <c r="C90" i="14"/>
  <c r="B90" i="14"/>
  <c r="A90" i="14"/>
  <c r="H89" i="14"/>
  <c r="G89" i="14"/>
  <c r="F89" i="14"/>
  <c r="E89" i="14"/>
  <c r="D89" i="14"/>
  <c r="C89" i="14"/>
  <c r="B89" i="14"/>
  <c r="A89" i="14"/>
  <c r="H88" i="14"/>
  <c r="G88" i="14"/>
  <c r="F88" i="14"/>
  <c r="E88" i="14"/>
  <c r="D88" i="14"/>
  <c r="C88" i="14"/>
  <c r="B88" i="14"/>
  <c r="A88" i="14"/>
  <c r="H87" i="14"/>
  <c r="G87" i="14"/>
  <c r="F87" i="14"/>
  <c r="E87" i="14"/>
  <c r="D87" i="14"/>
  <c r="C87" i="14"/>
  <c r="B87" i="14"/>
  <c r="A87" i="14"/>
  <c r="H86" i="14"/>
  <c r="G86" i="14"/>
  <c r="F86" i="14"/>
  <c r="E86" i="14"/>
  <c r="D86" i="14"/>
  <c r="C86" i="14"/>
  <c r="B86" i="14"/>
  <c r="A86" i="14"/>
  <c r="H85" i="14"/>
  <c r="G85" i="14"/>
  <c r="F85" i="14"/>
  <c r="E85" i="14"/>
  <c r="D85" i="14"/>
  <c r="C85" i="14"/>
  <c r="B85" i="14"/>
  <c r="A85" i="14"/>
  <c r="H84" i="14"/>
  <c r="G84" i="14"/>
  <c r="F84" i="14"/>
  <c r="E84" i="14"/>
  <c r="D84" i="14"/>
  <c r="C84" i="14"/>
  <c r="B84" i="14"/>
  <c r="A84" i="14"/>
  <c r="H83" i="14"/>
  <c r="G83" i="14"/>
  <c r="F83" i="14"/>
  <c r="E83" i="14"/>
  <c r="D83" i="14"/>
  <c r="C83" i="14"/>
  <c r="B83" i="14"/>
  <c r="A83" i="14"/>
  <c r="H82" i="14"/>
  <c r="G82" i="14"/>
  <c r="F82" i="14"/>
  <c r="E82" i="14"/>
  <c r="D82" i="14"/>
  <c r="C82" i="14"/>
  <c r="B82" i="14"/>
  <c r="A82" i="14"/>
  <c r="H81" i="14"/>
  <c r="G81" i="14"/>
  <c r="F81" i="14"/>
  <c r="E81" i="14"/>
  <c r="D81" i="14"/>
  <c r="C81" i="14"/>
  <c r="B81" i="14"/>
  <c r="A81" i="14"/>
  <c r="H80" i="14"/>
  <c r="G80" i="14"/>
  <c r="F80" i="14"/>
  <c r="E80" i="14"/>
  <c r="D80" i="14"/>
  <c r="C80" i="14"/>
  <c r="B80" i="14"/>
  <c r="A80" i="14"/>
  <c r="H79" i="14"/>
  <c r="G79" i="14"/>
  <c r="F79" i="14"/>
  <c r="E79" i="14"/>
  <c r="D79" i="14"/>
  <c r="C79" i="14"/>
  <c r="B79" i="14"/>
  <c r="A79" i="14"/>
  <c r="H78" i="14"/>
  <c r="G78" i="14"/>
  <c r="F78" i="14"/>
  <c r="E78" i="14"/>
  <c r="D78" i="14"/>
  <c r="C78" i="14"/>
  <c r="B78" i="14"/>
  <c r="A78" i="14"/>
  <c r="H77" i="14"/>
  <c r="G77" i="14"/>
  <c r="F77" i="14"/>
  <c r="E77" i="14"/>
  <c r="D77" i="14"/>
  <c r="C77" i="14"/>
  <c r="B77" i="14"/>
  <c r="A77" i="14"/>
  <c r="H76" i="14"/>
  <c r="G76" i="14"/>
  <c r="F76" i="14"/>
  <c r="E76" i="14"/>
  <c r="D76" i="14"/>
  <c r="C76" i="14"/>
  <c r="B76" i="14"/>
  <c r="A76" i="14"/>
  <c r="H75" i="14"/>
  <c r="G75" i="14"/>
  <c r="F75" i="14"/>
  <c r="E75" i="14"/>
  <c r="D75" i="14"/>
  <c r="C75" i="14"/>
  <c r="B75" i="14"/>
  <c r="A75" i="14"/>
  <c r="H74" i="14"/>
  <c r="G74" i="14"/>
  <c r="F74" i="14"/>
  <c r="E74" i="14"/>
  <c r="D74" i="14"/>
  <c r="C74" i="14"/>
  <c r="B74" i="14"/>
  <c r="A74" i="14"/>
  <c r="H73" i="14"/>
  <c r="G73" i="14"/>
  <c r="F73" i="14"/>
  <c r="E73" i="14"/>
  <c r="D73" i="14"/>
  <c r="C73" i="14"/>
  <c r="B73" i="14"/>
  <c r="A73" i="14"/>
  <c r="H72" i="14"/>
  <c r="G72" i="14"/>
  <c r="F72" i="14"/>
  <c r="E72" i="14"/>
  <c r="D72" i="14"/>
  <c r="C72" i="14"/>
  <c r="B72" i="14"/>
  <c r="A72" i="14"/>
  <c r="H71" i="14"/>
  <c r="G71" i="14"/>
  <c r="F71" i="14"/>
  <c r="E71" i="14"/>
  <c r="D71" i="14"/>
  <c r="C71" i="14"/>
  <c r="B71" i="14"/>
  <c r="A71" i="14"/>
  <c r="H70" i="14"/>
  <c r="G70" i="14"/>
  <c r="F70" i="14"/>
  <c r="E70" i="14"/>
  <c r="D70" i="14"/>
  <c r="C70" i="14"/>
  <c r="B70" i="14"/>
  <c r="A70" i="14"/>
  <c r="H69" i="14"/>
  <c r="G69" i="14"/>
  <c r="F69" i="14"/>
  <c r="E69" i="14"/>
  <c r="D69" i="14"/>
  <c r="C69" i="14"/>
  <c r="B69" i="14"/>
  <c r="A69" i="14"/>
  <c r="H68" i="14"/>
  <c r="G68" i="14"/>
  <c r="F68" i="14"/>
  <c r="E68" i="14"/>
  <c r="D68" i="14"/>
  <c r="C68" i="14"/>
  <c r="B68" i="14"/>
  <c r="A68" i="14"/>
  <c r="H67" i="14"/>
  <c r="G67" i="14"/>
  <c r="F67" i="14"/>
  <c r="E67" i="14"/>
  <c r="D67" i="14"/>
  <c r="C67" i="14"/>
  <c r="B67" i="14"/>
  <c r="A67" i="14"/>
  <c r="H66" i="14"/>
  <c r="G66" i="14"/>
  <c r="F66" i="14"/>
  <c r="E66" i="14"/>
  <c r="D66" i="14"/>
  <c r="C66" i="14"/>
  <c r="B66" i="14"/>
  <c r="A66" i="14"/>
  <c r="H65" i="14"/>
  <c r="G65" i="14"/>
  <c r="F65" i="14"/>
  <c r="E65" i="14"/>
  <c r="D65" i="14"/>
  <c r="C65" i="14"/>
  <c r="B65" i="14"/>
  <c r="A65" i="14"/>
  <c r="H64" i="14"/>
  <c r="G64" i="14"/>
  <c r="F64" i="14"/>
  <c r="E64" i="14"/>
  <c r="D64" i="14"/>
  <c r="C64" i="14"/>
  <c r="B64" i="14"/>
  <c r="A64" i="14"/>
  <c r="H63" i="14"/>
  <c r="G63" i="14"/>
  <c r="F63" i="14"/>
  <c r="E63" i="14"/>
  <c r="D63" i="14"/>
  <c r="C63" i="14"/>
  <c r="B63" i="14"/>
  <c r="A63" i="14"/>
  <c r="H62" i="14"/>
  <c r="G62" i="14"/>
  <c r="F62" i="14"/>
  <c r="E62" i="14"/>
  <c r="D62" i="14"/>
  <c r="C62" i="14"/>
  <c r="B62" i="14"/>
  <c r="A62" i="14"/>
  <c r="H61" i="14"/>
  <c r="G61" i="14"/>
  <c r="F61" i="14"/>
  <c r="E61" i="14"/>
  <c r="D61" i="14"/>
  <c r="C61" i="14"/>
  <c r="B61" i="14"/>
  <c r="A61" i="14"/>
  <c r="H60" i="14"/>
  <c r="G60" i="14"/>
  <c r="F60" i="14"/>
  <c r="E60" i="14"/>
  <c r="D60" i="14"/>
  <c r="C60" i="14"/>
  <c r="B60" i="14"/>
  <c r="A60" i="14"/>
  <c r="H59" i="14"/>
  <c r="G59" i="14"/>
  <c r="F59" i="14"/>
  <c r="E59" i="14"/>
  <c r="D59" i="14"/>
  <c r="C59" i="14"/>
  <c r="B59" i="14"/>
  <c r="A59" i="14"/>
  <c r="H58" i="14"/>
  <c r="G58" i="14"/>
  <c r="F58" i="14"/>
  <c r="E58" i="14"/>
  <c r="D58" i="14"/>
  <c r="C58" i="14"/>
  <c r="B58" i="14"/>
  <c r="A58" i="14"/>
  <c r="H57" i="14"/>
  <c r="G57" i="14"/>
  <c r="F57" i="14"/>
  <c r="E57" i="14"/>
  <c r="D57" i="14"/>
  <c r="C57" i="14"/>
  <c r="B57" i="14"/>
  <c r="A57" i="14"/>
  <c r="H56" i="14"/>
  <c r="G56" i="14"/>
  <c r="F56" i="14"/>
  <c r="E56" i="14"/>
  <c r="D56" i="14"/>
  <c r="C56" i="14"/>
  <c r="B56" i="14"/>
  <c r="A56" i="14"/>
  <c r="H55" i="14"/>
  <c r="G55" i="14"/>
  <c r="F55" i="14"/>
  <c r="E55" i="14"/>
  <c r="D55" i="14"/>
  <c r="C55" i="14"/>
  <c r="B55" i="14"/>
  <c r="A55" i="14"/>
  <c r="H54" i="14"/>
  <c r="G54" i="14"/>
  <c r="F54" i="14"/>
  <c r="E54" i="14"/>
  <c r="D54" i="14"/>
  <c r="C54" i="14"/>
  <c r="B54" i="14"/>
  <c r="A54" i="14"/>
  <c r="H53" i="14"/>
  <c r="G53" i="14"/>
  <c r="F53" i="14"/>
  <c r="E53" i="14"/>
  <c r="D53" i="14"/>
  <c r="C53" i="14"/>
  <c r="B53" i="14"/>
  <c r="A53" i="14"/>
  <c r="H52" i="14"/>
  <c r="G52" i="14"/>
  <c r="F52" i="14"/>
  <c r="E52" i="14"/>
  <c r="D52" i="14"/>
  <c r="C52" i="14"/>
  <c r="B52" i="14"/>
  <c r="A52" i="14"/>
  <c r="H51" i="14"/>
  <c r="G51" i="14"/>
  <c r="F51" i="14"/>
  <c r="E51" i="14"/>
  <c r="D51" i="14"/>
  <c r="C51" i="14"/>
  <c r="B51" i="14"/>
  <c r="A51" i="14"/>
  <c r="H50" i="14"/>
  <c r="G50" i="14"/>
  <c r="F50" i="14"/>
  <c r="E50" i="14"/>
  <c r="D50" i="14"/>
  <c r="C50" i="14"/>
  <c r="B50" i="14"/>
  <c r="A50" i="14"/>
  <c r="H49" i="14"/>
  <c r="G49" i="14"/>
  <c r="F49" i="14"/>
  <c r="E49" i="14"/>
  <c r="D49" i="14"/>
  <c r="C49" i="14"/>
  <c r="B49" i="14"/>
  <c r="A49" i="14"/>
  <c r="H48" i="14"/>
  <c r="G48" i="14"/>
  <c r="F48" i="14"/>
  <c r="E48" i="14"/>
  <c r="D48" i="14"/>
  <c r="C48" i="14"/>
  <c r="B48" i="14"/>
  <c r="A48" i="14"/>
  <c r="H47" i="14"/>
  <c r="G47" i="14"/>
  <c r="F47" i="14"/>
  <c r="E47" i="14"/>
  <c r="D47" i="14"/>
  <c r="C47" i="14"/>
  <c r="B47" i="14"/>
  <c r="A47" i="14"/>
  <c r="H46" i="14"/>
  <c r="G46" i="14"/>
  <c r="F46" i="14"/>
  <c r="E46" i="14"/>
  <c r="D46" i="14"/>
  <c r="C46" i="14"/>
  <c r="B46" i="14"/>
  <c r="A46" i="14"/>
  <c r="H45" i="14"/>
  <c r="G45" i="14"/>
  <c r="F45" i="14"/>
  <c r="E45" i="14"/>
  <c r="D45" i="14"/>
  <c r="C45" i="14"/>
  <c r="B45" i="14"/>
  <c r="A45" i="14"/>
  <c r="H44" i="14"/>
  <c r="G44" i="14"/>
  <c r="F44" i="14"/>
  <c r="E44" i="14"/>
  <c r="D44" i="14"/>
  <c r="C44" i="14"/>
  <c r="B44" i="14"/>
  <c r="A44" i="14"/>
  <c r="H43" i="14"/>
  <c r="G43" i="14"/>
  <c r="F43" i="14"/>
  <c r="E43" i="14"/>
  <c r="D43" i="14"/>
  <c r="C43" i="14"/>
  <c r="B43" i="14"/>
  <c r="A43" i="14"/>
  <c r="H42" i="14"/>
  <c r="G42" i="14"/>
  <c r="F42" i="14"/>
  <c r="E42" i="14"/>
  <c r="D42" i="14"/>
  <c r="C42" i="14"/>
  <c r="B42" i="14"/>
  <c r="A42" i="14"/>
  <c r="H41" i="14"/>
  <c r="G41" i="14"/>
  <c r="F41" i="14"/>
  <c r="E41" i="14"/>
  <c r="D41" i="14"/>
  <c r="C41" i="14"/>
  <c r="B41" i="14"/>
  <c r="A41" i="14"/>
  <c r="H40" i="14"/>
  <c r="G40" i="14"/>
  <c r="F40" i="14"/>
  <c r="E40" i="14"/>
  <c r="D40" i="14"/>
  <c r="C40" i="14"/>
  <c r="B40" i="14"/>
  <c r="A40" i="14"/>
  <c r="H39" i="14"/>
  <c r="G39" i="14"/>
  <c r="F39" i="14"/>
  <c r="E39" i="14"/>
  <c r="D39" i="14"/>
  <c r="C39" i="14"/>
  <c r="B39" i="14"/>
  <c r="A39" i="14"/>
  <c r="H38" i="14"/>
  <c r="G38" i="14"/>
  <c r="F38" i="14"/>
  <c r="E38" i="14"/>
  <c r="D38" i="14"/>
  <c r="C38" i="14"/>
  <c r="B38" i="14"/>
  <c r="A38" i="14"/>
  <c r="H37" i="14"/>
  <c r="G37" i="14"/>
  <c r="F37" i="14"/>
  <c r="E37" i="14"/>
  <c r="D37" i="14"/>
  <c r="C37" i="14"/>
  <c r="B37" i="14"/>
  <c r="A37" i="14"/>
  <c r="H36" i="14"/>
  <c r="G36" i="14"/>
  <c r="F36" i="14"/>
  <c r="E36" i="14"/>
  <c r="D36" i="14"/>
  <c r="C36" i="14"/>
  <c r="B36" i="14"/>
  <c r="A36" i="14"/>
  <c r="H35" i="14"/>
  <c r="G35" i="14"/>
  <c r="F35" i="14"/>
  <c r="E35" i="14"/>
  <c r="D35" i="14"/>
  <c r="C35" i="14"/>
  <c r="B35" i="14"/>
  <c r="A35" i="14"/>
  <c r="H34" i="14"/>
  <c r="G34" i="14"/>
  <c r="F34" i="14"/>
  <c r="E34" i="14"/>
  <c r="D34" i="14"/>
  <c r="C34" i="14"/>
  <c r="B34" i="14"/>
  <c r="A34" i="14"/>
  <c r="H33" i="14"/>
  <c r="G33" i="14"/>
  <c r="F33" i="14"/>
  <c r="E33" i="14"/>
  <c r="D33" i="14"/>
  <c r="C33" i="14"/>
  <c r="B33" i="14"/>
  <c r="A33" i="14"/>
  <c r="H32" i="14"/>
  <c r="G32" i="14"/>
  <c r="F32" i="14"/>
  <c r="E32" i="14"/>
  <c r="D32" i="14"/>
  <c r="C32" i="14"/>
  <c r="B32" i="14"/>
  <c r="A32" i="14"/>
  <c r="H31" i="14"/>
  <c r="G31" i="14"/>
  <c r="F31" i="14"/>
  <c r="E31" i="14"/>
  <c r="D31" i="14"/>
  <c r="C31" i="14"/>
  <c r="B31" i="14"/>
  <c r="A31" i="14"/>
  <c r="H30" i="14"/>
  <c r="G30" i="14"/>
  <c r="F30" i="14"/>
  <c r="E30" i="14"/>
  <c r="D30" i="14"/>
  <c r="C30" i="14"/>
  <c r="B30" i="14"/>
  <c r="A30" i="14"/>
  <c r="H29" i="14"/>
  <c r="G29" i="14"/>
  <c r="F29" i="14"/>
  <c r="E29" i="14"/>
  <c r="D29" i="14"/>
  <c r="C29" i="14"/>
  <c r="B29" i="14"/>
  <c r="A29" i="14"/>
  <c r="H28" i="14"/>
  <c r="G28" i="14"/>
  <c r="F28" i="14"/>
  <c r="E28" i="14"/>
  <c r="D28" i="14"/>
  <c r="C28" i="14"/>
  <c r="B28" i="14"/>
  <c r="A28" i="14"/>
  <c r="H27" i="14"/>
  <c r="G27" i="14"/>
  <c r="F27" i="14"/>
  <c r="E27" i="14"/>
  <c r="D27" i="14"/>
  <c r="C27" i="14"/>
  <c r="B27" i="14"/>
  <c r="A27" i="14"/>
  <c r="H26" i="14"/>
  <c r="G26" i="14"/>
  <c r="F26" i="14"/>
  <c r="E26" i="14"/>
  <c r="D26" i="14"/>
  <c r="C26" i="14"/>
  <c r="B26" i="14"/>
  <c r="A26" i="14"/>
  <c r="H25" i="14"/>
  <c r="G25" i="14"/>
  <c r="F25" i="14"/>
  <c r="E25" i="14"/>
  <c r="D25" i="14"/>
  <c r="C25" i="14"/>
  <c r="B25" i="14"/>
  <c r="A25" i="14"/>
  <c r="H24" i="14"/>
  <c r="G24" i="14"/>
  <c r="F24" i="14"/>
  <c r="E24" i="14"/>
  <c r="D24" i="14"/>
  <c r="C24" i="14"/>
  <c r="B24" i="14"/>
  <c r="A24" i="14"/>
  <c r="H23" i="14"/>
  <c r="G23" i="14"/>
  <c r="F23" i="14"/>
  <c r="E23" i="14"/>
  <c r="D23" i="14"/>
  <c r="C23" i="14"/>
  <c r="B23" i="14"/>
  <c r="A23" i="14"/>
  <c r="H22" i="14"/>
  <c r="G22" i="14"/>
  <c r="F22" i="14"/>
  <c r="E22" i="14"/>
  <c r="D22" i="14"/>
  <c r="C22" i="14"/>
  <c r="B22" i="14"/>
  <c r="A22" i="14"/>
  <c r="H21" i="14"/>
  <c r="G21" i="14"/>
  <c r="F21" i="14"/>
  <c r="E21" i="14"/>
  <c r="D21" i="14"/>
  <c r="C21" i="14"/>
  <c r="B21" i="14"/>
  <c r="A21" i="14"/>
  <c r="H20" i="14"/>
  <c r="G20" i="14"/>
  <c r="F20" i="14"/>
  <c r="E20" i="14"/>
  <c r="D20" i="14"/>
  <c r="C20" i="14"/>
  <c r="B20" i="14"/>
  <c r="A20" i="14"/>
  <c r="H19" i="14"/>
  <c r="G19" i="14"/>
  <c r="F19" i="14"/>
  <c r="E19" i="14"/>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5" i="14" l="1"/>
  <c r="L8" i="14"/>
  <c r="L10" i="14"/>
  <c r="L12" i="14"/>
  <c r="L14" i="14"/>
  <c r="L18" i="14"/>
  <c r="L19" i="14"/>
  <c r="L21" i="14"/>
  <c r="L23" i="14"/>
  <c r="L25" i="14"/>
  <c r="L26" i="14"/>
  <c r="L28" i="14"/>
  <c r="L30" i="14"/>
  <c r="L32" i="14"/>
  <c r="L34" i="14"/>
  <c r="L36" i="14"/>
  <c r="L37" i="14"/>
  <c r="L39" i="14"/>
  <c r="L41" i="14"/>
  <c r="L43" i="14"/>
  <c r="L45" i="14"/>
  <c r="L48" i="14"/>
  <c r="L7" i="14"/>
  <c r="L9" i="14"/>
  <c r="L11" i="14"/>
  <c r="L13" i="14"/>
  <c r="L17" i="14"/>
  <c r="L20" i="14"/>
  <c r="L22" i="14"/>
  <c r="L24" i="14"/>
  <c r="L27" i="14"/>
  <c r="L29" i="14"/>
  <c r="L31" i="14"/>
  <c r="L33" i="14"/>
  <c r="L35" i="14"/>
  <c r="L38" i="14"/>
  <c r="L40" i="14"/>
  <c r="L42" i="14"/>
  <c r="L44" i="14"/>
  <c r="L46" i="14"/>
  <c r="L47" i="14"/>
  <c r="L49" i="14"/>
  <c r="L51" i="14"/>
  <c r="L53" i="14"/>
  <c r="L56" i="14"/>
  <c r="L58" i="14"/>
  <c r="L60" i="14"/>
  <c r="L62" i="14"/>
  <c r="L64" i="14"/>
  <c r="L66" i="14"/>
  <c r="L67" i="14"/>
  <c r="L69" i="14"/>
  <c r="L71" i="14"/>
  <c r="L72" i="14"/>
  <c r="L73" i="14"/>
  <c r="L74" i="14"/>
  <c r="L75" i="14"/>
  <c r="L76" i="14"/>
  <c r="L77" i="14"/>
  <c r="L79" i="14"/>
  <c r="L80" i="14"/>
  <c r="L81" i="14"/>
  <c r="L82" i="14"/>
  <c r="L83" i="14"/>
  <c r="L84" i="14"/>
  <c r="L85" i="14"/>
  <c r="L86" i="14"/>
  <c r="L87" i="14"/>
  <c r="L88" i="14"/>
  <c r="L89" i="14"/>
  <c r="L90" i="14"/>
  <c r="L91" i="14"/>
  <c r="L92" i="14"/>
  <c r="L93" i="14"/>
  <c r="L94" i="14"/>
  <c r="L95" i="14"/>
  <c r="L96" i="14"/>
  <c r="L97" i="14"/>
  <c r="L98" i="14"/>
  <c r="L99" i="14"/>
  <c r="L100" i="14"/>
  <c r="L101" i="14"/>
  <c r="L102" i="14"/>
  <c r="L103" i="14"/>
  <c r="L104" i="14"/>
  <c r="L105" i="14"/>
  <c r="L106" i="14"/>
  <c r="L107" i="14"/>
  <c r="L108" i="14"/>
  <c r="L109" i="14"/>
  <c r="L110" i="14"/>
  <c r="L111" i="14"/>
  <c r="L112" i="14"/>
  <c r="L113" i="14"/>
  <c r="L114" i="14"/>
  <c r="L115" i="14"/>
  <c r="L116" i="14"/>
  <c r="L117" i="14"/>
  <c r="L118" i="14"/>
  <c r="L119" i="14"/>
  <c r="L120" i="14"/>
  <c r="L121" i="14"/>
  <c r="L122" i="14"/>
  <c r="L123" i="14"/>
  <c r="L124" i="14"/>
  <c r="L125" i="14"/>
  <c r="L126" i="14"/>
  <c r="L127" i="14"/>
  <c r="L128" i="14"/>
  <c r="L129" i="14"/>
  <c r="L130" i="14"/>
  <c r="L131" i="14"/>
  <c r="L132" i="14"/>
  <c r="L133" i="14"/>
  <c r="L134" i="14"/>
  <c r="L135" i="14"/>
  <c r="L136" i="14"/>
  <c r="L137" i="14"/>
  <c r="L138" i="14"/>
  <c r="L139" i="14"/>
  <c r="L140" i="14"/>
  <c r="L141" i="14"/>
  <c r="L142" i="14"/>
  <c r="L143" i="14"/>
  <c r="L144" i="14"/>
  <c r="L145" i="14"/>
  <c r="L50" i="14"/>
  <c r="L52" i="14"/>
  <c r="L54" i="14"/>
  <c r="L55" i="14"/>
  <c r="L57" i="14"/>
  <c r="L59" i="14"/>
  <c r="L61" i="14"/>
  <c r="L63" i="14"/>
  <c r="L65" i="14"/>
  <c r="L68" i="14"/>
  <c r="L70" i="14"/>
  <c r="L78"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M7" i="14" s="1"/>
  <c r="K8" i="14"/>
  <c r="M8" i="14" s="1"/>
  <c r="K9" i="14"/>
  <c r="K10" i="14"/>
  <c r="M10" i="14" s="1"/>
  <c r="K11" i="14"/>
  <c r="K12" i="14"/>
  <c r="M12" i="14" s="1"/>
  <c r="K13" i="14"/>
  <c r="M13" i="14" s="1"/>
  <c r="K14" i="14"/>
  <c r="M14" i="14" s="1"/>
  <c r="K15" i="14"/>
  <c r="M15" i="14" s="1"/>
  <c r="K16" i="14"/>
  <c r="M16" i="14" s="1"/>
  <c r="K17" i="14"/>
  <c r="M17" i="14" s="1"/>
  <c r="K18" i="14"/>
  <c r="K19" i="14"/>
  <c r="M19" i="14" s="1"/>
  <c r="K20" i="14"/>
  <c r="M20" i="14" s="1"/>
  <c r="K21" i="14"/>
  <c r="M21" i="14" s="1"/>
  <c r="K22" i="14"/>
  <c r="M22" i="14" s="1"/>
  <c r="K23" i="14"/>
  <c r="K24" i="14"/>
  <c r="K25" i="14"/>
  <c r="M25" i="14" s="1"/>
  <c r="K26" i="14"/>
  <c r="M26" i="14" s="1"/>
  <c r="K27" i="14"/>
  <c r="M27" i="14" s="1"/>
  <c r="K28" i="14"/>
  <c r="M28" i="14" s="1"/>
  <c r="K29" i="14"/>
  <c r="K30" i="14"/>
  <c r="M30" i="14" s="1"/>
  <c r="K31" i="14"/>
  <c r="K32" i="14"/>
  <c r="K33" i="14"/>
  <c r="M33" i="14" s="1"/>
  <c r="K34" i="14"/>
  <c r="M34" i="14" s="1"/>
  <c r="K35" i="14"/>
  <c r="M35" i="14" s="1"/>
  <c r="K36" i="14"/>
  <c r="K37" i="14"/>
  <c r="K38" i="14"/>
  <c r="M38" i="14" s="1"/>
  <c r="K39" i="14"/>
  <c r="M39" i="14" s="1"/>
  <c r="K40" i="14"/>
  <c r="M40" i="14" s="1"/>
  <c r="K41" i="14"/>
  <c r="M41" i="14" s="1"/>
  <c r="K42" i="14"/>
  <c r="K43" i="14"/>
  <c r="M43" i="14" s="1"/>
  <c r="K44" i="14"/>
  <c r="M44" i="14" s="1"/>
  <c r="K45" i="14"/>
  <c r="M45" i="14" s="1"/>
  <c r="K46" i="14"/>
  <c r="K47" i="14"/>
  <c r="K48" i="14"/>
  <c r="K49" i="14"/>
  <c r="M49" i="14" s="1"/>
  <c r="K50" i="14"/>
  <c r="M50" i="14" s="1"/>
  <c r="K51" i="14"/>
  <c r="M51" i="14" s="1"/>
  <c r="K52" i="14"/>
  <c r="K53" i="14"/>
  <c r="M53" i="14" s="1"/>
  <c r="K54" i="14"/>
  <c r="K55" i="14"/>
  <c r="K56" i="14"/>
  <c r="M56" i="14" s="1"/>
  <c r="K57" i="14"/>
  <c r="M57" i="14" s="1"/>
  <c r="K58" i="14"/>
  <c r="K59" i="14"/>
  <c r="M59" i="14" s="1"/>
  <c r="K60" i="14"/>
  <c r="M60" i="14" s="1"/>
  <c r="K61" i="14"/>
  <c r="M61" i="14" s="1"/>
  <c r="K62" i="14"/>
  <c r="K63" i="14"/>
  <c r="K64" i="14"/>
  <c r="K65" i="14"/>
  <c r="M65" i="14" s="1"/>
  <c r="K66" i="14"/>
  <c r="M66" i="14" s="1"/>
  <c r="K67" i="14"/>
  <c r="M67" i="14" s="1"/>
  <c r="K68" i="14"/>
  <c r="K69" i="14"/>
  <c r="M69" i="14" s="1"/>
  <c r="K70" i="14"/>
  <c r="K71" i="14"/>
  <c r="M71" i="14" s="1"/>
  <c r="K72" i="14"/>
  <c r="K73" i="14"/>
  <c r="M73" i="14" s="1"/>
  <c r="K74" i="14"/>
  <c r="K75" i="14"/>
  <c r="M75" i="14" s="1"/>
  <c r="K76" i="14"/>
  <c r="M76" i="14" s="1"/>
  <c r="K77" i="14"/>
  <c r="M77" i="14" s="1"/>
  <c r="K78" i="14"/>
  <c r="K79" i="14"/>
  <c r="M79" i="14" s="1"/>
  <c r="K80" i="14"/>
  <c r="M80" i="14" s="1"/>
  <c r="K81" i="14"/>
  <c r="K82" i="14"/>
  <c r="M82" i="14" s="1"/>
  <c r="K83" i="14"/>
  <c r="K84" i="14"/>
  <c r="K85" i="14"/>
  <c r="M85" i="14" s="1"/>
  <c r="K86" i="14"/>
  <c r="M86" i="14" s="1"/>
  <c r="K87" i="14"/>
  <c r="M87" i="14" s="1"/>
  <c r="K88" i="14"/>
  <c r="M88" i="14" s="1"/>
  <c r="K89" i="14"/>
  <c r="K90" i="14"/>
  <c r="M90" i="14" s="1"/>
  <c r="K91" i="14"/>
  <c r="K92" i="14"/>
  <c r="K93" i="14"/>
  <c r="M93" i="14" s="1"/>
  <c r="K94" i="14"/>
  <c r="M94" i="14" s="1"/>
  <c r="K95" i="14"/>
  <c r="M95" i="14" s="1"/>
  <c r="K96" i="14"/>
  <c r="M96" i="14" s="1"/>
  <c r="K97" i="14"/>
  <c r="K98" i="14"/>
  <c r="M98" i="14" s="1"/>
  <c r="K99" i="14"/>
  <c r="K100" i="14"/>
  <c r="K101" i="14"/>
  <c r="M101" i="14" s="1"/>
  <c r="K102" i="14"/>
  <c r="M102" i="14" s="1"/>
  <c r="K103" i="14"/>
  <c r="M103" i="14" s="1"/>
  <c r="K104" i="14"/>
  <c r="M104" i="14" s="1"/>
  <c r="K105" i="14"/>
  <c r="K106" i="14"/>
  <c r="M106" i="14" s="1"/>
  <c r="K107" i="14"/>
  <c r="K108" i="14"/>
  <c r="K109" i="14"/>
  <c r="M109" i="14" s="1"/>
  <c r="K110" i="14"/>
  <c r="M110" i="14" s="1"/>
  <c r="K111" i="14"/>
  <c r="M111" i="14" s="1"/>
  <c r="K112" i="14"/>
  <c r="M112" i="14" s="1"/>
  <c r="K113" i="14"/>
  <c r="K114" i="14"/>
  <c r="M114" i="14" s="1"/>
  <c r="K115" i="14"/>
  <c r="K116" i="14"/>
  <c r="K117" i="14"/>
  <c r="M117" i="14" s="1"/>
  <c r="K118" i="14"/>
  <c r="M118" i="14" s="1"/>
  <c r="K119" i="14"/>
  <c r="M119" i="14" s="1"/>
  <c r="K120" i="14"/>
  <c r="M120" i="14" s="1"/>
  <c r="K121" i="14"/>
  <c r="K122" i="14"/>
  <c r="M122" i="14" s="1"/>
  <c r="K123" i="14"/>
  <c r="K124" i="14"/>
  <c r="K125" i="14"/>
  <c r="M125" i="14" s="1"/>
  <c r="K126" i="14"/>
  <c r="M126" i="14" s="1"/>
  <c r="K127" i="14"/>
  <c r="M127" i="14" s="1"/>
  <c r="K128" i="14"/>
  <c r="M128" i="14" s="1"/>
  <c r="K129" i="14"/>
  <c r="K130" i="14"/>
  <c r="M130" i="14" s="1"/>
  <c r="K131" i="14"/>
  <c r="K132" i="14"/>
  <c r="K133" i="14"/>
  <c r="M133" i="14" s="1"/>
  <c r="K134" i="14"/>
  <c r="M134" i="14" s="1"/>
  <c r="K135" i="14"/>
  <c r="M135" i="14" s="1"/>
  <c r="K136" i="14"/>
  <c r="M136" i="14" s="1"/>
  <c r="K137" i="14"/>
  <c r="K138" i="14"/>
  <c r="M138" i="14" s="1"/>
  <c r="K139" i="14"/>
  <c r="K140" i="14"/>
  <c r="K141" i="14"/>
  <c r="K142" i="14"/>
  <c r="M142" i="14" s="1"/>
  <c r="K143" i="14"/>
  <c r="M143" i="14" s="1"/>
  <c r="K144" i="14"/>
  <c r="M144" i="14" s="1"/>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58" i="14" l="1"/>
  <c r="M42" i="14"/>
  <c r="M18" i="14"/>
  <c r="M32" i="14"/>
  <c r="M48" i="14"/>
  <c r="M72" i="14"/>
  <c r="M139" i="14"/>
  <c r="M131" i="14"/>
  <c r="M123" i="14"/>
  <c r="M115" i="14"/>
  <c r="M107" i="14"/>
  <c r="M99" i="14"/>
  <c r="M91" i="14"/>
  <c r="M83" i="14"/>
  <c r="M74" i="14"/>
  <c r="M24" i="14"/>
  <c r="M145" i="14"/>
  <c r="M137" i="14"/>
  <c r="M129" i="14"/>
  <c r="M121" i="14"/>
  <c r="M113" i="14"/>
  <c r="M105" i="14"/>
  <c r="M97" i="14"/>
  <c r="M89" i="14"/>
  <c r="M81" i="14"/>
  <c r="M64" i="14"/>
  <c r="M11" i="14"/>
  <c r="M63" i="14"/>
  <c r="M55" i="14"/>
  <c r="M47" i="14"/>
  <c r="M31" i="14"/>
  <c r="M78" i="14"/>
  <c r="M70" i="14"/>
  <c r="M62" i="14"/>
  <c r="M54" i="14"/>
  <c r="M46" i="14"/>
  <c r="M9" i="14"/>
  <c r="M141" i="14"/>
  <c r="M37" i="14"/>
  <c r="M29" i="14"/>
  <c r="M23" i="14"/>
  <c r="M5" i="14"/>
  <c r="M140" i="14"/>
  <c r="M132" i="14"/>
  <c r="M124" i="14"/>
  <c r="M116" i="14"/>
  <c r="M108" i="14"/>
  <c r="M100" i="14"/>
  <c r="M92" i="14"/>
  <c r="M84" i="14"/>
  <c r="M68" i="14"/>
  <c r="M52" i="14"/>
  <c r="M36"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<sst xmlns="http://schemas.openxmlformats.org/spreadsheetml/2006/main" count="953" uniqueCount="733">
  <si>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</si>
  <si>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</si>
  <si>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</si>
  <si>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</si>
  <si>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</si>
  <si>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</si>
  <si>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</si>
  <si>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</si>
  <si>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</si>
  <si>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</si>
  <si>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</si>
  <si>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</si>
  <si>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</si>
  <si>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</si>
  <si>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</si>
  <si>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</si>
  <si>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</si>
  <si>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</si>
  <si>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</si>
  <si>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</si>
  <si>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</si>
  <si>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</si>
  <si>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</si>
  <si>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</si>
  <si>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</si>
  <si>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</si>
  <si>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</si>
  <si>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</si>
  <si>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</si>
  <si>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</si>
  <si>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</si>
  <si>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</si>
  <si>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</si>
  <si>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</si>
  <si>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</si>
  <si>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</si>
  <si>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</si>
  <si>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</si>
  <si>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</si>
  <si>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</si>
  <si>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</si>
  <si>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</si>
  <si>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</si>
  <si>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</si>
  <si>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</si>
  <si>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</si>
  <si>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</si>
  <si>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</si>
  <si>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</si>
  <si>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</si>
  <si>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</si>
  <si>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</si>
  <si>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</si>
  <si>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</si>
  <si>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</si>
  <si>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</si>
  <si>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</si>
  <si>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</si>
  <si>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</si>
  <si>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</si>
  <si>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</si>
  <si>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</si>
  <si>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</si>
  <si>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</si>
  <si>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</si>
  <si>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</si>
  <si>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</si>
  <si>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</si>
  <si>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</si>
  <si>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</si>
  <si>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</si>
  <si>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</si>
  <si>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</si>
  <si>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</si>
  <si>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</si>
  <si>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</si>
  <si>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</si>
  <si>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</si>
  <si>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</si>
  <si>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</si>
  <si>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</si>
  <si>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</si>
  <si>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</si>
  <si>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</si>
  <si>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</si>
  <si>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</si>
  <si>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</si>
  <si>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</si>
  <si>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</si>
  <si>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</si>
  <si>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</si>
  <si>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</si>
  <si>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</si>
  <si>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</si>
  <si>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</si>
  <si>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</si>
  <si>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</si>
  <si>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</si>
  <si>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</si>
  <si>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</si>
  <si>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</si>
  <si>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</si>
  <si>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</si>
  <si>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</si>
  <si>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</si>
  <si>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</si>
  <si>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</si>
  <si>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</si>
  <si>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</si>
  <si>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</si>
  <si>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</si>
  <si>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</si>
  <si>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</si>
  <si>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</si>
  <si>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</si>
  <si>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</si>
  <si>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</si>
  <si>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</si>
  <si>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</si>
  <si>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</si>
  <si>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</si>
  <si>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</si>
  <si>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</si>
  <si>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</si>
  <si>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</si>
  <si>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</si>
  <si>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</si>
  <si>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</si>
  <si>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</si>
  <si>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</si>
  <si>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</si>
  <si>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</si>
  <si>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</si>
  <si>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</si>
  <si>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</si>
  <si>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</si>
  <si>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</si>
  <si>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</si>
  <si>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</si>
  <si>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</si>
  <si>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</si>
  <si>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</si>
  <si>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</si>
  <si>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</si>
  <si>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</si>
  <si>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</si>
  <si>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</si>
  <si>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</si>
  <si>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</si>
  <si>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</si>
  <si>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</si>
  <si>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</si>
  <si>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</si>
  <si>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</si>
  <si>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</si>
  <si>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</si>
  <si>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</si>
  <si>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</si>
  <si>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</si>
  <si>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</si>
  <si>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</si>
  <si>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</si>
  <si>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</si>
  <si>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</si>
  <si>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</si>
  <si>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</si>
  <si>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</si>
  <si>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</si>
  <si>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</si>
  <si>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</si>
  <si>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</si>
  <si>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</si>
  <si>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</si>
  <si>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</si>
  <si>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</si>
  <si>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</si>
  <si>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</si>
  <si>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</si>
  <si>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</si>
  <si>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</si>
  <si>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</si>
  <si>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</si>
  <si>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</si>
  <si>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</si>
  <si>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</si>
  <si>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</si>
  <si>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</si>
  <si>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</si>
  <si>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</si>
  <si>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</si>
  <si>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</si>
  <si>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</si>
  <si>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</si>
  <si>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</si>
  <si>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</si>
  <si>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</si>
  <si>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</si>
  <si>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</si>
  <si>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</si>
  <si>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</si>
  <si>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</si>
  <si>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</si>
  <si>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</si>
  <si>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</si>
  <si>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</si>
  <si>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</si>
  <si>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</si>
  <si>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</si>
  <si>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</si>
  <si>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</si>
  <si>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</si>
  <si>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</si>
  <si>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</si>
  <si>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</si>
  <si>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</si>
  <si>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</si>
  <si>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</si>
  <si>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</si>
  <si>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</si>
  <si>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</si>
  <si>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</si>
  <si>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</si>
  <si>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</si>
  <si>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</si>
  <si>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</si>
  <si>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</si>
  <si>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</si>
  <si>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</si>
  <si>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</si>
  <si>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</si>
  <si>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</si>
  <si>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</si>
  <si>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</si>
  <si>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</si>
  <si>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</si>
  <si>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</si>
  <si>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</si>
  <si>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</si>
  <si>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</si>
  <si>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</si>
  <si>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</si>
  <si>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</si>
  <si>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</si>
  <si>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</si>
  <si>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</si>
  <si>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</si>
  <si>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</si>
  <si>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</si>
  <si>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</si>
  <si>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</si>
  <si>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</si>
  <si>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</si>
  <si>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</si>
  <si>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</si>
  <si>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</si>
  <si>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</si>
  <si>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</si>
  <si>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</si>
  <si>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</si>
  <si>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</si>
  <si>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</si>
  <si>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</si>
  <si>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</si>
  <si>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</si>
  <si>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</si>
  <si>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</si>
  <si>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</si>
  <si>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</si>
  <si>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</si>
  <si>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</si>
  <si>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</si>
  <si>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</si>
  <si>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</si>
  <si>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</si>
  <si>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</si>
  <si>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</si>
  <si>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</si>
  <si>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</si>
  <si>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</si>
  <si>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</si>
  <si>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</si>
  <si>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</si>
  <si>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</si>
  <si>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</si>
  <si>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</si>
  <si>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</si>
  <si>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</si>
  <si>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</si>
  <si>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</si>
  <si>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</si>
  <si>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</si>
  <si>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</si>
  <si>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</si>
  <si>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</si>
  <si>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</si>
  <si>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</si>
  <si>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</si>
  <si>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</si>
  <si>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</si>
  <si>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</si>
  <si>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</si>
  <si>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</si>
  <si>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</si>
  <si>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</si>
  <si>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</si>
  <si>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</si>
  <si>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</si>
  <si>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</si>
  <si>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</si>
  <si>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</si>
  <si>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</si>
  <si>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</si>
  <si>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</si>
  <si>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</si>
  <si>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</si>
  <si>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</si>
  <si>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</si>
  <si>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</si>
  <si>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</si>
  <si>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</si>
  <si>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</si>
  <si>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</si>
  <si>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</si>
  <si>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</si>
  <si>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</si>
  <si>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</si>
  <si>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</si>
  <si>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</si>
  <si>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</si>
  <si>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</si>
  <si>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</si>
  <si>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</si>
  <si>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</si>
  <si>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</si>
  <si>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</si>
  <si>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</si>
  <si>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</si>
  <si>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</si>
  <si>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</si>
  <si>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</si>
  <si>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</si>
  <si>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</si>
  <si>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</si>
  <si>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</si>
  <si>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</si>
  <si>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</si>
  <si>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</si>
  <si>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</si>
  <si>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</si>
  <si>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</si>
  <si>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</si>
  <si>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</si>
  <si>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</si>
  <si>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</si>
  <si>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</si>
  <si>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</si>
  <si>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</si>
  <si>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</si>
  <si>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</si>
  <si>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</si>
  <si>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</si>
  <si>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</si>
  <si>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</si>
  <si>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</si>
  <si>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</si>
  <si>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</si>
  <si>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</si>
  <si>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</si>
  <si>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</si>
  <si>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</si>
  <si>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</si>
  <si>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</si>
  <si>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</si>
  <si>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</si>
  <si>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</si>
  <si>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</si>
  <si>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</si>
  <si>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</si>
  <si>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</si>
  <si>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</si>
  <si>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</si>
  <si>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</si>
  <si>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</si>
  <si>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</si>
  <si>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</si>
  <si>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</si>
  <si>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</si>
  <si>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</si>
  <si>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</si>
  <si>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</si>
  <si>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</si>
  <si>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</si>
  <si>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</si>
  <si>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</si>
  <si>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</si>
  <si>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</si>
  <si>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</si>
  <si>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</si>
  <si>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</si>
  <si>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</si>
  <si>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</si>
  <si>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</si>
  <si>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</si>
  <si>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</si>
  <si>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</si>
  <si>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</si>
  <si>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</si>
  <si>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</si>
  <si>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</si>
  <si>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</si>
  <si>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</si>
  <si>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</si>
  <si>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</si>
  <si>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</si>
  <si>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</si>
  <si>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</si>
  <si>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</si>
  <si>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</si>
  <si>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</si>
  <si>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</si>
  <si>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</si>
  <si>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</si>
  <si>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</si>
  <si>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</si>
  <si>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</si>
  <si>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</si>
  <si>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</si>
  <si>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</si>
  <si>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</si>
  <si>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</si>
  <si>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</si>
  <si>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</si>
  <si>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</si>
  <si>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</si>
  <si>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</si>
  <si>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</si>
  <si>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</si>
  <si>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</si>
  <si>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</si>
  <si>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</si>
  <si>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</si>
  <si>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</si>
  <si>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</si>
  <si>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</si>
  <si>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</si>
  <si>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</si>
  <si>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</si>
  <si>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</si>
  <si>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</si>
  <si>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</si>
  <si>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</si>
  <si>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</si>
  <si>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</si>
  <si>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</si>
  <si>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</si>
  <si>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</si>
  <si>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</si>
  <si>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</si>
  <si>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</si>
  <si>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</si>
  <si>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</si>
  <si>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</si>
  <si>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</si>
  <si>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</si>
  <si>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</si>
  <si>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</si>
  <si>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</si>
  <si>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</si>
  <si>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</si>
  <si>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</si>
  <si>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</si>
  <si>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</si>
  <si>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</si>
  <si>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</si>
  <si>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</si>
  <si>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</si>
  <si>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</si>
  <si>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</si>
  <si>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</si>
  <si>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</si>
  <si>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</si>
  <si>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</si>
  <si>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</si>
  <si>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</si>
  <si>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</si>
  <si>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</si>
  <si>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</si>
  <si>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</si>
  <si>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</si>
  <si>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</si>
  <si>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</si>
  <si>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</si>
  <si>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</si>
  <si>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</si>
  <si>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</si>
  <si>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</si>
  <si>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</si>
  <si>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</si>
  <si>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</si>
  <si>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</si>
  <si>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</si>
  <si>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</si>
  <si>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</si>
  <si>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</si>
  <si>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</si>
  <si>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</si>
  <si>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</si>
  <si>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</si>
  <si>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</si>
  <si>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</si>
  <si>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</si>
  <si>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</si>
  <si>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</si>
  <si>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</si>
  <si>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</si>
  <si>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</si>
  <si>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</si>
  <si>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</si>
  <si>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</si>
  <si>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</si>
  <si>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</si>
  <si>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</si>
  <si>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</si>
  <si>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</si>
  <si>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</si>
  <si>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</si>
  <si>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</si>
  <si>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</si>
  <si>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</si>
  <si>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</si>
  <si>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</si>
  <si>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</si>
  <si>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</si>
  <si>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</si>
  <si>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</si>
  <si>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</si>
  <si>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</si>
  <si>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</si>
  <si>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</si>
  <si>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</si>
  <si>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</si>
  <si>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</si>
  <si>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</si>
  <si>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</si>
  <si>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</si>
  <si>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</si>
  <si>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</si>
  <si>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</si>
  <si>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</si>
  <si>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</si>
  <si>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</si>
  <si>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</si>
  <si>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</si>
  <si>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</si>
  <si>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</si>
  <si>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</si>
  <si>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</si>
  <si>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</si>
  <si>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</si>
  <si>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</si>
  <si>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</si>
  <si>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</si>
  <si>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</si>
  <si>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</si>
  <si>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</si>
  <si>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</si>
  <si>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</si>
  <si>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</si>
  <si>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</si>
  <si>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</si>
  <si>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</si>
  <si>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</si>
  <si>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</si>
  <si>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</si>
  <si>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</si>
  <si>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</si>
  <si>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</si>
  <si>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</si>
  <si>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</si>
  <si>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</si>
  <si>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</si>
  <si>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</si>
  <si>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</si>
  <si>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</si>
  <si>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</si>
  <si>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</si>
  <si>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</si>
  <si>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</si>
  <si>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</si>
  <si>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</si>
  <si>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</si>
  <si>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</si>
  <si>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</si>
  <si>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</si>
  <si>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</si>
  <si>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</si>
  <si>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</si>
  <si>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</si>
  <si>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</si>
  <si>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</si>
  <si>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</si>
  <si>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</si>
  <si>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</si>
  <si>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</si>
  <si>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</si>
  <si>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</si>
  <si>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</si>
  <si>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</si>
  <si>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</si>
  <si>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</si>
  <si>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</si>
  <si>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</si>
  <si>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</si>
  <si>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</si>
  <si>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</si>
  <si>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</si>
  <si>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</si>
  <si>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</si>
  <si>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</si>
  <si>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</si>
  <si>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</si>
  <si>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</si>
  <si>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</si>
  <si>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</si>
  <si>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</si>
  <si>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</si>
  <si>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</si>
  <si>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</si>
  <si>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</si>
  <si>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</si>
  <si>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</si>
  <si>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</si>
  <si>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</si>
  <si>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</si>
  <si>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</si>
  <si>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</si>
  <si>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</si>
  <si>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</si>
  <si>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</si>
  <si>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</si>
  <si>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</si>
  <si>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</si>
  <si>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</si>
  <si>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</si>
  <si>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</si>
  <si>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</si>
  <si>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</si>
  <si>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</si>
  <si>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</si>
  <si>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</si>
  <si>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</si>
  <si>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</si>
  <si>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</si>
  <si>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</si>
  <si>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</si>
  <si>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</si>
  <si>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</si>
  <si>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</si>
  <si>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</si>
  <si>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</si>
  <si>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</si>
  <si>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</si>
  <si>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</si>
  <si>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</si>
  <si>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</si>
  <si>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</si>
  <si>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</si>
  <si>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</si>
  <si>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</si>
  <si>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</si>
  <si>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</si>
  <si>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</si>
  <si>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</si>
  <si>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</si>
  <si>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</si>
  <si>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</si>
  <si>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</si>
  <si>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</si>
  <si>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</si>
  <si>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</si>
  <si>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</si>
  <si>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</si>
  <si>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</si>
  <si>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</si>
  <si>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</si>
  <si>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</si>
  <si>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</si>
  <si>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</si>
  <si>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</si>
  <si>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</si>
  <si>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</si>
  <si>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</si>
  <si>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</si>
  <si>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</si>
  <si>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</si>
  <si>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</si>
  <si>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</si>
  <si>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</si>
  <si>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</si>
  <si>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</si>
  <si>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</si>
  <si>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</si>
  <si>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</si>
  <si>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</si>
  <si>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</si>
  <si>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</si>
  <si>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</si>
  <si>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</si>
  <si>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</si>
  <si>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</si>
  <si>
    <t>0,5</t>
  </si>
  <si>
    <t>-0,75</t>
  </si>
  <si>
    <t>-0,125</t>
  </si>
  <si>
    <t>0,75</t>
  </si>
  <si>
    <t>0,625</t>
  </si>
  <si>
    <t>-1,75</t>
  </si>
  <si>
    <t>-2,25</t>
  </si>
  <si>
    <t>1,25</t>
  </si>
  <si>
    <t>1,5</t>
  </si>
  <si>
    <t>-0,25</t>
  </si>
  <si>
    <t>0,125</t>
  </si>
  <si>
    <t>2,25</t>
  </si>
  <si>
    <t>-0,5</t>
  </si>
  <si>
    <t>1,75</t>
  </si>
  <si>
    <t>-1,25</t>
  </si>
  <si>
    <t>-0,625</t>
  </si>
  <si>
    <t>0,25</t>
  </si>
  <si>
    <t>-2,75</t>
  </si>
  <si>
    <t>-2,5</t>
  </si>
  <si>
    <t>-1,5</t>
  </si>
  <si>
    <t>0,375</t>
  </si>
  <si>
    <t>2,75</t>
  </si>
  <si>
    <t>-0,375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</si>
</sst>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5">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1" fontId="0" fillId="0" borderId="0" xfId="0" applyNumberFormat="1"/>
    <xf numFmtId="3" fontId="0" fillId="0" borderId="0" xfId="0" applyNumberForma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Normal"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0.32911392405063289</c:v>
                </c:pt>
                <c:pt idx="1">
                  <c:v>-2.5316455696202531E-2</c:v>
                </c:pt>
                <c:pt idx="2">
                  <c:v>0.54430379746835444</c:v>
                </c:pt>
                <c:pt idx="3">
                  <c:v>0.20253164556962025</c:v>
                </c:pt>
                <c:pt idx="4">
                  <c:v>-0.11392405063291139</c:v>
                </c:pt>
                <c:pt idx="5">
                  <c:v>0.39240506329113922</c:v>
                </c:pt>
                <c:pt idx="6">
                  <c:v>-6.3291139240506333E-2</c:v>
                </c:pt>
                <c:pt idx="7">
                  <c:v>-0.12658227848101267</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0.26265822784810128</c:v>
                </c:pt>
                <c:pt idx="1">
                  <c:v>2.2151898734177215E-2</c:v>
                </c:pt>
                <c:pt idx="2">
                  <c:v>0.14240506329113925</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txPr>
    <a:bodyPr/>
    <a:lstStyle/>
    <a:p>
      <a:pPr>
        <a:defRPr>
          <a:latin typeface="Lucida Bright" panose="02040602050505020304" pitchFamily="18" charset="0"/>
        </a:defRPr>
      </a:pPr>
      <a:endParaRPr lang="de-DE"/>
    </a:p>
  </c:txPr>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0.26265822784810128</c:v>
                </c:pt>
                <c:pt idx="1">
                  <c:v>2.2151898734177215E-2</c:v>
                </c:pt>
                <c:pt idx="2" formatCode="0.00">
                  <c:v>0.14240506329113925</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txPr>
    <a:bodyPr/>
    <a:lstStyle/>
    <a:p>
      <a:pPr>
        <a:defRPr>
          <a:latin typeface="Lucida Bright" panose="02040602050505020304" pitchFamily="18" charset="0"/>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0.29209843314896927</c:v>
                  </c:pt>
                  <c:pt idx="1">
                    <c:v>0.30873736200030766</c:v>
                  </c:pt>
                  <c:pt idx="2">
                    <c:v>0.27633796987274933</c:v>
                  </c:pt>
                </c:numCache>
              </c:numRef>
            </c:plus>
            <c:minus>
              <c:numRef>
                <c:f>Confidence_Intervals!$M$5:$M$7</c:f>
                <c:numCache>
                  <c:formatCode>General</c:formatCode>
                  <c:ptCount val="3"/>
                  <c:pt idx="0">
                    <c:v>0.29209843314896927</c:v>
                  </c:pt>
                  <c:pt idx="1">
                    <c:v>0.30873736200030766</c:v>
                  </c:pt>
                  <c:pt idx="2">
                    <c:v>0.27633796987274933</c:v>
                  </c:pt>
                </c:numCache>
              </c:numRef>
            </c:minus>
            <c:spPr>
              <a:ln w="31750"/>
            </c:spPr>
          </c:errBars>
          <c:cat>
            <c:strRef>
              <c:f>Benchmark!$A$26:$A$28</c:f>
              <c:strCache>
                <c:ptCount val="3"/>
                <c:pt idx="0">
                  <c:v>Pragmatic Quality</c:v>
                </c:pt>
                <c:pt idx="1">
                  <c:v>Hedonic Quality</c:v>
                </c:pt>
                <c:pt idx="2">
                  <c:v>Overall</c:v>
                </c:pt>
              </c:strCache>
            </c:strRef>
          </c:cat>
          <c:val>
            <c:numRef>
              <c:f>Benchmark!$H$26:$H$28</c:f>
              <c:numCache>
                <c:formatCode>General</c:formatCode>
                <c:ptCount val="3"/>
                <c:pt idx="0">
                  <c:v>0.26265822784810128</c:v>
                </c:pt>
                <c:pt idx="1">
                  <c:v>2.2151898734177215E-2</c:v>
                </c:pt>
                <c:pt idx="2" formatCode="0.00">
                  <c:v>0.14240506329113925</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A8" sqref="A8:C8"/>
    </sheetView>
  </sheetViews>
  <sheetFormatPr defaultColWidth="9.140625" defaultRowHeight="15" x14ac:dyDescent="0.25"/>
  <cols>
    <col min="1" max="1" width="35.140625" customWidth="1"/>
    <col min="2" max="2" width="22" customWidth="1"/>
    <col min="3" max="3" width="43" customWidth="1"/>
  </cols>
  <sheetData>
    <row r="1" spans="1:3" ht="52.5" customHeight="1" x14ac:dyDescent="0.25">
      <c r="A1" s="50" t="s">
        <v>707</v>
      </c>
      <c r="B1" s="50"/>
      <c r="C1" s="50"/>
    </row>
    <row r="2" spans="1:3" ht="107.25" customHeight="1" x14ac:dyDescent="0.25">
      <c r="A2" s="51" t="s">
        <v>416</v>
      </c>
      <c r="B2" s="51"/>
      <c r="C2" s="51"/>
    </row>
    <row r="4" spans="1:3" ht="18.75" x14ac:dyDescent="0.3">
      <c r="A4" s="23" t="s">
        <v>256</v>
      </c>
      <c r="B4" s="24" t="s">
        <v>40</v>
      </c>
    </row>
    <row r="6" spans="1:3" ht="30.75" customHeight="1" x14ac:dyDescent="0.25">
      <c r="A6" s="52" t="s">
        <v>257</v>
      </c>
      <c r="B6" s="52"/>
      <c r="C6" s="52"/>
    </row>
    <row r="8" spans="1:3" ht="262.5" customHeight="1" x14ac:dyDescent="0.25">
      <c r="A8" s="53" t="s">
        <v>417</v>
      </c>
      <c r="B8" s="53"/>
      <c r="C8" s="53"/>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workbookViewId="0">
      <selection activeCell="C29" sqref="C29"/>
    </sheetView>
  </sheetViews>
  <sheetFormatPr defaultColWidth="9.140625" defaultRowHeight="15" x14ac:dyDescent="0.25"/>
  <cols>
    <col min="1" max="1" width="18.42578125" customWidth="1"/>
    <col min="2" max="17" width="15.5703125" customWidth="1"/>
    <col min="18" max="19" width="18.42578125" customWidth="1"/>
  </cols>
  <sheetData>
    <row r="1" spans="1:19" x14ac:dyDescent="0.25">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25">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25">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25">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25">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25">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25">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25">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25">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685</v>
      </c>
      <c r="S9" s="46" t="s">
        <v>686</v>
      </c>
    </row>
    <row r="10" spans="1:19" x14ac:dyDescent="0.25">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25">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25">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25">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25">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25">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25">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25">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25">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25">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25">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689</v>
      </c>
      <c r="O20" t="s">
        <v>690</v>
      </c>
      <c r="P20" s="36" t="s">
        <v>408</v>
      </c>
      <c r="Q20" s="36" t="s">
        <v>409</v>
      </c>
      <c r="R20" t="s">
        <v>687</v>
      </c>
      <c r="S20" t="s">
        <v>688</v>
      </c>
    </row>
    <row r="21" spans="1:19" x14ac:dyDescent="0.25">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25">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25">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25">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25">
      <c r="A25" t="s">
        <v>492</v>
      </c>
      <c r="B25" t="s">
        <v>501</v>
      </c>
      <c r="C25" t="s">
        <v>502</v>
      </c>
      <c r="D25" t="s">
        <v>503</v>
      </c>
      <c r="E25" t="s">
        <v>163</v>
      </c>
      <c r="F25" t="s">
        <v>505</v>
      </c>
      <c r="G25" t="s">
        <v>504</v>
      </c>
      <c r="H25" t="s">
        <v>493</v>
      </c>
      <c r="I25" t="s">
        <v>494</v>
      </c>
      <c r="J25" t="s">
        <v>495</v>
      </c>
      <c r="K25" t="s">
        <v>496</v>
      </c>
      <c r="L25" t="s">
        <v>506</v>
      </c>
      <c r="M25" t="s">
        <v>507</v>
      </c>
      <c r="N25" t="s">
        <v>497</v>
      </c>
      <c r="O25" t="s">
        <v>498</v>
      </c>
      <c r="P25" t="s">
        <v>500</v>
      </c>
      <c r="Q25" t="s">
        <v>499</v>
      </c>
      <c r="R25" t="s">
        <v>74</v>
      </c>
      <c r="S25" t="s">
        <v>77</v>
      </c>
    </row>
    <row r="26" spans="1:19" x14ac:dyDescent="0.25">
      <c r="A26" t="s">
        <v>508</v>
      </c>
      <c r="B26" t="s">
        <v>514</v>
      </c>
      <c r="C26" t="s">
        <v>515</v>
      </c>
      <c r="D26" t="s">
        <v>516</v>
      </c>
      <c r="E26" t="s">
        <v>44</v>
      </c>
      <c r="F26" t="s">
        <v>518</v>
      </c>
      <c r="G26" t="s">
        <v>517</v>
      </c>
      <c r="H26" t="s">
        <v>493</v>
      </c>
      <c r="I26" t="s">
        <v>509</v>
      </c>
      <c r="J26" t="s">
        <v>510</v>
      </c>
      <c r="K26" t="s">
        <v>511</v>
      </c>
      <c r="L26" t="s">
        <v>519</v>
      </c>
      <c r="M26" t="s">
        <v>520</v>
      </c>
      <c r="N26" t="s">
        <v>497</v>
      </c>
      <c r="O26" t="s">
        <v>512</v>
      </c>
      <c r="P26" t="s">
        <v>513</v>
      </c>
      <c r="Q26" t="s">
        <v>499</v>
      </c>
      <c r="R26" t="s">
        <v>74</v>
      </c>
      <c r="S26" t="s">
        <v>77</v>
      </c>
    </row>
    <row r="27" spans="1:19" x14ac:dyDescent="0.25">
      <c r="A27" t="s">
        <v>521</v>
      </c>
      <c r="B27" t="s">
        <v>530</v>
      </c>
      <c r="C27" t="s">
        <v>531</v>
      </c>
      <c r="D27" t="s">
        <v>532</v>
      </c>
      <c r="E27" t="s">
        <v>533</v>
      </c>
      <c r="F27" t="s">
        <v>535</v>
      </c>
      <c r="G27" t="s">
        <v>534</v>
      </c>
      <c r="H27" t="s">
        <v>522</v>
      </c>
      <c r="I27" t="s">
        <v>523</v>
      </c>
      <c r="J27" t="s">
        <v>524</v>
      </c>
      <c r="K27" t="s">
        <v>525</v>
      </c>
      <c r="L27" t="s">
        <v>536</v>
      </c>
      <c r="M27" t="s">
        <v>537</v>
      </c>
      <c r="N27" t="s">
        <v>526</v>
      </c>
      <c r="O27" t="s">
        <v>527</v>
      </c>
      <c r="P27" t="s">
        <v>529</v>
      </c>
      <c r="Q27" t="s">
        <v>528</v>
      </c>
      <c r="R27" t="s">
        <v>74</v>
      </c>
      <c r="S27" t="s">
        <v>77</v>
      </c>
    </row>
    <row r="28" spans="1:19" x14ac:dyDescent="0.25">
      <c r="A28" t="s">
        <v>538</v>
      </c>
      <c r="B28" t="s">
        <v>547</v>
      </c>
      <c r="C28" t="s">
        <v>548</v>
      </c>
      <c r="D28" t="s">
        <v>549</v>
      </c>
      <c r="E28" t="s">
        <v>550</v>
      </c>
      <c r="F28" t="s">
        <v>552</v>
      </c>
      <c r="G28" t="s">
        <v>551</v>
      </c>
      <c r="H28" t="s">
        <v>539</v>
      </c>
      <c r="I28" t="s">
        <v>540</v>
      </c>
      <c r="J28" t="s">
        <v>541</v>
      </c>
      <c r="K28" t="s">
        <v>542</v>
      </c>
      <c r="L28" t="s">
        <v>553</v>
      </c>
      <c r="M28" t="s">
        <v>554</v>
      </c>
      <c r="N28" t="s">
        <v>543</v>
      </c>
      <c r="O28" t="s">
        <v>544</v>
      </c>
      <c r="P28" t="s">
        <v>546</v>
      </c>
      <c r="Q28" t="s">
        <v>545</v>
      </c>
      <c r="R28" t="s">
        <v>74</v>
      </c>
      <c r="S28" t="s">
        <v>77</v>
      </c>
    </row>
    <row r="29" spans="1:19" x14ac:dyDescent="0.25">
      <c r="A29" t="s">
        <v>555</v>
      </c>
      <c r="B29" t="s">
        <v>691</v>
      </c>
      <c r="C29" t="s">
        <v>692</v>
      </c>
      <c r="D29" t="s">
        <v>693</v>
      </c>
      <c r="E29" t="s">
        <v>694</v>
      </c>
      <c r="F29" t="s">
        <v>695</v>
      </c>
      <c r="G29" t="s">
        <v>696</v>
      </c>
      <c r="H29" t="s">
        <v>565</v>
      </c>
      <c r="I29" t="s">
        <v>697</v>
      </c>
      <c r="J29" t="s">
        <v>305</v>
      </c>
      <c r="K29" t="s">
        <v>698</v>
      </c>
      <c r="L29" t="s">
        <v>699</v>
      </c>
      <c r="M29" t="s">
        <v>301</v>
      </c>
      <c r="N29" t="s">
        <v>557</v>
      </c>
      <c r="O29" t="s">
        <v>310</v>
      </c>
      <c r="P29" t="s">
        <v>700</v>
      </c>
      <c r="Q29" t="s">
        <v>701</v>
      </c>
      <c r="R29" t="s">
        <v>702</v>
      </c>
      <c r="S29" t="s">
        <v>703</v>
      </c>
    </row>
    <row r="30" spans="1:19" x14ac:dyDescent="0.25">
      <c r="A30" t="s">
        <v>564</v>
      </c>
      <c r="B30" t="s">
        <v>560</v>
      </c>
      <c r="C30" t="s">
        <v>561</v>
      </c>
      <c r="D30" t="s">
        <v>562</v>
      </c>
      <c r="E30" t="s">
        <v>563</v>
      </c>
      <c r="F30" t="s">
        <v>571</v>
      </c>
      <c r="G30" t="s">
        <v>570</v>
      </c>
      <c r="H30" t="s">
        <v>565</v>
      </c>
      <c r="I30" t="s">
        <v>566</v>
      </c>
      <c r="J30" t="s">
        <v>567</v>
      </c>
      <c r="K30" t="s">
        <v>556</v>
      </c>
      <c r="L30" t="s">
        <v>572</v>
      </c>
      <c r="M30" t="s">
        <v>573</v>
      </c>
      <c r="N30" t="s">
        <v>568</v>
      </c>
      <c r="O30" t="s">
        <v>569</v>
      </c>
      <c r="P30" t="s">
        <v>559</v>
      </c>
      <c r="Q30" t="s">
        <v>558</v>
      </c>
      <c r="R30" t="s">
        <v>74</v>
      </c>
      <c r="S30" t="s">
        <v>77</v>
      </c>
    </row>
    <row r="31" spans="1:19" x14ac:dyDescent="0.25">
      <c r="A31" t="s">
        <v>574</v>
      </c>
      <c r="B31" t="s">
        <v>583</v>
      </c>
      <c r="C31" t="s">
        <v>584</v>
      </c>
      <c r="D31" t="s">
        <v>585</v>
      </c>
      <c r="E31" t="s">
        <v>586</v>
      </c>
      <c r="F31" t="s">
        <v>588</v>
      </c>
      <c r="G31" t="s">
        <v>587</v>
      </c>
      <c r="H31" t="s">
        <v>575</v>
      </c>
      <c r="I31" t="s">
        <v>576</v>
      </c>
      <c r="J31" t="s">
        <v>577</v>
      </c>
      <c r="K31" t="s">
        <v>578</v>
      </c>
      <c r="L31" t="s">
        <v>589</v>
      </c>
      <c r="M31" t="s">
        <v>590</v>
      </c>
      <c r="N31" t="s">
        <v>579</v>
      </c>
      <c r="O31" t="s">
        <v>580</v>
      </c>
      <c r="P31" t="s">
        <v>582</v>
      </c>
      <c r="Q31" t="s">
        <v>581</v>
      </c>
      <c r="R31" t="s">
        <v>74</v>
      </c>
      <c r="S31" t="s">
        <v>77</v>
      </c>
    </row>
    <row r="32" spans="1:19" x14ac:dyDescent="0.25">
      <c r="A32" t="s">
        <v>591</v>
      </c>
      <c r="B32" t="s">
        <v>596</v>
      </c>
      <c r="C32" t="s">
        <v>597</v>
      </c>
      <c r="D32" t="s">
        <v>598</v>
      </c>
      <c r="E32" t="s">
        <v>599</v>
      </c>
      <c r="F32" t="s">
        <v>678</v>
      </c>
      <c r="G32" t="s">
        <v>679</v>
      </c>
      <c r="H32" t="s">
        <v>680</v>
      </c>
      <c r="I32" t="s">
        <v>681</v>
      </c>
      <c r="J32" t="s">
        <v>592</v>
      </c>
      <c r="K32" t="s">
        <v>682</v>
      </c>
      <c r="L32" t="s">
        <v>683</v>
      </c>
      <c r="M32" t="s">
        <v>684</v>
      </c>
      <c r="N32" t="s">
        <v>593</v>
      </c>
      <c r="O32" t="s">
        <v>594</v>
      </c>
      <c r="P32" t="s">
        <v>465</v>
      </c>
      <c r="Q32" t="s">
        <v>595</v>
      </c>
      <c r="R32" t="s">
        <v>74</v>
      </c>
      <c r="S32" t="s">
        <v>77</v>
      </c>
    </row>
    <row r="33" spans="1:19" x14ac:dyDescent="0.25">
      <c r="A33" t="s">
        <v>600</v>
      </c>
      <c r="B33" t="s">
        <v>609</v>
      </c>
      <c r="C33" t="s">
        <v>610</v>
      </c>
      <c r="D33" t="s">
        <v>611</v>
      </c>
      <c r="E33" t="s">
        <v>612</v>
      </c>
      <c r="F33" t="s">
        <v>614</v>
      </c>
      <c r="G33" t="s">
        <v>613</v>
      </c>
      <c r="H33" t="s">
        <v>601</v>
      </c>
      <c r="I33" t="s">
        <v>602</v>
      </c>
      <c r="J33" t="s">
        <v>603</v>
      </c>
      <c r="K33" t="s">
        <v>604</v>
      </c>
      <c r="L33" t="s">
        <v>615</v>
      </c>
      <c r="M33" t="s">
        <v>616</v>
      </c>
      <c r="N33" t="s">
        <v>605</v>
      </c>
      <c r="O33" t="s">
        <v>606</v>
      </c>
      <c r="P33" t="s">
        <v>608</v>
      </c>
      <c r="Q33" t="s">
        <v>607</v>
      </c>
      <c r="R33" t="s">
        <v>74</v>
      </c>
      <c r="S33" t="s">
        <v>77</v>
      </c>
    </row>
    <row r="34" spans="1:19" x14ac:dyDescent="0.25">
      <c r="A34" t="s">
        <v>617</v>
      </c>
      <c r="B34" t="s">
        <v>622</v>
      </c>
      <c r="C34" t="s">
        <v>622</v>
      </c>
      <c r="D34" t="s">
        <v>623</v>
      </c>
      <c r="E34" t="s">
        <v>623</v>
      </c>
      <c r="F34" t="s">
        <v>624</v>
      </c>
      <c r="G34" t="s">
        <v>624</v>
      </c>
      <c r="H34" t="s">
        <v>618</v>
      </c>
      <c r="I34" t="s">
        <v>618</v>
      </c>
      <c r="J34" t="s">
        <v>619</v>
      </c>
      <c r="K34" t="s">
        <v>619</v>
      </c>
      <c r="L34" t="s">
        <v>625</v>
      </c>
      <c r="M34" t="s">
        <v>625</v>
      </c>
      <c r="N34" t="s">
        <v>620</v>
      </c>
      <c r="O34" t="s">
        <v>620</v>
      </c>
      <c r="P34" t="s">
        <v>621</v>
      </c>
      <c r="Q34" t="s">
        <v>621</v>
      </c>
      <c r="R34" t="s">
        <v>74</v>
      </c>
      <c r="S34" t="s">
        <v>77</v>
      </c>
    </row>
    <row r="35" spans="1:19" x14ac:dyDescent="0.25">
      <c r="A35" t="s">
        <v>626</v>
      </c>
      <c r="B35" t="s">
        <v>635</v>
      </c>
      <c r="C35" t="s">
        <v>636</v>
      </c>
      <c r="D35" t="s">
        <v>637</v>
      </c>
      <c r="E35" t="s">
        <v>638</v>
      </c>
      <c r="F35" t="s">
        <v>640</v>
      </c>
      <c r="G35" t="s">
        <v>639</v>
      </c>
      <c r="H35" t="s">
        <v>627</v>
      </c>
      <c r="I35" t="s">
        <v>628</v>
      </c>
      <c r="J35" t="s">
        <v>629</v>
      </c>
      <c r="K35" t="s">
        <v>630</v>
      </c>
      <c r="L35" t="s">
        <v>641</v>
      </c>
      <c r="M35" t="s">
        <v>642</v>
      </c>
      <c r="N35" t="s">
        <v>631</v>
      </c>
      <c r="O35" t="s">
        <v>632</v>
      </c>
      <c r="P35" t="s">
        <v>634</v>
      </c>
      <c r="Q35" t="s">
        <v>633</v>
      </c>
      <c r="R35" t="s">
        <v>74</v>
      </c>
      <c r="S35" t="s">
        <v>77</v>
      </c>
    </row>
    <row r="36" spans="1:19" x14ac:dyDescent="0.25">
      <c r="A36" t="s">
        <v>643</v>
      </c>
      <c r="B36" t="s">
        <v>652</v>
      </c>
      <c r="C36" t="s">
        <v>653</v>
      </c>
      <c r="D36" t="s">
        <v>654</v>
      </c>
      <c r="E36" t="s">
        <v>655</v>
      </c>
      <c r="F36" t="s">
        <v>657</v>
      </c>
      <c r="G36" t="s">
        <v>656</v>
      </c>
      <c r="H36" t="s">
        <v>644</v>
      </c>
      <c r="I36" t="s">
        <v>645</v>
      </c>
      <c r="J36" t="s">
        <v>646</v>
      </c>
      <c r="K36" t="s">
        <v>647</v>
      </c>
      <c r="L36" t="s">
        <v>658</v>
      </c>
      <c r="M36" t="s">
        <v>659</v>
      </c>
      <c r="N36" t="s">
        <v>648</v>
      </c>
      <c r="O36" t="s">
        <v>649</v>
      </c>
      <c r="P36" t="s">
        <v>651</v>
      </c>
      <c r="Q36" t="s">
        <v>650</v>
      </c>
      <c r="R36" t="s">
        <v>74</v>
      </c>
      <c r="S36" t="s">
        <v>77</v>
      </c>
    </row>
    <row r="37" spans="1:19" x14ac:dyDescent="0.25">
      <c r="A37" t="s">
        <v>660</v>
      </c>
      <c r="B37" t="s">
        <v>422</v>
      </c>
      <c r="C37" t="s">
        <v>661</v>
      </c>
      <c r="D37" t="s">
        <v>662</v>
      </c>
      <c r="E37" t="s">
        <v>663</v>
      </c>
      <c r="F37" t="s">
        <v>664</v>
      </c>
      <c r="G37" t="s">
        <v>665</v>
      </c>
      <c r="H37" t="s">
        <v>666</v>
      </c>
      <c r="I37" t="s">
        <v>667</v>
      </c>
      <c r="J37" t="s">
        <v>668</v>
      </c>
      <c r="K37" t="s">
        <v>445</v>
      </c>
      <c r="L37" t="s">
        <v>669</v>
      </c>
      <c r="M37" t="s">
        <v>670</v>
      </c>
      <c r="N37" t="s">
        <v>671</v>
      </c>
      <c r="O37" t="s">
        <v>672</v>
      </c>
      <c r="P37" t="s">
        <v>462</v>
      </c>
      <c r="Q37" t="s">
        <v>673</v>
      </c>
      <c r="R37" t="s">
        <v>467</v>
      </c>
      <c r="S37" t="s">
        <v>674</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defaultColWidth="9.140625" defaultRowHeight="15" x14ac:dyDescent="0.25"/>
  <cols>
    <col min="1" max="1" width="28" customWidth="1"/>
    <col min="2" max="2" width="18.140625" customWidth="1"/>
    <col min="3" max="7" width="18.42578125" customWidth="1"/>
  </cols>
  <sheetData>
    <row r="1" spans="1:7" ht="21" x14ac:dyDescent="0.35">
      <c r="A1" s="73" t="s">
        <v>267</v>
      </c>
      <c r="B1" s="73"/>
      <c r="C1" s="73"/>
      <c r="D1" s="73"/>
      <c r="E1" s="73"/>
      <c r="F1" s="73"/>
      <c r="G1" s="73"/>
    </row>
    <row r="2" spans="1:7" ht="197.25" customHeight="1" x14ac:dyDescent="0.25">
      <c r="A2" s="52" t="s">
        <v>268</v>
      </c>
      <c r="B2" s="52"/>
      <c r="C2" s="52"/>
      <c r="D2" s="52"/>
      <c r="E2" s="52"/>
      <c r="F2" s="52"/>
      <c r="G2" s="52"/>
    </row>
    <row r="3" spans="1:7" x14ac:dyDescent="0.25">
      <c r="A3" s="74"/>
      <c r="B3" s="74"/>
      <c r="C3" s="74"/>
      <c r="D3" s="74"/>
      <c r="E3" s="74"/>
      <c r="F3" s="74"/>
      <c r="G3" s="74"/>
    </row>
    <row r="4" spans="1:7" x14ac:dyDescent="0.25">
      <c r="A4" s="25" t="s">
        <v>25</v>
      </c>
      <c r="B4" s="25" t="s">
        <v>265</v>
      </c>
    </row>
    <row r="5" spans="1:7" x14ac:dyDescent="0.25">
      <c r="A5" s="11" t="str">
        <f>VLOOKUP(Read_First!B4,Items!A1:S50,18,FALSE)</f>
        <v>Pragmatic Quality</v>
      </c>
      <c r="B5" s="9">
        <f>SQRT(VAR(DT!K4:K1004))</f>
        <v>1.3246302908114704</v>
      </c>
    </row>
    <row r="6" spans="1:7" x14ac:dyDescent="0.25">
      <c r="A6" s="11" t="str">
        <f>VLOOKUP(Read_First!B4,Items!A1:S50,19,FALSE)</f>
        <v>Hedonic Quality</v>
      </c>
      <c r="B6" s="9">
        <f>SQRT(VAR(DT!L4:L1004))</f>
        <v>1.4000857765719819</v>
      </c>
    </row>
    <row r="9" spans="1:7" x14ac:dyDescent="0.25">
      <c r="A9" s="25" t="s">
        <v>266</v>
      </c>
      <c r="B9" s="35" t="str">
        <f>VLOOKUP(Read_First!B4,Items!A1:S50,18,FALSE)</f>
        <v>Pragmatic Quality</v>
      </c>
      <c r="C9" s="35" t="str">
        <f>VLOOKUP(Read_First!B4,Items!A1:S50,19,FALSE)</f>
        <v>Hedonic Quality</v>
      </c>
    </row>
    <row r="10" spans="1:7" x14ac:dyDescent="0.25">
      <c r="A10" s="25" t="s">
        <v>269</v>
      </c>
      <c r="B10" s="7">
        <f>POWER((1.65*B5)/0.5,2)</f>
        <v>19.108088485881204</v>
      </c>
      <c r="C10" s="7">
        <f>POWER((1.65*B6)/0.5,2)</f>
        <v>21.347015579357357</v>
      </c>
    </row>
    <row r="11" spans="1:7" x14ac:dyDescent="0.25">
      <c r="A11" s="25" t="s">
        <v>270</v>
      </c>
      <c r="B11" s="7">
        <f>POWER((1.96*B5)/0.5,2)</f>
        <v>26.962583187276859</v>
      </c>
      <c r="C11" s="7">
        <f>POWER((1.96*B6)/0.5,2)</f>
        <v>30.121834728984105</v>
      </c>
    </row>
    <row r="12" spans="1:7" x14ac:dyDescent="0.25">
      <c r="A12" s="25" t="s">
        <v>271</v>
      </c>
      <c r="B12" s="7">
        <f>POWER((2.58*B6)/0.5,2)</f>
        <v>52.192570983446949</v>
      </c>
      <c r="C12" s="7">
        <f>POWER((2.58*B6)/0.5,2)</f>
        <v>52.192570983446949</v>
      </c>
    </row>
    <row r="13" spans="1:7" x14ac:dyDescent="0.25">
      <c r="A13" s="25" t="s">
        <v>272</v>
      </c>
      <c r="B13" s="7">
        <f>POWER((1.65*B5)/0.25,2)</f>
        <v>76.432353943524816</v>
      </c>
      <c r="C13" s="7">
        <f>POWER((1.65*B6)/0.25,2)</f>
        <v>85.38806231742943</v>
      </c>
    </row>
    <row r="14" spans="1:7" x14ac:dyDescent="0.25">
      <c r="A14" s="25" t="s">
        <v>273</v>
      </c>
      <c r="B14" s="7">
        <f>POWER((1.96*B5)/0.25,2)</f>
        <v>107.85033274910744</v>
      </c>
      <c r="C14" s="7">
        <f>POWER((1.96*B6)/0.25,2)</f>
        <v>120.48733891593642</v>
      </c>
    </row>
    <row r="15" spans="1:7" x14ac:dyDescent="0.25">
      <c r="A15" s="25" t="s">
        <v>274</v>
      </c>
      <c r="B15" s="7">
        <f>POWER((2.58*B5)/0.25,2)</f>
        <v>186.87394703018501</v>
      </c>
      <c r="C15" s="7">
        <f>POWER((2.58*B6)/0.25,2)</f>
        <v>208.77028393378779</v>
      </c>
    </row>
    <row r="16" spans="1:7" x14ac:dyDescent="0.25">
      <c r="A16" s="25" t="s">
        <v>275</v>
      </c>
      <c r="B16" s="7">
        <f>POWER((1.65*B5)/0.1,2)</f>
        <v>477.70221214703002</v>
      </c>
      <c r="C16" s="7">
        <f>POWER((1.65*B6)/0.1,2)</f>
        <v>533.67538948393383</v>
      </c>
    </row>
    <row r="17" spans="1:3" x14ac:dyDescent="0.25">
      <c r="A17" s="25" t="s">
        <v>276</v>
      </c>
      <c r="B17" s="7">
        <f>POWER((1.96*B5)/0.1,2)</f>
        <v>674.06457968192137</v>
      </c>
      <c r="C17" s="7">
        <f>POWER((1.96*B6)/0.1,2)</f>
        <v>753.04586822460249</v>
      </c>
    </row>
    <row r="18" spans="1:3" x14ac:dyDescent="0.25">
      <c r="A18" s="25" t="s">
        <v>277</v>
      </c>
      <c r="B18" s="7">
        <f>POWER((2.58*B5)/0.1,2)</f>
        <v>1167.9621689386563</v>
      </c>
      <c r="C18" s="7">
        <f>POWER((2.58*B6)/0.1,2)</f>
        <v>1304.8142745861735</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topLeftCell="A38" workbookViewId="0">
      <selection activeCell="A4" sqref="A4:H82"/>
    </sheetView>
  </sheetViews>
  <sheetFormatPr defaultColWidth="9.140625" defaultRowHeight="15" x14ac:dyDescent="0.25"/>
  <cols>
    <col min="1" max="8" width="8.85546875" style="2" customWidth="1"/>
  </cols>
  <sheetData>
    <row r="1" spans="1:8" ht="126" customHeight="1" x14ac:dyDescent="0.25">
      <c r="A1" s="54" t="s">
        <v>264</v>
      </c>
      <c r="B1" s="55"/>
      <c r="C1" s="55"/>
      <c r="D1" s="55"/>
      <c r="E1" s="55"/>
      <c r="F1" s="55"/>
      <c r="G1" s="55"/>
      <c r="H1" s="55"/>
    </row>
    <row r="2" spans="1:8" x14ac:dyDescent="0.25">
      <c r="A2" s="56" t="s">
        <v>0</v>
      </c>
      <c r="B2" s="56"/>
      <c r="C2" s="56"/>
      <c r="D2" s="56"/>
      <c r="E2" s="56"/>
      <c r="F2" s="56"/>
      <c r="G2" s="56"/>
      <c r="H2" s="56"/>
    </row>
    <row r="3" spans="1:8" x14ac:dyDescent="0.25">
      <c r="A3" s="1">
        <v>1</v>
      </c>
      <c r="B3" s="1">
        <v>2</v>
      </c>
      <c r="C3" s="1">
        <v>3</v>
      </c>
      <c r="D3" s="1">
        <v>4</v>
      </c>
      <c r="E3" s="1">
        <v>5</v>
      </c>
      <c r="F3" s="1">
        <v>6</v>
      </c>
      <c r="G3" s="1">
        <v>7</v>
      </c>
      <c r="H3" s="1">
        <v>8</v>
      </c>
    </row>
    <row r="4" spans="1:8" x14ac:dyDescent="0.25">
      <c r="A4" s="48">
        <v>5</v>
      </c>
      <c r="B4" s="48">
        <v>4</v>
      </c>
      <c r="C4" s="48">
        <v>5</v>
      </c>
      <c r="D4" s="48">
        <v>4</v>
      </c>
      <c r="E4" s="48">
        <v>3</v>
      </c>
      <c r="F4" s="48">
        <v>4</v>
      </c>
      <c r="G4" s="48">
        <v>4</v>
      </c>
      <c r="H4" s="48">
        <v>2</v>
      </c>
    </row>
    <row r="5" spans="1:8" x14ac:dyDescent="0.25">
      <c r="A5" s="48">
        <v>5</v>
      </c>
      <c r="B5" s="48">
        <v>4</v>
      </c>
      <c r="C5" s="48">
        <v>6</v>
      </c>
      <c r="D5" s="48">
        <v>4</v>
      </c>
      <c r="E5" s="48">
        <v>4</v>
      </c>
      <c r="F5" s="48">
        <v>5</v>
      </c>
      <c r="G5" s="48">
        <v>5</v>
      </c>
      <c r="H5" s="48">
        <v>4</v>
      </c>
    </row>
    <row r="6" spans="1:8" x14ac:dyDescent="0.25">
      <c r="A6" s="48">
        <v>3</v>
      </c>
      <c r="B6" s="48">
        <v>2</v>
      </c>
      <c r="C6" s="48">
        <v>2</v>
      </c>
      <c r="D6" s="48">
        <v>2</v>
      </c>
      <c r="E6" s="48">
        <v>2</v>
      </c>
      <c r="F6" s="48">
        <v>2</v>
      </c>
      <c r="G6" s="48">
        <v>1</v>
      </c>
      <c r="H6" s="48">
        <v>2</v>
      </c>
    </row>
    <row r="7" spans="1:8" x14ac:dyDescent="0.25">
      <c r="A7" s="48">
        <v>5</v>
      </c>
      <c r="B7" s="48">
        <v>3</v>
      </c>
      <c r="C7" s="48">
        <v>6</v>
      </c>
      <c r="D7" s="48">
        <v>4</v>
      </c>
      <c r="E7" s="48">
        <v>4</v>
      </c>
      <c r="F7" s="48">
        <v>4</v>
      </c>
      <c r="G7" s="48">
        <v>6</v>
      </c>
      <c r="H7" s="48">
        <v>4</v>
      </c>
    </row>
    <row r="8" spans="1:8" x14ac:dyDescent="0.25">
      <c r="A8" s="48">
        <v>6</v>
      </c>
      <c r="B8" s="48">
        <v>6</v>
      </c>
      <c r="C8" s="48">
        <v>6</v>
      </c>
      <c r="D8" s="48">
        <v>6</v>
      </c>
      <c r="E8" s="48">
        <v>5</v>
      </c>
      <c r="F8" s="48">
        <v>6</v>
      </c>
      <c r="G8" s="48">
        <v>4</v>
      </c>
      <c r="H8" s="48">
        <v>3</v>
      </c>
    </row>
    <row r="9" spans="1:8" x14ac:dyDescent="0.25">
      <c r="A9" s="48">
        <v>6</v>
      </c>
      <c r="B9" s="48">
        <v>5</v>
      </c>
      <c r="C9" s="48">
        <v>6</v>
      </c>
      <c r="D9" s="48">
        <v>5</v>
      </c>
      <c r="E9" s="48">
        <v>4</v>
      </c>
      <c r="F9" s="48">
        <v>5</v>
      </c>
      <c r="G9" s="48">
        <v>4</v>
      </c>
      <c r="H9" s="48">
        <v>3</v>
      </c>
    </row>
    <row r="10" spans="1:8" x14ac:dyDescent="0.25">
      <c r="A10" s="48">
        <v>4</v>
      </c>
      <c r="B10" s="48">
        <v>4</v>
      </c>
      <c r="C10" s="48">
        <v>4</v>
      </c>
      <c r="D10" s="48">
        <v>4</v>
      </c>
      <c r="E10" s="48">
        <v>4</v>
      </c>
      <c r="F10" s="48">
        <v>5</v>
      </c>
      <c r="G10" s="48">
        <v>3</v>
      </c>
      <c r="H10" s="48">
        <v>3</v>
      </c>
    </row>
    <row r="11" spans="1:8" x14ac:dyDescent="0.25">
      <c r="A11" s="48">
        <v>6</v>
      </c>
      <c r="B11" s="48">
        <v>2</v>
      </c>
      <c r="C11" s="48">
        <v>7</v>
      </c>
      <c r="D11" s="48">
        <v>6</v>
      </c>
      <c r="E11" s="48">
        <v>1</v>
      </c>
      <c r="F11" s="48">
        <v>5</v>
      </c>
      <c r="G11" s="48">
        <v>3</v>
      </c>
      <c r="H11" s="48">
        <v>3</v>
      </c>
    </row>
    <row r="12" spans="1:8" x14ac:dyDescent="0.25">
      <c r="A12" s="48">
        <v>6</v>
      </c>
      <c r="B12" s="48">
        <v>6</v>
      </c>
      <c r="C12" s="48">
        <v>7</v>
      </c>
      <c r="D12" s="48">
        <v>6</v>
      </c>
      <c r="E12" s="48">
        <v>6</v>
      </c>
      <c r="F12" s="48">
        <v>6</v>
      </c>
      <c r="G12" s="48">
        <v>5</v>
      </c>
      <c r="H12" s="48">
        <v>5</v>
      </c>
    </row>
    <row r="13" spans="1:8" x14ac:dyDescent="0.25">
      <c r="A13" s="48">
        <v>4</v>
      </c>
      <c r="B13" s="48">
        <v>3</v>
      </c>
      <c r="C13" s="48">
        <v>3</v>
      </c>
      <c r="D13" s="48">
        <v>4</v>
      </c>
      <c r="E13" s="48">
        <v>2</v>
      </c>
      <c r="F13" s="48">
        <v>4</v>
      </c>
      <c r="G13" s="48">
        <v>3</v>
      </c>
      <c r="H13" s="48">
        <v>3</v>
      </c>
    </row>
    <row r="14" spans="1:8" x14ac:dyDescent="0.25">
      <c r="A14" s="48">
        <v>5</v>
      </c>
      <c r="B14" s="48">
        <v>7</v>
      </c>
      <c r="C14" s="48">
        <v>6</v>
      </c>
      <c r="D14" s="48">
        <v>7</v>
      </c>
      <c r="E14" s="48">
        <v>6</v>
      </c>
      <c r="F14" s="48">
        <v>6</v>
      </c>
      <c r="G14" s="48">
        <v>5</v>
      </c>
      <c r="H14" s="48">
        <v>6</v>
      </c>
    </row>
    <row r="15" spans="1:8" x14ac:dyDescent="0.25">
      <c r="A15" s="48">
        <v>3</v>
      </c>
      <c r="B15" s="48">
        <v>2</v>
      </c>
      <c r="C15" s="48">
        <v>4</v>
      </c>
      <c r="D15" s="48">
        <v>2</v>
      </c>
      <c r="E15" s="48">
        <v>4</v>
      </c>
      <c r="F15" s="48">
        <v>4</v>
      </c>
      <c r="G15" s="48">
        <v>4</v>
      </c>
      <c r="H15" s="48">
        <v>4</v>
      </c>
    </row>
    <row r="16" spans="1:8" x14ac:dyDescent="0.25">
      <c r="A16" s="48">
        <v>5</v>
      </c>
      <c r="B16" s="48">
        <v>5</v>
      </c>
      <c r="C16" s="48">
        <v>5</v>
      </c>
      <c r="D16" s="48">
        <v>6</v>
      </c>
      <c r="E16" s="48">
        <v>5</v>
      </c>
      <c r="F16" s="48">
        <v>6</v>
      </c>
      <c r="G16" s="48">
        <v>3</v>
      </c>
      <c r="H16" s="48">
        <v>3</v>
      </c>
    </row>
    <row r="17" spans="1:8" x14ac:dyDescent="0.25">
      <c r="A17" s="48">
        <v>5</v>
      </c>
      <c r="B17" s="48">
        <v>7</v>
      </c>
      <c r="C17" s="48">
        <v>7</v>
      </c>
      <c r="D17" s="48">
        <v>6</v>
      </c>
      <c r="E17" s="48">
        <v>5</v>
      </c>
      <c r="F17" s="48">
        <v>7</v>
      </c>
      <c r="G17" s="48">
        <v>7</v>
      </c>
      <c r="H17" s="48">
        <v>5</v>
      </c>
    </row>
    <row r="18" spans="1:8" x14ac:dyDescent="0.25">
      <c r="A18" s="48">
        <v>5</v>
      </c>
      <c r="B18" s="48">
        <v>4</v>
      </c>
      <c r="C18" s="48">
        <v>6</v>
      </c>
      <c r="D18" s="48">
        <v>5</v>
      </c>
      <c r="E18" s="48">
        <v>3</v>
      </c>
      <c r="F18" s="48">
        <v>5</v>
      </c>
      <c r="G18" s="48">
        <v>3</v>
      </c>
      <c r="H18" s="48">
        <v>3</v>
      </c>
    </row>
    <row r="19" spans="1:8" x14ac:dyDescent="0.25">
      <c r="A19" s="48">
        <v>3</v>
      </c>
      <c r="B19" s="48">
        <v>5</v>
      </c>
      <c r="C19" s="48">
        <v>4</v>
      </c>
      <c r="D19" s="48">
        <v>3</v>
      </c>
      <c r="E19" s="48">
        <v>4</v>
      </c>
      <c r="F19" s="48">
        <v>3</v>
      </c>
      <c r="G19" s="48">
        <v>4</v>
      </c>
      <c r="H19" s="48">
        <v>4</v>
      </c>
    </row>
    <row r="20" spans="1:8" x14ac:dyDescent="0.25">
      <c r="A20" s="48">
        <v>5</v>
      </c>
      <c r="B20" s="48">
        <v>5</v>
      </c>
      <c r="C20" s="48">
        <v>5</v>
      </c>
      <c r="D20" s="48">
        <v>5</v>
      </c>
      <c r="E20" s="48">
        <v>4</v>
      </c>
      <c r="F20" s="48">
        <v>5</v>
      </c>
      <c r="G20" s="48">
        <v>4</v>
      </c>
      <c r="H20" s="48">
        <v>3</v>
      </c>
    </row>
    <row r="21" spans="1:8" x14ac:dyDescent="0.25">
      <c r="A21" s="48">
        <v>6</v>
      </c>
      <c r="B21" s="48">
        <v>5</v>
      </c>
      <c r="C21" s="48">
        <v>6</v>
      </c>
      <c r="D21" s="48">
        <v>5</v>
      </c>
      <c r="E21" s="48">
        <v>4</v>
      </c>
      <c r="F21" s="48">
        <v>5</v>
      </c>
      <c r="G21" s="48">
        <v>5</v>
      </c>
      <c r="H21" s="48">
        <v>5</v>
      </c>
    </row>
    <row r="22" spans="1:8" x14ac:dyDescent="0.25">
      <c r="A22" s="48">
        <v>4</v>
      </c>
      <c r="B22" s="48">
        <v>3</v>
      </c>
      <c r="C22" s="48">
        <v>4</v>
      </c>
      <c r="D22" s="48">
        <v>5</v>
      </c>
      <c r="E22" s="48">
        <v>2</v>
      </c>
      <c r="F22" s="48">
        <v>2</v>
      </c>
      <c r="G22" s="48">
        <v>2</v>
      </c>
      <c r="H22" s="48">
        <v>1</v>
      </c>
    </row>
    <row r="23" spans="1:8" x14ac:dyDescent="0.25">
      <c r="A23" s="48">
        <v>3</v>
      </c>
      <c r="B23" s="48">
        <v>2</v>
      </c>
      <c r="C23" s="48">
        <v>2</v>
      </c>
      <c r="D23" s="48">
        <v>4</v>
      </c>
      <c r="E23" s="48">
        <v>6</v>
      </c>
      <c r="F23" s="48">
        <v>6</v>
      </c>
      <c r="G23" s="48">
        <v>6</v>
      </c>
      <c r="H23" s="48">
        <v>7</v>
      </c>
    </row>
    <row r="24" spans="1:8" x14ac:dyDescent="0.25">
      <c r="A24" s="48">
        <v>6</v>
      </c>
      <c r="B24" s="48">
        <v>6</v>
      </c>
      <c r="C24" s="48">
        <v>6</v>
      </c>
      <c r="D24" s="48">
        <v>6</v>
      </c>
      <c r="E24" s="48">
        <v>6</v>
      </c>
      <c r="F24" s="48">
        <v>6</v>
      </c>
      <c r="G24" s="48">
        <v>6</v>
      </c>
      <c r="H24" s="48">
        <v>6</v>
      </c>
    </row>
    <row r="25" spans="1:8" x14ac:dyDescent="0.25">
      <c r="A25" s="48">
        <v>3</v>
      </c>
      <c r="B25" s="48">
        <v>2</v>
      </c>
      <c r="C25" s="48">
        <v>4</v>
      </c>
      <c r="D25" s="48">
        <v>3</v>
      </c>
      <c r="E25" s="48">
        <v>4</v>
      </c>
      <c r="F25" s="48">
        <v>4</v>
      </c>
      <c r="G25" s="48">
        <v>4</v>
      </c>
      <c r="H25" s="48">
        <v>4</v>
      </c>
    </row>
    <row r="26" spans="1:8" x14ac:dyDescent="0.25">
      <c r="A26" s="48">
        <v>6</v>
      </c>
      <c r="B26" s="48">
        <v>6</v>
      </c>
      <c r="C26" s="48">
        <v>6</v>
      </c>
      <c r="D26" s="48">
        <v>6</v>
      </c>
      <c r="E26" s="48">
        <v>4</v>
      </c>
      <c r="F26" s="48">
        <v>6</v>
      </c>
      <c r="G26" s="48">
        <v>4</v>
      </c>
      <c r="H26" s="48">
        <v>5</v>
      </c>
    </row>
    <row r="27" spans="1:8" x14ac:dyDescent="0.25">
      <c r="A27" s="48">
        <v>4</v>
      </c>
      <c r="B27" s="48">
        <v>2</v>
      </c>
      <c r="C27" s="48">
        <v>4</v>
      </c>
      <c r="D27" s="48">
        <v>3</v>
      </c>
      <c r="E27" s="48">
        <v>4</v>
      </c>
      <c r="F27" s="48">
        <v>3</v>
      </c>
      <c r="G27" s="48">
        <v>3</v>
      </c>
      <c r="H27" s="48">
        <v>3</v>
      </c>
    </row>
    <row r="28" spans="1:8" x14ac:dyDescent="0.25">
      <c r="A28" s="48">
        <v>3</v>
      </c>
      <c r="B28" s="48">
        <v>1</v>
      </c>
      <c r="C28" s="48">
        <v>2</v>
      </c>
      <c r="D28" s="48">
        <v>3</v>
      </c>
      <c r="E28" s="48">
        <v>2</v>
      </c>
      <c r="F28" s="48">
        <v>2</v>
      </c>
      <c r="G28" s="48">
        <v>1</v>
      </c>
      <c r="H28" s="48">
        <v>4</v>
      </c>
    </row>
    <row r="29" spans="1:8" x14ac:dyDescent="0.25">
      <c r="A29" s="48">
        <v>5</v>
      </c>
      <c r="B29" s="48">
        <v>6</v>
      </c>
      <c r="C29" s="48">
        <v>5</v>
      </c>
      <c r="D29" s="48">
        <v>6</v>
      </c>
      <c r="E29" s="48">
        <v>5</v>
      </c>
      <c r="F29" s="48">
        <v>5</v>
      </c>
      <c r="G29" s="48">
        <v>5</v>
      </c>
      <c r="H29" s="48">
        <v>4</v>
      </c>
    </row>
    <row r="30" spans="1:8" x14ac:dyDescent="0.25">
      <c r="A30" s="48">
        <v>5</v>
      </c>
      <c r="B30" s="48">
        <v>5</v>
      </c>
      <c r="C30" s="48">
        <v>5</v>
      </c>
      <c r="D30" s="48">
        <v>6</v>
      </c>
      <c r="E30" s="48">
        <v>3</v>
      </c>
      <c r="F30" s="48">
        <v>4</v>
      </c>
      <c r="G30" s="48">
        <v>3</v>
      </c>
      <c r="H30" s="48">
        <v>2</v>
      </c>
    </row>
    <row r="31" spans="1:8" x14ac:dyDescent="0.25">
      <c r="A31" s="48">
        <v>5</v>
      </c>
      <c r="B31" s="48">
        <v>6</v>
      </c>
      <c r="C31" s="48">
        <v>5</v>
      </c>
      <c r="D31" s="48">
        <v>4</v>
      </c>
      <c r="E31" s="48">
        <v>4</v>
      </c>
      <c r="F31" s="48">
        <v>4</v>
      </c>
      <c r="G31" s="48">
        <v>5</v>
      </c>
      <c r="H31" s="48">
        <v>5</v>
      </c>
    </row>
    <row r="32" spans="1:8" x14ac:dyDescent="0.25">
      <c r="A32" s="48">
        <v>6</v>
      </c>
      <c r="B32" s="48">
        <v>4</v>
      </c>
      <c r="C32" s="48">
        <v>6</v>
      </c>
      <c r="D32" s="48">
        <v>4</v>
      </c>
      <c r="E32" s="48">
        <v>4</v>
      </c>
      <c r="F32" s="48">
        <v>5</v>
      </c>
      <c r="G32" s="48">
        <v>4</v>
      </c>
      <c r="H32" s="48">
        <v>3</v>
      </c>
    </row>
    <row r="33" spans="1:8" x14ac:dyDescent="0.25">
      <c r="A33" s="48">
        <v>5</v>
      </c>
      <c r="B33" s="48">
        <v>5</v>
      </c>
      <c r="C33" s="48">
        <v>5</v>
      </c>
      <c r="D33" s="48">
        <v>5</v>
      </c>
      <c r="E33" s="48">
        <v>5</v>
      </c>
      <c r="F33" s="48">
        <v>5</v>
      </c>
      <c r="G33" s="48">
        <v>5</v>
      </c>
      <c r="H33" s="48">
        <v>5</v>
      </c>
    </row>
    <row r="34" spans="1:8" x14ac:dyDescent="0.25">
      <c r="A34" s="48">
        <v>2</v>
      </c>
      <c r="B34" s="48">
        <v>1</v>
      </c>
      <c r="C34" s="48">
        <v>1</v>
      </c>
      <c r="D34" s="48">
        <v>1</v>
      </c>
      <c r="E34" s="48">
        <v>1</v>
      </c>
      <c r="F34" s="48">
        <v>1</v>
      </c>
      <c r="G34" s="48">
        <v>3</v>
      </c>
      <c r="H34" s="48">
        <v>2</v>
      </c>
    </row>
    <row r="35" spans="1:8" x14ac:dyDescent="0.25">
      <c r="A35" s="48">
        <v>2</v>
      </c>
      <c r="B35" s="48">
        <v>5</v>
      </c>
      <c r="C35" s="48">
        <v>5</v>
      </c>
      <c r="D35" s="48">
        <v>5</v>
      </c>
      <c r="E35" s="48">
        <v>6</v>
      </c>
      <c r="F35" s="48">
        <v>6</v>
      </c>
      <c r="G35" s="48">
        <v>4</v>
      </c>
      <c r="H35" s="48">
        <v>4</v>
      </c>
    </row>
    <row r="36" spans="1:8" x14ac:dyDescent="0.25">
      <c r="A36" s="48">
        <v>3</v>
      </c>
      <c r="B36" s="48">
        <v>2</v>
      </c>
      <c r="C36" s="48">
        <v>2</v>
      </c>
      <c r="D36" s="48">
        <v>2</v>
      </c>
      <c r="E36" s="48">
        <v>2</v>
      </c>
      <c r="F36" s="48">
        <v>4</v>
      </c>
      <c r="G36" s="48">
        <v>3</v>
      </c>
      <c r="H36" s="48">
        <v>2</v>
      </c>
    </row>
    <row r="37" spans="1:8" x14ac:dyDescent="0.25">
      <c r="A37" s="48">
        <v>3</v>
      </c>
      <c r="B37" s="48">
        <v>4</v>
      </c>
      <c r="C37" s="48">
        <v>5</v>
      </c>
      <c r="D37" s="48">
        <v>5</v>
      </c>
      <c r="E37" s="48">
        <v>5</v>
      </c>
      <c r="F37" s="48">
        <v>5</v>
      </c>
      <c r="G37" s="48">
        <v>3</v>
      </c>
      <c r="H37" s="48">
        <v>3</v>
      </c>
    </row>
    <row r="38" spans="1:8" x14ac:dyDescent="0.25">
      <c r="A38" s="48">
        <v>5</v>
      </c>
      <c r="B38" s="48">
        <v>4</v>
      </c>
      <c r="C38" s="48">
        <v>5</v>
      </c>
      <c r="D38" s="48">
        <v>2</v>
      </c>
      <c r="E38" s="48">
        <v>5</v>
      </c>
      <c r="F38" s="48">
        <v>5</v>
      </c>
      <c r="G38" s="48">
        <v>5</v>
      </c>
      <c r="H38" s="48">
        <v>4</v>
      </c>
    </row>
    <row r="39" spans="1:8" x14ac:dyDescent="0.25">
      <c r="A39" s="48">
        <v>4</v>
      </c>
      <c r="B39" s="48">
        <v>4</v>
      </c>
      <c r="C39" s="48">
        <v>4</v>
      </c>
      <c r="D39" s="48">
        <v>5</v>
      </c>
      <c r="E39" s="48">
        <v>4</v>
      </c>
      <c r="F39" s="48">
        <v>4</v>
      </c>
      <c r="G39" s="48">
        <v>4</v>
      </c>
      <c r="H39" s="48">
        <v>4</v>
      </c>
    </row>
    <row r="40" spans="1:8" x14ac:dyDescent="0.25">
      <c r="A40" s="48">
        <v>4</v>
      </c>
      <c r="B40" s="48">
        <v>4</v>
      </c>
      <c r="C40" s="48">
        <v>4</v>
      </c>
      <c r="D40" s="48">
        <v>2</v>
      </c>
      <c r="E40" s="48">
        <v>3</v>
      </c>
      <c r="F40" s="48">
        <v>3</v>
      </c>
      <c r="G40" s="48">
        <v>4</v>
      </c>
      <c r="H40" s="48">
        <v>4</v>
      </c>
    </row>
    <row r="41" spans="1:8" x14ac:dyDescent="0.25">
      <c r="A41" s="48">
        <v>3</v>
      </c>
      <c r="B41" s="48">
        <v>2</v>
      </c>
      <c r="C41" s="48">
        <v>3</v>
      </c>
      <c r="D41" s="48">
        <v>2</v>
      </c>
      <c r="E41" s="48">
        <v>3</v>
      </c>
      <c r="F41" s="48">
        <v>4</v>
      </c>
      <c r="G41" s="48">
        <v>4</v>
      </c>
      <c r="H41" s="48">
        <v>2</v>
      </c>
    </row>
    <row r="42" spans="1:8" x14ac:dyDescent="0.25">
      <c r="A42" s="48">
        <v>6</v>
      </c>
      <c r="B42" s="48">
        <v>4</v>
      </c>
      <c r="C42" s="48">
        <v>6</v>
      </c>
      <c r="D42" s="48">
        <v>5</v>
      </c>
      <c r="E42" s="48">
        <v>4</v>
      </c>
      <c r="F42" s="48">
        <v>5</v>
      </c>
      <c r="G42" s="48">
        <v>6</v>
      </c>
      <c r="H42" s="48">
        <v>5</v>
      </c>
    </row>
    <row r="43" spans="1:8" x14ac:dyDescent="0.25">
      <c r="A43" s="48">
        <v>5</v>
      </c>
      <c r="B43" s="48">
        <v>2</v>
      </c>
      <c r="C43" s="48">
        <v>6</v>
      </c>
      <c r="D43" s="48">
        <v>3</v>
      </c>
      <c r="E43" s="48">
        <v>5</v>
      </c>
      <c r="F43" s="48">
        <v>7</v>
      </c>
      <c r="G43" s="48">
        <v>4</v>
      </c>
      <c r="H43" s="48">
        <v>4</v>
      </c>
    </row>
    <row r="44" spans="1:8" x14ac:dyDescent="0.25">
      <c r="A44" s="48">
        <v>2</v>
      </c>
      <c r="B44" s="48">
        <v>3</v>
      </c>
      <c r="C44" s="48">
        <v>2</v>
      </c>
      <c r="D44" s="48">
        <v>2</v>
      </c>
      <c r="E44" s="48">
        <v>2</v>
      </c>
      <c r="F44" s="48">
        <v>1</v>
      </c>
      <c r="G44" s="48">
        <v>1</v>
      </c>
      <c r="H44" s="48">
        <v>1</v>
      </c>
    </row>
    <row r="45" spans="1:8" x14ac:dyDescent="0.25">
      <c r="A45" s="48">
        <v>3</v>
      </c>
      <c r="B45" s="48">
        <v>3</v>
      </c>
      <c r="C45" s="48">
        <v>2</v>
      </c>
      <c r="D45" s="48">
        <v>2</v>
      </c>
      <c r="E45" s="48">
        <v>3</v>
      </c>
      <c r="F45" s="48">
        <v>2</v>
      </c>
      <c r="G45" s="48">
        <v>2</v>
      </c>
      <c r="H45" s="48">
        <v>2</v>
      </c>
    </row>
    <row r="46" spans="1:8" x14ac:dyDescent="0.25">
      <c r="A46" s="48">
        <v>2</v>
      </c>
      <c r="B46" s="48">
        <v>2</v>
      </c>
      <c r="C46" s="48">
        <v>2</v>
      </c>
      <c r="D46" s="48">
        <v>3</v>
      </c>
      <c r="E46" s="48">
        <v>1</v>
      </c>
      <c r="F46" s="48">
        <v>2</v>
      </c>
      <c r="G46" s="48">
        <v>1</v>
      </c>
      <c r="H46" s="48">
        <v>1</v>
      </c>
    </row>
    <row r="47" spans="1:8" x14ac:dyDescent="0.25">
      <c r="A47" s="48">
        <v>3</v>
      </c>
      <c r="B47" s="48">
        <v>3</v>
      </c>
      <c r="C47" s="48">
        <v>4</v>
      </c>
      <c r="D47" s="48">
        <v>3</v>
      </c>
      <c r="E47" s="48">
        <v>2</v>
      </c>
      <c r="F47" s="48">
        <v>4</v>
      </c>
      <c r="G47" s="48">
        <v>3</v>
      </c>
      <c r="H47" s="48">
        <v>2</v>
      </c>
    </row>
    <row r="48" spans="1:8" x14ac:dyDescent="0.25">
      <c r="A48" s="48">
        <v>4</v>
      </c>
      <c r="B48" s="48">
        <v>3</v>
      </c>
      <c r="C48" s="48">
        <v>4</v>
      </c>
      <c r="D48" s="48">
        <v>4</v>
      </c>
      <c r="E48" s="48">
        <v>4</v>
      </c>
      <c r="F48" s="48">
        <v>5</v>
      </c>
      <c r="G48" s="48">
        <v>3</v>
      </c>
      <c r="H48" s="48">
        <v>3</v>
      </c>
    </row>
    <row r="49" spans="1:8" x14ac:dyDescent="0.25">
      <c r="A49" s="48">
        <v>5</v>
      </c>
      <c r="B49" s="48">
        <v>1</v>
      </c>
      <c r="C49" s="48">
        <v>3</v>
      </c>
      <c r="D49" s="48">
        <v>3</v>
      </c>
      <c r="E49" s="48">
        <v>1</v>
      </c>
      <c r="F49" s="48">
        <v>1</v>
      </c>
      <c r="G49" s="48">
        <v>1</v>
      </c>
      <c r="H49" s="48">
        <v>2</v>
      </c>
    </row>
    <row r="50" spans="1:8" x14ac:dyDescent="0.25">
      <c r="A50" s="48">
        <v>4</v>
      </c>
      <c r="B50" s="48">
        <v>1</v>
      </c>
      <c r="C50" s="48">
        <v>4</v>
      </c>
      <c r="D50" s="48">
        <v>2</v>
      </c>
      <c r="E50" s="48">
        <v>1</v>
      </c>
      <c r="F50" s="48">
        <v>1</v>
      </c>
      <c r="G50" s="48">
        <v>4</v>
      </c>
      <c r="H50" s="48">
        <v>4</v>
      </c>
    </row>
    <row r="51" spans="1:8" x14ac:dyDescent="0.25">
      <c r="A51" s="48">
        <v>5</v>
      </c>
      <c r="B51" s="48">
        <v>6</v>
      </c>
      <c r="C51" s="48">
        <v>3</v>
      </c>
      <c r="D51" s="48">
        <v>4</v>
      </c>
      <c r="E51" s="48">
        <v>3</v>
      </c>
      <c r="F51" s="48">
        <v>5</v>
      </c>
      <c r="G51" s="48">
        <v>4</v>
      </c>
      <c r="H51" s="48">
        <v>4</v>
      </c>
    </row>
    <row r="52" spans="1:8" x14ac:dyDescent="0.25">
      <c r="A52" s="48">
        <v>3</v>
      </c>
      <c r="B52" s="48">
        <v>2</v>
      </c>
      <c r="C52" s="48">
        <v>3</v>
      </c>
      <c r="D52" s="48">
        <v>3</v>
      </c>
      <c r="E52" s="48">
        <v>3</v>
      </c>
      <c r="F52" s="48">
        <v>2</v>
      </c>
      <c r="G52" s="48">
        <v>3</v>
      </c>
      <c r="H52" s="48">
        <v>2</v>
      </c>
    </row>
    <row r="53" spans="1:8" x14ac:dyDescent="0.25">
      <c r="A53" s="48">
        <v>6</v>
      </c>
      <c r="B53" s="48">
        <v>6</v>
      </c>
      <c r="C53" s="48">
        <v>5</v>
      </c>
      <c r="D53" s="48">
        <v>6</v>
      </c>
      <c r="E53" s="48">
        <v>6</v>
      </c>
      <c r="F53" s="48">
        <v>6</v>
      </c>
      <c r="G53" s="48">
        <v>5</v>
      </c>
      <c r="H53" s="48">
        <v>5</v>
      </c>
    </row>
    <row r="54" spans="1:8" x14ac:dyDescent="0.25">
      <c r="A54" s="48">
        <v>6</v>
      </c>
      <c r="B54" s="48">
        <v>6</v>
      </c>
      <c r="C54" s="48">
        <v>6</v>
      </c>
      <c r="D54" s="48">
        <v>5</v>
      </c>
      <c r="E54" s="48">
        <v>7</v>
      </c>
      <c r="F54" s="48">
        <v>7</v>
      </c>
      <c r="G54" s="48">
        <v>7</v>
      </c>
      <c r="H54" s="48">
        <v>7</v>
      </c>
    </row>
    <row r="55" spans="1:8" x14ac:dyDescent="0.25">
      <c r="A55" s="48">
        <v>4</v>
      </c>
      <c r="B55" s="48">
        <v>2</v>
      </c>
      <c r="C55" s="48">
        <v>4</v>
      </c>
      <c r="D55" s="48">
        <v>3</v>
      </c>
      <c r="E55" s="48">
        <v>4</v>
      </c>
      <c r="F55" s="48">
        <v>4</v>
      </c>
      <c r="G55" s="48">
        <v>3</v>
      </c>
      <c r="H55" s="48">
        <v>4</v>
      </c>
    </row>
    <row r="56" spans="1:8" x14ac:dyDescent="0.25">
      <c r="A56" s="48">
        <v>6</v>
      </c>
      <c r="B56" s="48">
        <v>5</v>
      </c>
      <c r="C56" s="48">
        <v>4</v>
      </c>
      <c r="D56" s="48">
        <v>5</v>
      </c>
      <c r="E56" s="48">
        <v>4</v>
      </c>
      <c r="F56" s="48">
        <v>5</v>
      </c>
      <c r="G56" s="48">
        <v>5</v>
      </c>
      <c r="H56" s="48">
        <v>4</v>
      </c>
    </row>
    <row r="57" spans="1:8" x14ac:dyDescent="0.25">
      <c r="A57" s="48">
        <v>4</v>
      </c>
      <c r="B57" s="48">
        <v>4</v>
      </c>
      <c r="C57" s="48">
        <v>4</v>
      </c>
      <c r="D57" s="48">
        <v>4</v>
      </c>
      <c r="E57" s="48">
        <v>2</v>
      </c>
      <c r="F57" s="48">
        <v>2</v>
      </c>
      <c r="G57" s="48">
        <v>4</v>
      </c>
      <c r="H57" s="48">
        <v>3</v>
      </c>
    </row>
    <row r="58" spans="1:8" x14ac:dyDescent="0.25">
      <c r="A58" s="48">
        <v>6</v>
      </c>
      <c r="B58" s="48">
        <v>7</v>
      </c>
      <c r="C58" s="48">
        <v>7</v>
      </c>
      <c r="D58" s="48">
        <v>7</v>
      </c>
      <c r="E58" s="48">
        <v>7</v>
      </c>
      <c r="F58" s="48">
        <v>7</v>
      </c>
      <c r="G58" s="48">
        <v>7</v>
      </c>
      <c r="H58" s="48">
        <v>7</v>
      </c>
    </row>
    <row r="59" spans="1:8" x14ac:dyDescent="0.25">
      <c r="A59" s="48">
        <v>6</v>
      </c>
      <c r="B59" s="48">
        <v>6</v>
      </c>
      <c r="C59" s="48">
        <v>5</v>
      </c>
      <c r="D59" s="48">
        <v>5</v>
      </c>
      <c r="E59" s="48">
        <v>6</v>
      </c>
      <c r="F59" s="48">
        <v>6</v>
      </c>
      <c r="G59" s="48">
        <v>6</v>
      </c>
      <c r="H59" s="48">
        <v>6</v>
      </c>
    </row>
    <row r="60" spans="1:8" x14ac:dyDescent="0.25">
      <c r="A60" s="48">
        <v>1</v>
      </c>
      <c r="B60" s="48">
        <v>1</v>
      </c>
      <c r="C60" s="48">
        <v>5</v>
      </c>
      <c r="D60" s="48">
        <v>1</v>
      </c>
      <c r="E60" s="48">
        <v>4</v>
      </c>
      <c r="F60" s="48">
        <v>5</v>
      </c>
      <c r="G60" s="48">
        <v>6</v>
      </c>
      <c r="H60" s="48">
        <v>6</v>
      </c>
    </row>
    <row r="61" spans="1:8" x14ac:dyDescent="0.25">
      <c r="A61" s="48">
        <v>3</v>
      </c>
      <c r="B61" s="48">
        <v>2</v>
      </c>
      <c r="C61" s="48">
        <v>4</v>
      </c>
      <c r="D61" s="48">
        <v>3</v>
      </c>
      <c r="E61" s="48">
        <v>4</v>
      </c>
      <c r="F61" s="48">
        <v>3</v>
      </c>
      <c r="G61" s="48">
        <v>5</v>
      </c>
      <c r="H61" s="48">
        <v>6</v>
      </c>
    </row>
    <row r="62" spans="1:8" x14ac:dyDescent="0.25">
      <c r="A62" s="48">
        <v>4</v>
      </c>
      <c r="B62" s="48">
        <v>4</v>
      </c>
      <c r="C62" s="48">
        <v>5</v>
      </c>
      <c r="D62" s="48">
        <v>5</v>
      </c>
      <c r="E62" s="48">
        <v>5</v>
      </c>
      <c r="F62" s="48">
        <v>5</v>
      </c>
      <c r="G62" s="48">
        <v>5</v>
      </c>
      <c r="H62" s="48">
        <v>5</v>
      </c>
    </row>
    <row r="63" spans="1:8" x14ac:dyDescent="0.25">
      <c r="A63" s="48">
        <v>5</v>
      </c>
      <c r="B63" s="48">
        <v>4</v>
      </c>
      <c r="C63" s="48">
        <v>4</v>
      </c>
      <c r="D63" s="48">
        <v>5</v>
      </c>
      <c r="E63" s="48">
        <v>4</v>
      </c>
      <c r="F63" s="48">
        <v>4</v>
      </c>
      <c r="G63" s="48">
        <v>3</v>
      </c>
      <c r="H63" s="48">
        <v>4</v>
      </c>
    </row>
    <row r="64" spans="1:8" x14ac:dyDescent="0.25">
      <c r="A64" s="48">
        <v>5</v>
      </c>
      <c r="B64" s="48">
        <v>5</v>
      </c>
      <c r="C64" s="48">
        <v>5</v>
      </c>
      <c r="D64" s="48">
        <v>4</v>
      </c>
      <c r="E64" s="48">
        <v>5</v>
      </c>
      <c r="F64" s="48">
        <v>4</v>
      </c>
      <c r="G64" s="48">
        <v>5</v>
      </c>
      <c r="H64" s="48">
        <v>5</v>
      </c>
    </row>
    <row r="65" spans="1:8" x14ac:dyDescent="0.25">
      <c r="A65" s="48">
        <v>5</v>
      </c>
      <c r="B65" s="48">
        <v>6</v>
      </c>
      <c r="C65" s="48">
        <v>6</v>
      </c>
      <c r="D65" s="48">
        <v>7</v>
      </c>
      <c r="E65" s="48">
        <v>6</v>
      </c>
      <c r="F65" s="48">
        <v>5</v>
      </c>
      <c r="G65" s="48">
        <v>6</v>
      </c>
      <c r="H65" s="48">
        <v>5</v>
      </c>
    </row>
    <row r="66" spans="1:8" x14ac:dyDescent="0.25">
      <c r="A66" s="48">
        <v>5</v>
      </c>
      <c r="B66" s="48">
        <v>5</v>
      </c>
      <c r="C66" s="48">
        <v>6</v>
      </c>
      <c r="D66" s="48">
        <v>6</v>
      </c>
      <c r="E66" s="48">
        <v>4</v>
      </c>
      <c r="F66" s="48">
        <v>4</v>
      </c>
      <c r="G66" s="48">
        <v>3</v>
      </c>
      <c r="H66" s="48">
        <v>5</v>
      </c>
    </row>
    <row r="67" spans="1:8" x14ac:dyDescent="0.25">
      <c r="A67" s="48">
        <v>4</v>
      </c>
      <c r="B67" s="48">
        <v>4</v>
      </c>
      <c r="C67" s="48">
        <v>3</v>
      </c>
      <c r="D67" s="48">
        <v>4</v>
      </c>
      <c r="E67" s="48">
        <v>4</v>
      </c>
      <c r="F67" s="48">
        <v>4</v>
      </c>
      <c r="G67" s="48">
        <v>5</v>
      </c>
      <c r="H67" s="48">
        <v>5</v>
      </c>
    </row>
    <row r="68" spans="1:8" x14ac:dyDescent="0.25">
      <c r="A68" s="48">
        <v>4</v>
      </c>
      <c r="B68" s="48">
        <v>2</v>
      </c>
      <c r="C68" s="48">
        <v>6</v>
      </c>
      <c r="D68" s="48">
        <v>6</v>
      </c>
      <c r="E68" s="48">
        <v>5</v>
      </c>
      <c r="F68" s="48">
        <v>6</v>
      </c>
      <c r="G68" s="48">
        <v>5</v>
      </c>
      <c r="H68" s="48">
        <v>6</v>
      </c>
    </row>
    <row r="69" spans="1:8" x14ac:dyDescent="0.25">
      <c r="A69" s="48">
        <v>5</v>
      </c>
      <c r="B69" s="48">
        <v>6</v>
      </c>
      <c r="C69" s="48">
        <v>5</v>
      </c>
      <c r="D69" s="48">
        <v>5</v>
      </c>
      <c r="E69" s="48">
        <v>5</v>
      </c>
      <c r="F69" s="48">
        <v>6</v>
      </c>
      <c r="G69" s="48">
        <v>5</v>
      </c>
      <c r="H69" s="48">
        <v>5</v>
      </c>
    </row>
    <row r="70" spans="1:8" x14ac:dyDescent="0.25">
      <c r="A70" s="48">
        <v>3</v>
      </c>
      <c r="B70" s="48">
        <v>5</v>
      </c>
      <c r="C70" s="48">
        <v>4</v>
      </c>
      <c r="D70" s="48">
        <v>4</v>
      </c>
      <c r="E70" s="48">
        <v>4</v>
      </c>
      <c r="F70" s="48">
        <v>3</v>
      </c>
      <c r="G70" s="48">
        <v>3</v>
      </c>
      <c r="H70" s="48">
        <v>4</v>
      </c>
    </row>
    <row r="71" spans="1:8" x14ac:dyDescent="0.25">
      <c r="A71" s="48">
        <v>5</v>
      </c>
      <c r="B71" s="48">
        <v>5</v>
      </c>
      <c r="C71" s="48">
        <v>6</v>
      </c>
      <c r="D71" s="48">
        <v>5</v>
      </c>
      <c r="E71" s="48">
        <v>2</v>
      </c>
      <c r="F71" s="48">
        <v>3</v>
      </c>
      <c r="G71" s="48">
        <v>2</v>
      </c>
      <c r="H71" s="48">
        <v>1</v>
      </c>
    </row>
    <row r="72" spans="1:8" x14ac:dyDescent="0.25">
      <c r="A72" s="48">
        <v>3</v>
      </c>
      <c r="B72" s="48">
        <v>4</v>
      </c>
      <c r="C72" s="48">
        <v>3</v>
      </c>
      <c r="D72" s="48">
        <v>1</v>
      </c>
      <c r="E72" s="48">
        <v>2</v>
      </c>
      <c r="F72" s="48">
        <v>5</v>
      </c>
      <c r="G72" s="48">
        <v>4</v>
      </c>
      <c r="H72" s="48">
        <v>4</v>
      </c>
    </row>
    <row r="73" spans="1:8" x14ac:dyDescent="0.25">
      <c r="A73" s="48">
        <v>6</v>
      </c>
      <c r="B73" s="48">
        <v>4</v>
      </c>
      <c r="C73" s="48">
        <v>6</v>
      </c>
      <c r="D73" s="48">
        <v>6</v>
      </c>
      <c r="E73" s="48">
        <v>3</v>
      </c>
      <c r="F73" s="48">
        <v>6</v>
      </c>
      <c r="G73" s="48">
        <v>5</v>
      </c>
      <c r="H73" s="48">
        <v>5</v>
      </c>
    </row>
    <row r="74" spans="1:8" x14ac:dyDescent="0.25">
      <c r="A74" s="48">
        <v>6</v>
      </c>
      <c r="B74" s="48">
        <v>6</v>
      </c>
      <c r="C74" s="48">
        <v>7</v>
      </c>
      <c r="D74" s="48">
        <v>5</v>
      </c>
      <c r="E74" s="48">
        <v>7</v>
      </c>
      <c r="F74" s="48">
        <v>7</v>
      </c>
      <c r="G74" s="48">
        <v>6</v>
      </c>
      <c r="H74" s="48">
        <v>7</v>
      </c>
    </row>
    <row r="75" spans="1:8" x14ac:dyDescent="0.25">
      <c r="A75" s="48">
        <v>4</v>
      </c>
      <c r="B75" s="48">
        <v>3</v>
      </c>
      <c r="C75" s="48">
        <v>5</v>
      </c>
      <c r="D75" s="48">
        <v>3</v>
      </c>
      <c r="E75" s="48">
        <v>2</v>
      </c>
      <c r="F75" s="48">
        <v>2</v>
      </c>
      <c r="G75" s="48">
        <v>2</v>
      </c>
      <c r="H75" s="48">
        <v>2</v>
      </c>
    </row>
    <row r="76" spans="1:8" x14ac:dyDescent="0.25">
      <c r="A76" s="48">
        <v>2</v>
      </c>
      <c r="B76" s="48">
        <v>7</v>
      </c>
      <c r="C76" s="48">
        <v>4</v>
      </c>
      <c r="D76" s="48">
        <v>2</v>
      </c>
      <c r="E76" s="48">
        <v>6</v>
      </c>
      <c r="F76" s="48">
        <v>5</v>
      </c>
      <c r="G76" s="48">
        <v>3</v>
      </c>
      <c r="H76" s="48">
        <v>4</v>
      </c>
    </row>
    <row r="77" spans="1:8" x14ac:dyDescent="0.25">
      <c r="A77" s="48">
        <v>3</v>
      </c>
      <c r="B77" s="48">
        <v>3</v>
      </c>
      <c r="C77" s="48">
        <v>4</v>
      </c>
      <c r="D77" s="48">
        <v>6</v>
      </c>
      <c r="E77" s="48">
        <v>2</v>
      </c>
      <c r="F77" s="48">
        <v>5</v>
      </c>
      <c r="G77" s="48">
        <v>3</v>
      </c>
      <c r="H77" s="48">
        <v>3</v>
      </c>
    </row>
    <row r="78" spans="1:8" x14ac:dyDescent="0.25">
      <c r="A78" s="48">
        <v>6</v>
      </c>
      <c r="B78" s="48">
        <v>6</v>
      </c>
      <c r="C78" s="48">
        <v>6</v>
      </c>
      <c r="D78" s="48">
        <v>6</v>
      </c>
      <c r="E78" s="48">
        <v>6</v>
      </c>
      <c r="F78" s="48">
        <v>6</v>
      </c>
      <c r="G78" s="48">
        <v>5</v>
      </c>
      <c r="H78" s="48">
        <v>6</v>
      </c>
    </row>
    <row r="79" spans="1:8" x14ac:dyDescent="0.25">
      <c r="A79" s="48">
        <v>6</v>
      </c>
      <c r="B79" s="48">
        <v>5</v>
      </c>
      <c r="C79" s="48">
        <v>4</v>
      </c>
      <c r="D79" s="48">
        <v>7</v>
      </c>
      <c r="E79" s="48">
        <v>6</v>
      </c>
      <c r="F79" s="48">
        <v>7</v>
      </c>
      <c r="G79" s="48">
        <v>3</v>
      </c>
      <c r="H79" s="48">
        <v>4</v>
      </c>
    </row>
    <row r="80" spans="1:8" x14ac:dyDescent="0.25">
      <c r="A80" s="48">
        <v>2</v>
      </c>
      <c r="B80" s="48">
        <v>1</v>
      </c>
      <c r="C80" s="48">
        <v>1</v>
      </c>
      <c r="D80" s="48">
        <v>1</v>
      </c>
      <c r="E80" s="48">
        <v>1</v>
      </c>
      <c r="F80" s="48">
        <v>1</v>
      </c>
      <c r="G80" s="48">
        <v>1</v>
      </c>
      <c r="H80" s="48">
        <v>1</v>
      </c>
    </row>
    <row r="81" spans="1:8" x14ac:dyDescent="0.25">
      <c r="A81" s="48">
        <v>3</v>
      </c>
      <c r="B81" s="48">
        <v>2</v>
      </c>
      <c r="C81" s="48">
        <v>3</v>
      </c>
      <c r="D81" s="48">
        <v>2</v>
      </c>
      <c r="E81" s="48">
        <v>2</v>
      </c>
      <c r="F81" s="48">
        <v>3</v>
      </c>
      <c r="G81" s="48">
        <v>2</v>
      </c>
      <c r="H81" s="48">
        <v>2</v>
      </c>
    </row>
    <row r="82" spans="1:8" x14ac:dyDescent="0.25">
      <c r="A82" s="48">
        <v>4</v>
      </c>
      <c r="B82" s="48">
        <v>5</v>
      </c>
      <c r="C82" s="48">
        <v>5</v>
      </c>
      <c r="D82" s="48">
        <v>6</v>
      </c>
      <c r="E82" s="48">
        <v>5</v>
      </c>
      <c r="F82" s="48">
        <v>5</v>
      </c>
      <c r="G82" s="48">
        <v>4</v>
      </c>
      <c r="H82" s="48">
        <v>6</v>
      </c>
    </row>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row r="2037" customFormat="1" x14ac:dyDescent="0.25"/>
    <row r="2038" customFormat="1" x14ac:dyDescent="0.25"/>
    <row r="2039" customFormat="1" x14ac:dyDescent="0.25"/>
    <row r="2040" customFormat="1" x14ac:dyDescent="0.25"/>
    <row r="2041" customFormat="1" x14ac:dyDescent="0.25"/>
    <row r="2042" customFormat="1" x14ac:dyDescent="0.25"/>
    <row r="2043" customFormat="1" x14ac:dyDescent="0.25"/>
    <row r="2044" customFormat="1" x14ac:dyDescent="0.25"/>
    <row r="2045" customFormat="1" x14ac:dyDescent="0.25"/>
    <row r="2046" customFormat="1" x14ac:dyDescent="0.25"/>
    <row r="2047" customFormat="1" x14ac:dyDescent="0.25"/>
    <row r="2048" customFormat="1" x14ac:dyDescent="0.25"/>
    <row r="2049" customFormat="1" x14ac:dyDescent="0.25"/>
    <row r="2050" customFormat="1" x14ac:dyDescent="0.25"/>
    <row r="2051" customFormat="1" x14ac:dyDescent="0.25"/>
    <row r="2052" customFormat="1" x14ac:dyDescent="0.25"/>
    <row r="2053" customFormat="1" x14ac:dyDescent="0.25"/>
    <row r="2054" customFormat="1" x14ac:dyDescent="0.25"/>
    <row r="2055" customFormat="1" x14ac:dyDescent="0.25"/>
    <row r="2056" customFormat="1" x14ac:dyDescent="0.25"/>
    <row r="2057" customFormat="1" x14ac:dyDescent="0.25"/>
    <row r="2058" customFormat="1" x14ac:dyDescent="0.25"/>
    <row r="2059" customFormat="1" x14ac:dyDescent="0.25"/>
    <row r="2060" customFormat="1" x14ac:dyDescent="0.25"/>
    <row r="2061" customFormat="1" x14ac:dyDescent="0.25"/>
    <row r="2062" customFormat="1" x14ac:dyDescent="0.25"/>
    <row r="2063" customFormat="1" x14ac:dyDescent="0.25"/>
    <row r="2064" customFormat="1" x14ac:dyDescent="0.25"/>
    <row r="2065" customFormat="1" x14ac:dyDescent="0.25"/>
    <row r="2066" customFormat="1" x14ac:dyDescent="0.25"/>
    <row r="2067" customFormat="1" x14ac:dyDescent="0.25"/>
    <row r="2068" customFormat="1" x14ac:dyDescent="0.25"/>
    <row r="2069" customFormat="1" x14ac:dyDescent="0.25"/>
    <row r="2070" customFormat="1" x14ac:dyDescent="0.25"/>
    <row r="2071" customFormat="1" x14ac:dyDescent="0.25"/>
    <row r="2072" customFormat="1" x14ac:dyDescent="0.25"/>
    <row r="2073" customFormat="1" x14ac:dyDescent="0.25"/>
    <row r="2074" customFormat="1" x14ac:dyDescent="0.25"/>
    <row r="2075" customFormat="1" x14ac:dyDescent="0.25"/>
    <row r="2076" customFormat="1" x14ac:dyDescent="0.25"/>
    <row r="2077" customFormat="1" x14ac:dyDescent="0.25"/>
    <row r="2078" customFormat="1" x14ac:dyDescent="0.25"/>
    <row r="2079" customFormat="1" x14ac:dyDescent="0.25"/>
    <row r="2080" customFormat="1" x14ac:dyDescent="0.25"/>
    <row r="2081" customFormat="1" x14ac:dyDescent="0.25"/>
    <row r="2082" customFormat="1" x14ac:dyDescent="0.25"/>
    <row r="2083" customFormat="1" x14ac:dyDescent="0.25"/>
    <row r="2084" customFormat="1" x14ac:dyDescent="0.25"/>
    <row r="2085" customFormat="1" x14ac:dyDescent="0.25"/>
    <row r="2086" customFormat="1" x14ac:dyDescent="0.25"/>
    <row r="2087" customFormat="1" x14ac:dyDescent="0.25"/>
    <row r="2088" customFormat="1" x14ac:dyDescent="0.25"/>
    <row r="2089" customFormat="1" x14ac:dyDescent="0.25"/>
    <row r="2090" customFormat="1" x14ac:dyDescent="0.25"/>
    <row r="2091" customFormat="1" x14ac:dyDescent="0.25"/>
    <row r="2092" customFormat="1" x14ac:dyDescent="0.25"/>
    <row r="2093" customFormat="1" x14ac:dyDescent="0.25"/>
    <row r="2094" customFormat="1" x14ac:dyDescent="0.25"/>
    <row r="2095" customFormat="1" x14ac:dyDescent="0.25"/>
    <row r="2096" customFormat="1" x14ac:dyDescent="0.25"/>
    <row r="2097" customFormat="1" x14ac:dyDescent="0.25"/>
    <row r="2098" customFormat="1" x14ac:dyDescent="0.25"/>
    <row r="2099" customFormat="1" x14ac:dyDescent="0.25"/>
    <row r="2100" customFormat="1" x14ac:dyDescent="0.25"/>
    <row r="2101" customFormat="1" x14ac:dyDescent="0.25"/>
    <row r="2102" customFormat="1" x14ac:dyDescent="0.25"/>
    <row r="2103" customFormat="1" x14ac:dyDescent="0.25"/>
    <row r="2104" customFormat="1" x14ac:dyDescent="0.25"/>
    <row r="2105" customFormat="1" x14ac:dyDescent="0.25"/>
    <row r="2106" customFormat="1" x14ac:dyDescent="0.25"/>
    <row r="2107" customFormat="1" x14ac:dyDescent="0.25"/>
    <row r="2108" customFormat="1" x14ac:dyDescent="0.25"/>
    <row r="2109" customFormat="1" x14ac:dyDescent="0.25"/>
    <row r="2110" customFormat="1" x14ac:dyDescent="0.25"/>
    <row r="2111" customFormat="1" x14ac:dyDescent="0.25"/>
    <row r="2112" customFormat="1" x14ac:dyDescent="0.25"/>
    <row r="2113" customFormat="1" x14ac:dyDescent="0.25"/>
    <row r="2114" customFormat="1" x14ac:dyDescent="0.25"/>
    <row r="2115" customFormat="1" x14ac:dyDescent="0.25"/>
    <row r="2116" customFormat="1" x14ac:dyDescent="0.25"/>
    <row r="2117" customFormat="1" x14ac:dyDescent="0.25"/>
    <row r="2118" customFormat="1" x14ac:dyDescent="0.25"/>
    <row r="2119" customFormat="1" x14ac:dyDescent="0.25"/>
    <row r="2120" customFormat="1" x14ac:dyDescent="0.25"/>
    <row r="2121" customFormat="1" x14ac:dyDescent="0.25"/>
    <row r="2122" customFormat="1" x14ac:dyDescent="0.25"/>
    <row r="2123" customFormat="1" x14ac:dyDescent="0.25"/>
    <row r="2124" customFormat="1" x14ac:dyDescent="0.25"/>
    <row r="2125" customFormat="1" x14ac:dyDescent="0.25"/>
    <row r="2126" customFormat="1" x14ac:dyDescent="0.25"/>
    <row r="2127" customFormat="1" x14ac:dyDescent="0.25"/>
    <row r="2128" customFormat="1" x14ac:dyDescent="0.25"/>
    <row r="2129" customFormat="1" x14ac:dyDescent="0.25"/>
    <row r="2130" customFormat="1" x14ac:dyDescent="0.25"/>
    <row r="2131" customFormat="1" x14ac:dyDescent="0.25"/>
    <row r="2132" customFormat="1" x14ac:dyDescent="0.25"/>
    <row r="2133" customFormat="1" x14ac:dyDescent="0.25"/>
    <row r="2134" customFormat="1" x14ac:dyDescent="0.25"/>
    <row r="2135" customFormat="1" x14ac:dyDescent="0.25"/>
    <row r="2136" customFormat="1" x14ac:dyDescent="0.25"/>
    <row r="2137" customFormat="1" x14ac:dyDescent="0.25"/>
    <row r="2138" customFormat="1" x14ac:dyDescent="0.25"/>
    <row r="2139" customFormat="1" x14ac:dyDescent="0.25"/>
    <row r="2140" customFormat="1" x14ac:dyDescent="0.25"/>
    <row r="2141" customFormat="1" x14ac:dyDescent="0.25"/>
    <row r="2142" customFormat="1" x14ac:dyDescent="0.25"/>
    <row r="2143" customFormat="1" x14ac:dyDescent="0.25"/>
    <row r="2144" customFormat="1" x14ac:dyDescent="0.25"/>
    <row r="2145" customFormat="1" x14ac:dyDescent="0.25"/>
    <row r="2146" customFormat="1" x14ac:dyDescent="0.25"/>
    <row r="2147" customFormat="1" x14ac:dyDescent="0.25"/>
    <row r="2148" customFormat="1" x14ac:dyDescent="0.25"/>
    <row r="2149" customFormat="1" x14ac:dyDescent="0.25"/>
    <row r="2150" customFormat="1" x14ac:dyDescent="0.25"/>
    <row r="2151" customFormat="1" x14ac:dyDescent="0.25"/>
    <row r="2152" customFormat="1" x14ac:dyDescent="0.25"/>
    <row r="2153" customFormat="1" x14ac:dyDescent="0.25"/>
    <row r="2154" customFormat="1" x14ac:dyDescent="0.25"/>
    <row r="2155" customFormat="1" x14ac:dyDescent="0.25"/>
    <row r="2156" customFormat="1" x14ac:dyDescent="0.25"/>
    <row r="2157" customFormat="1" x14ac:dyDescent="0.25"/>
    <row r="2158" customFormat="1" x14ac:dyDescent="0.25"/>
    <row r="2159" customFormat="1" x14ac:dyDescent="0.25"/>
    <row r="2160" customFormat="1" x14ac:dyDescent="0.25"/>
    <row r="2161" customFormat="1" x14ac:dyDescent="0.25"/>
    <row r="2162" customFormat="1" x14ac:dyDescent="0.25"/>
    <row r="2163" customFormat="1" x14ac:dyDescent="0.25"/>
    <row r="2164" customFormat="1" x14ac:dyDescent="0.25"/>
    <row r="2165" customFormat="1" x14ac:dyDescent="0.25"/>
    <row r="2166" customFormat="1" x14ac:dyDescent="0.25"/>
    <row r="2167" customFormat="1" x14ac:dyDescent="0.25"/>
    <row r="2168" customFormat="1" x14ac:dyDescent="0.25"/>
    <row r="2169" customFormat="1" x14ac:dyDescent="0.25"/>
    <row r="2170" customFormat="1" x14ac:dyDescent="0.25"/>
    <row r="2171" customFormat="1" x14ac:dyDescent="0.25"/>
    <row r="2172" customFormat="1" x14ac:dyDescent="0.25"/>
    <row r="2173" customFormat="1" x14ac:dyDescent="0.25"/>
    <row r="2174" customFormat="1" x14ac:dyDescent="0.25"/>
    <row r="2175" customFormat="1" x14ac:dyDescent="0.25"/>
    <row r="2176" customFormat="1" x14ac:dyDescent="0.25"/>
    <row r="2177" customFormat="1" x14ac:dyDescent="0.25"/>
    <row r="2178" customFormat="1" x14ac:dyDescent="0.25"/>
    <row r="2179" customFormat="1" x14ac:dyDescent="0.25"/>
    <row r="2180" customFormat="1" x14ac:dyDescent="0.25"/>
    <row r="2181" customFormat="1" x14ac:dyDescent="0.25"/>
    <row r="2182" customFormat="1" x14ac:dyDescent="0.25"/>
    <row r="2183" customFormat="1" x14ac:dyDescent="0.25"/>
    <row r="2184" customFormat="1" x14ac:dyDescent="0.25"/>
    <row r="2185" customFormat="1" x14ac:dyDescent="0.25"/>
    <row r="2186" customFormat="1" x14ac:dyDescent="0.25"/>
    <row r="2187" customFormat="1" x14ac:dyDescent="0.25"/>
    <row r="2188" customFormat="1" x14ac:dyDescent="0.25"/>
    <row r="2189" customFormat="1" x14ac:dyDescent="0.25"/>
    <row r="2190" customFormat="1" x14ac:dyDescent="0.25"/>
    <row r="2191" customFormat="1" x14ac:dyDescent="0.25"/>
    <row r="2192" customFormat="1" x14ac:dyDescent="0.25"/>
    <row r="2193" customFormat="1" x14ac:dyDescent="0.25"/>
    <row r="2194" customFormat="1" x14ac:dyDescent="0.25"/>
    <row r="2195" customFormat="1" x14ac:dyDescent="0.25"/>
    <row r="2196" customFormat="1" x14ac:dyDescent="0.25"/>
    <row r="2197" customFormat="1" x14ac:dyDescent="0.25"/>
    <row r="2198" customFormat="1" x14ac:dyDescent="0.25"/>
    <row r="2199" customFormat="1" x14ac:dyDescent="0.25"/>
    <row r="2200" customFormat="1" x14ac:dyDescent="0.25"/>
    <row r="2201" customFormat="1" x14ac:dyDescent="0.25"/>
    <row r="2202" customFormat="1" x14ac:dyDescent="0.25"/>
    <row r="2203" customFormat="1" x14ac:dyDescent="0.25"/>
    <row r="2204" customFormat="1" x14ac:dyDescent="0.25"/>
    <row r="2205" customFormat="1" x14ac:dyDescent="0.25"/>
    <row r="2206" customFormat="1" x14ac:dyDescent="0.25"/>
    <row r="2207" customFormat="1" x14ac:dyDescent="0.25"/>
    <row r="2208" customFormat="1" x14ac:dyDescent="0.25"/>
    <row r="2209" customFormat="1" x14ac:dyDescent="0.25"/>
    <row r="2210" customFormat="1" x14ac:dyDescent="0.25"/>
    <row r="2211" customFormat="1" x14ac:dyDescent="0.25"/>
    <row r="2212" customFormat="1" x14ac:dyDescent="0.25"/>
    <row r="2213" customFormat="1" x14ac:dyDescent="0.25"/>
    <row r="2214" customFormat="1" x14ac:dyDescent="0.25"/>
    <row r="2215" customFormat="1" x14ac:dyDescent="0.25"/>
    <row r="2216" customFormat="1" x14ac:dyDescent="0.25"/>
    <row r="2217" customFormat="1" x14ac:dyDescent="0.25"/>
    <row r="2218" customFormat="1" x14ac:dyDescent="0.25"/>
    <row r="2219" customFormat="1" x14ac:dyDescent="0.25"/>
    <row r="2220" customFormat="1" x14ac:dyDescent="0.25"/>
    <row r="2221" customFormat="1" x14ac:dyDescent="0.25"/>
    <row r="2222" customFormat="1" x14ac:dyDescent="0.25"/>
    <row r="2223" customFormat="1" x14ac:dyDescent="0.25"/>
    <row r="2224" customFormat="1" x14ac:dyDescent="0.25"/>
    <row r="2225" customFormat="1" x14ac:dyDescent="0.25"/>
    <row r="2226" customFormat="1" x14ac:dyDescent="0.25"/>
    <row r="2227" customFormat="1" x14ac:dyDescent="0.25"/>
    <row r="2228" customFormat="1" x14ac:dyDescent="0.25"/>
    <row r="2229" customFormat="1" x14ac:dyDescent="0.25"/>
    <row r="2230" customFormat="1" x14ac:dyDescent="0.25"/>
    <row r="2231" customFormat="1" x14ac:dyDescent="0.25"/>
    <row r="2232" customFormat="1" x14ac:dyDescent="0.25"/>
    <row r="2233" customFormat="1" x14ac:dyDescent="0.25"/>
    <row r="2234" customFormat="1" x14ac:dyDescent="0.25"/>
    <row r="2235" customFormat="1" x14ac:dyDescent="0.25"/>
    <row r="2236" customFormat="1" x14ac:dyDescent="0.25"/>
    <row r="2237" customFormat="1" x14ac:dyDescent="0.25"/>
    <row r="2238" customFormat="1" x14ac:dyDescent="0.25"/>
    <row r="2239" customFormat="1" x14ac:dyDescent="0.25"/>
    <row r="2240" customFormat="1" x14ac:dyDescent="0.25"/>
    <row r="2241" customFormat="1" x14ac:dyDescent="0.25"/>
    <row r="2242" customFormat="1" x14ac:dyDescent="0.25"/>
    <row r="2243" customFormat="1" x14ac:dyDescent="0.25"/>
    <row r="2244" customFormat="1" x14ac:dyDescent="0.25"/>
    <row r="2245" customFormat="1" x14ac:dyDescent="0.25"/>
    <row r="2246" customFormat="1" x14ac:dyDescent="0.25"/>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topLeftCell="A80" workbookViewId="0">
      <selection activeCell="S97" sqref="S97"/>
    </sheetView>
  </sheetViews>
  <sheetFormatPr defaultColWidth="9.140625" defaultRowHeight="15" x14ac:dyDescent="0.25"/>
  <cols>
    <col min="1" max="8" width="8.85546875" style="2" customWidth="1"/>
    <col min="11" max="12" width="18.5703125" style="2" customWidth="1"/>
    <col min="13" max="13" width="18.140625" customWidth="1"/>
  </cols>
  <sheetData>
    <row r="1" spans="1:13" ht="96" customHeight="1" x14ac:dyDescent="0.25">
      <c r="A1" s="57" t="s">
        <v>418</v>
      </c>
      <c r="B1" s="55"/>
      <c r="C1" s="55"/>
      <c r="D1" s="55"/>
      <c r="E1" s="55"/>
      <c r="F1" s="55"/>
      <c r="G1" s="55"/>
      <c r="H1" s="55"/>
      <c r="K1" s="58"/>
      <c r="L1" s="59"/>
      <c r="M1" s="59"/>
    </row>
    <row r="2" spans="1:13" x14ac:dyDescent="0.25">
      <c r="A2" s="56" t="s">
        <v>0</v>
      </c>
      <c r="B2" s="56"/>
      <c r="C2" s="56"/>
      <c r="D2" s="56"/>
      <c r="E2" s="56"/>
      <c r="F2" s="56"/>
      <c r="G2" s="56"/>
      <c r="H2" s="56"/>
      <c r="K2" s="56" t="s">
        <v>4</v>
      </c>
      <c r="L2" s="56"/>
      <c r="M2" s="56"/>
    </row>
    <row r="3" spans="1:13" x14ac:dyDescent="0.25">
      <c r="A3" s="1">
        <v>1</v>
      </c>
      <c r="B3" s="1">
        <v>2</v>
      </c>
      <c r="C3" s="1">
        <v>3</v>
      </c>
      <c r="D3" s="1">
        <v>4</v>
      </c>
      <c r="E3" s="1">
        <v>5</v>
      </c>
      <c r="F3" s="1">
        <v>6</v>
      </c>
      <c r="G3" s="1">
        <v>7</v>
      </c>
      <c r="H3" s="1">
        <v>8</v>
      </c>
      <c r="K3" s="25" t="s">
        <v>74</v>
      </c>
      <c r="L3" s="25" t="s">
        <v>77</v>
      </c>
      <c r="M3" s="25" t="s">
        <v>411</v>
      </c>
    </row>
    <row r="4" spans="1:13" x14ac:dyDescent="0.25">
      <c r="A4" s="2">
        <f>IF(Data!A4&gt;0,Data!A4-4,"")</f>
        <v>1</v>
      </c>
      <c r="B4" s="2">
        <f>IF(Data!B4&gt;0,Data!B4-4,"")</f>
        <v>0</v>
      </c>
      <c r="C4" s="2">
        <f>IF(Data!C4&gt;0,Data!C4-4,"")</f>
        <v>1</v>
      </c>
      <c r="D4" s="2">
        <f>IF(Data!D4&gt;0,Data!D4-4,"")</f>
        <v>0</v>
      </c>
      <c r="E4" s="2">
        <f>IF(Data!E4&gt;0,Data!E4-4,"")</f>
        <v>-1</v>
      </c>
      <c r="F4" s="2">
        <f>IF(Data!F4&gt;0,Data!F4-4,"")</f>
        <v>0</v>
      </c>
      <c r="G4" s="2">
        <f>IF(Data!G4&gt;0,Data!G4-4,"")</f>
        <v>0</v>
      </c>
      <c r="H4" s="2">
        <f>IF(Data!H4&gt;0,Data!H4-4,"")</f>
        <v>-2</v>
      </c>
      <c r="K4" s="9">
        <f>IF(COUNT(A4,B4,C4,D4)&gt;0,AVERAGE(A4,B4,C4,D4),"")</f>
        <v>0.5</v>
      </c>
      <c r="L4" s="9">
        <f>IF(COUNT(E4,F4,G4,H4)&gt;0,AVERAGE(E4,F4,G4,H4),"")</f>
        <v>-0.75</v>
      </c>
      <c r="M4" s="9">
        <f>IF(COUNT(A4,B4,C4,D4,E4,F4,G4,H4)&gt;0,AVERAGE(A4,B4,C4,D4,E4,F4,G4,H4),"")</f>
        <v>-0.125</v>
      </c>
    </row>
    <row r="5" spans="1:13" x14ac:dyDescent="0.25">
      <c r="A5" s="2">
        <f>IF(Data!A5&gt;0,Data!A5-4,"")</f>
        <v>1</v>
      </c>
      <c r="B5" s="2">
        <f>IF(Data!B5&gt;0,Data!B5-4,"")</f>
        <v>0</v>
      </c>
      <c r="C5" s="2">
        <f>IF(Data!C5&gt;0,Data!C5-4,"")</f>
        <v>2</v>
      </c>
      <c r="D5" s="2">
        <f>IF(Data!D5&gt;0,Data!D5-4,"")</f>
        <v>0</v>
      </c>
      <c r="E5" s="2">
        <f>IF(Data!E5&gt;0,Data!E5-4,"")</f>
        <v>0</v>
      </c>
      <c r="F5" s="2">
        <f>IF(Data!F5&gt;0,Data!F5-4,"")</f>
        <v>1</v>
      </c>
      <c r="G5" s="2">
        <f>IF(Data!G5&gt;0,Data!G5-4,"")</f>
        <v>1</v>
      </c>
      <c r="H5" s="2">
        <f>IF(Data!H5&gt;0,Data!H5-4,"")</f>
        <v>0</v>
      </c>
      <c r="K5" s="9">
        <f t="shared" ref="K5:K68" si="0">IF(COUNT(A5,B5,C5,D5)&gt;0,AVERAGE(A5,B5,C5,D5),"")</f>
        <v>0.75</v>
      </c>
      <c r="L5" s="9">
        <f t="shared" ref="L5:L68" si="1">IF(COUNT(E5,F5,G5,H5)&gt;0,AVERAGE(E5,F5,G5,H5),"")</f>
        <v>0.5</v>
      </c>
      <c r="M5" s="9">
        <f t="shared" ref="M5:M68" si="2">IF(COUNT(A5,B5,C5,D5,E5,F5,G5,H5)&gt;0,AVERAGE(A5,B5,C5,D5,E5,F5,G5,H5),"")</f>
        <v>0.625</v>
      </c>
    </row>
    <row r="6" spans="1:13" x14ac:dyDescent="0.25">
      <c r="A6" s="2">
        <f>IF(Data!A6&gt;0,Data!A6-4,"")</f>
        <v>-1</v>
      </c>
      <c r="B6" s="2">
        <f>IF(Data!B6&gt;0,Data!B6-4,"")</f>
        <v>-2</v>
      </c>
      <c r="C6" s="2">
        <f>IF(Data!C6&gt;0,Data!C6-4,"")</f>
        <v>-2</v>
      </c>
      <c r="D6" s="2">
        <f>IF(Data!D6&gt;0,Data!D6-4,"")</f>
        <v>-2</v>
      </c>
      <c r="E6" s="2">
        <f>IF(Data!E6&gt;0,Data!E6-4,"")</f>
        <v>-2</v>
      </c>
      <c r="F6" s="2">
        <f>IF(Data!F6&gt;0,Data!F6-4,"")</f>
        <v>-2</v>
      </c>
      <c r="G6" s="2">
        <f>IF(Data!G6&gt;0,Data!G6-4,"")</f>
        <v>-3</v>
      </c>
      <c r="H6" s="2">
        <f>IF(Data!H6&gt;0,Data!H6-4,"")</f>
        <v>-2</v>
      </c>
      <c r="K6" s="9">
        <f t="shared" si="0"/>
        <v>-1.75</v>
      </c>
      <c r="L6" s="9">
        <f t="shared" si="1"/>
        <v>-2.25</v>
      </c>
      <c r="M6" s="9">
        <f t="shared" si="2"/>
        <v>-2</v>
      </c>
    </row>
    <row r="7" spans="1:13" x14ac:dyDescent="0.25">
      <c r="A7" s="2">
        <f>IF(Data!A7&gt;0,Data!A7-4,"")</f>
        <v>1</v>
      </c>
      <c r="B7" s="2">
        <f>IF(Data!B7&gt;0,Data!B7-4,"")</f>
        <v>-1</v>
      </c>
      <c r="C7" s="2">
        <f>IF(Data!C7&gt;0,Data!C7-4,"")</f>
        <v>2</v>
      </c>
      <c r="D7" s="2">
        <f>IF(Data!D7&gt;0,Data!D7-4,"")</f>
        <v>0</v>
      </c>
      <c r="E7" s="2">
        <f>IF(Data!E7&gt;0,Data!E7-4,"")</f>
        <v>0</v>
      </c>
      <c r="F7" s="2">
        <f>IF(Data!F7&gt;0,Data!F7-4,"")</f>
        <v>0</v>
      </c>
      <c r="G7" s="2">
        <f>IF(Data!G7&gt;0,Data!G7-4,"")</f>
        <v>2</v>
      </c>
      <c r="H7" s="2">
        <f>IF(Data!H7&gt;0,Data!H7-4,"")</f>
        <v>0</v>
      </c>
      <c r="K7" s="9">
        <f t="shared" si="0"/>
        <v>0.5</v>
      </c>
      <c r="L7" s="9">
        <f t="shared" si="1"/>
        <v>0.5</v>
      </c>
      <c r="M7" s="9">
        <f t="shared" si="2"/>
        <v>0.5</v>
      </c>
    </row>
    <row r="8" spans="1:13" x14ac:dyDescent="0.25">
      <c r="A8" s="2">
        <f>IF(Data!A8&gt;0,Data!A8-4,"")</f>
        <v>2</v>
      </c>
      <c r="B8" s="2">
        <f>IF(Data!B8&gt;0,Data!B8-4,"")</f>
        <v>2</v>
      </c>
      <c r="C8" s="2">
        <f>IF(Data!C8&gt;0,Data!C8-4,"")</f>
        <v>2</v>
      </c>
      <c r="D8" s="2">
        <f>IF(Data!D8&gt;0,Data!D8-4,"")</f>
        <v>2</v>
      </c>
      <c r="E8" s="2">
        <f>IF(Data!E8&gt;0,Data!E8-4,"")</f>
        <v>1</v>
      </c>
      <c r="F8" s="2">
        <f>IF(Data!F8&gt;0,Data!F8-4,"")</f>
        <v>2</v>
      </c>
      <c r="G8" s="2">
        <f>IF(Data!G8&gt;0,Data!G8-4,"")</f>
        <v>0</v>
      </c>
      <c r="H8" s="2">
        <f>IF(Data!H8&gt;0,Data!H8-4,"")</f>
        <v>-1</v>
      </c>
      <c r="K8" s="9">
        <f t="shared" si="0"/>
        <v>2</v>
      </c>
      <c r="L8" s="9">
        <f t="shared" si="1"/>
        <v>0.5</v>
      </c>
      <c r="M8" s="9">
        <f t="shared" si="2"/>
        <v>1.25</v>
      </c>
    </row>
    <row r="9" spans="1:13" x14ac:dyDescent="0.25">
      <c r="A9" s="2">
        <f>IF(Data!A9&gt;0,Data!A9-4,"")</f>
        <v>2</v>
      </c>
      <c r="B9" s="2">
        <f>IF(Data!B9&gt;0,Data!B9-4,"")</f>
        <v>1</v>
      </c>
      <c r="C9" s="2">
        <f>IF(Data!C9&gt;0,Data!C9-4,"")</f>
        <v>2</v>
      </c>
      <c r="D9" s="2">
        <f>IF(Data!D9&gt;0,Data!D9-4,"")</f>
        <v>1</v>
      </c>
      <c r="E9" s="2">
        <f>IF(Data!E9&gt;0,Data!E9-4,"")</f>
        <v>0</v>
      </c>
      <c r="F9" s="2">
        <f>IF(Data!F9&gt;0,Data!F9-4,"")</f>
        <v>1</v>
      </c>
      <c r="G9" s="2">
        <f>IF(Data!G9&gt;0,Data!G9-4,"")</f>
        <v>0</v>
      </c>
      <c r="H9" s="2">
        <f>IF(Data!H9&gt;0,Data!H9-4,"")</f>
        <v>-1</v>
      </c>
      <c r="K9" s="9">
        <f t="shared" si="0"/>
        <v>1.5</v>
      </c>
      <c r="L9" s="9">
        <f t="shared" si="1"/>
        <v>0</v>
      </c>
      <c r="M9" s="9">
        <f t="shared" si="2"/>
        <v>0.75</v>
      </c>
    </row>
    <row r="10" spans="1:13" x14ac:dyDescent="0.25">
      <c r="A10" s="2">
        <f>IF(Data!A10&gt;0,Data!A10-4,"")</f>
        <v>0</v>
      </c>
      <c r="B10" s="2">
        <f>IF(Data!B10&gt;0,Data!B10-4,"")</f>
        <v>0</v>
      </c>
      <c r="C10" s="2">
        <f>IF(Data!C10&gt;0,Data!C10-4,"")</f>
        <v>0</v>
      </c>
      <c r="D10" s="2">
        <f>IF(Data!D10&gt;0,Data!D10-4,"")</f>
        <v>0</v>
      </c>
      <c r="E10" s="2">
        <f>IF(Data!E10&gt;0,Data!E10-4,"")</f>
        <v>0</v>
      </c>
      <c r="F10" s="2">
        <f>IF(Data!F10&gt;0,Data!F10-4,"")</f>
        <v>1</v>
      </c>
      <c r="G10" s="2">
        <f>IF(Data!G10&gt;0,Data!G10-4,"")</f>
        <v>-1</v>
      </c>
      <c r="H10" s="2">
        <f>IF(Data!H10&gt;0,Data!H10-4,"")</f>
        <v>-1</v>
      </c>
      <c r="K10" s="9">
        <f t="shared" si="0"/>
        <v>0</v>
      </c>
      <c r="L10" s="9">
        <f t="shared" si="1"/>
        <v>-0.25</v>
      </c>
      <c r="M10" s="9">
        <f t="shared" si="2"/>
        <v>-0.125</v>
      </c>
    </row>
    <row r="11" spans="1:13" x14ac:dyDescent="0.25">
      <c r="A11" s="2">
        <f>IF(Data!A11&gt;0,Data!A11-4,"")</f>
        <v>2</v>
      </c>
      <c r="B11" s="2">
        <f>IF(Data!B11&gt;0,Data!B11-4,"")</f>
        <v>-2</v>
      </c>
      <c r="C11" s="2">
        <f>IF(Data!C11&gt;0,Data!C11-4,"")</f>
        <v>3</v>
      </c>
      <c r="D11" s="2">
        <f>IF(Data!D11&gt;0,Data!D11-4,"")</f>
        <v>2</v>
      </c>
      <c r="E11" s="2">
        <f>IF(Data!E11&gt;0,Data!E11-4,"")</f>
        <v>-3</v>
      </c>
      <c r="F11" s="2">
        <f>IF(Data!F11&gt;0,Data!F11-4,"")</f>
        <v>1</v>
      </c>
      <c r="G11" s="2">
        <f>IF(Data!G11&gt;0,Data!G11-4,"")</f>
        <v>-1</v>
      </c>
      <c r="H11" s="2">
        <f>IF(Data!H11&gt;0,Data!H11-4,"")</f>
        <v>-1</v>
      </c>
      <c r="K11" s="9">
        <f t="shared" si="0"/>
        <v>1.25</v>
      </c>
      <c r="L11" s="9">
        <f t="shared" si="1"/>
        <v>-1</v>
      </c>
      <c r="M11" s="9">
        <f t="shared" si="2"/>
        <v>0.125</v>
      </c>
    </row>
    <row r="12" spans="1:13" x14ac:dyDescent="0.25">
      <c r="A12" s="2">
        <f>IF(Data!A12&gt;0,Data!A12-4,"")</f>
        <v>2</v>
      </c>
      <c r="B12" s="2">
        <f>IF(Data!B12&gt;0,Data!B12-4,"")</f>
        <v>2</v>
      </c>
      <c r="C12" s="2">
        <f>IF(Data!C12&gt;0,Data!C12-4,"")</f>
        <v>3</v>
      </c>
      <c r="D12" s="2">
        <f>IF(Data!D12&gt;0,Data!D12-4,"")</f>
        <v>2</v>
      </c>
      <c r="E12" s="2">
        <f>IF(Data!E12&gt;0,Data!E12-4,"")</f>
        <v>2</v>
      </c>
      <c r="F12" s="2">
        <f>IF(Data!F12&gt;0,Data!F12-4,"")</f>
        <v>2</v>
      </c>
      <c r="G12" s="2">
        <f>IF(Data!G12&gt;0,Data!G12-4,"")</f>
        <v>1</v>
      </c>
      <c r="H12" s="2">
        <f>IF(Data!H12&gt;0,Data!H12-4,"")</f>
        <v>1</v>
      </c>
      <c r="K12" s="9">
        <f t="shared" si="0"/>
        <v>2.25</v>
      </c>
      <c r="L12" s="9">
        <f t="shared" si="1"/>
        <v>1.5</v>
      </c>
      <c r="M12" s="9">
        <f t="shared" si="2"/>
        <v>1.875</v>
      </c>
    </row>
    <row r="13" spans="1:13" x14ac:dyDescent="0.25">
      <c r="A13" s="2">
        <f>IF(Data!A13&gt;0,Data!A13-4,"")</f>
        <v>0</v>
      </c>
      <c r="B13" s="2">
        <f>IF(Data!B13&gt;0,Data!B13-4,"")</f>
        <v>-1</v>
      </c>
      <c r="C13" s="2">
        <f>IF(Data!C13&gt;0,Data!C13-4,"")</f>
        <v>-1</v>
      </c>
      <c r="D13" s="2">
        <f>IF(Data!D13&gt;0,Data!D13-4,"")</f>
        <v>0</v>
      </c>
      <c r="E13" s="2">
        <f>IF(Data!E13&gt;0,Data!E13-4,"")</f>
        <v>-2</v>
      </c>
      <c r="F13" s="2">
        <f>IF(Data!F13&gt;0,Data!F13-4,"")</f>
        <v>0</v>
      </c>
      <c r="G13" s="2">
        <f>IF(Data!G13&gt;0,Data!G13-4,"")</f>
        <v>-1</v>
      </c>
      <c r="H13" s="2">
        <f>IF(Data!H13&gt;0,Data!H13-4,"")</f>
        <v>-1</v>
      </c>
      <c r="K13" s="9">
        <f t="shared" si="0"/>
        <v>-0.5</v>
      </c>
      <c r="L13" s="9">
        <f t="shared" si="1"/>
        <v>-1</v>
      </c>
      <c r="M13" s="9">
        <f t="shared" si="2"/>
        <v>-0.75</v>
      </c>
    </row>
    <row r="14" spans="1:13" x14ac:dyDescent="0.25">
      <c r="A14" s="2">
        <f>IF(Data!A14&gt;0,Data!A14-4,"")</f>
        <v>1</v>
      </c>
      <c r="B14" s="2">
        <f>IF(Data!B14&gt;0,Data!B14-4,"")</f>
        <v>3</v>
      </c>
      <c r="C14" s="2">
        <f>IF(Data!C14&gt;0,Data!C14-4,"")</f>
        <v>2</v>
      </c>
      <c r="D14" s="2">
        <f>IF(Data!D14&gt;0,Data!D14-4,"")</f>
        <v>3</v>
      </c>
      <c r="E14" s="2">
        <f>IF(Data!E14&gt;0,Data!E14-4,"")</f>
        <v>2</v>
      </c>
      <c r="F14" s="2">
        <f>IF(Data!F14&gt;0,Data!F14-4,"")</f>
        <v>2</v>
      </c>
      <c r="G14" s="2">
        <f>IF(Data!G14&gt;0,Data!G14-4,"")</f>
        <v>1</v>
      </c>
      <c r="H14" s="2">
        <f>IF(Data!H14&gt;0,Data!H14-4,"")</f>
        <v>2</v>
      </c>
      <c r="K14" s="9">
        <f t="shared" si="0"/>
        <v>2.25</v>
      </c>
      <c r="L14" s="9">
        <f t="shared" si="1"/>
        <v>1.75</v>
      </c>
      <c r="M14" s="9">
        <f t="shared" si="2"/>
        <v>2</v>
      </c>
    </row>
    <row r="15" spans="1:13" x14ac:dyDescent="0.25">
      <c r="A15" s="2">
        <f>IF(Data!A15&gt;0,Data!A15-4,"")</f>
        <v>-1</v>
      </c>
      <c r="B15" s="2">
        <f>IF(Data!B15&gt;0,Data!B15-4,"")</f>
        <v>-2</v>
      </c>
      <c r="C15" s="2">
        <f>IF(Data!C15&gt;0,Data!C15-4,"")</f>
        <v>0</v>
      </c>
      <c r="D15" s="2">
        <f>IF(Data!D15&gt;0,Data!D15-4,"")</f>
        <v>-2</v>
      </c>
      <c r="E15" s="2">
        <f>IF(Data!E15&gt;0,Data!E15-4,"")</f>
        <v>0</v>
      </c>
      <c r="F15" s="2">
        <f>IF(Data!F15&gt;0,Data!F15-4,"")</f>
        <v>0</v>
      </c>
      <c r="G15" s="2">
        <f>IF(Data!G15&gt;0,Data!G15-4,"")</f>
        <v>0</v>
      </c>
      <c r="H15" s="2">
        <f>IF(Data!H15&gt;0,Data!H15-4,"")</f>
        <v>0</v>
      </c>
      <c r="K15" s="9">
        <f t="shared" si="0"/>
        <v>-1.25</v>
      </c>
      <c r="L15" s="9">
        <f t="shared" si="1"/>
        <v>0</v>
      </c>
      <c r="M15" s="9">
        <f t="shared" si="2"/>
        <v>-0.625</v>
      </c>
    </row>
    <row r="16" spans="1:13" x14ac:dyDescent="0.25">
      <c r="A16" s="2">
        <f>IF(Data!A16&gt;0,Data!A16-4,"")</f>
        <v>1</v>
      </c>
      <c r="B16" s="2">
        <f>IF(Data!B16&gt;0,Data!B16-4,"")</f>
        <v>1</v>
      </c>
      <c r="C16" s="2">
        <f>IF(Data!C16&gt;0,Data!C16-4,"")</f>
        <v>1</v>
      </c>
      <c r="D16" s="2">
        <f>IF(Data!D16&gt;0,Data!D16-4,"")</f>
        <v>2</v>
      </c>
      <c r="E16" s="2">
        <f>IF(Data!E16&gt;0,Data!E16-4,"")</f>
        <v>1</v>
      </c>
      <c r="F16" s="2">
        <f>IF(Data!F16&gt;0,Data!F16-4,"")</f>
        <v>2</v>
      </c>
      <c r="G16" s="2">
        <f>IF(Data!G16&gt;0,Data!G16-4,"")</f>
        <v>-1</v>
      </c>
      <c r="H16" s="2">
        <f>IF(Data!H16&gt;0,Data!H16-4,"")</f>
        <v>-1</v>
      </c>
      <c r="K16" s="9">
        <f t="shared" si="0"/>
        <v>1.25</v>
      </c>
      <c r="L16" s="9">
        <f t="shared" si="1"/>
        <v>0.25</v>
      </c>
      <c r="M16" s="9">
        <f t="shared" si="2"/>
        <v>0.75</v>
      </c>
    </row>
    <row r="17" spans="1:13" x14ac:dyDescent="0.25">
      <c r="A17" s="2">
        <f>IF(Data!A17&gt;0,Data!A17-4,"")</f>
        <v>1</v>
      </c>
      <c r="B17" s="2">
        <f>IF(Data!B17&gt;0,Data!B17-4,"")</f>
        <v>3</v>
      </c>
      <c r="C17" s="2">
        <f>IF(Data!C17&gt;0,Data!C17-4,"")</f>
        <v>3</v>
      </c>
      <c r="D17" s="2">
        <f>IF(Data!D17&gt;0,Data!D17-4,"")</f>
        <v>2</v>
      </c>
      <c r="E17" s="2">
        <f>IF(Data!E17&gt;0,Data!E17-4,"")</f>
        <v>1</v>
      </c>
      <c r="F17" s="2">
        <f>IF(Data!F17&gt;0,Data!F17-4,"")</f>
        <v>3</v>
      </c>
      <c r="G17" s="2">
        <f>IF(Data!G17&gt;0,Data!G17-4,"")</f>
        <v>3</v>
      </c>
      <c r="H17" s="2">
        <f>IF(Data!H17&gt;0,Data!H17-4,"")</f>
        <v>1</v>
      </c>
      <c r="K17" s="9">
        <f t="shared" si="0"/>
        <v>2.25</v>
      </c>
      <c r="L17" s="9">
        <f t="shared" si="1"/>
        <v>2</v>
      </c>
      <c r="M17" s="9">
        <f t="shared" si="2"/>
        <v>2.125</v>
      </c>
    </row>
    <row r="18" spans="1:13" x14ac:dyDescent="0.25">
      <c r="A18" s="2">
        <f>IF(Data!A18&gt;0,Data!A18-4,"")</f>
        <v>1</v>
      </c>
      <c r="B18" s="2">
        <f>IF(Data!B18&gt;0,Data!B18-4,"")</f>
        <v>0</v>
      </c>
      <c r="C18" s="2">
        <f>IF(Data!C18&gt;0,Data!C18-4,"")</f>
        <v>2</v>
      </c>
      <c r="D18" s="2">
        <f>IF(Data!D18&gt;0,Data!D18-4,"")</f>
        <v>1</v>
      </c>
      <c r="E18" s="2">
        <f>IF(Data!E18&gt;0,Data!E18-4,"")</f>
        <v>-1</v>
      </c>
      <c r="F18" s="2">
        <f>IF(Data!F18&gt;0,Data!F18-4,"")</f>
        <v>1</v>
      </c>
      <c r="G18" s="2">
        <f>IF(Data!G18&gt;0,Data!G18-4,"")</f>
        <v>-1</v>
      </c>
      <c r="H18" s="2">
        <f>IF(Data!H18&gt;0,Data!H18-4,"")</f>
        <v>-1</v>
      </c>
      <c r="K18" s="9">
        <f t="shared" si="0"/>
        <v>1</v>
      </c>
      <c r="L18" s="9">
        <f t="shared" si="1"/>
        <v>-0.5</v>
      </c>
      <c r="M18" s="9">
        <f t="shared" si="2"/>
        <v>0.25</v>
      </c>
    </row>
    <row r="19" spans="1:13" x14ac:dyDescent="0.25">
      <c r="A19" s="2">
        <f>IF(Data!A19&gt;0,Data!A19-4,"")</f>
        <v>-1</v>
      </c>
      <c r="B19" s="2">
        <f>IF(Data!B19&gt;0,Data!B19-4,"")</f>
        <v>1</v>
      </c>
      <c r="C19" s="2">
        <f>IF(Data!C19&gt;0,Data!C19-4,"")</f>
        <v>0</v>
      </c>
      <c r="D19" s="2">
        <f>IF(Data!D19&gt;0,Data!D19-4,"")</f>
        <v>-1</v>
      </c>
      <c r="E19" s="2">
        <f>IF(Data!E19&gt;0,Data!E19-4,"")</f>
        <v>0</v>
      </c>
      <c r="F19" s="2">
        <f>IF(Data!F19&gt;0,Data!F19-4,"")</f>
        <v>-1</v>
      </c>
      <c r="G19" s="2">
        <f>IF(Data!G19&gt;0,Data!G19-4,"")</f>
        <v>0</v>
      </c>
      <c r="H19" s="2">
        <f>IF(Data!H19&gt;0,Data!H19-4,"")</f>
        <v>0</v>
      </c>
      <c r="K19" s="9">
        <f t="shared" si="0"/>
        <v>-0.25</v>
      </c>
      <c r="L19" s="9">
        <f t="shared" si="1"/>
        <v>-0.25</v>
      </c>
      <c r="M19" s="9">
        <f t="shared" si="2"/>
        <v>-0.25</v>
      </c>
    </row>
    <row r="20" spans="1:13" x14ac:dyDescent="0.25">
      <c r="A20" s="2">
        <f>IF(Data!A20&gt;0,Data!A20-4,"")</f>
        <v>1</v>
      </c>
      <c r="B20" s="2">
        <f>IF(Data!B20&gt;0,Data!B20-4,"")</f>
        <v>1</v>
      </c>
      <c r="C20" s="2">
        <f>IF(Data!C20&gt;0,Data!C20-4,"")</f>
        <v>1</v>
      </c>
      <c r="D20" s="2">
        <f>IF(Data!D20&gt;0,Data!D20-4,"")</f>
        <v>1</v>
      </c>
      <c r="E20" s="2">
        <f>IF(Data!E20&gt;0,Data!E20-4,"")</f>
        <v>0</v>
      </c>
      <c r="F20" s="2">
        <f>IF(Data!F20&gt;0,Data!F20-4,"")</f>
        <v>1</v>
      </c>
      <c r="G20" s="2">
        <f>IF(Data!G20&gt;0,Data!G20-4,"")</f>
        <v>0</v>
      </c>
      <c r="H20" s="2">
        <f>IF(Data!H20&gt;0,Data!H20-4,"")</f>
        <v>-1</v>
      </c>
      <c r="K20" s="9">
        <f t="shared" si="0"/>
        <v>1</v>
      </c>
      <c r="L20" s="9">
        <f t="shared" si="1"/>
        <v>0</v>
      </c>
      <c r="M20" s="9">
        <f t="shared" si="2"/>
        <v>0.5</v>
      </c>
    </row>
    <row r="21" spans="1:13" x14ac:dyDescent="0.25">
      <c r="A21" s="2">
        <f>IF(Data!A21&gt;0,Data!A21-4,"")</f>
        <v>2</v>
      </c>
      <c r="B21" s="2">
        <f>IF(Data!B21&gt;0,Data!B21-4,"")</f>
        <v>1</v>
      </c>
      <c r="C21" s="2">
        <f>IF(Data!C21&gt;0,Data!C21-4,"")</f>
        <v>2</v>
      </c>
      <c r="D21" s="2">
        <f>IF(Data!D21&gt;0,Data!D21-4,"")</f>
        <v>1</v>
      </c>
      <c r="E21" s="2">
        <f>IF(Data!E21&gt;0,Data!E21-4,"")</f>
        <v>0</v>
      </c>
      <c r="F21" s="2">
        <f>IF(Data!F21&gt;0,Data!F21-4,"")</f>
        <v>1</v>
      </c>
      <c r="G21" s="2">
        <f>IF(Data!G21&gt;0,Data!G21-4,"")</f>
        <v>1</v>
      </c>
      <c r="H21" s="2">
        <f>IF(Data!H21&gt;0,Data!H21-4,"")</f>
        <v>1</v>
      </c>
      <c r="K21" s="9">
        <f t="shared" si="0"/>
        <v>1.5</v>
      </c>
      <c r="L21" s="9">
        <f t="shared" si="1"/>
        <v>0.75</v>
      </c>
      <c r="M21" s="9">
        <f t="shared" si="2"/>
        <v>1.125</v>
      </c>
    </row>
    <row r="22" spans="1:13" x14ac:dyDescent="0.25">
      <c r="A22" s="2">
        <f>IF(Data!A22&gt;0,Data!A22-4,"")</f>
        <v>0</v>
      </c>
      <c r="B22" s="2">
        <f>IF(Data!B22&gt;0,Data!B22-4,"")</f>
        <v>-1</v>
      </c>
      <c r="C22" s="2">
        <f>IF(Data!C22&gt;0,Data!C22-4,"")</f>
        <v>0</v>
      </c>
      <c r="D22" s="2">
        <f>IF(Data!D22&gt;0,Data!D22-4,"")</f>
        <v>1</v>
      </c>
      <c r="E22" s="2">
        <f>IF(Data!E22&gt;0,Data!E22-4,"")</f>
        <v>-2</v>
      </c>
      <c r="F22" s="2">
        <f>IF(Data!F22&gt;0,Data!F22-4,"")</f>
        <v>-2</v>
      </c>
      <c r="G22" s="2">
        <f>IF(Data!G22&gt;0,Data!G22-4,"")</f>
        <v>-2</v>
      </c>
      <c r="H22" s="2">
        <f>IF(Data!H22&gt;0,Data!H22-4,"")</f>
        <v>-3</v>
      </c>
      <c r="K22" s="9">
        <f t="shared" si="0"/>
        <v>0</v>
      </c>
      <c r="L22" s="9">
        <f t="shared" si="1"/>
        <v>-2.25</v>
      </c>
      <c r="M22" s="9">
        <f t="shared" si="2"/>
        <v>-1.125</v>
      </c>
    </row>
    <row r="23" spans="1:13" x14ac:dyDescent="0.25">
      <c r="A23" s="2">
        <f>IF(Data!A23&gt;0,Data!A23-4,"")</f>
        <v>-1</v>
      </c>
      <c r="B23" s="2">
        <f>IF(Data!B23&gt;0,Data!B23-4,"")</f>
        <v>-2</v>
      </c>
      <c r="C23" s="2">
        <f>IF(Data!C23&gt;0,Data!C23-4,"")</f>
        <v>-2</v>
      </c>
      <c r="D23" s="2">
        <f>IF(Data!D23&gt;0,Data!D23-4,"")</f>
        <v>0</v>
      </c>
      <c r="E23" s="2">
        <f>IF(Data!E23&gt;0,Data!E23-4,"")</f>
        <v>2</v>
      </c>
      <c r="F23" s="2">
        <f>IF(Data!F23&gt;0,Data!F23-4,"")</f>
        <v>2</v>
      </c>
      <c r="G23" s="2">
        <f>IF(Data!G23&gt;0,Data!G23-4,"")</f>
        <v>2</v>
      </c>
      <c r="H23" s="2">
        <f>IF(Data!H23&gt;0,Data!H23-4,"")</f>
        <v>3</v>
      </c>
      <c r="K23" s="9">
        <f t="shared" si="0"/>
        <v>-1.25</v>
      </c>
      <c r="L23" s="9">
        <f t="shared" si="1"/>
        <v>2.25</v>
      </c>
      <c r="M23" s="9">
        <f t="shared" si="2"/>
        <v>0.5</v>
      </c>
    </row>
    <row r="24" spans="1:13" x14ac:dyDescent="0.25">
      <c r="A24" s="2">
        <f>IF(Data!A24&gt;0,Data!A24-4,"")</f>
        <v>2</v>
      </c>
      <c r="B24" s="2">
        <f>IF(Data!B24&gt;0,Data!B24-4,"")</f>
        <v>2</v>
      </c>
      <c r="C24" s="2">
        <f>IF(Data!C24&gt;0,Data!C24-4,"")</f>
        <v>2</v>
      </c>
      <c r="D24" s="2">
        <f>IF(Data!D24&gt;0,Data!D24-4,"")</f>
        <v>2</v>
      </c>
      <c r="E24" s="2">
        <f>IF(Data!E24&gt;0,Data!E24-4,"")</f>
        <v>2</v>
      </c>
      <c r="F24" s="2">
        <f>IF(Data!F24&gt;0,Data!F24-4,"")</f>
        <v>2</v>
      </c>
      <c r="G24" s="2">
        <f>IF(Data!G24&gt;0,Data!G24-4,"")</f>
        <v>2</v>
      </c>
      <c r="H24" s="2">
        <f>IF(Data!H24&gt;0,Data!H24-4,"")</f>
        <v>2</v>
      </c>
      <c r="K24" s="9">
        <f t="shared" si="0"/>
        <v>2</v>
      </c>
      <c r="L24" s="9">
        <f t="shared" si="1"/>
        <v>2</v>
      </c>
      <c r="M24" s="9">
        <f t="shared" si="2"/>
        <v>2</v>
      </c>
    </row>
    <row r="25" spans="1:13" x14ac:dyDescent="0.25">
      <c r="A25" s="2">
        <f>IF(Data!A25&gt;0,Data!A25-4,"")</f>
        <v>-1</v>
      </c>
      <c r="B25" s="2">
        <f>IF(Data!B25&gt;0,Data!B25-4,"")</f>
        <v>-2</v>
      </c>
      <c r="C25" s="2">
        <f>IF(Data!C25&gt;0,Data!C25-4,"")</f>
        <v>0</v>
      </c>
      <c r="D25" s="2">
        <f>IF(Data!D25&gt;0,Data!D25-4,"")</f>
        <v>-1</v>
      </c>
      <c r="E25" s="2">
        <f>IF(Data!E25&gt;0,Data!E25-4,"")</f>
        <v>0</v>
      </c>
      <c r="F25" s="2">
        <f>IF(Data!F25&gt;0,Data!F25-4,"")</f>
        <v>0</v>
      </c>
      <c r="G25" s="2">
        <f>IF(Data!G25&gt;0,Data!G25-4,"")</f>
        <v>0</v>
      </c>
      <c r="H25" s="2">
        <f>IF(Data!H25&gt;0,Data!H25-4,"")</f>
        <v>0</v>
      </c>
      <c r="K25" s="9">
        <f t="shared" si="0"/>
        <v>-1</v>
      </c>
      <c r="L25" s="9">
        <f t="shared" si="1"/>
        <v>0</v>
      </c>
      <c r="M25" s="9">
        <f t="shared" si="2"/>
        <v>-0.5</v>
      </c>
    </row>
    <row r="26" spans="1:13" x14ac:dyDescent="0.25">
      <c r="A26" s="2">
        <f>IF(Data!A26&gt;0,Data!A26-4,"")</f>
        <v>2</v>
      </c>
      <c r="B26" s="2">
        <f>IF(Data!B26&gt;0,Data!B26-4,"")</f>
        <v>2</v>
      </c>
      <c r="C26" s="2">
        <f>IF(Data!C26&gt;0,Data!C26-4,"")</f>
        <v>2</v>
      </c>
      <c r="D26" s="2">
        <f>IF(Data!D26&gt;0,Data!D26-4,"")</f>
        <v>2</v>
      </c>
      <c r="E26" s="2">
        <f>IF(Data!E26&gt;0,Data!E26-4,"")</f>
        <v>0</v>
      </c>
      <c r="F26" s="2">
        <f>IF(Data!F26&gt;0,Data!F26-4,"")</f>
        <v>2</v>
      </c>
      <c r="G26" s="2">
        <f>IF(Data!G26&gt;0,Data!G26-4,"")</f>
        <v>0</v>
      </c>
      <c r="H26" s="2">
        <f>IF(Data!H26&gt;0,Data!H26-4,"")</f>
        <v>1</v>
      </c>
      <c r="K26" s="9">
        <f t="shared" si="0"/>
        <v>2</v>
      </c>
      <c r="L26" s="9">
        <f t="shared" si="1"/>
        <v>0.75</v>
      </c>
      <c r="M26" s="9">
        <f t="shared" si="2"/>
        <v>1.375</v>
      </c>
    </row>
    <row r="27" spans="1:13" x14ac:dyDescent="0.25">
      <c r="A27" s="2">
        <f>IF(Data!A27&gt;0,Data!A27-4,"")</f>
        <v>0</v>
      </c>
      <c r="B27" s="2">
        <f>IF(Data!B27&gt;0,Data!B27-4,"")</f>
        <v>-2</v>
      </c>
      <c r="C27" s="2">
        <f>IF(Data!C27&gt;0,Data!C27-4,"")</f>
        <v>0</v>
      </c>
      <c r="D27" s="2">
        <f>IF(Data!D27&gt;0,Data!D27-4,"")</f>
        <v>-1</v>
      </c>
      <c r="E27" s="2">
        <f>IF(Data!E27&gt;0,Data!E27-4,"")</f>
        <v>0</v>
      </c>
      <c r="F27" s="2">
        <f>IF(Data!F27&gt;0,Data!F27-4,"")</f>
        <v>-1</v>
      </c>
      <c r="G27" s="2">
        <f>IF(Data!G27&gt;0,Data!G27-4,"")</f>
        <v>-1</v>
      </c>
      <c r="H27" s="2">
        <f>IF(Data!H27&gt;0,Data!H27-4,"")</f>
        <v>-1</v>
      </c>
      <c r="K27" s="9">
        <f t="shared" si="0"/>
        <v>-0.75</v>
      </c>
      <c r="L27" s="9">
        <f t="shared" si="1"/>
        <v>-0.75</v>
      </c>
      <c r="M27" s="9">
        <f t="shared" si="2"/>
        <v>-0.75</v>
      </c>
    </row>
    <row r="28" spans="1:13" x14ac:dyDescent="0.25">
      <c r="A28" s="2">
        <f>IF(Data!A28&gt;0,Data!A28-4,"")</f>
        <v>-1</v>
      </c>
      <c r="B28" s="2">
        <f>IF(Data!B28&gt;0,Data!B28-4,"")</f>
        <v>-3</v>
      </c>
      <c r="C28" s="2">
        <f>IF(Data!C28&gt;0,Data!C28-4,"")</f>
        <v>-2</v>
      </c>
      <c r="D28" s="2">
        <f>IF(Data!D28&gt;0,Data!D28-4,"")</f>
        <v>-1</v>
      </c>
      <c r="E28" s="2">
        <f>IF(Data!E28&gt;0,Data!E28-4,"")</f>
        <v>-2</v>
      </c>
      <c r="F28" s="2">
        <f>IF(Data!F28&gt;0,Data!F28-4,"")</f>
        <v>-2</v>
      </c>
      <c r="G28" s="2">
        <f>IF(Data!G28&gt;0,Data!G28-4,"")</f>
        <v>-3</v>
      </c>
      <c r="H28" s="2">
        <f>IF(Data!H28&gt;0,Data!H28-4,"")</f>
        <v>0</v>
      </c>
      <c r="K28" s="9">
        <f t="shared" si="0"/>
        <v>-1.75</v>
      </c>
      <c r="L28" s="9">
        <f t="shared" si="1"/>
        <v>-1.75</v>
      </c>
      <c r="M28" s="9">
        <f t="shared" si="2"/>
        <v>-1.75</v>
      </c>
    </row>
    <row r="29" spans="1:13" x14ac:dyDescent="0.25">
      <c r="A29" s="2">
        <f>IF(Data!A29&gt;0,Data!A29-4,"")</f>
        <v>1</v>
      </c>
      <c r="B29" s="2">
        <f>IF(Data!B29&gt;0,Data!B29-4,"")</f>
        <v>2</v>
      </c>
      <c r="C29" s="2">
        <f>IF(Data!C29&gt;0,Data!C29-4,"")</f>
        <v>1</v>
      </c>
      <c r="D29" s="2">
        <f>IF(Data!D29&gt;0,Data!D29-4,"")</f>
        <v>2</v>
      </c>
      <c r="E29" s="2">
        <f>IF(Data!E29&gt;0,Data!E29-4,"")</f>
        <v>1</v>
      </c>
      <c r="F29" s="2">
        <f>IF(Data!F29&gt;0,Data!F29-4,"")</f>
        <v>1</v>
      </c>
      <c r="G29" s="2">
        <f>IF(Data!G29&gt;0,Data!G29-4,"")</f>
        <v>1</v>
      </c>
      <c r="H29" s="2">
        <f>IF(Data!H29&gt;0,Data!H29-4,"")</f>
        <v>0</v>
      </c>
      <c r="K29" s="9">
        <f t="shared" si="0"/>
        <v>1.5</v>
      </c>
      <c r="L29" s="9">
        <f t="shared" si="1"/>
        <v>0.75</v>
      </c>
      <c r="M29" s="9">
        <f t="shared" si="2"/>
        <v>1.125</v>
      </c>
    </row>
    <row r="30" spans="1:13" x14ac:dyDescent="0.25">
      <c r="A30" s="2">
        <f>IF(Data!A30&gt;0,Data!A30-4,"")</f>
        <v>1</v>
      </c>
      <c r="B30" s="2">
        <f>IF(Data!B30&gt;0,Data!B30-4,"")</f>
        <v>1</v>
      </c>
      <c r="C30" s="2">
        <f>IF(Data!C30&gt;0,Data!C30-4,"")</f>
        <v>1</v>
      </c>
      <c r="D30" s="2">
        <f>IF(Data!D30&gt;0,Data!D30-4,"")</f>
        <v>2</v>
      </c>
      <c r="E30" s="2">
        <f>IF(Data!E30&gt;0,Data!E30-4,"")</f>
        <v>-1</v>
      </c>
      <c r="F30" s="2">
        <f>IF(Data!F30&gt;0,Data!F30-4,"")</f>
        <v>0</v>
      </c>
      <c r="G30" s="2">
        <f>IF(Data!G30&gt;0,Data!G30-4,"")</f>
        <v>-1</v>
      </c>
      <c r="H30" s="2">
        <f>IF(Data!H30&gt;0,Data!H30-4,"")</f>
        <v>-2</v>
      </c>
      <c r="K30" s="9">
        <f t="shared" si="0"/>
        <v>1.25</v>
      </c>
      <c r="L30" s="9">
        <f t="shared" si="1"/>
        <v>-1</v>
      </c>
      <c r="M30" s="9">
        <f t="shared" si="2"/>
        <v>0.125</v>
      </c>
    </row>
    <row r="31" spans="1:13" x14ac:dyDescent="0.25">
      <c r="A31" s="2">
        <f>IF(Data!A31&gt;0,Data!A31-4,"")</f>
        <v>1</v>
      </c>
      <c r="B31" s="2">
        <f>IF(Data!B31&gt;0,Data!B31-4,"")</f>
        <v>2</v>
      </c>
      <c r="C31" s="2">
        <f>IF(Data!C31&gt;0,Data!C31-4,"")</f>
        <v>1</v>
      </c>
      <c r="D31" s="2">
        <f>IF(Data!D31&gt;0,Data!D31-4,"")</f>
        <v>0</v>
      </c>
      <c r="E31" s="2">
        <f>IF(Data!E31&gt;0,Data!E31-4,"")</f>
        <v>0</v>
      </c>
      <c r="F31" s="2">
        <f>IF(Data!F31&gt;0,Data!F31-4,"")</f>
        <v>0</v>
      </c>
      <c r="G31" s="2">
        <f>IF(Data!G31&gt;0,Data!G31-4,"")</f>
        <v>1</v>
      </c>
      <c r="H31" s="2">
        <f>IF(Data!H31&gt;0,Data!H31-4,"")</f>
        <v>1</v>
      </c>
      <c r="K31" s="9">
        <f t="shared" si="0"/>
        <v>1</v>
      </c>
      <c r="L31" s="9">
        <f t="shared" si="1"/>
        <v>0.5</v>
      </c>
      <c r="M31" s="9">
        <f t="shared" si="2"/>
        <v>0.75</v>
      </c>
    </row>
    <row r="32" spans="1:13" x14ac:dyDescent="0.25">
      <c r="A32" s="2">
        <f>IF(Data!A32&gt;0,Data!A32-4,"")</f>
        <v>2</v>
      </c>
      <c r="B32" s="2">
        <f>IF(Data!B32&gt;0,Data!B32-4,"")</f>
        <v>0</v>
      </c>
      <c r="C32" s="2">
        <f>IF(Data!C32&gt;0,Data!C32-4,"")</f>
        <v>2</v>
      </c>
      <c r="D32" s="2">
        <f>IF(Data!D32&gt;0,Data!D32-4,"")</f>
        <v>0</v>
      </c>
      <c r="E32" s="2">
        <f>IF(Data!E32&gt;0,Data!E32-4,"")</f>
        <v>0</v>
      </c>
      <c r="F32" s="2">
        <f>IF(Data!F32&gt;0,Data!F32-4,"")</f>
        <v>1</v>
      </c>
      <c r="G32" s="2">
        <f>IF(Data!G32&gt;0,Data!G32-4,"")</f>
        <v>0</v>
      </c>
      <c r="H32" s="2">
        <f>IF(Data!H32&gt;0,Data!H32-4,"")</f>
        <v>-1</v>
      </c>
      <c r="K32" s="9">
        <f t="shared" si="0"/>
        <v>1</v>
      </c>
      <c r="L32" s="9">
        <f t="shared" si="1"/>
        <v>0</v>
      </c>
      <c r="M32" s="9">
        <f t="shared" si="2"/>
        <v>0.5</v>
      </c>
    </row>
    <row r="33" spans="1:13" x14ac:dyDescent="0.25">
      <c r="A33" s="2">
        <f>IF(Data!A33&gt;0,Data!A33-4,"")</f>
        <v>1</v>
      </c>
      <c r="B33" s="2">
        <f>IF(Data!B33&gt;0,Data!B33-4,"")</f>
        <v>1</v>
      </c>
      <c r="C33" s="2">
        <f>IF(Data!C33&gt;0,Data!C33-4,"")</f>
        <v>1</v>
      </c>
      <c r="D33" s="2">
        <f>IF(Data!D33&gt;0,Data!D33-4,"")</f>
        <v>1</v>
      </c>
      <c r="E33" s="2">
        <f>IF(Data!E33&gt;0,Data!E33-4,"")</f>
        <v>1</v>
      </c>
      <c r="F33" s="2">
        <f>IF(Data!F33&gt;0,Data!F33-4,"")</f>
        <v>1</v>
      </c>
      <c r="G33" s="2">
        <f>IF(Data!G33&gt;0,Data!G33-4,"")</f>
        <v>1</v>
      </c>
      <c r="H33" s="2">
        <f>IF(Data!H33&gt;0,Data!H33-4,"")</f>
        <v>1</v>
      </c>
      <c r="K33" s="9">
        <f t="shared" si="0"/>
        <v>1</v>
      </c>
      <c r="L33" s="9">
        <f t="shared" si="1"/>
        <v>1</v>
      </c>
      <c r="M33" s="9">
        <f t="shared" si="2"/>
        <v>1</v>
      </c>
    </row>
    <row r="34" spans="1:13" x14ac:dyDescent="0.25">
      <c r="A34" s="2">
        <f>IF(Data!A34&gt;0,Data!A34-4,"")</f>
        <v>-2</v>
      </c>
      <c r="B34" s="2">
        <f>IF(Data!B34&gt;0,Data!B34-4,"")</f>
        <v>-3</v>
      </c>
      <c r="C34" s="2">
        <f>IF(Data!C34&gt;0,Data!C34-4,"")</f>
        <v>-3</v>
      </c>
      <c r="D34" s="2">
        <f>IF(Data!D34&gt;0,Data!D34-4,"")</f>
        <v>-3</v>
      </c>
      <c r="E34" s="2">
        <f>IF(Data!E34&gt;0,Data!E34-4,"")</f>
        <v>-3</v>
      </c>
      <c r="F34" s="2">
        <f>IF(Data!F34&gt;0,Data!F34-4,"")</f>
        <v>-3</v>
      </c>
      <c r="G34" s="2">
        <f>IF(Data!G34&gt;0,Data!G34-4,"")</f>
        <v>-1</v>
      </c>
      <c r="H34" s="2">
        <f>IF(Data!H34&gt;0,Data!H34-4,"")</f>
        <v>-2</v>
      </c>
      <c r="K34" s="9">
        <f t="shared" si="0"/>
        <v>-2.75</v>
      </c>
      <c r="L34" s="9">
        <f t="shared" si="1"/>
        <v>-2.25</v>
      </c>
      <c r="M34" s="9">
        <f t="shared" si="2"/>
        <v>-2.5</v>
      </c>
    </row>
    <row r="35" spans="1:13" x14ac:dyDescent="0.25">
      <c r="A35" s="2">
        <f>IF(Data!A35&gt;0,Data!A35-4,"")</f>
        <v>-2</v>
      </c>
      <c r="B35" s="2">
        <f>IF(Data!B35&gt;0,Data!B35-4,"")</f>
        <v>1</v>
      </c>
      <c r="C35" s="2">
        <f>IF(Data!C35&gt;0,Data!C35-4,"")</f>
        <v>1</v>
      </c>
      <c r="D35" s="2">
        <f>IF(Data!D35&gt;0,Data!D35-4,"")</f>
        <v>1</v>
      </c>
      <c r="E35" s="2">
        <f>IF(Data!E35&gt;0,Data!E35-4,"")</f>
        <v>2</v>
      </c>
      <c r="F35" s="2">
        <f>IF(Data!F35&gt;0,Data!F35-4,"")</f>
        <v>2</v>
      </c>
      <c r="G35" s="2">
        <f>IF(Data!G35&gt;0,Data!G35-4,"")</f>
        <v>0</v>
      </c>
      <c r="H35" s="2">
        <f>IF(Data!H35&gt;0,Data!H35-4,"")</f>
        <v>0</v>
      </c>
      <c r="K35" s="9">
        <f t="shared" si="0"/>
        <v>0.25</v>
      </c>
      <c r="L35" s="9">
        <f t="shared" si="1"/>
        <v>1</v>
      </c>
      <c r="M35" s="9">
        <f t="shared" si="2"/>
        <v>0.625</v>
      </c>
    </row>
    <row r="36" spans="1:13" x14ac:dyDescent="0.25">
      <c r="A36" s="2">
        <f>IF(Data!A36&gt;0,Data!A36-4,"")</f>
        <v>-1</v>
      </c>
      <c r="B36" s="2">
        <f>IF(Data!B36&gt;0,Data!B36-4,"")</f>
        <v>-2</v>
      </c>
      <c r="C36" s="2">
        <f>IF(Data!C36&gt;0,Data!C36-4,"")</f>
        <v>-2</v>
      </c>
      <c r="D36" s="2">
        <f>IF(Data!D36&gt;0,Data!D36-4,"")</f>
        <v>-2</v>
      </c>
      <c r="E36" s="2">
        <f>IF(Data!E36&gt;0,Data!E36-4,"")</f>
        <v>-2</v>
      </c>
      <c r="F36" s="2">
        <f>IF(Data!F36&gt;0,Data!F36-4,"")</f>
        <v>0</v>
      </c>
      <c r="G36" s="2">
        <f>IF(Data!G36&gt;0,Data!G36-4,"")</f>
        <v>-1</v>
      </c>
      <c r="H36" s="2">
        <f>IF(Data!H36&gt;0,Data!H36-4,"")</f>
        <v>-2</v>
      </c>
      <c r="K36" s="9">
        <f t="shared" si="0"/>
        <v>-1.75</v>
      </c>
      <c r="L36" s="9">
        <f t="shared" si="1"/>
        <v>-1.25</v>
      </c>
      <c r="M36" s="9">
        <f t="shared" si="2"/>
        <v>-1.5</v>
      </c>
    </row>
    <row r="37" spans="1:13" x14ac:dyDescent="0.25">
      <c r="A37" s="2">
        <f>IF(Data!A37&gt;0,Data!A37-4,"")</f>
        <v>-1</v>
      </c>
      <c r="B37" s="2">
        <f>IF(Data!B37&gt;0,Data!B37-4,"")</f>
        <v>0</v>
      </c>
      <c r="C37" s="2">
        <f>IF(Data!C37&gt;0,Data!C37-4,"")</f>
        <v>1</v>
      </c>
      <c r="D37" s="2">
        <f>IF(Data!D37&gt;0,Data!D37-4,"")</f>
        <v>1</v>
      </c>
      <c r="E37" s="2">
        <f>IF(Data!E37&gt;0,Data!E37-4,"")</f>
        <v>1</v>
      </c>
      <c r="F37" s="2">
        <f>IF(Data!F37&gt;0,Data!F37-4,"")</f>
        <v>1</v>
      </c>
      <c r="G37" s="2">
        <f>IF(Data!G37&gt;0,Data!G37-4,"")</f>
        <v>-1</v>
      </c>
      <c r="H37" s="2">
        <f>IF(Data!H37&gt;0,Data!H37-4,"")</f>
        <v>-1</v>
      </c>
      <c r="K37" s="9">
        <f t="shared" si="0"/>
        <v>0.25</v>
      </c>
      <c r="L37" s="9">
        <f t="shared" si="1"/>
        <v>0</v>
      </c>
      <c r="M37" s="9">
        <f t="shared" si="2"/>
        <v>0.125</v>
      </c>
    </row>
    <row r="38" spans="1:13" x14ac:dyDescent="0.25">
      <c r="A38" s="2">
        <f>IF(Data!A38&gt;0,Data!A38-4,"")</f>
        <v>1</v>
      </c>
      <c r="B38" s="2">
        <f>IF(Data!B38&gt;0,Data!B38-4,"")</f>
        <v>0</v>
      </c>
      <c r="C38" s="2">
        <f>IF(Data!C38&gt;0,Data!C38-4,"")</f>
        <v>1</v>
      </c>
      <c r="D38" s="2">
        <f>IF(Data!D38&gt;0,Data!D38-4,"")</f>
        <v>-2</v>
      </c>
      <c r="E38" s="2">
        <f>IF(Data!E38&gt;0,Data!E38-4,"")</f>
        <v>1</v>
      </c>
      <c r="F38" s="2">
        <f>IF(Data!F38&gt;0,Data!F38-4,"")</f>
        <v>1</v>
      </c>
      <c r="G38" s="2">
        <f>IF(Data!G38&gt;0,Data!G38-4,"")</f>
        <v>1</v>
      </c>
      <c r="H38" s="2">
        <f>IF(Data!H38&gt;0,Data!H38-4,"")</f>
        <v>0</v>
      </c>
      <c r="K38" s="9">
        <f t="shared" si="0"/>
        <v>0</v>
      </c>
      <c r="L38" s="9">
        <f t="shared" si="1"/>
        <v>0.75</v>
      </c>
      <c r="M38" s="9">
        <f t="shared" si="2"/>
        <v>0.375</v>
      </c>
    </row>
    <row r="39" spans="1:13" x14ac:dyDescent="0.25">
      <c r="A39" s="2">
        <f>IF(Data!A39&gt;0,Data!A39-4,"")</f>
        <v>0</v>
      </c>
      <c r="B39" s="2">
        <f>IF(Data!B39&gt;0,Data!B39-4,"")</f>
        <v>0</v>
      </c>
      <c r="C39" s="2">
        <f>IF(Data!C39&gt;0,Data!C39-4,"")</f>
        <v>0</v>
      </c>
      <c r="D39" s="2">
        <f>IF(Data!D39&gt;0,Data!D39-4,"")</f>
        <v>1</v>
      </c>
      <c r="E39" s="2">
        <f>IF(Data!E39&gt;0,Data!E39-4,"")</f>
        <v>0</v>
      </c>
      <c r="F39" s="2">
        <f>IF(Data!F39&gt;0,Data!F39-4,"")</f>
        <v>0</v>
      </c>
      <c r="G39" s="2">
        <f>IF(Data!G39&gt;0,Data!G39-4,"")</f>
        <v>0</v>
      </c>
      <c r="H39" s="2">
        <f>IF(Data!H39&gt;0,Data!H39-4,"")</f>
        <v>0</v>
      </c>
      <c r="K39" s="9">
        <f t="shared" si="0"/>
        <v>0.25</v>
      </c>
      <c r="L39" s="9">
        <f t="shared" si="1"/>
        <v>0</v>
      </c>
      <c r="M39" s="9">
        <f t="shared" si="2"/>
        <v>0.125</v>
      </c>
    </row>
    <row r="40" spans="1:13" x14ac:dyDescent="0.25">
      <c r="A40" s="2">
        <f>IF(Data!A40&gt;0,Data!A40-4,"")</f>
        <v>0</v>
      </c>
      <c r="B40" s="2">
        <f>IF(Data!B40&gt;0,Data!B40-4,"")</f>
        <v>0</v>
      </c>
      <c r="C40" s="2">
        <f>IF(Data!C40&gt;0,Data!C40-4,"")</f>
        <v>0</v>
      </c>
      <c r="D40" s="2">
        <f>IF(Data!D40&gt;0,Data!D40-4,"")</f>
        <v>-2</v>
      </c>
      <c r="E40" s="2">
        <f>IF(Data!E40&gt;0,Data!E40-4,"")</f>
        <v>-1</v>
      </c>
      <c r="F40" s="2">
        <f>IF(Data!F40&gt;0,Data!F40-4,"")</f>
        <v>-1</v>
      </c>
      <c r="G40" s="2">
        <f>IF(Data!G40&gt;0,Data!G40-4,"")</f>
        <v>0</v>
      </c>
      <c r="H40" s="2">
        <f>IF(Data!H40&gt;0,Data!H40-4,"")</f>
        <v>0</v>
      </c>
      <c r="K40" s="9">
        <f t="shared" si="0"/>
        <v>-0.5</v>
      </c>
      <c r="L40" s="9">
        <f t="shared" si="1"/>
        <v>-0.5</v>
      </c>
      <c r="M40" s="9">
        <f t="shared" si="2"/>
        <v>-0.5</v>
      </c>
    </row>
    <row r="41" spans="1:13" x14ac:dyDescent="0.25">
      <c r="A41" s="2">
        <f>IF(Data!A41&gt;0,Data!A41-4,"")</f>
        <v>-1</v>
      </c>
      <c r="B41" s="2">
        <f>IF(Data!B41&gt;0,Data!B41-4,"")</f>
        <v>-2</v>
      </c>
      <c r="C41" s="2">
        <f>IF(Data!C41&gt;0,Data!C41-4,"")</f>
        <v>-1</v>
      </c>
      <c r="D41" s="2">
        <f>IF(Data!D41&gt;0,Data!D41-4,"")</f>
        <v>-2</v>
      </c>
      <c r="E41" s="2">
        <f>IF(Data!E41&gt;0,Data!E41-4,"")</f>
        <v>-1</v>
      </c>
      <c r="F41" s="2">
        <f>IF(Data!F41&gt;0,Data!F41-4,"")</f>
        <v>0</v>
      </c>
      <c r="G41" s="2">
        <f>IF(Data!G41&gt;0,Data!G41-4,"")</f>
        <v>0</v>
      </c>
      <c r="H41" s="2">
        <f>IF(Data!H41&gt;0,Data!H41-4,"")</f>
        <v>-2</v>
      </c>
      <c r="K41" s="9">
        <f t="shared" si="0"/>
        <v>-1.5</v>
      </c>
      <c r="L41" s="9">
        <f t="shared" si="1"/>
        <v>-0.75</v>
      </c>
      <c r="M41" s="9">
        <f t="shared" si="2"/>
        <v>-1.125</v>
      </c>
    </row>
    <row r="42" spans="1:13" x14ac:dyDescent="0.25">
      <c r="A42" s="2">
        <f>IF(Data!A42&gt;0,Data!A42-4,"")</f>
        <v>2</v>
      </c>
      <c r="B42" s="2">
        <f>IF(Data!B42&gt;0,Data!B42-4,"")</f>
        <v>0</v>
      </c>
      <c r="C42" s="2">
        <f>IF(Data!C42&gt;0,Data!C42-4,"")</f>
        <v>2</v>
      </c>
      <c r="D42" s="2">
        <f>IF(Data!D42&gt;0,Data!D42-4,"")</f>
        <v>1</v>
      </c>
      <c r="E42" s="2">
        <f>IF(Data!E42&gt;0,Data!E42-4,"")</f>
        <v>0</v>
      </c>
      <c r="F42" s="2">
        <f>IF(Data!F42&gt;0,Data!F42-4,"")</f>
        <v>1</v>
      </c>
      <c r="G42" s="2">
        <f>IF(Data!G42&gt;0,Data!G42-4,"")</f>
        <v>2</v>
      </c>
      <c r="H42" s="2">
        <f>IF(Data!H42&gt;0,Data!H42-4,"")</f>
        <v>1</v>
      </c>
      <c r="K42" s="9">
        <f t="shared" si="0"/>
        <v>1.25</v>
      </c>
      <c r="L42" s="9">
        <f t="shared" si="1"/>
        <v>1</v>
      </c>
      <c r="M42" s="9">
        <f t="shared" si="2"/>
        <v>1.125</v>
      </c>
    </row>
    <row r="43" spans="1:13" x14ac:dyDescent="0.25">
      <c r="A43" s="2">
        <f>IF(Data!A43&gt;0,Data!A43-4,"")</f>
        <v>1</v>
      </c>
      <c r="B43" s="2">
        <f>IF(Data!B43&gt;0,Data!B43-4,"")</f>
        <v>-2</v>
      </c>
      <c r="C43" s="2">
        <f>IF(Data!C43&gt;0,Data!C43-4,"")</f>
        <v>2</v>
      </c>
      <c r="D43" s="2">
        <f>IF(Data!D43&gt;0,Data!D43-4,"")</f>
        <v>-1</v>
      </c>
      <c r="E43" s="2">
        <f>IF(Data!E43&gt;0,Data!E43-4,"")</f>
        <v>1</v>
      </c>
      <c r="F43" s="2">
        <f>IF(Data!F43&gt;0,Data!F43-4,"")</f>
        <v>3</v>
      </c>
      <c r="G43" s="2">
        <f>IF(Data!G43&gt;0,Data!G43-4,"")</f>
        <v>0</v>
      </c>
      <c r="H43" s="2">
        <f>IF(Data!H43&gt;0,Data!H43-4,"")</f>
        <v>0</v>
      </c>
      <c r="K43" s="9">
        <f t="shared" si="0"/>
        <v>0</v>
      </c>
      <c r="L43" s="9">
        <f t="shared" si="1"/>
        <v>1</v>
      </c>
      <c r="M43" s="9">
        <f t="shared" si="2"/>
        <v>0.5</v>
      </c>
    </row>
    <row r="44" spans="1:13" x14ac:dyDescent="0.25">
      <c r="A44" s="2">
        <f>IF(Data!A44&gt;0,Data!A44-4,"")</f>
        <v>-2</v>
      </c>
      <c r="B44" s="2">
        <f>IF(Data!B44&gt;0,Data!B44-4,"")</f>
        <v>-1</v>
      </c>
      <c r="C44" s="2">
        <f>IF(Data!C44&gt;0,Data!C44-4,"")</f>
        <v>-2</v>
      </c>
      <c r="D44" s="2">
        <f>IF(Data!D44&gt;0,Data!D44-4,"")</f>
        <v>-2</v>
      </c>
      <c r="E44" s="2">
        <f>IF(Data!E44&gt;0,Data!E44-4,"")</f>
        <v>-2</v>
      </c>
      <c r="F44" s="2">
        <f>IF(Data!F44&gt;0,Data!F44-4,"")</f>
        <v>-3</v>
      </c>
      <c r="G44" s="2">
        <f>IF(Data!G44&gt;0,Data!G44-4,"")</f>
        <v>-3</v>
      </c>
      <c r="H44" s="2">
        <f>IF(Data!H44&gt;0,Data!H44-4,"")</f>
        <v>-3</v>
      </c>
      <c r="K44" s="9">
        <f t="shared" si="0"/>
        <v>-1.75</v>
      </c>
      <c r="L44" s="9">
        <f t="shared" si="1"/>
        <v>-2.75</v>
      </c>
      <c r="M44" s="9">
        <f t="shared" si="2"/>
        <v>-2.25</v>
      </c>
    </row>
    <row r="45" spans="1:13" x14ac:dyDescent="0.25">
      <c r="A45" s="2">
        <f>IF(Data!A45&gt;0,Data!A45-4,"")</f>
        <v>-1</v>
      </c>
      <c r="B45" s="2">
        <f>IF(Data!B45&gt;0,Data!B45-4,"")</f>
        <v>-1</v>
      </c>
      <c r="C45" s="2">
        <f>IF(Data!C45&gt;0,Data!C45-4,"")</f>
        <v>-2</v>
      </c>
      <c r="D45" s="2">
        <f>IF(Data!D45&gt;0,Data!D45-4,"")</f>
        <v>-2</v>
      </c>
      <c r="E45" s="2">
        <f>IF(Data!E45&gt;0,Data!E45-4,"")</f>
        <v>-1</v>
      </c>
      <c r="F45" s="2">
        <f>IF(Data!F45&gt;0,Data!F45-4,"")</f>
        <v>-2</v>
      </c>
      <c r="G45" s="2">
        <f>IF(Data!G45&gt;0,Data!G45-4,"")</f>
        <v>-2</v>
      </c>
      <c r="H45" s="2">
        <f>IF(Data!H45&gt;0,Data!H45-4,"")</f>
        <v>-2</v>
      </c>
      <c r="K45" s="9">
        <f t="shared" si="0"/>
        <v>-1.5</v>
      </c>
      <c r="L45" s="9">
        <f t="shared" si="1"/>
        <v>-1.75</v>
      </c>
      <c r="M45" s="9">
        <f t="shared" si="2"/>
        <v>-1.625</v>
      </c>
    </row>
    <row r="46" spans="1:13" x14ac:dyDescent="0.25">
      <c r="A46" s="2">
        <f>IF(Data!A46&gt;0,Data!A46-4,"")</f>
        <v>-2</v>
      </c>
      <c r="B46" s="2">
        <f>IF(Data!B46&gt;0,Data!B46-4,"")</f>
        <v>-2</v>
      </c>
      <c r="C46" s="2">
        <f>IF(Data!C46&gt;0,Data!C46-4,"")</f>
        <v>-2</v>
      </c>
      <c r="D46" s="2">
        <f>IF(Data!D46&gt;0,Data!D46-4,"")</f>
        <v>-1</v>
      </c>
      <c r="E46" s="2">
        <f>IF(Data!E46&gt;0,Data!E46-4,"")</f>
        <v>-3</v>
      </c>
      <c r="F46" s="2">
        <f>IF(Data!F46&gt;0,Data!F46-4,"")</f>
        <v>-2</v>
      </c>
      <c r="G46" s="2">
        <f>IF(Data!G46&gt;0,Data!G46-4,"")</f>
        <v>-3</v>
      </c>
      <c r="H46" s="2">
        <f>IF(Data!H46&gt;0,Data!H46-4,"")</f>
        <v>-3</v>
      </c>
      <c r="K46" s="9">
        <f t="shared" si="0"/>
        <v>-1.75</v>
      </c>
      <c r="L46" s="9">
        <f t="shared" si="1"/>
        <v>-2.75</v>
      </c>
      <c r="M46" s="9">
        <f t="shared" si="2"/>
        <v>-2.25</v>
      </c>
    </row>
    <row r="47" spans="1:13" x14ac:dyDescent="0.25">
      <c r="A47" s="2">
        <f>IF(Data!A47&gt;0,Data!A47-4,"")</f>
        <v>-1</v>
      </c>
      <c r="B47" s="2">
        <f>IF(Data!B47&gt;0,Data!B47-4,"")</f>
        <v>-1</v>
      </c>
      <c r="C47" s="2">
        <f>IF(Data!C47&gt;0,Data!C47-4,"")</f>
        <v>0</v>
      </c>
      <c r="D47" s="2">
        <f>IF(Data!D47&gt;0,Data!D47-4,"")</f>
        <v>-1</v>
      </c>
      <c r="E47" s="2">
        <f>IF(Data!E47&gt;0,Data!E47-4,"")</f>
        <v>-2</v>
      </c>
      <c r="F47" s="2">
        <f>IF(Data!F47&gt;0,Data!F47-4,"")</f>
        <v>0</v>
      </c>
      <c r="G47" s="2">
        <f>IF(Data!G47&gt;0,Data!G47-4,"")</f>
        <v>-1</v>
      </c>
      <c r="H47" s="2">
        <f>IF(Data!H47&gt;0,Data!H47-4,"")</f>
        <v>-2</v>
      </c>
      <c r="K47" s="9">
        <f t="shared" si="0"/>
        <v>-0.75</v>
      </c>
      <c r="L47" s="9">
        <f t="shared" si="1"/>
        <v>-1.25</v>
      </c>
      <c r="M47" s="9">
        <f t="shared" si="2"/>
        <v>-1</v>
      </c>
    </row>
    <row r="48" spans="1:13" x14ac:dyDescent="0.25">
      <c r="A48" s="2">
        <f>IF(Data!A48&gt;0,Data!A48-4,"")</f>
        <v>0</v>
      </c>
      <c r="B48" s="2">
        <f>IF(Data!B48&gt;0,Data!B48-4,"")</f>
        <v>-1</v>
      </c>
      <c r="C48" s="2">
        <f>IF(Data!C48&gt;0,Data!C48-4,"")</f>
        <v>0</v>
      </c>
      <c r="D48" s="2">
        <f>IF(Data!D48&gt;0,Data!D48-4,"")</f>
        <v>0</v>
      </c>
      <c r="E48" s="2">
        <f>IF(Data!E48&gt;0,Data!E48-4,"")</f>
        <v>0</v>
      </c>
      <c r="F48" s="2">
        <f>IF(Data!F48&gt;0,Data!F48-4,"")</f>
        <v>1</v>
      </c>
      <c r="G48" s="2">
        <f>IF(Data!G48&gt;0,Data!G48-4,"")</f>
        <v>-1</v>
      </c>
      <c r="H48" s="2">
        <f>IF(Data!H48&gt;0,Data!H48-4,"")</f>
        <v>-1</v>
      </c>
      <c r="K48" s="9">
        <f t="shared" si="0"/>
        <v>-0.25</v>
      </c>
      <c r="L48" s="9">
        <f t="shared" si="1"/>
        <v>-0.25</v>
      </c>
      <c r="M48" s="9">
        <f t="shared" si="2"/>
        <v>-0.25</v>
      </c>
    </row>
    <row r="49" spans="1:13" x14ac:dyDescent="0.25">
      <c r="A49" s="2">
        <f>IF(Data!A49&gt;0,Data!A49-4,"")</f>
        <v>1</v>
      </c>
      <c r="B49" s="2">
        <f>IF(Data!B49&gt;0,Data!B49-4,"")</f>
        <v>-3</v>
      </c>
      <c r="C49" s="2">
        <f>IF(Data!C49&gt;0,Data!C49-4,"")</f>
        <v>-1</v>
      </c>
      <c r="D49" s="2">
        <f>IF(Data!D49&gt;0,Data!D49-4,"")</f>
        <v>-1</v>
      </c>
      <c r="E49" s="2">
        <f>IF(Data!E49&gt;0,Data!E49-4,"")</f>
        <v>-3</v>
      </c>
      <c r="F49" s="2">
        <f>IF(Data!F49&gt;0,Data!F49-4,"")</f>
        <v>-3</v>
      </c>
      <c r="G49" s="2">
        <f>IF(Data!G49&gt;0,Data!G49-4,"")</f>
        <v>-3</v>
      </c>
      <c r="H49" s="2">
        <f>IF(Data!H49&gt;0,Data!H49-4,"")</f>
        <v>-2</v>
      </c>
      <c r="K49" s="9">
        <f t="shared" si="0"/>
        <v>-1</v>
      </c>
      <c r="L49" s="9">
        <f t="shared" si="1"/>
        <v>-2.75</v>
      </c>
      <c r="M49" s="9">
        <f t="shared" si="2"/>
        <v>-1.875</v>
      </c>
    </row>
    <row r="50" spans="1:13" x14ac:dyDescent="0.25">
      <c r="A50" s="2">
        <f>IF(Data!A50&gt;0,Data!A50-4,"")</f>
        <v>0</v>
      </c>
      <c r="B50" s="2">
        <f>IF(Data!B50&gt;0,Data!B50-4,"")</f>
        <v>-3</v>
      </c>
      <c r="C50" s="2">
        <f>IF(Data!C50&gt;0,Data!C50-4,"")</f>
        <v>0</v>
      </c>
      <c r="D50" s="2">
        <f>IF(Data!D50&gt;0,Data!D50-4,"")</f>
        <v>-2</v>
      </c>
      <c r="E50" s="2">
        <f>IF(Data!E50&gt;0,Data!E50-4,"")</f>
        <v>-3</v>
      </c>
      <c r="F50" s="2">
        <f>IF(Data!F50&gt;0,Data!F50-4,"")</f>
        <v>-3</v>
      </c>
      <c r="G50" s="2">
        <f>IF(Data!G50&gt;0,Data!G50-4,"")</f>
        <v>0</v>
      </c>
      <c r="H50" s="2">
        <f>IF(Data!H50&gt;0,Data!H50-4,"")</f>
        <v>0</v>
      </c>
      <c r="K50" s="9">
        <f t="shared" si="0"/>
        <v>-1.25</v>
      </c>
      <c r="L50" s="9">
        <f t="shared" si="1"/>
        <v>-1.5</v>
      </c>
      <c r="M50" s="9">
        <f t="shared" si="2"/>
        <v>-1.375</v>
      </c>
    </row>
    <row r="51" spans="1:13" x14ac:dyDescent="0.25">
      <c r="A51" s="2">
        <f>IF(Data!A51&gt;0,Data!A51-4,"")</f>
        <v>1</v>
      </c>
      <c r="B51" s="2">
        <f>IF(Data!B51&gt;0,Data!B51-4,"")</f>
        <v>2</v>
      </c>
      <c r="C51" s="2">
        <f>IF(Data!C51&gt;0,Data!C51-4,"")</f>
        <v>-1</v>
      </c>
      <c r="D51" s="2">
        <f>IF(Data!D51&gt;0,Data!D51-4,"")</f>
        <v>0</v>
      </c>
      <c r="E51" s="2">
        <f>IF(Data!E51&gt;0,Data!E51-4,"")</f>
        <v>-1</v>
      </c>
      <c r="F51" s="2">
        <f>IF(Data!F51&gt;0,Data!F51-4,"")</f>
        <v>1</v>
      </c>
      <c r="G51" s="2">
        <f>IF(Data!G51&gt;0,Data!G51-4,"")</f>
        <v>0</v>
      </c>
      <c r="H51" s="2">
        <f>IF(Data!H51&gt;0,Data!H51-4,"")</f>
        <v>0</v>
      </c>
      <c r="K51" s="9">
        <f t="shared" si="0"/>
        <v>0.5</v>
      </c>
      <c r="L51" s="9">
        <f t="shared" si="1"/>
        <v>0</v>
      </c>
      <c r="M51" s="9">
        <f t="shared" si="2"/>
        <v>0.25</v>
      </c>
    </row>
    <row r="52" spans="1:13" x14ac:dyDescent="0.25">
      <c r="A52" s="2">
        <f>IF(Data!A52&gt;0,Data!A52-4,"")</f>
        <v>-1</v>
      </c>
      <c r="B52" s="2">
        <f>IF(Data!B52&gt;0,Data!B52-4,"")</f>
        <v>-2</v>
      </c>
      <c r="C52" s="2">
        <f>IF(Data!C52&gt;0,Data!C52-4,"")</f>
        <v>-1</v>
      </c>
      <c r="D52" s="2">
        <f>IF(Data!D52&gt;0,Data!D52-4,"")</f>
        <v>-1</v>
      </c>
      <c r="E52" s="2">
        <f>IF(Data!E52&gt;0,Data!E52-4,"")</f>
        <v>-1</v>
      </c>
      <c r="F52" s="2">
        <f>IF(Data!F52&gt;0,Data!F52-4,"")</f>
        <v>-2</v>
      </c>
      <c r="G52" s="2">
        <f>IF(Data!G52&gt;0,Data!G52-4,"")</f>
        <v>-1</v>
      </c>
      <c r="H52" s="2">
        <f>IF(Data!H52&gt;0,Data!H52-4,"")</f>
        <v>-2</v>
      </c>
      <c r="K52" s="9">
        <f t="shared" si="0"/>
        <v>-1.25</v>
      </c>
      <c r="L52" s="9">
        <f t="shared" si="1"/>
        <v>-1.5</v>
      </c>
      <c r="M52" s="9">
        <f t="shared" si="2"/>
        <v>-1.375</v>
      </c>
    </row>
    <row r="53" spans="1:13" x14ac:dyDescent="0.25">
      <c r="A53" s="2">
        <f>IF(Data!A53&gt;0,Data!A53-4,"")</f>
        <v>2</v>
      </c>
      <c r="B53" s="2">
        <f>IF(Data!B53&gt;0,Data!B53-4,"")</f>
        <v>2</v>
      </c>
      <c r="C53" s="2">
        <f>IF(Data!C53&gt;0,Data!C53-4,"")</f>
        <v>1</v>
      </c>
      <c r="D53" s="2">
        <f>IF(Data!D53&gt;0,Data!D53-4,"")</f>
        <v>2</v>
      </c>
      <c r="E53" s="2">
        <f>IF(Data!E53&gt;0,Data!E53-4,"")</f>
        <v>2</v>
      </c>
      <c r="F53" s="2">
        <f>IF(Data!F53&gt;0,Data!F53-4,"")</f>
        <v>2</v>
      </c>
      <c r="G53" s="2">
        <f>IF(Data!G53&gt;0,Data!G53-4,"")</f>
        <v>1</v>
      </c>
      <c r="H53" s="2">
        <f>IF(Data!H53&gt;0,Data!H53-4,"")</f>
        <v>1</v>
      </c>
      <c r="K53" s="9">
        <f t="shared" si="0"/>
        <v>1.75</v>
      </c>
      <c r="L53" s="9">
        <f t="shared" si="1"/>
        <v>1.5</v>
      </c>
      <c r="M53" s="9">
        <f t="shared" si="2"/>
        <v>1.625</v>
      </c>
    </row>
    <row r="54" spans="1:13" x14ac:dyDescent="0.25">
      <c r="A54" s="2">
        <f>IF(Data!A54&gt;0,Data!A54-4,"")</f>
        <v>2</v>
      </c>
      <c r="B54" s="2">
        <f>IF(Data!B54&gt;0,Data!B54-4,"")</f>
        <v>2</v>
      </c>
      <c r="C54" s="2">
        <f>IF(Data!C54&gt;0,Data!C54-4,"")</f>
        <v>2</v>
      </c>
      <c r="D54" s="2">
        <f>IF(Data!D54&gt;0,Data!D54-4,"")</f>
        <v>1</v>
      </c>
      <c r="E54" s="2">
        <f>IF(Data!E54&gt;0,Data!E54-4,"")</f>
        <v>3</v>
      </c>
      <c r="F54" s="2">
        <f>IF(Data!F54&gt;0,Data!F54-4,"")</f>
        <v>3</v>
      </c>
      <c r="G54" s="2">
        <f>IF(Data!G54&gt;0,Data!G54-4,"")</f>
        <v>3</v>
      </c>
      <c r="H54" s="2">
        <f>IF(Data!H54&gt;0,Data!H54-4,"")</f>
        <v>3</v>
      </c>
      <c r="K54" s="9">
        <f t="shared" si="0"/>
        <v>1.75</v>
      </c>
      <c r="L54" s="9">
        <f t="shared" si="1"/>
        <v>3</v>
      </c>
      <c r="M54" s="9">
        <f t="shared" si="2"/>
        <v>2.375</v>
      </c>
    </row>
    <row r="55" spans="1:13" x14ac:dyDescent="0.25">
      <c r="A55" s="2">
        <f>IF(Data!A55&gt;0,Data!A55-4,"")</f>
        <v>0</v>
      </c>
      <c r="B55" s="2">
        <f>IF(Data!B55&gt;0,Data!B55-4,"")</f>
        <v>-2</v>
      </c>
      <c r="C55" s="2">
        <f>IF(Data!C55&gt;0,Data!C55-4,"")</f>
        <v>0</v>
      </c>
      <c r="D55" s="2">
        <f>IF(Data!D55&gt;0,Data!D55-4,"")</f>
        <v>-1</v>
      </c>
      <c r="E55" s="2">
        <f>IF(Data!E55&gt;0,Data!E55-4,"")</f>
        <v>0</v>
      </c>
      <c r="F55" s="2">
        <f>IF(Data!F55&gt;0,Data!F55-4,"")</f>
        <v>0</v>
      </c>
      <c r="G55" s="2">
        <f>IF(Data!G55&gt;0,Data!G55-4,"")</f>
        <v>-1</v>
      </c>
      <c r="H55" s="2">
        <f>IF(Data!H55&gt;0,Data!H55-4,"")</f>
        <v>0</v>
      </c>
      <c r="K55" s="9">
        <f t="shared" si="0"/>
        <v>-0.75</v>
      </c>
      <c r="L55" s="9">
        <f t="shared" si="1"/>
        <v>-0.25</v>
      </c>
      <c r="M55" s="9">
        <f t="shared" si="2"/>
        <v>-0.5</v>
      </c>
    </row>
    <row r="56" spans="1:13" x14ac:dyDescent="0.25">
      <c r="A56" s="2">
        <f>IF(Data!A56&gt;0,Data!A56-4,"")</f>
        <v>2</v>
      </c>
      <c r="B56" s="2">
        <f>IF(Data!B56&gt;0,Data!B56-4,"")</f>
        <v>1</v>
      </c>
      <c r="C56" s="2">
        <f>IF(Data!C56&gt;0,Data!C56-4,"")</f>
        <v>0</v>
      </c>
      <c r="D56" s="2">
        <f>IF(Data!D56&gt;0,Data!D56-4,"")</f>
        <v>1</v>
      </c>
      <c r="E56" s="2">
        <f>IF(Data!E56&gt;0,Data!E56-4,"")</f>
        <v>0</v>
      </c>
      <c r="F56" s="2">
        <f>IF(Data!F56&gt;0,Data!F56-4,"")</f>
        <v>1</v>
      </c>
      <c r="G56" s="2">
        <f>IF(Data!G56&gt;0,Data!G56-4,"")</f>
        <v>1</v>
      </c>
      <c r="H56" s="2">
        <f>IF(Data!H56&gt;0,Data!H56-4,"")</f>
        <v>0</v>
      </c>
      <c r="K56" s="9">
        <f t="shared" si="0"/>
        <v>1</v>
      </c>
      <c r="L56" s="9">
        <f t="shared" si="1"/>
        <v>0.5</v>
      </c>
      <c r="M56" s="9">
        <f t="shared" si="2"/>
        <v>0.75</v>
      </c>
    </row>
    <row r="57" spans="1:13" x14ac:dyDescent="0.25">
      <c r="A57" s="2">
        <f>IF(Data!A57&gt;0,Data!A57-4,"")</f>
        <v>0</v>
      </c>
      <c r="B57" s="2">
        <f>IF(Data!B57&gt;0,Data!B57-4,"")</f>
        <v>0</v>
      </c>
      <c r="C57" s="2">
        <f>IF(Data!C57&gt;0,Data!C57-4,"")</f>
        <v>0</v>
      </c>
      <c r="D57" s="2">
        <f>IF(Data!D57&gt;0,Data!D57-4,"")</f>
        <v>0</v>
      </c>
      <c r="E57" s="2">
        <f>IF(Data!E57&gt;0,Data!E57-4,"")</f>
        <v>-2</v>
      </c>
      <c r="F57" s="2">
        <f>IF(Data!F57&gt;0,Data!F57-4,"")</f>
        <v>-2</v>
      </c>
      <c r="G57" s="2">
        <f>IF(Data!G57&gt;0,Data!G57-4,"")</f>
        <v>0</v>
      </c>
      <c r="H57" s="2">
        <f>IF(Data!H57&gt;0,Data!H57-4,"")</f>
        <v>-1</v>
      </c>
      <c r="K57" s="9">
        <f t="shared" si="0"/>
        <v>0</v>
      </c>
      <c r="L57" s="9">
        <f t="shared" si="1"/>
        <v>-1.25</v>
      </c>
      <c r="M57" s="9">
        <f t="shared" si="2"/>
        <v>-0.625</v>
      </c>
    </row>
    <row r="58" spans="1:13" x14ac:dyDescent="0.25">
      <c r="A58" s="2">
        <f>IF(Data!A58&gt;0,Data!A58-4,"")</f>
        <v>2</v>
      </c>
      <c r="B58" s="2">
        <f>IF(Data!B58&gt;0,Data!B58-4,"")</f>
        <v>3</v>
      </c>
      <c r="C58" s="2">
        <f>IF(Data!C58&gt;0,Data!C58-4,"")</f>
        <v>3</v>
      </c>
      <c r="D58" s="2">
        <f>IF(Data!D58&gt;0,Data!D58-4,"")</f>
        <v>3</v>
      </c>
      <c r="E58" s="2">
        <f>IF(Data!E58&gt;0,Data!E58-4,"")</f>
        <v>3</v>
      </c>
      <c r="F58" s="2">
        <f>IF(Data!F58&gt;0,Data!F58-4,"")</f>
        <v>3</v>
      </c>
      <c r="G58" s="2">
        <f>IF(Data!G58&gt;0,Data!G58-4,"")</f>
        <v>3</v>
      </c>
      <c r="H58" s="2">
        <f>IF(Data!H58&gt;0,Data!H58-4,"")</f>
        <v>3</v>
      </c>
      <c r="K58" s="9">
        <f t="shared" si="0"/>
        <v>2.75</v>
      </c>
      <c r="L58" s="9">
        <f t="shared" si="1"/>
        <v>3</v>
      </c>
      <c r="M58" s="9">
        <f t="shared" si="2"/>
        <v>2.875</v>
      </c>
    </row>
    <row r="59" spans="1:13" x14ac:dyDescent="0.25">
      <c r="A59" s="2">
        <f>IF(Data!A59&gt;0,Data!A59-4,"")</f>
        <v>2</v>
      </c>
      <c r="B59" s="2">
        <f>IF(Data!B59&gt;0,Data!B59-4,"")</f>
        <v>2</v>
      </c>
      <c r="C59" s="2">
        <f>IF(Data!C59&gt;0,Data!C59-4,"")</f>
        <v>1</v>
      </c>
      <c r="D59" s="2">
        <f>IF(Data!D59&gt;0,Data!D59-4,"")</f>
        <v>1</v>
      </c>
      <c r="E59" s="2">
        <f>IF(Data!E59&gt;0,Data!E59-4,"")</f>
        <v>2</v>
      </c>
      <c r="F59" s="2">
        <f>IF(Data!F59&gt;0,Data!F59-4,"")</f>
        <v>2</v>
      </c>
      <c r="G59" s="2">
        <f>IF(Data!G59&gt;0,Data!G59-4,"")</f>
        <v>2</v>
      </c>
      <c r="H59" s="2">
        <f>IF(Data!H59&gt;0,Data!H59-4,"")</f>
        <v>2</v>
      </c>
      <c r="K59" s="9">
        <f t="shared" si="0"/>
        <v>1.5</v>
      </c>
      <c r="L59" s="9">
        <f t="shared" si="1"/>
        <v>2</v>
      </c>
      <c r="M59" s="9">
        <f t="shared" si="2"/>
        <v>1.75</v>
      </c>
    </row>
    <row r="60" spans="1:13" x14ac:dyDescent="0.25">
      <c r="A60" s="2">
        <f>IF(Data!A60&gt;0,Data!A60-4,"")</f>
        <v>-3</v>
      </c>
      <c r="B60" s="2">
        <f>IF(Data!B60&gt;0,Data!B60-4,"")</f>
        <v>-3</v>
      </c>
      <c r="C60" s="2">
        <f>IF(Data!C60&gt;0,Data!C60-4,"")</f>
        <v>1</v>
      </c>
      <c r="D60" s="2">
        <f>IF(Data!D60&gt;0,Data!D60-4,"")</f>
        <v>-3</v>
      </c>
      <c r="E60" s="2">
        <f>IF(Data!E60&gt;0,Data!E60-4,"")</f>
        <v>0</v>
      </c>
      <c r="F60" s="2">
        <f>IF(Data!F60&gt;0,Data!F60-4,"")</f>
        <v>1</v>
      </c>
      <c r="G60" s="2">
        <f>IF(Data!G60&gt;0,Data!G60-4,"")</f>
        <v>2</v>
      </c>
      <c r="H60" s="2">
        <f>IF(Data!H60&gt;0,Data!H60-4,"")</f>
        <v>2</v>
      </c>
      <c r="K60" s="9">
        <f t="shared" si="0"/>
        <v>-2</v>
      </c>
      <c r="L60" s="9">
        <f t="shared" si="1"/>
        <v>1.25</v>
      </c>
      <c r="M60" s="9">
        <f t="shared" si="2"/>
        <v>-0.375</v>
      </c>
    </row>
    <row r="61" spans="1:13" x14ac:dyDescent="0.25">
      <c r="A61" s="2">
        <f>IF(Data!A61&gt;0,Data!A61-4,"")</f>
        <v>-1</v>
      </c>
      <c r="B61" s="2">
        <f>IF(Data!B61&gt;0,Data!B61-4,"")</f>
        <v>-2</v>
      </c>
      <c r="C61" s="2">
        <f>IF(Data!C61&gt;0,Data!C61-4,"")</f>
        <v>0</v>
      </c>
      <c r="D61" s="2">
        <f>IF(Data!D61&gt;0,Data!D61-4,"")</f>
        <v>-1</v>
      </c>
      <c r="E61" s="2">
        <f>IF(Data!E61&gt;0,Data!E61-4,"")</f>
        <v>0</v>
      </c>
      <c r="F61" s="2">
        <f>IF(Data!F61&gt;0,Data!F61-4,"")</f>
        <v>-1</v>
      </c>
      <c r="G61" s="2">
        <f>IF(Data!G61&gt;0,Data!G61-4,"")</f>
        <v>1</v>
      </c>
      <c r="H61" s="2">
        <f>IF(Data!H61&gt;0,Data!H61-4,"")</f>
        <v>2</v>
      </c>
      <c r="K61" s="9">
        <f t="shared" si="0"/>
        <v>-1</v>
      </c>
      <c r="L61" s="9">
        <f t="shared" si="1"/>
        <v>0.5</v>
      </c>
      <c r="M61" s="9">
        <f t="shared" si="2"/>
        <v>-0.25</v>
      </c>
    </row>
    <row r="62" spans="1:13" x14ac:dyDescent="0.25">
      <c r="A62" s="2">
        <f>IF(Data!A62&gt;0,Data!A62-4,"")</f>
        <v>0</v>
      </c>
      <c r="B62" s="2">
        <f>IF(Data!B62&gt;0,Data!B62-4,"")</f>
        <v>0</v>
      </c>
      <c r="C62" s="2">
        <f>IF(Data!C62&gt;0,Data!C62-4,"")</f>
        <v>1</v>
      </c>
      <c r="D62" s="2">
        <f>IF(Data!D62&gt;0,Data!D62-4,"")</f>
        <v>1</v>
      </c>
      <c r="E62" s="2">
        <f>IF(Data!E62&gt;0,Data!E62-4,"")</f>
        <v>1</v>
      </c>
      <c r="F62" s="2">
        <f>IF(Data!F62&gt;0,Data!F62-4,"")</f>
        <v>1</v>
      </c>
      <c r="G62" s="2">
        <f>IF(Data!G62&gt;0,Data!G62-4,"")</f>
        <v>1</v>
      </c>
      <c r="H62" s="2">
        <f>IF(Data!H62&gt;0,Data!H62-4,"")</f>
        <v>1</v>
      </c>
      <c r="K62" s="9">
        <f t="shared" si="0"/>
        <v>0.5</v>
      </c>
      <c r="L62" s="9">
        <f t="shared" si="1"/>
        <v>1</v>
      </c>
      <c r="M62" s="9">
        <f t="shared" si="2"/>
        <v>0.75</v>
      </c>
    </row>
    <row r="63" spans="1:13" x14ac:dyDescent="0.25">
      <c r="A63" s="2">
        <f>IF(Data!A63&gt;0,Data!A63-4,"")</f>
        <v>1</v>
      </c>
      <c r="B63" s="2">
        <f>IF(Data!B63&gt;0,Data!B63-4,"")</f>
        <v>0</v>
      </c>
      <c r="C63" s="2">
        <f>IF(Data!C63&gt;0,Data!C63-4,"")</f>
        <v>0</v>
      </c>
      <c r="D63" s="2">
        <f>IF(Data!D63&gt;0,Data!D63-4,"")</f>
        <v>1</v>
      </c>
      <c r="E63" s="2">
        <f>IF(Data!E63&gt;0,Data!E63-4,"")</f>
        <v>0</v>
      </c>
      <c r="F63" s="2">
        <f>IF(Data!F63&gt;0,Data!F63-4,"")</f>
        <v>0</v>
      </c>
      <c r="G63" s="2">
        <f>IF(Data!G63&gt;0,Data!G63-4,"")</f>
        <v>-1</v>
      </c>
      <c r="H63" s="2">
        <f>IF(Data!H63&gt;0,Data!H63-4,"")</f>
        <v>0</v>
      </c>
      <c r="K63" s="9">
        <f t="shared" si="0"/>
        <v>0.5</v>
      </c>
      <c r="L63" s="9">
        <f t="shared" si="1"/>
        <v>-0.25</v>
      </c>
      <c r="M63" s="9">
        <f t="shared" si="2"/>
        <v>0.125</v>
      </c>
    </row>
    <row r="64" spans="1:13" x14ac:dyDescent="0.25">
      <c r="A64" s="2">
        <f>IF(Data!A64&gt;0,Data!A64-4,"")</f>
        <v>1</v>
      </c>
      <c r="B64" s="2">
        <f>IF(Data!B64&gt;0,Data!B64-4,"")</f>
        <v>1</v>
      </c>
      <c r="C64" s="2">
        <f>IF(Data!C64&gt;0,Data!C64-4,"")</f>
        <v>1</v>
      </c>
      <c r="D64" s="2">
        <f>IF(Data!D64&gt;0,Data!D64-4,"")</f>
        <v>0</v>
      </c>
      <c r="E64" s="2">
        <f>IF(Data!E64&gt;0,Data!E64-4,"")</f>
        <v>1</v>
      </c>
      <c r="F64" s="2">
        <f>IF(Data!F64&gt;0,Data!F64-4,"")</f>
        <v>0</v>
      </c>
      <c r="G64" s="2">
        <f>IF(Data!G64&gt;0,Data!G64-4,"")</f>
        <v>1</v>
      </c>
      <c r="H64" s="2">
        <f>IF(Data!H64&gt;0,Data!H64-4,"")</f>
        <v>1</v>
      </c>
      <c r="K64" s="9">
        <f t="shared" si="0"/>
        <v>0.75</v>
      </c>
      <c r="L64" s="9">
        <f t="shared" si="1"/>
        <v>0.75</v>
      </c>
      <c r="M64" s="9">
        <f t="shared" si="2"/>
        <v>0.75</v>
      </c>
    </row>
    <row r="65" spans="1:13" x14ac:dyDescent="0.25">
      <c r="A65" s="2">
        <f>IF(Data!A65&gt;0,Data!A65-4,"")</f>
        <v>1</v>
      </c>
      <c r="B65" s="2">
        <f>IF(Data!B65&gt;0,Data!B65-4,"")</f>
        <v>2</v>
      </c>
      <c r="C65" s="2">
        <f>IF(Data!C65&gt;0,Data!C65-4,"")</f>
        <v>2</v>
      </c>
      <c r="D65" s="2">
        <f>IF(Data!D65&gt;0,Data!D65-4,"")</f>
        <v>3</v>
      </c>
      <c r="E65" s="2">
        <f>IF(Data!E65&gt;0,Data!E65-4,"")</f>
        <v>2</v>
      </c>
      <c r="F65" s="2">
        <f>IF(Data!F65&gt;0,Data!F65-4,"")</f>
        <v>1</v>
      </c>
      <c r="G65" s="2">
        <f>IF(Data!G65&gt;0,Data!G65-4,"")</f>
        <v>2</v>
      </c>
      <c r="H65" s="2">
        <f>IF(Data!H65&gt;0,Data!H65-4,"")</f>
        <v>1</v>
      </c>
      <c r="K65" s="9">
        <f t="shared" si="0"/>
        <v>2</v>
      </c>
      <c r="L65" s="9">
        <f t="shared" si="1"/>
        <v>1.5</v>
      </c>
      <c r="M65" s="9">
        <f t="shared" si="2"/>
        <v>1.75</v>
      </c>
    </row>
    <row r="66" spans="1:13" x14ac:dyDescent="0.25">
      <c r="A66" s="2">
        <f>IF(Data!A66&gt;0,Data!A66-4,"")</f>
        <v>1</v>
      </c>
      <c r="B66" s="2">
        <f>IF(Data!B66&gt;0,Data!B66-4,"")</f>
        <v>1</v>
      </c>
      <c r="C66" s="2">
        <f>IF(Data!C66&gt;0,Data!C66-4,"")</f>
        <v>2</v>
      </c>
      <c r="D66" s="2">
        <f>IF(Data!D66&gt;0,Data!D66-4,"")</f>
        <v>2</v>
      </c>
      <c r="E66" s="2">
        <f>IF(Data!E66&gt;0,Data!E66-4,"")</f>
        <v>0</v>
      </c>
      <c r="F66" s="2">
        <f>IF(Data!F66&gt;0,Data!F66-4,"")</f>
        <v>0</v>
      </c>
      <c r="G66" s="2">
        <f>IF(Data!G66&gt;0,Data!G66-4,"")</f>
        <v>-1</v>
      </c>
      <c r="H66" s="2">
        <f>IF(Data!H66&gt;0,Data!H66-4,"")</f>
        <v>1</v>
      </c>
      <c r="K66" s="9">
        <f t="shared" si="0"/>
        <v>1.5</v>
      </c>
      <c r="L66" s="9">
        <f t="shared" si="1"/>
        <v>0</v>
      </c>
      <c r="M66" s="9">
        <f t="shared" si="2"/>
        <v>0.75</v>
      </c>
    </row>
    <row r="67" spans="1:13" x14ac:dyDescent="0.25">
      <c r="A67" s="2">
        <f>IF(Data!A67&gt;0,Data!A67-4,"")</f>
        <v>0</v>
      </c>
      <c r="B67" s="2">
        <f>IF(Data!B67&gt;0,Data!B67-4,"")</f>
        <v>0</v>
      </c>
      <c r="C67" s="2">
        <f>IF(Data!C67&gt;0,Data!C67-4,"")</f>
        <v>-1</v>
      </c>
      <c r="D67" s="2">
        <f>IF(Data!D67&gt;0,Data!D67-4,"")</f>
        <v>0</v>
      </c>
      <c r="E67" s="2">
        <f>IF(Data!E67&gt;0,Data!E67-4,"")</f>
        <v>0</v>
      </c>
      <c r="F67" s="2">
        <f>IF(Data!F67&gt;0,Data!F67-4,"")</f>
        <v>0</v>
      </c>
      <c r="G67" s="2">
        <f>IF(Data!G67&gt;0,Data!G67-4,"")</f>
        <v>1</v>
      </c>
      <c r="H67" s="2">
        <f>IF(Data!H67&gt;0,Data!H67-4,"")</f>
        <v>1</v>
      </c>
      <c r="K67" s="9">
        <f t="shared" si="0"/>
        <v>-0.25</v>
      </c>
      <c r="L67" s="9">
        <f t="shared" si="1"/>
        <v>0.5</v>
      </c>
      <c r="M67" s="9">
        <f t="shared" si="2"/>
        <v>0.125</v>
      </c>
    </row>
    <row r="68" spans="1:13" x14ac:dyDescent="0.25">
      <c r="A68" s="2">
        <f>IF(Data!A68&gt;0,Data!A68-4,"")</f>
        <v>0</v>
      </c>
      <c r="B68" s="2">
        <f>IF(Data!B68&gt;0,Data!B68-4,"")</f>
        <v>-2</v>
      </c>
      <c r="C68" s="2">
        <f>IF(Data!C68&gt;0,Data!C68-4,"")</f>
        <v>2</v>
      </c>
      <c r="D68" s="2">
        <f>IF(Data!D68&gt;0,Data!D68-4,"")</f>
        <v>2</v>
      </c>
      <c r="E68" s="2">
        <f>IF(Data!E68&gt;0,Data!E68-4,"")</f>
        <v>1</v>
      </c>
      <c r="F68" s="2">
        <f>IF(Data!F68&gt;0,Data!F68-4,"")</f>
        <v>2</v>
      </c>
      <c r="G68" s="2">
        <f>IF(Data!G68&gt;0,Data!G68-4,"")</f>
        <v>1</v>
      </c>
      <c r="H68" s="2">
        <f>IF(Data!H68&gt;0,Data!H68-4,"")</f>
        <v>2</v>
      </c>
      <c r="K68" s="9">
        <f t="shared" si="0"/>
        <v>0.5</v>
      </c>
      <c r="L68" s="9">
        <f t="shared" si="1"/>
        <v>1.5</v>
      </c>
      <c r="M68" s="9">
        <f t="shared" si="2"/>
        <v>1</v>
      </c>
    </row>
    <row r="69" spans="1:13" x14ac:dyDescent="0.25">
      <c r="A69" s="2">
        <f>IF(Data!A69&gt;0,Data!A69-4,"")</f>
        <v>1</v>
      </c>
      <c r="B69" s="2">
        <f>IF(Data!B69&gt;0,Data!B69-4,"")</f>
        <v>2</v>
      </c>
      <c r="C69" s="2">
        <f>IF(Data!C69&gt;0,Data!C69-4,"")</f>
        <v>1</v>
      </c>
      <c r="D69" s="2">
        <f>IF(Data!D69&gt;0,Data!D69-4,"")</f>
        <v>1</v>
      </c>
      <c r="E69" s="2">
        <f>IF(Data!E69&gt;0,Data!E69-4,"")</f>
        <v>1</v>
      </c>
      <c r="F69" s="2">
        <f>IF(Data!F69&gt;0,Data!F69-4,"")</f>
        <v>2</v>
      </c>
      <c r="G69" s="2">
        <f>IF(Data!G69&gt;0,Data!G69-4,"")</f>
        <v>1</v>
      </c>
      <c r="H69" s="2">
        <f>IF(Data!H69&gt;0,Data!H69-4,"")</f>
        <v>1</v>
      </c>
      <c r="K69" s="9">
        <f t="shared" ref="K69:K132" si="3">IF(COUNT(A69,B69,C69,D69)&gt;0,AVERAGE(A69,B69,C69,D69),"")</f>
        <v>1.25</v>
      </c>
      <c r="L69" s="9">
        <f t="shared" ref="L69:L132" si="4">IF(COUNT(E69,F69,G69,H69)&gt;0,AVERAGE(E69,F69,G69,H69),"")</f>
        <v>1.25</v>
      </c>
      <c r="M69" s="9">
        <f t="shared" ref="M69:M132" si="5">IF(COUNT(A69,B69,C69,D69,E69,F69,G69,H69)&gt;0,AVERAGE(A69,B69,C69,D69,E69,F69,G69,H69),"")</f>
        <v>1.25</v>
      </c>
    </row>
    <row r="70" spans="1:13" x14ac:dyDescent="0.25">
      <c r="A70" s="2">
        <f>IF(Data!A70&gt;0,Data!A70-4,"")</f>
        <v>-1</v>
      </c>
      <c r="B70" s="2">
        <f>IF(Data!B70&gt;0,Data!B70-4,"")</f>
        <v>1</v>
      </c>
      <c r="C70" s="2">
        <f>IF(Data!C70&gt;0,Data!C70-4,"")</f>
        <v>0</v>
      </c>
      <c r="D70" s="2">
        <f>IF(Data!D70&gt;0,Data!D70-4,"")</f>
        <v>0</v>
      </c>
      <c r="E70" s="2">
        <f>IF(Data!E70&gt;0,Data!E70-4,"")</f>
        <v>0</v>
      </c>
      <c r="F70" s="2">
        <f>IF(Data!F70&gt;0,Data!F70-4,"")</f>
        <v>-1</v>
      </c>
      <c r="G70" s="2">
        <f>IF(Data!G70&gt;0,Data!G70-4,"")</f>
        <v>-1</v>
      </c>
      <c r="H70" s="2">
        <f>IF(Data!H70&gt;0,Data!H70-4,"")</f>
        <v>0</v>
      </c>
      <c r="K70" s="9">
        <f t="shared" si="3"/>
        <v>0</v>
      </c>
      <c r="L70" s="9">
        <f t="shared" si="4"/>
        <v>-0.5</v>
      </c>
      <c r="M70" s="9">
        <f t="shared" si="5"/>
        <v>-0.25</v>
      </c>
    </row>
    <row r="71" spans="1:13" x14ac:dyDescent="0.25">
      <c r="A71" s="2">
        <f>IF(Data!A71&gt;0,Data!A71-4,"")</f>
        <v>1</v>
      </c>
      <c r="B71" s="2">
        <f>IF(Data!B71&gt;0,Data!B71-4,"")</f>
        <v>1</v>
      </c>
      <c r="C71" s="2">
        <f>IF(Data!C71&gt;0,Data!C71-4,"")</f>
        <v>2</v>
      </c>
      <c r="D71" s="2">
        <f>IF(Data!D71&gt;0,Data!D71-4,"")</f>
        <v>1</v>
      </c>
      <c r="E71" s="2">
        <f>IF(Data!E71&gt;0,Data!E71-4,"")</f>
        <v>-2</v>
      </c>
      <c r="F71" s="2">
        <f>IF(Data!F71&gt;0,Data!F71-4,"")</f>
        <v>-1</v>
      </c>
      <c r="G71" s="2">
        <f>IF(Data!G71&gt;0,Data!G71-4,"")</f>
        <v>-2</v>
      </c>
      <c r="H71" s="2">
        <f>IF(Data!H71&gt;0,Data!H71-4,"")</f>
        <v>-3</v>
      </c>
      <c r="K71" s="9">
        <f t="shared" si="3"/>
        <v>1.25</v>
      </c>
      <c r="L71" s="9">
        <f t="shared" si="4"/>
        <v>-2</v>
      </c>
      <c r="M71" s="9">
        <f t="shared" si="5"/>
        <v>-0.375</v>
      </c>
    </row>
    <row r="72" spans="1:13" x14ac:dyDescent="0.25">
      <c r="A72" s="2">
        <f>IF(Data!A72&gt;0,Data!A72-4,"")</f>
        <v>-1</v>
      </c>
      <c r="B72" s="2">
        <f>IF(Data!B72&gt;0,Data!B72-4,"")</f>
        <v>0</v>
      </c>
      <c r="C72" s="2">
        <f>IF(Data!C72&gt;0,Data!C72-4,"")</f>
        <v>-1</v>
      </c>
      <c r="D72" s="2">
        <f>IF(Data!D72&gt;0,Data!D72-4,"")</f>
        <v>-3</v>
      </c>
      <c r="E72" s="2">
        <f>IF(Data!E72&gt;0,Data!E72-4,"")</f>
        <v>-2</v>
      </c>
      <c r="F72" s="2">
        <f>IF(Data!F72&gt;0,Data!F72-4,"")</f>
        <v>1</v>
      </c>
      <c r="G72" s="2">
        <f>IF(Data!G72&gt;0,Data!G72-4,"")</f>
        <v>0</v>
      </c>
      <c r="H72" s="2">
        <f>IF(Data!H72&gt;0,Data!H72-4,"")</f>
        <v>0</v>
      </c>
      <c r="K72" s="9">
        <f t="shared" si="3"/>
        <v>-1.25</v>
      </c>
      <c r="L72" s="9">
        <f t="shared" si="4"/>
        <v>-0.25</v>
      </c>
      <c r="M72" s="9">
        <f t="shared" si="5"/>
        <v>-0.75</v>
      </c>
    </row>
    <row r="73" spans="1:13" x14ac:dyDescent="0.25">
      <c r="A73" s="2">
        <f>IF(Data!A73&gt;0,Data!A73-4,"")</f>
        <v>2</v>
      </c>
      <c r="B73" s="2">
        <f>IF(Data!B73&gt;0,Data!B73-4,"")</f>
        <v>0</v>
      </c>
      <c r="C73" s="2">
        <f>IF(Data!C73&gt;0,Data!C73-4,"")</f>
        <v>2</v>
      </c>
      <c r="D73" s="2">
        <f>IF(Data!D73&gt;0,Data!D73-4,"")</f>
        <v>2</v>
      </c>
      <c r="E73" s="2">
        <f>IF(Data!E73&gt;0,Data!E73-4,"")</f>
        <v>-1</v>
      </c>
      <c r="F73" s="2">
        <f>IF(Data!F73&gt;0,Data!F73-4,"")</f>
        <v>2</v>
      </c>
      <c r="G73" s="2">
        <f>IF(Data!G73&gt;0,Data!G73-4,"")</f>
        <v>1</v>
      </c>
      <c r="H73" s="2">
        <f>IF(Data!H73&gt;0,Data!H73-4,"")</f>
        <v>1</v>
      </c>
      <c r="K73" s="9">
        <f t="shared" si="3"/>
        <v>1.5</v>
      </c>
      <c r="L73" s="9">
        <f t="shared" si="4"/>
        <v>0.75</v>
      </c>
      <c r="M73" s="9">
        <f t="shared" si="5"/>
        <v>1.125</v>
      </c>
    </row>
    <row r="74" spans="1:13" x14ac:dyDescent="0.25">
      <c r="A74" s="2">
        <f>IF(Data!A74&gt;0,Data!A74-4,"")</f>
        <v>2</v>
      </c>
      <c r="B74" s="2">
        <f>IF(Data!B74&gt;0,Data!B74-4,"")</f>
        <v>2</v>
      </c>
      <c r="C74" s="2">
        <f>IF(Data!C74&gt;0,Data!C74-4,"")</f>
        <v>3</v>
      </c>
      <c r="D74" s="2">
        <f>IF(Data!D74&gt;0,Data!D74-4,"")</f>
        <v>1</v>
      </c>
      <c r="E74" s="2">
        <f>IF(Data!E74&gt;0,Data!E74-4,"")</f>
        <v>3</v>
      </c>
      <c r="F74" s="2">
        <f>IF(Data!F74&gt;0,Data!F74-4,"")</f>
        <v>3</v>
      </c>
      <c r="G74" s="2">
        <f>IF(Data!G74&gt;0,Data!G74-4,"")</f>
        <v>2</v>
      </c>
      <c r="H74" s="2">
        <f>IF(Data!H74&gt;0,Data!H74-4,"")</f>
        <v>3</v>
      </c>
      <c r="K74" s="9">
        <f t="shared" si="3"/>
        <v>2</v>
      </c>
      <c r="L74" s="9">
        <f t="shared" si="4"/>
        <v>2.75</v>
      </c>
      <c r="M74" s="9">
        <f t="shared" si="5"/>
        <v>2.375</v>
      </c>
    </row>
    <row r="75" spans="1:13" x14ac:dyDescent="0.25">
      <c r="A75" s="2">
        <f>IF(Data!A75&gt;0,Data!A75-4,"")</f>
        <v>0</v>
      </c>
      <c r="B75" s="2">
        <f>IF(Data!B75&gt;0,Data!B75-4,"")</f>
        <v>-1</v>
      </c>
      <c r="C75" s="2">
        <f>IF(Data!C75&gt;0,Data!C75-4,"")</f>
        <v>1</v>
      </c>
      <c r="D75" s="2">
        <f>IF(Data!D75&gt;0,Data!D75-4,"")</f>
        <v>-1</v>
      </c>
      <c r="E75" s="2">
        <f>IF(Data!E75&gt;0,Data!E75-4,"")</f>
        <v>-2</v>
      </c>
      <c r="F75" s="2">
        <f>IF(Data!F75&gt;0,Data!F75-4,"")</f>
        <v>-2</v>
      </c>
      <c r="G75" s="2">
        <f>IF(Data!G75&gt;0,Data!G75-4,"")</f>
        <v>-2</v>
      </c>
      <c r="H75" s="2">
        <f>IF(Data!H75&gt;0,Data!H75-4,"")</f>
        <v>-2</v>
      </c>
      <c r="K75" s="9">
        <f t="shared" si="3"/>
        <v>-0.25</v>
      </c>
      <c r="L75" s="9">
        <f t="shared" si="4"/>
        <v>-2</v>
      </c>
      <c r="M75" s="9">
        <f t="shared" si="5"/>
        <v>-1.125</v>
      </c>
    </row>
    <row r="76" spans="1:13" x14ac:dyDescent="0.25">
      <c r="A76" s="2">
        <f>IF(Data!A76&gt;0,Data!A76-4,"")</f>
        <v>-2</v>
      </c>
      <c r="B76" s="2">
        <f>IF(Data!B76&gt;0,Data!B76-4,"")</f>
        <v>3</v>
      </c>
      <c r="C76" s="2">
        <f>IF(Data!C76&gt;0,Data!C76-4,"")</f>
        <v>0</v>
      </c>
      <c r="D76" s="2">
        <f>IF(Data!D76&gt;0,Data!D76-4,"")</f>
        <v>-2</v>
      </c>
      <c r="E76" s="2">
        <f>IF(Data!E76&gt;0,Data!E76-4,"")</f>
        <v>2</v>
      </c>
      <c r="F76" s="2">
        <f>IF(Data!F76&gt;0,Data!F76-4,"")</f>
        <v>1</v>
      </c>
      <c r="G76" s="2">
        <f>IF(Data!G76&gt;0,Data!G76-4,"")</f>
        <v>-1</v>
      </c>
      <c r="H76" s="2">
        <f>IF(Data!H76&gt;0,Data!H76-4,"")</f>
        <v>0</v>
      </c>
      <c r="K76" s="9">
        <f t="shared" si="3"/>
        <v>-0.25</v>
      </c>
      <c r="L76" s="9">
        <f t="shared" si="4"/>
        <v>0.5</v>
      </c>
      <c r="M76" s="9">
        <f t="shared" si="5"/>
        <v>0.125</v>
      </c>
    </row>
    <row r="77" spans="1:13" x14ac:dyDescent="0.25">
      <c r="A77" s="2">
        <f>IF(Data!A77&gt;0,Data!A77-4,"")</f>
        <v>-1</v>
      </c>
      <c r="B77" s="2">
        <f>IF(Data!B77&gt;0,Data!B77-4,"")</f>
        <v>-1</v>
      </c>
      <c r="C77" s="2">
        <f>IF(Data!C77&gt;0,Data!C77-4,"")</f>
        <v>0</v>
      </c>
      <c r="D77" s="2">
        <f>IF(Data!D77&gt;0,Data!D77-4,"")</f>
        <v>2</v>
      </c>
      <c r="E77" s="2">
        <f>IF(Data!E77&gt;0,Data!E77-4,"")</f>
        <v>-2</v>
      </c>
      <c r="F77" s="2">
        <f>IF(Data!F77&gt;0,Data!F77-4,"")</f>
        <v>1</v>
      </c>
      <c r="G77" s="2">
        <f>IF(Data!G77&gt;0,Data!G77-4,"")</f>
        <v>-1</v>
      </c>
      <c r="H77" s="2">
        <f>IF(Data!H77&gt;0,Data!H77-4,"")</f>
        <v>-1</v>
      </c>
      <c r="K77" s="9">
        <f t="shared" si="3"/>
        <v>0</v>
      </c>
      <c r="L77" s="9">
        <f t="shared" si="4"/>
        <v>-0.75</v>
      </c>
      <c r="M77" s="9">
        <f t="shared" si="5"/>
        <v>-0.375</v>
      </c>
    </row>
    <row r="78" spans="1:13" x14ac:dyDescent="0.25">
      <c r="A78" s="2">
        <f>IF(Data!A78&gt;0,Data!A78-4,"")</f>
        <v>2</v>
      </c>
      <c r="B78" s="2">
        <f>IF(Data!B78&gt;0,Data!B78-4,"")</f>
        <v>2</v>
      </c>
      <c r="C78" s="2">
        <f>IF(Data!C78&gt;0,Data!C78-4,"")</f>
        <v>2</v>
      </c>
      <c r="D78" s="2">
        <f>IF(Data!D78&gt;0,Data!D78-4,"")</f>
        <v>2</v>
      </c>
      <c r="E78" s="2">
        <f>IF(Data!E78&gt;0,Data!E78-4,"")</f>
        <v>2</v>
      </c>
      <c r="F78" s="2">
        <f>IF(Data!F78&gt;0,Data!F78-4,"")</f>
        <v>2</v>
      </c>
      <c r="G78" s="2">
        <f>IF(Data!G78&gt;0,Data!G78-4,"")</f>
        <v>1</v>
      </c>
      <c r="H78" s="2">
        <f>IF(Data!H78&gt;0,Data!H78-4,"")</f>
        <v>2</v>
      </c>
      <c r="K78" s="9">
        <f t="shared" si="3"/>
        <v>2</v>
      </c>
      <c r="L78" s="9">
        <f t="shared" si="4"/>
        <v>1.75</v>
      </c>
      <c r="M78" s="9">
        <f t="shared" si="5"/>
        <v>1.875</v>
      </c>
    </row>
    <row r="79" spans="1:13" x14ac:dyDescent="0.25">
      <c r="A79" s="2">
        <f>IF(Data!A79&gt;0,Data!A79-4,"")</f>
        <v>2</v>
      </c>
      <c r="B79" s="2">
        <f>IF(Data!B79&gt;0,Data!B79-4,"")</f>
        <v>1</v>
      </c>
      <c r="C79" s="2">
        <f>IF(Data!C79&gt;0,Data!C79-4,"")</f>
        <v>0</v>
      </c>
      <c r="D79" s="2">
        <f>IF(Data!D79&gt;0,Data!D79-4,"")</f>
        <v>3</v>
      </c>
      <c r="E79" s="2">
        <f>IF(Data!E79&gt;0,Data!E79-4,"")</f>
        <v>2</v>
      </c>
      <c r="F79" s="2">
        <f>IF(Data!F79&gt;0,Data!F79-4,"")</f>
        <v>3</v>
      </c>
      <c r="G79" s="2">
        <f>IF(Data!G79&gt;0,Data!G79-4,"")</f>
        <v>-1</v>
      </c>
      <c r="H79" s="2">
        <f>IF(Data!H79&gt;0,Data!H79-4,"")</f>
        <v>0</v>
      </c>
      <c r="K79" s="9">
        <f t="shared" si="3"/>
        <v>1.5</v>
      </c>
      <c r="L79" s="9">
        <f t="shared" si="4"/>
        <v>1</v>
      </c>
      <c r="M79" s="9">
        <f t="shared" si="5"/>
        <v>1.25</v>
      </c>
    </row>
    <row r="80" spans="1:13" x14ac:dyDescent="0.25">
      <c r="A80" s="2">
        <f>IF(Data!A80&gt;0,Data!A80-4,"")</f>
        <v>-2</v>
      </c>
      <c r="B80" s="2">
        <f>IF(Data!B80&gt;0,Data!B80-4,"")</f>
        <v>-3</v>
      </c>
      <c r="C80" s="2">
        <f>IF(Data!C80&gt;0,Data!C80-4,"")</f>
        <v>-3</v>
      </c>
      <c r="D80" s="2">
        <f>IF(Data!D80&gt;0,Data!D80-4,"")</f>
        <v>-3</v>
      </c>
      <c r="E80" s="2">
        <f>IF(Data!E80&gt;0,Data!E80-4,"")</f>
        <v>-3</v>
      </c>
      <c r="F80" s="2">
        <f>IF(Data!F80&gt;0,Data!F80-4,"")</f>
        <v>-3</v>
      </c>
      <c r="G80" s="2">
        <f>IF(Data!G80&gt;0,Data!G80-4,"")</f>
        <v>-3</v>
      </c>
      <c r="H80" s="2">
        <f>IF(Data!H80&gt;0,Data!H80-4,"")</f>
        <v>-3</v>
      </c>
      <c r="K80" s="9">
        <f t="shared" si="3"/>
        <v>-2.75</v>
      </c>
      <c r="L80" s="9">
        <f t="shared" si="4"/>
        <v>-3</v>
      </c>
      <c r="M80" s="9">
        <f t="shared" si="5"/>
        <v>-2.875</v>
      </c>
    </row>
    <row r="81" spans="1:13" x14ac:dyDescent="0.25">
      <c r="A81" s="2">
        <f>IF(Data!A81&gt;0,Data!A81-4,"")</f>
        <v>-1</v>
      </c>
      <c r="B81" s="2">
        <f>IF(Data!B81&gt;0,Data!B81-4,"")</f>
        <v>-2</v>
      </c>
      <c r="C81" s="2">
        <f>IF(Data!C81&gt;0,Data!C81-4,"")</f>
        <v>-1</v>
      </c>
      <c r="D81" s="2">
        <f>IF(Data!D81&gt;0,Data!D81-4,"")</f>
        <v>-2</v>
      </c>
      <c r="E81" s="2">
        <f>IF(Data!E81&gt;0,Data!E81-4,"")</f>
        <v>-2</v>
      </c>
      <c r="F81" s="2">
        <f>IF(Data!F81&gt;0,Data!F81-4,"")</f>
        <v>-1</v>
      </c>
      <c r="G81" s="2">
        <f>IF(Data!G81&gt;0,Data!G81-4,"")</f>
        <v>-2</v>
      </c>
      <c r="H81" s="2">
        <f>IF(Data!H81&gt;0,Data!H81-4,"")</f>
        <v>-2</v>
      </c>
      <c r="K81" s="9">
        <f t="shared" si="3"/>
        <v>-1.5</v>
      </c>
      <c r="L81" s="9">
        <f t="shared" si="4"/>
        <v>-1.75</v>
      </c>
      <c r="M81" s="9">
        <f t="shared" si="5"/>
        <v>-1.625</v>
      </c>
    </row>
    <row r="82" spans="1:13" x14ac:dyDescent="0.25">
      <c r="A82" s="2">
        <f>IF(Data!A82&gt;0,Data!A82-4,"")</f>
        <v>0</v>
      </c>
      <c r="B82" s="2">
        <f>IF(Data!B82&gt;0,Data!B82-4,"")</f>
        <v>1</v>
      </c>
      <c r="C82" s="2">
        <f>IF(Data!C82&gt;0,Data!C82-4,"")</f>
        <v>1</v>
      </c>
      <c r="D82" s="2">
        <f>IF(Data!D82&gt;0,Data!D82-4,"")</f>
        <v>2</v>
      </c>
      <c r="E82" s="2">
        <f>IF(Data!E82&gt;0,Data!E82-4,"")</f>
        <v>1</v>
      </c>
      <c r="F82" s="2">
        <f>IF(Data!F82&gt;0,Data!F82-4,"")</f>
        <v>1</v>
      </c>
      <c r="G82" s="2">
        <f>IF(Data!G82&gt;0,Data!G82-4,"")</f>
        <v>0</v>
      </c>
      <c r="H82" s="2">
        <f>IF(Data!H82&gt;0,Data!H82-4,"")</f>
        <v>2</v>
      </c>
      <c r="K82" s="9">
        <f t="shared" si="3"/>
        <v>1</v>
      </c>
      <c r="L82" s="9">
        <f t="shared" si="4"/>
        <v>1</v>
      </c>
      <c r="M82" s="9">
        <f t="shared" si="5"/>
        <v>1</v>
      </c>
    </row>
    <row r="83" spans="1:13"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25">
      <c r="A1005"/>
      <c r="B1005"/>
      <c r="C1005"/>
      <c r="D1005"/>
      <c r="E1005"/>
      <c r="F1005"/>
      <c r="G1005"/>
      <c r="H1005"/>
      <c r="K1005"/>
      <c r="L1005"/>
    </row>
    <row r="1006" spans="1:13" x14ac:dyDescent="0.25">
      <c r="A1006"/>
      <c r="B1006"/>
      <c r="C1006"/>
      <c r="D1006"/>
      <c r="E1006"/>
      <c r="F1006"/>
      <c r="G1006"/>
      <c r="H1006"/>
      <c r="K1006"/>
      <c r="L1006"/>
    </row>
    <row r="1007" spans="1:13" x14ac:dyDescent="0.25">
      <c r="A1007"/>
      <c r="B1007"/>
      <c r="C1007"/>
      <c r="D1007"/>
      <c r="E1007"/>
      <c r="F1007"/>
      <c r="G1007"/>
      <c r="H1007"/>
      <c r="K1007"/>
      <c r="L1007"/>
    </row>
    <row r="1008" spans="1:13" x14ac:dyDescent="0.25">
      <c r="A1008"/>
      <c r="B1008"/>
      <c r="C1008"/>
      <c r="D1008"/>
      <c r="E1008"/>
      <c r="F1008"/>
      <c r="G1008"/>
      <c r="H1008"/>
      <c r="K1008"/>
      <c r="L1008"/>
    </row>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87176-A1F9-4352-B57A-FB2C48729DE7}">
  <dimension ref="A1:C79"/>
  <sheetViews>
    <sheetView topLeftCell="A46" workbookViewId="0">
      <selection sqref="A1:C79"/>
    </sheetView>
  </sheetViews>
  <sheetFormatPr defaultColWidth="11.42578125" defaultRowHeight="15" x14ac:dyDescent="0.25"/>
  <sheetData>
    <row r="1" spans="1:3" x14ac:dyDescent="0.25">
      <c r="A1" t="s">
        <v>710</v>
      </c>
      <c r="B1" t="s">
        <v>711</v>
      </c>
      <c r="C1" t="s">
        <v>712</v>
      </c>
    </row>
    <row r="2" spans="1:3" x14ac:dyDescent="0.25">
      <c r="A2" t="s">
        <v>713</v>
      </c>
      <c r="B2" t="s">
        <v>710</v>
      </c>
      <c r="C2" t="s">
        <v>714</v>
      </c>
    </row>
    <row r="3" spans="1:3" x14ac:dyDescent="0.25">
      <c r="A3" t="s">
        <v>715</v>
      </c>
      <c r="B3" t="s">
        <v>716</v>
      </c>
      <c r="C3">
        <v>-2</v>
      </c>
    </row>
    <row r="4" spans="1:3" x14ac:dyDescent="0.25">
      <c r="A4" t="s">
        <v>710</v>
      </c>
      <c r="B4" t="s">
        <v>710</v>
      </c>
      <c r="C4" t="s">
        <v>710</v>
      </c>
    </row>
    <row r="5" spans="1:3" x14ac:dyDescent="0.25">
      <c r="A5">
        <v>2</v>
      </c>
      <c r="B5" t="s">
        <v>710</v>
      </c>
      <c r="C5" t="s">
        <v>717</v>
      </c>
    </row>
    <row r="6" spans="1:3" x14ac:dyDescent="0.25">
      <c r="A6" t="s">
        <v>718</v>
      </c>
      <c r="B6">
        <v>0</v>
      </c>
      <c r="C6" t="s">
        <v>713</v>
      </c>
    </row>
    <row r="7" spans="1:3" x14ac:dyDescent="0.25">
      <c r="A7">
        <v>0</v>
      </c>
      <c r="B7" t="s">
        <v>719</v>
      </c>
      <c r="C7" t="s">
        <v>712</v>
      </c>
    </row>
    <row r="8" spans="1:3" x14ac:dyDescent="0.25">
      <c r="A8" t="s">
        <v>717</v>
      </c>
      <c r="B8">
        <v>-1</v>
      </c>
      <c r="C8" t="s">
        <v>720</v>
      </c>
    </row>
    <row r="9" spans="1:3" x14ac:dyDescent="0.25">
      <c r="A9" t="s">
        <v>721</v>
      </c>
      <c r="B9" t="s">
        <v>718</v>
      </c>
      <c r="C9" s="49">
        <v>1875</v>
      </c>
    </row>
    <row r="10" spans="1:3" x14ac:dyDescent="0.25">
      <c r="A10" t="s">
        <v>722</v>
      </c>
      <c r="B10">
        <v>-1</v>
      </c>
      <c r="C10" t="s">
        <v>711</v>
      </c>
    </row>
    <row r="11" spans="1:3" x14ac:dyDescent="0.25">
      <c r="A11" t="s">
        <v>721</v>
      </c>
      <c r="B11" t="s">
        <v>723</v>
      </c>
      <c r="C11">
        <v>2</v>
      </c>
    </row>
    <row r="12" spans="1:3" x14ac:dyDescent="0.25">
      <c r="A12" t="s">
        <v>724</v>
      </c>
      <c r="B12">
        <v>0</v>
      </c>
      <c r="C12" t="s">
        <v>725</v>
      </c>
    </row>
    <row r="13" spans="1:3" x14ac:dyDescent="0.25">
      <c r="A13" t="s">
        <v>717</v>
      </c>
      <c r="B13" t="s">
        <v>726</v>
      </c>
      <c r="C13" t="s">
        <v>713</v>
      </c>
    </row>
    <row r="14" spans="1:3" x14ac:dyDescent="0.25">
      <c r="A14" t="s">
        <v>721</v>
      </c>
      <c r="B14">
        <v>2</v>
      </c>
      <c r="C14" s="49">
        <v>2125</v>
      </c>
    </row>
    <row r="15" spans="1:3" x14ac:dyDescent="0.25">
      <c r="A15">
        <v>1</v>
      </c>
      <c r="B15" t="s">
        <v>722</v>
      </c>
      <c r="C15" t="s">
        <v>726</v>
      </c>
    </row>
    <row r="16" spans="1:3" x14ac:dyDescent="0.25">
      <c r="A16" t="s">
        <v>719</v>
      </c>
      <c r="B16" t="s">
        <v>719</v>
      </c>
      <c r="C16" t="s">
        <v>719</v>
      </c>
    </row>
    <row r="17" spans="1:3" x14ac:dyDescent="0.25">
      <c r="A17">
        <v>1</v>
      </c>
      <c r="B17">
        <v>0</v>
      </c>
      <c r="C17" t="s">
        <v>710</v>
      </c>
    </row>
    <row r="18" spans="1:3" x14ac:dyDescent="0.25">
      <c r="A18" t="s">
        <v>718</v>
      </c>
      <c r="B18" t="s">
        <v>713</v>
      </c>
      <c r="C18" s="49">
        <v>1125</v>
      </c>
    </row>
    <row r="19" spans="1:3" x14ac:dyDescent="0.25">
      <c r="A19">
        <v>0</v>
      </c>
      <c r="B19" t="s">
        <v>716</v>
      </c>
      <c r="C19" s="49">
        <v>-1125</v>
      </c>
    </row>
    <row r="20" spans="1:3" x14ac:dyDescent="0.25">
      <c r="A20" t="s">
        <v>724</v>
      </c>
      <c r="B20" t="s">
        <v>721</v>
      </c>
      <c r="C20" t="s">
        <v>710</v>
      </c>
    </row>
    <row r="21" spans="1:3" x14ac:dyDescent="0.25">
      <c r="A21">
        <v>2</v>
      </c>
      <c r="B21">
        <v>2</v>
      </c>
      <c r="C21">
        <v>2</v>
      </c>
    </row>
    <row r="22" spans="1:3" x14ac:dyDescent="0.25">
      <c r="A22">
        <v>-1</v>
      </c>
      <c r="B22">
        <v>0</v>
      </c>
      <c r="C22" t="s">
        <v>722</v>
      </c>
    </row>
    <row r="23" spans="1:3" x14ac:dyDescent="0.25">
      <c r="A23">
        <v>2</v>
      </c>
      <c r="B23" t="s">
        <v>713</v>
      </c>
      <c r="C23" s="49">
        <v>1375</v>
      </c>
    </row>
    <row r="24" spans="1:3" x14ac:dyDescent="0.25">
      <c r="A24" t="s">
        <v>711</v>
      </c>
      <c r="B24" t="s">
        <v>711</v>
      </c>
      <c r="C24" t="s">
        <v>711</v>
      </c>
    </row>
    <row r="25" spans="1:3" x14ac:dyDescent="0.25">
      <c r="A25" t="s">
        <v>715</v>
      </c>
      <c r="B25" t="s">
        <v>715</v>
      </c>
      <c r="C25" t="s">
        <v>715</v>
      </c>
    </row>
    <row r="26" spans="1:3" x14ac:dyDescent="0.25">
      <c r="A26" t="s">
        <v>718</v>
      </c>
      <c r="B26" t="s">
        <v>713</v>
      </c>
      <c r="C26" s="49">
        <v>1125</v>
      </c>
    </row>
    <row r="27" spans="1:3" x14ac:dyDescent="0.25">
      <c r="A27" t="s">
        <v>717</v>
      </c>
      <c r="B27">
        <v>-1</v>
      </c>
      <c r="C27" t="s">
        <v>720</v>
      </c>
    </row>
    <row r="28" spans="1:3" x14ac:dyDescent="0.25">
      <c r="A28">
        <v>1</v>
      </c>
      <c r="B28" t="s">
        <v>710</v>
      </c>
      <c r="C28" t="s">
        <v>713</v>
      </c>
    </row>
    <row r="29" spans="1:3" x14ac:dyDescent="0.25">
      <c r="A29">
        <v>1</v>
      </c>
      <c r="B29">
        <v>0</v>
      </c>
      <c r="C29" t="s">
        <v>710</v>
      </c>
    </row>
    <row r="30" spans="1:3" x14ac:dyDescent="0.25">
      <c r="A30">
        <v>1</v>
      </c>
      <c r="B30">
        <v>1</v>
      </c>
      <c r="C30">
        <v>1</v>
      </c>
    </row>
    <row r="31" spans="1:3" x14ac:dyDescent="0.25">
      <c r="A31" t="s">
        <v>727</v>
      </c>
      <c r="B31" t="s">
        <v>716</v>
      </c>
      <c r="C31" t="s">
        <v>728</v>
      </c>
    </row>
    <row r="32" spans="1:3" x14ac:dyDescent="0.25">
      <c r="A32" t="s">
        <v>726</v>
      </c>
      <c r="B32">
        <v>1</v>
      </c>
      <c r="C32" t="s">
        <v>714</v>
      </c>
    </row>
    <row r="33" spans="1:3" x14ac:dyDescent="0.25">
      <c r="A33" t="s">
        <v>715</v>
      </c>
      <c r="B33" t="s">
        <v>724</v>
      </c>
      <c r="C33" t="s">
        <v>729</v>
      </c>
    </row>
    <row r="34" spans="1:3" x14ac:dyDescent="0.25">
      <c r="A34" t="s">
        <v>726</v>
      </c>
      <c r="B34">
        <v>0</v>
      </c>
      <c r="C34" t="s">
        <v>720</v>
      </c>
    </row>
    <row r="35" spans="1:3" x14ac:dyDescent="0.25">
      <c r="A35">
        <v>0</v>
      </c>
      <c r="B35" t="s">
        <v>713</v>
      </c>
      <c r="C35" t="s">
        <v>730</v>
      </c>
    </row>
    <row r="36" spans="1:3" x14ac:dyDescent="0.25">
      <c r="A36" t="s">
        <v>726</v>
      </c>
      <c r="B36">
        <v>0</v>
      </c>
      <c r="C36" t="s">
        <v>720</v>
      </c>
    </row>
    <row r="37" spans="1:3" x14ac:dyDescent="0.25">
      <c r="A37" t="s">
        <v>722</v>
      </c>
      <c r="B37" t="s">
        <v>722</v>
      </c>
      <c r="C37" t="s">
        <v>722</v>
      </c>
    </row>
    <row r="38" spans="1:3" x14ac:dyDescent="0.25">
      <c r="A38" t="s">
        <v>729</v>
      </c>
      <c r="B38" t="s">
        <v>711</v>
      </c>
      <c r="C38" s="49">
        <v>-1125</v>
      </c>
    </row>
    <row r="39" spans="1:3" x14ac:dyDescent="0.25">
      <c r="A39" t="s">
        <v>717</v>
      </c>
      <c r="B39">
        <v>1</v>
      </c>
      <c r="C39" s="49">
        <v>1125</v>
      </c>
    </row>
    <row r="40" spans="1:3" x14ac:dyDescent="0.25">
      <c r="A40">
        <v>0</v>
      </c>
      <c r="B40">
        <v>1</v>
      </c>
      <c r="C40" t="s">
        <v>710</v>
      </c>
    </row>
    <row r="41" spans="1:3" x14ac:dyDescent="0.25">
      <c r="A41" t="s">
        <v>715</v>
      </c>
      <c r="B41" t="s">
        <v>727</v>
      </c>
      <c r="C41" t="s">
        <v>716</v>
      </c>
    </row>
    <row r="42" spans="1:3" x14ac:dyDescent="0.25">
      <c r="A42" t="s">
        <v>729</v>
      </c>
      <c r="B42" t="s">
        <v>715</v>
      </c>
      <c r="C42" s="49">
        <v>-1625</v>
      </c>
    </row>
    <row r="43" spans="1:3" x14ac:dyDescent="0.25">
      <c r="A43" t="s">
        <v>715</v>
      </c>
      <c r="B43" t="s">
        <v>727</v>
      </c>
      <c r="C43" t="s">
        <v>716</v>
      </c>
    </row>
    <row r="44" spans="1:3" x14ac:dyDescent="0.25">
      <c r="A44" t="s">
        <v>711</v>
      </c>
      <c r="B44" t="s">
        <v>724</v>
      </c>
      <c r="C44">
        <v>-1</v>
      </c>
    </row>
    <row r="45" spans="1:3" x14ac:dyDescent="0.25">
      <c r="A45" t="s">
        <v>719</v>
      </c>
      <c r="B45" t="s">
        <v>719</v>
      </c>
      <c r="C45" t="s">
        <v>719</v>
      </c>
    </row>
    <row r="46" spans="1:3" x14ac:dyDescent="0.25">
      <c r="A46">
        <v>-1</v>
      </c>
      <c r="B46" t="s">
        <v>727</v>
      </c>
      <c r="C46" s="49">
        <v>-1875</v>
      </c>
    </row>
    <row r="47" spans="1:3" x14ac:dyDescent="0.25">
      <c r="A47" t="s">
        <v>724</v>
      </c>
      <c r="B47" t="s">
        <v>729</v>
      </c>
      <c r="C47" s="49">
        <v>-1375</v>
      </c>
    </row>
    <row r="48" spans="1:3" x14ac:dyDescent="0.25">
      <c r="A48" t="s">
        <v>710</v>
      </c>
      <c r="B48">
        <v>0</v>
      </c>
      <c r="C48" t="s">
        <v>726</v>
      </c>
    </row>
    <row r="49" spans="1:3" x14ac:dyDescent="0.25">
      <c r="A49" t="s">
        <v>724</v>
      </c>
      <c r="B49" t="s">
        <v>729</v>
      </c>
      <c r="C49" s="49">
        <v>-1375</v>
      </c>
    </row>
    <row r="50" spans="1:3" x14ac:dyDescent="0.25">
      <c r="A50" t="s">
        <v>723</v>
      </c>
      <c r="B50" t="s">
        <v>718</v>
      </c>
      <c r="C50" s="49">
        <v>1625</v>
      </c>
    </row>
    <row r="51" spans="1:3" x14ac:dyDescent="0.25">
      <c r="A51" t="s">
        <v>723</v>
      </c>
      <c r="B51">
        <v>3</v>
      </c>
      <c r="C51" s="49">
        <v>2375</v>
      </c>
    </row>
    <row r="52" spans="1:3" x14ac:dyDescent="0.25">
      <c r="A52" t="s">
        <v>711</v>
      </c>
      <c r="B52" t="s">
        <v>719</v>
      </c>
      <c r="C52" t="s">
        <v>722</v>
      </c>
    </row>
    <row r="53" spans="1:3" x14ac:dyDescent="0.25">
      <c r="A53">
        <v>1</v>
      </c>
      <c r="B53" t="s">
        <v>710</v>
      </c>
      <c r="C53" t="s">
        <v>713</v>
      </c>
    </row>
    <row r="54" spans="1:3" x14ac:dyDescent="0.25">
      <c r="A54">
        <v>0</v>
      </c>
      <c r="B54" t="s">
        <v>724</v>
      </c>
      <c r="C54" t="s">
        <v>725</v>
      </c>
    </row>
    <row r="55" spans="1:3" x14ac:dyDescent="0.25">
      <c r="A55" t="s">
        <v>731</v>
      </c>
      <c r="B55">
        <v>3</v>
      </c>
      <c r="C55" s="49">
        <v>2875</v>
      </c>
    </row>
    <row r="56" spans="1:3" x14ac:dyDescent="0.25">
      <c r="A56" t="s">
        <v>718</v>
      </c>
      <c r="B56">
        <v>2</v>
      </c>
      <c r="C56" t="s">
        <v>723</v>
      </c>
    </row>
    <row r="57" spans="1:3" x14ac:dyDescent="0.25">
      <c r="A57">
        <v>-2</v>
      </c>
      <c r="B57" t="s">
        <v>717</v>
      </c>
      <c r="C57" t="s">
        <v>732</v>
      </c>
    </row>
    <row r="58" spans="1:3" x14ac:dyDescent="0.25">
      <c r="A58">
        <v>-1</v>
      </c>
      <c r="B58" t="s">
        <v>710</v>
      </c>
      <c r="C58" t="s">
        <v>719</v>
      </c>
    </row>
    <row r="59" spans="1:3" x14ac:dyDescent="0.25">
      <c r="A59" t="s">
        <v>710</v>
      </c>
      <c r="B59">
        <v>1</v>
      </c>
      <c r="C59" t="s">
        <v>713</v>
      </c>
    </row>
    <row r="60" spans="1:3" x14ac:dyDescent="0.25">
      <c r="A60" t="s">
        <v>710</v>
      </c>
      <c r="B60" t="s">
        <v>719</v>
      </c>
      <c r="C60" t="s">
        <v>720</v>
      </c>
    </row>
    <row r="61" spans="1:3" x14ac:dyDescent="0.25">
      <c r="A61" t="s">
        <v>713</v>
      </c>
      <c r="B61" t="s">
        <v>713</v>
      </c>
      <c r="C61" t="s">
        <v>713</v>
      </c>
    </row>
    <row r="62" spans="1:3" x14ac:dyDescent="0.25">
      <c r="A62">
        <v>2</v>
      </c>
      <c r="B62" t="s">
        <v>718</v>
      </c>
      <c r="C62" t="s">
        <v>723</v>
      </c>
    </row>
    <row r="63" spans="1:3" x14ac:dyDescent="0.25">
      <c r="A63" t="s">
        <v>718</v>
      </c>
      <c r="B63">
        <v>0</v>
      </c>
      <c r="C63" t="s">
        <v>713</v>
      </c>
    </row>
    <row r="64" spans="1:3" x14ac:dyDescent="0.25">
      <c r="A64" t="s">
        <v>719</v>
      </c>
      <c r="B64" t="s">
        <v>710</v>
      </c>
      <c r="C64" t="s">
        <v>720</v>
      </c>
    </row>
    <row r="65" spans="1:3" x14ac:dyDescent="0.25">
      <c r="A65" t="s">
        <v>710</v>
      </c>
      <c r="B65" t="s">
        <v>718</v>
      </c>
      <c r="C65">
        <v>1</v>
      </c>
    </row>
    <row r="66" spans="1:3" x14ac:dyDescent="0.25">
      <c r="A66" t="s">
        <v>717</v>
      </c>
      <c r="B66" t="s">
        <v>717</v>
      </c>
      <c r="C66" t="s">
        <v>717</v>
      </c>
    </row>
    <row r="67" spans="1:3" x14ac:dyDescent="0.25">
      <c r="A67">
        <v>0</v>
      </c>
      <c r="B67" t="s">
        <v>722</v>
      </c>
      <c r="C67" t="s">
        <v>719</v>
      </c>
    </row>
    <row r="68" spans="1:3" x14ac:dyDescent="0.25">
      <c r="A68" t="s">
        <v>717</v>
      </c>
      <c r="B68">
        <v>-2</v>
      </c>
      <c r="C68" t="s">
        <v>732</v>
      </c>
    </row>
    <row r="69" spans="1:3" x14ac:dyDescent="0.25">
      <c r="A69" t="s">
        <v>724</v>
      </c>
      <c r="B69" t="s">
        <v>719</v>
      </c>
      <c r="C69" t="s">
        <v>711</v>
      </c>
    </row>
    <row r="70" spans="1:3" x14ac:dyDescent="0.25">
      <c r="A70" t="s">
        <v>718</v>
      </c>
      <c r="B70" t="s">
        <v>713</v>
      </c>
      <c r="C70" s="49">
        <v>1125</v>
      </c>
    </row>
    <row r="71" spans="1:3" x14ac:dyDescent="0.25">
      <c r="A71">
        <v>2</v>
      </c>
      <c r="B71" t="s">
        <v>731</v>
      </c>
      <c r="C71" s="49">
        <v>2375</v>
      </c>
    </row>
    <row r="72" spans="1:3" x14ac:dyDescent="0.25">
      <c r="A72" t="s">
        <v>719</v>
      </c>
      <c r="B72">
        <v>-2</v>
      </c>
      <c r="C72" s="49">
        <v>-1125</v>
      </c>
    </row>
    <row r="73" spans="1:3" x14ac:dyDescent="0.25">
      <c r="A73" t="s">
        <v>719</v>
      </c>
      <c r="B73" t="s">
        <v>710</v>
      </c>
      <c r="C73" t="s">
        <v>720</v>
      </c>
    </row>
    <row r="74" spans="1:3" x14ac:dyDescent="0.25">
      <c r="A74">
        <v>0</v>
      </c>
      <c r="B74" t="s">
        <v>711</v>
      </c>
      <c r="C74" t="s">
        <v>732</v>
      </c>
    </row>
    <row r="75" spans="1:3" x14ac:dyDescent="0.25">
      <c r="A75">
        <v>2</v>
      </c>
      <c r="B75" t="s">
        <v>723</v>
      </c>
      <c r="C75" s="49">
        <v>1875</v>
      </c>
    </row>
    <row r="76" spans="1:3" x14ac:dyDescent="0.25">
      <c r="A76" t="s">
        <v>718</v>
      </c>
      <c r="B76">
        <v>1</v>
      </c>
      <c r="C76" t="s">
        <v>717</v>
      </c>
    </row>
    <row r="77" spans="1:3" x14ac:dyDescent="0.25">
      <c r="A77" t="s">
        <v>727</v>
      </c>
      <c r="B77">
        <v>-3</v>
      </c>
      <c r="C77" s="49">
        <v>-2875</v>
      </c>
    </row>
    <row r="78" spans="1:3" x14ac:dyDescent="0.25">
      <c r="A78" t="s">
        <v>729</v>
      </c>
      <c r="B78" t="s">
        <v>715</v>
      </c>
      <c r="C78" s="49">
        <v>-1625</v>
      </c>
    </row>
    <row r="79" spans="1:3" x14ac:dyDescent="0.25">
      <c r="A79">
        <v>1</v>
      </c>
      <c r="B79">
        <v>1</v>
      </c>
      <c r="C79">
        <v>1</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topLeftCell="A9" workbookViewId="0">
      <selection activeCell="N13" sqref="N13"/>
    </sheetView>
  </sheetViews>
  <sheetFormatPr defaultColWidth="9.140625" defaultRowHeight="15" x14ac:dyDescent="0.25"/>
  <cols>
    <col min="1" max="1" width="5.42578125" customWidth="1"/>
    <col min="2" max="2" width="8.140625" customWidth="1"/>
    <col min="5" max="5" width="7.42578125" customWidth="1"/>
    <col min="6" max="6" width="19.140625" customWidth="1"/>
    <col min="7" max="7" width="24.42578125" customWidth="1"/>
    <col min="8" max="8" width="17.42578125" customWidth="1"/>
    <col min="9" max="9" width="2.5703125" customWidth="1"/>
    <col min="11" max="11" width="23.5703125" customWidth="1"/>
    <col min="12" max="12" width="10.5703125" bestFit="1" customWidth="1"/>
  </cols>
  <sheetData>
    <row r="1" spans="1:18" ht="110.45" customHeight="1" x14ac:dyDescent="0.25">
      <c r="A1" s="60" t="s">
        <v>415</v>
      </c>
      <c r="B1" s="61"/>
      <c r="C1" s="61"/>
      <c r="D1" s="61"/>
      <c r="E1" s="61"/>
      <c r="F1" s="61"/>
      <c r="G1" s="61"/>
      <c r="H1" s="61"/>
      <c r="I1" s="61"/>
      <c r="J1" s="61"/>
      <c r="K1" s="61"/>
      <c r="L1" s="61"/>
      <c r="M1" s="61"/>
      <c r="N1" s="61"/>
    </row>
    <row r="3" spans="1:18" x14ac:dyDescent="0.25">
      <c r="A3" s="3" t="s">
        <v>1</v>
      </c>
      <c r="B3" s="5" t="s">
        <v>21</v>
      </c>
      <c r="C3" s="5" t="s">
        <v>22</v>
      </c>
      <c r="D3" s="5" t="s">
        <v>23</v>
      </c>
      <c r="E3" s="5" t="s">
        <v>24</v>
      </c>
      <c r="F3" s="3" t="s">
        <v>413</v>
      </c>
      <c r="G3" s="3" t="s">
        <v>414</v>
      </c>
      <c r="H3" s="5" t="s">
        <v>25</v>
      </c>
      <c r="I3" s="2"/>
      <c r="K3" s="62" t="s">
        <v>412</v>
      </c>
      <c r="L3" s="62"/>
    </row>
    <row r="4" spans="1:18" x14ac:dyDescent="0.25">
      <c r="A4" s="4">
        <v>1</v>
      </c>
      <c r="B4" s="6">
        <f>AVERAGE(DT!A4:A1004)</f>
        <v>0.32911392405063289</v>
      </c>
      <c r="C4" s="6">
        <f>VAR(DT!A4:A1004)</f>
        <v>1.7364492048036351</v>
      </c>
      <c r="D4" s="6">
        <f>SQRT(C4)</f>
        <v>1.3177439830269138</v>
      </c>
      <c r="E4" s="7">
        <f>COUNTA(Data!A4:A1000)</f>
        <v>79</v>
      </c>
      <c r="F4" s="19" t="str">
        <f>VLOOKUP(Read_First!B4,Items!A1:Q50,8,FALSE)</f>
        <v>obstructive</v>
      </c>
      <c r="G4" s="19" t="str">
        <f>VLOOKUP(Read_First!B4,Items!A1:Q50,9,FALSE)</f>
        <v>supportive</v>
      </c>
      <c r="H4" s="21" t="str">
        <f>VLOOKUP(Read_First!B4,Items!A1:S50,18,FALSE)</f>
        <v>Pragmatic Quality</v>
      </c>
      <c r="I4" s="41"/>
      <c r="K4" s="21" t="str">
        <f>VLOOKUP(Read_First!B4,Items!A1:S50,18,FALSE)</f>
        <v>Pragmatic Quality</v>
      </c>
      <c r="L4" s="12">
        <f>AVERAGE(DT!K4:K1004)</f>
        <v>0.26265822784810128</v>
      </c>
      <c r="R4" s="8"/>
    </row>
    <row r="5" spans="1:18" x14ac:dyDescent="0.25">
      <c r="A5" s="4">
        <v>2</v>
      </c>
      <c r="B5" s="6">
        <f>AVERAGE(DT!B4:B1004)</f>
        <v>-2.5316455696202531E-2</v>
      </c>
      <c r="C5" s="6">
        <f>VAR(DT!B4:B1004)</f>
        <v>2.9480688088283027</v>
      </c>
      <c r="D5" s="6">
        <f t="shared" ref="D5:D11" si="0">SQRT(C5)</f>
        <v>1.7169941202078425</v>
      </c>
      <c r="E5" s="7">
        <f>COUNTA(Data!B4:B1000)</f>
        <v>79</v>
      </c>
      <c r="F5" s="19" t="str">
        <f>VLOOKUP(Read_First!B4,Items!A1:Q50,10,FALSE)</f>
        <v>complicated</v>
      </c>
      <c r="G5" s="19" t="str">
        <f>VLOOKUP(Read_First!B4,Items!A1:Q50,11,FALSE)</f>
        <v>easy</v>
      </c>
      <c r="H5" s="21" t="str">
        <f>VLOOKUP(Read_First!B4,Items!A1:S50,18,FALSE)</f>
        <v>Pragmatic Quality</v>
      </c>
      <c r="I5" s="41"/>
      <c r="K5" s="21" t="str">
        <f>VLOOKUP(Read_First!B4,Items!A1:S50,19,FALSE)</f>
        <v>Hedonic Quality</v>
      </c>
      <c r="L5" s="12">
        <f>AVERAGE(DT!L4:L1004)</f>
        <v>2.2151898734177215E-2</v>
      </c>
    </row>
    <row r="6" spans="1:18" x14ac:dyDescent="0.25">
      <c r="A6" s="4">
        <v>3</v>
      </c>
      <c r="B6" s="6">
        <f>AVERAGE(DT!C4:C1004)</f>
        <v>0.54430379746835444</v>
      </c>
      <c r="C6" s="6">
        <f>VAR(DT!C4:C1004)</f>
        <v>2.1742940603700096</v>
      </c>
      <c r="D6" s="6">
        <f t="shared" si="0"/>
        <v>1.4745487650023683</v>
      </c>
      <c r="E6" s="7">
        <f>COUNTA(Data!C4:C1000)</f>
        <v>79</v>
      </c>
      <c r="F6" s="19" t="str">
        <f>VLOOKUP(Read_First!B4,Items!A1:Q50,14,FALSE)</f>
        <v>inefficient</v>
      </c>
      <c r="G6" s="19" t="str">
        <f>VLOOKUP(Read_First!B4,Items!A1:Q50,15,FALSE)</f>
        <v>efficient</v>
      </c>
      <c r="H6" s="21" t="str">
        <f>VLOOKUP(Read_First!B4,Items!A1:S50,18,FALSE)</f>
        <v>Pragmatic Quality</v>
      </c>
      <c r="I6" s="41"/>
      <c r="K6" s="21" t="s">
        <v>411</v>
      </c>
      <c r="L6" s="12">
        <f>AVERAGE(DT!M4:M1004)</f>
        <v>0.14240506329113925</v>
      </c>
    </row>
    <row r="7" spans="1:18" x14ac:dyDescent="0.25">
      <c r="A7" s="4">
        <v>4</v>
      </c>
      <c r="B7" s="6">
        <f>AVERAGE(DT!D4:D1004)</f>
        <v>0.20253164556962025</v>
      </c>
      <c r="C7" s="6">
        <f>VAR(DT!D4:D1004)</f>
        <v>2.6507627393703346</v>
      </c>
      <c r="D7" s="6">
        <f t="shared" si="0"/>
        <v>1.628116316290189</v>
      </c>
      <c r="E7" s="7">
        <f>COUNTA(Data!D4:D1000)</f>
        <v>79</v>
      </c>
      <c r="F7" s="19" t="str">
        <f>VLOOKUP(Read_First!B4,Items!A1:Q50,17,FALSE)</f>
        <v>confusing</v>
      </c>
      <c r="G7" s="19" t="str">
        <f>VLOOKUP(Read_First!B4,Items!A1:Q50,16,FALSE)</f>
        <v>clear</v>
      </c>
      <c r="H7" s="21" t="str">
        <f>VLOOKUP(Read_First!B4,Items!A1:S50,18,FALSE)</f>
        <v>Pragmatic Quality</v>
      </c>
      <c r="I7" s="41"/>
      <c r="K7" s="37"/>
      <c r="L7" s="38"/>
    </row>
    <row r="8" spans="1:18" x14ac:dyDescent="0.25">
      <c r="A8" s="4">
        <v>5</v>
      </c>
      <c r="B8" s="6">
        <f>AVERAGE(DT!E4:E1004)</f>
        <v>-0.11392405063291139</v>
      </c>
      <c r="C8" s="6">
        <f>VAR(DT!E4:E1004)</f>
        <v>2.538136968516715</v>
      </c>
      <c r="D8" s="6">
        <f t="shared" si="0"/>
        <v>1.5931531528753646</v>
      </c>
      <c r="E8" s="7">
        <f>COUNTA(Data!E4:E1000)</f>
        <v>79</v>
      </c>
      <c r="F8" s="19" t="str">
        <f>VLOOKUP(Read_First!B4,Items!A1:Q50,2,FALSE)</f>
        <v>boring</v>
      </c>
      <c r="G8" s="19" t="str">
        <f>VLOOKUP(Read_First!B4,Items!A1:Q50,3,FALSE)</f>
        <v>exciting</v>
      </c>
      <c r="H8" s="22" t="str">
        <f>VLOOKUP(Read_First!B4,Items!A1:S50,19,FALSE)</f>
        <v>Hedonic Quality</v>
      </c>
      <c r="I8" s="42"/>
      <c r="K8" s="37"/>
      <c r="L8" s="38"/>
    </row>
    <row r="9" spans="1:18" x14ac:dyDescent="0.25">
      <c r="A9" s="4">
        <v>6</v>
      </c>
      <c r="B9" s="6">
        <f>AVERAGE(DT!F4:F1004)</f>
        <v>0.39240506329113922</v>
      </c>
      <c r="C9" s="6">
        <f>VAR(DT!F4:F1004)</f>
        <v>2.6260954235637777</v>
      </c>
      <c r="D9" s="6">
        <f t="shared" si="0"/>
        <v>1.620523194392409</v>
      </c>
      <c r="E9" s="7">
        <f>COUNTA(Data!F4:F1000)</f>
        <v>79</v>
      </c>
      <c r="F9" s="19" t="str">
        <f>VLOOKUP(Read_First!B4,Items!A1:Q50,4,FALSE)</f>
        <v>not interesting</v>
      </c>
      <c r="G9" s="19" t="str">
        <f>VLOOKUP(Read_First!B4,Items!A1:Q50,5,FALSE)</f>
        <v>interesting</v>
      </c>
      <c r="H9" s="22" t="str">
        <f>VLOOKUP(Read_First!B4,Items!A1:S50,19,FALSE)</f>
        <v>Hedonic Quality</v>
      </c>
      <c r="I9" s="42"/>
      <c r="K9" s="20"/>
      <c r="L9" s="38"/>
    </row>
    <row r="10" spans="1:18" x14ac:dyDescent="0.25">
      <c r="A10" s="4">
        <v>7</v>
      </c>
      <c r="B10" s="6">
        <f>AVERAGE(DT!G4:G1004)</f>
        <v>-6.3291139240506333E-2</v>
      </c>
      <c r="C10" s="6">
        <f>VAR(DT!G4:G1004)</f>
        <v>2.1882505679974034</v>
      </c>
      <c r="D10" s="6">
        <f t="shared" si="0"/>
        <v>1.4792736623077569</v>
      </c>
      <c r="E10" s="7">
        <f>COUNTA(Data!G4:G1000)</f>
        <v>79</v>
      </c>
      <c r="F10" s="19" t="str">
        <f>VLOOKUP(Read_First!B4,Items!A1:Q50,7,FALSE)</f>
        <v>conventional</v>
      </c>
      <c r="G10" s="19" t="str">
        <f>VLOOKUP(Read_First!B4,Items!A1:Q50,6,FALSE)</f>
        <v>inventive</v>
      </c>
      <c r="H10" s="22" t="str">
        <f>VLOOKUP(Read_First!B4,Items!A1:S50,19,FALSE)</f>
        <v>Hedonic Quality</v>
      </c>
      <c r="I10" s="42"/>
    </row>
    <row r="11" spans="1:18" x14ac:dyDescent="0.25">
      <c r="A11" s="4">
        <v>8</v>
      </c>
      <c r="B11" s="6">
        <f>AVERAGE(DT!H4:H1004)</f>
        <v>-0.12658227848101267</v>
      </c>
      <c r="C11" s="6">
        <f>VAR(DT!H4:H1004)</f>
        <v>2.4196689386562804</v>
      </c>
      <c r="D11" s="6">
        <f t="shared" si="0"/>
        <v>1.555528507825003</v>
      </c>
      <c r="E11" s="7">
        <f>COUNTA(Data!H4:H1000)</f>
        <v>79</v>
      </c>
      <c r="F11" s="19" t="str">
        <f>VLOOKUP(Read_First!B4,Items!A1:Q50,12,FALSE)</f>
        <v>usual</v>
      </c>
      <c r="G11" s="19" t="str">
        <f>VLOOKUP(Read_First!B4,Items!A1:Q50,13,FALSE)</f>
        <v>leading edge</v>
      </c>
      <c r="H11" s="21" t="str">
        <f>VLOOKUP(Read_First!B4,Items!A1:S50,19,FALSE)</f>
        <v>Hedonic Quality</v>
      </c>
      <c r="I11" s="42"/>
    </row>
    <row r="22" spans="11:15" x14ac:dyDescent="0.25">
      <c r="K22" s="10"/>
      <c r="L22" s="10"/>
    </row>
    <row r="23" spans="11:15" x14ac:dyDescent="0.25">
      <c r="K23" s="40"/>
      <c r="L23" s="40"/>
    </row>
    <row r="24" spans="11:15" x14ac:dyDescent="0.25">
      <c r="L24" s="39"/>
    </row>
    <row r="25" spans="11:15" x14ac:dyDescent="0.25">
      <c r="L25" s="39"/>
    </row>
    <row r="27" spans="11:15" ht="14.45" customHeight="1" x14ac:dyDescent="0.25">
      <c r="K27" s="53"/>
      <c r="L27" s="53"/>
      <c r="M27" s="53"/>
      <c r="N27" s="53"/>
      <c r="O27" s="53"/>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topLeftCell="A5" workbookViewId="0">
      <selection activeCell="M6" sqref="M6"/>
    </sheetView>
  </sheetViews>
  <sheetFormatPr defaultColWidth="9.140625" defaultRowHeight="15" x14ac:dyDescent="0.25"/>
  <cols>
    <col min="5" max="5" width="12.5703125" customWidth="1"/>
    <col min="9" max="9" width="18.5703125" customWidth="1"/>
    <col min="13" max="13" width="11.85546875" customWidth="1"/>
  </cols>
  <sheetData>
    <row r="1" spans="1:15" ht="88.5" customHeight="1" x14ac:dyDescent="0.25">
      <c r="A1" s="63" t="s">
        <v>258</v>
      </c>
      <c r="B1" s="64"/>
      <c r="C1" s="64"/>
      <c r="D1" s="64"/>
      <c r="E1" s="64"/>
      <c r="F1" s="64"/>
      <c r="G1" s="64"/>
      <c r="H1" s="64"/>
      <c r="I1" s="64"/>
      <c r="J1" s="64"/>
      <c r="K1" s="64"/>
      <c r="L1" s="64"/>
      <c r="M1" s="64"/>
      <c r="N1" s="64"/>
      <c r="O1" s="64"/>
    </row>
    <row r="3" spans="1:15" x14ac:dyDescent="0.25">
      <c r="A3" s="62" t="s">
        <v>29</v>
      </c>
      <c r="B3" s="62"/>
      <c r="C3" s="62"/>
      <c r="D3" s="62"/>
      <c r="E3" s="62"/>
      <c r="F3" s="62"/>
      <c r="G3" s="62"/>
      <c r="I3" s="62" t="s">
        <v>26</v>
      </c>
      <c r="J3" s="62"/>
      <c r="K3" s="62"/>
      <c r="L3" s="62"/>
      <c r="M3" s="62"/>
      <c r="N3" s="62"/>
      <c r="O3" s="62"/>
    </row>
    <row r="4" spans="1:15" x14ac:dyDescent="0.25">
      <c r="A4" s="3" t="s">
        <v>1</v>
      </c>
      <c r="B4" s="5" t="s">
        <v>21</v>
      </c>
      <c r="C4" s="5" t="s">
        <v>23</v>
      </c>
      <c r="D4" s="3" t="s">
        <v>2</v>
      </c>
      <c r="E4" s="5" t="s">
        <v>27</v>
      </c>
      <c r="F4" s="62" t="s">
        <v>28</v>
      </c>
      <c r="G4" s="62"/>
      <c r="I4" s="5" t="s">
        <v>25</v>
      </c>
      <c r="J4" s="3" t="s">
        <v>21</v>
      </c>
      <c r="K4" s="3" t="s">
        <v>23</v>
      </c>
      <c r="L4" s="3" t="s">
        <v>2</v>
      </c>
      <c r="M4" s="5" t="s">
        <v>27</v>
      </c>
      <c r="N4" s="62" t="s">
        <v>28</v>
      </c>
      <c r="O4" s="62"/>
    </row>
    <row r="5" spans="1:15" x14ac:dyDescent="0.25">
      <c r="A5" s="13">
        <v>1</v>
      </c>
      <c r="B5" s="12">
        <f>Results!B4</f>
        <v>0.32911392405063289</v>
      </c>
      <c r="C5" s="12">
        <f>Results!D4</f>
        <v>1.3177439830269138</v>
      </c>
      <c r="D5" s="7">
        <f>Results!E4</f>
        <v>79</v>
      </c>
      <c r="E5" s="12">
        <f t="shared" ref="E5:E12" si="0">CONFIDENCE(0.05, C5, D5)</f>
        <v>0.29057991154486318</v>
      </c>
      <c r="F5" s="12">
        <f t="shared" ref="F5:F12" si="1">B5-E5</f>
        <v>3.853401250576971E-2</v>
      </c>
      <c r="G5" s="12">
        <f t="shared" ref="G5:G12" si="2">B5+E5</f>
        <v>0.61969383559549607</v>
      </c>
      <c r="I5" s="11" t="str">
        <f>VLOOKUP(Read_First!B4,Items!A1:S50,18,FALSE)</f>
        <v>Pragmatic Quality</v>
      </c>
      <c r="J5" s="12">
        <f>AVERAGE(DT!K4:K1004)</f>
        <v>0.26265822784810128</v>
      </c>
      <c r="K5" s="12">
        <f>STDEV(DT!K4:K1004)</f>
        <v>1.3246302908114704</v>
      </c>
      <c r="L5" s="7">
        <f>MAX(D5:D12)</f>
        <v>79</v>
      </c>
      <c r="M5" s="12">
        <f t="shared" ref="M5:M7" si="3">CONFIDENCE(0.05, K5, L5)</f>
        <v>0.29209843314896927</v>
      </c>
      <c r="N5" s="12">
        <f t="shared" ref="N5:N7" si="4">J5-M5</f>
        <v>-2.9440205300867994E-2</v>
      </c>
      <c r="O5" s="12">
        <f t="shared" ref="O5:O7" si="5">J5+M5</f>
        <v>0.55475666099707055</v>
      </c>
    </row>
    <row r="6" spans="1:15" x14ac:dyDescent="0.25">
      <c r="A6" s="13">
        <v>2</v>
      </c>
      <c r="B6" s="12">
        <f>Results!B5</f>
        <v>-2.5316455696202531E-2</v>
      </c>
      <c r="C6" s="12">
        <f>Results!D5</f>
        <v>1.7169941202078425</v>
      </c>
      <c r="D6" s="7">
        <f>Results!E5</f>
        <v>79</v>
      </c>
      <c r="E6" s="12">
        <f t="shared" si="0"/>
        <v>0.37861982752294226</v>
      </c>
      <c r="F6" s="12">
        <f t="shared" si="1"/>
        <v>-0.40393628321914482</v>
      </c>
      <c r="G6" s="12">
        <f t="shared" si="2"/>
        <v>0.35330337182673971</v>
      </c>
      <c r="I6" s="11" t="str">
        <f>VLOOKUP(Read_First!B4,Items!A1:S50,19,FALSE)</f>
        <v>Hedonic Quality</v>
      </c>
      <c r="J6" s="12">
        <f>AVERAGE(DT!L4:L1004)</f>
        <v>2.2151898734177215E-2</v>
      </c>
      <c r="K6" s="12">
        <f>STDEV(DT!L4:L1004)</f>
        <v>1.4000857765719819</v>
      </c>
      <c r="L6" s="7">
        <f>L5</f>
        <v>79</v>
      </c>
      <c r="M6" s="12">
        <f t="shared" si="3"/>
        <v>0.30873736200030766</v>
      </c>
      <c r="N6" s="12">
        <f t="shared" si="4"/>
        <v>-0.28658546326613044</v>
      </c>
      <c r="O6" s="12">
        <f t="shared" si="5"/>
        <v>0.33088926073448488</v>
      </c>
    </row>
    <row r="7" spans="1:15" x14ac:dyDescent="0.25">
      <c r="A7" s="13">
        <v>3</v>
      </c>
      <c r="B7" s="12">
        <f>Results!B6</f>
        <v>0.54430379746835444</v>
      </c>
      <c r="C7" s="12">
        <f>Results!D6</f>
        <v>1.4745487650023683</v>
      </c>
      <c r="D7" s="7">
        <f>Results!E6</f>
        <v>79</v>
      </c>
      <c r="E7" s="12">
        <f t="shared" si="0"/>
        <v>0.32515743211268699</v>
      </c>
      <c r="F7" s="12">
        <f t="shared" si="1"/>
        <v>0.21914636535566745</v>
      </c>
      <c r="G7" s="12">
        <f t="shared" si="2"/>
        <v>0.86946122958104144</v>
      </c>
      <c r="I7" s="11" t="s">
        <v>411</v>
      </c>
      <c r="J7" s="12">
        <f>AVERAGE(DT!M4:M1004)</f>
        <v>0.14240506329113925</v>
      </c>
      <c r="K7" s="12">
        <f>STDEV(DT!M4:M1004)</f>
        <v>1.2531585378553167</v>
      </c>
      <c r="L7" s="7">
        <f>L6</f>
        <v>79</v>
      </c>
      <c r="M7" s="12">
        <f t="shared" si="3"/>
        <v>0.27633796987274933</v>
      </c>
      <c r="N7" s="12">
        <f t="shared" si="4"/>
        <v>-0.13393290658161008</v>
      </c>
      <c r="O7" s="12">
        <f t="shared" si="5"/>
        <v>0.41874303316388861</v>
      </c>
    </row>
    <row r="8" spans="1:15" x14ac:dyDescent="0.25">
      <c r="A8" s="13">
        <v>4</v>
      </c>
      <c r="B8" s="12">
        <f>Results!B7</f>
        <v>0.20253164556962025</v>
      </c>
      <c r="C8" s="12">
        <f>Results!D7</f>
        <v>1.628116316290189</v>
      </c>
      <c r="D8" s="7">
        <f>Results!E7</f>
        <v>79</v>
      </c>
      <c r="E8" s="12">
        <f t="shared" si="0"/>
        <v>0.35902110065843423</v>
      </c>
      <c r="F8" s="12">
        <f t="shared" si="1"/>
        <v>-0.15648945508881398</v>
      </c>
      <c r="G8" s="12">
        <f t="shared" si="2"/>
        <v>0.56155274622805451</v>
      </c>
      <c r="I8" s="37"/>
      <c r="J8" s="38"/>
      <c r="K8" s="38"/>
      <c r="L8" s="43"/>
      <c r="M8" s="38"/>
      <c r="N8" s="38"/>
      <c r="O8" s="38"/>
    </row>
    <row r="9" spans="1:15" x14ac:dyDescent="0.25">
      <c r="A9" s="13">
        <v>5</v>
      </c>
      <c r="B9" s="12">
        <f>Results!B8</f>
        <v>-0.11392405063291139</v>
      </c>
      <c r="C9" s="12">
        <f>Results!D8</f>
        <v>1.5931531528753646</v>
      </c>
      <c r="D9" s="7">
        <f>Results!E8</f>
        <v>79</v>
      </c>
      <c r="E9" s="12">
        <f t="shared" si="0"/>
        <v>0.35131126243244498</v>
      </c>
      <c r="F9" s="12">
        <f t="shared" si="1"/>
        <v>-0.46523531306535637</v>
      </c>
      <c r="G9" s="12">
        <f t="shared" si="2"/>
        <v>0.23738721179953359</v>
      </c>
      <c r="I9" s="37"/>
      <c r="J9" s="38"/>
      <c r="K9" s="38"/>
      <c r="L9" s="43"/>
      <c r="M9" s="38"/>
      <c r="N9" s="38"/>
      <c r="O9" s="38"/>
    </row>
    <row r="10" spans="1:15" x14ac:dyDescent="0.25">
      <c r="A10" s="13">
        <v>6</v>
      </c>
      <c r="B10" s="12">
        <f>Results!B9</f>
        <v>0.39240506329113922</v>
      </c>
      <c r="C10" s="12">
        <f>Results!D9</f>
        <v>1.620523194392409</v>
      </c>
      <c r="D10" s="7">
        <f>Results!E9</f>
        <v>79</v>
      </c>
      <c r="E10" s="12">
        <f t="shared" si="0"/>
        <v>0.35734671722900807</v>
      </c>
      <c r="F10" s="12">
        <f t="shared" si="1"/>
        <v>3.5058346062131152E-2</v>
      </c>
      <c r="G10" s="12">
        <f t="shared" si="2"/>
        <v>0.74975178052014724</v>
      </c>
      <c r="I10" s="20"/>
      <c r="J10" s="38"/>
      <c r="K10" s="38"/>
      <c r="L10" s="43"/>
      <c r="M10" s="38"/>
      <c r="N10" s="38"/>
      <c r="O10" s="38"/>
    </row>
    <row r="11" spans="1:15" x14ac:dyDescent="0.25">
      <c r="A11" s="13">
        <v>7</v>
      </c>
      <c r="B11" s="12">
        <f>Results!B10</f>
        <v>-6.3291139240506333E-2</v>
      </c>
      <c r="C11" s="12">
        <f>Results!D10</f>
        <v>1.4792736623077569</v>
      </c>
      <c r="D11" s="7">
        <f>Results!E10</f>
        <v>79</v>
      </c>
      <c r="E11" s="12">
        <f t="shared" si="0"/>
        <v>0.32619933422625585</v>
      </c>
      <c r="F11" s="12">
        <f t="shared" si="1"/>
        <v>-0.38949047346676219</v>
      </c>
      <c r="G11" s="12">
        <f t="shared" si="2"/>
        <v>0.26290819498574952</v>
      </c>
    </row>
    <row r="12" spans="1:15" x14ac:dyDescent="0.25">
      <c r="A12" s="13">
        <v>8</v>
      </c>
      <c r="B12" s="12">
        <f>Results!B11</f>
        <v>-0.12658227848101267</v>
      </c>
      <c r="C12" s="12">
        <f>Results!D11</f>
        <v>1.555528507825003</v>
      </c>
      <c r="D12" s="7">
        <f>Results!E11</f>
        <v>79</v>
      </c>
      <c r="E12" s="12">
        <f t="shared" si="0"/>
        <v>0.34301453243673857</v>
      </c>
      <c r="F12" s="12">
        <f t="shared" si="1"/>
        <v>-0.46959681091775124</v>
      </c>
      <c r="G12" s="12">
        <f t="shared" si="2"/>
        <v>0.21643225395572591</v>
      </c>
    </row>
  </sheetData>
  <mergeCells count="5">
    <mergeCell ref="A3:G3"/>
    <mergeCell ref="F4:G4"/>
    <mergeCell ref="I3:O3"/>
    <mergeCell ref="N4:O4"/>
    <mergeCell ref="A1:O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E12" sqref="E12"/>
    </sheetView>
  </sheetViews>
  <sheetFormatPr defaultColWidth="9.140625" defaultRowHeight="15" x14ac:dyDescent="0.25"/>
  <cols>
    <col min="1" max="1" width="8.85546875" customWidth="1"/>
    <col min="2" max="2" width="11" customWidth="1"/>
    <col min="3" max="3" width="5.140625" customWidth="1"/>
    <col min="4" max="4" width="9.140625" customWidth="1"/>
    <col min="5" max="5" width="10.85546875" customWidth="1"/>
    <col min="6" max="6" width="4.85546875" customWidth="1"/>
    <col min="7" max="7" width="9.140625" customWidth="1"/>
    <col min="8" max="8" width="11.140625" customWidth="1"/>
    <col min="9" max="9" width="4.85546875" customWidth="1"/>
    <col min="10" max="10" width="8.5703125" customWidth="1"/>
    <col min="11" max="11" width="10.5703125" customWidth="1"/>
    <col min="12" max="12" width="5.5703125" customWidth="1"/>
    <col min="13" max="13" width="9" customWidth="1"/>
    <col min="14" max="14" width="10.5703125" customWidth="1"/>
    <col min="15" max="15" width="5.140625" customWidth="1"/>
    <col min="16" max="16" width="9.5703125" customWidth="1"/>
    <col min="17" max="17" width="10.5703125" customWidth="1"/>
  </cols>
  <sheetData>
    <row r="1" spans="1:18" ht="137.25" customHeight="1" x14ac:dyDescent="0.25">
      <c r="A1" s="53" t="s">
        <v>259</v>
      </c>
      <c r="B1" s="65"/>
      <c r="C1" s="65"/>
      <c r="D1" s="65"/>
      <c r="E1" s="65"/>
      <c r="F1" s="65"/>
      <c r="G1" s="65"/>
      <c r="H1" s="65"/>
      <c r="I1" s="65"/>
      <c r="J1" s="65"/>
      <c r="K1" s="65"/>
      <c r="L1" s="65"/>
      <c r="M1" s="65"/>
      <c r="N1" s="65"/>
      <c r="O1" s="65"/>
      <c r="P1" s="65"/>
      <c r="Q1" s="65"/>
      <c r="R1" s="65"/>
    </row>
    <row r="3" spans="1:18" x14ac:dyDescent="0.25">
      <c r="D3" s="56" t="str">
        <f>VLOOKUP(Read_First!B4,Items!A1:S50,18,FALSE)</f>
        <v>Pragmatic Quality</v>
      </c>
      <c r="E3" s="56"/>
      <c r="G3" s="56" t="str">
        <f>VLOOKUP(Read_First!B4,Items!A1:S50,19,FALSE)</f>
        <v>Hedonic Quality</v>
      </c>
      <c r="H3" s="56"/>
    </row>
    <row r="4" spans="1:18" x14ac:dyDescent="0.25">
      <c r="D4" s="29" t="s">
        <v>0</v>
      </c>
      <c r="E4" s="29" t="s">
        <v>30</v>
      </c>
      <c r="G4" s="29" t="s">
        <v>0</v>
      </c>
      <c r="H4" s="29" t="s">
        <v>30</v>
      </c>
    </row>
    <row r="5" spans="1:18" x14ac:dyDescent="0.25">
      <c r="D5" s="30">
        <v>1.2</v>
      </c>
      <c r="E5" s="31">
        <f>CORREL(DT!A4:A1004,DT!B4:B1004)</f>
        <v>0.59303308648628306</v>
      </c>
      <c r="G5" s="30">
        <v>5.6</v>
      </c>
      <c r="H5" s="31">
        <f>CORREL(DT!E4:E1004,DT!F4:F1004)</f>
        <v>0.78724259847857359</v>
      </c>
    </row>
    <row r="6" spans="1:18" x14ac:dyDescent="0.25">
      <c r="D6" s="30">
        <v>1.3</v>
      </c>
      <c r="E6" s="31">
        <f>CORREL(DT!A4:A1004,DT!C4:C1004)</f>
        <v>0.71818457527072566</v>
      </c>
      <c r="G6" s="30">
        <v>5.7</v>
      </c>
      <c r="H6" s="31">
        <f>CORREL(DT!E4:E1004,DT!G4:G1004)</f>
        <v>0.70954199335461565</v>
      </c>
    </row>
    <row r="7" spans="1:18" x14ac:dyDescent="0.25">
      <c r="D7" s="30">
        <v>1.4</v>
      </c>
      <c r="E7" s="31">
        <f>CORREL(DT!A4:A1004,DT!D4:D1004)</f>
        <v>0.70354435037985708</v>
      </c>
      <c r="G7" s="30">
        <v>5.8</v>
      </c>
      <c r="H7" s="31">
        <f>CORREL(DT!E4:E1004,DT!H4:H1004)</f>
        <v>0.75975867053087764</v>
      </c>
    </row>
    <row r="8" spans="1:18" x14ac:dyDescent="0.25">
      <c r="D8" s="30">
        <v>2.2999999999999998</v>
      </c>
      <c r="E8" s="31">
        <f>CORREL(DT!B4:B1004,DT!C4:C1004)</f>
        <v>0.59797833749988416</v>
      </c>
      <c r="G8" s="30">
        <v>6.7</v>
      </c>
      <c r="H8" s="31">
        <f>CORREL(DT!F4:F1004,DT!G4:G1004)</f>
        <v>0.68970514537663397</v>
      </c>
    </row>
    <row r="9" spans="1:18" x14ac:dyDescent="0.25">
      <c r="D9" s="30">
        <v>2.4</v>
      </c>
      <c r="E9" s="31">
        <f>CORREL(DT!B4:B1004,DT!D4:D1004)</f>
        <v>0.66685389246078763</v>
      </c>
      <c r="G9" s="30">
        <v>6.8</v>
      </c>
      <c r="H9" s="31">
        <f>CORREL(DT!F4:F1004,DT!H4:H1004)</f>
        <v>0.66078735439639325</v>
      </c>
    </row>
    <row r="10" spans="1:18" x14ac:dyDescent="0.25">
      <c r="D10" s="30">
        <v>3.4</v>
      </c>
      <c r="E10" s="31">
        <f>CORREL(DT!C4:C1004,DT!D4:D1004)</f>
        <v>0.69044579846238086</v>
      </c>
      <c r="G10" s="30">
        <v>7.8</v>
      </c>
      <c r="H10" s="31">
        <f>CORREL(DT!G4:G1004,DT!H4:H1004)</f>
        <v>0.82106851966454764</v>
      </c>
    </row>
    <row r="11" spans="1:18" x14ac:dyDescent="0.25">
      <c r="D11" s="32" t="s">
        <v>263</v>
      </c>
      <c r="E11" s="31">
        <f>AVERAGE(E5:E10)</f>
        <v>0.6616733400933198</v>
      </c>
      <c r="G11" s="32" t="s">
        <v>263</v>
      </c>
      <c r="H11" s="31">
        <f>AVERAGE(H5:H10)</f>
        <v>0.73801738030027364</v>
      </c>
    </row>
    <row r="12" spans="1:18" x14ac:dyDescent="0.25">
      <c r="C12" s="10"/>
      <c r="D12" s="33" t="s">
        <v>3</v>
      </c>
      <c r="E12" s="34">
        <f>(4*E11)/(1+(3*E11))</f>
        <v>0.88665849555174869</v>
      </c>
      <c r="F12" s="10"/>
      <c r="G12" s="33" t="s">
        <v>3</v>
      </c>
      <c r="H12" s="34">
        <f>(4*H11)/(1+(3*H11))</f>
        <v>0.91848837286556928</v>
      </c>
      <c r="I12" s="10"/>
    </row>
  </sheetData>
  <mergeCells count="3">
    <mergeCell ref="A1:R1"/>
    <mergeCell ref="D3:E3"/>
    <mergeCell ref="G3:H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abSelected="1" workbookViewId="0">
      <selection activeCell="I32" sqref="I32"/>
    </sheetView>
  </sheetViews>
  <sheetFormatPr defaultColWidth="9.140625" defaultRowHeight="15" x14ac:dyDescent="0.25"/>
  <cols>
    <col min="1" max="2" width="18.140625" customWidth="1"/>
    <col min="3" max="3" width="26.85546875" customWidth="1"/>
    <col min="4" max="4" width="41.42578125" customWidth="1"/>
    <col min="5" max="5" width="20.140625" customWidth="1"/>
    <col min="6" max="6" width="10.5703125" customWidth="1"/>
    <col min="7" max="8" width="15.5703125" customWidth="1"/>
  </cols>
  <sheetData>
    <row r="1" spans="1:8" ht="183.95" customHeight="1" x14ac:dyDescent="0.25">
      <c r="A1" s="66" t="s">
        <v>704</v>
      </c>
      <c r="B1" s="67"/>
      <c r="C1" s="67"/>
      <c r="D1" s="67"/>
      <c r="E1" s="67"/>
      <c r="F1" s="67"/>
      <c r="G1" s="67"/>
      <c r="H1" s="67"/>
    </row>
    <row r="3" spans="1:8" x14ac:dyDescent="0.25">
      <c r="A3" s="28" t="s">
        <v>25</v>
      </c>
      <c r="B3" s="28" t="s">
        <v>21</v>
      </c>
      <c r="C3" s="28" t="s">
        <v>32</v>
      </c>
      <c r="D3" s="28" t="s">
        <v>33</v>
      </c>
    </row>
    <row r="4" spans="1:8" x14ac:dyDescent="0.25">
      <c r="A4" s="16" t="str">
        <f>VLOOKUP(Read_First!B4,Items!A1:S50,18,FALSE)</f>
        <v>Pragmatic Quality</v>
      </c>
      <c r="B4" s="15">
        <f>Results!L4</f>
        <v>0.26265822784810128</v>
      </c>
      <c r="C4" s="14" t="str">
        <f>IF(B4&gt;E32,"Excellent",IF(B4&gt;D32,"Good",IF(B4&gt;C32,"Above average",IF(B4&gt;B32,"Below average","Bad"))))</f>
        <v>Bad</v>
      </c>
      <c r="D4" t="str">
        <f>IF(B4&gt;E32,"In the range of the 10% best results",IF(B4&gt;D32,"10% of results better, 75% of results worse",IF(B4&gt;C32,"25% of results better, 50% of results worse",IF(B4&gt;B32,"50% of results better, 25% of results worse","In the range of the 25% worst results"))))</f>
        <v>In the range of the 25% worst results</v>
      </c>
    </row>
    <row r="5" spans="1:8" x14ac:dyDescent="0.25">
      <c r="A5" s="16" t="str">
        <f>VLOOKUP(Read_First!B4,Items!A1:S50,19,FALSE)</f>
        <v>Hedonic Quality</v>
      </c>
      <c r="B5" s="15">
        <f>Results!L5</f>
        <v>2.2151898734177215E-2</v>
      </c>
      <c r="C5" s="14" t="str">
        <f>IF(B5&gt;E33,"Excellent",IF(B5&gt;D33,"Good",IF(B5&gt;C33,"Above Average",IF(B5&gt;B33,"Below Average","Bad"))))</f>
        <v>Bad</v>
      </c>
      <c r="D5" t="str">
        <f>IF(B5&gt;E33,"In the range of the 10% best results",IF(B5&gt;D33,"10% of results better, 75% of results worse",IF(B5&gt;C33,"25% of results better, 50% of results worse",IF(B5&gt;B33,"50% of results better, 25% of results worse","In the range of the 25% worst results"))))</f>
        <v>In the range of the 25% worst results</v>
      </c>
    </row>
    <row r="6" spans="1:8" x14ac:dyDescent="0.25">
      <c r="A6" s="16" t="s">
        <v>411</v>
      </c>
      <c r="B6" s="39">
        <f>Results!L6</f>
        <v>0.14240506329113925</v>
      </c>
      <c r="C6" s="14" t="str">
        <f>IF(B6&gt;E34,"Excellent",IF(B6&gt;D34,"Good",IF(B6&gt;C34,"Above Average",IF(B6&gt;B34,"Below Average","Bad"))))</f>
        <v>Bad</v>
      </c>
      <c r="D6" t="str">
        <f>IF(B6&gt;E34,"In the range of the 10% best results",IF(B6&gt;D34,"10% of results better, 75% of results worse",IF(B6&gt;C34,"25% of results better, 50% of results worse",IF(B6&gt;B34,"50% of results better, 25% of results worse","In the range of the 25% worst results"))))</f>
        <v>In the range of the 25% worst results</v>
      </c>
    </row>
    <row r="24" spans="1:8" x14ac:dyDescent="0.25">
      <c r="A24" s="68" t="s">
        <v>260</v>
      </c>
      <c r="B24" s="68"/>
      <c r="C24" s="68"/>
      <c r="D24" s="68"/>
      <c r="E24" s="68"/>
      <c r="F24" s="68"/>
      <c r="G24" s="68"/>
      <c r="H24" s="68"/>
    </row>
    <row r="25" spans="1:8" s="18" customFormat="1" x14ac:dyDescent="0.25">
      <c r="A25" s="17" t="s">
        <v>25</v>
      </c>
      <c r="B25" s="17" t="s">
        <v>38</v>
      </c>
      <c r="C25" s="17" t="s">
        <v>37</v>
      </c>
      <c r="D25" s="17" t="s">
        <v>36</v>
      </c>
      <c r="E25" s="17" t="s">
        <v>35</v>
      </c>
      <c r="F25" s="17" t="s">
        <v>34</v>
      </c>
      <c r="G25" s="17" t="s">
        <v>31</v>
      </c>
      <c r="H25" s="17" t="s">
        <v>21</v>
      </c>
    </row>
    <row r="26" spans="1:8" x14ac:dyDescent="0.25">
      <c r="A26" s="16" t="str">
        <f>VLOOKUP(Read_First!B4,Items!A1:S50,18,FALSE)</f>
        <v>Pragmatic Quality</v>
      </c>
      <c r="B26" s="26">
        <v>-1</v>
      </c>
      <c r="C26" s="27">
        <f>B32</f>
        <v>0.72</v>
      </c>
      <c r="D26" s="27">
        <f t="shared" ref="D26:F28" si="0">C32-B32</f>
        <v>0.44999999999999996</v>
      </c>
      <c r="E26" s="27">
        <f t="shared" si="0"/>
        <v>0.38000000000000012</v>
      </c>
      <c r="F26" s="27">
        <f t="shared" si="0"/>
        <v>0.18999999999999995</v>
      </c>
      <c r="G26" s="27">
        <f>2.5-E32</f>
        <v>0.76</v>
      </c>
      <c r="H26" s="27">
        <f>Results!L4</f>
        <v>0.26265822784810128</v>
      </c>
    </row>
    <row r="27" spans="1:8" x14ac:dyDescent="0.25">
      <c r="A27" s="16" t="str">
        <f>VLOOKUP(Read_First!B4,Items!A1:S50,19,FALSE)</f>
        <v>Hedonic Quality</v>
      </c>
      <c r="B27" s="26">
        <v>-1</v>
      </c>
      <c r="C27" s="27">
        <f>B33</f>
        <v>0.35</v>
      </c>
      <c r="D27" s="27">
        <f t="shared" si="0"/>
        <v>0.5</v>
      </c>
      <c r="E27" s="27">
        <f t="shared" si="0"/>
        <v>0.35</v>
      </c>
      <c r="F27" s="27">
        <f t="shared" si="0"/>
        <v>0.39000000000000012</v>
      </c>
      <c r="G27" s="27">
        <f>2.5-E33</f>
        <v>0.90999999999999992</v>
      </c>
      <c r="H27" s="27">
        <f>Results!L5</f>
        <v>2.2151898734177215E-2</v>
      </c>
    </row>
    <row r="28" spans="1:8" x14ac:dyDescent="0.25">
      <c r="A28" s="16" t="s">
        <v>411</v>
      </c>
      <c r="B28" s="26">
        <v>-1</v>
      </c>
      <c r="C28" s="27">
        <f>B34</f>
        <v>0.59</v>
      </c>
      <c r="D28" s="27">
        <f t="shared" si="0"/>
        <v>0.39</v>
      </c>
      <c r="E28" s="27">
        <f t="shared" si="0"/>
        <v>0.33000000000000007</v>
      </c>
      <c r="F28" s="27">
        <f t="shared" si="0"/>
        <v>0.27</v>
      </c>
      <c r="G28" s="27">
        <f>2.5-E34</f>
        <v>0.91999999999999993</v>
      </c>
      <c r="H28" s="44">
        <f>Results!L6</f>
        <v>0.14240506329113925</v>
      </c>
    </row>
    <row r="30" spans="1:8" x14ac:dyDescent="0.25">
      <c r="A30" s="68" t="s">
        <v>677</v>
      </c>
      <c r="B30" s="68"/>
      <c r="C30" s="68"/>
      <c r="D30" s="68"/>
      <c r="E30" s="68"/>
    </row>
    <row r="31" spans="1:8" x14ac:dyDescent="0.25">
      <c r="A31" s="14" t="s">
        <v>25</v>
      </c>
      <c r="B31" s="45">
        <v>0.25</v>
      </c>
      <c r="C31" s="45">
        <v>0.5</v>
      </c>
      <c r="D31" s="45">
        <v>0.75</v>
      </c>
      <c r="E31" s="45">
        <v>0.9</v>
      </c>
    </row>
    <row r="32" spans="1:8" x14ac:dyDescent="0.25">
      <c r="A32" s="14" t="s">
        <v>675</v>
      </c>
      <c r="B32">
        <v>0.72</v>
      </c>
      <c r="C32">
        <v>1.17</v>
      </c>
      <c r="D32">
        <v>1.55</v>
      </c>
      <c r="E32">
        <v>1.74</v>
      </c>
    </row>
    <row r="33" spans="1:5" x14ac:dyDescent="0.25">
      <c r="A33" s="14" t="s">
        <v>676</v>
      </c>
      <c r="B33">
        <v>0.35</v>
      </c>
      <c r="C33">
        <v>0.85</v>
      </c>
      <c r="D33">
        <v>1.2</v>
      </c>
      <c r="E33">
        <v>1.59</v>
      </c>
    </row>
    <row r="34" spans="1:5" x14ac:dyDescent="0.25">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workbookViewId="0">
      <selection sqref="A1:M1"/>
    </sheetView>
  </sheetViews>
  <sheetFormatPr defaultColWidth="9.140625" defaultRowHeight="15" x14ac:dyDescent="0.25"/>
  <cols>
    <col min="1" max="8" width="8.85546875" style="2" customWidth="1"/>
    <col min="11" max="12" width="18.5703125" style="2" customWidth="1"/>
    <col min="13" max="13" width="9.140625" style="2"/>
    <col min="15" max="15" width="18.28515625" style="4" customWidth="1"/>
    <col min="16" max="16" width="16" style="4" customWidth="1"/>
  </cols>
  <sheetData>
    <row r="1" spans="1:16" ht="185.1" customHeight="1" x14ac:dyDescent="0.25">
      <c r="A1" s="69" t="s">
        <v>709</v>
      </c>
      <c r="B1" s="70"/>
      <c r="C1" s="70"/>
      <c r="D1" s="70"/>
      <c r="E1" s="70"/>
      <c r="F1" s="70"/>
      <c r="G1" s="70"/>
      <c r="H1" s="70"/>
      <c r="I1" s="70"/>
      <c r="J1" s="70"/>
      <c r="K1" s="70"/>
      <c r="L1" s="70"/>
      <c r="M1" s="71"/>
      <c r="O1" s="15"/>
      <c r="P1" s="15"/>
    </row>
    <row r="2" spans="1:16" x14ac:dyDescent="0.25">
      <c r="A2" s="56" t="s">
        <v>0</v>
      </c>
      <c r="B2" s="56"/>
      <c r="C2" s="56"/>
      <c r="D2" s="56"/>
      <c r="E2" s="56"/>
      <c r="F2" s="56"/>
      <c r="G2" s="56"/>
      <c r="H2" s="56"/>
      <c r="K2" s="56" t="s">
        <v>261</v>
      </c>
      <c r="L2" s="56"/>
      <c r="M2" s="56"/>
      <c r="O2" s="72" t="s">
        <v>705</v>
      </c>
      <c r="P2" s="72"/>
    </row>
    <row r="3" spans="1:16" x14ac:dyDescent="0.25">
      <c r="A3" s="1">
        <v>1</v>
      </c>
      <c r="B3" s="1">
        <v>2</v>
      </c>
      <c r="C3" s="1">
        <v>3</v>
      </c>
      <c r="D3" s="1">
        <v>4</v>
      </c>
      <c r="E3" s="1">
        <v>5</v>
      </c>
      <c r="F3" s="1">
        <v>6</v>
      </c>
      <c r="G3" s="1">
        <v>7</v>
      </c>
      <c r="H3" s="1">
        <v>8</v>
      </c>
      <c r="K3" s="25" t="str">
        <f>VLOOKUP(Read_First!B4,Items!A1:S50,18,FALSE)</f>
        <v>Pragmatic Quality</v>
      </c>
      <c r="L3" s="25" t="str">
        <f>VLOOKUP(Read_First!B4,Items!A1:S50,19,FALSE)</f>
        <v>Hedonic Quality</v>
      </c>
      <c r="M3" s="25" t="s">
        <v>262</v>
      </c>
      <c r="O3" s="47" t="s">
        <v>706</v>
      </c>
      <c r="P3" s="35" t="s">
        <v>708</v>
      </c>
    </row>
    <row r="4" spans="1:16" x14ac:dyDescent="0.25">
      <c r="A4" s="2">
        <f>IF(Data!A4&gt;0,Data!A4-4,"")</f>
        <v>1</v>
      </c>
      <c r="B4" s="2">
        <f>IF(Data!B4&gt;0,Data!B4-4,"")</f>
        <v>0</v>
      </c>
      <c r="C4" s="2">
        <f>IF(Data!C4&gt;0,Data!C4-4,"")</f>
        <v>1</v>
      </c>
      <c r="D4" s="2">
        <f>IF(Data!D4&gt;0,Data!D4-4,"")</f>
        <v>0</v>
      </c>
      <c r="E4" s="2">
        <f>IF(Data!E4&gt;0,Data!E4-4,"")</f>
        <v>-1</v>
      </c>
      <c r="F4" s="2">
        <f>IF(Data!F4&gt;0,Data!F4-4,"")</f>
        <v>0</v>
      </c>
      <c r="G4" s="2">
        <f>IF(Data!G4&gt;0,Data!G4-4,"")</f>
        <v>0</v>
      </c>
      <c r="H4" s="2">
        <f>IF(Data!H4&gt;0,Data!H4-4,"")</f>
        <v>-2</v>
      </c>
      <c r="K4" s="7" t="str">
        <f>IF((MAX(A4,B4,C4,D4)-MIN(A4,B4,C4,D4))&gt;3,1,"")</f>
        <v/>
      </c>
      <c r="L4" s="7" t="str">
        <f>IF((MAX(E4,F4,G4,H4)-MIN(E4,F4,G4,H4))&gt;3,1,"")</f>
        <v/>
      </c>
      <c r="M4" s="4">
        <f>IF(COUNT(A4:D4)&gt;0,IF(COUNT(E4:H4)&gt;0,SUM(K4,L4),0),"")</f>
        <v>0</v>
      </c>
      <c r="O4" s="4">
        <f>IF(MAX(COUNTIF(Data!A4:H4,1),COUNTIF(Data!A4:H4,2),COUNTIF(Data!A4:H4,3),COUNTIF(Data!A4:H4,4),COUNTIF(Data!A4:H4,5),COUNTIF(Data!A4:H4,6),COUNTIF(Data!A4:H4,7))&gt;0,MAX(COUNTIF(Data!A4:H4,1),COUNTIF(Data!A4:H4,2),COUNTIF(Data!A4:H4,3),COUNTIF(Data!A4:H4,4),COUNTIF(Data!A4:H4,5),COUNTIF(Data!A4:H4,6),COUNTIF(Data!A4:H4,7)),"")</f>
        <v>4</v>
      </c>
      <c r="P4" s="4" t="str">
        <f>IF(COUNTIF(Data!A4:H4,4)=8,"Remove","")</f>
        <v/>
      </c>
    </row>
    <row r="5" spans="1:16" x14ac:dyDescent="0.25">
      <c r="A5" s="2">
        <f>IF(Data!A5&gt;0,Data!A5-4,"")</f>
        <v>1</v>
      </c>
      <c r="B5" s="2">
        <f>IF(Data!B5&gt;0,Data!B5-4,"")</f>
        <v>0</v>
      </c>
      <c r="C5" s="2">
        <f>IF(Data!C5&gt;0,Data!C5-4,"")</f>
        <v>2</v>
      </c>
      <c r="D5" s="2">
        <f>IF(Data!D5&gt;0,Data!D5-4,"")</f>
        <v>0</v>
      </c>
      <c r="E5" s="2">
        <f>IF(Data!E5&gt;0,Data!E5-4,"")</f>
        <v>0</v>
      </c>
      <c r="F5" s="2">
        <f>IF(Data!F5&gt;0,Data!F5-4,"")</f>
        <v>1</v>
      </c>
      <c r="G5" s="2">
        <f>IF(Data!G5&gt;0,Data!G5-4,"")</f>
        <v>1</v>
      </c>
      <c r="H5" s="2">
        <f>IF(Data!H5&gt;0,Data!H5-4,"")</f>
        <v>0</v>
      </c>
      <c r="K5" s="7" t="str">
        <f t="shared" ref="K5:K68" si="0">IF((MAX(A5,B5,C5,D5)-MIN(A5,B5,C5,D5))&gt;3,1,"")</f>
        <v/>
      </c>
      <c r="L5" s="7" t="str">
        <f t="shared" ref="L5:L68" si="1">IF((MAX(E5,F5,G5,H5)-MIN(E5,F5,G5,H5))&gt;3,1,"")</f>
        <v/>
      </c>
      <c r="M5" s="4">
        <f t="shared" ref="M5:M68" si="2">IF(COUNT(A5:D5)&gt;0,IF(COUNT(E5:H5)&gt;0,SUM(K5,L5),0),"")</f>
        <v>0</v>
      </c>
      <c r="O5" s="4">
        <f>IF(MAX(COUNTIF(Data!A5:H5,1),COUNTIF(Data!A5:H5,2),COUNTIF(Data!A5:H5,3),COUNTIF(Data!A5:H5,4),COUNTIF(Data!A5:H5,5),COUNTIF(Data!A5:H5,6),COUNTIF(Data!A5:H5,7))&gt;0,MAX(COUNTIF(Data!A5:H5,1),COUNTIF(Data!A5:H5,2),COUNTIF(Data!A5:H5,3),COUNTIF(Data!A5:H5,4),COUNTIF(Data!A5:H5,5),COUNTIF(Data!A5:H5,6),COUNTIF(Data!A5:H5,7)),"")</f>
        <v>4</v>
      </c>
      <c r="P5" s="4" t="str">
        <f>IF(COUNTIF(Data!A5:H5,4)=8,"Remove","")</f>
        <v/>
      </c>
    </row>
    <row r="6" spans="1:16" x14ac:dyDescent="0.25">
      <c r="A6" s="2">
        <f>IF(Data!A6&gt;0,Data!A6-4,"")</f>
        <v>-1</v>
      </c>
      <c r="B6" s="2">
        <f>IF(Data!B6&gt;0,Data!B6-4,"")</f>
        <v>-2</v>
      </c>
      <c r="C6" s="2">
        <f>IF(Data!C6&gt;0,Data!C6-4,"")</f>
        <v>-2</v>
      </c>
      <c r="D6" s="2">
        <f>IF(Data!D6&gt;0,Data!D6-4,"")</f>
        <v>-2</v>
      </c>
      <c r="E6" s="2">
        <f>IF(Data!E6&gt;0,Data!E6-4,"")</f>
        <v>-2</v>
      </c>
      <c r="F6" s="2">
        <f>IF(Data!F6&gt;0,Data!F6-4,"")</f>
        <v>-2</v>
      </c>
      <c r="G6" s="2">
        <f>IF(Data!G6&gt;0,Data!G6-4,"")</f>
        <v>-3</v>
      </c>
      <c r="H6" s="2">
        <f>IF(Data!H6&gt;0,Data!H6-4,"")</f>
        <v>-2</v>
      </c>
      <c r="K6" s="7" t="str">
        <f t="shared" si="0"/>
        <v/>
      </c>
      <c r="L6" s="7"/>
      <c r="M6" s="4">
        <f t="shared" si="2"/>
        <v>0</v>
      </c>
      <c r="O6" s="4">
        <f>IF(MAX(COUNTIF(Data!A6:H6,1),COUNTIF(Data!A6:H6,2),COUNTIF(Data!A6:H6,3),COUNTIF(Data!A6:H6,4),COUNTIF(Data!A6:H6,5),COUNTIF(Data!A6:H6,6),COUNTIF(Data!A6:H6,7))&gt;0,MAX(COUNTIF(Data!A6:H6,1),COUNTIF(Data!A6:H6,2),COUNTIF(Data!A6:H6,3),COUNTIF(Data!A6:H6,4),COUNTIF(Data!A6:H6,5),COUNTIF(Data!A6:H6,6),COUNTIF(Data!A6:H6,7)),"")</f>
        <v>6</v>
      </c>
      <c r="P6" s="4" t="str">
        <f>IF(COUNTIF(Data!A6:H6,4)=8,"Remove","")</f>
        <v/>
      </c>
    </row>
    <row r="7" spans="1:16" x14ac:dyDescent="0.25">
      <c r="A7" s="2">
        <f>IF(Data!A7&gt;0,Data!A7-4,"")</f>
        <v>1</v>
      </c>
      <c r="B7" s="2">
        <f>IF(Data!B7&gt;0,Data!B7-4,"")</f>
        <v>-1</v>
      </c>
      <c r="C7" s="2">
        <f>IF(Data!C7&gt;0,Data!C7-4,"")</f>
        <v>2</v>
      </c>
      <c r="D7" s="2">
        <f>IF(Data!D7&gt;0,Data!D7-4,"")</f>
        <v>0</v>
      </c>
      <c r="E7" s="2">
        <f>IF(Data!E7&gt;0,Data!E7-4,"")</f>
        <v>0</v>
      </c>
      <c r="F7" s="2">
        <f>IF(Data!F7&gt;0,Data!F7-4,"")</f>
        <v>0</v>
      </c>
      <c r="G7" s="2">
        <f>IF(Data!G7&gt;0,Data!G7-4,"")</f>
        <v>2</v>
      </c>
      <c r="H7" s="2">
        <f>IF(Data!H7&gt;0,Data!H7-4,"")</f>
        <v>0</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4</v>
      </c>
      <c r="P7" s="4" t="str">
        <f>IF(COUNTIF(Data!A7:H7,4)=8,"Remove","")</f>
        <v/>
      </c>
    </row>
    <row r="8" spans="1:16" x14ac:dyDescent="0.25">
      <c r="A8" s="2">
        <f>IF(Data!A8&gt;0,Data!A8-4,"")</f>
        <v>2</v>
      </c>
      <c r="B8" s="2">
        <f>IF(Data!B8&gt;0,Data!B8-4,"")</f>
        <v>2</v>
      </c>
      <c r="C8" s="2">
        <f>IF(Data!C8&gt;0,Data!C8-4,"")</f>
        <v>2</v>
      </c>
      <c r="D8" s="2">
        <f>IF(Data!D8&gt;0,Data!D8-4,"")</f>
        <v>2</v>
      </c>
      <c r="E8" s="2">
        <f>IF(Data!E8&gt;0,Data!E8-4,"")</f>
        <v>1</v>
      </c>
      <c r="F8" s="2">
        <f>IF(Data!F8&gt;0,Data!F8-4,"")</f>
        <v>2</v>
      </c>
      <c r="G8" s="2">
        <f>IF(Data!G8&gt;0,Data!G8-4,"")</f>
        <v>0</v>
      </c>
      <c r="H8" s="2">
        <f>IF(Data!H8&gt;0,Data!H8-4,"")</f>
        <v>-1</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5</v>
      </c>
      <c r="P8" s="4" t="str">
        <f>IF(COUNTIF(Data!A8:H8,4)=8,"Remove","")</f>
        <v/>
      </c>
    </row>
    <row r="9" spans="1:16" x14ac:dyDescent="0.25">
      <c r="A9" s="2">
        <f>IF(Data!A9&gt;0,Data!A9-4,"")</f>
        <v>2</v>
      </c>
      <c r="B9" s="2">
        <f>IF(Data!B9&gt;0,Data!B9-4,"")</f>
        <v>1</v>
      </c>
      <c r="C9" s="2">
        <f>IF(Data!C9&gt;0,Data!C9-4,"")</f>
        <v>2</v>
      </c>
      <c r="D9" s="2">
        <f>IF(Data!D9&gt;0,Data!D9-4,"")</f>
        <v>1</v>
      </c>
      <c r="E9" s="2">
        <f>IF(Data!E9&gt;0,Data!E9-4,"")</f>
        <v>0</v>
      </c>
      <c r="F9" s="2">
        <f>IF(Data!F9&gt;0,Data!F9-4,"")</f>
        <v>1</v>
      </c>
      <c r="G9" s="2">
        <f>IF(Data!G9&gt;0,Data!G9-4,"")</f>
        <v>0</v>
      </c>
      <c r="H9" s="2">
        <f>IF(Data!H9&gt;0,Data!H9-4,"")</f>
        <v>-1</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3</v>
      </c>
      <c r="P9" s="4" t="str">
        <f>IF(COUNTIF(Data!A9:H9,4)=8,"Remove","")</f>
        <v/>
      </c>
    </row>
    <row r="10" spans="1:16" x14ac:dyDescent="0.25">
      <c r="A10" s="2">
        <f>IF(Data!A10&gt;0,Data!A10-4,"")</f>
        <v>0</v>
      </c>
      <c r="B10" s="2">
        <f>IF(Data!B10&gt;0,Data!B10-4,"")</f>
        <v>0</v>
      </c>
      <c r="C10" s="2">
        <f>IF(Data!C10&gt;0,Data!C10-4,"")</f>
        <v>0</v>
      </c>
      <c r="D10" s="2">
        <f>IF(Data!D10&gt;0,Data!D10-4,"")</f>
        <v>0</v>
      </c>
      <c r="E10" s="2">
        <f>IF(Data!E10&gt;0,Data!E10-4,"")</f>
        <v>0</v>
      </c>
      <c r="F10" s="2">
        <f>IF(Data!F10&gt;0,Data!F10-4,"")</f>
        <v>1</v>
      </c>
      <c r="G10" s="2">
        <f>IF(Data!G10&gt;0,Data!G10-4,"")</f>
        <v>-1</v>
      </c>
      <c r="H10" s="2">
        <f>IF(Data!H10&gt;0,Data!H10-4,"")</f>
        <v>-1</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5</v>
      </c>
      <c r="P10" s="4" t="str">
        <f>IF(COUNTIF(Data!A10:H10,4)=8,"Remove","")</f>
        <v/>
      </c>
    </row>
    <row r="11" spans="1:16" x14ac:dyDescent="0.25">
      <c r="A11" s="2">
        <f>IF(Data!A11&gt;0,Data!A11-4,"")</f>
        <v>2</v>
      </c>
      <c r="B11" s="2">
        <f>IF(Data!B11&gt;0,Data!B11-4,"")</f>
        <v>-2</v>
      </c>
      <c r="C11" s="2">
        <f>IF(Data!C11&gt;0,Data!C11-4,"")</f>
        <v>3</v>
      </c>
      <c r="D11" s="2">
        <f>IF(Data!D11&gt;0,Data!D11-4,"")</f>
        <v>2</v>
      </c>
      <c r="E11" s="2">
        <f>IF(Data!E11&gt;0,Data!E11-4,"")</f>
        <v>-3</v>
      </c>
      <c r="F11" s="2">
        <f>IF(Data!F11&gt;0,Data!F11-4,"")</f>
        <v>1</v>
      </c>
      <c r="G11" s="2">
        <f>IF(Data!G11&gt;0,Data!G11-4,"")</f>
        <v>-1</v>
      </c>
      <c r="H11" s="2">
        <f>IF(Data!H11&gt;0,Data!H11-4,"")</f>
        <v>-1</v>
      </c>
      <c r="K11" s="7">
        <f t="shared" si="0"/>
        <v>1</v>
      </c>
      <c r="L11" s="7">
        <f t="shared" si="1"/>
        <v>1</v>
      </c>
      <c r="M11" s="4">
        <f t="shared" si="2"/>
        <v>2</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2</v>
      </c>
      <c r="P11" s="4" t="str">
        <f>IF(COUNTIF(Data!A11:H11,4)=8,"Remove","")</f>
        <v/>
      </c>
    </row>
    <row r="12" spans="1:16" x14ac:dyDescent="0.25">
      <c r="A12" s="2">
        <f>IF(Data!A12&gt;0,Data!A12-4,"")</f>
        <v>2</v>
      </c>
      <c r="B12" s="2">
        <f>IF(Data!B12&gt;0,Data!B12-4,"")</f>
        <v>2</v>
      </c>
      <c r="C12" s="2">
        <f>IF(Data!C12&gt;0,Data!C12-4,"")</f>
        <v>3</v>
      </c>
      <c r="D12" s="2">
        <f>IF(Data!D12&gt;0,Data!D12-4,"")</f>
        <v>2</v>
      </c>
      <c r="E12" s="2">
        <f>IF(Data!E12&gt;0,Data!E12-4,"")</f>
        <v>2</v>
      </c>
      <c r="F12" s="2">
        <f>IF(Data!F12&gt;0,Data!F12-4,"")</f>
        <v>2</v>
      </c>
      <c r="G12" s="2">
        <f>IF(Data!G12&gt;0,Data!G12-4,"")</f>
        <v>1</v>
      </c>
      <c r="H12" s="2">
        <f>IF(Data!H12&gt;0,Data!H12-4,"")</f>
        <v>1</v>
      </c>
      <c r="K12" s="7" t="str">
        <f t="shared" si="0"/>
        <v/>
      </c>
      <c r="L12" s="7" t="str">
        <f t="shared" si="1"/>
        <v/>
      </c>
      <c r="M12" s="4">
        <f t="shared" si="2"/>
        <v>0</v>
      </c>
      <c r="O12" s="4">
        <f>IF(MAX(COUNTIF(Data!A12:H12,1),COUNTIF(Data!A12:H12,2),COUNTIF(Data!A12:H12,3),COUNTIF(Data!A12:H12,4),COUNTIF(Data!A12:H12,5),COUNTIF(Data!A12:H12,6),COUNTIF(Data!A12:H12,7))&gt;0,MAX(COUNTIF(Data!A12:H12,1),COUNTIF(Data!A12:H12,2),COUNTIF(Data!A12:H12,3),COUNTIF(Data!A12:H12,4),COUNTIF(Data!A12:H12,5),COUNTIF(Data!A12:H12,6),COUNTIF(Data!A12:H12,7)),"")</f>
        <v>5</v>
      </c>
      <c r="P12" s="4" t="str">
        <f>IF(COUNTIF(Data!A12:H12,4)=8,"Remove","")</f>
        <v/>
      </c>
    </row>
    <row r="13" spans="1:16" x14ac:dyDescent="0.25">
      <c r="A13" s="2">
        <f>IF(Data!A13&gt;0,Data!A13-4,"")</f>
        <v>0</v>
      </c>
      <c r="B13" s="2">
        <f>IF(Data!B13&gt;0,Data!B13-4,"")</f>
        <v>-1</v>
      </c>
      <c r="C13" s="2">
        <f>IF(Data!C13&gt;0,Data!C13-4,"")</f>
        <v>-1</v>
      </c>
      <c r="D13" s="2">
        <f>IF(Data!D13&gt;0,Data!D13-4,"")</f>
        <v>0</v>
      </c>
      <c r="E13" s="2">
        <f>IF(Data!E13&gt;0,Data!E13-4,"")</f>
        <v>-2</v>
      </c>
      <c r="F13" s="2">
        <f>IF(Data!F13&gt;0,Data!F13-4,"")</f>
        <v>0</v>
      </c>
      <c r="G13" s="2">
        <f>IF(Data!G13&gt;0,Data!G13-4,"")</f>
        <v>-1</v>
      </c>
      <c r="H13" s="2">
        <f>IF(Data!H13&gt;0,Data!H13-4,"")</f>
        <v>-1</v>
      </c>
      <c r="K13" s="7" t="str">
        <f t="shared" si="0"/>
        <v/>
      </c>
      <c r="L13" s="7" t="str">
        <f t="shared" si="1"/>
        <v/>
      </c>
      <c r="M13" s="4">
        <f t="shared" si="2"/>
        <v>0</v>
      </c>
      <c r="O13" s="4">
        <f>IF(MAX(COUNTIF(Data!A13:H13,1),COUNTIF(Data!A13:H13,2),COUNTIF(Data!A13:H13,3),COUNTIF(Data!A13:H13,4),COUNTIF(Data!A13:H13,5),COUNTIF(Data!A13:H13,6),COUNTIF(Data!A13:H13,7))&gt;0,MAX(COUNTIF(Data!A13:H13,1),COUNTIF(Data!A13:H13,2),COUNTIF(Data!A13:H13,3),COUNTIF(Data!A13:H13,4),COUNTIF(Data!A13:H13,5),COUNTIF(Data!A13:H13,6),COUNTIF(Data!A13:H13,7)),"")</f>
        <v>4</v>
      </c>
      <c r="P13" s="4" t="str">
        <f>IF(COUNTIF(Data!A13:H13,4)=8,"Remove","")</f>
        <v/>
      </c>
    </row>
    <row r="14" spans="1:16" x14ac:dyDescent="0.25">
      <c r="A14" s="2">
        <f>IF(Data!A14&gt;0,Data!A14-4,"")</f>
        <v>1</v>
      </c>
      <c r="B14" s="2">
        <f>IF(Data!B14&gt;0,Data!B14-4,"")</f>
        <v>3</v>
      </c>
      <c r="C14" s="2">
        <f>IF(Data!C14&gt;0,Data!C14-4,"")</f>
        <v>2</v>
      </c>
      <c r="D14" s="2">
        <f>IF(Data!D14&gt;0,Data!D14-4,"")</f>
        <v>3</v>
      </c>
      <c r="E14" s="2">
        <f>IF(Data!E14&gt;0,Data!E14-4,"")</f>
        <v>2</v>
      </c>
      <c r="F14" s="2">
        <f>IF(Data!F14&gt;0,Data!F14-4,"")</f>
        <v>2</v>
      </c>
      <c r="G14" s="2">
        <f>IF(Data!G14&gt;0,Data!G14-4,"")</f>
        <v>1</v>
      </c>
      <c r="H14" s="2">
        <f>IF(Data!H14&gt;0,Data!H14-4,"")</f>
        <v>2</v>
      </c>
      <c r="K14" s="7" t="str">
        <f t="shared" si="0"/>
        <v/>
      </c>
      <c r="L14" s="7" t="str">
        <f t="shared" si="1"/>
        <v/>
      </c>
      <c r="M14" s="4">
        <f t="shared" si="2"/>
        <v>0</v>
      </c>
      <c r="O14" s="4">
        <f>IF(MAX(COUNTIF(Data!A14:H14,1),COUNTIF(Data!A14:H14,2),COUNTIF(Data!A14:H14,3),COUNTIF(Data!A14:H14,4),COUNTIF(Data!A14:H14,5),COUNTIF(Data!A14:H14,6),COUNTIF(Data!A14:H14,7))&gt;0,MAX(COUNTIF(Data!A14:H14,1),COUNTIF(Data!A14:H14,2),COUNTIF(Data!A14:H14,3),COUNTIF(Data!A14:H14,4),COUNTIF(Data!A14:H14,5),COUNTIF(Data!A14:H14,6),COUNTIF(Data!A14:H14,7)),"")</f>
        <v>4</v>
      </c>
      <c r="P14" s="4" t="str">
        <f>IF(COUNTIF(Data!A14:H14,4)=8,"Remove","")</f>
        <v/>
      </c>
    </row>
    <row r="15" spans="1:16" x14ac:dyDescent="0.25">
      <c r="A15" s="2">
        <f>IF(Data!A15&gt;0,Data!A15-4,"")</f>
        <v>-1</v>
      </c>
      <c r="B15" s="2">
        <f>IF(Data!B15&gt;0,Data!B15-4,"")</f>
        <v>-2</v>
      </c>
      <c r="C15" s="2">
        <f>IF(Data!C15&gt;0,Data!C15-4,"")</f>
        <v>0</v>
      </c>
      <c r="D15" s="2">
        <f>IF(Data!D15&gt;0,Data!D15-4,"")</f>
        <v>-2</v>
      </c>
      <c r="E15" s="2">
        <f>IF(Data!E15&gt;0,Data!E15-4,"")</f>
        <v>0</v>
      </c>
      <c r="F15" s="2">
        <f>IF(Data!F15&gt;0,Data!F15-4,"")</f>
        <v>0</v>
      </c>
      <c r="G15" s="2">
        <f>IF(Data!G15&gt;0,Data!G15-4,"")</f>
        <v>0</v>
      </c>
      <c r="H15" s="2">
        <f>IF(Data!H15&gt;0,Data!H15-4,"")</f>
        <v>0</v>
      </c>
      <c r="K15" s="7" t="str">
        <f t="shared" si="0"/>
        <v/>
      </c>
      <c r="L15" s="7" t="str">
        <f t="shared" si="1"/>
        <v/>
      </c>
      <c r="M15" s="4">
        <f t="shared" si="2"/>
        <v>0</v>
      </c>
      <c r="O15" s="4">
        <f>IF(MAX(COUNTIF(Data!A15:H15,1),COUNTIF(Data!A15:H15,2),COUNTIF(Data!A15:H15,3),COUNTIF(Data!A15:H15,4),COUNTIF(Data!A15:H15,5),COUNTIF(Data!A15:H15,6),COUNTIF(Data!A15:H15,7))&gt;0,MAX(COUNTIF(Data!A15:H15,1),COUNTIF(Data!A15:H15,2),COUNTIF(Data!A15:H15,3),COUNTIF(Data!A15:H15,4),COUNTIF(Data!A15:H15,5),COUNTIF(Data!A15:H15,6),COUNTIF(Data!A15:H15,7)),"")</f>
        <v>5</v>
      </c>
      <c r="P15" s="4" t="str">
        <f>IF(COUNTIF(Data!A15:H15,4)=8,"Remove","")</f>
        <v/>
      </c>
    </row>
    <row r="16" spans="1:16" x14ac:dyDescent="0.25">
      <c r="A16" s="2">
        <f>IF(Data!A16&gt;0,Data!A16-4,"")</f>
        <v>1</v>
      </c>
      <c r="B16" s="2">
        <f>IF(Data!B16&gt;0,Data!B16-4,"")</f>
        <v>1</v>
      </c>
      <c r="C16" s="2">
        <f>IF(Data!C16&gt;0,Data!C16-4,"")</f>
        <v>1</v>
      </c>
      <c r="D16" s="2">
        <f>IF(Data!D16&gt;0,Data!D16-4,"")</f>
        <v>2</v>
      </c>
      <c r="E16" s="2">
        <f>IF(Data!E16&gt;0,Data!E16-4,"")</f>
        <v>1</v>
      </c>
      <c r="F16" s="2">
        <f>IF(Data!F16&gt;0,Data!F16-4,"")</f>
        <v>2</v>
      </c>
      <c r="G16" s="2">
        <f>IF(Data!G16&gt;0,Data!G16-4,"")</f>
        <v>-1</v>
      </c>
      <c r="H16" s="2">
        <f>IF(Data!H16&gt;0,Data!H16-4,"")</f>
        <v>-1</v>
      </c>
      <c r="K16" s="7" t="str">
        <f t="shared" si="0"/>
        <v/>
      </c>
      <c r="L16" s="7" t="str">
        <f t="shared" si="1"/>
        <v/>
      </c>
      <c r="M16" s="4">
        <f t="shared" si="2"/>
        <v>0</v>
      </c>
      <c r="O16" s="4">
        <f>IF(MAX(COUNTIF(Data!A16:H16,1),COUNTIF(Data!A16:H16,2),COUNTIF(Data!A16:H16,3),COUNTIF(Data!A16:H16,4),COUNTIF(Data!A16:H16,5),COUNTIF(Data!A16:H16,6),COUNTIF(Data!A16:H16,7))&gt;0,MAX(COUNTIF(Data!A16:H16,1),COUNTIF(Data!A16:H16,2),COUNTIF(Data!A16:H16,3),COUNTIF(Data!A16:H16,4),COUNTIF(Data!A16:H16,5),COUNTIF(Data!A16:H16,6),COUNTIF(Data!A16:H16,7)),"")</f>
        <v>4</v>
      </c>
      <c r="P16" s="4" t="str">
        <f>IF(COUNTIF(Data!A16:H16,4)=8,"Remove","")</f>
        <v/>
      </c>
    </row>
    <row r="17" spans="1:16" x14ac:dyDescent="0.25">
      <c r="A17" s="2">
        <f>IF(Data!A17&gt;0,Data!A17-4,"")</f>
        <v>1</v>
      </c>
      <c r="B17" s="2">
        <f>IF(Data!B17&gt;0,Data!B17-4,"")</f>
        <v>3</v>
      </c>
      <c r="C17" s="2">
        <f>IF(Data!C17&gt;0,Data!C17-4,"")</f>
        <v>3</v>
      </c>
      <c r="D17" s="2">
        <f>IF(Data!D17&gt;0,Data!D17-4,"")</f>
        <v>2</v>
      </c>
      <c r="E17" s="2">
        <f>IF(Data!E17&gt;0,Data!E17-4,"")</f>
        <v>1</v>
      </c>
      <c r="F17" s="2">
        <f>IF(Data!F17&gt;0,Data!F17-4,"")</f>
        <v>3</v>
      </c>
      <c r="G17" s="2">
        <f>IF(Data!G17&gt;0,Data!G17-4,"")</f>
        <v>3</v>
      </c>
      <c r="H17" s="2">
        <f>IF(Data!H17&gt;0,Data!H17-4,"")</f>
        <v>1</v>
      </c>
      <c r="K17" s="7" t="str">
        <f t="shared" si="0"/>
        <v/>
      </c>
      <c r="L17" s="7" t="str">
        <f t="shared" si="1"/>
        <v/>
      </c>
      <c r="M17" s="4">
        <f t="shared" si="2"/>
        <v>0</v>
      </c>
      <c r="O17" s="4">
        <f>IF(MAX(COUNTIF(Data!A17:H17,1),COUNTIF(Data!A17:H17,2),COUNTIF(Data!A17:H17,3),COUNTIF(Data!A17:H17,4),COUNTIF(Data!A17:H17,5),COUNTIF(Data!A17:H17,6),COUNTIF(Data!A17:H17,7))&gt;0,MAX(COUNTIF(Data!A17:H17,1),COUNTIF(Data!A17:H17,2),COUNTIF(Data!A17:H17,3),COUNTIF(Data!A17:H17,4),COUNTIF(Data!A17:H17,5),COUNTIF(Data!A17:H17,6),COUNTIF(Data!A17:H17,7)),"")</f>
        <v>4</v>
      </c>
      <c r="P17" s="4" t="str">
        <f>IF(COUNTIF(Data!A17:H17,4)=8,"Remove","")</f>
        <v/>
      </c>
    </row>
    <row r="18" spans="1:16" x14ac:dyDescent="0.25">
      <c r="A18" s="2">
        <f>IF(Data!A18&gt;0,Data!A18-4,"")</f>
        <v>1</v>
      </c>
      <c r="B18" s="2">
        <f>IF(Data!B18&gt;0,Data!B18-4,"")</f>
        <v>0</v>
      </c>
      <c r="C18" s="2">
        <f>IF(Data!C18&gt;0,Data!C18-4,"")</f>
        <v>2</v>
      </c>
      <c r="D18" s="2">
        <f>IF(Data!D18&gt;0,Data!D18-4,"")</f>
        <v>1</v>
      </c>
      <c r="E18" s="2">
        <f>IF(Data!E18&gt;0,Data!E18-4,"")</f>
        <v>-1</v>
      </c>
      <c r="F18" s="2">
        <f>IF(Data!F18&gt;0,Data!F18-4,"")</f>
        <v>1</v>
      </c>
      <c r="G18" s="2">
        <f>IF(Data!G18&gt;0,Data!G18-4,"")</f>
        <v>-1</v>
      </c>
      <c r="H18" s="2">
        <f>IF(Data!H18&gt;0,Data!H18-4,"")</f>
        <v>-1</v>
      </c>
      <c r="K18" s="7" t="str">
        <f t="shared" si="0"/>
        <v/>
      </c>
      <c r="L18" s="7" t="str">
        <f t="shared" si="1"/>
        <v/>
      </c>
      <c r="M18" s="4">
        <f t="shared" si="2"/>
        <v>0</v>
      </c>
      <c r="O18" s="4">
        <f>IF(MAX(COUNTIF(Data!A18:H18,1),COUNTIF(Data!A18:H18,2),COUNTIF(Data!A18:H18,3),COUNTIF(Data!A18:H18,4),COUNTIF(Data!A18:H18,5),COUNTIF(Data!A18:H18,6),COUNTIF(Data!A18:H18,7))&gt;0,MAX(COUNTIF(Data!A18:H18,1),COUNTIF(Data!A18:H18,2),COUNTIF(Data!A18:H18,3),COUNTIF(Data!A18:H18,4),COUNTIF(Data!A18:H18,5),COUNTIF(Data!A18:H18,6),COUNTIF(Data!A18:H18,7)),"")</f>
        <v>3</v>
      </c>
      <c r="P18" s="4" t="str">
        <f>IF(COUNTIF(Data!A18:H18,4)=8,"Remove","")</f>
        <v/>
      </c>
    </row>
    <row r="19" spans="1:16" x14ac:dyDescent="0.25">
      <c r="A19" s="2">
        <f>IF(Data!A19&gt;0,Data!A19-4,"")</f>
        <v>-1</v>
      </c>
      <c r="B19" s="2">
        <f>IF(Data!B19&gt;0,Data!B19-4,"")</f>
        <v>1</v>
      </c>
      <c r="C19" s="2">
        <f>IF(Data!C19&gt;0,Data!C19-4,"")</f>
        <v>0</v>
      </c>
      <c r="D19" s="2">
        <f>IF(Data!D19&gt;0,Data!D19-4,"")</f>
        <v>-1</v>
      </c>
      <c r="E19" s="2">
        <f>IF(Data!E19&gt;0,Data!E19-4,"")</f>
        <v>0</v>
      </c>
      <c r="F19" s="2">
        <f>IF(Data!F19&gt;0,Data!F19-4,"")</f>
        <v>-1</v>
      </c>
      <c r="G19" s="2">
        <f>IF(Data!G19&gt;0,Data!G19-4,"")</f>
        <v>0</v>
      </c>
      <c r="H19" s="2">
        <f>IF(Data!H19&gt;0,Data!H19-4,"")</f>
        <v>0</v>
      </c>
      <c r="K19" s="7" t="str">
        <f t="shared" si="0"/>
        <v/>
      </c>
      <c r="L19" s="7" t="str">
        <f t="shared" si="1"/>
        <v/>
      </c>
      <c r="M19" s="4">
        <f t="shared" si="2"/>
        <v>0</v>
      </c>
      <c r="O19" s="4">
        <f>IF(MAX(COUNTIF(Data!A19:H19,1),COUNTIF(Data!A19:H19,2),COUNTIF(Data!A19:H19,3),COUNTIF(Data!A19:H19,4),COUNTIF(Data!A19:H19,5),COUNTIF(Data!A19:H19,6),COUNTIF(Data!A19:H19,7))&gt;0,MAX(COUNTIF(Data!A19:H19,1),COUNTIF(Data!A19:H19,2),COUNTIF(Data!A19:H19,3),COUNTIF(Data!A19:H19,4),COUNTIF(Data!A19:H19,5),COUNTIF(Data!A19:H19,6),COUNTIF(Data!A19:H19,7)),"")</f>
        <v>4</v>
      </c>
      <c r="P19" s="4" t="str">
        <f>IF(COUNTIF(Data!A19:H19,4)=8,"Remove","")</f>
        <v/>
      </c>
    </row>
    <row r="20" spans="1:16" x14ac:dyDescent="0.25">
      <c r="A20" s="2">
        <f>IF(Data!A20&gt;0,Data!A20-4,"")</f>
        <v>1</v>
      </c>
      <c r="B20" s="2">
        <f>IF(Data!B20&gt;0,Data!B20-4,"")</f>
        <v>1</v>
      </c>
      <c r="C20" s="2">
        <f>IF(Data!C20&gt;0,Data!C20-4,"")</f>
        <v>1</v>
      </c>
      <c r="D20" s="2">
        <f>IF(Data!D20&gt;0,Data!D20-4,"")</f>
        <v>1</v>
      </c>
      <c r="E20" s="2">
        <f>IF(Data!E20&gt;0,Data!E20-4,"")</f>
        <v>0</v>
      </c>
      <c r="F20" s="2">
        <f>IF(Data!F20&gt;0,Data!F20-4,"")</f>
        <v>1</v>
      </c>
      <c r="G20" s="2">
        <f>IF(Data!G20&gt;0,Data!G20-4,"")</f>
        <v>0</v>
      </c>
      <c r="H20" s="2">
        <f>IF(Data!H20&gt;0,Data!H20-4,"")</f>
        <v>-1</v>
      </c>
      <c r="K20" s="7" t="str">
        <f t="shared" si="0"/>
        <v/>
      </c>
      <c r="L20" s="7" t="str">
        <f t="shared" si="1"/>
        <v/>
      </c>
      <c r="M20" s="4">
        <f t="shared" si="2"/>
        <v>0</v>
      </c>
      <c r="O20" s="4">
        <f>IF(MAX(COUNTIF(Data!A20:H20,1),COUNTIF(Data!A20:H20,2),COUNTIF(Data!A20:H20,3),COUNTIF(Data!A20:H20,4),COUNTIF(Data!A20:H20,5),COUNTIF(Data!A20:H20,6),COUNTIF(Data!A20:H20,7))&gt;0,MAX(COUNTIF(Data!A20:H20,1),COUNTIF(Data!A20:H20,2),COUNTIF(Data!A20:H20,3),COUNTIF(Data!A20:H20,4),COUNTIF(Data!A20:H20,5),COUNTIF(Data!A20:H20,6),COUNTIF(Data!A20:H20,7)),"")</f>
        <v>5</v>
      </c>
      <c r="P20" s="4" t="str">
        <f>IF(COUNTIF(Data!A20:H20,4)=8,"Remove","")</f>
        <v/>
      </c>
    </row>
    <row r="21" spans="1:16" x14ac:dyDescent="0.25">
      <c r="A21" s="2">
        <f>IF(Data!A21&gt;0,Data!A21-4,"")</f>
        <v>2</v>
      </c>
      <c r="B21" s="2">
        <f>IF(Data!B21&gt;0,Data!B21-4,"")</f>
        <v>1</v>
      </c>
      <c r="C21" s="2">
        <f>IF(Data!C21&gt;0,Data!C21-4,"")</f>
        <v>2</v>
      </c>
      <c r="D21" s="2">
        <f>IF(Data!D21&gt;0,Data!D21-4,"")</f>
        <v>1</v>
      </c>
      <c r="E21" s="2">
        <f>IF(Data!E21&gt;0,Data!E21-4,"")</f>
        <v>0</v>
      </c>
      <c r="F21" s="2">
        <f>IF(Data!F21&gt;0,Data!F21-4,"")</f>
        <v>1</v>
      </c>
      <c r="G21" s="2">
        <f>IF(Data!G21&gt;0,Data!G21-4,"")</f>
        <v>1</v>
      </c>
      <c r="H21" s="2">
        <f>IF(Data!H21&gt;0,Data!H21-4,"")</f>
        <v>1</v>
      </c>
      <c r="K21" s="7" t="str">
        <f t="shared" si="0"/>
        <v/>
      </c>
      <c r="L21" s="7" t="str">
        <f t="shared" si="1"/>
        <v/>
      </c>
      <c r="M21" s="4">
        <f t="shared" si="2"/>
        <v>0</v>
      </c>
      <c r="O21" s="4">
        <f>IF(MAX(COUNTIF(Data!A21:H21,1),COUNTIF(Data!A21:H21,2),COUNTIF(Data!A21:H21,3),COUNTIF(Data!A21:H21,4),COUNTIF(Data!A21:H21,5),COUNTIF(Data!A21:H21,6),COUNTIF(Data!A21:H21,7))&gt;0,MAX(COUNTIF(Data!A21:H21,1),COUNTIF(Data!A21:H21,2),COUNTIF(Data!A21:H21,3),COUNTIF(Data!A21:H21,4),COUNTIF(Data!A21:H21,5),COUNTIF(Data!A21:H21,6),COUNTIF(Data!A21:H21,7)),"")</f>
        <v>5</v>
      </c>
      <c r="P21" s="4" t="str">
        <f>IF(COUNTIF(Data!A21:H21,4)=8,"Remove","")</f>
        <v/>
      </c>
    </row>
    <row r="22" spans="1:16" x14ac:dyDescent="0.25">
      <c r="A22" s="2">
        <f>IF(Data!A22&gt;0,Data!A22-4,"")</f>
        <v>0</v>
      </c>
      <c r="B22" s="2">
        <f>IF(Data!B22&gt;0,Data!B22-4,"")</f>
        <v>-1</v>
      </c>
      <c r="C22" s="2">
        <f>IF(Data!C22&gt;0,Data!C22-4,"")</f>
        <v>0</v>
      </c>
      <c r="D22" s="2">
        <f>IF(Data!D22&gt;0,Data!D22-4,"")</f>
        <v>1</v>
      </c>
      <c r="E22" s="2">
        <f>IF(Data!E22&gt;0,Data!E22-4,"")</f>
        <v>-2</v>
      </c>
      <c r="F22" s="2">
        <f>IF(Data!F22&gt;0,Data!F22-4,"")</f>
        <v>-2</v>
      </c>
      <c r="G22" s="2">
        <f>IF(Data!G22&gt;0,Data!G22-4,"")</f>
        <v>-2</v>
      </c>
      <c r="H22" s="2">
        <f>IF(Data!H22&gt;0,Data!H22-4,"")</f>
        <v>-3</v>
      </c>
      <c r="K22" s="7" t="str">
        <f t="shared" si="0"/>
        <v/>
      </c>
      <c r="L22" s="7" t="str">
        <f t="shared" si="1"/>
        <v/>
      </c>
      <c r="M22" s="4">
        <f t="shared" si="2"/>
        <v>0</v>
      </c>
      <c r="O22" s="4">
        <f>IF(MAX(COUNTIF(Data!A22:H22,1),COUNTIF(Data!A22:H22,2),COUNTIF(Data!A22:H22,3),COUNTIF(Data!A22:H22,4),COUNTIF(Data!A22:H22,5),COUNTIF(Data!A22:H22,6),COUNTIF(Data!A22:H22,7))&gt;0,MAX(COUNTIF(Data!A22:H22,1),COUNTIF(Data!A22:H22,2),COUNTIF(Data!A22:H22,3),COUNTIF(Data!A22:H22,4),COUNTIF(Data!A22:H22,5),COUNTIF(Data!A22:H22,6),COUNTIF(Data!A22:H22,7)),"")</f>
        <v>3</v>
      </c>
      <c r="P22" s="4" t="str">
        <f>IF(COUNTIF(Data!A22:H22,4)=8,"Remove","")</f>
        <v/>
      </c>
    </row>
    <row r="23" spans="1:16" x14ac:dyDescent="0.25">
      <c r="A23" s="2">
        <f>IF(Data!A23&gt;0,Data!A23-4,"")</f>
        <v>-1</v>
      </c>
      <c r="B23" s="2">
        <f>IF(Data!B23&gt;0,Data!B23-4,"")</f>
        <v>-2</v>
      </c>
      <c r="C23" s="2">
        <f>IF(Data!C23&gt;0,Data!C23-4,"")</f>
        <v>-2</v>
      </c>
      <c r="D23" s="2">
        <f>IF(Data!D23&gt;0,Data!D23-4,"")</f>
        <v>0</v>
      </c>
      <c r="E23" s="2">
        <f>IF(Data!E23&gt;0,Data!E23-4,"")</f>
        <v>2</v>
      </c>
      <c r="F23" s="2">
        <f>IF(Data!F23&gt;0,Data!F23-4,"")</f>
        <v>2</v>
      </c>
      <c r="G23" s="2">
        <f>IF(Data!G23&gt;0,Data!G23-4,"")</f>
        <v>2</v>
      </c>
      <c r="H23" s="2">
        <f>IF(Data!H23&gt;0,Data!H23-4,"")</f>
        <v>3</v>
      </c>
      <c r="K23" s="7" t="str">
        <f t="shared" si="0"/>
        <v/>
      </c>
      <c r="L23" s="7" t="str">
        <f t="shared" si="1"/>
        <v/>
      </c>
      <c r="M23" s="4">
        <f t="shared" si="2"/>
        <v>0</v>
      </c>
      <c r="O23" s="4">
        <f>IF(MAX(COUNTIF(Data!A23:H23,1),COUNTIF(Data!A23:H23,2),COUNTIF(Data!A23:H23,3),COUNTIF(Data!A23:H23,4),COUNTIF(Data!A23:H23,5),COUNTIF(Data!A23:H23,6),COUNTIF(Data!A23:H23,7))&gt;0,MAX(COUNTIF(Data!A23:H23,1),COUNTIF(Data!A23:H23,2),COUNTIF(Data!A23:H23,3),COUNTIF(Data!A23:H23,4),COUNTIF(Data!A23:H23,5),COUNTIF(Data!A23:H23,6),COUNTIF(Data!A23:H23,7)),"")</f>
        <v>3</v>
      </c>
      <c r="P23" s="4" t="str">
        <f>IF(COUNTIF(Data!A23:H23,4)=8,"Remove","")</f>
        <v/>
      </c>
    </row>
    <row r="24" spans="1:16" x14ac:dyDescent="0.25">
      <c r="A24" s="2">
        <f>IF(Data!A24&gt;0,Data!A24-4,"")</f>
        <v>2</v>
      </c>
      <c r="B24" s="2">
        <f>IF(Data!B24&gt;0,Data!B24-4,"")</f>
        <v>2</v>
      </c>
      <c r="C24" s="2">
        <f>IF(Data!C24&gt;0,Data!C24-4,"")</f>
        <v>2</v>
      </c>
      <c r="D24" s="2">
        <f>IF(Data!D24&gt;0,Data!D24-4,"")</f>
        <v>2</v>
      </c>
      <c r="E24" s="2">
        <f>IF(Data!E24&gt;0,Data!E24-4,"")</f>
        <v>2</v>
      </c>
      <c r="F24" s="2">
        <f>IF(Data!F24&gt;0,Data!F24-4,"")</f>
        <v>2</v>
      </c>
      <c r="G24" s="2">
        <f>IF(Data!G24&gt;0,Data!G24-4,"")</f>
        <v>2</v>
      </c>
      <c r="H24" s="2">
        <f>IF(Data!H24&gt;0,Data!H24-4,"")</f>
        <v>2</v>
      </c>
      <c r="K24" s="7" t="str">
        <f t="shared" si="0"/>
        <v/>
      </c>
      <c r="L24" s="7" t="str">
        <f t="shared" si="1"/>
        <v/>
      </c>
      <c r="M24" s="4">
        <f t="shared" si="2"/>
        <v>0</v>
      </c>
      <c r="O24" s="4">
        <f>IF(MAX(COUNTIF(Data!A24:H24,1),COUNTIF(Data!A24:H24,2),COUNTIF(Data!A24:H24,3),COUNTIF(Data!A24:H24,4),COUNTIF(Data!A24:H24,5),COUNTIF(Data!A24:H24,6),COUNTIF(Data!A24:H24,7))&gt;0,MAX(COUNTIF(Data!A24:H24,1),COUNTIF(Data!A24:H24,2),COUNTIF(Data!A24:H24,3),COUNTIF(Data!A24:H24,4),COUNTIF(Data!A24:H24,5),COUNTIF(Data!A24:H24,6),COUNTIF(Data!A24:H24,7)),"")</f>
        <v>8</v>
      </c>
      <c r="P24" s="4" t="str">
        <f>IF(COUNTIF(Data!A24:H24,4)=8,"Remove","")</f>
        <v/>
      </c>
    </row>
    <row r="25" spans="1:16" x14ac:dyDescent="0.25">
      <c r="A25" s="2">
        <f>IF(Data!A25&gt;0,Data!A25-4,"")</f>
        <v>-1</v>
      </c>
      <c r="B25" s="2">
        <f>IF(Data!B25&gt;0,Data!B25-4,"")</f>
        <v>-2</v>
      </c>
      <c r="C25" s="2">
        <f>IF(Data!C25&gt;0,Data!C25-4,"")</f>
        <v>0</v>
      </c>
      <c r="D25" s="2">
        <f>IF(Data!D25&gt;0,Data!D25-4,"")</f>
        <v>-1</v>
      </c>
      <c r="E25" s="2">
        <f>IF(Data!E25&gt;0,Data!E25-4,"")</f>
        <v>0</v>
      </c>
      <c r="F25" s="2">
        <f>IF(Data!F25&gt;0,Data!F25-4,"")</f>
        <v>0</v>
      </c>
      <c r="G25" s="2">
        <f>IF(Data!G25&gt;0,Data!G25-4,"")</f>
        <v>0</v>
      </c>
      <c r="H25" s="2">
        <f>IF(Data!H25&gt;0,Data!H25-4,"")</f>
        <v>0</v>
      </c>
      <c r="K25" s="7" t="str">
        <f t="shared" si="0"/>
        <v/>
      </c>
      <c r="L25" s="7" t="str">
        <f t="shared" si="1"/>
        <v/>
      </c>
      <c r="M25" s="4">
        <f t="shared" si="2"/>
        <v>0</v>
      </c>
      <c r="O25" s="4">
        <f>IF(MAX(COUNTIF(Data!A25:H25,1),COUNTIF(Data!A25:H25,2),COUNTIF(Data!A25:H25,3),COUNTIF(Data!A25:H25,4),COUNTIF(Data!A25:H25,5),COUNTIF(Data!A25:H25,6),COUNTIF(Data!A25:H25,7))&gt;0,MAX(COUNTIF(Data!A25:H25,1),COUNTIF(Data!A25:H25,2),COUNTIF(Data!A25:H25,3),COUNTIF(Data!A25:H25,4),COUNTIF(Data!A25:H25,5),COUNTIF(Data!A25:H25,6),COUNTIF(Data!A25:H25,7)),"")</f>
        <v>5</v>
      </c>
      <c r="P25" s="4" t="str">
        <f>IF(COUNTIF(Data!A25:H25,4)=8,"Remove","")</f>
        <v/>
      </c>
    </row>
    <row r="26" spans="1:16" x14ac:dyDescent="0.25">
      <c r="A26" s="2">
        <f>IF(Data!A26&gt;0,Data!A26-4,"")</f>
        <v>2</v>
      </c>
      <c r="B26" s="2">
        <f>IF(Data!B26&gt;0,Data!B26-4,"")</f>
        <v>2</v>
      </c>
      <c r="C26" s="2">
        <f>IF(Data!C26&gt;0,Data!C26-4,"")</f>
        <v>2</v>
      </c>
      <c r="D26" s="2">
        <f>IF(Data!D26&gt;0,Data!D26-4,"")</f>
        <v>2</v>
      </c>
      <c r="E26" s="2">
        <f>IF(Data!E26&gt;0,Data!E26-4,"")</f>
        <v>0</v>
      </c>
      <c r="F26" s="2">
        <f>IF(Data!F26&gt;0,Data!F26-4,"")</f>
        <v>2</v>
      </c>
      <c r="G26" s="2">
        <f>IF(Data!G26&gt;0,Data!G26-4,"")</f>
        <v>0</v>
      </c>
      <c r="H26" s="2">
        <f>IF(Data!H26&gt;0,Data!H26-4,"")</f>
        <v>1</v>
      </c>
      <c r="K26" s="7" t="str">
        <f t="shared" si="0"/>
        <v/>
      </c>
      <c r="L26" s="7" t="str">
        <f t="shared" si="1"/>
        <v/>
      </c>
      <c r="M26" s="4">
        <f t="shared" si="2"/>
        <v>0</v>
      </c>
      <c r="O26" s="4">
        <f>IF(MAX(COUNTIF(Data!A26:H26,1),COUNTIF(Data!A26:H26,2),COUNTIF(Data!A26:H26,3),COUNTIF(Data!A26:H26,4),COUNTIF(Data!A26:H26,5),COUNTIF(Data!A26:H26,6),COUNTIF(Data!A26:H26,7))&gt;0,MAX(COUNTIF(Data!A26:H26,1),COUNTIF(Data!A26:H26,2),COUNTIF(Data!A26:H26,3),COUNTIF(Data!A26:H26,4),COUNTIF(Data!A26:H26,5),COUNTIF(Data!A26:H26,6),COUNTIF(Data!A26:H26,7)),"")</f>
        <v>5</v>
      </c>
      <c r="P26" s="4" t="str">
        <f>IF(COUNTIF(Data!A26:H26,4)=8,"Remove","")</f>
        <v/>
      </c>
    </row>
    <row r="27" spans="1:16" x14ac:dyDescent="0.25">
      <c r="A27" s="2">
        <f>IF(Data!A27&gt;0,Data!A27-4,"")</f>
        <v>0</v>
      </c>
      <c r="B27" s="2">
        <f>IF(Data!B27&gt;0,Data!B27-4,"")</f>
        <v>-2</v>
      </c>
      <c r="C27" s="2">
        <f>IF(Data!C27&gt;0,Data!C27-4,"")</f>
        <v>0</v>
      </c>
      <c r="D27" s="2">
        <f>IF(Data!D27&gt;0,Data!D27-4,"")</f>
        <v>-1</v>
      </c>
      <c r="E27" s="2">
        <f>IF(Data!E27&gt;0,Data!E27-4,"")</f>
        <v>0</v>
      </c>
      <c r="F27" s="2">
        <f>IF(Data!F27&gt;0,Data!F27-4,"")</f>
        <v>-1</v>
      </c>
      <c r="G27" s="2">
        <f>IF(Data!G27&gt;0,Data!G27-4,"")</f>
        <v>-1</v>
      </c>
      <c r="H27" s="2">
        <f>IF(Data!H27&gt;0,Data!H27-4,"")</f>
        <v>-1</v>
      </c>
      <c r="K27" s="7" t="str">
        <f t="shared" si="0"/>
        <v/>
      </c>
      <c r="L27" s="7" t="str">
        <f t="shared" si="1"/>
        <v/>
      </c>
      <c r="M27" s="4">
        <f t="shared" si="2"/>
        <v>0</v>
      </c>
      <c r="O27" s="4">
        <f>IF(MAX(COUNTIF(Data!A27:H27,1),COUNTIF(Data!A27:H27,2),COUNTIF(Data!A27:H27,3),COUNTIF(Data!A27:H27,4),COUNTIF(Data!A27:H27,5),COUNTIF(Data!A27:H27,6),COUNTIF(Data!A27:H27,7))&gt;0,MAX(COUNTIF(Data!A27:H27,1),COUNTIF(Data!A27:H27,2),COUNTIF(Data!A27:H27,3),COUNTIF(Data!A27:H27,4),COUNTIF(Data!A27:H27,5),COUNTIF(Data!A27:H27,6),COUNTIF(Data!A27:H27,7)),"")</f>
        <v>4</v>
      </c>
      <c r="P27" s="4" t="str">
        <f>IF(COUNTIF(Data!A27:H27,4)=8,"Remove","")</f>
        <v/>
      </c>
    </row>
    <row r="28" spans="1:16" x14ac:dyDescent="0.25">
      <c r="A28" s="2">
        <f>IF(Data!A28&gt;0,Data!A28-4,"")</f>
        <v>-1</v>
      </c>
      <c r="B28" s="2">
        <f>IF(Data!B28&gt;0,Data!B28-4,"")</f>
        <v>-3</v>
      </c>
      <c r="C28" s="2">
        <f>IF(Data!C28&gt;0,Data!C28-4,"")</f>
        <v>-2</v>
      </c>
      <c r="D28" s="2">
        <f>IF(Data!D28&gt;0,Data!D28-4,"")</f>
        <v>-1</v>
      </c>
      <c r="E28" s="2">
        <f>IF(Data!E28&gt;0,Data!E28-4,"")</f>
        <v>-2</v>
      </c>
      <c r="F28" s="2">
        <f>IF(Data!F28&gt;0,Data!F28-4,"")</f>
        <v>-2</v>
      </c>
      <c r="G28" s="2">
        <f>IF(Data!G28&gt;0,Data!G28-4,"")</f>
        <v>-3</v>
      </c>
      <c r="H28" s="2">
        <f>IF(Data!H28&gt;0,Data!H28-4,"")</f>
        <v>0</v>
      </c>
      <c r="K28" s="7" t="str">
        <f t="shared" si="0"/>
        <v/>
      </c>
      <c r="L28" s="7" t="str">
        <f t="shared" si="1"/>
        <v/>
      </c>
      <c r="M28" s="4">
        <f t="shared" si="2"/>
        <v>0</v>
      </c>
      <c r="O28" s="4">
        <f>IF(MAX(COUNTIF(Data!A28:H28,1),COUNTIF(Data!A28:H28,2),COUNTIF(Data!A28:H28,3),COUNTIF(Data!A28:H28,4),COUNTIF(Data!A28:H28,5),COUNTIF(Data!A28:H28,6),COUNTIF(Data!A28:H28,7))&gt;0,MAX(COUNTIF(Data!A28:H28,1),COUNTIF(Data!A28:H28,2),COUNTIF(Data!A28:H28,3),COUNTIF(Data!A28:H28,4),COUNTIF(Data!A28:H28,5),COUNTIF(Data!A28:H28,6),COUNTIF(Data!A28:H28,7)),"")</f>
        <v>3</v>
      </c>
      <c r="P28" s="4" t="str">
        <f>IF(COUNTIF(Data!A28:H28,4)=8,"Remove","")</f>
        <v/>
      </c>
    </row>
    <row r="29" spans="1:16" x14ac:dyDescent="0.25">
      <c r="A29" s="2">
        <f>IF(Data!A29&gt;0,Data!A29-4,"")</f>
        <v>1</v>
      </c>
      <c r="B29" s="2">
        <f>IF(Data!B29&gt;0,Data!B29-4,"")</f>
        <v>2</v>
      </c>
      <c r="C29" s="2">
        <f>IF(Data!C29&gt;0,Data!C29-4,"")</f>
        <v>1</v>
      </c>
      <c r="D29" s="2">
        <f>IF(Data!D29&gt;0,Data!D29-4,"")</f>
        <v>2</v>
      </c>
      <c r="E29" s="2">
        <f>IF(Data!E29&gt;0,Data!E29-4,"")</f>
        <v>1</v>
      </c>
      <c r="F29" s="2">
        <f>IF(Data!F29&gt;0,Data!F29-4,"")</f>
        <v>1</v>
      </c>
      <c r="G29" s="2">
        <f>IF(Data!G29&gt;0,Data!G29-4,"")</f>
        <v>1</v>
      </c>
      <c r="H29" s="2">
        <f>IF(Data!H29&gt;0,Data!H29-4,"")</f>
        <v>0</v>
      </c>
      <c r="K29" s="7" t="str">
        <f t="shared" si="0"/>
        <v/>
      </c>
      <c r="L29" s="7" t="str">
        <f t="shared" si="1"/>
        <v/>
      </c>
      <c r="M29" s="4">
        <f t="shared" si="2"/>
        <v>0</v>
      </c>
      <c r="O29" s="4">
        <f>IF(MAX(COUNTIF(Data!A29:H29,1),COUNTIF(Data!A29:H29,2),COUNTIF(Data!A29:H29,3),COUNTIF(Data!A29:H29,4),COUNTIF(Data!A29:H29,5),COUNTIF(Data!A29:H29,6),COUNTIF(Data!A29:H29,7))&gt;0,MAX(COUNTIF(Data!A29:H29,1),COUNTIF(Data!A29:H29,2),COUNTIF(Data!A29:H29,3),COUNTIF(Data!A29:H29,4),COUNTIF(Data!A29:H29,5),COUNTIF(Data!A29:H29,6),COUNTIF(Data!A29:H29,7)),"")</f>
        <v>5</v>
      </c>
      <c r="P29" s="4" t="str">
        <f>IF(COUNTIF(Data!A29:H29,4)=8,"Remove","")</f>
        <v/>
      </c>
    </row>
    <row r="30" spans="1:16" x14ac:dyDescent="0.25">
      <c r="A30" s="2">
        <f>IF(Data!A30&gt;0,Data!A30-4,"")</f>
        <v>1</v>
      </c>
      <c r="B30" s="2">
        <f>IF(Data!B30&gt;0,Data!B30-4,"")</f>
        <v>1</v>
      </c>
      <c r="C30" s="2">
        <f>IF(Data!C30&gt;0,Data!C30-4,"")</f>
        <v>1</v>
      </c>
      <c r="D30" s="2">
        <f>IF(Data!D30&gt;0,Data!D30-4,"")</f>
        <v>2</v>
      </c>
      <c r="E30" s="2">
        <f>IF(Data!E30&gt;0,Data!E30-4,"")</f>
        <v>-1</v>
      </c>
      <c r="F30" s="2">
        <f>IF(Data!F30&gt;0,Data!F30-4,"")</f>
        <v>0</v>
      </c>
      <c r="G30" s="2">
        <f>IF(Data!G30&gt;0,Data!G30-4,"")</f>
        <v>-1</v>
      </c>
      <c r="H30" s="2">
        <f>IF(Data!H30&gt;0,Data!H30-4,"")</f>
        <v>-2</v>
      </c>
      <c r="K30" s="7" t="str">
        <f t="shared" si="0"/>
        <v/>
      </c>
      <c r="L30" s="7" t="str">
        <f t="shared" si="1"/>
        <v/>
      </c>
      <c r="M30" s="4">
        <f t="shared" si="2"/>
        <v>0</v>
      </c>
      <c r="O30" s="4">
        <f>IF(MAX(COUNTIF(Data!A30:H30,1),COUNTIF(Data!A30:H30,2),COUNTIF(Data!A30:H30,3),COUNTIF(Data!A30:H30,4),COUNTIF(Data!A30:H30,5),COUNTIF(Data!A30:H30,6),COUNTIF(Data!A30:H30,7))&gt;0,MAX(COUNTIF(Data!A30:H30,1),COUNTIF(Data!A30:H30,2),COUNTIF(Data!A30:H30,3),COUNTIF(Data!A30:H30,4),COUNTIF(Data!A30:H30,5),COUNTIF(Data!A30:H30,6),COUNTIF(Data!A30:H30,7)),"")</f>
        <v>3</v>
      </c>
      <c r="P30" s="4" t="str">
        <f>IF(COUNTIF(Data!A30:H30,4)=8,"Remove","")</f>
        <v/>
      </c>
    </row>
    <row r="31" spans="1:16" x14ac:dyDescent="0.25">
      <c r="A31" s="2">
        <f>IF(Data!A31&gt;0,Data!A31-4,"")</f>
        <v>1</v>
      </c>
      <c r="B31" s="2">
        <f>IF(Data!B31&gt;0,Data!B31-4,"")</f>
        <v>2</v>
      </c>
      <c r="C31" s="2">
        <f>IF(Data!C31&gt;0,Data!C31-4,"")</f>
        <v>1</v>
      </c>
      <c r="D31" s="2">
        <f>IF(Data!D31&gt;0,Data!D31-4,"")</f>
        <v>0</v>
      </c>
      <c r="E31" s="2">
        <f>IF(Data!E31&gt;0,Data!E31-4,"")</f>
        <v>0</v>
      </c>
      <c r="F31" s="2">
        <f>IF(Data!F31&gt;0,Data!F31-4,"")</f>
        <v>0</v>
      </c>
      <c r="G31" s="2">
        <f>IF(Data!G31&gt;0,Data!G31-4,"")</f>
        <v>1</v>
      </c>
      <c r="H31" s="2">
        <f>IF(Data!H31&gt;0,Data!H31-4,"")</f>
        <v>1</v>
      </c>
      <c r="K31" s="7" t="str">
        <f t="shared" si="0"/>
        <v/>
      </c>
      <c r="L31" s="7" t="str">
        <f t="shared" si="1"/>
        <v/>
      </c>
      <c r="M31" s="4">
        <f t="shared" si="2"/>
        <v>0</v>
      </c>
      <c r="O31" s="4">
        <f>IF(MAX(COUNTIF(Data!A31:H31,1),COUNTIF(Data!A31:H31,2),COUNTIF(Data!A31:H31,3),COUNTIF(Data!A31:H31,4),COUNTIF(Data!A31:H31,5),COUNTIF(Data!A31:H31,6),COUNTIF(Data!A31:H31,7))&gt;0,MAX(COUNTIF(Data!A31:H31,1),COUNTIF(Data!A31:H31,2),COUNTIF(Data!A31:H31,3),COUNTIF(Data!A31:H31,4),COUNTIF(Data!A31:H31,5),COUNTIF(Data!A31:H31,6),COUNTIF(Data!A31:H31,7)),"")</f>
        <v>4</v>
      </c>
      <c r="P31" s="4" t="str">
        <f>IF(COUNTIF(Data!A31:H31,4)=8,"Remove","")</f>
        <v/>
      </c>
    </row>
    <row r="32" spans="1:16" x14ac:dyDescent="0.25">
      <c r="A32" s="2">
        <f>IF(Data!A32&gt;0,Data!A32-4,"")</f>
        <v>2</v>
      </c>
      <c r="B32" s="2">
        <f>IF(Data!B32&gt;0,Data!B32-4,"")</f>
        <v>0</v>
      </c>
      <c r="C32" s="2">
        <f>IF(Data!C32&gt;0,Data!C32-4,"")</f>
        <v>2</v>
      </c>
      <c r="D32" s="2">
        <f>IF(Data!D32&gt;0,Data!D32-4,"")</f>
        <v>0</v>
      </c>
      <c r="E32" s="2">
        <f>IF(Data!E32&gt;0,Data!E32-4,"")</f>
        <v>0</v>
      </c>
      <c r="F32" s="2">
        <f>IF(Data!F32&gt;0,Data!F32-4,"")</f>
        <v>1</v>
      </c>
      <c r="G32" s="2">
        <f>IF(Data!G32&gt;0,Data!G32-4,"")</f>
        <v>0</v>
      </c>
      <c r="H32" s="2">
        <f>IF(Data!H32&gt;0,Data!H32-4,"")</f>
        <v>-1</v>
      </c>
      <c r="K32" s="7" t="str">
        <f t="shared" si="0"/>
        <v/>
      </c>
      <c r="L32" s="7" t="str">
        <f t="shared" si="1"/>
        <v/>
      </c>
      <c r="M32" s="4">
        <f t="shared" si="2"/>
        <v>0</v>
      </c>
      <c r="O32" s="4">
        <f>IF(MAX(COUNTIF(Data!A32:H32,1),COUNTIF(Data!A32:H32,2),COUNTIF(Data!A32:H32,3),COUNTIF(Data!A32:H32,4),COUNTIF(Data!A32:H32,5),COUNTIF(Data!A32:H32,6),COUNTIF(Data!A32:H32,7))&gt;0,MAX(COUNTIF(Data!A32:H32,1),COUNTIF(Data!A32:H32,2),COUNTIF(Data!A32:H32,3),COUNTIF(Data!A32:H32,4),COUNTIF(Data!A32:H32,5),COUNTIF(Data!A32:H32,6),COUNTIF(Data!A32:H32,7)),"")</f>
        <v>4</v>
      </c>
      <c r="P32" s="4" t="str">
        <f>IF(COUNTIF(Data!A32:H32,4)=8,"Remove","")</f>
        <v/>
      </c>
    </row>
    <row r="33" spans="1:16" x14ac:dyDescent="0.25">
      <c r="A33" s="2">
        <f>IF(Data!A33&gt;0,Data!A33-4,"")</f>
        <v>1</v>
      </c>
      <c r="B33" s="2">
        <f>IF(Data!B33&gt;0,Data!B33-4,"")</f>
        <v>1</v>
      </c>
      <c r="C33" s="2">
        <f>IF(Data!C33&gt;0,Data!C33-4,"")</f>
        <v>1</v>
      </c>
      <c r="D33" s="2">
        <f>IF(Data!D33&gt;0,Data!D33-4,"")</f>
        <v>1</v>
      </c>
      <c r="E33" s="2">
        <f>IF(Data!E33&gt;0,Data!E33-4,"")</f>
        <v>1</v>
      </c>
      <c r="F33" s="2">
        <f>IF(Data!F33&gt;0,Data!F33-4,"")</f>
        <v>1</v>
      </c>
      <c r="G33" s="2">
        <f>IF(Data!G33&gt;0,Data!G33-4,"")</f>
        <v>1</v>
      </c>
      <c r="H33" s="2">
        <f>IF(Data!H33&gt;0,Data!H33-4,"")</f>
        <v>1</v>
      </c>
      <c r="K33" s="7" t="str">
        <f t="shared" si="0"/>
        <v/>
      </c>
      <c r="L33" s="7" t="str">
        <f t="shared" si="1"/>
        <v/>
      </c>
      <c r="M33" s="4">
        <f t="shared" si="2"/>
        <v>0</v>
      </c>
      <c r="O33" s="4">
        <f>IF(MAX(COUNTIF(Data!A33:H33,1),COUNTIF(Data!A33:H33,2),COUNTIF(Data!A33:H33,3),COUNTIF(Data!A33:H33,4),COUNTIF(Data!A33:H33,5),COUNTIF(Data!A33:H33,6),COUNTIF(Data!A33:H33,7))&gt;0,MAX(COUNTIF(Data!A33:H33,1),COUNTIF(Data!A33:H33,2),COUNTIF(Data!A33:H33,3),COUNTIF(Data!A33:H33,4),COUNTIF(Data!A33:H33,5),COUNTIF(Data!A33:H33,6),COUNTIF(Data!A33:H33,7)),"")</f>
        <v>8</v>
      </c>
      <c r="P33" s="4" t="str">
        <f>IF(COUNTIF(Data!A33:H33,4)=8,"Remove","")</f>
        <v/>
      </c>
    </row>
    <row r="34" spans="1:16" x14ac:dyDescent="0.25">
      <c r="A34" s="2">
        <f>IF(Data!A34&gt;0,Data!A34-4,"")</f>
        <v>-2</v>
      </c>
      <c r="B34" s="2">
        <f>IF(Data!B34&gt;0,Data!B34-4,"")</f>
        <v>-3</v>
      </c>
      <c r="C34" s="2">
        <f>IF(Data!C34&gt;0,Data!C34-4,"")</f>
        <v>-3</v>
      </c>
      <c r="D34" s="2">
        <f>IF(Data!D34&gt;0,Data!D34-4,"")</f>
        <v>-3</v>
      </c>
      <c r="E34" s="2">
        <f>IF(Data!E34&gt;0,Data!E34-4,"")</f>
        <v>-3</v>
      </c>
      <c r="F34" s="2">
        <f>IF(Data!F34&gt;0,Data!F34-4,"")</f>
        <v>-3</v>
      </c>
      <c r="G34" s="2">
        <f>IF(Data!G34&gt;0,Data!G34-4,"")</f>
        <v>-1</v>
      </c>
      <c r="H34" s="2">
        <f>IF(Data!H34&gt;0,Data!H34-4,"")</f>
        <v>-2</v>
      </c>
      <c r="K34" s="7" t="str">
        <f t="shared" si="0"/>
        <v/>
      </c>
      <c r="L34" s="7" t="str">
        <f t="shared" si="1"/>
        <v/>
      </c>
      <c r="M34" s="4">
        <f t="shared" si="2"/>
        <v>0</v>
      </c>
      <c r="O34" s="4">
        <f>IF(MAX(COUNTIF(Data!A34:H34,1),COUNTIF(Data!A34:H34,2),COUNTIF(Data!A34:H34,3),COUNTIF(Data!A34:H34,4),COUNTIF(Data!A34:H34,5),COUNTIF(Data!A34:H34,6),COUNTIF(Data!A34:H34,7))&gt;0,MAX(COUNTIF(Data!A34:H34,1),COUNTIF(Data!A34:H34,2),COUNTIF(Data!A34:H34,3),COUNTIF(Data!A34:H34,4),COUNTIF(Data!A34:H34,5),COUNTIF(Data!A34:H34,6),COUNTIF(Data!A34:H34,7)),"")</f>
        <v>5</v>
      </c>
      <c r="P34" s="4" t="str">
        <f>IF(COUNTIF(Data!A34:H34,4)=8,"Remove","")</f>
        <v/>
      </c>
    </row>
    <row r="35" spans="1:16" x14ac:dyDescent="0.25">
      <c r="A35" s="2">
        <f>IF(Data!A35&gt;0,Data!A35-4,"")</f>
        <v>-2</v>
      </c>
      <c r="B35" s="2">
        <f>IF(Data!B35&gt;0,Data!B35-4,"")</f>
        <v>1</v>
      </c>
      <c r="C35" s="2">
        <f>IF(Data!C35&gt;0,Data!C35-4,"")</f>
        <v>1</v>
      </c>
      <c r="D35" s="2">
        <f>IF(Data!D35&gt;0,Data!D35-4,"")</f>
        <v>1</v>
      </c>
      <c r="E35" s="2">
        <f>IF(Data!E35&gt;0,Data!E35-4,"")</f>
        <v>2</v>
      </c>
      <c r="F35" s="2">
        <f>IF(Data!F35&gt;0,Data!F35-4,"")</f>
        <v>2</v>
      </c>
      <c r="G35" s="2">
        <f>IF(Data!G35&gt;0,Data!G35-4,"")</f>
        <v>0</v>
      </c>
      <c r="H35" s="2">
        <f>IF(Data!H35&gt;0,Data!H35-4,"")</f>
        <v>0</v>
      </c>
      <c r="K35" s="7" t="str">
        <f t="shared" si="0"/>
        <v/>
      </c>
      <c r="L35" s="7" t="str">
        <f t="shared" si="1"/>
        <v/>
      </c>
      <c r="M35" s="4">
        <f t="shared" si="2"/>
        <v>0</v>
      </c>
      <c r="O35" s="4">
        <f>IF(MAX(COUNTIF(Data!A35:H35,1),COUNTIF(Data!A35:H35,2),COUNTIF(Data!A35:H35,3),COUNTIF(Data!A35:H35,4),COUNTIF(Data!A35:H35,5),COUNTIF(Data!A35:H35,6),COUNTIF(Data!A35:H35,7))&gt;0,MAX(COUNTIF(Data!A35:H35,1),COUNTIF(Data!A35:H35,2),COUNTIF(Data!A35:H35,3),COUNTIF(Data!A35:H35,4),COUNTIF(Data!A35:H35,5),COUNTIF(Data!A35:H35,6),COUNTIF(Data!A35:H35,7)),"")</f>
        <v>3</v>
      </c>
      <c r="P35" s="4" t="str">
        <f>IF(COUNTIF(Data!A35:H35,4)=8,"Remove","")</f>
        <v/>
      </c>
    </row>
    <row r="36" spans="1:16" x14ac:dyDescent="0.25">
      <c r="A36" s="2">
        <f>IF(Data!A36&gt;0,Data!A36-4,"")</f>
        <v>-1</v>
      </c>
      <c r="B36" s="2">
        <f>IF(Data!B36&gt;0,Data!B36-4,"")</f>
        <v>-2</v>
      </c>
      <c r="C36" s="2">
        <f>IF(Data!C36&gt;0,Data!C36-4,"")</f>
        <v>-2</v>
      </c>
      <c r="D36" s="2">
        <f>IF(Data!D36&gt;0,Data!D36-4,"")</f>
        <v>-2</v>
      </c>
      <c r="E36" s="2">
        <f>IF(Data!E36&gt;0,Data!E36-4,"")</f>
        <v>-2</v>
      </c>
      <c r="F36" s="2">
        <f>IF(Data!F36&gt;0,Data!F36-4,"")</f>
        <v>0</v>
      </c>
      <c r="G36" s="2">
        <f>IF(Data!G36&gt;0,Data!G36-4,"")</f>
        <v>-1</v>
      </c>
      <c r="H36" s="2">
        <f>IF(Data!H36&gt;0,Data!H36-4,"")</f>
        <v>-2</v>
      </c>
      <c r="K36" s="7" t="str">
        <f t="shared" si="0"/>
        <v/>
      </c>
      <c r="L36" s="7" t="str">
        <f t="shared" si="1"/>
        <v/>
      </c>
      <c r="M36" s="4">
        <f t="shared" si="2"/>
        <v>0</v>
      </c>
      <c r="O36" s="4">
        <f>IF(MAX(COUNTIF(Data!A36:H36,1),COUNTIF(Data!A36:H36,2),COUNTIF(Data!A36:H36,3),COUNTIF(Data!A36:H36,4),COUNTIF(Data!A36:H36,5),COUNTIF(Data!A36:H36,6),COUNTIF(Data!A36:H36,7))&gt;0,MAX(COUNTIF(Data!A36:H36,1),COUNTIF(Data!A36:H36,2),COUNTIF(Data!A36:H36,3),COUNTIF(Data!A36:H36,4),COUNTIF(Data!A36:H36,5),COUNTIF(Data!A36:H36,6),COUNTIF(Data!A36:H36,7)),"")</f>
        <v>5</v>
      </c>
      <c r="P36" s="4" t="str">
        <f>IF(COUNTIF(Data!A36:H36,4)=8,"Remove","")</f>
        <v/>
      </c>
    </row>
    <row r="37" spans="1:16" x14ac:dyDescent="0.25">
      <c r="A37" s="2">
        <f>IF(Data!A37&gt;0,Data!A37-4,"")</f>
        <v>-1</v>
      </c>
      <c r="B37" s="2">
        <f>IF(Data!B37&gt;0,Data!B37-4,"")</f>
        <v>0</v>
      </c>
      <c r="C37" s="2">
        <f>IF(Data!C37&gt;0,Data!C37-4,"")</f>
        <v>1</v>
      </c>
      <c r="D37" s="2">
        <f>IF(Data!D37&gt;0,Data!D37-4,"")</f>
        <v>1</v>
      </c>
      <c r="E37" s="2">
        <f>IF(Data!E37&gt;0,Data!E37-4,"")</f>
        <v>1</v>
      </c>
      <c r="F37" s="2">
        <f>IF(Data!F37&gt;0,Data!F37-4,"")</f>
        <v>1</v>
      </c>
      <c r="G37" s="2">
        <f>IF(Data!G37&gt;0,Data!G37-4,"")</f>
        <v>-1</v>
      </c>
      <c r="H37" s="2">
        <f>IF(Data!H37&gt;0,Data!H37-4,"")</f>
        <v>-1</v>
      </c>
      <c r="K37" s="7" t="str">
        <f t="shared" si="0"/>
        <v/>
      </c>
      <c r="L37" s="7" t="str">
        <f t="shared" si="1"/>
        <v/>
      </c>
      <c r="M37" s="4">
        <f t="shared" si="2"/>
        <v>0</v>
      </c>
      <c r="O37" s="4">
        <f>IF(MAX(COUNTIF(Data!A37:H37,1),COUNTIF(Data!A37:H37,2),COUNTIF(Data!A37:H37,3),COUNTIF(Data!A37:H37,4),COUNTIF(Data!A37:H37,5),COUNTIF(Data!A37:H37,6),COUNTIF(Data!A37:H37,7))&gt;0,MAX(COUNTIF(Data!A37:H37,1),COUNTIF(Data!A37:H37,2),COUNTIF(Data!A37:H37,3),COUNTIF(Data!A37:H37,4),COUNTIF(Data!A37:H37,5),COUNTIF(Data!A37:H37,6),COUNTIF(Data!A37:H37,7)),"")</f>
        <v>4</v>
      </c>
      <c r="P37" s="4" t="str">
        <f>IF(COUNTIF(Data!A37:H37,4)=8,"Remove","")</f>
        <v/>
      </c>
    </row>
    <row r="38" spans="1:16" x14ac:dyDescent="0.25">
      <c r="A38" s="2">
        <f>IF(Data!A38&gt;0,Data!A38-4,"")</f>
        <v>1</v>
      </c>
      <c r="B38" s="2">
        <f>IF(Data!B38&gt;0,Data!B38-4,"")</f>
        <v>0</v>
      </c>
      <c r="C38" s="2">
        <f>IF(Data!C38&gt;0,Data!C38-4,"")</f>
        <v>1</v>
      </c>
      <c r="D38" s="2">
        <f>IF(Data!D38&gt;0,Data!D38-4,"")</f>
        <v>-2</v>
      </c>
      <c r="E38" s="2">
        <f>IF(Data!E38&gt;0,Data!E38-4,"")</f>
        <v>1</v>
      </c>
      <c r="F38" s="2">
        <f>IF(Data!F38&gt;0,Data!F38-4,"")</f>
        <v>1</v>
      </c>
      <c r="G38" s="2">
        <f>IF(Data!G38&gt;0,Data!G38-4,"")</f>
        <v>1</v>
      </c>
      <c r="H38" s="2">
        <f>IF(Data!H38&gt;0,Data!H38-4,"")</f>
        <v>0</v>
      </c>
      <c r="K38" s="7" t="str">
        <f t="shared" si="0"/>
        <v/>
      </c>
      <c r="L38" s="7" t="str">
        <f t="shared" si="1"/>
        <v/>
      </c>
      <c r="M38" s="4">
        <f t="shared" si="2"/>
        <v>0</v>
      </c>
      <c r="O38" s="4">
        <f>IF(MAX(COUNTIF(Data!A38:H38,1),COUNTIF(Data!A38:H38,2),COUNTIF(Data!A38:H38,3),COUNTIF(Data!A38:H38,4),COUNTIF(Data!A38:H38,5),COUNTIF(Data!A38:H38,6),COUNTIF(Data!A38:H38,7))&gt;0,MAX(COUNTIF(Data!A38:H38,1),COUNTIF(Data!A38:H38,2),COUNTIF(Data!A38:H38,3),COUNTIF(Data!A38:H38,4),COUNTIF(Data!A38:H38,5),COUNTIF(Data!A38:H38,6),COUNTIF(Data!A38:H38,7)),"")</f>
        <v>5</v>
      </c>
      <c r="P38" s="4" t="str">
        <f>IF(COUNTIF(Data!A38:H38,4)=8,"Remove","")</f>
        <v/>
      </c>
    </row>
    <row r="39" spans="1:16" x14ac:dyDescent="0.25">
      <c r="A39" s="2">
        <f>IF(Data!A39&gt;0,Data!A39-4,"")</f>
        <v>0</v>
      </c>
      <c r="B39" s="2">
        <f>IF(Data!B39&gt;0,Data!B39-4,"")</f>
        <v>0</v>
      </c>
      <c r="C39" s="2">
        <f>IF(Data!C39&gt;0,Data!C39-4,"")</f>
        <v>0</v>
      </c>
      <c r="D39" s="2">
        <f>IF(Data!D39&gt;0,Data!D39-4,"")</f>
        <v>1</v>
      </c>
      <c r="E39" s="2">
        <f>IF(Data!E39&gt;0,Data!E39-4,"")</f>
        <v>0</v>
      </c>
      <c r="F39" s="2">
        <f>IF(Data!F39&gt;0,Data!F39-4,"")</f>
        <v>0</v>
      </c>
      <c r="G39" s="2">
        <f>IF(Data!G39&gt;0,Data!G39-4,"")</f>
        <v>0</v>
      </c>
      <c r="H39" s="2">
        <f>IF(Data!H39&gt;0,Data!H39-4,"")</f>
        <v>0</v>
      </c>
      <c r="K39" s="7" t="str">
        <f t="shared" si="0"/>
        <v/>
      </c>
      <c r="L39" s="7" t="str">
        <f t="shared" si="1"/>
        <v/>
      </c>
      <c r="M39" s="4">
        <f t="shared" si="2"/>
        <v>0</v>
      </c>
      <c r="O39" s="4">
        <f>IF(MAX(COUNTIF(Data!A39:H39,1),COUNTIF(Data!A39:H39,2),COUNTIF(Data!A39:H39,3),COUNTIF(Data!A39:H39,4),COUNTIF(Data!A39:H39,5),COUNTIF(Data!A39:H39,6),COUNTIF(Data!A39:H39,7))&gt;0,MAX(COUNTIF(Data!A39:H39,1),COUNTIF(Data!A39:H39,2),COUNTIF(Data!A39:H39,3),COUNTIF(Data!A39:H39,4),COUNTIF(Data!A39:H39,5),COUNTIF(Data!A39:H39,6),COUNTIF(Data!A39:H39,7)),"")</f>
        <v>7</v>
      </c>
      <c r="P39" s="4" t="str">
        <f>IF(COUNTIF(Data!A39:H39,4)=8,"Remove","")</f>
        <v/>
      </c>
    </row>
    <row r="40" spans="1:16" x14ac:dyDescent="0.25">
      <c r="A40" s="2">
        <f>IF(Data!A40&gt;0,Data!A40-4,"")</f>
        <v>0</v>
      </c>
      <c r="B40" s="2">
        <f>IF(Data!B40&gt;0,Data!B40-4,"")</f>
        <v>0</v>
      </c>
      <c r="C40" s="2">
        <f>IF(Data!C40&gt;0,Data!C40-4,"")</f>
        <v>0</v>
      </c>
      <c r="D40" s="2">
        <f>IF(Data!D40&gt;0,Data!D40-4,"")</f>
        <v>-2</v>
      </c>
      <c r="E40" s="2">
        <f>IF(Data!E40&gt;0,Data!E40-4,"")</f>
        <v>-1</v>
      </c>
      <c r="F40" s="2">
        <f>IF(Data!F40&gt;0,Data!F40-4,"")</f>
        <v>-1</v>
      </c>
      <c r="G40" s="2">
        <f>IF(Data!G40&gt;0,Data!G40-4,"")</f>
        <v>0</v>
      </c>
      <c r="H40" s="2">
        <f>IF(Data!H40&gt;0,Data!H40-4,"")</f>
        <v>0</v>
      </c>
      <c r="K40" s="7" t="str">
        <f t="shared" si="0"/>
        <v/>
      </c>
      <c r="L40" s="7" t="str">
        <f t="shared" si="1"/>
        <v/>
      </c>
      <c r="M40" s="4">
        <f t="shared" si="2"/>
        <v>0</v>
      </c>
      <c r="O40" s="4">
        <f>IF(MAX(COUNTIF(Data!A40:H40,1),COUNTIF(Data!A40:H40,2),COUNTIF(Data!A40:H40,3),COUNTIF(Data!A40:H40,4),COUNTIF(Data!A40:H40,5),COUNTIF(Data!A40:H40,6),COUNTIF(Data!A40:H40,7))&gt;0,MAX(COUNTIF(Data!A40:H40,1),COUNTIF(Data!A40:H40,2),COUNTIF(Data!A40:H40,3),COUNTIF(Data!A40:H40,4),COUNTIF(Data!A40:H40,5),COUNTIF(Data!A40:H40,6),COUNTIF(Data!A40:H40,7)),"")</f>
        <v>5</v>
      </c>
      <c r="P40" s="4" t="str">
        <f>IF(COUNTIF(Data!A40:H40,4)=8,"Remove","")</f>
        <v/>
      </c>
    </row>
    <row r="41" spans="1:16" x14ac:dyDescent="0.25">
      <c r="A41" s="2">
        <f>IF(Data!A41&gt;0,Data!A41-4,"")</f>
        <v>-1</v>
      </c>
      <c r="B41" s="2">
        <f>IF(Data!B41&gt;0,Data!B41-4,"")</f>
        <v>-2</v>
      </c>
      <c r="C41" s="2">
        <f>IF(Data!C41&gt;0,Data!C41-4,"")</f>
        <v>-1</v>
      </c>
      <c r="D41" s="2">
        <f>IF(Data!D41&gt;0,Data!D41-4,"")</f>
        <v>-2</v>
      </c>
      <c r="E41" s="2">
        <f>IF(Data!E41&gt;0,Data!E41-4,"")</f>
        <v>-1</v>
      </c>
      <c r="F41" s="2">
        <f>IF(Data!F41&gt;0,Data!F41-4,"")</f>
        <v>0</v>
      </c>
      <c r="G41" s="2">
        <f>IF(Data!G41&gt;0,Data!G41-4,"")</f>
        <v>0</v>
      </c>
      <c r="H41" s="2">
        <f>IF(Data!H41&gt;0,Data!H41-4,"")</f>
        <v>-2</v>
      </c>
      <c r="K41" s="7" t="str">
        <f t="shared" si="0"/>
        <v/>
      </c>
      <c r="L41" s="7" t="str">
        <f t="shared" si="1"/>
        <v/>
      </c>
      <c r="M41" s="4">
        <f t="shared" si="2"/>
        <v>0</v>
      </c>
      <c r="O41" s="4">
        <f>IF(MAX(COUNTIF(Data!A41:H41,1),COUNTIF(Data!A41:H41,2),COUNTIF(Data!A41:H41,3),COUNTIF(Data!A41:H41,4),COUNTIF(Data!A41:H41,5),COUNTIF(Data!A41:H41,6),COUNTIF(Data!A41:H41,7))&gt;0,MAX(COUNTIF(Data!A41:H41,1),COUNTIF(Data!A41:H41,2),COUNTIF(Data!A41:H41,3),COUNTIF(Data!A41:H41,4),COUNTIF(Data!A41:H41,5),COUNTIF(Data!A41:H41,6),COUNTIF(Data!A41:H41,7)),"")</f>
        <v>3</v>
      </c>
      <c r="P41" s="4" t="str">
        <f>IF(COUNTIF(Data!A41:H41,4)=8,"Remove","")</f>
        <v/>
      </c>
    </row>
    <row r="42" spans="1:16" x14ac:dyDescent="0.25">
      <c r="A42" s="2">
        <f>IF(Data!A42&gt;0,Data!A42-4,"")</f>
        <v>2</v>
      </c>
      <c r="B42" s="2">
        <f>IF(Data!B42&gt;0,Data!B42-4,"")</f>
        <v>0</v>
      </c>
      <c r="C42" s="2">
        <f>IF(Data!C42&gt;0,Data!C42-4,"")</f>
        <v>2</v>
      </c>
      <c r="D42" s="2">
        <f>IF(Data!D42&gt;0,Data!D42-4,"")</f>
        <v>1</v>
      </c>
      <c r="E42" s="2">
        <f>IF(Data!E42&gt;0,Data!E42-4,"")</f>
        <v>0</v>
      </c>
      <c r="F42" s="2">
        <f>IF(Data!F42&gt;0,Data!F42-4,"")</f>
        <v>1</v>
      </c>
      <c r="G42" s="2">
        <f>IF(Data!G42&gt;0,Data!G42-4,"")</f>
        <v>2</v>
      </c>
      <c r="H42" s="2">
        <f>IF(Data!H42&gt;0,Data!H42-4,"")</f>
        <v>1</v>
      </c>
      <c r="K42" s="7" t="str">
        <f t="shared" si="0"/>
        <v/>
      </c>
      <c r="L42" s="7" t="str">
        <f t="shared" si="1"/>
        <v/>
      </c>
      <c r="M42" s="4">
        <f t="shared" si="2"/>
        <v>0</v>
      </c>
      <c r="O42" s="4">
        <f>IF(MAX(COUNTIF(Data!A42:H42,1),COUNTIF(Data!A42:H42,2),COUNTIF(Data!A42:H42,3),COUNTIF(Data!A42:H42,4),COUNTIF(Data!A42:H42,5),COUNTIF(Data!A42:H42,6),COUNTIF(Data!A42:H42,7))&gt;0,MAX(COUNTIF(Data!A42:H42,1),COUNTIF(Data!A42:H42,2),COUNTIF(Data!A42:H42,3),COUNTIF(Data!A42:H42,4),COUNTIF(Data!A42:H42,5),COUNTIF(Data!A42:H42,6),COUNTIF(Data!A42:H42,7)),"")</f>
        <v>3</v>
      </c>
      <c r="P42" s="4" t="str">
        <f>IF(COUNTIF(Data!A42:H42,4)=8,"Remove","")</f>
        <v/>
      </c>
    </row>
    <row r="43" spans="1:16" x14ac:dyDescent="0.25">
      <c r="A43" s="2">
        <f>IF(Data!A43&gt;0,Data!A43-4,"")</f>
        <v>1</v>
      </c>
      <c r="B43" s="2">
        <f>IF(Data!B43&gt;0,Data!B43-4,"")</f>
        <v>-2</v>
      </c>
      <c r="C43" s="2">
        <f>IF(Data!C43&gt;0,Data!C43-4,"")</f>
        <v>2</v>
      </c>
      <c r="D43" s="2">
        <f>IF(Data!D43&gt;0,Data!D43-4,"")</f>
        <v>-1</v>
      </c>
      <c r="E43" s="2">
        <f>IF(Data!E43&gt;0,Data!E43-4,"")</f>
        <v>1</v>
      </c>
      <c r="F43" s="2">
        <f>IF(Data!F43&gt;0,Data!F43-4,"")</f>
        <v>3</v>
      </c>
      <c r="G43" s="2">
        <f>IF(Data!G43&gt;0,Data!G43-4,"")</f>
        <v>0</v>
      </c>
      <c r="H43" s="2">
        <f>IF(Data!H43&gt;0,Data!H43-4,"")</f>
        <v>0</v>
      </c>
      <c r="K43" s="7">
        <f t="shared" si="0"/>
        <v>1</v>
      </c>
      <c r="L43" s="7" t="str">
        <f t="shared" si="1"/>
        <v/>
      </c>
      <c r="M43" s="4">
        <f t="shared" si="2"/>
        <v>1</v>
      </c>
      <c r="O43" s="4">
        <f>IF(MAX(COUNTIF(Data!A43:H43,1),COUNTIF(Data!A43:H43,2),COUNTIF(Data!A43:H43,3),COUNTIF(Data!A43:H43,4),COUNTIF(Data!A43:H43,5),COUNTIF(Data!A43:H43,6),COUNTIF(Data!A43:H43,7))&gt;0,MAX(COUNTIF(Data!A43:H43,1),COUNTIF(Data!A43:H43,2),COUNTIF(Data!A43:H43,3),COUNTIF(Data!A43:H43,4),COUNTIF(Data!A43:H43,5),COUNTIF(Data!A43:H43,6),COUNTIF(Data!A43:H43,7)),"")</f>
        <v>2</v>
      </c>
      <c r="P43" s="4" t="str">
        <f>IF(COUNTIF(Data!A43:H43,4)=8,"Remove","")</f>
        <v/>
      </c>
    </row>
    <row r="44" spans="1:16" x14ac:dyDescent="0.25">
      <c r="A44" s="2">
        <f>IF(Data!A44&gt;0,Data!A44-4,"")</f>
        <v>-2</v>
      </c>
      <c r="B44" s="2">
        <f>IF(Data!B44&gt;0,Data!B44-4,"")</f>
        <v>-1</v>
      </c>
      <c r="C44" s="2">
        <f>IF(Data!C44&gt;0,Data!C44-4,"")</f>
        <v>-2</v>
      </c>
      <c r="D44" s="2">
        <f>IF(Data!D44&gt;0,Data!D44-4,"")</f>
        <v>-2</v>
      </c>
      <c r="E44" s="2">
        <f>IF(Data!E44&gt;0,Data!E44-4,"")</f>
        <v>-2</v>
      </c>
      <c r="F44" s="2">
        <f>IF(Data!F44&gt;0,Data!F44-4,"")</f>
        <v>-3</v>
      </c>
      <c r="G44" s="2">
        <f>IF(Data!G44&gt;0,Data!G44-4,"")</f>
        <v>-3</v>
      </c>
      <c r="H44" s="2">
        <f>IF(Data!H44&gt;0,Data!H44-4,"")</f>
        <v>-3</v>
      </c>
      <c r="K44" s="7" t="str">
        <f t="shared" si="0"/>
        <v/>
      </c>
      <c r="L44" s="7" t="str">
        <f t="shared" si="1"/>
        <v/>
      </c>
      <c r="M44" s="4">
        <f t="shared" si="2"/>
        <v>0</v>
      </c>
      <c r="O44" s="4">
        <f>IF(MAX(COUNTIF(Data!A44:H44,1),COUNTIF(Data!A44:H44,2),COUNTIF(Data!A44:H44,3),COUNTIF(Data!A44:H44,4),COUNTIF(Data!A44:H44,5),COUNTIF(Data!A44:H44,6),COUNTIF(Data!A44:H44,7))&gt;0,MAX(COUNTIF(Data!A44:H44,1),COUNTIF(Data!A44:H44,2),COUNTIF(Data!A44:H44,3),COUNTIF(Data!A44:H44,4),COUNTIF(Data!A44:H44,5),COUNTIF(Data!A44:H44,6),COUNTIF(Data!A44:H44,7)),"")</f>
        <v>4</v>
      </c>
      <c r="P44" s="4" t="str">
        <f>IF(COUNTIF(Data!A44:H44,4)=8,"Remove","")</f>
        <v/>
      </c>
    </row>
    <row r="45" spans="1:16" x14ac:dyDescent="0.25">
      <c r="A45" s="2">
        <f>IF(Data!A45&gt;0,Data!A45-4,"")</f>
        <v>-1</v>
      </c>
      <c r="B45" s="2">
        <f>IF(Data!B45&gt;0,Data!B45-4,"")</f>
        <v>-1</v>
      </c>
      <c r="C45" s="2">
        <f>IF(Data!C45&gt;0,Data!C45-4,"")</f>
        <v>-2</v>
      </c>
      <c r="D45" s="2">
        <f>IF(Data!D45&gt;0,Data!D45-4,"")</f>
        <v>-2</v>
      </c>
      <c r="E45" s="2">
        <f>IF(Data!E45&gt;0,Data!E45-4,"")</f>
        <v>-1</v>
      </c>
      <c r="F45" s="2">
        <f>IF(Data!F45&gt;0,Data!F45-4,"")</f>
        <v>-2</v>
      </c>
      <c r="G45" s="2">
        <f>IF(Data!G45&gt;0,Data!G45-4,"")</f>
        <v>-2</v>
      </c>
      <c r="H45" s="2">
        <f>IF(Data!H45&gt;0,Data!H45-4,"")</f>
        <v>-2</v>
      </c>
      <c r="K45" s="7" t="str">
        <f t="shared" si="0"/>
        <v/>
      </c>
      <c r="L45" s="7" t="str">
        <f t="shared" si="1"/>
        <v/>
      </c>
      <c r="M45" s="4">
        <f t="shared" si="2"/>
        <v>0</v>
      </c>
      <c r="O45" s="4">
        <f>IF(MAX(COUNTIF(Data!A45:H45,1),COUNTIF(Data!A45:H45,2),COUNTIF(Data!A45:H45,3),COUNTIF(Data!A45:H45,4),COUNTIF(Data!A45:H45,5),COUNTIF(Data!A45:H45,6),COUNTIF(Data!A45:H45,7))&gt;0,MAX(COUNTIF(Data!A45:H45,1),COUNTIF(Data!A45:H45,2),COUNTIF(Data!A45:H45,3),COUNTIF(Data!A45:H45,4),COUNTIF(Data!A45:H45,5),COUNTIF(Data!A45:H45,6),COUNTIF(Data!A45:H45,7)),"")</f>
        <v>5</v>
      </c>
      <c r="P45" s="4" t="str">
        <f>IF(COUNTIF(Data!A45:H45,4)=8,"Remove","")</f>
        <v/>
      </c>
    </row>
    <row r="46" spans="1:16" x14ac:dyDescent="0.25">
      <c r="A46" s="2">
        <f>IF(Data!A46&gt;0,Data!A46-4,"")</f>
        <v>-2</v>
      </c>
      <c r="B46" s="2">
        <f>IF(Data!B46&gt;0,Data!B46-4,"")</f>
        <v>-2</v>
      </c>
      <c r="C46" s="2">
        <f>IF(Data!C46&gt;0,Data!C46-4,"")</f>
        <v>-2</v>
      </c>
      <c r="D46" s="2">
        <f>IF(Data!D46&gt;0,Data!D46-4,"")</f>
        <v>-1</v>
      </c>
      <c r="E46" s="2">
        <f>IF(Data!E46&gt;0,Data!E46-4,"")</f>
        <v>-3</v>
      </c>
      <c r="F46" s="2">
        <f>IF(Data!F46&gt;0,Data!F46-4,"")</f>
        <v>-2</v>
      </c>
      <c r="G46" s="2">
        <f>IF(Data!G46&gt;0,Data!G46-4,"")</f>
        <v>-3</v>
      </c>
      <c r="H46" s="2">
        <f>IF(Data!H46&gt;0,Data!H46-4,"")</f>
        <v>-3</v>
      </c>
      <c r="K46" s="7" t="str">
        <f t="shared" si="0"/>
        <v/>
      </c>
      <c r="L46" s="7" t="str">
        <f t="shared" si="1"/>
        <v/>
      </c>
      <c r="M46" s="4">
        <f t="shared" si="2"/>
        <v>0</v>
      </c>
      <c r="O46" s="4">
        <f>IF(MAX(COUNTIF(Data!A46:H46,1),COUNTIF(Data!A46:H46,2),COUNTIF(Data!A46:H46,3),COUNTIF(Data!A46:H46,4),COUNTIF(Data!A46:H46,5),COUNTIF(Data!A46:H46,6),COUNTIF(Data!A46:H46,7))&gt;0,MAX(COUNTIF(Data!A46:H46,1),COUNTIF(Data!A46:H46,2),COUNTIF(Data!A46:H46,3),COUNTIF(Data!A46:H46,4),COUNTIF(Data!A46:H46,5),COUNTIF(Data!A46:H46,6),COUNTIF(Data!A46:H46,7)),"")</f>
        <v>4</v>
      </c>
      <c r="P46" s="4" t="str">
        <f>IF(COUNTIF(Data!A46:H46,4)=8,"Remove","")</f>
        <v/>
      </c>
    </row>
    <row r="47" spans="1:16" x14ac:dyDescent="0.25">
      <c r="A47" s="2">
        <f>IF(Data!A47&gt;0,Data!A47-4,"")</f>
        <v>-1</v>
      </c>
      <c r="B47" s="2">
        <f>IF(Data!B47&gt;0,Data!B47-4,"")</f>
        <v>-1</v>
      </c>
      <c r="C47" s="2">
        <f>IF(Data!C47&gt;0,Data!C47-4,"")</f>
        <v>0</v>
      </c>
      <c r="D47" s="2">
        <f>IF(Data!D47&gt;0,Data!D47-4,"")</f>
        <v>-1</v>
      </c>
      <c r="E47" s="2">
        <f>IF(Data!E47&gt;0,Data!E47-4,"")</f>
        <v>-2</v>
      </c>
      <c r="F47" s="2">
        <f>IF(Data!F47&gt;0,Data!F47-4,"")</f>
        <v>0</v>
      </c>
      <c r="G47" s="2">
        <f>IF(Data!G47&gt;0,Data!G47-4,"")</f>
        <v>-1</v>
      </c>
      <c r="H47" s="2">
        <f>IF(Data!H47&gt;0,Data!H47-4,"")</f>
        <v>-2</v>
      </c>
      <c r="K47" s="7" t="str">
        <f t="shared" si="0"/>
        <v/>
      </c>
      <c r="L47" s="7" t="str">
        <f t="shared" si="1"/>
        <v/>
      </c>
      <c r="M47" s="4">
        <f t="shared" si="2"/>
        <v>0</v>
      </c>
      <c r="O47" s="4">
        <f>IF(MAX(COUNTIF(Data!A47:H47,1),COUNTIF(Data!A47:H47,2),COUNTIF(Data!A47:H47,3),COUNTIF(Data!A47:H47,4),COUNTIF(Data!A47:H47,5),COUNTIF(Data!A47:H47,6),COUNTIF(Data!A47:H47,7))&gt;0,MAX(COUNTIF(Data!A47:H47,1),COUNTIF(Data!A47:H47,2),COUNTIF(Data!A47:H47,3),COUNTIF(Data!A47:H47,4),COUNTIF(Data!A47:H47,5),COUNTIF(Data!A47:H47,6),COUNTIF(Data!A47:H47,7)),"")</f>
        <v>4</v>
      </c>
      <c r="P47" s="4" t="str">
        <f>IF(COUNTIF(Data!A47:H47,4)=8,"Remove","")</f>
        <v/>
      </c>
    </row>
    <row r="48" spans="1:16" x14ac:dyDescent="0.25">
      <c r="A48" s="2">
        <f>IF(Data!A48&gt;0,Data!A48-4,"")</f>
        <v>0</v>
      </c>
      <c r="B48" s="2">
        <f>IF(Data!B48&gt;0,Data!B48-4,"")</f>
        <v>-1</v>
      </c>
      <c r="C48" s="2">
        <f>IF(Data!C48&gt;0,Data!C48-4,"")</f>
        <v>0</v>
      </c>
      <c r="D48" s="2">
        <f>IF(Data!D48&gt;0,Data!D48-4,"")</f>
        <v>0</v>
      </c>
      <c r="E48" s="2">
        <f>IF(Data!E48&gt;0,Data!E48-4,"")</f>
        <v>0</v>
      </c>
      <c r="F48" s="2">
        <f>IF(Data!F48&gt;0,Data!F48-4,"")</f>
        <v>1</v>
      </c>
      <c r="G48" s="2">
        <f>IF(Data!G48&gt;0,Data!G48-4,"")</f>
        <v>-1</v>
      </c>
      <c r="H48" s="2">
        <f>IF(Data!H48&gt;0,Data!H48-4,"")</f>
        <v>-1</v>
      </c>
      <c r="K48" s="7" t="str">
        <f t="shared" si="0"/>
        <v/>
      </c>
      <c r="L48" s="7" t="str">
        <f t="shared" si="1"/>
        <v/>
      </c>
      <c r="M48" s="4">
        <f t="shared" si="2"/>
        <v>0</v>
      </c>
      <c r="O48" s="4">
        <f>IF(MAX(COUNTIF(Data!A48:H48,1),COUNTIF(Data!A48:H48,2),COUNTIF(Data!A48:H48,3),COUNTIF(Data!A48:H48,4),COUNTIF(Data!A48:H48,5),COUNTIF(Data!A48:H48,6),COUNTIF(Data!A48:H48,7))&gt;0,MAX(COUNTIF(Data!A48:H48,1),COUNTIF(Data!A48:H48,2),COUNTIF(Data!A48:H48,3),COUNTIF(Data!A48:H48,4),COUNTIF(Data!A48:H48,5),COUNTIF(Data!A48:H48,6),COUNTIF(Data!A48:H48,7)),"")</f>
        <v>4</v>
      </c>
      <c r="P48" s="4" t="str">
        <f>IF(COUNTIF(Data!A48:H48,4)=8,"Remove","")</f>
        <v/>
      </c>
    </row>
    <row r="49" spans="1:16" x14ac:dyDescent="0.25">
      <c r="A49" s="2">
        <f>IF(Data!A49&gt;0,Data!A49-4,"")</f>
        <v>1</v>
      </c>
      <c r="B49" s="2">
        <f>IF(Data!B49&gt;0,Data!B49-4,"")</f>
        <v>-3</v>
      </c>
      <c r="C49" s="2">
        <f>IF(Data!C49&gt;0,Data!C49-4,"")</f>
        <v>-1</v>
      </c>
      <c r="D49" s="2">
        <f>IF(Data!D49&gt;0,Data!D49-4,"")</f>
        <v>-1</v>
      </c>
      <c r="E49" s="2">
        <f>IF(Data!E49&gt;0,Data!E49-4,"")</f>
        <v>-3</v>
      </c>
      <c r="F49" s="2">
        <f>IF(Data!F49&gt;0,Data!F49-4,"")</f>
        <v>-3</v>
      </c>
      <c r="G49" s="2">
        <f>IF(Data!G49&gt;0,Data!G49-4,"")</f>
        <v>-3</v>
      </c>
      <c r="H49" s="2">
        <f>IF(Data!H49&gt;0,Data!H49-4,"")</f>
        <v>-2</v>
      </c>
      <c r="K49" s="7">
        <f t="shared" si="0"/>
        <v>1</v>
      </c>
      <c r="L49" s="7" t="str">
        <f t="shared" si="1"/>
        <v/>
      </c>
      <c r="M49" s="4">
        <f t="shared" si="2"/>
        <v>1</v>
      </c>
      <c r="O49" s="4">
        <f>IF(MAX(COUNTIF(Data!A49:H49,1),COUNTIF(Data!A49:H49,2),COUNTIF(Data!A49:H49,3),COUNTIF(Data!A49:H49,4),COUNTIF(Data!A49:H49,5),COUNTIF(Data!A49:H49,6),COUNTIF(Data!A49:H49,7))&gt;0,MAX(COUNTIF(Data!A49:H49,1),COUNTIF(Data!A49:H49,2),COUNTIF(Data!A49:H49,3),COUNTIF(Data!A49:H49,4),COUNTIF(Data!A49:H49,5),COUNTIF(Data!A49:H49,6),COUNTIF(Data!A49:H49,7)),"")</f>
        <v>4</v>
      </c>
      <c r="P49" s="4" t="str">
        <f>IF(COUNTIF(Data!A49:H49,4)=8,"Remove","")</f>
        <v/>
      </c>
    </row>
    <row r="50" spans="1:16" x14ac:dyDescent="0.25">
      <c r="A50" s="2">
        <f>IF(Data!A50&gt;0,Data!A50-4,"")</f>
        <v>0</v>
      </c>
      <c r="B50" s="2">
        <f>IF(Data!B50&gt;0,Data!B50-4,"")</f>
        <v>-3</v>
      </c>
      <c r="C50" s="2">
        <f>IF(Data!C50&gt;0,Data!C50-4,"")</f>
        <v>0</v>
      </c>
      <c r="D50" s="2">
        <f>IF(Data!D50&gt;0,Data!D50-4,"")</f>
        <v>-2</v>
      </c>
      <c r="E50" s="2">
        <f>IF(Data!E50&gt;0,Data!E50-4,"")</f>
        <v>-3</v>
      </c>
      <c r="F50" s="2">
        <f>IF(Data!F50&gt;0,Data!F50-4,"")</f>
        <v>-3</v>
      </c>
      <c r="G50" s="2">
        <f>IF(Data!G50&gt;0,Data!G50-4,"")</f>
        <v>0</v>
      </c>
      <c r="H50" s="2">
        <f>IF(Data!H50&gt;0,Data!H50-4,"")</f>
        <v>0</v>
      </c>
      <c r="K50" s="7" t="str">
        <f t="shared" si="0"/>
        <v/>
      </c>
      <c r="L50" s="7" t="str">
        <f t="shared" si="1"/>
        <v/>
      </c>
      <c r="M50" s="4">
        <f t="shared" si="2"/>
        <v>0</v>
      </c>
      <c r="O50" s="4">
        <f>IF(MAX(COUNTIF(Data!A50:H50,1),COUNTIF(Data!A50:H50,2),COUNTIF(Data!A50:H50,3),COUNTIF(Data!A50:H50,4),COUNTIF(Data!A50:H50,5),COUNTIF(Data!A50:H50,6),COUNTIF(Data!A50:H50,7))&gt;0,MAX(COUNTIF(Data!A50:H50,1),COUNTIF(Data!A50:H50,2),COUNTIF(Data!A50:H50,3),COUNTIF(Data!A50:H50,4),COUNTIF(Data!A50:H50,5),COUNTIF(Data!A50:H50,6),COUNTIF(Data!A50:H50,7)),"")</f>
        <v>4</v>
      </c>
      <c r="P50" s="4" t="str">
        <f>IF(COUNTIF(Data!A50:H50,4)=8,"Remove","")</f>
        <v/>
      </c>
    </row>
    <row r="51" spans="1:16" x14ac:dyDescent="0.25">
      <c r="A51" s="2">
        <f>IF(Data!A51&gt;0,Data!A51-4,"")</f>
        <v>1</v>
      </c>
      <c r="B51" s="2">
        <f>IF(Data!B51&gt;0,Data!B51-4,"")</f>
        <v>2</v>
      </c>
      <c r="C51" s="2">
        <f>IF(Data!C51&gt;0,Data!C51-4,"")</f>
        <v>-1</v>
      </c>
      <c r="D51" s="2">
        <f>IF(Data!D51&gt;0,Data!D51-4,"")</f>
        <v>0</v>
      </c>
      <c r="E51" s="2">
        <f>IF(Data!E51&gt;0,Data!E51-4,"")</f>
        <v>-1</v>
      </c>
      <c r="F51" s="2">
        <f>IF(Data!F51&gt;0,Data!F51-4,"")</f>
        <v>1</v>
      </c>
      <c r="G51" s="2">
        <f>IF(Data!G51&gt;0,Data!G51-4,"")</f>
        <v>0</v>
      </c>
      <c r="H51" s="2">
        <f>IF(Data!H51&gt;0,Data!H51-4,"")</f>
        <v>0</v>
      </c>
      <c r="K51" s="7" t="str">
        <f t="shared" si="0"/>
        <v/>
      </c>
      <c r="L51" s="7" t="str">
        <f t="shared" si="1"/>
        <v/>
      </c>
      <c r="M51" s="4">
        <f t="shared" si="2"/>
        <v>0</v>
      </c>
      <c r="O51" s="4">
        <f>IF(MAX(COUNTIF(Data!A51:H51,1),COUNTIF(Data!A51:H51,2),COUNTIF(Data!A51:H51,3),COUNTIF(Data!A51:H51,4),COUNTIF(Data!A51:H51,5),COUNTIF(Data!A51:H51,6),COUNTIF(Data!A51:H51,7))&gt;0,MAX(COUNTIF(Data!A51:H51,1),COUNTIF(Data!A51:H51,2),COUNTIF(Data!A51:H51,3),COUNTIF(Data!A51:H51,4),COUNTIF(Data!A51:H51,5),COUNTIF(Data!A51:H51,6),COUNTIF(Data!A51:H51,7)),"")</f>
        <v>3</v>
      </c>
      <c r="P51" s="4" t="str">
        <f>IF(COUNTIF(Data!A51:H51,4)=8,"Remove","")</f>
        <v/>
      </c>
    </row>
    <row r="52" spans="1:16" x14ac:dyDescent="0.25">
      <c r="A52" s="2">
        <f>IF(Data!A52&gt;0,Data!A52-4,"")</f>
        <v>-1</v>
      </c>
      <c r="B52" s="2">
        <f>IF(Data!B52&gt;0,Data!B52-4,"")</f>
        <v>-2</v>
      </c>
      <c r="C52" s="2">
        <f>IF(Data!C52&gt;0,Data!C52-4,"")</f>
        <v>-1</v>
      </c>
      <c r="D52" s="2">
        <f>IF(Data!D52&gt;0,Data!D52-4,"")</f>
        <v>-1</v>
      </c>
      <c r="E52" s="2">
        <f>IF(Data!E52&gt;0,Data!E52-4,"")</f>
        <v>-1</v>
      </c>
      <c r="F52" s="2">
        <f>IF(Data!F52&gt;0,Data!F52-4,"")</f>
        <v>-2</v>
      </c>
      <c r="G52" s="2">
        <f>IF(Data!G52&gt;0,Data!G52-4,"")</f>
        <v>-1</v>
      </c>
      <c r="H52" s="2">
        <f>IF(Data!H52&gt;0,Data!H52-4,"")</f>
        <v>-2</v>
      </c>
      <c r="K52" s="7" t="str">
        <f t="shared" si="0"/>
        <v/>
      </c>
      <c r="L52" s="7" t="str">
        <f t="shared" si="1"/>
        <v/>
      </c>
      <c r="M52" s="4">
        <f t="shared" si="2"/>
        <v>0</v>
      </c>
      <c r="O52" s="4">
        <f>IF(MAX(COUNTIF(Data!A52:H52,1),COUNTIF(Data!A52:H52,2),COUNTIF(Data!A52:H52,3),COUNTIF(Data!A52:H52,4),COUNTIF(Data!A52:H52,5),COUNTIF(Data!A52:H52,6),COUNTIF(Data!A52:H52,7))&gt;0,MAX(COUNTIF(Data!A52:H52,1),COUNTIF(Data!A52:H52,2),COUNTIF(Data!A52:H52,3),COUNTIF(Data!A52:H52,4),COUNTIF(Data!A52:H52,5),COUNTIF(Data!A52:H52,6),COUNTIF(Data!A52:H52,7)),"")</f>
        <v>5</v>
      </c>
      <c r="P52" s="4" t="str">
        <f>IF(COUNTIF(Data!A52:H52,4)=8,"Remove","")</f>
        <v/>
      </c>
    </row>
    <row r="53" spans="1:16" x14ac:dyDescent="0.25">
      <c r="A53" s="2">
        <f>IF(Data!A53&gt;0,Data!A53-4,"")</f>
        <v>2</v>
      </c>
      <c r="B53" s="2">
        <f>IF(Data!B53&gt;0,Data!B53-4,"")</f>
        <v>2</v>
      </c>
      <c r="C53" s="2">
        <f>IF(Data!C53&gt;0,Data!C53-4,"")</f>
        <v>1</v>
      </c>
      <c r="D53" s="2">
        <f>IF(Data!D53&gt;0,Data!D53-4,"")</f>
        <v>2</v>
      </c>
      <c r="E53" s="2">
        <f>IF(Data!E53&gt;0,Data!E53-4,"")</f>
        <v>2</v>
      </c>
      <c r="F53" s="2">
        <f>IF(Data!F53&gt;0,Data!F53-4,"")</f>
        <v>2</v>
      </c>
      <c r="G53" s="2">
        <f>IF(Data!G53&gt;0,Data!G53-4,"")</f>
        <v>1</v>
      </c>
      <c r="H53" s="2">
        <f>IF(Data!H53&gt;0,Data!H53-4,"")</f>
        <v>1</v>
      </c>
      <c r="K53" s="7" t="str">
        <f t="shared" si="0"/>
        <v/>
      </c>
      <c r="L53" s="7" t="str">
        <f t="shared" si="1"/>
        <v/>
      </c>
      <c r="M53" s="4">
        <f t="shared" si="2"/>
        <v>0</v>
      </c>
      <c r="O53" s="4">
        <f>IF(MAX(COUNTIF(Data!A53:H53,1),COUNTIF(Data!A53:H53,2),COUNTIF(Data!A53:H53,3),COUNTIF(Data!A53:H53,4),COUNTIF(Data!A53:H53,5),COUNTIF(Data!A53:H53,6),COUNTIF(Data!A53:H53,7))&gt;0,MAX(COUNTIF(Data!A53:H53,1),COUNTIF(Data!A53:H53,2),COUNTIF(Data!A53:H53,3),COUNTIF(Data!A53:H53,4),COUNTIF(Data!A53:H53,5),COUNTIF(Data!A53:H53,6),COUNTIF(Data!A53:H53,7)),"")</f>
        <v>5</v>
      </c>
      <c r="P53" s="4" t="str">
        <f>IF(COUNTIF(Data!A53:H53,4)=8,"Remove","")</f>
        <v/>
      </c>
    </row>
    <row r="54" spans="1:16" x14ac:dyDescent="0.25">
      <c r="A54" s="2">
        <f>IF(Data!A54&gt;0,Data!A54-4,"")</f>
        <v>2</v>
      </c>
      <c r="B54" s="2">
        <f>IF(Data!B54&gt;0,Data!B54-4,"")</f>
        <v>2</v>
      </c>
      <c r="C54" s="2">
        <f>IF(Data!C54&gt;0,Data!C54-4,"")</f>
        <v>2</v>
      </c>
      <c r="D54" s="2">
        <f>IF(Data!D54&gt;0,Data!D54-4,"")</f>
        <v>1</v>
      </c>
      <c r="E54" s="2">
        <f>IF(Data!E54&gt;0,Data!E54-4,"")</f>
        <v>3</v>
      </c>
      <c r="F54" s="2">
        <f>IF(Data!F54&gt;0,Data!F54-4,"")</f>
        <v>3</v>
      </c>
      <c r="G54" s="2">
        <f>IF(Data!G54&gt;0,Data!G54-4,"")</f>
        <v>3</v>
      </c>
      <c r="H54" s="2">
        <f>IF(Data!H54&gt;0,Data!H54-4,"")</f>
        <v>3</v>
      </c>
      <c r="K54" s="7" t="str">
        <f t="shared" si="0"/>
        <v/>
      </c>
      <c r="L54" s="7" t="str">
        <f t="shared" si="1"/>
        <v/>
      </c>
      <c r="M54" s="4">
        <f t="shared" si="2"/>
        <v>0</v>
      </c>
      <c r="O54" s="4">
        <f>IF(MAX(COUNTIF(Data!A54:H54,1),COUNTIF(Data!A54:H54,2),COUNTIF(Data!A54:H54,3),COUNTIF(Data!A54:H54,4),COUNTIF(Data!A54:H54,5),COUNTIF(Data!A54:H54,6),COUNTIF(Data!A54:H54,7))&gt;0,MAX(COUNTIF(Data!A54:H54,1),COUNTIF(Data!A54:H54,2),COUNTIF(Data!A54:H54,3),COUNTIF(Data!A54:H54,4),COUNTIF(Data!A54:H54,5),COUNTIF(Data!A54:H54,6),COUNTIF(Data!A54:H54,7)),"")</f>
        <v>4</v>
      </c>
      <c r="P54" s="4" t="str">
        <f>IF(COUNTIF(Data!A54:H54,4)=8,"Remove","")</f>
        <v/>
      </c>
    </row>
    <row r="55" spans="1:16" x14ac:dyDescent="0.25">
      <c r="A55" s="2">
        <f>IF(Data!A55&gt;0,Data!A55-4,"")</f>
        <v>0</v>
      </c>
      <c r="B55" s="2">
        <f>IF(Data!B55&gt;0,Data!B55-4,"")</f>
        <v>-2</v>
      </c>
      <c r="C55" s="2">
        <f>IF(Data!C55&gt;0,Data!C55-4,"")</f>
        <v>0</v>
      </c>
      <c r="D55" s="2">
        <f>IF(Data!D55&gt;0,Data!D55-4,"")</f>
        <v>-1</v>
      </c>
      <c r="E55" s="2">
        <f>IF(Data!E55&gt;0,Data!E55-4,"")</f>
        <v>0</v>
      </c>
      <c r="F55" s="2">
        <f>IF(Data!F55&gt;0,Data!F55-4,"")</f>
        <v>0</v>
      </c>
      <c r="G55" s="2">
        <f>IF(Data!G55&gt;0,Data!G55-4,"")</f>
        <v>-1</v>
      </c>
      <c r="H55" s="2">
        <f>IF(Data!H55&gt;0,Data!H55-4,"")</f>
        <v>0</v>
      </c>
      <c r="K55" s="7" t="str">
        <f t="shared" si="0"/>
        <v/>
      </c>
      <c r="L55" s="7" t="str">
        <f t="shared" si="1"/>
        <v/>
      </c>
      <c r="M55" s="4">
        <f t="shared" si="2"/>
        <v>0</v>
      </c>
      <c r="O55" s="4">
        <f>IF(MAX(COUNTIF(Data!A55:H55,1),COUNTIF(Data!A55:H55,2),COUNTIF(Data!A55:H55,3),COUNTIF(Data!A55:H55,4),COUNTIF(Data!A55:H55,5),COUNTIF(Data!A55:H55,6),COUNTIF(Data!A55:H55,7))&gt;0,MAX(COUNTIF(Data!A55:H55,1),COUNTIF(Data!A55:H55,2),COUNTIF(Data!A55:H55,3),COUNTIF(Data!A55:H55,4),COUNTIF(Data!A55:H55,5),COUNTIF(Data!A55:H55,6),COUNTIF(Data!A55:H55,7)),"")</f>
        <v>5</v>
      </c>
      <c r="P55" s="4" t="str">
        <f>IF(COUNTIF(Data!A55:H55,4)=8,"Remove","")</f>
        <v/>
      </c>
    </row>
    <row r="56" spans="1:16" x14ac:dyDescent="0.25">
      <c r="A56" s="2">
        <f>IF(Data!A56&gt;0,Data!A56-4,"")</f>
        <v>2</v>
      </c>
      <c r="B56" s="2">
        <f>IF(Data!B56&gt;0,Data!B56-4,"")</f>
        <v>1</v>
      </c>
      <c r="C56" s="2">
        <f>IF(Data!C56&gt;0,Data!C56-4,"")</f>
        <v>0</v>
      </c>
      <c r="D56" s="2">
        <f>IF(Data!D56&gt;0,Data!D56-4,"")</f>
        <v>1</v>
      </c>
      <c r="E56" s="2">
        <f>IF(Data!E56&gt;0,Data!E56-4,"")</f>
        <v>0</v>
      </c>
      <c r="F56" s="2">
        <f>IF(Data!F56&gt;0,Data!F56-4,"")</f>
        <v>1</v>
      </c>
      <c r="G56" s="2">
        <f>IF(Data!G56&gt;0,Data!G56-4,"")</f>
        <v>1</v>
      </c>
      <c r="H56" s="2">
        <f>IF(Data!H56&gt;0,Data!H56-4,"")</f>
        <v>0</v>
      </c>
      <c r="K56" s="7" t="str">
        <f t="shared" si="0"/>
        <v/>
      </c>
      <c r="L56" s="7" t="str">
        <f t="shared" si="1"/>
        <v/>
      </c>
      <c r="M56" s="4">
        <f t="shared" si="2"/>
        <v>0</v>
      </c>
      <c r="O56" s="4">
        <f>IF(MAX(COUNTIF(Data!A56:H56,1),COUNTIF(Data!A56:H56,2),COUNTIF(Data!A56:H56,3),COUNTIF(Data!A56:H56,4),COUNTIF(Data!A56:H56,5),COUNTIF(Data!A56:H56,6),COUNTIF(Data!A56:H56,7))&gt;0,MAX(COUNTIF(Data!A56:H56,1),COUNTIF(Data!A56:H56,2),COUNTIF(Data!A56:H56,3),COUNTIF(Data!A56:H56,4),COUNTIF(Data!A56:H56,5),COUNTIF(Data!A56:H56,6),COUNTIF(Data!A56:H56,7)),"")</f>
        <v>4</v>
      </c>
      <c r="P56" s="4" t="str">
        <f>IF(COUNTIF(Data!A56:H56,4)=8,"Remove","")</f>
        <v/>
      </c>
    </row>
    <row r="57" spans="1:16" x14ac:dyDescent="0.25">
      <c r="A57" s="2">
        <f>IF(Data!A57&gt;0,Data!A57-4,"")</f>
        <v>0</v>
      </c>
      <c r="B57" s="2">
        <f>IF(Data!B57&gt;0,Data!B57-4,"")</f>
        <v>0</v>
      </c>
      <c r="C57" s="2">
        <f>IF(Data!C57&gt;0,Data!C57-4,"")</f>
        <v>0</v>
      </c>
      <c r="D57" s="2">
        <f>IF(Data!D57&gt;0,Data!D57-4,"")</f>
        <v>0</v>
      </c>
      <c r="E57" s="2">
        <f>IF(Data!E57&gt;0,Data!E57-4,"")</f>
        <v>-2</v>
      </c>
      <c r="F57" s="2">
        <f>IF(Data!F57&gt;0,Data!F57-4,"")</f>
        <v>-2</v>
      </c>
      <c r="G57" s="2">
        <f>IF(Data!G57&gt;0,Data!G57-4,"")</f>
        <v>0</v>
      </c>
      <c r="H57" s="2">
        <f>IF(Data!H57&gt;0,Data!H57-4,"")</f>
        <v>-1</v>
      </c>
      <c r="K57" s="7" t="str">
        <f t="shared" si="0"/>
        <v/>
      </c>
      <c r="L57" s="7" t="str">
        <f t="shared" si="1"/>
        <v/>
      </c>
      <c r="M57" s="4">
        <f t="shared" si="2"/>
        <v>0</v>
      </c>
      <c r="O57" s="4">
        <f>IF(MAX(COUNTIF(Data!A57:H57,1),COUNTIF(Data!A57:H57,2),COUNTIF(Data!A57:H57,3),COUNTIF(Data!A57:H57,4),COUNTIF(Data!A57:H57,5),COUNTIF(Data!A57:H57,6),COUNTIF(Data!A57:H57,7))&gt;0,MAX(COUNTIF(Data!A57:H57,1),COUNTIF(Data!A57:H57,2),COUNTIF(Data!A57:H57,3),COUNTIF(Data!A57:H57,4),COUNTIF(Data!A57:H57,5),COUNTIF(Data!A57:H57,6),COUNTIF(Data!A57:H57,7)),"")</f>
        <v>5</v>
      </c>
      <c r="P57" s="4" t="str">
        <f>IF(COUNTIF(Data!A57:H57,4)=8,"Remove","")</f>
        <v/>
      </c>
    </row>
    <row r="58" spans="1:16" x14ac:dyDescent="0.25">
      <c r="A58" s="2">
        <f>IF(Data!A58&gt;0,Data!A58-4,"")</f>
        <v>2</v>
      </c>
      <c r="B58" s="2">
        <f>IF(Data!B58&gt;0,Data!B58-4,"")</f>
        <v>3</v>
      </c>
      <c r="C58" s="2">
        <f>IF(Data!C58&gt;0,Data!C58-4,"")</f>
        <v>3</v>
      </c>
      <c r="D58" s="2">
        <f>IF(Data!D58&gt;0,Data!D58-4,"")</f>
        <v>3</v>
      </c>
      <c r="E58" s="2">
        <f>IF(Data!E58&gt;0,Data!E58-4,"")</f>
        <v>3</v>
      </c>
      <c r="F58" s="2">
        <f>IF(Data!F58&gt;0,Data!F58-4,"")</f>
        <v>3</v>
      </c>
      <c r="G58" s="2">
        <f>IF(Data!G58&gt;0,Data!G58-4,"")</f>
        <v>3</v>
      </c>
      <c r="H58" s="2">
        <f>IF(Data!H58&gt;0,Data!H58-4,"")</f>
        <v>3</v>
      </c>
      <c r="K58" s="7" t="str">
        <f t="shared" si="0"/>
        <v/>
      </c>
      <c r="L58" s="7" t="str">
        <f t="shared" si="1"/>
        <v/>
      </c>
      <c r="M58" s="4">
        <f t="shared" si="2"/>
        <v>0</v>
      </c>
      <c r="O58" s="4">
        <f>IF(MAX(COUNTIF(Data!A58:H58,1),COUNTIF(Data!A58:H58,2),COUNTIF(Data!A58:H58,3),COUNTIF(Data!A58:H58,4),COUNTIF(Data!A58:H58,5),COUNTIF(Data!A58:H58,6),COUNTIF(Data!A58:H58,7))&gt;0,MAX(COUNTIF(Data!A58:H58,1),COUNTIF(Data!A58:H58,2),COUNTIF(Data!A58:H58,3),COUNTIF(Data!A58:H58,4),COUNTIF(Data!A58:H58,5),COUNTIF(Data!A58:H58,6),COUNTIF(Data!A58:H58,7)),"")</f>
        <v>7</v>
      </c>
      <c r="P58" s="4" t="str">
        <f>IF(COUNTIF(Data!A58:H58,4)=8,"Remove","")</f>
        <v/>
      </c>
    </row>
    <row r="59" spans="1:16" x14ac:dyDescent="0.25">
      <c r="A59" s="2">
        <f>IF(Data!A59&gt;0,Data!A59-4,"")</f>
        <v>2</v>
      </c>
      <c r="B59" s="2">
        <f>IF(Data!B59&gt;0,Data!B59-4,"")</f>
        <v>2</v>
      </c>
      <c r="C59" s="2">
        <f>IF(Data!C59&gt;0,Data!C59-4,"")</f>
        <v>1</v>
      </c>
      <c r="D59" s="2">
        <f>IF(Data!D59&gt;0,Data!D59-4,"")</f>
        <v>1</v>
      </c>
      <c r="E59" s="2">
        <f>IF(Data!E59&gt;0,Data!E59-4,"")</f>
        <v>2</v>
      </c>
      <c r="F59" s="2">
        <f>IF(Data!F59&gt;0,Data!F59-4,"")</f>
        <v>2</v>
      </c>
      <c r="G59" s="2">
        <f>IF(Data!G59&gt;0,Data!G59-4,"")</f>
        <v>2</v>
      </c>
      <c r="H59" s="2">
        <f>IF(Data!H59&gt;0,Data!H59-4,"")</f>
        <v>2</v>
      </c>
      <c r="K59" s="7" t="str">
        <f t="shared" si="0"/>
        <v/>
      </c>
      <c r="L59" s="7" t="str">
        <f t="shared" si="1"/>
        <v/>
      </c>
      <c r="M59" s="4">
        <f t="shared" si="2"/>
        <v>0</v>
      </c>
      <c r="O59" s="4">
        <f>IF(MAX(COUNTIF(Data!A59:H59,1),COUNTIF(Data!A59:H59,2),COUNTIF(Data!A59:H59,3),COUNTIF(Data!A59:H59,4),COUNTIF(Data!A59:H59,5),COUNTIF(Data!A59:H59,6),COUNTIF(Data!A59:H59,7))&gt;0,MAX(COUNTIF(Data!A59:H59,1),COUNTIF(Data!A59:H59,2),COUNTIF(Data!A59:H59,3),COUNTIF(Data!A59:H59,4),COUNTIF(Data!A59:H59,5),COUNTIF(Data!A59:H59,6),COUNTIF(Data!A59:H59,7)),"")</f>
        <v>6</v>
      </c>
      <c r="P59" s="4" t="str">
        <f>IF(COUNTIF(Data!A59:H59,4)=8,"Remove","")</f>
        <v/>
      </c>
    </row>
    <row r="60" spans="1:16" x14ac:dyDescent="0.25">
      <c r="A60" s="2">
        <f>IF(Data!A60&gt;0,Data!A60-4,"")</f>
        <v>-3</v>
      </c>
      <c r="B60" s="2">
        <f>IF(Data!B60&gt;0,Data!B60-4,"")</f>
        <v>-3</v>
      </c>
      <c r="C60" s="2">
        <f>IF(Data!C60&gt;0,Data!C60-4,"")</f>
        <v>1</v>
      </c>
      <c r="D60" s="2">
        <f>IF(Data!D60&gt;0,Data!D60-4,"")</f>
        <v>-3</v>
      </c>
      <c r="E60" s="2">
        <f>IF(Data!E60&gt;0,Data!E60-4,"")</f>
        <v>0</v>
      </c>
      <c r="F60" s="2">
        <f>IF(Data!F60&gt;0,Data!F60-4,"")</f>
        <v>1</v>
      </c>
      <c r="G60" s="2">
        <f>IF(Data!G60&gt;0,Data!G60-4,"")</f>
        <v>2</v>
      </c>
      <c r="H60" s="2">
        <f>IF(Data!H60&gt;0,Data!H60-4,"")</f>
        <v>2</v>
      </c>
      <c r="K60" s="7">
        <f t="shared" si="0"/>
        <v>1</v>
      </c>
      <c r="L60" s="7" t="str">
        <f t="shared" si="1"/>
        <v/>
      </c>
      <c r="M60" s="4">
        <f t="shared" si="2"/>
        <v>1</v>
      </c>
      <c r="O60" s="4">
        <f>IF(MAX(COUNTIF(Data!A60:H60,1),COUNTIF(Data!A60:H60,2),COUNTIF(Data!A60:H60,3),COUNTIF(Data!A60:H60,4),COUNTIF(Data!A60:H60,5),COUNTIF(Data!A60:H60,6),COUNTIF(Data!A60:H60,7))&gt;0,MAX(COUNTIF(Data!A60:H60,1),COUNTIF(Data!A60:H60,2),COUNTIF(Data!A60:H60,3),COUNTIF(Data!A60:H60,4),COUNTIF(Data!A60:H60,5),COUNTIF(Data!A60:H60,6),COUNTIF(Data!A60:H60,7)),"")</f>
        <v>3</v>
      </c>
      <c r="P60" s="4" t="str">
        <f>IF(COUNTIF(Data!A60:H60,4)=8,"Remove","")</f>
        <v/>
      </c>
    </row>
    <row r="61" spans="1:16" x14ac:dyDescent="0.25">
      <c r="A61" s="2">
        <f>IF(Data!A61&gt;0,Data!A61-4,"")</f>
        <v>-1</v>
      </c>
      <c r="B61" s="2">
        <f>IF(Data!B61&gt;0,Data!B61-4,"")</f>
        <v>-2</v>
      </c>
      <c r="C61" s="2">
        <f>IF(Data!C61&gt;0,Data!C61-4,"")</f>
        <v>0</v>
      </c>
      <c r="D61" s="2">
        <f>IF(Data!D61&gt;0,Data!D61-4,"")</f>
        <v>-1</v>
      </c>
      <c r="E61" s="2">
        <f>IF(Data!E61&gt;0,Data!E61-4,"")</f>
        <v>0</v>
      </c>
      <c r="F61" s="2">
        <f>IF(Data!F61&gt;0,Data!F61-4,"")</f>
        <v>-1</v>
      </c>
      <c r="G61" s="2">
        <f>IF(Data!G61&gt;0,Data!G61-4,"")</f>
        <v>1</v>
      </c>
      <c r="H61" s="2">
        <f>IF(Data!H61&gt;0,Data!H61-4,"")</f>
        <v>2</v>
      </c>
      <c r="K61" s="7" t="str">
        <f t="shared" si="0"/>
        <v/>
      </c>
      <c r="L61" s="7" t="str">
        <f t="shared" si="1"/>
        <v/>
      </c>
      <c r="M61" s="4">
        <f t="shared" si="2"/>
        <v>0</v>
      </c>
      <c r="O61" s="4">
        <f>IF(MAX(COUNTIF(Data!A61:H61,1),COUNTIF(Data!A61:H61,2),COUNTIF(Data!A61:H61,3),COUNTIF(Data!A61:H61,4),COUNTIF(Data!A61:H61,5),COUNTIF(Data!A61:H61,6),COUNTIF(Data!A61:H61,7))&gt;0,MAX(COUNTIF(Data!A61:H61,1),COUNTIF(Data!A61:H61,2),COUNTIF(Data!A61:H61,3),COUNTIF(Data!A61:H61,4),COUNTIF(Data!A61:H61,5),COUNTIF(Data!A61:H61,6),COUNTIF(Data!A61:H61,7)),"")</f>
        <v>3</v>
      </c>
      <c r="P61" s="4" t="str">
        <f>IF(COUNTIF(Data!A61:H61,4)=8,"Remove","")</f>
        <v/>
      </c>
    </row>
    <row r="62" spans="1:16" x14ac:dyDescent="0.25">
      <c r="A62" s="2">
        <f>IF(Data!A62&gt;0,Data!A62-4,"")</f>
        <v>0</v>
      </c>
      <c r="B62" s="2">
        <f>IF(Data!B62&gt;0,Data!B62-4,"")</f>
        <v>0</v>
      </c>
      <c r="C62" s="2">
        <f>IF(Data!C62&gt;0,Data!C62-4,"")</f>
        <v>1</v>
      </c>
      <c r="D62" s="2">
        <f>IF(Data!D62&gt;0,Data!D62-4,"")</f>
        <v>1</v>
      </c>
      <c r="E62" s="2">
        <f>IF(Data!E62&gt;0,Data!E62-4,"")</f>
        <v>1</v>
      </c>
      <c r="F62" s="2">
        <f>IF(Data!F62&gt;0,Data!F62-4,"")</f>
        <v>1</v>
      </c>
      <c r="G62" s="2">
        <f>IF(Data!G62&gt;0,Data!G62-4,"")</f>
        <v>1</v>
      </c>
      <c r="H62" s="2">
        <f>IF(Data!H62&gt;0,Data!H62-4,"")</f>
        <v>1</v>
      </c>
      <c r="K62" s="7" t="str">
        <f t="shared" si="0"/>
        <v/>
      </c>
      <c r="L62" s="7" t="str">
        <f t="shared" si="1"/>
        <v/>
      </c>
      <c r="M62" s="4">
        <f t="shared" si="2"/>
        <v>0</v>
      </c>
      <c r="O62" s="4">
        <f>IF(MAX(COUNTIF(Data!A62:H62,1),COUNTIF(Data!A62:H62,2),COUNTIF(Data!A62:H62,3),COUNTIF(Data!A62:H62,4),COUNTIF(Data!A62:H62,5),COUNTIF(Data!A62:H62,6),COUNTIF(Data!A62:H62,7))&gt;0,MAX(COUNTIF(Data!A62:H62,1),COUNTIF(Data!A62:H62,2),COUNTIF(Data!A62:H62,3),COUNTIF(Data!A62:H62,4),COUNTIF(Data!A62:H62,5),COUNTIF(Data!A62:H62,6),COUNTIF(Data!A62:H62,7)),"")</f>
        <v>6</v>
      </c>
      <c r="P62" s="4" t="str">
        <f>IF(COUNTIF(Data!A62:H62,4)=8,"Remove","")</f>
        <v/>
      </c>
    </row>
    <row r="63" spans="1:16" x14ac:dyDescent="0.25">
      <c r="A63" s="2">
        <f>IF(Data!A63&gt;0,Data!A63-4,"")</f>
        <v>1</v>
      </c>
      <c r="B63" s="2">
        <f>IF(Data!B63&gt;0,Data!B63-4,"")</f>
        <v>0</v>
      </c>
      <c r="C63" s="2">
        <f>IF(Data!C63&gt;0,Data!C63-4,"")</f>
        <v>0</v>
      </c>
      <c r="D63" s="2">
        <f>IF(Data!D63&gt;0,Data!D63-4,"")</f>
        <v>1</v>
      </c>
      <c r="E63" s="2">
        <f>IF(Data!E63&gt;0,Data!E63-4,"")</f>
        <v>0</v>
      </c>
      <c r="F63" s="2">
        <f>IF(Data!F63&gt;0,Data!F63-4,"")</f>
        <v>0</v>
      </c>
      <c r="G63" s="2">
        <f>IF(Data!G63&gt;0,Data!G63-4,"")</f>
        <v>-1</v>
      </c>
      <c r="H63" s="2">
        <f>IF(Data!H63&gt;0,Data!H63-4,"")</f>
        <v>0</v>
      </c>
      <c r="K63" s="7" t="str">
        <f t="shared" si="0"/>
        <v/>
      </c>
      <c r="L63" s="7" t="str">
        <f t="shared" si="1"/>
        <v/>
      </c>
      <c r="M63" s="4">
        <f t="shared" si="2"/>
        <v>0</v>
      </c>
      <c r="O63" s="4">
        <f>IF(MAX(COUNTIF(Data!A63:H63,1),COUNTIF(Data!A63:H63,2),COUNTIF(Data!A63:H63,3),COUNTIF(Data!A63:H63,4),COUNTIF(Data!A63:H63,5),COUNTIF(Data!A63:H63,6),COUNTIF(Data!A63:H63,7))&gt;0,MAX(COUNTIF(Data!A63:H63,1),COUNTIF(Data!A63:H63,2),COUNTIF(Data!A63:H63,3),COUNTIF(Data!A63:H63,4),COUNTIF(Data!A63:H63,5),COUNTIF(Data!A63:H63,6),COUNTIF(Data!A63:H63,7)),"")</f>
        <v>5</v>
      </c>
      <c r="P63" s="4" t="str">
        <f>IF(COUNTIF(Data!A63:H63,4)=8,"Remove","")</f>
        <v/>
      </c>
    </row>
    <row r="64" spans="1:16" x14ac:dyDescent="0.25">
      <c r="A64" s="2">
        <f>IF(Data!A64&gt;0,Data!A64-4,"")</f>
        <v>1</v>
      </c>
      <c r="B64" s="2">
        <f>IF(Data!B64&gt;0,Data!B64-4,"")</f>
        <v>1</v>
      </c>
      <c r="C64" s="2">
        <f>IF(Data!C64&gt;0,Data!C64-4,"")</f>
        <v>1</v>
      </c>
      <c r="D64" s="2">
        <f>IF(Data!D64&gt;0,Data!D64-4,"")</f>
        <v>0</v>
      </c>
      <c r="E64" s="2">
        <f>IF(Data!E64&gt;0,Data!E64-4,"")</f>
        <v>1</v>
      </c>
      <c r="F64" s="2">
        <f>IF(Data!F64&gt;0,Data!F64-4,"")</f>
        <v>0</v>
      </c>
      <c r="G64" s="2">
        <f>IF(Data!G64&gt;0,Data!G64-4,"")</f>
        <v>1</v>
      </c>
      <c r="H64" s="2">
        <f>IF(Data!H64&gt;0,Data!H64-4,"")</f>
        <v>1</v>
      </c>
      <c r="K64" s="7" t="str">
        <f t="shared" si="0"/>
        <v/>
      </c>
      <c r="L64" s="7" t="str">
        <f t="shared" si="1"/>
        <v/>
      </c>
      <c r="M64" s="4">
        <f t="shared" si="2"/>
        <v>0</v>
      </c>
      <c r="O64" s="4">
        <f>IF(MAX(COUNTIF(Data!A64:H64,1),COUNTIF(Data!A64:H64,2),COUNTIF(Data!A64:H64,3),COUNTIF(Data!A64:H64,4),COUNTIF(Data!A64:H64,5),COUNTIF(Data!A64:H64,6),COUNTIF(Data!A64:H64,7))&gt;0,MAX(COUNTIF(Data!A64:H64,1),COUNTIF(Data!A64:H64,2),COUNTIF(Data!A64:H64,3),COUNTIF(Data!A64:H64,4),COUNTIF(Data!A64:H64,5),COUNTIF(Data!A64:H64,6),COUNTIF(Data!A64:H64,7)),"")</f>
        <v>6</v>
      </c>
      <c r="P64" s="4" t="str">
        <f>IF(COUNTIF(Data!A64:H64,4)=8,"Remove","")</f>
        <v/>
      </c>
    </row>
    <row r="65" spans="1:16" x14ac:dyDescent="0.25">
      <c r="A65" s="2">
        <f>IF(Data!A65&gt;0,Data!A65-4,"")</f>
        <v>1</v>
      </c>
      <c r="B65" s="2">
        <f>IF(Data!B65&gt;0,Data!B65-4,"")</f>
        <v>2</v>
      </c>
      <c r="C65" s="2">
        <f>IF(Data!C65&gt;0,Data!C65-4,"")</f>
        <v>2</v>
      </c>
      <c r="D65" s="2">
        <f>IF(Data!D65&gt;0,Data!D65-4,"")</f>
        <v>3</v>
      </c>
      <c r="E65" s="2">
        <f>IF(Data!E65&gt;0,Data!E65-4,"")</f>
        <v>2</v>
      </c>
      <c r="F65" s="2">
        <f>IF(Data!F65&gt;0,Data!F65-4,"")</f>
        <v>1</v>
      </c>
      <c r="G65" s="2">
        <f>IF(Data!G65&gt;0,Data!G65-4,"")</f>
        <v>2</v>
      </c>
      <c r="H65" s="2">
        <f>IF(Data!H65&gt;0,Data!H65-4,"")</f>
        <v>1</v>
      </c>
      <c r="K65" s="7" t="str">
        <f t="shared" si="0"/>
        <v/>
      </c>
      <c r="L65" s="7" t="str">
        <f t="shared" si="1"/>
        <v/>
      </c>
      <c r="M65" s="4">
        <f t="shared" si="2"/>
        <v>0</v>
      </c>
      <c r="O65" s="4">
        <f>IF(MAX(COUNTIF(Data!A65:H65,1),COUNTIF(Data!A65:H65,2),COUNTIF(Data!A65:H65,3),COUNTIF(Data!A65:H65,4),COUNTIF(Data!A65:H65,5),COUNTIF(Data!A65:H65,6),COUNTIF(Data!A65:H65,7))&gt;0,MAX(COUNTIF(Data!A65:H65,1),COUNTIF(Data!A65:H65,2),COUNTIF(Data!A65:H65,3),COUNTIF(Data!A65:H65,4),COUNTIF(Data!A65:H65,5),COUNTIF(Data!A65:H65,6),COUNTIF(Data!A65:H65,7)),"")</f>
        <v>4</v>
      </c>
      <c r="P65" s="4" t="str">
        <f>IF(COUNTIF(Data!A65:H65,4)=8,"Remove","")</f>
        <v/>
      </c>
    </row>
    <row r="66" spans="1:16" x14ac:dyDescent="0.25">
      <c r="A66" s="2">
        <f>IF(Data!A66&gt;0,Data!A66-4,"")</f>
        <v>1</v>
      </c>
      <c r="B66" s="2">
        <f>IF(Data!B66&gt;0,Data!B66-4,"")</f>
        <v>1</v>
      </c>
      <c r="C66" s="2">
        <f>IF(Data!C66&gt;0,Data!C66-4,"")</f>
        <v>2</v>
      </c>
      <c r="D66" s="2">
        <f>IF(Data!D66&gt;0,Data!D66-4,"")</f>
        <v>2</v>
      </c>
      <c r="E66" s="2">
        <f>IF(Data!E66&gt;0,Data!E66-4,"")</f>
        <v>0</v>
      </c>
      <c r="F66" s="2">
        <f>IF(Data!F66&gt;0,Data!F66-4,"")</f>
        <v>0</v>
      </c>
      <c r="G66" s="2">
        <f>IF(Data!G66&gt;0,Data!G66-4,"")</f>
        <v>-1</v>
      </c>
      <c r="H66" s="2">
        <f>IF(Data!H66&gt;0,Data!H66-4,"")</f>
        <v>1</v>
      </c>
      <c r="K66" s="7" t="str">
        <f t="shared" si="0"/>
        <v/>
      </c>
      <c r="L66" s="7" t="str">
        <f t="shared" si="1"/>
        <v/>
      </c>
      <c r="M66" s="4">
        <f t="shared" si="2"/>
        <v>0</v>
      </c>
      <c r="O66" s="4">
        <f>IF(MAX(COUNTIF(Data!A66:H66,1),COUNTIF(Data!A66:H66,2),COUNTIF(Data!A66:H66,3),COUNTIF(Data!A66:H66,4),COUNTIF(Data!A66:H66,5),COUNTIF(Data!A66:H66,6),COUNTIF(Data!A66:H66,7))&gt;0,MAX(COUNTIF(Data!A66:H66,1),COUNTIF(Data!A66:H66,2),COUNTIF(Data!A66:H66,3),COUNTIF(Data!A66:H66,4),COUNTIF(Data!A66:H66,5),COUNTIF(Data!A66:H66,6),COUNTIF(Data!A66:H66,7)),"")</f>
        <v>3</v>
      </c>
      <c r="P66" s="4" t="str">
        <f>IF(COUNTIF(Data!A66:H66,4)=8,"Remove","")</f>
        <v/>
      </c>
    </row>
    <row r="67" spans="1:16" x14ac:dyDescent="0.25">
      <c r="A67" s="2">
        <f>IF(Data!A67&gt;0,Data!A67-4,"")</f>
        <v>0</v>
      </c>
      <c r="B67" s="2">
        <f>IF(Data!B67&gt;0,Data!B67-4,"")</f>
        <v>0</v>
      </c>
      <c r="C67" s="2">
        <f>IF(Data!C67&gt;0,Data!C67-4,"")</f>
        <v>-1</v>
      </c>
      <c r="D67" s="2">
        <f>IF(Data!D67&gt;0,Data!D67-4,"")</f>
        <v>0</v>
      </c>
      <c r="E67" s="2">
        <f>IF(Data!E67&gt;0,Data!E67-4,"")</f>
        <v>0</v>
      </c>
      <c r="F67" s="2">
        <f>IF(Data!F67&gt;0,Data!F67-4,"")</f>
        <v>0</v>
      </c>
      <c r="G67" s="2">
        <f>IF(Data!G67&gt;0,Data!G67-4,"")</f>
        <v>1</v>
      </c>
      <c r="H67" s="2">
        <f>IF(Data!H67&gt;0,Data!H67-4,"")</f>
        <v>1</v>
      </c>
      <c r="K67" s="7" t="str">
        <f t="shared" si="0"/>
        <v/>
      </c>
      <c r="L67" s="7" t="str">
        <f t="shared" si="1"/>
        <v/>
      </c>
      <c r="M67" s="4">
        <f t="shared" si="2"/>
        <v>0</v>
      </c>
      <c r="O67" s="4">
        <f>IF(MAX(COUNTIF(Data!A67:H67,1),COUNTIF(Data!A67:H67,2),COUNTIF(Data!A67:H67,3),COUNTIF(Data!A67:H67,4),COUNTIF(Data!A67:H67,5),COUNTIF(Data!A67:H67,6),COUNTIF(Data!A67:H67,7))&gt;0,MAX(COUNTIF(Data!A67:H67,1),COUNTIF(Data!A67:H67,2),COUNTIF(Data!A67:H67,3),COUNTIF(Data!A67:H67,4),COUNTIF(Data!A67:H67,5),COUNTIF(Data!A67:H67,6),COUNTIF(Data!A67:H67,7)),"")</f>
        <v>5</v>
      </c>
      <c r="P67" s="4" t="str">
        <f>IF(COUNTIF(Data!A67:H67,4)=8,"Remove","")</f>
        <v/>
      </c>
    </row>
    <row r="68" spans="1:16" x14ac:dyDescent="0.25">
      <c r="A68" s="2">
        <f>IF(Data!A68&gt;0,Data!A68-4,"")</f>
        <v>0</v>
      </c>
      <c r="B68" s="2">
        <f>IF(Data!B68&gt;0,Data!B68-4,"")</f>
        <v>-2</v>
      </c>
      <c r="C68" s="2">
        <f>IF(Data!C68&gt;0,Data!C68-4,"")</f>
        <v>2</v>
      </c>
      <c r="D68" s="2">
        <f>IF(Data!D68&gt;0,Data!D68-4,"")</f>
        <v>2</v>
      </c>
      <c r="E68" s="2">
        <f>IF(Data!E68&gt;0,Data!E68-4,"")</f>
        <v>1</v>
      </c>
      <c r="F68" s="2">
        <f>IF(Data!F68&gt;0,Data!F68-4,"")</f>
        <v>2</v>
      </c>
      <c r="G68" s="2">
        <f>IF(Data!G68&gt;0,Data!G68-4,"")</f>
        <v>1</v>
      </c>
      <c r="H68" s="2">
        <f>IF(Data!H68&gt;0,Data!H68-4,"")</f>
        <v>2</v>
      </c>
      <c r="K68" s="7">
        <f t="shared" si="0"/>
        <v>1</v>
      </c>
      <c r="L68" s="7" t="str">
        <f t="shared" si="1"/>
        <v/>
      </c>
      <c r="M68" s="4">
        <f t="shared" si="2"/>
        <v>1</v>
      </c>
      <c r="O68" s="4">
        <f>IF(MAX(COUNTIF(Data!A68:H68,1),COUNTIF(Data!A68:H68,2),COUNTIF(Data!A68:H68,3),COUNTIF(Data!A68:H68,4),COUNTIF(Data!A68:H68,5),COUNTIF(Data!A68:H68,6),COUNTIF(Data!A68:H68,7))&gt;0,MAX(COUNTIF(Data!A68:H68,1),COUNTIF(Data!A68:H68,2),COUNTIF(Data!A68:H68,3),COUNTIF(Data!A68:H68,4),COUNTIF(Data!A68:H68,5),COUNTIF(Data!A68:H68,6),COUNTIF(Data!A68:H68,7)),"")</f>
        <v>4</v>
      </c>
      <c r="P68" s="4" t="str">
        <f>IF(COUNTIF(Data!A68:H68,4)=8,"Remove","")</f>
        <v/>
      </c>
    </row>
    <row r="69" spans="1:16" x14ac:dyDescent="0.25">
      <c r="A69" s="2">
        <f>IF(Data!A69&gt;0,Data!A69-4,"")</f>
        <v>1</v>
      </c>
      <c r="B69" s="2">
        <f>IF(Data!B69&gt;0,Data!B69-4,"")</f>
        <v>2</v>
      </c>
      <c r="C69" s="2">
        <f>IF(Data!C69&gt;0,Data!C69-4,"")</f>
        <v>1</v>
      </c>
      <c r="D69" s="2">
        <f>IF(Data!D69&gt;0,Data!D69-4,"")</f>
        <v>1</v>
      </c>
      <c r="E69" s="2">
        <f>IF(Data!E69&gt;0,Data!E69-4,"")</f>
        <v>1</v>
      </c>
      <c r="F69" s="2">
        <f>IF(Data!F69&gt;0,Data!F69-4,"")</f>
        <v>2</v>
      </c>
      <c r="G69" s="2">
        <f>IF(Data!G69&gt;0,Data!G69-4,"")</f>
        <v>1</v>
      </c>
      <c r="H69" s="2">
        <f>IF(Data!H69&gt;0,Data!H69-4,"")</f>
        <v>1</v>
      </c>
      <c r="K69" s="7" t="str">
        <f t="shared" ref="K69:K132" si="3">IF((MAX(A69,B69,C69,D69)-MIN(A69,B69,C69,D69))&gt;3,1,"")</f>
        <v/>
      </c>
      <c r="L69" s="7" t="str">
        <f t="shared" ref="L69:L132" si="4">IF((MAX(E69,F69,G69,H69)-MIN(E69,F69,G69,H69))&gt;3,1,"")</f>
        <v/>
      </c>
      <c r="M69" s="4">
        <f t="shared" ref="M69:M132" si="5">IF(COUNT(A69:D69)&gt;0,IF(COUNT(E69:H69)&gt;0,SUM(K69,L69),0),"")</f>
        <v>0</v>
      </c>
      <c r="O69" s="4">
        <f>IF(MAX(COUNTIF(Data!A69:H69,1),COUNTIF(Data!A69:H69,2),COUNTIF(Data!A69:H69,3),COUNTIF(Data!A69:H69,4),COUNTIF(Data!A69:H69,5),COUNTIF(Data!A69:H69,6),COUNTIF(Data!A69:H69,7))&gt;0,MAX(COUNTIF(Data!A69:H69,1),COUNTIF(Data!A69:H69,2),COUNTIF(Data!A69:H69,3),COUNTIF(Data!A69:H69,4),COUNTIF(Data!A69:H69,5),COUNTIF(Data!A69:H69,6),COUNTIF(Data!A69:H69,7)),"")</f>
        <v>6</v>
      </c>
      <c r="P69" s="4" t="str">
        <f>IF(COUNTIF(Data!A69:H69,4)=8,"Remove","")</f>
        <v/>
      </c>
    </row>
    <row r="70" spans="1:16" x14ac:dyDescent="0.25">
      <c r="A70" s="2">
        <f>IF(Data!A70&gt;0,Data!A70-4,"")</f>
        <v>-1</v>
      </c>
      <c r="B70" s="2">
        <f>IF(Data!B70&gt;0,Data!B70-4,"")</f>
        <v>1</v>
      </c>
      <c r="C70" s="2">
        <f>IF(Data!C70&gt;0,Data!C70-4,"")</f>
        <v>0</v>
      </c>
      <c r="D70" s="2">
        <f>IF(Data!D70&gt;0,Data!D70-4,"")</f>
        <v>0</v>
      </c>
      <c r="E70" s="2">
        <f>IF(Data!E70&gt;0,Data!E70-4,"")</f>
        <v>0</v>
      </c>
      <c r="F70" s="2">
        <f>IF(Data!F70&gt;0,Data!F70-4,"")</f>
        <v>-1</v>
      </c>
      <c r="G70" s="2">
        <f>IF(Data!G70&gt;0,Data!G70-4,"")</f>
        <v>-1</v>
      </c>
      <c r="H70" s="2">
        <f>IF(Data!H70&gt;0,Data!H70-4,"")</f>
        <v>0</v>
      </c>
      <c r="K70" s="7" t="str">
        <f t="shared" si="3"/>
        <v/>
      </c>
      <c r="L70" s="7" t="str">
        <f t="shared" si="4"/>
        <v/>
      </c>
      <c r="M70" s="4">
        <f t="shared" si="5"/>
        <v>0</v>
      </c>
      <c r="O70" s="4">
        <f>IF(MAX(COUNTIF(Data!A70:H70,1),COUNTIF(Data!A70:H70,2),COUNTIF(Data!A70:H70,3),COUNTIF(Data!A70:H70,4),COUNTIF(Data!A70:H70,5),COUNTIF(Data!A70:H70,6),COUNTIF(Data!A70:H70,7))&gt;0,MAX(COUNTIF(Data!A70:H70,1),COUNTIF(Data!A70:H70,2),COUNTIF(Data!A70:H70,3),COUNTIF(Data!A70:H70,4),COUNTIF(Data!A70:H70,5),COUNTIF(Data!A70:H70,6),COUNTIF(Data!A70:H70,7)),"")</f>
        <v>4</v>
      </c>
      <c r="P70" s="4" t="str">
        <f>IF(COUNTIF(Data!A70:H70,4)=8,"Remove","")</f>
        <v/>
      </c>
    </row>
    <row r="71" spans="1:16" x14ac:dyDescent="0.25">
      <c r="A71" s="2">
        <f>IF(Data!A71&gt;0,Data!A71-4,"")</f>
        <v>1</v>
      </c>
      <c r="B71" s="2">
        <f>IF(Data!B71&gt;0,Data!B71-4,"")</f>
        <v>1</v>
      </c>
      <c r="C71" s="2">
        <f>IF(Data!C71&gt;0,Data!C71-4,"")</f>
        <v>2</v>
      </c>
      <c r="D71" s="2">
        <f>IF(Data!D71&gt;0,Data!D71-4,"")</f>
        <v>1</v>
      </c>
      <c r="E71" s="2">
        <f>IF(Data!E71&gt;0,Data!E71-4,"")</f>
        <v>-2</v>
      </c>
      <c r="F71" s="2">
        <f>IF(Data!F71&gt;0,Data!F71-4,"")</f>
        <v>-1</v>
      </c>
      <c r="G71" s="2">
        <f>IF(Data!G71&gt;0,Data!G71-4,"")</f>
        <v>-2</v>
      </c>
      <c r="H71" s="2">
        <f>IF(Data!H71&gt;0,Data!H71-4,"")</f>
        <v>-3</v>
      </c>
      <c r="K71" s="7" t="str">
        <f t="shared" si="3"/>
        <v/>
      </c>
      <c r="L71" s="7" t="str">
        <f t="shared" si="4"/>
        <v/>
      </c>
      <c r="M71" s="4">
        <f t="shared" si="5"/>
        <v>0</v>
      </c>
      <c r="O71" s="4">
        <f>IF(MAX(COUNTIF(Data!A71:H71,1),COUNTIF(Data!A71:H71,2),COUNTIF(Data!A71:H71,3),COUNTIF(Data!A71:H71,4),COUNTIF(Data!A71:H71,5),COUNTIF(Data!A71:H71,6),COUNTIF(Data!A71:H71,7))&gt;0,MAX(COUNTIF(Data!A71:H71,1),COUNTIF(Data!A71:H71,2),COUNTIF(Data!A71:H71,3),COUNTIF(Data!A71:H71,4),COUNTIF(Data!A71:H71,5),COUNTIF(Data!A71:H71,6),COUNTIF(Data!A71:H71,7)),"")</f>
        <v>3</v>
      </c>
      <c r="P71" s="4" t="str">
        <f>IF(COUNTIF(Data!A71:H71,4)=8,"Remove","")</f>
        <v/>
      </c>
    </row>
    <row r="72" spans="1:16" x14ac:dyDescent="0.25">
      <c r="A72" s="2">
        <f>IF(Data!A72&gt;0,Data!A72-4,"")</f>
        <v>-1</v>
      </c>
      <c r="B72" s="2">
        <f>IF(Data!B72&gt;0,Data!B72-4,"")</f>
        <v>0</v>
      </c>
      <c r="C72" s="2">
        <f>IF(Data!C72&gt;0,Data!C72-4,"")</f>
        <v>-1</v>
      </c>
      <c r="D72" s="2">
        <f>IF(Data!D72&gt;0,Data!D72-4,"")</f>
        <v>-3</v>
      </c>
      <c r="E72" s="2">
        <f>IF(Data!E72&gt;0,Data!E72-4,"")</f>
        <v>-2</v>
      </c>
      <c r="F72" s="2">
        <f>IF(Data!F72&gt;0,Data!F72-4,"")</f>
        <v>1</v>
      </c>
      <c r="G72" s="2">
        <f>IF(Data!G72&gt;0,Data!G72-4,"")</f>
        <v>0</v>
      </c>
      <c r="H72" s="2">
        <f>IF(Data!H72&gt;0,Data!H72-4,"")</f>
        <v>0</v>
      </c>
      <c r="K72" s="7" t="str">
        <f t="shared" si="3"/>
        <v/>
      </c>
      <c r="L72" s="7" t="str">
        <f t="shared" si="4"/>
        <v/>
      </c>
      <c r="M72" s="4">
        <f t="shared" si="5"/>
        <v>0</v>
      </c>
      <c r="O72" s="4">
        <f>IF(MAX(COUNTIF(Data!A72:H72,1),COUNTIF(Data!A72:H72,2),COUNTIF(Data!A72:H72,3),COUNTIF(Data!A72:H72,4),COUNTIF(Data!A72:H72,5),COUNTIF(Data!A72:H72,6),COUNTIF(Data!A72:H72,7))&gt;0,MAX(COUNTIF(Data!A72:H72,1),COUNTIF(Data!A72:H72,2),COUNTIF(Data!A72:H72,3),COUNTIF(Data!A72:H72,4),COUNTIF(Data!A72:H72,5),COUNTIF(Data!A72:H72,6),COUNTIF(Data!A72:H72,7)),"")</f>
        <v>3</v>
      </c>
      <c r="P72" s="4" t="str">
        <f>IF(COUNTIF(Data!A72:H72,4)=8,"Remove","")</f>
        <v/>
      </c>
    </row>
    <row r="73" spans="1:16" x14ac:dyDescent="0.25">
      <c r="A73" s="2">
        <f>IF(Data!A73&gt;0,Data!A73-4,"")</f>
        <v>2</v>
      </c>
      <c r="B73" s="2">
        <f>IF(Data!B73&gt;0,Data!B73-4,"")</f>
        <v>0</v>
      </c>
      <c r="C73" s="2">
        <f>IF(Data!C73&gt;0,Data!C73-4,"")</f>
        <v>2</v>
      </c>
      <c r="D73" s="2">
        <f>IF(Data!D73&gt;0,Data!D73-4,"")</f>
        <v>2</v>
      </c>
      <c r="E73" s="2">
        <f>IF(Data!E73&gt;0,Data!E73-4,"")</f>
        <v>-1</v>
      </c>
      <c r="F73" s="2">
        <f>IF(Data!F73&gt;0,Data!F73-4,"")</f>
        <v>2</v>
      </c>
      <c r="G73" s="2">
        <f>IF(Data!G73&gt;0,Data!G73-4,"")</f>
        <v>1</v>
      </c>
      <c r="H73" s="2">
        <f>IF(Data!H73&gt;0,Data!H73-4,"")</f>
        <v>1</v>
      </c>
      <c r="K73" s="7" t="str">
        <f t="shared" si="3"/>
        <v/>
      </c>
      <c r="L73" s="7" t="str">
        <f t="shared" si="4"/>
        <v/>
      </c>
      <c r="M73" s="4">
        <f t="shared" si="5"/>
        <v>0</v>
      </c>
      <c r="O73" s="4">
        <f>IF(MAX(COUNTIF(Data!A73:H73,1),COUNTIF(Data!A73:H73,2),COUNTIF(Data!A73:H73,3),COUNTIF(Data!A73:H73,4),COUNTIF(Data!A73:H73,5),COUNTIF(Data!A73:H73,6),COUNTIF(Data!A73:H73,7))&gt;0,MAX(COUNTIF(Data!A73:H73,1),COUNTIF(Data!A73:H73,2),COUNTIF(Data!A73:H73,3),COUNTIF(Data!A73:H73,4),COUNTIF(Data!A73:H73,5),COUNTIF(Data!A73:H73,6),COUNTIF(Data!A73:H73,7)),"")</f>
        <v>4</v>
      </c>
      <c r="P73" s="4" t="str">
        <f>IF(COUNTIF(Data!A73:H73,4)=8,"Remove","")</f>
        <v/>
      </c>
    </row>
    <row r="74" spans="1:16" x14ac:dyDescent="0.25">
      <c r="A74" s="2">
        <f>IF(Data!A74&gt;0,Data!A74-4,"")</f>
        <v>2</v>
      </c>
      <c r="B74" s="2">
        <f>IF(Data!B74&gt;0,Data!B74-4,"")</f>
        <v>2</v>
      </c>
      <c r="C74" s="2">
        <f>IF(Data!C74&gt;0,Data!C74-4,"")</f>
        <v>3</v>
      </c>
      <c r="D74" s="2">
        <f>IF(Data!D74&gt;0,Data!D74-4,"")</f>
        <v>1</v>
      </c>
      <c r="E74" s="2">
        <f>IF(Data!E74&gt;0,Data!E74-4,"")</f>
        <v>3</v>
      </c>
      <c r="F74" s="2">
        <f>IF(Data!F74&gt;0,Data!F74-4,"")</f>
        <v>3</v>
      </c>
      <c r="G74" s="2">
        <f>IF(Data!G74&gt;0,Data!G74-4,"")</f>
        <v>2</v>
      </c>
      <c r="H74" s="2">
        <f>IF(Data!H74&gt;0,Data!H74-4,"")</f>
        <v>3</v>
      </c>
      <c r="K74" s="7" t="str">
        <f t="shared" si="3"/>
        <v/>
      </c>
      <c r="L74" s="7" t="str">
        <f t="shared" si="4"/>
        <v/>
      </c>
      <c r="M74" s="4">
        <f t="shared" si="5"/>
        <v>0</v>
      </c>
      <c r="O74" s="4">
        <f>IF(MAX(COUNTIF(Data!A74:H74,1),COUNTIF(Data!A74:H74,2),COUNTIF(Data!A74:H74,3),COUNTIF(Data!A74:H74,4),COUNTIF(Data!A74:H74,5),COUNTIF(Data!A74:H74,6),COUNTIF(Data!A74:H74,7))&gt;0,MAX(COUNTIF(Data!A74:H74,1),COUNTIF(Data!A74:H74,2),COUNTIF(Data!A74:H74,3),COUNTIF(Data!A74:H74,4),COUNTIF(Data!A74:H74,5),COUNTIF(Data!A74:H74,6),COUNTIF(Data!A74:H74,7)),"")</f>
        <v>4</v>
      </c>
      <c r="P74" s="4" t="str">
        <f>IF(COUNTIF(Data!A74:H74,4)=8,"Remove","")</f>
        <v/>
      </c>
    </row>
    <row r="75" spans="1:16" x14ac:dyDescent="0.25">
      <c r="A75" s="2">
        <f>IF(Data!A75&gt;0,Data!A75-4,"")</f>
        <v>0</v>
      </c>
      <c r="B75" s="2">
        <f>IF(Data!B75&gt;0,Data!B75-4,"")</f>
        <v>-1</v>
      </c>
      <c r="C75" s="2">
        <f>IF(Data!C75&gt;0,Data!C75-4,"")</f>
        <v>1</v>
      </c>
      <c r="D75" s="2">
        <f>IF(Data!D75&gt;0,Data!D75-4,"")</f>
        <v>-1</v>
      </c>
      <c r="E75" s="2">
        <f>IF(Data!E75&gt;0,Data!E75-4,"")</f>
        <v>-2</v>
      </c>
      <c r="F75" s="2">
        <f>IF(Data!F75&gt;0,Data!F75-4,"")</f>
        <v>-2</v>
      </c>
      <c r="G75" s="2">
        <f>IF(Data!G75&gt;0,Data!G75-4,"")</f>
        <v>-2</v>
      </c>
      <c r="H75" s="2">
        <f>IF(Data!H75&gt;0,Data!H75-4,"")</f>
        <v>-2</v>
      </c>
      <c r="K75" s="7" t="str">
        <f t="shared" si="3"/>
        <v/>
      </c>
      <c r="L75" s="7" t="str">
        <f t="shared" si="4"/>
        <v/>
      </c>
      <c r="M75" s="4">
        <f t="shared" si="5"/>
        <v>0</v>
      </c>
      <c r="O75" s="4">
        <f>IF(MAX(COUNTIF(Data!A75:H75,1),COUNTIF(Data!A75:H75,2),COUNTIF(Data!A75:H75,3),COUNTIF(Data!A75:H75,4),COUNTIF(Data!A75:H75,5),COUNTIF(Data!A75:H75,6),COUNTIF(Data!A75:H75,7))&gt;0,MAX(COUNTIF(Data!A75:H75,1),COUNTIF(Data!A75:H75,2),COUNTIF(Data!A75:H75,3),COUNTIF(Data!A75:H75,4),COUNTIF(Data!A75:H75,5),COUNTIF(Data!A75:H75,6),COUNTIF(Data!A75:H75,7)),"")</f>
        <v>4</v>
      </c>
      <c r="P75" s="4" t="str">
        <f>IF(COUNTIF(Data!A75:H75,4)=8,"Remove","")</f>
        <v/>
      </c>
    </row>
    <row r="76" spans="1:16" x14ac:dyDescent="0.25">
      <c r="A76" s="2">
        <f>IF(Data!A76&gt;0,Data!A76-4,"")</f>
        <v>-2</v>
      </c>
      <c r="B76" s="2">
        <f>IF(Data!B76&gt;0,Data!B76-4,"")</f>
        <v>3</v>
      </c>
      <c r="C76" s="2">
        <f>IF(Data!C76&gt;0,Data!C76-4,"")</f>
        <v>0</v>
      </c>
      <c r="D76" s="2">
        <f>IF(Data!D76&gt;0,Data!D76-4,"")</f>
        <v>-2</v>
      </c>
      <c r="E76" s="2">
        <f>IF(Data!E76&gt;0,Data!E76-4,"")</f>
        <v>2</v>
      </c>
      <c r="F76" s="2">
        <f>IF(Data!F76&gt;0,Data!F76-4,"")</f>
        <v>1</v>
      </c>
      <c r="G76" s="2">
        <f>IF(Data!G76&gt;0,Data!G76-4,"")</f>
        <v>-1</v>
      </c>
      <c r="H76" s="2">
        <f>IF(Data!H76&gt;0,Data!H76-4,"")</f>
        <v>0</v>
      </c>
      <c r="K76" s="7">
        <f t="shared" si="3"/>
        <v>1</v>
      </c>
      <c r="L76" s="7" t="str">
        <f t="shared" si="4"/>
        <v/>
      </c>
      <c r="M76" s="4">
        <f t="shared" si="5"/>
        <v>1</v>
      </c>
      <c r="O76" s="4">
        <f>IF(MAX(COUNTIF(Data!A76:H76,1),COUNTIF(Data!A76:H76,2),COUNTIF(Data!A76:H76,3),COUNTIF(Data!A76:H76,4),COUNTIF(Data!A76:H76,5),COUNTIF(Data!A76:H76,6),COUNTIF(Data!A76:H76,7))&gt;0,MAX(COUNTIF(Data!A76:H76,1),COUNTIF(Data!A76:H76,2),COUNTIF(Data!A76:H76,3),COUNTIF(Data!A76:H76,4),COUNTIF(Data!A76:H76,5),COUNTIF(Data!A76:H76,6),COUNTIF(Data!A76:H76,7)),"")</f>
        <v>2</v>
      </c>
      <c r="P76" s="4" t="str">
        <f>IF(COUNTIF(Data!A76:H76,4)=8,"Remove","")</f>
        <v/>
      </c>
    </row>
    <row r="77" spans="1:16" x14ac:dyDescent="0.25">
      <c r="A77" s="2">
        <f>IF(Data!A77&gt;0,Data!A77-4,"")</f>
        <v>-1</v>
      </c>
      <c r="B77" s="2">
        <f>IF(Data!B77&gt;0,Data!B77-4,"")</f>
        <v>-1</v>
      </c>
      <c r="C77" s="2">
        <f>IF(Data!C77&gt;0,Data!C77-4,"")</f>
        <v>0</v>
      </c>
      <c r="D77" s="2">
        <f>IF(Data!D77&gt;0,Data!D77-4,"")</f>
        <v>2</v>
      </c>
      <c r="E77" s="2">
        <f>IF(Data!E77&gt;0,Data!E77-4,"")</f>
        <v>-2</v>
      </c>
      <c r="F77" s="2">
        <f>IF(Data!F77&gt;0,Data!F77-4,"")</f>
        <v>1</v>
      </c>
      <c r="G77" s="2">
        <f>IF(Data!G77&gt;0,Data!G77-4,"")</f>
        <v>-1</v>
      </c>
      <c r="H77" s="2">
        <f>IF(Data!H77&gt;0,Data!H77-4,"")</f>
        <v>-1</v>
      </c>
      <c r="K77" s="7" t="str">
        <f t="shared" si="3"/>
        <v/>
      </c>
      <c r="L77" s="7" t="str">
        <f t="shared" si="4"/>
        <v/>
      </c>
      <c r="M77" s="4">
        <f t="shared" si="5"/>
        <v>0</v>
      </c>
      <c r="O77" s="4">
        <f>IF(MAX(COUNTIF(Data!A77:H77,1),COUNTIF(Data!A77:H77,2),COUNTIF(Data!A77:H77,3),COUNTIF(Data!A77:H77,4),COUNTIF(Data!A77:H77,5),COUNTIF(Data!A77:H77,6),COUNTIF(Data!A77:H77,7))&gt;0,MAX(COUNTIF(Data!A77:H77,1),COUNTIF(Data!A77:H77,2),COUNTIF(Data!A77:H77,3),COUNTIF(Data!A77:H77,4),COUNTIF(Data!A77:H77,5),COUNTIF(Data!A77:H77,6),COUNTIF(Data!A77:H77,7)),"")</f>
        <v>4</v>
      </c>
      <c r="P77" s="4" t="str">
        <f>IF(COUNTIF(Data!A77:H77,4)=8,"Remove","")</f>
        <v/>
      </c>
    </row>
    <row r="78" spans="1:16" x14ac:dyDescent="0.25">
      <c r="A78" s="2">
        <f>IF(Data!A78&gt;0,Data!A78-4,"")</f>
        <v>2</v>
      </c>
      <c r="B78" s="2">
        <f>IF(Data!B78&gt;0,Data!B78-4,"")</f>
        <v>2</v>
      </c>
      <c r="C78" s="2">
        <f>IF(Data!C78&gt;0,Data!C78-4,"")</f>
        <v>2</v>
      </c>
      <c r="D78" s="2">
        <f>IF(Data!D78&gt;0,Data!D78-4,"")</f>
        <v>2</v>
      </c>
      <c r="E78" s="2">
        <f>IF(Data!E78&gt;0,Data!E78-4,"")</f>
        <v>2</v>
      </c>
      <c r="F78" s="2">
        <f>IF(Data!F78&gt;0,Data!F78-4,"")</f>
        <v>2</v>
      </c>
      <c r="G78" s="2">
        <f>IF(Data!G78&gt;0,Data!G78-4,"")</f>
        <v>1</v>
      </c>
      <c r="H78" s="2">
        <f>IF(Data!H78&gt;0,Data!H78-4,"")</f>
        <v>2</v>
      </c>
      <c r="K78" s="7" t="str">
        <f t="shared" si="3"/>
        <v/>
      </c>
      <c r="L78" s="7" t="str">
        <f t="shared" si="4"/>
        <v/>
      </c>
      <c r="M78" s="4">
        <f t="shared" si="5"/>
        <v>0</v>
      </c>
      <c r="O78" s="4">
        <f>IF(MAX(COUNTIF(Data!A78:H78,1),COUNTIF(Data!A78:H78,2),COUNTIF(Data!A78:H78,3),COUNTIF(Data!A78:H78,4),COUNTIF(Data!A78:H78,5),COUNTIF(Data!A78:H78,6),COUNTIF(Data!A78:H78,7))&gt;0,MAX(COUNTIF(Data!A78:H78,1),COUNTIF(Data!A78:H78,2),COUNTIF(Data!A78:H78,3),COUNTIF(Data!A78:H78,4),COUNTIF(Data!A78:H78,5),COUNTIF(Data!A78:H78,6),COUNTIF(Data!A78:H78,7)),"")</f>
        <v>7</v>
      </c>
      <c r="P78" s="4" t="str">
        <f>IF(COUNTIF(Data!A78:H78,4)=8,"Remove","")</f>
        <v/>
      </c>
    </row>
    <row r="79" spans="1:16" x14ac:dyDescent="0.25">
      <c r="A79" s="2">
        <f>IF(Data!A79&gt;0,Data!A79-4,"")</f>
        <v>2</v>
      </c>
      <c r="B79" s="2">
        <f>IF(Data!B79&gt;0,Data!B79-4,"")</f>
        <v>1</v>
      </c>
      <c r="C79" s="2">
        <f>IF(Data!C79&gt;0,Data!C79-4,"")</f>
        <v>0</v>
      </c>
      <c r="D79" s="2">
        <f>IF(Data!D79&gt;0,Data!D79-4,"")</f>
        <v>3</v>
      </c>
      <c r="E79" s="2">
        <f>IF(Data!E79&gt;0,Data!E79-4,"")</f>
        <v>2</v>
      </c>
      <c r="F79" s="2">
        <f>IF(Data!F79&gt;0,Data!F79-4,"")</f>
        <v>3</v>
      </c>
      <c r="G79" s="2">
        <f>IF(Data!G79&gt;0,Data!G79-4,"")</f>
        <v>-1</v>
      </c>
      <c r="H79" s="2">
        <f>IF(Data!H79&gt;0,Data!H79-4,"")</f>
        <v>0</v>
      </c>
      <c r="K79" s="7" t="str">
        <f t="shared" si="3"/>
        <v/>
      </c>
      <c r="L79" s="7">
        <f t="shared" si="4"/>
        <v>1</v>
      </c>
      <c r="M79" s="4">
        <f t="shared" si="5"/>
        <v>1</v>
      </c>
      <c r="O79" s="4">
        <f>IF(MAX(COUNTIF(Data!A79:H79,1),COUNTIF(Data!A79:H79,2),COUNTIF(Data!A79:H79,3),COUNTIF(Data!A79:H79,4),COUNTIF(Data!A79:H79,5),COUNTIF(Data!A79:H79,6),COUNTIF(Data!A79:H79,7))&gt;0,MAX(COUNTIF(Data!A79:H79,1),COUNTIF(Data!A79:H79,2),COUNTIF(Data!A79:H79,3),COUNTIF(Data!A79:H79,4),COUNTIF(Data!A79:H79,5),COUNTIF(Data!A79:H79,6),COUNTIF(Data!A79:H79,7)),"")</f>
        <v>2</v>
      </c>
      <c r="P79" s="4" t="str">
        <f>IF(COUNTIF(Data!A79:H79,4)=8,"Remove","")</f>
        <v/>
      </c>
    </row>
    <row r="80" spans="1:16" x14ac:dyDescent="0.25">
      <c r="A80" s="2">
        <f>IF(Data!A80&gt;0,Data!A80-4,"")</f>
        <v>-2</v>
      </c>
      <c r="B80" s="2">
        <f>IF(Data!B80&gt;0,Data!B80-4,"")</f>
        <v>-3</v>
      </c>
      <c r="C80" s="2">
        <f>IF(Data!C80&gt;0,Data!C80-4,"")</f>
        <v>-3</v>
      </c>
      <c r="D80" s="2">
        <f>IF(Data!D80&gt;0,Data!D80-4,"")</f>
        <v>-3</v>
      </c>
      <c r="E80" s="2">
        <f>IF(Data!E80&gt;0,Data!E80-4,"")</f>
        <v>-3</v>
      </c>
      <c r="F80" s="2">
        <f>IF(Data!F80&gt;0,Data!F80-4,"")</f>
        <v>-3</v>
      </c>
      <c r="G80" s="2">
        <f>IF(Data!G80&gt;0,Data!G80-4,"")</f>
        <v>-3</v>
      </c>
      <c r="H80" s="2">
        <f>IF(Data!H80&gt;0,Data!H80-4,"")</f>
        <v>-3</v>
      </c>
      <c r="K80" s="7" t="str">
        <f t="shared" si="3"/>
        <v/>
      </c>
      <c r="L80" s="7" t="str">
        <f t="shared" si="4"/>
        <v/>
      </c>
      <c r="M80" s="4">
        <f t="shared" si="5"/>
        <v>0</v>
      </c>
      <c r="O80" s="4">
        <f>IF(MAX(COUNTIF(Data!A80:H80,1),COUNTIF(Data!A80:H80,2),COUNTIF(Data!A80:H80,3),COUNTIF(Data!A80:H80,4),COUNTIF(Data!A80:H80,5),COUNTIF(Data!A80:H80,6),COUNTIF(Data!A80:H80,7))&gt;0,MAX(COUNTIF(Data!A80:H80,1),COUNTIF(Data!A80:H80,2),COUNTIF(Data!A80:H80,3),COUNTIF(Data!A80:H80,4),COUNTIF(Data!A80:H80,5),COUNTIF(Data!A80:H80,6),COUNTIF(Data!A80:H80,7)),"")</f>
        <v>7</v>
      </c>
      <c r="P80" s="4" t="str">
        <f>IF(COUNTIF(Data!A80:H80,4)=8,"Remove","")</f>
        <v/>
      </c>
    </row>
    <row r="81" spans="1:16" x14ac:dyDescent="0.25">
      <c r="A81" s="2">
        <f>IF(Data!A81&gt;0,Data!A81-4,"")</f>
        <v>-1</v>
      </c>
      <c r="B81" s="2">
        <f>IF(Data!B81&gt;0,Data!B81-4,"")</f>
        <v>-2</v>
      </c>
      <c r="C81" s="2">
        <f>IF(Data!C81&gt;0,Data!C81-4,"")</f>
        <v>-1</v>
      </c>
      <c r="D81" s="2">
        <f>IF(Data!D81&gt;0,Data!D81-4,"")</f>
        <v>-2</v>
      </c>
      <c r="E81" s="2">
        <f>IF(Data!E81&gt;0,Data!E81-4,"")</f>
        <v>-2</v>
      </c>
      <c r="F81" s="2">
        <f>IF(Data!F81&gt;0,Data!F81-4,"")</f>
        <v>-1</v>
      </c>
      <c r="G81" s="2">
        <f>IF(Data!G81&gt;0,Data!G81-4,"")</f>
        <v>-2</v>
      </c>
      <c r="H81" s="2">
        <f>IF(Data!H81&gt;0,Data!H81-4,"")</f>
        <v>-2</v>
      </c>
      <c r="K81" s="7" t="str">
        <f t="shared" si="3"/>
        <v/>
      </c>
      <c r="L81" s="7" t="str">
        <f t="shared" si="4"/>
        <v/>
      </c>
      <c r="M81" s="4">
        <f t="shared" si="5"/>
        <v>0</v>
      </c>
      <c r="O81" s="4">
        <f>IF(MAX(COUNTIF(Data!A81:H81,1),COUNTIF(Data!A81:H81,2),COUNTIF(Data!A81:H81,3),COUNTIF(Data!A81:H81,4),COUNTIF(Data!A81:H81,5),COUNTIF(Data!A81:H81,6),COUNTIF(Data!A81:H81,7))&gt;0,MAX(COUNTIF(Data!A81:H81,1),COUNTIF(Data!A81:H81,2),COUNTIF(Data!A81:H81,3),COUNTIF(Data!A81:H81,4),COUNTIF(Data!A81:H81,5),COUNTIF(Data!A81:H81,6),COUNTIF(Data!A81:H81,7)),"")</f>
        <v>5</v>
      </c>
      <c r="P81" s="4" t="str">
        <f>IF(COUNTIF(Data!A81:H81,4)=8,"Remove","")</f>
        <v/>
      </c>
    </row>
    <row r="82" spans="1:16" x14ac:dyDescent="0.25">
      <c r="A82" s="2">
        <f>IF(Data!A82&gt;0,Data!A82-4,"")</f>
        <v>0</v>
      </c>
      <c r="B82" s="2">
        <f>IF(Data!B82&gt;0,Data!B82-4,"")</f>
        <v>1</v>
      </c>
      <c r="C82" s="2">
        <f>IF(Data!C82&gt;0,Data!C82-4,"")</f>
        <v>1</v>
      </c>
      <c r="D82" s="2">
        <f>IF(Data!D82&gt;0,Data!D82-4,"")</f>
        <v>2</v>
      </c>
      <c r="E82" s="2">
        <f>IF(Data!E82&gt;0,Data!E82-4,"")</f>
        <v>1</v>
      </c>
      <c r="F82" s="2">
        <f>IF(Data!F82&gt;0,Data!F82-4,"")</f>
        <v>1</v>
      </c>
      <c r="G82" s="2">
        <f>IF(Data!G82&gt;0,Data!G82-4,"")</f>
        <v>0</v>
      </c>
      <c r="H82" s="2">
        <f>IF(Data!H82&gt;0,Data!H82-4,"")</f>
        <v>2</v>
      </c>
      <c r="K82" s="7" t="str">
        <f t="shared" si="3"/>
        <v/>
      </c>
      <c r="L82" s="7" t="str">
        <f t="shared" si="4"/>
        <v/>
      </c>
      <c r="M82" s="4">
        <f t="shared" si="5"/>
        <v>0</v>
      </c>
      <c r="O82" s="4">
        <f>IF(MAX(COUNTIF(Data!A82:H82,1),COUNTIF(Data!A82:H82,2),COUNTIF(Data!A82:H82,3),COUNTIF(Data!A82:H82,4),COUNTIF(Data!A82:H82,5),COUNTIF(Data!A82:H82,6),COUNTIF(Data!A82:H82,7))&gt;0,MAX(COUNTIF(Data!A82:H82,1),COUNTIF(Data!A82:H82,2),COUNTIF(Data!A82:H82,3),COUNTIF(Data!A82:H82,4),COUNTIF(Data!A82:H82,5),COUNTIF(Data!A82:H82,6),COUNTIF(Data!A82:H82,7)),"")</f>
        <v>4</v>
      </c>
      <c r="P82" s="4" t="str">
        <f>IF(COUNTIF(Data!A82:H82,4)=8,"Remove","")</f>
        <v/>
      </c>
    </row>
    <row r="83" spans="1:16"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25">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25">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25">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25">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d5886a3-dac4-4aea-89da-dff8f5e1409b">
      <Terms xmlns="http://schemas.microsoft.com/office/infopath/2007/PartnerControls"/>
    </lcf76f155ced4ddcb4097134ff3c332f>
    <TaxCatchAll xmlns="70e77b3b-2ac0-478e-8c84-66e37971802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C7BE479E5F4B75409F23C766F94E985A" ma:contentTypeVersion="16" ma:contentTypeDescription="Ein neues Dokument erstellen." ma:contentTypeScope="" ma:versionID="5ed432a9e525fa4b54ee8c02aba7d8f7">
  <xsd:schema xmlns:xsd="http://www.w3.org/2001/XMLSchema" xmlns:xs="http://www.w3.org/2001/XMLSchema" xmlns:p="http://schemas.microsoft.com/office/2006/metadata/properties" xmlns:ns2="1d5886a3-dac4-4aea-89da-dff8f5e1409b" xmlns:ns3="70e77b3b-2ac0-478e-8c84-66e379718026" targetNamespace="http://schemas.microsoft.com/office/2006/metadata/properties" ma:root="true" ma:fieldsID="ada383770b11eb10983e57cc3da5bbca" ns2:_="" ns3:_="">
    <xsd:import namespace="1d5886a3-dac4-4aea-89da-dff8f5e1409b"/>
    <xsd:import namespace="70e77b3b-2ac0-478e-8c84-66e37971802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5886a3-dac4-4aea-89da-dff8f5e140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f74f8755-2801-4379-94fa-556db36e93f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0e77b3b-2ac0-478e-8c84-66e37971802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87bb994-684c-42ff-a9ee-1a34b648744f}" ma:internalName="TaxCatchAll" ma:showField="CatchAllData" ma:web="70e77b3b-2ac0-478e-8c84-66e379718026">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425A6C1-A8D1-4CB1-9013-3C7E9B2441F3}">
  <ds:schemaRefs>
    <ds:schemaRef ds:uri="http://schemas.microsoft.com/sharepoint/v3/contenttype/forms"/>
  </ds:schemaRefs>
</ds:datastoreItem>
</file>

<file path=customXml/itemProps2.xml><?xml version="1.0" encoding="utf-8"?>
<ds:datastoreItem xmlns:ds="http://schemas.openxmlformats.org/officeDocument/2006/customXml" ds:itemID="{F9B88147-E072-4E94-BD9E-0D12D2E72126}">
  <ds:schemaRefs>
    <ds:schemaRef ds:uri="http://schemas.microsoft.com/office/2006/metadata/properties"/>
    <ds:schemaRef ds:uri="http://schemas.microsoft.com/office/infopath/2007/PartnerControls"/>
    <ds:schemaRef ds:uri="1d5886a3-dac4-4aea-89da-dff8f5e1409b"/>
    <ds:schemaRef ds:uri="70e77b3b-2ac0-478e-8c84-66e379718026"/>
  </ds:schemaRefs>
</ds:datastoreItem>
</file>

<file path=customXml/itemProps3.xml><?xml version="1.0" encoding="utf-8"?>
<ds:datastoreItem xmlns:ds="http://schemas.openxmlformats.org/officeDocument/2006/customXml" ds:itemID="{D0699795-FE3D-4569-B331-439619D87A1E}"/>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Read_First</vt:lpstr>
      <vt:lpstr>Data</vt:lpstr>
      <vt:lpstr>DT</vt:lpstr>
      <vt:lpstr>Tabelle1</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Mareen Wienand</cp:lastModifiedBy>
  <dcterms:created xsi:type="dcterms:W3CDTF">2012-03-20T13:56:56Z</dcterms:created>
  <dcterms:modified xsi:type="dcterms:W3CDTF">2024-01-02T16:32:49Z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0x010100C7BE479E5F4B75409F23C766F94E985A</vt:lpwstr>
  </property>
  <property fmtid="{D5CDD505-2E9C-101B-9397-08002B2CF9AE}" pid="3" name="MediaServiceImageTags">
    <vt:lpwstr/>
  </property>
</Properties>
</file>