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Axxia_Performance_Benchmark\perf\trunk\nuevo\cpu\axm6732\asic_v1.0\lmbench3\test\"/>
    </mc:Choice>
  </mc:AlternateContent>
  <bookViews>
    <workbookView xWindow="0" yWindow="0" windowWidth="15300" windowHeight="8250"/>
  </bookViews>
  <sheets>
    <sheet name="Setup" sheetId="5" r:id="rId1"/>
    <sheet name="smon bw_mem_rd_QoS_15" sheetId="3" r:id="rId2"/>
    <sheet name="smon bw_mem_wr_QoS_15" sheetId="4" r:id="rId3"/>
    <sheet name="Lmbench shell script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3" l="1"/>
  <c r="O11" i="3"/>
  <c r="P11" i="3"/>
  <c r="Q11" i="3"/>
  <c r="R11" i="3"/>
  <c r="G11" i="3"/>
  <c r="H11" i="3"/>
  <c r="I11" i="3"/>
  <c r="J11" i="3"/>
  <c r="AD13" i="4"/>
  <c r="AD11" i="4"/>
  <c r="AD9" i="4"/>
  <c r="AD7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D11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1" i="3"/>
  <c r="U11" i="3"/>
  <c r="T11" i="3"/>
  <c r="S11" i="3"/>
  <c r="N11" i="3"/>
  <c r="M11" i="3"/>
  <c r="L11" i="3"/>
  <c r="K11" i="3"/>
  <c r="AD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D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Z13" i="4" l="1"/>
  <c r="AA13" i="4"/>
  <c r="AB13" i="4"/>
  <c r="Y13" i="4"/>
  <c r="AA11" i="4"/>
  <c r="AB11" i="4"/>
  <c r="Y11" i="4"/>
  <c r="Z11" i="4"/>
  <c r="AB9" i="4"/>
  <c r="Y9" i="4"/>
  <c r="Z9" i="4"/>
  <c r="AA9" i="4"/>
  <c r="Y7" i="4"/>
  <c r="Z7" i="4"/>
  <c r="AA7" i="4"/>
  <c r="AB7" i="4"/>
  <c r="Z5" i="4"/>
  <c r="AB5" i="4"/>
  <c r="Y5" i="4"/>
  <c r="AA5" i="4"/>
  <c r="AA13" i="3"/>
  <c r="AB13" i="3"/>
  <c r="Z13" i="3"/>
  <c r="Y13" i="3"/>
  <c r="AA11" i="3"/>
  <c r="Z11" i="3"/>
  <c r="AB11" i="3"/>
  <c r="Y11" i="3"/>
  <c r="Y9" i="3"/>
  <c r="AA9" i="3"/>
  <c r="Z9" i="3"/>
  <c r="AB9" i="3"/>
  <c r="AA7" i="3"/>
  <c r="Z7" i="3"/>
  <c r="AB7" i="3"/>
  <c r="Y7" i="3"/>
  <c r="Z5" i="3"/>
  <c r="AA5" i="3"/>
  <c r="AB5" i="3"/>
  <c r="Y5" i="3"/>
  <c r="AC13" i="4" l="1"/>
  <c r="AC11" i="4"/>
  <c r="AC9" i="4"/>
  <c r="AC7" i="4"/>
  <c r="AC5" i="4"/>
  <c r="AC13" i="3"/>
  <c r="AC11" i="3"/>
  <c r="AC9" i="3"/>
  <c r="AC7" i="3"/>
  <c r="AC5" i="3"/>
</calcChain>
</file>

<file path=xl/sharedStrings.xml><?xml version="1.0" encoding="utf-8"?>
<sst xmlns="http://schemas.openxmlformats.org/spreadsheetml/2006/main" count="332" uniqueCount="289">
  <si>
    <t>Threads</t>
  </si>
  <si>
    <t>elm0</t>
  </si>
  <si>
    <t>elm1</t>
  </si>
  <si>
    <t>elm2</t>
  </si>
  <si>
    <t>eml3</t>
  </si>
  <si>
    <t>Start</t>
  </si>
  <si>
    <t>TIM divisor</t>
  </si>
  <si>
    <t>End</t>
  </si>
  <si>
    <t>em3</t>
  </si>
  <si>
    <t>total</t>
  </si>
  <si>
    <t>TIM Clock Speed</t>
  </si>
  <si>
    <t>Size MB</t>
  </si>
  <si>
    <t>bw_mem app Bandwidth</t>
  </si>
  <si>
    <t>TIM0</t>
  </si>
  <si>
    <t>TIM1</t>
  </si>
  <si>
    <t>TIM2</t>
  </si>
  <si>
    <t>TIM3</t>
  </si>
  <si>
    <t>TIM config</t>
  </si>
  <si>
    <t>0x013fe50c</t>
  </si>
  <si>
    <t>0x4ab0e95d</t>
  </si>
  <si>
    <t>0x013cdc84</t>
  </si>
  <si>
    <t>0x1c84d68e</t>
  </si>
  <si>
    <t>0x0145dc1b</t>
  </si>
  <si>
    <t>0xaae0543c</t>
  </si>
  <si>
    <t>0x01436552</t>
  </si>
  <si>
    <t>0x7c2ba189</t>
  </si>
  <si>
    <t>0x01f08e50</t>
  </si>
  <si>
    <t>0x7c99be5f</t>
  </si>
  <si>
    <t>0x01f51c28</t>
  </si>
  <si>
    <t>0xab4f4522</t>
  </si>
  <si>
    <t>0x01ec82cc</t>
  </si>
  <si>
    <t>0x1cf3fbb6</t>
  </si>
  <si>
    <t>0x01f00e7a</t>
  </si>
  <si>
    <t>0x4b2043dc</t>
  </si>
  <si>
    <t>0x04185e92</t>
  </si>
  <si>
    <t>0x1cf0788c</t>
  </si>
  <si>
    <t>0x041c376c</t>
  </si>
  <si>
    <t>0x4b5a2297</t>
  </si>
  <si>
    <t>0x0423755b</t>
  </si>
  <si>
    <t>0xa7c4c15f</t>
  </si>
  <si>
    <t>0x0423a554</t>
  </si>
  <si>
    <t>0x797e8ac1</t>
  </si>
  <si>
    <t>0x06780e6d</t>
  </si>
  <si>
    <t>0xa833cfe9</t>
  </si>
  <si>
    <t>0x066fef96</t>
  </si>
  <si>
    <t>0x1d5ff7e5</t>
  </si>
  <si>
    <t>0x0673fde5</t>
  </si>
  <si>
    <t>0x4bc9a995</t>
  </si>
  <si>
    <t>0x0676f75c</t>
  </si>
  <si>
    <t>0x79ed5838</t>
  </si>
  <si>
    <t>Sample time(s)</t>
  </si>
  <si>
    <t>0x0440a875</t>
  </si>
  <si>
    <t>0xa7270a14</t>
  </si>
  <si>
    <t>0x08b73d2f</t>
  </si>
  <si>
    <t>0xa797bc9f</t>
  </si>
  <si>
    <t>0x08a5354e</t>
  </si>
  <si>
    <t>0x1c5bb124</t>
  </si>
  <si>
    <t>0x08a11ced</t>
  </si>
  <si>
    <t>0x4abdac7f</t>
  </si>
  <si>
    <t>0x08a54466</t>
  </si>
  <si>
    <t>0x790cda21</t>
  </si>
  <si>
    <t>0x044077d4</t>
  </si>
  <si>
    <t>0x789dd250</t>
  </si>
  <si>
    <t>0x043dfe9d</t>
  </si>
  <si>
    <t>0x4a4eceff</t>
  </si>
  <si>
    <t>0x0435cc98</t>
  </si>
  <si>
    <t>0x1bebb0e0</t>
  </si>
  <si>
    <t>0x0b06ded5</t>
  </si>
  <si>
    <t>0x781e7376</t>
  </si>
  <si>
    <t>0x128d374b</t>
  </si>
  <si>
    <t>0x788e5aa2</t>
  </si>
  <si>
    <t>0x0b06a2a9</t>
  </si>
  <si>
    <t>0x1ba57c6c</t>
  </si>
  <si>
    <t>0x0b1c8801</t>
  </si>
  <si>
    <t>0x4999865d</t>
  </si>
  <si>
    <t>0x0b26e18c</t>
  </si>
  <si>
    <t>0xa676176e</t>
  </si>
  <si>
    <t>0x128d2a07</t>
  </si>
  <si>
    <t>0x4a083707</t>
  </si>
  <si>
    <t>0x1294b5ee</t>
  </si>
  <si>
    <t>0x1c15d35a</t>
  </si>
  <si>
    <t>0x12a10bb6</t>
  </si>
  <si>
    <t>0xa6e55260</t>
  </si>
  <si>
    <t>0xa7fa081e</t>
  </si>
  <si>
    <t>0xa86b2851</t>
  </si>
  <si>
    <t>0x1c9992b4</t>
  </si>
  <si>
    <t>0x4b54c7c9</t>
  </si>
  <si>
    <t>0x01c91d33</t>
  </si>
  <si>
    <t>0x02783a99</t>
  </si>
  <si>
    <t>0x01b95738</t>
  </si>
  <si>
    <t>0x01be7ed5</t>
  </si>
  <si>
    <t>0x01c38ea5</t>
  </si>
  <si>
    <t>0x798af773</t>
  </si>
  <si>
    <t>0x0267c73c</t>
  </si>
  <si>
    <t>0x1d0a31ad</t>
  </si>
  <si>
    <t>0x026da6bc</t>
  </si>
  <si>
    <t>0x4bc5d94e</t>
  </si>
  <si>
    <t>0x02751bb2</t>
  </si>
  <si>
    <t>0x79fda8b0</t>
  </si>
  <si>
    <t>0x05decd08</t>
  </si>
  <si>
    <t>0x7a728a18</t>
  </si>
  <si>
    <t>0x05da5076</t>
  </si>
  <si>
    <t>0x4c36ccb3</t>
  </si>
  <si>
    <t>0x1c965f22</t>
  </si>
  <si>
    <t>0x05e917e3</t>
  </si>
  <si>
    <t>0xa9379496</t>
  </si>
  <si>
    <t>0x080e6e69</t>
  </si>
  <si>
    <t>0x4ca639de</t>
  </si>
  <si>
    <t>0x0812fade</t>
  </si>
  <si>
    <t>0x7ae2061d</t>
  </si>
  <si>
    <t>0x080c1538</t>
  </si>
  <si>
    <t>0x1d05f0b6</t>
  </si>
  <si>
    <t>0x081df263</t>
  </si>
  <si>
    <t>0xa9a729cc</t>
  </si>
  <si>
    <t>0x05d76572</t>
  </si>
  <si>
    <t>0x05c5afb1</t>
  </si>
  <si>
    <t>0xb1105169</t>
  </si>
  <si>
    <t>0x05b72df1</t>
  </si>
  <si>
    <t>0x54c698d7</t>
  </si>
  <si>
    <t>0x05c0921b</t>
  </si>
  <si>
    <t>0x82e50d47</t>
  </si>
  <si>
    <t>0x05b3b0c1</t>
  </si>
  <si>
    <t>0x1b44d962</t>
  </si>
  <si>
    <t>0x09a40795</t>
  </si>
  <si>
    <t>0x55376543</t>
  </si>
  <si>
    <t>0x09acd12f</t>
  </si>
  <si>
    <t>0x8355c91e</t>
  </si>
  <si>
    <t>0x09b78d29</t>
  </si>
  <si>
    <t>0xb181bc91</t>
  </si>
  <si>
    <t>0x09ac003f</t>
  </si>
  <si>
    <t>0x1bb704ad</t>
  </si>
  <si>
    <t>elm3</t>
  </si>
  <si>
    <t>0x032d08ce</t>
  </si>
  <si>
    <t>0x1fd8ee51</t>
  </si>
  <si>
    <t>0x099e1d55</t>
  </si>
  <si>
    <t>0x206d9c1b</t>
  </si>
  <si>
    <t>0x02d04d6a</t>
  </si>
  <si>
    <t>0x16e6241f</t>
  </si>
  <si>
    <t>0x0268fda6</t>
  </si>
  <si>
    <t>0x0e08045f</t>
  </si>
  <si>
    <t>0x02050248</t>
  </si>
  <si>
    <t>0x05259912</t>
  </si>
  <si>
    <t>0x093e4ced</t>
  </si>
  <si>
    <t>0x177a9650</t>
  </si>
  <si>
    <t>0x08da549c</t>
  </si>
  <si>
    <t>0x0e9cc355</t>
  </si>
  <si>
    <t>0x087e711b</t>
  </si>
  <si>
    <t>0x05bb04f0</t>
  </si>
  <si>
    <t>Bandwidth MB/s SMON bw_mem write</t>
  </si>
  <si>
    <t>Bandwidth MB/s SMON bw_mem read</t>
  </si>
  <si>
    <t>0x08b22c05</t>
  </si>
  <si>
    <t>0x05fa60c9</t>
  </si>
  <si>
    <t>0x0f133295</t>
  </si>
  <si>
    <t>0x18267b76</t>
  </si>
  <si>
    <t>0x213749cc</t>
  </si>
  <si>
    <t>0x08f67693</t>
  </si>
  <si>
    <t>0x09616939</t>
  </si>
  <si>
    <t>0x09bb59b6</t>
  </si>
  <si>
    <t>0x055e1f41</t>
  </si>
  <si>
    <t>0x0e7966ba</t>
  </si>
  <si>
    <t>0x178c4b08</t>
  </si>
  <si>
    <t>0x209ded55</t>
  </si>
  <si>
    <t>0x020fb4cf</t>
  </si>
  <si>
    <t>0x026d2e36</t>
  </si>
  <si>
    <t>0x02d32dd3</t>
  </si>
  <si>
    <t>0x03361e98</t>
  </si>
  <si>
    <t>measured from CT1</t>
  </si>
  <si>
    <t>Delay(s) after launching bw_mem</t>
  </si>
  <si>
    <t>Platform</t>
  </si>
  <si>
    <t>AXM 6732 A0</t>
  </si>
  <si>
    <t>CPU Clock</t>
  </si>
  <si>
    <t>875MHz</t>
  </si>
  <si>
    <t>Fabric Clock</t>
  </si>
  <si>
    <t>600MHz</t>
  </si>
  <si>
    <t>System Clock</t>
  </si>
  <si>
    <t>382.5MHz</t>
  </si>
  <si>
    <t>System Memory Clock</t>
  </si>
  <si>
    <t>1866MHz</t>
  </si>
  <si>
    <t>Hardware Prefetcher</t>
  </si>
  <si>
    <t>enabled for Bandwidth, disabled for Latency measurments</t>
  </si>
  <si>
    <t>GCC</t>
  </si>
  <si>
    <t>5.2.0</t>
  </si>
  <si>
    <t>Root FS</t>
  </si>
  <si>
    <t>Poky (Yocto Project Reference Distro) 2.0.1</t>
  </si>
  <si>
    <t>Linux</t>
  </si>
  <si>
    <t>U-boot</t>
  </si>
  <si>
    <t>Axxia Version: u-boot_v2015.10_axxia_1.52</t>
  </si>
  <si>
    <t>Compiler Flags</t>
  </si>
  <si>
    <t xml:space="preserve">O3 –march=armv8-a -mcpu=cortex-A53 </t>
  </si>
  <si>
    <t>RTE</t>
  </si>
  <si>
    <t>ECC</t>
  </si>
  <si>
    <t>Index</t>
  </si>
  <si>
    <t>ncpWrite -w64 0x1e0.0x40.0x110 0x00000000000f0004</t>
  </si>
  <si>
    <t>ncpWrite -w64 0x1e0.0x45.0x210 0x00000000000f0004</t>
  </si>
  <si>
    <t>ncpWrite -w64 0x1e0.0x46.0x110 0x00000000000f0004</t>
  </si>
  <si>
    <t>ncpWrite -w64 0x1e0.0x47.0x110 0x00000000000f0004</t>
  </si>
  <si>
    <t>ncpWrite -w64 0x1e0.0x47.0x210 0x00000000000f0004</t>
  </si>
  <si>
    <t>ncpWrite -w64 0x1e0.0x48.0x210 0x00000000000f0004</t>
  </si>
  <si>
    <t>ncpWrite -w64 0x1e0.0x49.0x110 0x00000000000f0004</t>
  </si>
  <si>
    <t>ncpWrite -w64 0x1e0.0x4e.0x210 0x00000000000f0004</t>
  </si>
  <si>
    <t>ncpWrite -w64 0x1e0.0x4f.0x110 0x00000000000f0004</t>
  </si>
  <si>
    <t>ncpWrite -w64 0x1e0.0x50.0x110 0x00000000000f0004</t>
  </si>
  <si>
    <t>ncpWrite -w64 0x1e0.0x50.0x210 0x00000000000f0004</t>
  </si>
  <si>
    <t>ncpWrite -w64 0x1e0.0x51.0x210 0x00000000000f0004</t>
  </si>
  <si>
    <t>NCP-1.4.11.047_3</t>
  </si>
  <si>
    <t>Enabled for Bandwidth</t>
  </si>
  <si>
    <t>Linux axx-w016-a53 4.1.37-rt23-axxia_rt_1.50 #1 SMP PREEMPT RT Tue Feb 14 09:32:38 CST 2017 aarch64 GNU/Linux</t>
  </si>
  <si>
    <t>!/bin/bash</t>
  </si>
  <si>
    <t>#set -xv</t>
  </si>
  <si>
    <t># bw_mem (rd, wr, cp)</t>
  </si>
  <si>
    <t># SYNTAX: bw_mem -P &lt;parallelism&gt; size rd|wr|rdwr|cp|fwr|frd|bzero|bcopy</t>
  </si>
  <si>
    <t># Where,</t>
  </si>
  <si>
    <t># P - Always set to 1. Manually we create multiple copies on different cores using taskset command</t>
  </si>
  <si>
    <t># size - list of data sizes to be tested</t>
  </si>
  <si>
    <t># rd - Memory partial read bandwidth</t>
  </si>
  <si>
    <t># wr - Memory partial write bandwidth</t>
  </si>
  <si>
    <t># cp - unrolled partial bcopy unaligned</t>
  </si>
  <si>
    <t># frd - Memory read bandwidth</t>
  </si>
  <si>
    <t># fwr - Memory write bandwidth</t>
  </si>
  <si>
    <t># fcp - unrolled bcopy unaligned</t>
  </si>
  <si>
    <t>multipleCopies=1</t>
  </si>
  <si>
    <t>testModeList="wr"</t>
  </si>
  <si>
    <t># setup smons for elm memory channels</t>
  </si>
  <si>
    <t>export PATH=.:/home/validation/al_common/util:$PATH</t>
  </si>
  <si>
    <t>setup_smon elm1 5 7</t>
  </si>
  <si>
    <t>setup_smon elm2 5 7</t>
  </si>
  <si>
    <t>setup_smon elm3 5 7</t>
  </si>
  <si>
    <t># set smon counter to divide by 128 else it wraps too fast</t>
  </si>
  <si>
    <t>ncpWrite 0x167.0x00.0x00000300 0x47400001</t>
  </si>
  <si>
    <t>ncpWrite 0x167.0x01.0x00000300 0x47400001</t>
  </si>
  <si>
    <t>ncpWrite 0x167.0x02.0x00000300 0x47400001</t>
  </si>
  <si>
    <t>ncpWrite 0x167.0x03.0x00000300 0x47400001</t>
  </si>
  <si>
    <t>for testMode in $testModeList;</t>
  </si>
  <si>
    <t>do</t>
  </si>
  <si>
    <t xml:space="preserve">        for size in $sizeList;</t>
  </si>
  <si>
    <t xml:space="preserve">        do</t>
  </si>
  <si>
    <t xml:space="preserve">                for cores in $coresList;</t>
  </si>
  <si>
    <t xml:space="preserve">                do</t>
  </si>
  <si>
    <t xml:space="preserve">                        echo -e "\nRunning LMbench bw_mem_$testMode - "$size" size - "$cores" cores\n"</t>
  </si>
  <si>
    <t xml:space="preserve">                        coreCnt=0</t>
  </si>
  <si>
    <t xml:space="preserve">                        while [ $coreCnt -lt $cores ]</t>
  </si>
  <si>
    <t xml:space="preserve">                        do</t>
  </si>
  <si>
    <t xml:space="preserve">                                taskset -c "$coreCnt" ./bw_mem -P $multipleCopies $size $testMode 2&gt;&amp;1 | tee /dev/null &amp;</t>
  </si>
  <si>
    <t xml:space="preserve">                                coreCnt=`expr $coreCnt + 1`</t>
  </si>
  <si>
    <t xml:space="preserve">                        done; # all core instances</t>
  </si>
  <si>
    <t xml:space="preserve">                        sleep 1 # let warm up</t>
  </si>
  <si>
    <t xml:space="preserve">                        wait</t>
  </si>
  <si>
    <t xml:space="preserve">                        echo -e "\nCompleted LMbench bw_mem_$testMode - "$size" size - "$cores" cores\n"</t>
  </si>
  <si>
    <t xml:space="preserve">                        echo -e "Waiting for few seconds to start the next test ........\n\n"</t>
  </si>
  <si>
    <t xml:space="preserve">                        sleep 2</t>
  </si>
  <si>
    <t xml:space="preserve">                done; # all cores</t>
  </si>
  <si>
    <t xml:space="preserve">        done; # all data sizes</t>
  </si>
  <si>
    <t>done; # all test modes</t>
  </si>
  <si>
    <t xml:space="preserve">        sleep 1   # wait this long to sample</t>
  </si>
  <si>
    <t xml:space="preserve">                       disp_smon elm0 &amp;</t>
  </si>
  <si>
    <t xml:space="preserve">                       disp_smon elm1 &amp;</t>
  </si>
  <si>
    <t xml:space="preserve">                       disp_smon elm2 &amp;</t>
  </si>
  <si>
    <t xml:space="preserve">                       disp_smon elm3 &amp;</t>
  </si>
  <si>
    <t xml:space="preserve">                       echo "\n post sample"</t>
  </si>
  <si>
    <t xml:space="preserve">                        disp_smon elm0 &amp;</t>
  </si>
  <si>
    <t xml:space="preserve">                        disp_smon elm1 &amp;</t>
  </si>
  <si>
    <t xml:space="preserve">                        disp_smon elm2 &amp;</t>
  </si>
  <si>
    <t xml:space="preserve">                        disp_smon elm3 &amp;</t>
  </si>
  <si>
    <t>coresList="32"  # set number of cores to use</t>
  </si>
  <si>
    <t>sizeList="360m"  # set memory size used by each core</t>
  </si>
  <si>
    <t xml:space="preserve">setup_smon elm0 5 7 </t>
  </si>
  <si>
    <t xml:space="preserve"> # set smon to count read and write address</t>
  </si>
  <si>
    <t>SMON Clock</t>
  </si>
  <si>
    <t>466MHz</t>
  </si>
  <si>
    <t>bw_mem read</t>
  </si>
  <si>
    <t>bw_mem_write</t>
  </si>
  <si>
    <t>0x068ac96c</t>
  </si>
  <si>
    <t>0x1fa3ace9</t>
  </si>
  <si>
    <t>0x13374660</t>
  </si>
  <si>
    <t>0x2037b699</t>
  </si>
  <si>
    <t>0x12a770cd</t>
  </si>
  <si>
    <t>0x175bec75</t>
  </si>
  <si>
    <t>0x05e0d4e4</t>
  </si>
  <si>
    <t>0x16c6b073</t>
  </si>
  <si>
    <t>0x05252357</t>
  </si>
  <si>
    <t>0x0e405695</t>
  </si>
  <si>
    <t>0x044f47d9</t>
  </si>
  <si>
    <t>0x053978c1</t>
  </si>
  <si>
    <t>0x120ef8be</t>
  </si>
  <si>
    <t>0x0ed72ed0</t>
  </si>
  <si>
    <t>0x1156b15f</t>
  </si>
  <si>
    <t>0x05d1aeeb</t>
  </si>
  <si>
    <t>Executed by</t>
  </si>
  <si>
    <t>Douglas Paulson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</si>
</sst>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6"/>
      <color theme="9" tint="-0.249977111117893"/>
      <name val="Calibri"/>
      <family val="2"/>
      <scheme val="minor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0" xfId="0" applyBorder="1" applyAlignment="1"/>
    <xf numFmtId="3" fontId="0" fillId="0" borderId="10" xfId="0" applyNumberFormat="1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0" fillId="34" borderId="10" xfId="0" applyFill="1" applyBorder="1" applyAlignment="1"/>
    <xf numFmtId="0" fontId="0" fillId="33" borderId="10" xfId="0" applyFill="1" applyBorder="1" applyAlignment="1"/>
    <xf numFmtId="0" fontId="0" fillId="0" borderId="0" xfId="0"/>
    <xf numFmtId="0" fontId="15" fillId="0" borderId="10" xfId="0" applyFont="1" applyBorder="1" applyAlignment="1">
      <alignment horizontal="left" vertical="center"/>
    </xf>
    <xf numFmtId="0" fontId="20" fillId="0" borderId="0" xfId="0" applyFont="1"/>
    <xf numFmtId="0" fontId="0" fillId="0" borderId="10" xfId="0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0" fillId="0" borderId="10" xfId="0" quotePrefix="1" applyBorder="1" applyAlignment="1">
      <alignment horizontal="left" vertical="center" wrapText="1"/>
    </xf>
    <xf numFmtId="0" fontId="17" fillId="0" borderId="0" xfId="41" quotePrefix="1"/>
    <xf numFmtId="0" fontId="17" fillId="0" borderId="0" xfId="41"/>
    <xf numFmtId="0" fontId="18" fillId="0" borderId="0" xfId="0" applyFont="1"/>
    <xf numFmtId="0" fontId="21" fillId="0" borderId="0" xfId="0" applyFont="1" applyAlignment="1">
      <alignment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1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0"/>
  <sheetViews>
    <sheetView tabSelected="1" topLeftCell="A2" workbookViewId="0">
      <selection activeCell="C4" sqref="C4"/>
    </sheetView>
  </sheetViews>
  <sheetFormatPr defaultRowHeight="15" x14ac:dyDescent="0.25"/>
  <cols>
    <col min="2" max="2" width="23" customWidth="1"/>
    <col min="3" max="3" width="71.7109375" customWidth="1"/>
  </cols>
  <sheetData>
    <row r="4" spans="2:3" x14ac:dyDescent="0.25">
      <c r="B4" s="12" t="s">
        <v>287</v>
      </c>
      <c r="C4" s="12" t="s">
        <v>288</v>
      </c>
    </row>
    <row r="5" spans="2:3" x14ac:dyDescent="0.25">
      <c r="B5" s="13" t="s">
        <v>168</v>
      </c>
      <c r="C5" s="15" t="s">
        <v>169</v>
      </c>
    </row>
    <row r="6" spans="2:3" x14ac:dyDescent="0.25">
      <c r="B6" s="13" t="s">
        <v>170</v>
      </c>
      <c r="C6" s="15" t="s">
        <v>171</v>
      </c>
    </row>
    <row r="7" spans="2:3" s="12" customFormat="1" x14ac:dyDescent="0.25">
      <c r="B7" s="13" t="s">
        <v>172</v>
      </c>
      <c r="C7" s="15" t="s">
        <v>173</v>
      </c>
    </row>
    <row r="8" spans="2:3" x14ac:dyDescent="0.25">
      <c r="B8" s="13" t="s">
        <v>267</v>
      </c>
      <c r="C8" s="15" t="s">
        <v>268</v>
      </c>
    </row>
    <row r="9" spans="2:3" x14ac:dyDescent="0.25">
      <c r="B9" s="13" t="s">
        <v>174</v>
      </c>
      <c r="C9" s="15" t="s">
        <v>175</v>
      </c>
    </row>
    <row r="10" spans="2:3" x14ac:dyDescent="0.25">
      <c r="B10" s="13" t="s">
        <v>176</v>
      </c>
      <c r="C10" s="15" t="s">
        <v>177</v>
      </c>
    </row>
    <row r="11" spans="2:3" x14ac:dyDescent="0.25">
      <c r="B11" s="13" t="s">
        <v>178</v>
      </c>
      <c r="C11" s="15" t="s">
        <v>179</v>
      </c>
    </row>
    <row r="12" spans="2:3" x14ac:dyDescent="0.25">
      <c r="B12" s="13" t="s">
        <v>180</v>
      </c>
      <c r="C12" s="15" t="s">
        <v>181</v>
      </c>
    </row>
    <row r="13" spans="2:3" x14ac:dyDescent="0.25">
      <c r="B13" s="13" t="s">
        <v>182</v>
      </c>
      <c r="C13" s="15" t="s">
        <v>183</v>
      </c>
    </row>
    <row r="14" spans="2:3" x14ac:dyDescent="0.25">
      <c r="B14" s="13" t="s">
        <v>184</v>
      </c>
      <c r="C14" s="15" t="s">
        <v>206</v>
      </c>
    </row>
    <row r="15" spans="2:3" x14ac:dyDescent="0.25">
      <c r="B15" s="13" t="s">
        <v>185</v>
      </c>
      <c r="C15" s="15" t="s">
        <v>186</v>
      </c>
    </row>
    <row r="16" spans="2:3" x14ac:dyDescent="0.25">
      <c r="B16" s="16" t="s">
        <v>187</v>
      </c>
      <c r="C16" s="17" t="s">
        <v>188</v>
      </c>
    </row>
    <row r="17" spans="2:3" x14ac:dyDescent="0.25">
      <c r="B17" s="16" t="s">
        <v>189</v>
      </c>
      <c r="C17" s="20" t="s">
        <v>204</v>
      </c>
    </row>
    <row r="18" spans="2:3" x14ac:dyDescent="0.25">
      <c r="B18" s="16" t="s">
        <v>190</v>
      </c>
      <c r="C18" s="17" t="s">
        <v>205</v>
      </c>
    </row>
    <row r="21" spans="2:3" ht="21" x14ac:dyDescent="0.35">
      <c r="B21" s="12"/>
      <c r="C21" s="14" t="s">
        <v>191</v>
      </c>
    </row>
    <row r="22" spans="2:3" x14ac:dyDescent="0.25">
      <c r="B22" s="12"/>
      <c r="C22" s="18"/>
    </row>
    <row r="23" spans="2:3" x14ac:dyDescent="0.25">
      <c r="B23" s="12"/>
      <c r="C23" s="18" t="s">
        <v>269</v>
      </c>
    </row>
    <row r="24" spans="2:3" x14ac:dyDescent="0.25">
      <c r="B24" s="12"/>
      <c r="C24" s="18" t="s">
        <v>270</v>
      </c>
    </row>
    <row r="25" spans="2:3" x14ac:dyDescent="0.25">
      <c r="B25" s="12"/>
      <c r="C25" s="19"/>
    </row>
    <row r="29" spans="2:3" x14ac:dyDescent="0.25">
      <c r="B29" s="12"/>
      <c r="C29" s="21" t="s">
        <v>192</v>
      </c>
    </row>
    <row r="30" spans="2:3" x14ac:dyDescent="0.25">
      <c r="B30" s="12"/>
      <c r="C30" s="21" t="s">
        <v>193</v>
      </c>
    </row>
    <row r="31" spans="2:3" x14ac:dyDescent="0.25">
      <c r="B31" s="12"/>
      <c r="C31" s="21" t="s">
        <v>194</v>
      </c>
    </row>
    <row r="32" spans="2:3" x14ac:dyDescent="0.25">
      <c r="C32" s="21" t="s">
        <v>195</v>
      </c>
    </row>
    <row r="33" spans="3:3" x14ac:dyDescent="0.25">
      <c r="C33" s="21" t="s">
        <v>196</v>
      </c>
    </row>
    <row r="34" spans="3:3" x14ac:dyDescent="0.25">
      <c r="C34" s="21" t="s">
        <v>197</v>
      </c>
    </row>
    <row r="35" spans="3:3" x14ac:dyDescent="0.25">
      <c r="C35" s="21" t="s">
        <v>198</v>
      </c>
    </row>
    <row r="36" spans="3:3" x14ac:dyDescent="0.25">
      <c r="C36" s="21" t="s">
        <v>199</v>
      </c>
    </row>
    <row r="37" spans="3:3" x14ac:dyDescent="0.25">
      <c r="C37" s="21" t="s">
        <v>200</v>
      </c>
    </row>
    <row r="38" spans="3:3" x14ac:dyDescent="0.25">
      <c r="C38" s="21" t="s">
        <v>201</v>
      </c>
    </row>
    <row r="39" spans="3:3" x14ac:dyDescent="0.25">
      <c r="C39" s="21" t="s">
        <v>202</v>
      </c>
    </row>
    <row r="40" spans="3:3" x14ac:dyDescent="0.25">
      <c r="C40" s="21" t="s">
        <v>203</v>
      </c>
    </row>
  </sheetData>
  <hyperlinks>
    <hyperlink ref="C23" location="'smon bw_mem_rd_QoS_15'!A1" display="bw_mem read"/>
    <hyperlink ref="C24" location="'smon bw_mem_wr_QoS_15'!A1" display="bw_mem_writ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13"/>
  <sheetViews>
    <sheetView topLeftCell="K1" workbookViewId="0">
      <selection activeCell="J32" sqref="J32"/>
    </sheetView>
  </sheetViews>
  <sheetFormatPr defaultRowHeight="15" x14ac:dyDescent="0.25"/>
  <cols>
    <col min="4" max="4" width="21.5703125" customWidth="1"/>
    <col min="5" max="5" width="15.85546875" customWidth="1"/>
    <col min="7" max="7" width="11.85546875" customWidth="1"/>
    <col min="8" max="8" width="11.140625" customWidth="1"/>
    <col min="9" max="11" width="11" customWidth="1"/>
    <col min="12" max="12" width="12.140625" customWidth="1"/>
    <col min="13" max="13" width="12.42578125" customWidth="1"/>
    <col min="14" max="14" width="10.7109375" customWidth="1"/>
    <col min="15" max="15" width="11.140625" customWidth="1"/>
    <col min="16" max="16" width="10.85546875" customWidth="1"/>
    <col min="17" max="17" width="11" customWidth="1"/>
    <col min="18" max="18" width="11.140625" customWidth="1"/>
    <col min="19" max="19" width="12.28515625" customWidth="1"/>
    <col min="20" max="20" width="11.28515625" customWidth="1"/>
    <col min="21" max="21" width="12" customWidth="1"/>
    <col min="22" max="22" width="11.7109375" customWidth="1"/>
    <col min="23" max="23" width="14.85546875" customWidth="1"/>
    <col min="24" max="24" width="16.140625" customWidth="1"/>
    <col min="25" max="25" width="15.42578125" bestFit="1" customWidth="1"/>
    <col min="26" max="28" width="12.7109375" bestFit="1" customWidth="1"/>
    <col min="29" max="29" width="13.7109375" customWidth="1"/>
    <col min="30" max="30" width="23.28515625" customWidth="1"/>
  </cols>
  <sheetData>
    <row r="2" spans="3:30" x14ac:dyDescent="0.25">
      <c r="C2" s="1"/>
      <c r="D2" s="1"/>
      <c r="E2" s="1"/>
      <c r="F2" s="1"/>
      <c r="G2" s="2" t="s">
        <v>5</v>
      </c>
      <c r="H2" s="2"/>
      <c r="I2" s="2"/>
      <c r="J2" s="2"/>
      <c r="K2" s="2"/>
      <c r="L2" s="2"/>
      <c r="M2" s="2"/>
      <c r="N2" s="2"/>
      <c r="O2" s="2" t="s">
        <v>7</v>
      </c>
      <c r="P2" s="2"/>
      <c r="Q2" s="2"/>
      <c r="R2" s="2"/>
      <c r="S2" s="2"/>
      <c r="T2" s="2"/>
      <c r="U2" s="2"/>
      <c r="V2" s="2"/>
      <c r="W2" s="2" t="s">
        <v>17</v>
      </c>
      <c r="X2" s="2"/>
      <c r="Y2" s="10" t="s">
        <v>149</v>
      </c>
      <c r="Z2" s="10"/>
      <c r="AA2" s="10"/>
      <c r="AB2" s="10"/>
      <c r="AC2" s="10"/>
      <c r="AD2" s="9" t="s">
        <v>12</v>
      </c>
    </row>
    <row r="3" spans="3:30" ht="30.75" customHeight="1" x14ac:dyDescent="0.25">
      <c r="C3" s="1" t="s">
        <v>0</v>
      </c>
      <c r="D3" s="4" t="s">
        <v>167</v>
      </c>
      <c r="E3" s="1" t="s">
        <v>50</v>
      </c>
      <c r="F3" s="1" t="s">
        <v>11</v>
      </c>
      <c r="G3" s="1" t="s">
        <v>1</v>
      </c>
      <c r="H3" s="1" t="s">
        <v>2</v>
      </c>
      <c r="I3" s="1" t="s">
        <v>3</v>
      </c>
      <c r="J3" s="1" t="s">
        <v>131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</v>
      </c>
      <c r="P3" s="1" t="s">
        <v>2</v>
      </c>
      <c r="Q3" s="1" t="s">
        <v>3</v>
      </c>
      <c r="R3" s="1" t="s">
        <v>131</v>
      </c>
      <c r="S3" s="1" t="s">
        <v>13</v>
      </c>
      <c r="T3" s="1" t="s">
        <v>14</v>
      </c>
      <c r="U3" s="1" t="s">
        <v>15</v>
      </c>
      <c r="V3" s="1" t="s">
        <v>16</v>
      </c>
      <c r="W3" s="1" t="s">
        <v>6</v>
      </c>
      <c r="X3" s="1" t="s">
        <v>10</v>
      </c>
      <c r="Y3" s="1" t="s">
        <v>1</v>
      </c>
      <c r="Z3" s="1" t="s">
        <v>2</v>
      </c>
      <c r="AA3" s="1" t="s">
        <v>3</v>
      </c>
      <c r="AB3" s="1" t="s">
        <v>8</v>
      </c>
      <c r="AC3" s="1" t="s">
        <v>9</v>
      </c>
    </row>
    <row r="4" spans="3:30" x14ac:dyDescent="0.25">
      <c r="C4" s="1">
        <v>1</v>
      </c>
      <c r="D4" s="1">
        <v>10</v>
      </c>
      <c r="E4" s="1">
        <v>2</v>
      </c>
      <c r="F4" s="6">
        <v>2048</v>
      </c>
      <c r="G4" s="6" t="s">
        <v>22</v>
      </c>
      <c r="H4" s="6" t="s">
        <v>24</v>
      </c>
      <c r="I4" s="6" t="s">
        <v>18</v>
      </c>
      <c r="J4" s="6" t="s">
        <v>20</v>
      </c>
      <c r="K4" s="6" t="s">
        <v>23</v>
      </c>
      <c r="L4" s="6" t="s">
        <v>25</v>
      </c>
      <c r="M4" s="6" t="s">
        <v>19</v>
      </c>
      <c r="N4" s="6" t="s">
        <v>21</v>
      </c>
      <c r="O4" s="6" t="s">
        <v>28</v>
      </c>
      <c r="P4" s="6" t="s">
        <v>26</v>
      </c>
      <c r="Q4" s="6" t="s">
        <v>32</v>
      </c>
      <c r="R4" s="6" t="s">
        <v>30</v>
      </c>
      <c r="S4" s="6" t="s">
        <v>29</v>
      </c>
      <c r="T4" s="6" t="s">
        <v>27</v>
      </c>
      <c r="U4" s="6" t="s">
        <v>33</v>
      </c>
      <c r="V4" s="6" t="s">
        <v>31</v>
      </c>
      <c r="W4" s="6">
        <v>128</v>
      </c>
      <c r="X4" s="6">
        <v>466666666</v>
      </c>
      <c r="Y4" s="6"/>
      <c r="Z4" s="6"/>
      <c r="AA4" s="6"/>
      <c r="AB4" s="6"/>
      <c r="AC4" s="6"/>
      <c r="AD4" s="6"/>
    </row>
    <row r="5" spans="3:30" x14ac:dyDescent="0.25">
      <c r="C5" s="1"/>
      <c r="D5" s="1"/>
      <c r="E5" s="1"/>
      <c r="F5" s="6"/>
      <c r="G5" s="6">
        <f>HEX2DEC(RIGHT(G4,LEN(G4)-2))</f>
        <v>21355547</v>
      </c>
      <c r="H5" s="6">
        <f t="shared" ref="H5:V5" si="0">HEX2DEC(RIGHT(H4,LEN(H4)-2))</f>
        <v>21194066</v>
      </c>
      <c r="I5" s="6">
        <f t="shared" si="0"/>
        <v>20964620</v>
      </c>
      <c r="J5" s="6">
        <f t="shared" si="0"/>
        <v>20765828</v>
      </c>
      <c r="K5" s="6">
        <f t="shared" si="0"/>
        <v>2866828348</v>
      </c>
      <c r="L5" s="6">
        <f t="shared" si="0"/>
        <v>2083234185</v>
      </c>
      <c r="M5" s="6">
        <f t="shared" si="0"/>
        <v>1253108061</v>
      </c>
      <c r="N5" s="6">
        <f t="shared" si="0"/>
        <v>478467726</v>
      </c>
      <c r="O5" s="6">
        <f t="shared" si="0"/>
        <v>32840744</v>
      </c>
      <c r="P5" s="6">
        <f t="shared" si="0"/>
        <v>32542288</v>
      </c>
      <c r="Q5" s="6">
        <f t="shared" si="0"/>
        <v>32509562</v>
      </c>
      <c r="R5" s="6">
        <f t="shared" si="0"/>
        <v>32277196</v>
      </c>
      <c r="S5" s="6">
        <f t="shared" si="0"/>
        <v>2874098978</v>
      </c>
      <c r="T5" s="6">
        <f t="shared" si="0"/>
        <v>2090450527</v>
      </c>
      <c r="U5" s="6">
        <f t="shared" si="0"/>
        <v>1260405724</v>
      </c>
      <c r="V5" s="6">
        <f t="shared" si="0"/>
        <v>485751734</v>
      </c>
      <c r="W5" s="6"/>
      <c r="X5" s="6"/>
      <c r="Y5" s="7">
        <f>((O5-G5)*64)/(((S5-K5)*W4)*(1/X4))</f>
        <v>368589695.27697057</v>
      </c>
      <c r="Z5" s="7">
        <f>((P5-H5)*64)/((T5-L5)*W4)/(1/X4)</f>
        <v>366933615.79646945</v>
      </c>
      <c r="AA5" s="7">
        <f>((Q5-I5)*64)/((U5-M5)*W4)/(1/X4)</f>
        <v>369134584.06501997</v>
      </c>
      <c r="AB5" s="7">
        <f>((R5-J5)*64)/((V5-N5)*W4)/(1/X4)</f>
        <v>368751086.32905728</v>
      </c>
      <c r="AC5" s="7">
        <f>Y5+Z5+AA5+AB5</f>
        <v>1473408981.4675174</v>
      </c>
      <c r="AD5" s="7">
        <v>1351000000</v>
      </c>
    </row>
    <row r="6" spans="3:30" x14ac:dyDescent="0.25">
      <c r="C6" s="1">
        <v>4</v>
      </c>
      <c r="D6" s="1">
        <v>10</v>
      </c>
      <c r="E6" s="1">
        <v>2</v>
      </c>
      <c r="F6" s="6">
        <v>2048</v>
      </c>
      <c r="G6" s="6" t="s">
        <v>38</v>
      </c>
      <c r="H6" s="6" t="s">
        <v>40</v>
      </c>
      <c r="I6" s="6" t="s">
        <v>36</v>
      </c>
      <c r="J6" s="6" t="s">
        <v>34</v>
      </c>
      <c r="K6" s="6" t="s">
        <v>39</v>
      </c>
      <c r="L6" s="6" t="s">
        <v>41</v>
      </c>
      <c r="M6" s="6" t="s">
        <v>37</v>
      </c>
      <c r="N6" s="6" t="s">
        <v>35</v>
      </c>
      <c r="O6" s="6" t="s">
        <v>42</v>
      </c>
      <c r="P6" s="6" t="s">
        <v>48</v>
      </c>
      <c r="Q6" s="6" t="s">
        <v>46</v>
      </c>
      <c r="R6" s="6" t="s">
        <v>44</v>
      </c>
      <c r="S6" s="6" t="s">
        <v>43</v>
      </c>
      <c r="T6" s="6" t="s">
        <v>49</v>
      </c>
      <c r="U6" s="6" t="s">
        <v>47</v>
      </c>
      <c r="V6" s="6" t="s">
        <v>45</v>
      </c>
      <c r="W6" s="6">
        <v>128</v>
      </c>
      <c r="X6" s="6">
        <v>466666666</v>
      </c>
      <c r="Y6" s="6"/>
      <c r="Z6" s="6"/>
      <c r="AA6" s="6"/>
      <c r="AB6" s="6"/>
      <c r="AC6" s="6"/>
      <c r="AD6" s="6"/>
    </row>
    <row r="7" spans="3:30" x14ac:dyDescent="0.25">
      <c r="C7" s="1"/>
      <c r="D7" s="1"/>
      <c r="E7" s="1"/>
      <c r="F7" s="6"/>
      <c r="G7" s="6">
        <f>HEX2DEC(RIGHT(G6,LEN(G6)-2))</f>
        <v>69432667</v>
      </c>
      <c r="H7" s="6">
        <f t="shared" ref="H7:V7" si="1">HEX2DEC(RIGHT(H6,LEN(H6)-2))</f>
        <v>69444948</v>
      </c>
      <c r="I7" s="6">
        <f t="shared" si="1"/>
        <v>68958060</v>
      </c>
      <c r="J7" s="6">
        <f t="shared" si="1"/>
        <v>68705938</v>
      </c>
      <c r="K7" s="6">
        <f t="shared" si="1"/>
        <v>2814689631</v>
      </c>
      <c r="L7" s="6">
        <f t="shared" si="1"/>
        <v>2038336193</v>
      </c>
      <c r="M7" s="6">
        <f t="shared" si="1"/>
        <v>1264198295</v>
      </c>
      <c r="N7" s="6">
        <f t="shared" si="1"/>
        <v>485521548</v>
      </c>
      <c r="O7" s="6">
        <f t="shared" si="1"/>
        <v>108531309</v>
      </c>
      <c r="P7" s="6">
        <f t="shared" si="1"/>
        <v>108459868</v>
      </c>
      <c r="Q7" s="6">
        <f t="shared" si="1"/>
        <v>108264933</v>
      </c>
      <c r="R7" s="6">
        <f t="shared" si="1"/>
        <v>107999126</v>
      </c>
      <c r="S7" s="6">
        <f t="shared" si="1"/>
        <v>2821967849</v>
      </c>
      <c r="T7" s="6">
        <f t="shared" si="1"/>
        <v>2045597752</v>
      </c>
      <c r="U7" s="6">
        <f t="shared" si="1"/>
        <v>1271507349</v>
      </c>
      <c r="V7" s="6">
        <f t="shared" si="1"/>
        <v>492828645</v>
      </c>
      <c r="W7" s="6"/>
      <c r="X7" s="6"/>
      <c r="Y7" s="7">
        <f>((O7-G7)*64)/(((S7-K7)*W6)*(1/X6))</f>
        <v>1253468425.0504429</v>
      </c>
      <c r="Z7" s="7">
        <f>((P7-H7)*64)/((T7-L7)*W6)/(1/X6)</f>
        <v>1253653839.3929403</v>
      </c>
      <c r="AA7" s="7">
        <f>((Q7-I7)*64)/((U7-M7)*W6)/(1/X6)</f>
        <v>1254827736.5166147</v>
      </c>
      <c r="AB7" s="7">
        <f>((R7-J7)*64)/((V7-N7)*W6)/(1/X6)</f>
        <v>1254726811.5142858</v>
      </c>
      <c r="AC7" s="7">
        <f>Y7+Z7+AA7+AB7</f>
        <v>5016676812.4742842</v>
      </c>
      <c r="AD7" s="7">
        <f>(1223.07+1222.13+1218.55+1220.7) *1000000</f>
        <v>4884450000</v>
      </c>
    </row>
    <row r="8" spans="3:30" x14ac:dyDescent="0.25">
      <c r="C8" s="1">
        <v>8</v>
      </c>
      <c r="D8" s="1">
        <v>5</v>
      </c>
      <c r="E8" s="1">
        <v>2</v>
      </c>
      <c r="F8" s="6">
        <v>1024</v>
      </c>
      <c r="G8" s="6" t="s">
        <v>51</v>
      </c>
      <c r="H8" s="6" t="s">
        <v>61</v>
      </c>
      <c r="I8" s="6" t="s">
        <v>63</v>
      </c>
      <c r="J8" s="6" t="s">
        <v>65</v>
      </c>
      <c r="K8" s="6" t="s">
        <v>52</v>
      </c>
      <c r="L8" s="6" t="s">
        <v>62</v>
      </c>
      <c r="M8" s="6" t="s">
        <v>64</v>
      </c>
      <c r="N8" s="6" t="s">
        <v>66</v>
      </c>
      <c r="O8" s="6" t="s">
        <v>53</v>
      </c>
      <c r="P8" s="6" t="s">
        <v>59</v>
      </c>
      <c r="Q8" s="6" t="s">
        <v>57</v>
      </c>
      <c r="R8" s="6" t="s">
        <v>55</v>
      </c>
      <c r="S8" s="6" t="s">
        <v>54</v>
      </c>
      <c r="T8" s="6" t="s">
        <v>60</v>
      </c>
      <c r="U8" s="6" t="s">
        <v>58</v>
      </c>
      <c r="V8" s="6" t="s">
        <v>56</v>
      </c>
      <c r="W8" s="6">
        <v>128</v>
      </c>
      <c r="X8" s="6">
        <v>466666666</v>
      </c>
      <c r="Y8" s="6"/>
      <c r="Z8" s="6"/>
      <c r="AA8" s="6"/>
      <c r="AB8" s="6"/>
      <c r="AC8" s="6"/>
      <c r="AD8" s="6"/>
    </row>
    <row r="9" spans="3:30" x14ac:dyDescent="0.25">
      <c r="C9" s="1"/>
      <c r="D9" s="1"/>
      <c r="E9" s="1"/>
      <c r="F9" s="6"/>
      <c r="G9" s="6">
        <f>HEX2DEC(RIGHT(G8,LEN(G8)-2))</f>
        <v>71346293</v>
      </c>
      <c r="H9" s="6">
        <f t="shared" ref="H9" si="2">HEX2DEC(RIGHT(H8,LEN(H8)-2))</f>
        <v>71333844</v>
      </c>
      <c r="I9" s="6">
        <f t="shared" ref="I9" si="3">HEX2DEC(RIGHT(I8,LEN(I8)-2))</f>
        <v>71171741</v>
      </c>
      <c r="J9" s="6">
        <f t="shared" ref="J9" si="4">HEX2DEC(RIGHT(J8,LEN(J8)-2))</f>
        <v>70634648</v>
      </c>
      <c r="K9" s="6">
        <f>HEX2DEC(RIGHT(K8,LEN(K8)-2))</f>
        <v>2804353556</v>
      </c>
      <c r="L9" s="6">
        <f>HEX2DEC(RIGHT(L8,LEN(L8)-2))</f>
        <v>2023608912</v>
      </c>
      <c r="M9" s="6">
        <f t="shared" ref="M9" si="5">HEX2DEC(RIGHT(M8,LEN(M8)-2))</f>
        <v>1246678783</v>
      </c>
      <c r="N9" s="6">
        <f t="shared" ref="N9" si="6">HEX2DEC(RIGHT(N8,LEN(N8)-2))</f>
        <v>468431072</v>
      </c>
      <c r="O9" s="6">
        <f t="shared" ref="O9" si="7">HEX2DEC(RIGHT(O8,LEN(O8)-2))</f>
        <v>146226479</v>
      </c>
      <c r="P9" s="6">
        <f t="shared" ref="P9" si="8">HEX2DEC(RIGHT(P8,LEN(P8)-2))</f>
        <v>145048678</v>
      </c>
      <c r="Q9" s="6">
        <f t="shared" ref="Q9" si="9">HEX2DEC(RIGHT(Q8,LEN(Q8)-2))</f>
        <v>144776429</v>
      </c>
      <c r="R9" s="6">
        <f t="shared" ref="R9" si="10">HEX2DEC(RIGHT(R8,LEN(R8)-2))</f>
        <v>145044814</v>
      </c>
      <c r="S9" s="6">
        <f t="shared" ref="S9" si="11">HEX2DEC(RIGHT(S8,LEN(S8)-2))</f>
        <v>2811739295</v>
      </c>
      <c r="T9" s="6">
        <f t="shared" ref="T9" si="12">HEX2DEC(RIGHT(T8,LEN(T8)-2))</f>
        <v>2030885409</v>
      </c>
      <c r="U9" s="6">
        <f t="shared" ref="U9" si="13">HEX2DEC(RIGHT(U8,LEN(U8)-2))</f>
        <v>1253944447</v>
      </c>
      <c r="V9" s="6">
        <f t="shared" ref="V9" si="14">HEX2DEC(RIGHT(V8,LEN(V8)-2))</f>
        <v>475771172</v>
      </c>
      <c r="W9" s="6"/>
      <c r="X9" s="6"/>
      <c r="Y9" s="7">
        <f>((O9-G9)*64)/(((S9-K9)*W8)*(1/X8))</f>
        <v>2365645925.8904138</v>
      </c>
      <c r="Z9" s="7">
        <f>((P9-H9)*64)/((T9-L9)*W8)/(1/X8)</f>
        <v>2363792345.2399855</v>
      </c>
      <c r="AA9" s="7">
        <f>((Q9-I9)*64)/((U9-M9)*W8)/(1/X8)</f>
        <v>2363779439.2178202</v>
      </c>
      <c r="AB9" s="7">
        <f>((R9-J9)*64)/((V9-N9)*W8)/(1/X8)</f>
        <v>2365413555.9274774</v>
      </c>
      <c r="AC9" s="7">
        <f>Y9+Z9+AA9+AB9</f>
        <v>9458631266.2756977</v>
      </c>
      <c r="AD9" s="7">
        <f>(1167.82+1168.16+1167.62+1166.85+1167.23+1167.19+1166.29+1165.88)*1000000</f>
        <v>9337040000</v>
      </c>
    </row>
    <row r="10" spans="3:30" x14ac:dyDescent="0.25">
      <c r="C10" s="1">
        <v>16</v>
      </c>
      <c r="D10" s="1">
        <v>5</v>
      </c>
      <c r="E10" s="1">
        <v>1</v>
      </c>
      <c r="F10" s="6">
        <v>512</v>
      </c>
      <c r="G10" s="6" t="s">
        <v>75</v>
      </c>
      <c r="H10" s="6" t="s">
        <v>67</v>
      </c>
      <c r="I10" s="6" t="s">
        <v>73</v>
      </c>
      <c r="J10" s="6" t="s">
        <v>71</v>
      </c>
      <c r="K10" s="6" t="s">
        <v>76</v>
      </c>
      <c r="L10" s="6" t="s">
        <v>68</v>
      </c>
      <c r="M10" s="6" t="s">
        <v>74</v>
      </c>
      <c r="N10" s="6" t="s">
        <v>72</v>
      </c>
      <c r="O10" s="6" t="s">
        <v>81</v>
      </c>
      <c r="P10" s="6" t="s">
        <v>69</v>
      </c>
      <c r="Q10" s="6" t="s">
        <v>77</v>
      </c>
      <c r="R10" s="6" t="s">
        <v>79</v>
      </c>
      <c r="S10" s="6" t="s">
        <v>82</v>
      </c>
      <c r="T10" s="6" t="s">
        <v>70</v>
      </c>
      <c r="U10" s="6" t="s">
        <v>78</v>
      </c>
      <c r="V10" s="6" t="s">
        <v>80</v>
      </c>
      <c r="W10" s="6">
        <v>128</v>
      </c>
      <c r="X10" s="6">
        <v>466666666</v>
      </c>
      <c r="Y10" s="6"/>
      <c r="Z10" s="6"/>
      <c r="AA10" s="6"/>
      <c r="AB10" s="6"/>
      <c r="AC10" s="6"/>
      <c r="AD10" s="6"/>
    </row>
    <row r="11" spans="3:30" x14ac:dyDescent="0.25">
      <c r="C11" s="1"/>
      <c r="D11" s="1"/>
      <c r="E11" s="1"/>
      <c r="F11" s="6"/>
      <c r="G11" s="6">
        <f>HEX2DEC(RIGHT(G10,LEN(G10)-2))</f>
        <v>187097484</v>
      </c>
      <c r="H11" s="6">
        <f t="shared" ref="H11" si="15">HEX2DEC(RIGHT(H10,LEN(H10)-2))</f>
        <v>184999637</v>
      </c>
      <c r="I11" s="6">
        <f t="shared" ref="I11" si="16">HEX2DEC(RIGHT(I10,LEN(I10)-2))</f>
        <v>186419201</v>
      </c>
      <c r="J11" s="6">
        <f t="shared" ref="J11" si="17">HEX2DEC(RIGHT(J10,LEN(J10)-2))</f>
        <v>184984233</v>
      </c>
      <c r="K11" s="6">
        <f>HEX2DEC(RIGHT(K10,LEN(K10)-2))</f>
        <v>2792757102</v>
      </c>
      <c r="L11" s="6">
        <f>HEX2DEC(RIGHT(L10,LEN(L10)-2))</f>
        <v>2015261558</v>
      </c>
      <c r="M11" s="6">
        <f t="shared" ref="M11" si="18">HEX2DEC(RIGHT(M10,LEN(M10)-2))</f>
        <v>1234798173</v>
      </c>
      <c r="N11" s="6">
        <f t="shared" ref="N11" si="19">HEX2DEC(RIGHT(N10,LEN(N10)-2))</f>
        <v>463830124</v>
      </c>
      <c r="O11" s="6">
        <f t="shared" ref="O11" si="20">HEX2DEC(RIGHT(O10,LEN(O10)-2))</f>
        <v>312544182</v>
      </c>
      <c r="P11" s="6">
        <f t="shared" ref="P11" si="21">HEX2DEC(RIGHT(P10,LEN(P10)-2))</f>
        <v>311244619</v>
      </c>
      <c r="Q11" s="6">
        <f t="shared" ref="Q11" si="22">HEX2DEC(RIGHT(Q10,LEN(Q10)-2))</f>
        <v>311241223</v>
      </c>
      <c r="R11" s="6">
        <f t="shared" ref="R11" si="23">HEX2DEC(RIGHT(R10,LEN(R10)-2))</f>
        <v>311735790</v>
      </c>
      <c r="S11" s="6">
        <f t="shared" ref="S11" si="24">HEX2DEC(RIGHT(S10,LEN(S10)-2))</f>
        <v>2800046688</v>
      </c>
      <c r="T11" s="6">
        <f t="shared" ref="T11" si="25">HEX2DEC(RIGHT(T10,LEN(T10)-2))</f>
        <v>2022595234</v>
      </c>
      <c r="U11" s="6">
        <f t="shared" ref="U11" si="26">HEX2DEC(RIGHT(U10,LEN(U10)-2))</f>
        <v>1242052359</v>
      </c>
      <c r="V11" s="6">
        <f t="shared" ref="V11" si="27">HEX2DEC(RIGHT(V10,LEN(V10)-2))</f>
        <v>471192410</v>
      </c>
      <c r="W11" s="6"/>
      <c r="X11" s="6"/>
      <c r="Y11" s="7">
        <f>((O11-G11)*64)/(((S11-K11)*W10)*(1/X10))</f>
        <v>4015440130.3701515</v>
      </c>
      <c r="Z11" s="7">
        <f>((P11-H11)*64)/((T11-L11)*W10)/(1/X10)</f>
        <v>4016698095.8232951</v>
      </c>
      <c r="AA11" s="7">
        <f>((Q11-I11)*64)/((U11-M11)*W10)/(1/X10)</f>
        <v>4014942327.7896824</v>
      </c>
      <c r="AB11" s="7">
        <f>((R11-J11)*64)/((V11-N11)*W10)/(1/X10)</f>
        <v>4017144030.7737951</v>
      </c>
      <c r="AC11" s="7">
        <f>Y11+Z11+AA11+AB11</f>
        <v>16064224584.756924</v>
      </c>
      <c r="AD11" s="7">
        <f>(998.02+1000.56+998.6+1001.91+1001.81+1002.02+1001.99+1000.87+999.25+1000.41+999.92+998.4+998.46+998.22+996.43+990.28)*1000000</f>
        <v>15987149999.999998</v>
      </c>
    </row>
    <row r="12" spans="3:30" x14ac:dyDescent="0.25">
      <c r="C12" s="1">
        <v>32</v>
      </c>
      <c r="D12" s="1" t="s">
        <v>166</v>
      </c>
      <c r="E12" s="1">
        <v>1</v>
      </c>
      <c r="F12" s="6">
        <v>256</v>
      </c>
      <c r="G12" s="6" t="s">
        <v>271</v>
      </c>
      <c r="H12" s="6" t="s">
        <v>277</v>
      </c>
      <c r="I12" s="6" t="s">
        <v>279</v>
      </c>
      <c r="J12" s="6" t="s">
        <v>281</v>
      </c>
      <c r="K12" s="6" t="s">
        <v>272</v>
      </c>
      <c r="L12" s="6" t="s">
        <v>278</v>
      </c>
      <c r="M12" s="6" t="s">
        <v>280</v>
      </c>
      <c r="N12" s="6" t="s">
        <v>282</v>
      </c>
      <c r="O12" s="6" t="s">
        <v>273</v>
      </c>
      <c r="P12" s="6" t="s">
        <v>275</v>
      </c>
      <c r="Q12" s="6" t="s">
        <v>283</v>
      </c>
      <c r="R12" s="6" t="s">
        <v>285</v>
      </c>
      <c r="S12" s="6" t="s">
        <v>274</v>
      </c>
      <c r="T12" s="6" t="s">
        <v>276</v>
      </c>
      <c r="U12" s="6" t="s">
        <v>284</v>
      </c>
      <c r="V12" s="6" t="s">
        <v>286</v>
      </c>
      <c r="W12" s="6">
        <v>128</v>
      </c>
      <c r="X12" s="6">
        <v>466666666</v>
      </c>
      <c r="Y12" s="6"/>
      <c r="Z12" s="6"/>
      <c r="AA12" s="6"/>
      <c r="AB12" s="6"/>
      <c r="AC12" s="6"/>
      <c r="AD12" s="6"/>
    </row>
    <row r="13" spans="3:30" x14ac:dyDescent="0.25">
      <c r="C13" s="1"/>
      <c r="D13" s="1"/>
      <c r="E13" s="1"/>
      <c r="F13" s="6"/>
      <c r="G13" s="6">
        <f>HEX2DEC(RIGHT(G12,LEN(G12)-2))</f>
        <v>109758828</v>
      </c>
      <c r="H13" s="6">
        <f t="shared" ref="H13" si="28">HEX2DEC(RIGHT(H12,LEN(H12)-2))</f>
        <v>98620644</v>
      </c>
      <c r="I13" s="6">
        <f t="shared" ref="I13" si="29">HEX2DEC(RIGHT(I12,LEN(I12)-2))</f>
        <v>86319959</v>
      </c>
      <c r="J13" s="6">
        <f t="shared" ref="J13" si="30">HEX2DEC(RIGHT(J12,LEN(J12)-2))</f>
        <v>72304601</v>
      </c>
      <c r="K13" s="6">
        <f>HEX2DEC(RIGHT(K12,LEN(K12)-2))</f>
        <v>530820329</v>
      </c>
      <c r="L13" s="6">
        <f>HEX2DEC(RIGHT(L12,LEN(L12)-2))</f>
        <v>382120051</v>
      </c>
      <c r="M13" s="6">
        <f t="shared" ref="M13" si="31">HEX2DEC(RIGHT(M12,LEN(M12)-2))</f>
        <v>239097493</v>
      </c>
      <c r="N13" s="6">
        <f t="shared" ref="N13" si="32">HEX2DEC(RIGHT(N12,LEN(N12)-2))</f>
        <v>87652545</v>
      </c>
      <c r="O13" s="6">
        <f t="shared" ref="O13" si="33">HEX2DEC(RIGHT(O12,LEN(O12)-2))</f>
        <v>322389600</v>
      </c>
      <c r="P13" s="6">
        <f t="shared" ref="P13" si="34">HEX2DEC(RIGHT(P12,LEN(P12)-2))</f>
        <v>312963277</v>
      </c>
      <c r="Q13" s="6">
        <f t="shared" ref="Q13" si="35">HEX2DEC(RIGHT(Q12,LEN(Q12)-2))</f>
        <v>302971070</v>
      </c>
      <c r="R13" s="6">
        <f t="shared" ref="R13" si="36">HEX2DEC(RIGHT(R12,LEN(R12)-2))</f>
        <v>290894175</v>
      </c>
      <c r="S13" s="6">
        <f t="shared" ref="S13" si="37">HEX2DEC(RIGHT(S12,LEN(S12)-2))</f>
        <v>540522137</v>
      </c>
      <c r="T13" s="6">
        <f t="shared" ref="T13" si="38">HEX2DEC(RIGHT(T12,LEN(T12)-2))</f>
        <v>391900277</v>
      </c>
      <c r="U13" s="6">
        <f t="shared" ref="U13" si="39">HEX2DEC(RIGHT(U12,LEN(U12)-2))</f>
        <v>248983248</v>
      </c>
      <c r="V13" s="6">
        <f t="shared" ref="V13" si="40">HEX2DEC(RIGHT(V12,LEN(V12)-2))</f>
        <v>97627883</v>
      </c>
      <c r="W13" s="6"/>
      <c r="X13" s="6"/>
      <c r="Y13" s="7">
        <f>((O13-G13)*64)/(((S13-K13)*W12)*(1/X12))</f>
        <v>5113876375.323349</v>
      </c>
      <c r="Z13" s="7">
        <f>((P13-H13)*64)/((T13-L13)*W12)/(1/X12)</f>
        <v>5113714239.51612</v>
      </c>
      <c r="AA13" s="7">
        <f>((Q13-I13)*64)/((U13-M13)*W12)/(1/X12)</f>
        <v>5113613055.1265898</v>
      </c>
      <c r="AB13" s="7">
        <f>((R13-J13)*64)/((V13-N13)*W12)/(1/X12)</f>
        <v>5113033148.3975916</v>
      </c>
      <c r="AC13" s="7">
        <f>Y13+Z13+AA13+AB13</f>
        <v>20454236818.363651</v>
      </c>
      <c r="AD13" s="7">
        <f>(20381.78)*1000000</f>
        <v>20381780000</v>
      </c>
    </row>
  </sheetData>
  <mergeCells count="4">
    <mergeCell ref="G2:N2"/>
    <mergeCell ref="O2:V2"/>
    <mergeCell ref="W2:X2"/>
    <mergeCell ref="Y2:A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13"/>
  <sheetViews>
    <sheetView workbookViewId="0">
      <selection activeCell="Y2" sqref="Y2:AC2"/>
    </sheetView>
  </sheetViews>
  <sheetFormatPr defaultRowHeight="15" x14ac:dyDescent="0.25"/>
  <cols>
    <col min="4" max="4" width="19" customWidth="1"/>
    <col min="5" max="5" width="15.85546875" customWidth="1"/>
    <col min="7" max="7" width="11.85546875" customWidth="1"/>
    <col min="8" max="8" width="11.140625" customWidth="1"/>
    <col min="9" max="11" width="11" customWidth="1"/>
    <col min="12" max="12" width="12.140625" customWidth="1"/>
    <col min="13" max="13" width="12.42578125" customWidth="1"/>
    <col min="14" max="14" width="10.7109375" customWidth="1"/>
    <col min="15" max="15" width="11.140625" customWidth="1"/>
    <col min="16" max="16" width="10.85546875" customWidth="1"/>
    <col min="17" max="17" width="11" customWidth="1"/>
    <col min="18" max="18" width="11.140625" customWidth="1"/>
    <col min="19" max="19" width="12.28515625" customWidth="1"/>
    <col min="20" max="20" width="11.28515625" customWidth="1"/>
    <col min="21" max="21" width="12" customWidth="1"/>
    <col min="22" max="22" width="11.7109375" customWidth="1"/>
    <col min="23" max="23" width="14.85546875" customWidth="1"/>
    <col min="24" max="24" width="16.140625" customWidth="1"/>
    <col min="25" max="25" width="15.42578125" bestFit="1" customWidth="1"/>
    <col min="26" max="28" width="12.7109375" bestFit="1" customWidth="1"/>
    <col min="29" max="29" width="13.7109375" customWidth="1"/>
    <col min="30" max="30" width="23.28515625" customWidth="1"/>
  </cols>
  <sheetData>
    <row r="2" spans="3:30" ht="30" x14ac:dyDescent="0.25">
      <c r="C2" s="1"/>
      <c r="D2" s="1"/>
      <c r="E2" s="1"/>
      <c r="F2" s="1"/>
      <c r="G2" s="2" t="s">
        <v>5</v>
      </c>
      <c r="H2" s="2"/>
      <c r="I2" s="2"/>
      <c r="J2" s="2"/>
      <c r="K2" s="2"/>
      <c r="L2" s="2"/>
      <c r="M2" s="2"/>
      <c r="N2" s="2"/>
      <c r="O2" s="2" t="s">
        <v>7</v>
      </c>
      <c r="P2" s="2"/>
      <c r="Q2" s="2"/>
      <c r="R2" s="2"/>
      <c r="S2" s="2"/>
      <c r="T2" s="2"/>
      <c r="U2" s="2"/>
      <c r="V2" s="2"/>
      <c r="W2" s="2" t="s">
        <v>17</v>
      </c>
      <c r="X2" s="2"/>
      <c r="Y2" s="11" t="s">
        <v>148</v>
      </c>
      <c r="Z2" s="11"/>
      <c r="AA2" s="11"/>
      <c r="AB2" s="11"/>
      <c r="AC2" s="11"/>
      <c r="AD2" s="8" t="s">
        <v>12</v>
      </c>
    </row>
    <row r="3" spans="3:30" s="5" customFormat="1" ht="30" customHeight="1" x14ac:dyDescent="0.25">
      <c r="C3" s="4" t="s">
        <v>0</v>
      </c>
      <c r="D3" s="4" t="s">
        <v>167</v>
      </c>
      <c r="E3" s="4" t="s">
        <v>50</v>
      </c>
      <c r="F3" s="4" t="s">
        <v>11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</v>
      </c>
      <c r="P3" s="4" t="s">
        <v>2</v>
      </c>
      <c r="Q3" s="4" t="s">
        <v>3</v>
      </c>
      <c r="R3" s="4" t="s">
        <v>131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6</v>
      </c>
      <c r="X3" s="4" t="s">
        <v>10</v>
      </c>
      <c r="Y3" s="4" t="s">
        <v>1</v>
      </c>
      <c r="Z3" s="4" t="s">
        <v>2</v>
      </c>
      <c r="AA3" s="4" t="s">
        <v>3</v>
      </c>
      <c r="AB3" s="4" t="s">
        <v>131</v>
      </c>
      <c r="AC3" s="4" t="s">
        <v>9</v>
      </c>
    </row>
    <row r="4" spans="3:30" x14ac:dyDescent="0.25">
      <c r="C4" s="1">
        <v>1</v>
      </c>
      <c r="D4" s="1">
        <v>10</v>
      </c>
      <c r="E4" s="1">
        <v>2</v>
      </c>
      <c r="F4" s="1">
        <v>2048</v>
      </c>
      <c r="G4" s="6" t="s">
        <v>87</v>
      </c>
      <c r="H4" s="6" t="s">
        <v>91</v>
      </c>
      <c r="I4" s="6" t="s">
        <v>90</v>
      </c>
      <c r="J4" s="6" t="s">
        <v>89</v>
      </c>
      <c r="K4" s="6" t="s">
        <v>83</v>
      </c>
      <c r="L4" s="6" t="s">
        <v>92</v>
      </c>
      <c r="M4" s="6" t="s">
        <v>86</v>
      </c>
      <c r="N4" s="6" t="s">
        <v>85</v>
      </c>
      <c r="O4" s="6" t="s">
        <v>88</v>
      </c>
      <c r="P4" s="6" t="s">
        <v>97</v>
      </c>
      <c r="Q4" s="6" t="s">
        <v>95</v>
      </c>
      <c r="R4" s="6" t="s">
        <v>93</v>
      </c>
      <c r="S4" s="6" t="s">
        <v>84</v>
      </c>
      <c r="T4" s="6" t="s">
        <v>98</v>
      </c>
      <c r="U4" s="6" t="s">
        <v>96</v>
      </c>
      <c r="V4" s="6" t="s">
        <v>94</v>
      </c>
      <c r="W4" s="6">
        <v>128</v>
      </c>
      <c r="X4" s="6">
        <v>466666666</v>
      </c>
      <c r="Y4" s="6"/>
      <c r="Z4" s="6"/>
      <c r="AA4" s="6"/>
      <c r="AB4" s="6"/>
      <c r="AC4" s="6"/>
      <c r="AD4" s="1"/>
    </row>
    <row r="5" spans="3:30" x14ac:dyDescent="0.25">
      <c r="C5" s="1"/>
      <c r="D5" s="1"/>
      <c r="E5" s="1"/>
      <c r="F5" s="1"/>
      <c r="G5" s="6">
        <f>HEX2DEC(RIGHT(G4,LEN(G4)-2))</f>
        <v>29957427</v>
      </c>
      <c r="H5" s="6">
        <f t="shared" ref="H5:V5" si="0">HEX2DEC(RIGHT(H4,LEN(H4)-2))</f>
        <v>29593253</v>
      </c>
      <c r="I5" s="6">
        <f t="shared" si="0"/>
        <v>29261525</v>
      </c>
      <c r="J5" s="6">
        <f t="shared" si="0"/>
        <v>28923704</v>
      </c>
      <c r="K5" s="6">
        <f t="shared" si="0"/>
        <v>2818181150</v>
      </c>
      <c r="L5" s="6">
        <f t="shared" si="0"/>
        <v>2039150451</v>
      </c>
      <c r="M5" s="6">
        <f t="shared" si="0"/>
        <v>1263847369</v>
      </c>
      <c r="N5" s="6">
        <f t="shared" si="0"/>
        <v>479826612</v>
      </c>
      <c r="O5" s="6">
        <f t="shared" si="0"/>
        <v>41433753</v>
      </c>
      <c r="P5" s="6">
        <f t="shared" si="0"/>
        <v>41229234</v>
      </c>
      <c r="Q5" s="6">
        <f t="shared" si="0"/>
        <v>40740540</v>
      </c>
      <c r="R5" s="6">
        <f t="shared" si="0"/>
        <v>40355644</v>
      </c>
      <c r="S5" s="6">
        <f t="shared" si="0"/>
        <v>2825594961</v>
      </c>
      <c r="T5" s="6">
        <f t="shared" si="0"/>
        <v>2046666928</v>
      </c>
      <c r="U5" s="6">
        <f t="shared" si="0"/>
        <v>1271257422</v>
      </c>
      <c r="V5" s="6">
        <f t="shared" si="0"/>
        <v>487207341</v>
      </c>
      <c r="W5" s="6"/>
      <c r="X5" s="6"/>
      <c r="Y5" s="7">
        <f>((O5-G5)*64)/(((S5-K5)*W4)*(1/X4))</f>
        <v>361192023.39721876</v>
      </c>
      <c r="Z5" s="7">
        <f>((P5-H5)*64)/((T5-L5)*W4)/(1/X4)</f>
        <v>361214732.57413983</v>
      </c>
      <c r="AA5" s="7">
        <f>((Q5-I5)*64)/((U5-M5)*W4)/(1/X4)</f>
        <v>361459874.78186661</v>
      </c>
      <c r="AB5" s="7">
        <f>((R5-J5)*64)/((V5-N5)*W4)/(1/X4)</f>
        <v>361407750.21763027</v>
      </c>
      <c r="AC5" s="7">
        <f>Y5+Z5+AA5+AB5</f>
        <v>1445274380.9708552</v>
      </c>
      <c r="AD5" s="3">
        <v>1293660000</v>
      </c>
    </row>
    <row r="6" spans="3:30" x14ac:dyDescent="0.25">
      <c r="C6" s="1">
        <v>4</v>
      </c>
      <c r="D6" s="1">
        <v>10</v>
      </c>
      <c r="E6" s="1">
        <v>2</v>
      </c>
      <c r="F6" s="1">
        <v>2048</v>
      </c>
      <c r="G6" s="6" t="s">
        <v>104</v>
      </c>
      <c r="H6" s="6" t="s">
        <v>99</v>
      </c>
      <c r="I6" s="6" t="s">
        <v>101</v>
      </c>
      <c r="J6" s="6" t="s">
        <v>114</v>
      </c>
      <c r="K6" s="6" t="s">
        <v>105</v>
      </c>
      <c r="L6" s="6" t="s">
        <v>100</v>
      </c>
      <c r="M6" s="6" t="s">
        <v>102</v>
      </c>
      <c r="N6" s="6" t="s">
        <v>103</v>
      </c>
      <c r="O6" s="6" t="s">
        <v>112</v>
      </c>
      <c r="P6" s="6" t="s">
        <v>108</v>
      </c>
      <c r="Q6" s="6" t="s">
        <v>106</v>
      </c>
      <c r="R6" s="6" t="s">
        <v>110</v>
      </c>
      <c r="S6" s="6" t="s">
        <v>113</v>
      </c>
      <c r="T6" s="6" t="s">
        <v>109</v>
      </c>
      <c r="U6" s="6" t="s">
        <v>107</v>
      </c>
      <c r="V6" s="6" t="s">
        <v>111</v>
      </c>
      <c r="W6" s="6">
        <v>128</v>
      </c>
      <c r="X6" s="6">
        <v>466666666</v>
      </c>
      <c r="Y6" s="6"/>
      <c r="Z6" s="6"/>
      <c r="AA6" s="6"/>
      <c r="AB6" s="6"/>
      <c r="AC6" s="6"/>
      <c r="AD6" s="1"/>
    </row>
    <row r="7" spans="3:30" x14ac:dyDescent="0.25">
      <c r="C7" s="1"/>
      <c r="D7" s="1"/>
      <c r="E7" s="1"/>
      <c r="F7" s="1"/>
      <c r="G7" s="6">
        <f>HEX2DEC(RIGHT(G6,LEN(G6)-2))</f>
        <v>99162083</v>
      </c>
      <c r="H7" s="6">
        <f t="shared" ref="H7:V7" si="1">HEX2DEC(RIGHT(H6,LEN(H6)-2))</f>
        <v>98487560</v>
      </c>
      <c r="I7" s="6">
        <f t="shared" si="1"/>
        <v>98193526</v>
      </c>
      <c r="J7" s="6">
        <f t="shared" si="1"/>
        <v>98002290</v>
      </c>
      <c r="K7" s="6">
        <f t="shared" si="1"/>
        <v>2838992022</v>
      </c>
      <c r="L7" s="6">
        <f t="shared" si="1"/>
        <v>2054326808</v>
      </c>
      <c r="M7" s="6">
        <f t="shared" si="1"/>
        <v>1278659763</v>
      </c>
      <c r="N7" s="6">
        <f t="shared" si="1"/>
        <v>479616802</v>
      </c>
      <c r="O7" s="6">
        <f t="shared" si="1"/>
        <v>136180323</v>
      </c>
      <c r="P7" s="6">
        <f t="shared" si="1"/>
        <v>135461598</v>
      </c>
      <c r="Q7" s="6">
        <f t="shared" si="1"/>
        <v>135163497</v>
      </c>
      <c r="R7" s="6">
        <f t="shared" si="1"/>
        <v>135009592</v>
      </c>
      <c r="S7" s="6">
        <f t="shared" si="1"/>
        <v>2846304716</v>
      </c>
      <c r="T7" s="6">
        <f t="shared" si="1"/>
        <v>2061633053</v>
      </c>
      <c r="U7" s="6">
        <f t="shared" si="1"/>
        <v>1285962206</v>
      </c>
      <c r="V7" s="6">
        <f t="shared" si="1"/>
        <v>486928566</v>
      </c>
      <c r="W7" s="6"/>
      <c r="X7" s="6"/>
      <c r="Y7" s="7">
        <f>((O7-G7)*64)/(((S7-K7)*W6)*(1/X6))</f>
        <v>1181177459.4963114</v>
      </c>
      <c r="Z7" s="7">
        <f>((P7-H7)*64)/((T7-L7)*W6)/(1/X6)</f>
        <v>1180808407.1925666</v>
      </c>
      <c r="AA7" s="7">
        <f>((Q7-I7)*64)/((U7-M7)*W6)/(1/X6)</f>
        <v>1181293240.4050732</v>
      </c>
      <c r="AB7" s="7">
        <f>((R7-J7)*64)/((V7-N7)*W6)/(1/X6)</f>
        <v>1180978642.2260845</v>
      </c>
      <c r="AC7" s="7">
        <f>Y7+Z7+AA7+AB7</f>
        <v>4724257749.3200359</v>
      </c>
      <c r="AD7" s="3">
        <f>(1146.9+1147.71+1146.22+1135.66)*1000000</f>
        <v>4576490000</v>
      </c>
    </row>
    <row r="8" spans="3:30" x14ac:dyDescent="0.25">
      <c r="C8" s="1">
        <v>8</v>
      </c>
      <c r="D8" s="1">
        <v>5</v>
      </c>
      <c r="E8" s="1">
        <v>2</v>
      </c>
      <c r="F8" s="1">
        <v>1024</v>
      </c>
      <c r="G8" s="6" t="s">
        <v>115</v>
      </c>
      <c r="H8" s="6" t="s">
        <v>119</v>
      </c>
      <c r="I8" s="6" t="s">
        <v>117</v>
      </c>
      <c r="J8" s="6" t="s">
        <v>121</v>
      </c>
      <c r="K8" s="6" t="s">
        <v>116</v>
      </c>
      <c r="L8" s="6" t="s">
        <v>120</v>
      </c>
      <c r="M8" s="6" t="s">
        <v>118</v>
      </c>
      <c r="N8" s="6" t="s">
        <v>122</v>
      </c>
      <c r="O8" s="6" t="s">
        <v>127</v>
      </c>
      <c r="P8" s="6" t="s">
        <v>125</v>
      </c>
      <c r="Q8" s="6" t="s">
        <v>123</v>
      </c>
      <c r="R8" s="6" t="s">
        <v>129</v>
      </c>
      <c r="S8" s="6" t="s">
        <v>128</v>
      </c>
      <c r="T8" s="6" t="s">
        <v>126</v>
      </c>
      <c r="U8" s="6" t="s">
        <v>124</v>
      </c>
      <c r="V8" s="6" t="s">
        <v>130</v>
      </c>
      <c r="W8" s="6">
        <v>128</v>
      </c>
      <c r="X8" s="6">
        <v>466666666</v>
      </c>
      <c r="Y8" s="6"/>
      <c r="Z8" s="6"/>
      <c r="AA8" s="6"/>
      <c r="AB8" s="6"/>
      <c r="AC8" s="6"/>
      <c r="AD8" s="1"/>
    </row>
    <row r="9" spans="3:30" x14ac:dyDescent="0.25">
      <c r="C9" s="1"/>
      <c r="D9" s="1"/>
      <c r="E9" s="1"/>
      <c r="F9" s="1"/>
      <c r="G9" s="6">
        <f>HEX2DEC(RIGHT(G8,LEN(G8)-2))</f>
        <v>96841649</v>
      </c>
      <c r="H9" s="6">
        <f t="shared" ref="H9:J9" si="2">HEX2DEC(RIGHT(H8,LEN(H8)-2))</f>
        <v>96506395</v>
      </c>
      <c r="I9" s="6">
        <f t="shared" si="2"/>
        <v>95890929</v>
      </c>
      <c r="J9" s="6">
        <f t="shared" si="2"/>
        <v>95662273</v>
      </c>
      <c r="K9" s="6">
        <f>HEX2DEC(RIGHT(K8,LEN(K8)-2))</f>
        <v>2970636649</v>
      </c>
      <c r="L9" s="6">
        <f>HEX2DEC(RIGHT(L8,LEN(L8)-2))</f>
        <v>2196049223</v>
      </c>
      <c r="M9" s="6">
        <f t="shared" ref="M9:V9" si="3">HEX2DEC(RIGHT(M8,LEN(M8)-2))</f>
        <v>1422301399</v>
      </c>
      <c r="N9" s="6">
        <f t="shared" si="3"/>
        <v>457496930</v>
      </c>
      <c r="O9" s="6">
        <f t="shared" si="3"/>
        <v>163024169</v>
      </c>
      <c r="P9" s="6">
        <f t="shared" si="3"/>
        <v>162320687</v>
      </c>
      <c r="Q9" s="6">
        <f t="shared" si="3"/>
        <v>161744789</v>
      </c>
      <c r="R9" s="6">
        <f t="shared" si="3"/>
        <v>162267199</v>
      </c>
      <c r="S9" s="6">
        <f t="shared" si="3"/>
        <v>2978069649</v>
      </c>
      <c r="T9" s="6">
        <f t="shared" si="3"/>
        <v>2203437342</v>
      </c>
      <c r="U9" s="6">
        <f t="shared" si="3"/>
        <v>1429693763</v>
      </c>
      <c r="V9" s="6">
        <f t="shared" si="3"/>
        <v>464979117</v>
      </c>
      <c r="W9" s="6"/>
      <c r="X9" s="6"/>
      <c r="Y9" s="7">
        <f>((O9-G9)*64)/(((S9-K9)*W8)*(1/X8))</f>
        <v>2077571367.9455345</v>
      </c>
      <c r="Z9" s="7">
        <f>((P9-H9)*64)/((T9-L9)*W8)/(1/X8)</f>
        <v>2078562637.0386336</v>
      </c>
      <c r="AA9" s="7">
        <f>((Q9-I9)*64)/((U9-M9)*W8)/(1/X8)</f>
        <v>2078617969.1253541</v>
      </c>
      <c r="AB9" s="7">
        <f>((R9-J9)*64)/((V9-N9)*W8)/(1/X8)</f>
        <v>2077086469.2099192</v>
      </c>
      <c r="AC9" s="7">
        <f>Y9+Z9+AA9+AB9</f>
        <v>8311838443.3194408</v>
      </c>
      <c r="AD9" s="3">
        <f>(1026.37+1025.26+1025.49+1025.03+1025.29+1024.71+1024.59+1021.5)*1000000</f>
        <v>8198240000</v>
      </c>
    </row>
    <row r="10" spans="3:30" x14ac:dyDescent="0.25">
      <c r="C10" s="1">
        <v>16</v>
      </c>
      <c r="D10" s="1" t="s">
        <v>166</v>
      </c>
      <c r="E10" s="1">
        <v>2</v>
      </c>
      <c r="F10" s="1">
        <v>512</v>
      </c>
      <c r="G10" s="6" t="s">
        <v>165</v>
      </c>
      <c r="H10" s="6" t="s">
        <v>164</v>
      </c>
      <c r="I10" s="6" t="s">
        <v>163</v>
      </c>
      <c r="J10" s="6" t="s">
        <v>162</v>
      </c>
      <c r="K10" s="6" t="s">
        <v>161</v>
      </c>
      <c r="L10" s="6" t="s">
        <v>160</v>
      </c>
      <c r="M10" s="6" t="s">
        <v>159</v>
      </c>
      <c r="N10" s="6" t="s">
        <v>158</v>
      </c>
      <c r="O10" s="6" t="s">
        <v>157</v>
      </c>
      <c r="P10" s="6" t="s">
        <v>156</v>
      </c>
      <c r="Q10" s="6" t="s">
        <v>155</v>
      </c>
      <c r="R10" s="6" t="s">
        <v>150</v>
      </c>
      <c r="S10" s="6" t="s">
        <v>154</v>
      </c>
      <c r="T10" s="6" t="s">
        <v>153</v>
      </c>
      <c r="U10" s="6" t="s">
        <v>152</v>
      </c>
      <c r="V10" s="6" t="s">
        <v>151</v>
      </c>
      <c r="W10" s="6">
        <v>128</v>
      </c>
      <c r="X10" s="6">
        <v>466666666</v>
      </c>
      <c r="Y10" s="6"/>
      <c r="Z10" s="6"/>
      <c r="AA10" s="6"/>
      <c r="AB10" s="6"/>
      <c r="AC10" s="6"/>
      <c r="AD10" s="1"/>
    </row>
    <row r="11" spans="3:30" x14ac:dyDescent="0.25">
      <c r="C11" s="1"/>
      <c r="D11" s="1"/>
      <c r="E11" s="1"/>
      <c r="F11" s="1"/>
      <c r="G11" s="6">
        <f>HEX2DEC(RIGHT(G10,LEN(G10)-2))</f>
        <v>53878424</v>
      </c>
      <c r="H11" s="6">
        <f t="shared" ref="H11:J11" si="4">HEX2DEC(RIGHT(H10,LEN(H10)-2))</f>
        <v>47394259</v>
      </c>
      <c r="I11" s="6">
        <f t="shared" si="4"/>
        <v>40709686</v>
      </c>
      <c r="J11" s="6">
        <f t="shared" si="4"/>
        <v>34583759</v>
      </c>
      <c r="K11" s="6">
        <f>HEX2DEC(RIGHT(K10,LEN(K10)-2))</f>
        <v>547220821</v>
      </c>
      <c r="L11" s="6">
        <f>HEX2DEC(RIGHT(L10,LEN(L10)-2))</f>
        <v>395070216</v>
      </c>
      <c r="M11" s="6">
        <f t="shared" ref="M11:V11" si="5">HEX2DEC(RIGHT(M10,LEN(M10)-2))</f>
        <v>242837178</v>
      </c>
      <c r="N11" s="6">
        <f t="shared" si="5"/>
        <v>90054465</v>
      </c>
      <c r="O11" s="6">
        <f t="shared" si="5"/>
        <v>163273142</v>
      </c>
      <c r="P11" s="6">
        <f t="shared" si="5"/>
        <v>157378873</v>
      </c>
      <c r="Q11" s="6">
        <f t="shared" si="5"/>
        <v>150369939</v>
      </c>
      <c r="R11" s="6">
        <f t="shared" si="5"/>
        <v>145894405</v>
      </c>
      <c r="S11" s="6">
        <f t="shared" si="5"/>
        <v>557271500</v>
      </c>
      <c r="T11" s="6">
        <f t="shared" si="5"/>
        <v>405175158</v>
      </c>
      <c r="U11" s="6">
        <f t="shared" si="5"/>
        <v>252916373</v>
      </c>
      <c r="V11" s="6">
        <f t="shared" si="5"/>
        <v>100294857</v>
      </c>
      <c r="W11" s="6"/>
      <c r="X11" s="6"/>
      <c r="Y11" s="7">
        <f>((O11-G11)*64)/(((S11-K11)*W10)*(1/X10))</f>
        <v>2539672609.5356436</v>
      </c>
      <c r="Z11" s="7">
        <f>((P11-H11)*64)/((T11-L11)*W10)/(1/X10)</f>
        <v>2539655998.3558993</v>
      </c>
      <c r="AA11" s="7">
        <f>((Q11-I11)*64)/((U11-M11)*W10)/(1/X10)</f>
        <v>2538634516.9543047</v>
      </c>
      <c r="AB11" s="7">
        <f>((R11-J11)*64)/((V11-N11)*W10)/(1/X10)</f>
        <v>2536278301.6082892</v>
      </c>
      <c r="AC11" s="7">
        <f>Y11+Z11+AA11+AB11</f>
        <v>10154241426.454136</v>
      </c>
      <c r="AD11" s="3">
        <f>(640.96+641.56+640.5+640.24+635.52+640.74+640.12+638.31+639.31+639.62+637.89+637.8+637.84+638.29+636.85+636.81)*1000000</f>
        <v>10222360000</v>
      </c>
    </row>
    <row r="12" spans="3:30" x14ac:dyDescent="0.25">
      <c r="C12" s="1">
        <v>32</v>
      </c>
      <c r="D12" s="1" t="s">
        <v>166</v>
      </c>
      <c r="E12" s="1">
        <v>1</v>
      </c>
      <c r="F12" s="1">
        <v>320</v>
      </c>
      <c r="G12" s="6" t="s">
        <v>132</v>
      </c>
      <c r="H12" s="6" t="s">
        <v>136</v>
      </c>
      <c r="I12" s="6" t="s">
        <v>138</v>
      </c>
      <c r="J12" s="6" t="s">
        <v>140</v>
      </c>
      <c r="K12" s="6" t="s">
        <v>133</v>
      </c>
      <c r="L12" s="6" t="s">
        <v>137</v>
      </c>
      <c r="M12" s="6" t="s">
        <v>139</v>
      </c>
      <c r="N12" s="6" t="s">
        <v>141</v>
      </c>
      <c r="O12" s="6" t="s">
        <v>134</v>
      </c>
      <c r="P12" s="6" t="s">
        <v>142</v>
      </c>
      <c r="Q12" s="6" t="s">
        <v>144</v>
      </c>
      <c r="R12" s="6" t="s">
        <v>146</v>
      </c>
      <c r="S12" s="6" t="s">
        <v>135</v>
      </c>
      <c r="T12" s="6" t="s">
        <v>143</v>
      </c>
      <c r="U12" s="6" t="s">
        <v>145</v>
      </c>
      <c r="V12" s="6" t="s">
        <v>147</v>
      </c>
      <c r="W12" s="6">
        <v>128</v>
      </c>
      <c r="X12" s="6">
        <v>466666666</v>
      </c>
      <c r="Y12" s="6"/>
      <c r="Z12" s="6"/>
      <c r="AA12" s="6"/>
      <c r="AB12" s="6"/>
      <c r="AC12" s="6"/>
      <c r="AD12" s="1"/>
    </row>
    <row r="13" spans="3:30" x14ac:dyDescent="0.25">
      <c r="C13" s="1"/>
      <c r="D13" s="1"/>
      <c r="E13" s="1"/>
      <c r="F13" s="1"/>
      <c r="G13" s="6">
        <f>HEX2DEC(RIGHT(G12,LEN(G12)-2))</f>
        <v>53283022</v>
      </c>
      <c r="H13" s="6">
        <f t="shared" ref="H13:J13" si="6">HEX2DEC(RIGHT(H12,LEN(H12)-2))</f>
        <v>47205738</v>
      </c>
      <c r="I13" s="6">
        <f t="shared" si="6"/>
        <v>40435110</v>
      </c>
      <c r="J13" s="6">
        <f t="shared" si="6"/>
        <v>33882696</v>
      </c>
      <c r="K13" s="6">
        <f>HEX2DEC(RIGHT(K12,LEN(K12)-2))</f>
        <v>534310481</v>
      </c>
      <c r="L13" s="6">
        <f>HEX2DEC(RIGHT(L12,LEN(L12)-2))</f>
        <v>384181279</v>
      </c>
      <c r="M13" s="6">
        <f t="shared" ref="M13:V13" si="7">HEX2DEC(RIGHT(M12,LEN(M12)-2))</f>
        <v>235406431</v>
      </c>
      <c r="N13" s="6">
        <f t="shared" si="7"/>
        <v>86350098</v>
      </c>
      <c r="O13" s="6">
        <f t="shared" si="7"/>
        <v>161357141</v>
      </c>
      <c r="P13" s="6">
        <f t="shared" si="7"/>
        <v>155077869</v>
      </c>
      <c r="Q13" s="6">
        <f t="shared" si="7"/>
        <v>148526236</v>
      </c>
      <c r="R13" s="6">
        <f t="shared" si="7"/>
        <v>142504219</v>
      </c>
      <c r="S13" s="6">
        <f>HEX2DEC(RIGHT(S12,LEN(S12)-2))</f>
        <v>544054299</v>
      </c>
      <c r="T13" s="6">
        <f>HEX2DEC(RIGHT(T12,LEN(T12)-2))</f>
        <v>393909840</v>
      </c>
      <c r="U13" s="6">
        <f t="shared" si="7"/>
        <v>245154645</v>
      </c>
      <c r="V13" s="6">
        <f t="shared" si="7"/>
        <v>96142576</v>
      </c>
      <c r="W13" s="6"/>
      <c r="X13" s="6"/>
      <c r="Y13" s="7">
        <f>((O13-G13)*64)/(((S13-K13)*W12)*(1/X12))</f>
        <v>2588030112.7657175</v>
      </c>
      <c r="Z13" s="7">
        <f>((P13-H13)*64)/((T13-L13)*W12)/(1/X12)</f>
        <v>2587244286.5951729</v>
      </c>
      <c r="AA13" s="7">
        <f>((Q13-I13)*64)/((U13-M13)*W12)/(1/X12)</f>
        <v>2587270108.8940969</v>
      </c>
      <c r="AB13" s="7">
        <f>((R13-J13)*64)/((V13-N13)*W12)/(1/X12)</f>
        <v>2588213320.1755633</v>
      </c>
      <c r="AC13" s="7">
        <f>Y13+Z13+AA13+AB13</f>
        <v>10350757828.430552</v>
      </c>
      <c r="AD13" s="3">
        <f>(400.11+397.66+347.37+332.89+359.97+355.13+393.54+314.74+324.1+331.16+317.31+323.25+328.51+297.79+316.02+307.18+322.18+315.44+312.28+304.46+287.38+315.37+305.05+293.05+323.65+288.99+306.02+316.51+378.81+286.06+288.9+322.41)*1000000</f>
        <v>10413290000</v>
      </c>
    </row>
  </sheetData>
  <mergeCells count="4">
    <mergeCell ref="G2:N2"/>
    <mergeCell ref="O2:V2"/>
    <mergeCell ref="W2:X2"/>
    <mergeCell ref="Y2:A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5"/>
  <sheetViews>
    <sheetView topLeftCell="A61" workbookViewId="0">
      <selection activeCell="F18" sqref="F18"/>
    </sheetView>
  </sheetViews>
  <sheetFormatPr defaultRowHeight="15" x14ac:dyDescent="0.25"/>
  <sheetData>
    <row r="2" spans="2:2" x14ac:dyDescent="0.25">
      <c r="B2" t="s">
        <v>207</v>
      </c>
    </row>
    <row r="3" spans="2:2" x14ac:dyDescent="0.25">
      <c r="B3" t="s">
        <v>208</v>
      </c>
    </row>
    <row r="5" spans="2:2" x14ac:dyDescent="0.25">
      <c r="B5" t="s">
        <v>209</v>
      </c>
    </row>
    <row r="7" spans="2:2" x14ac:dyDescent="0.25">
      <c r="B7" t="s">
        <v>210</v>
      </c>
    </row>
    <row r="9" spans="2:2" x14ac:dyDescent="0.25">
      <c r="B9" t="s">
        <v>211</v>
      </c>
    </row>
    <row r="10" spans="2:2" x14ac:dyDescent="0.25">
      <c r="B10" t="s">
        <v>212</v>
      </c>
    </row>
    <row r="11" spans="2:2" x14ac:dyDescent="0.25">
      <c r="B11" t="s">
        <v>213</v>
      </c>
    </row>
    <row r="12" spans="2:2" x14ac:dyDescent="0.25">
      <c r="B12" t="s">
        <v>214</v>
      </c>
    </row>
    <row r="13" spans="2:2" x14ac:dyDescent="0.25">
      <c r="B13" t="s">
        <v>215</v>
      </c>
    </row>
    <row r="14" spans="2:2" x14ac:dyDescent="0.25">
      <c r="B14" t="s">
        <v>216</v>
      </c>
    </row>
    <row r="15" spans="2:2" x14ac:dyDescent="0.25">
      <c r="B15" t="s">
        <v>217</v>
      </c>
    </row>
    <row r="16" spans="2:2" x14ac:dyDescent="0.25">
      <c r="B16" t="s">
        <v>218</v>
      </c>
    </row>
    <row r="17" spans="2:2" x14ac:dyDescent="0.25">
      <c r="B17" t="s">
        <v>219</v>
      </c>
    </row>
    <row r="20" spans="2:2" x14ac:dyDescent="0.25">
      <c r="B20" t="s">
        <v>220</v>
      </c>
    </row>
    <row r="21" spans="2:2" x14ac:dyDescent="0.25">
      <c r="B21" t="s">
        <v>221</v>
      </c>
    </row>
    <row r="22" spans="2:2" x14ac:dyDescent="0.25">
      <c r="B22" t="s">
        <v>263</v>
      </c>
    </row>
    <row r="23" spans="2:2" x14ac:dyDescent="0.25">
      <c r="B23" t="s">
        <v>264</v>
      </c>
    </row>
    <row r="25" spans="2:2" x14ac:dyDescent="0.25">
      <c r="B25" t="s">
        <v>222</v>
      </c>
    </row>
    <row r="26" spans="2:2" x14ac:dyDescent="0.25">
      <c r="B26" t="s">
        <v>223</v>
      </c>
    </row>
    <row r="27" spans="2:2" x14ac:dyDescent="0.25">
      <c r="B27" t="s">
        <v>266</v>
      </c>
    </row>
    <row r="28" spans="2:2" x14ac:dyDescent="0.25">
      <c r="B28" t="s">
        <v>265</v>
      </c>
    </row>
    <row r="29" spans="2:2" x14ac:dyDescent="0.25">
      <c r="B29" t="s">
        <v>224</v>
      </c>
    </row>
    <row r="30" spans="2:2" x14ac:dyDescent="0.25">
      <c r="B30" t="s">
        <v>225</v>
      </c>
    </row>
    <row r="31" spans="2:2" x14ac:dyDescent="0.25">
      <c r="B31" t="s">
        <v>226</v>
      </c>
    </row>
    <row r="33" spans="2:2" x14ac:dyDescent="0.25">
      <c r="B33" t="s">
        <v>227</v>
      </c>
    </row>
    <row r="34" spans="2:2" x14ac:dyDescent="0.25">
      <c r="B34" t="s">
        <v>228</v>
      </c>
    </row>
    <row r="35" spans="2:2" x14ac:dyDescent="0.25">
      <c r="B35" t="s">
        <v>229</v>
      </c>
    </row>
    <row r="36" spans="2:2" x14ac:dyDescent="0.25">
      <c r="B36" t="s">
        <v>230</v>
      </c>
    </row>
    <row r="37" spans="2:2" x14ac:dyDescent="0.25">
      <c r="B37" t="s">
        <v>231</v>
      </c>
    </row>
    <row r="39" spans="2:2" x14ac:dyDescent="0.25">
      <c r="B39" t="s">
        <v>232</v>
      </c>
    </row>
    <row r="40" spans="2:2" x14ac:dyDescent="0.25">
      <c r="B40" t="s">
        <v>233</v>
      </c>
    </row>
    <row r="41" spans="2:2" x14ac:dyDescent="0.25">
      <c r="B41" t="s">
        <v>234</v>
      </c>
    </row>
    <row r="42" spans="2:2" x14ac:dyDescent="0.25">
      <c r="B42" t="s">
        <v>235</v>
      </c>
    </row>
    <row r="43" spans="2:2" x14ac:dyDescent="0.25">
      <c r="B43" t="s">
        <v>236</v>
      </c>
    </row>
    <row r="44" spans="2:2" x14ac:dyDescent="0.25">
      <c r="B44" t="s">
        <v>237</v>
      </c>
    </row>
    <row r="45" spans="2:2" x14ac:dyDescent="0.25">
      <c r="B45" t="s">
        <v>238</v>
      </c>
    </row>
    <row r="48" spans="2:2" x14ac:dyDescent="0.25">
      <c r="B48" t="s">
        <v>239</v>
      </c>
    </row>
    <row r="49" spans="2:2" x14ac:dyDescent="0.25">
      <c r="B49" t="s">
        <v>240</v>
      </c>
    </row>
    <row r="50" spans="2:2" x14ac:dyDescent="0.25">
      <c r="B50" t="s">
        <v>241</v>
      </c>
    </row>
    <row r="51" spans="2:2" x14ac:dyDescent="0.25">
      <c r="B51" t="s">
        <v>242</v>
      </c>
    </row>
    <row r="52" spans="2:2" x14ac:dyDescent="0.25">
      <c r="B52" t="s">
        <v>243</v>
      </c>
    </row>
    <row r="54" spans="2:2" x14ac:dyDescent="0.25">
      <c r="B54" t="s">
        <v>244</v>
      </c>
    </row>
    <row r="56" spans="2:2" x14ac:dyDescent="0.25">
      <c r="B56" t="s">
        <v>245</v>
      </c>
    </row>
    <row r="57" spans="2:2" x14ac:dyDescent="0.25">
      <c r="B57" t="s">
        <v>254</v>
      </c>
    </row>
    <row r="58" spans="2:2" x14ac:dyDescent="0.25">
      <c r="B58" t="s">
        <v>255</v>
      </c>
    </row>
    <row r="59" spans="2:2" x14ac:dyDescent="0.25">
      <c r="B59" t="s">
        <v>256</v>
      </c>
    </row>
    <row r="60" spans="2:2" x14ac:dyDescent="0.25">
      <c r="B60" t="s">
        <v>257</v>
      </c>
    </row>
    <row r="61" spans="2:2" x14ac:dyDescent="0.25">
      <c r="B61" t="s">
        <v>258</v>
      </c>
    </row>
    <row r="62" spans="2:2" x14ac:dyDescent="0.25">
      <c r="B62" t="s">
        <v>253</v>
      </c>
    </row>
    <row r="63" spans="2:2" x14ac:dyDescent="0.25">
      <c r="B63" t="s">
        <v>259</v>
      </c>
    </row>
    <row r="64" spans="2:2" x14ac:dyDescent="0.25">
      <c r="B64" t="s">
        <v>260</v>
      </c>
    </row>
    <row r="65" spans="2:2" x14ac:dyDescent="0.25">
      <c r="B65" t="s">
        <v>261</v>
      </c>
    </row>
    <row r="66" spans="2:2" x14ac:dyDescent="0.25">
      <c r="B66" t="s">
        <v>262</v>
      </c>
    </row>
    <row r="69" spans="2:2" x14ac:dyDescent="0.25">
      <c r="B69" t="s">
        <v>246</v>
      </c>
    </row>
    <row r="70" spans="2:2" x14ac:dyDescent="0.25">
      <c r="B70" t="s">
        <v>247</v>
      </c>
    </row>
    <row r="71" spans="2:2" x14ac:dyDescent="0.25">
      <c r="B71" t="s">
        <v>248</v>
      </c>
    </row>
    <row r="72" spans="2:2" x14ac:dyDescent="0.25">
      <c r="B72" t="s">
        <v>249</v>
      </c>
    </row>
    <row r="73" spans="2:2" x14ac:dyDescent="0.25">
      <c r="B73" t="s">
        <v>250</v>
      </c>
    </row>
    <row r="74" spans="2:2" x14ac:dyDescent="0.25">
      <c r="B74" t="s">
        <v>251</v>
      </c>
    </row>
    <row r="75" spans="2:2" x14ac:dyDescent="0.25">
      <c r="B75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smon bw_mem_rd_QoS_15</vt:lpstr>
      <vt:lpstr>smon bw_mem_wr_QoS_15</vt:lpstr>
      <vt:lpstr>Lmbench shell script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DOUGLAS T</dc:creator>
  <cp:keywords>CTPClassification=CTP_IC:VisualMarkings=</cp:keywords>
  <cp:lastModifiedBy>PAULSON, DOUGLAS T</cp:lastModifiedBy>
  <dcterms:created xsi:type="dcterms:W3CDTF">2017-04-17T20:29:00Z</dcterms:created>
  <dcterms:modified xsi:type="dcterms:W3CDTF">2017-04-19T15:32:24Z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ceb7111f-f6fc-4d49-aed3-b9b35f0c4138</vt:lpwstr>
  </property>
  <property fmtid="{D5CDD505-2E9C-101B-9397-08002B2CF9AE}" pid="3" name="CTP_BU">
    <vt:lpwstr>NETWORK PLATFORMS GROUP</vt:lpwstr>
  </property>
  <property fmtid="{D5CDD505-2E9C-101B-9397-08002B2CF9AE}" pid="4" name="CTP_TimeStamp">
    <vt:lpwstr>2017-04-19 15:32:23Z</vt:lpwstr>
  </property>
  <property fmtid="{D5CDD505-2E9C-101B-9397-08002B2CF9AE}" pid="5" name="CTPClassification">
    <vt:lpwstr>CTP_IC</vt:lpwstr>
  </property>
</Properties>
</file>