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mvg2\Documents\Pulsos_Binaurales\Excel\Cualitativo\"/>
    </mc:Choice>
  </mc:AlternateContent>
  <xr:revisionPtr revIDLastSave="0" documentId="13_ncr:1_{54C42FF9-3F2B-4AC8-B913-10FA25963D61}" xr6:coauthVersionLast="47" xr6:coauthVersionMax="47" xr10:uidLastSave="{00000000-0000-0000-0000-000000000000}"/>
  <bookViews>
    <workbookView xWindow="-110" yWindow="-110" windowWidth="19420" windowHeight="10300" firstSheet="3" activeTab="6" xr2:uid="{00000000-000D-0000-FFFF-FFFF00000000}"/>
  </bookViews>
  <sheets>
    <sheet name="Respuestas de formulario 1" sheetId="1" state="hidden" r:id="rId1"/>
    <sheet name="Respuestas de formulario 2" sheetId="2" state="hidden" r:id="rId2"/>
    <sheet name="Data completa" sheetId="3" r:id="rId3"/>
    <sheet name="Genero" sheetId="5" r:id="rId4"/>
    <sheet name="Edad" sheetId="6" r:id="rId5"/>
    <sheet name="Nivel de relajación" sheetId="7" r:id="rId6"/>
    <sheet name="Nivel de estrés" sheetId="8" r:id="rId7"/>
    <sheet name="Nivel de enojo" sheetId="10" r:id="rId8"/>
    <sheet name="Nivel de disgusto" sheetId="11" r:id="rId9"/>
    <sheet name="Emociones" sheetId="13" r:id="rId10"/>
    <sheet name="Impacto" sheetId="15" r:id="rId11"/>
  </sheets>
  <definedNames>
    <definedName name="_xlnm._FilterDatabase" localSheetId="2" hidden="1">'Data completa'!$B$1:$P$20</definedName>
  </definedName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5" l="1"/>
  <c r="D19" i="15"/>
  <c r="L23" i="13"/>
  <c r="L24" i="13"/>
  <c r="L25" i="13"/>
  <c r="L26" i="13"/>
  <c r="L27" i="13"/>
  <c r="L28" i="13"/>
  <c r="L22" i="13"/>
  <c r="M23" i="13"/>
  <c r="K27" i="13"/>
  <c r="J27" i="13"/>
  <c r="M27" i="13" s="1"/>
  <c r="I27" i="13"/>
  <c r="H27" i="13"/>
  <c r="K26" i="13"/>
  <c r="J26" i="13"/>
  <c r="I26" i="13"/>
  <c r="H26" i="13"/>
  <c r="M26" i="13" s="1"/>
  <c r="K25" i="13"/>
  <c r="J25" i="13"/>
  <c r="I25" i="13"/>
  <c r="H25" i="13"/>
  <c r="M25" i="13" s="1"/>
  <c r="K24" i="13"/>
  <c r="J24" i="13"/>
  <c r="I24" i="13"/>
  <c r="H24" i="13"/>
  <c r="M24" i="13" s="1"/>
  <c r="K23" i="13"/>
  <c r="J23" i="13"/>
  <c r="I23" i="13"/>
  <c r="H23" i="13"/>
  <c r="K22" i="13"/>
  <c r="J22" i="13"/>
  <c r="I22" i="13"/>
  <c r="H22" i="13"/>
  <c r="M22" i="13" s="1"/>
  <c r="K28" i="13"/>
  <c r="J28" i="13"/>
  <c r="M28" i="13" s="1"/>
  <c r="I28" i="13"/>
  <c r="H28" i="13"/>
  <c r="I15" i="11"/>
  <c r="H15" i="11"/>
  <c r="I15" i="10"/>
  <c r="H15" i="10"/>
  <c r="I20" i="11"/>
  <c r="H20" i="11"/>
  <c r="I19" i="11"/>
  <c r="H19" i="11"/>
  <c r="I18" i="11"/>
  <c r="H18" i="11"/>
  <c r="I17" i="11"/>
  <c r="H17" i="11"/>
  <c r="I16" i="11"/>
  <c r="H16" i="11"/>
  <c r="H21" i="11" s="1"/>
  <c r="I21" i="10"/>
  <c r="H17" i="10"/>
  <c r="H18" i="10"/>
  <c r="H19" i="10"/>
  <c r="H20" i="10"/>
  <c r="H16" i="10"/>
  <c r="H21" i="10" s="1"/>
  <c r="I16" i="10"/>
  <c r="I17" i="10"/>
  <c r="I18" i="10"/>
  <c r="I20" i="10"/>
  <c r="I19" i="10"/>
  <c r="H33" i="7"/>
  <c r="H34" i="7"/>
  <c r="H35" i="7"/>
  <c r="H36" i="7"/>
  <c r="H32" i="7"/>
  <c r="I36" i="7"/>
  <c r="I35" i="7"/>
  <c r="I34" i="7"/>
  <c r="I33" i="7"/>
  <c r="I32" i="7"/>
  <c r="H32" i="8"/>
  <c r="H33" i="8"/>
  <c r="H34" i="8"/>
  <c r="H35" i="8"/>
  <c r="H31" i="8"/>
  <c r="G32" i="8"/>
  <c r="G33" i="8"/>
  <c r="G34" i="8"/>
  <c r="G35" i="8"/>
  <c r="G31" i="8"/>
  <c r="H27" i="8"/>
  <c r="H26" i="8"/>
  <c r="H25" i="8"/>
  <c r="H24" i="8"/>
  <c r="H20" i="8"/>
  <c r="H19" i="8"/>
  <c r="H18" i="8"/>
  <c r="H17" i="8"/>
  <c r="H11" i="11"/>
  <c r="H10" i="10"/>
  <c r="I21" i="11" l="1"/>
</calcChain>
</file>

<file path=xl/sharedStrings.xml><?xml version="1.0" encoding="utf-8"?>
<sst xmlns="http://schemas.openxmlformats.org/spreadsheetml/2006/main" count="1185" uniqueCount="130">
  <si>
    <t>Marca temporal</t>
  </si>
  <si>
    <t>Nivel de Estado de Ánimo. Marque la opción que más se ajuste a cómo se siente en las siguientes categorías: [Nivel de relajación]</t>
  </si>
  <si>
    <t>Nivel de Estado de Ánimo. Marque la opción que más se ajuste a cómo se siente en las siguientes categorías: [Nivel de estrés]</t>
  </si>
  <si>
    <t>Nivel de Estado de Ánimo. Marque la opción que más se ajuste a cómo se siente en las siguientes categorías: [Nivel de enojo]</t>
  </si>
  <si>
    <t>Nivel de Estado de Ánimo. Marque la opción que más se ajuste a cómo se siente en las siguientes categorías: [Nivel de disgusto]</t>
  </si>
  <si>
    <t>¿Qué emociones predominan en su estado emocional actual?</t>
  </si>
  <si>
    <t>4. Alto</t>
  </si>
  <si>
    <t>3. Medio</t>
  </si>
  <si>
    <t>2. Bajo</t>
  </si>
  <si>
    <t>Ansiedad, Angustia, Emoción, Alegría</t>
  </si>
  <si>
    <t>1. Muy bajo</t>
  </si>
  <si>
    <t>Emoción, Alegría</t>
  </si>
  <si>
    <t>Alegría</t>
  </si>
  <si>
    <t>Emoción</t>
  </si>
  <si>
    <t>Ansiedad, Emoción</t>
  </si>
  <si>
    <t>Ansiedad, Alegría</t>
  </si>
  <si>
    <t>Aburrimiento</t>
  </si>
  <si>
    <t>Ninguna</t>
  </si>
  <si>
    <t>Ansiedad, Aburrimiento, Emoción</t>
  </si>
  <si>
    <t>Angustia, Emoción, Alegría</t>
  </si>
  <si>
    <t>5. Muy alto</t>
  </si>
  <si>
    <t>Ansiedad, Aburrimiento</t>
  </si>
  <si>
    <t>Ansiedad, Angustia, Aburrimiento</t>
  </si>
  <si>
    <t>Ansiedad, Angustia, Emoción</t>
  </si>
  <si>
    <t>Aburrimiento, Alegría</t>
  </si>
  <si>
    <t>Edad</t>
  </si>
  <si>
    <t>Género</t>
  </si>
  <si>
    <t>Indique el estudio realizado.</t>
  </si>
  <si>
    <t>¿Qué emociones predominaron durante este experimento?</t>
  </si>
  <si>
    <t>¿Tiene algún padecimiento del sueño?</t>
  </si>
  <si>
    <t>Generalmente, ¿duerme y se despierta a la misma hora todos los días (incluidos fines de semana)?</t>
  </si>
  <si>
    <t>Indique cuántas horas generalmente duerme.</t>
  </si>
  <si>
    <t>En la escala del 1 al 5, generalmente su habitación mantiene un ambiente silencioso, oscuro, y relajante.</t>
  </si>
  <si>
    <t>En la escala del 1 al 5, generalmente utiliza dispositivos electrónicos al menos una hora antes de ir a dormir.</t>
  </si>
  <si>
    <t>En la escala del 1 al 5, generalmente consume comidas abundantes, cafeína y/o alcohol antes de dormir.</t>
  </si>
  <si>
    <t>Descripción/observaciones relevantes de los hábitos de sueño del individuo.</t>
  </si>
  <si>
    <t>Percepción general de los pulsos binaurales.</t>
  </si>
  <si>
    <t>Preferencia en la intensidad del pulso.</t>
  </si>
  <si>
    <t>En la escala del 1 al 5, considera que los pulsos binaurales tuvieron algún efecto en su nivel de concentración.</t>
  </si>
  <si>
    <t>En la escala del 1 al 5, considera que los pulsos binaurales tuvieron algún efecto en su estado de ánimo actual.</t>
  </si>
  <si>
    <t>Comentarios adicionales del estudio.</t>
  </si>
  <si>
    <t>Efecto de los pulsos binaurales en el sueño.</t>
  </si>
  <si>
    <t>En la escala del 1 al 5, los pulsos binaurales tuvieron algún efecto en su estado de relajación.</t>
  </si>
  <si>
    <t>En la escala del 1 al 5, los pulsos binaurales tuvieron algún efecto para conciliar el sueño más rápidamente.</t>
  </si>
  <si>
    <t>En la escala del 1 al 5, los pulsos binaurales tuvieron algún efecto en su calidad del sueño.</t>
  </si>
  <si>
    <t>18 años a 24 años</t>
  </si>
  <si>
    <t>Femenino</t>
  </si>
  <si>
    <t>Estudio de concentración/estado de ánimo</t>
  </si>
  <si>
    <t>Ansiedad, Angustia</t>
  </si>
  <si>
    <t>El sonido fue agradable</t>
  </si>
  <si>
    <t>Tenue</t>
  </si>
  <si>
    <t>me dolio la cabeza, me siento mareada y con mucha angustia</t>
  </si>
  <si>
    <t>25 años a 34 años</t>
  </si>
  <si>
    <t>El sonido fue molesto/estresante</t>
  </si>
  <si>
    <t>En el primer intento bien solamente dolor en el brazo derecho, considero que fue por el espacio. En el segundo intento el sonido fue molesto y me distraía, sigue el dolor en el brazo. El asiento no fue el mejor y el mouse no tenia mouse pad.</t>
  </si>
  <si>
    <t>45 años a 54 años</t>
  </si>
  <si>
    <t>Indiferente</t>
  </si>
  <si>
    <t>El mouse me estresó porque no marcaba</t>
  </si>
  <si>
    <t>Masculino</t>
  </si>
  <si>
    <t>Medio</t>
  </si>
  <si>
    <t>Alto</t>
  </si>
  <si>
    <t>Las operaciones estaban muy dificiles, otra emocion experimentada fue la decepcion de no poder obtener buenos resultados en las operaciones, frustracion alta</t>
  </si>
  <si>
    <t xml:space="preserve">Me ayudó a relajarme </t>
  </si>
  <si>
    <t>Se sintieron agradables los pulsos</t>
  </si>
  <si>
    <t>Estudio del sueño</t>
  </si>
  <si>
    <t>No</t>
  </si>
  <si>
    <t>Sí</t>
  </si>
  <si>
    <t>5 - 6 horas</t>
  </si>
  <si>
    <t>Los sonidos ayudaron a dormir.</t>
  </si>
  <si>
    <t xml:space="preserve">Al despertar no me sentía cansado ni tampoco sentía sensación de seguir con sueño </t>
  </si>
  <si>
    <t>Ansiedad</t>
  </si>
  <si>
    <t>No.</t>
  </si>
  <si>
    <t>Row Labels</t>
  </si>
  <si>
    <t>Grand Total</t>
  </si>
  <si>
    <t>Count of Edad</t>
  </si>
  <si>
    <t>Count of Género</t>
  </si>
  <si>
    <t>Bajo</t>
  </si>
  <si>
    <t>Nivel de relajación Antes</t>
  </si>
  <si>
    <t>Nivel de relajacion Después</t>
  </si>
  <si>
    <t>Estado</t>
  </si>
  <si>
    <t>Valor</t>
  </si>
  <si>
    <t>Count of Nivel de relajacion Después</t>
  </si>
  <si>
    <t>Count of Estado</t>
  </si>
  <si>
    <t>Count of Valor</t>
  </si>
  <si>
    <t>Count of Nivel de relajación Antes</t>
  </si>
  <si>
    <t>Decremento</t>
  </si>
  <si>
    <t>Sin cambio</t>
  </si>
  <si>
    <t>Incremento</t>
  </si>
  <si>
    <t>Menos 1 nivel</t>
  </si>
  <si>
    <t>Más 1 nivel</t>
  </si>
  <si>
    <t>Más 2 niveles</t>
  </si>
  <si>
    <t>Menos 2 niveles</t>
  </si>
  <si>
    <t>Nivel de estrés Antes</t>
  </si>
  <si>
    <t>Nivel de estrés Después</t>
  </si>
  <si>
    <t>Count of Nivel de estrés Antes</t>
  </si>
  <si>
    <t>Count of Nivel de estrés Después</t>
  </si>
  <si>
    <t>Escala</t>
  </si>
  <si>
    <t>Nivel de estrés (antes)</t>
  </si>
  <si>
    <t>Nivel de estrés (después)</t>
  </si>
  <si>
    <t>Muy bajo</t>
  </si>
  <si>
    <t>Muy alto</t>
  </si>
  <si>
    <t>Nivel de relajación (antes)</t>
  </si>
  <si>
    <t>Nivel de relajación (después)</t>
  </si>
  <si>
    <t>Más 4 niveles</t>
  </si>
  <si>
    <t>Nivel de disgusto (antes)</t>
  </si>
  <si>
    <t>Nivel de disgusto (después)</t>
  </si>
  <si>
    <t>Más 3 niveles</t>
  </si>
  <si>
    <t>Tristeza</t>
  </si>
  <si>
    <t>Angustia</t>
  </si>
  <si>
    <t>Antes</t>
  </si>
  <si>
    <t>Después</t>
  </si>
  <si>
    <t>Presente solo antes</t>
  </si>
  <si>
    <t>Presente solo después</t>
  </si>
  <si>
    <t>Presente antes y después</t>
  </si>
  <si>
    <t>N/A</t>
  </si>
  <si>
    <t>Ambos</t>
  </si>
  <si>
    <t>TOTAL</t>
  </si>
  <si>
    <t>Me ayudó a relajarme</t>
  </si>
  <si>
    <t>Count of Percepción general de los pulsos binaurales.</t>
  </si>
  <si>
    <t>Count of Preferencia en la intensidad del pulso.</t>
  </si>
  <si>
    <t>Efecto en nivel de concentración.</t>
  </si>
  <si>
    <t>Efecto en estado de ánimo actual.</t>
  </si>
  <si>
    <t>Count of Efecto en nivel de concentración.</t>
  </si>
  <si>
    <t>Count of Efecto en estado de ánimo actual.</t>
  </si>
  <si>
    <t>Impacto leve</t>
  </si>
  <si>
    <t>Impacto moderado</t>
  </si>
  <si>
    <t>Impacto significativo</t>
  </si>
  <si>
    <t>(Multiple Items)</t>
  </si>
  <si>
    <t>Nivel de enojo (después)</t>
  </si>
  <si>
    <t>Nivel de enojo (antes)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</si>
</sst>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Microsoft Sans Serif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4" fillId="4" borderId="0" xfId="0" applyFont="1" applyFill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vertical="center"/>
    </xf>
    <xf numFmtId="0" fontId="0" fillId="4" borderId="0" xfId="0" applyFill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[Valoración del impacto de los pulsos binaurales.xlsx]Genero!PivotTable13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Genero!$B$3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FE-4164-A6E9-9D3F466EB5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FE-4164-A6E9-9D3F466EB5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Genero!$A$4:$A$6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Genero!$B$4:$B$6</c:f>
              <c:numCache>
                <c:formatCode>General</c:formatCode>
                <c:ptCount val="2"/>
                <c:pt idx="0">
                  <c:v>7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C-4C7C-9125-968F00C787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[Valoración del impacto de los pulsos binaurales.xlsx]Nivel de enojo!PivotTable16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Cantidad</a:t>
            </a:r>
            <a:r>
              <a:rPr lang="en-US" baseline="0"/>
              <a:t> de niveles variados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'Nivel de enojo'!$G$8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enojo'!$F$9:$F$13</c:f>
              <c:strCache>
                <c:ptCount val="4"/>
                <c:pt idx="0">
                  <c:v>Menos 1 nivel</c:v>
                </c:pt>
                <c:pt idx="1">
                  <c:v>Sin cambio</c:v>
                </c:pt>
                <c:pt idx="2">
                  <c:v>Más 2 niveles</c:v>
                </c:pt>
                <c:pt idx="3">
                  <c:v>Más 4 niveles</c:v>
                </c:pt>
              </c:strCache>
            </c:strRef>
          </c:cat>
          <c:val>
            <c:numRef>
              <c:f>'Nivel de enojo'!$G$9:$G$13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C-4CD0-BD05-53117D74F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5482176"/>
        <c:axId val="993317296"/>
      </c:barChart>
      <c:catAx>
        <c:axId val="12854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variabilidad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993317296"/>
        <c:crosses val="autoZero"/>
        <c:auto val="1"/>
        <c:lblAlgn val="ctr"/>
        <c:lblOffset val="100"/>
        <c:noMultiLvlLbl val="0"/>
      </c:catAx>
      <c:valAx>
        <c:axId val="9933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54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Impacto en el nivel de enojo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'Nivel de enojo'!$H$15</c:f>
              <c:strCache>
                <c:ptCount val="1"/>
                <c:pt idx="0">
                  <c:v>Nivel de enojo (antes)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enojo'!$F$16:$F$20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'Nivel de enojo'!$H$16:$H$20</c:f>
              <c:numCache>
                <c:formatCode>General</c:formatCode>
                <c:ptCount val="5"/>
                <c:pt idx="0">
                  <c:v>13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0-4981-83CB-F5F5F4FB81F3}"/>
            </c:ext>
          </c:extLst>
        </c:ser>
        <c:ser>
          <c:idx val="1"/>
          <c:order val="1"/>
          <c:tx>
            <c:strRef>
              <c:f>'Nivel de enojo'!$I$15</c:f>
              <c:strCache>
                <c:ptCount val="1"/>
                <c:pt idx="0">
                  <c:v>Nivel de enojo (después)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enojo'!$F$16:$F$20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'Nivel de enojo'!$I$16:$I$20</c:f>
              <c:numCache>
                <c:formatCode>General</c:formatCode>
                <c:ptCount val="5"/>
                <c:pt idx="0">
                  <c:v>13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0-4981-83CB-F5F5F4FB8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0589952"/>
        <c:axId val="1286318928"/>
      </c:barChart>
      <c:catAx>
        <c:axId val="13405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Nivel de enojo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6318928"/>
        <c:crosses val="autoZero"/>
        <c:auto val="1"/>
        <c:lblAlgn val="ctr"/>
        <c:lblOffset val="100"/>
        <c:noMultiLvlLbl val="0"/>
      </c:catAx>
      <c:valAx>
        <c:axId val="12863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3405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[Valoración del impacto de los pulsos binaurales.xlsx]Nivel de disgusto!PivotTable15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Variabilidad en el nivel de disgusto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'Nivel de disgusto'!$G$1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disgusto'!$F$2:$F$5</c:f>
              <c:strCache>
                <c:ptCount val="3"/>
                <c:pt idx="0">
                  <c:v>Decremento</c:v>
                </c:pt>
                <c:pt idx="1">
                  <c:v>Sin cambio</c:v>
                </c:pt>
                <c:pt idx="2">
                  <c:v>Incremento</c:v>
                </c:pt>
              </c:strCache>
            </c:strRef>
          </c:cat>
          <c:val>
            <c:numRef>
              <c:f>'Nivel de disgusto'!$G$2:$G$5</c:f>
              <c:numCache>
                <c:formatCode>General</c:formatCode>
                <c:ptCount val="3"/>
                <c:pt idx="0">
                  <c:v>3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C-49F2-849F-49CCAC78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3896816"/>
        <c:axId val="1101211792"/>
      </c:barChart>
      <c:catAx>
        <c:axId val="12838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Nivel de variabilidad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101211792"/>
        <c:crosses val="autoZero"/>
        <c:auto val="1"/>
        <c:lblAlgn val="ctr"/>
        <c:lblOffset val="100"/>
        <c:noMultiLvlLbl val="0"/>
      </c:catAx>
      <c:valAx>
        <c:axId val="11012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38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[Valoración del impacto de los pulsos binaurales.xlsx]Nivel de disgusto!PivotTable16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Cantidad</a:t>
            </a:r>
            <a:r>
              <a:rPr lang="en-US" baseline="0"/>
              <a:t> de niveles variados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'Nivel de disgusto'!$G$8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disgusto'!$F$9:$F$14</c:f>
              <c:strCache>
                <c:ptCount val="5"/>
                <c:pt idx="0">
                  <c:v>Menos 2 niveles</c:v>
                </c:pt>
                <c:pt idx="1">
                  <c:v>Menos 1 nivel</c:v>
                </c:pt>
                <c:pt idx="2">
                  <c:v>Sin cambio</c:v>
                </c:pt>
                <c:pt idx="3">
                  <c:v>Más 1 nivel</c:v>
                </c:pt>
                <c:pt idx="4">
                  <c:v>Más 3 niveles</c:v>
                </c:pt>
              </c:strCache>
            </c:strRef>
          </c:cat>
          <c:val>
            <c:numRef>
              <c:f>'Nivel de disgusto'!$G$9:$G$14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6-4448-A228-8D1F8762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5482176"/>
        <c:axId val="993317296"/>
      </c:barChart>
      <c:catAx>
        <c:axId val="12854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variabilidad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993317296"/>
        <c:crosses val="autoZero"/>
        <c:auto val="1"/>
        <c:lblAlgn val="ctr"/>
        <c:lblOffset val="100"/>
        <c:noMultiLvlLbl val="0"/>
      </c:catAx>
      <c:valAx>
        <c:axId val="9933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54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Impacto en el nivel de disgusto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'Nivel de disgusto'!$H$15</c:f>
              <c:strCache>
                <c:ptCount val="1"/>
                <c:pt idx="0">
                  <c:v>Nivel de disgusto (antes)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disgusto'!$F$16:$F$20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'Nivel de disgusto'!$H$16:$H$20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E-4C5C-8E4C-D5C41611B88E}"/>
            </c:ext>
          </c:extLst>
        </c:ser>
        <c:ser>
          <c:idx val="1"/>
          <c:order val="1"/>
          <c:tx>
            <c:strRef>
              <c:f>'Nivel de disgusto'!$I$15</c:f>
              <c:strCache>
                <c:ptCount val="1"/>
                <c:pt idx="0">
                  <c:v>Nivel de disgusto (después)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disgusto'!$F$16:$F$20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'Nivel de disgusto'!$I$16:$I$20</c:f>
              <c:numCache>
                <c:formatCode>General</c:formatCode>
                <c:ptCount val="5"/>
                <c:pt idx="0">
                  <c:v>12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E-4C5C-8E4C-D5C41611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0589952"/>
        <c:axId val="1286318928"/>
      </c:barChart>
      <c:catAx>
        <c:axId val="13405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Nivel de disgusto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6318928"/>
        <c:crosses val="autoZero"/>
        <c:auto val="1"/>
        <c:lblAlgn val="ctr"/>
        <c:lblOffset val="100"/>
        <c:noMultiLvlLbl val="0"/>
      </c:catAx>
      <c:valAx>
        <c:axId val="12863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3405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[Valoración del impacto de los pulsos binaurales.xlsx]Impacto!PivotTable40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Percepción</a:t>
            </a:r>
            <a:r>
              <a:rPr lang="en-US" baseline="0"/>
              <a:t> general de los pulsos binaurales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Impacto!$B$3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B6-4D7E-A515-ABC9610D9F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2B6-4D7E-A515-ABC9610D9F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2B6-4D7E-A515-ABC9610D9F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Impacto!$A$4:$A$7</c:f>
              <c:strCache>
                <c:ptCount val="3"/>
                <c:pt idx="0">
                  <c:v>El sonido fue agradable</c:v>
                </c:pt>
                <c:pt idx="1">
                  <c:v>El sonido fue molesto/estresante</c:v>
                </c:pt>
                <c:pt idx="2">
                  <c:v>Indiferente</c:v>
                </c:pt>
              </c:strCache>
            </c:strRef>
          </c:cat>
          <c:val>
            <c:numRef>
              <c:f>Impacto!$B$4:$B$7</c:f>
              <c:numCache>
                <c:formatCode>General</c:formatCode>
                <c:ptCount val="3"/>
                <c:pt idx="0">
                  <c:v>14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2-4DFF-B7AB-A4E398F17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pivotSource>
    <c:name>[Valoración del impacto de los pulsos binaurales.xlsx]Impacto!PivotTable41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Preferencia en la intensidad del pulso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Impacto!$B$9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Impacto!$A$10:$A$13</c:f>
              <c:strCache>
                <c:ptCount val="3"/>
                <c:pt idx="0">
                  <c:v>Alto</c:v>
                </c:pt>
                <c:pt idx="1">
                  <c:v>Medio</c:v>
                </c:pt>
                <c:pt idx="2">
                  <c:v>Tenue</c:v>
                </c:pt>
              </c:strCache>
            </c:strRef>
          </c:cat>
          <c:val>
            <c:numRef>
              <c:f>Impacto!$B$10:$B$13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6-4448-A228-8D1F8762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5482176"/>
        <c:axId val="993317296"/>
      </c:barChart>
      <c:catAx>
        <c:axId val="12854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/>
                  <a:t>Nivel de volumen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993317296"/>
        <c:crosses val="autoZero"/>
        <c:auto val="1"/>
        <c:lblAlgn val="ctr"/>
        <c:lblOffset val="100"/>
        <c:noMultiLvlLbl val="0"/>
      </c:catAx>
      <c:valAx>
        <c:axId val="9933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54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Impacto en el nivel de concentración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20-4CC6-9D9B-C20DA2D4EE8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20-4CC6-9D9B-C20DA2D4EE8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20-4CC6-9D9B-C20DA2D4E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Impacto!$C$16:$C$18</c:f>
              <c:strCache>
                <c:ptCount val="3"/>
                <c:pt idx="0">
                  <c:v>Impacto leve</c:v>
                </c:pt>
                <c:pt idx="1">
                  <c:v>Impacto moderado</c:v>
                </c:pt>
                <c:pt idx="2">
                  <c:v>Impacto significativo</c:v>
                </c:pt>
              </c:strCache>
            </c:strRef>
          </c:cat>
          <c:val>
            <c:numRef>
              <c:f>Impacto!$D$16:$D$18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2-4DFF-B7AB-A4E398F17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Impacto</a:t>
            </a:r>
            <a:r>
              <a:rPr lang="en-US" baseline="0"/>
              <a:t> en el estado de ánimo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9-4D3E-B1C0-6897AC1821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49-4D3E-B1C0-6897AC1821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49-4D3E-B1C0-6897AC1821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Impacto!$C$23:$C$25</c:f>
              <c:strCache>
                <c:ptCount val="3"/>
                <c:pt idx="0">
                  <c:v>Impacto leve</c:v>
                </c:pt>
                <c:pt idx="1">
                  <c:v>Impacto moderado</c:v>
                </c:pt>
                <c:pt idx="2">
                  <c:v>Impacto significativo</c:v>
                </c:pt>
              </c:strCache>
            </c:strRef>
          </c:cat>
          <c:val>
            <c:numRef>
              <c:f>Impacto!$D$23:$D$25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2-4DFF-B7AB-A4E398F17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[Valoración del impacto de los pulsos binaurales.xlsx]Edad!PivotTable14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Edad!$B$3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24-4008-8CCE-5060BDCD1D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24-4008-8CCE-5060BDCD1D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24-4008-8CCE-5060BDCD1D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Edad!$A$4:$A$7</c:f>
              <c:strCache>
                <c:ptCount val="3"/>
                <c:pt idx="0">
                  <c:v>18 años a 24 años</c:v>
                </c:pt>
                <c:pt idx="1">
                  <c:v>25 años a 34 años</c:v>
                </c:pt>
                <c:pt idx="2">
                  <c:v>45 años a 54 años</c:v>
                </c:pt>
              </c:strCache>
            </c:strRef>
          </c:cat>
          <c:val>
            <c:numRef>
              <c:f>Edad!$B$4:$B$7</c:f>
              <c:numCache>
                <c:formatCode>General</c:formatCode>
                <c:ptCount val="3"/>
                <c:pt idx="0">
                  <c:v>15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2-4DFF-B7AB-A4E398F17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[Valoración del impacto de los pulsos binaurales.xlsx]Nivel de relajación!PivotTable15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Variabilidad en el nivel de relajación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'Nivel de relajación'!$G$1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relajación'!$F$2:$F$5</c:f>
              <c:strCache>
                <c:ptCount val="3"/>
                <c:pt idx="0">
                  <c:v>Decremento</c:v>
                </c:pt>
                <c:pt idx="1">
                  <c:v>Sin cambio</c:v>
                </c:pt>
                <c:pt idx="2">
                  <c:v>Incremento</c:v>
                </c:pt>
              </c:strCache>
            </c:strRef>
          </c:cat>
          <c:val>
            <c:numRef>
              <c:f>'Nivel de relajación'!$G$2:$G$5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8-4A05-8860-746DC0CA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3896816"/>
        <c:axId val="1101211792"/>
      </c:barChart>
      <c:catAx>
        <c:axId val="12838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Nivel de variabilidad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101211792"/>
        <c:crosses val="autoZero"/>
        <c:auto val="1"/>
        <c:lblAlgn val="ctr"/>
        <c:lblOffset val="100"/>
        <c:noMultiLvlLbl val="0"/>
      </c:catAx>
      <c:valAx>
        <c:axId val="11012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38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[Valoración del impacto de los pulsos binaurales.xlsx]Nivel de relajación!PivotTable16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Cantidad</a:t>
            </a:r>
            <a:r>
              <a:rPr lang="en-US" baseline="0"/>
              <a:t> de niveles variados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'Nivel de relajación'!$G$8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relajación'!$F$9:$F$14</c:f>
              <c:strCache>
                <c:ptCount val="5"/>
                <c:pt idx="0">
                  <c:v>Menos 2 niveles</c:v>
                </c:pt>
                <c:pt idx="1">
                  <c:v>Menos 1 nivel</c:v>
                </c:pt>
                <c:pt idx="2">
                  <c:v>Sin cambio</c:v>
                </c:pt>
                <c:pt idx="3">
                  <c:v>Más 1 nivel</c:v>
                </c:pt>
                <c:pt idx="4">
                  <c:v>Más 2 niveles</c:v>
                </c:pt>
              </c:strCache>
            </c:strRef>
          </c:cat>
          <c:val>
            <c:numRef>
              <c:f>'Nivel de relajación'!$G$9:$G$14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7-4743-B832-3423CFB77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5482176"/>
        <c:axId val="993317296"/>
      </c:barChart>
      <c:catAx>
        <c:axId val="12854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variabilidad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993317296"/>
        <c:crosses val="autoZero"/>
        <c:auto val="1"/>
        <c:lblAlgn val="ctr"/>
        <c:lblOffset val="100"/>
        <c:noMultiLvlLbl val="0"/>
      </c:catAx>
      <c:valAx>
        <c:axId val="9933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54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Impacto en el nivel de relajación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'Nivel de relajación'!$H$31</c:f>
              <c:strCache>
                <c:ptCount val="1"/>
                <c:pt idx="0">
                  <c:v>Nivel de relajación (antes)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estrés'!$E$31:$E$35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'Nivel de relajación'!$H$32:$H$36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2-4582-B992-1197D951F62E}"/>
            </c:ext>
          </c:extLst>
        </c:ser>
        <c:ser>
          <c:idx val="1"/>
          <c:order val="1"/>
          <c:tx>
            <c:strRef>
              <c:f>'Nivel de relajación'!$I$31</c:f>
              <c:strCache>
                <c:ptCount val="1"/>
                <c:pt idx="0">
                  <c:v>Nivel de relajación (después)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estrés'!$E$31:$E$35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'Nivel de relajación'!$I$32:$I$36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2-4582-B992-1197D951F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0589952"/>
        <c:axId val="1286318928"/>
      </c:barChart>
      <c:catAx>
        <c:axId val="13405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Nivel de relajación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6318928"/>
        <c:crosses val="autoZero"/>
        <c:auto val="1"/>
        <c:lblAlgn val="ctr"/>
        <c:lblOffset val="100"/>
        <c:noMultiLvlLbl val="0"/>
      </c:catAx>
      <c:valAx>
        <c:axId val="12863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3405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[Valoración del impacto de los pulsos binaurales.xlsx]Nivel de estrés!PivotTable15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Variabilidad en el nivel de estrés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'Nivel de estrés'!$G$1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estrés'!$F$2:$F$5</c:f>
              <c:strCache>
                <c:ptCount val="3"/>
                <c:pt idx="0">
                  <c:v>Decremento</c:v>
                </c:pt>
                <c:pt idx="1">
                  <c:v>Sin cambio</c:v>
                </c:pt>
                <c:pt idx="2">
                  <c:v>Incremento</c:v>
                </c:pt>
              </c:strCache>
            </c:strRef>
          </c:cat>
          <c:val>
            <c:numRef>
              <c:f>'Nivel de estrés'!$G$2:$G$5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F-44AF-B18F-E3AE5557C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3896816"/>
        <c:axId val="1101211792"/>
      </c:barChart>
      <c:catAx>
        <c:axId val="12838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Nivel de variabilidad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101211792"/>
        <c:crosses val="autoZero"/>
        <c:auto val="1"/>
        <c:lblAlgn val="ctr"/>
        <c:lblOffset val="100"/>
        <c:noMultiLvlLbl val="0"/>
      </c:catAx>
      <c:valAx>
        <c:axId val="11012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38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[Valoración del impacto de los pulsos binaurales.xlsx]Nivel de estrés!PivotTable16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Cantidad</a:t>
            </a:r>
            <a:r>
              <a:rPr lang="en-US" baseline="0"/>
              <a:t> de niveles variados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'Nivel de estrés'!$G$8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estrés'!$F$9:$F$14</c:f>
              <c:strCache>
                <c:ptCount val="5"/>
                <c:pt idx="0">
                  <c:v>Menos 2 niveles</c:v>
                </c:pt>
                <c:pt idx="1">
                  <c:v>Menos 1 nivel</c:v>
                </c:pt>
                <c:pt idx="2">
                  <c:v>Sin cambio</c:v>
                </c:pt>
                <c:pt idx="3">
                  <c:v>Más 1 nivel</c:v>
                </c:pt>
                <c:pt idx="4">
                  <c:v>Más 2 niveles</c:v>
                </c:pt>
              </c:strCache>
            </c:strRef>
          </c:cat>
          <c:val>
            <c:numRef>
              <c:f>'Nivel de estrés'!$G$9:$G$14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D-42BB-9799-C64DB707D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5482176"/>
        <c:axId val="993317296"/>
      </c:barChart>
      <c:catAx>
        <c:axId val="12854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variabilidad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993317296"/>
        <c:crosses val="autoZero"/>
        <c:auto val="1"/>
        <c:lblAlgn val="ctr"/>
        <c:lblOffset val="100"/>
        <c:noMultiLvlLbl val="0"/>
      </c:catAx>
      <c:valAx>
        <c:axId val="9933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54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Impacto en el nivel de estrés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'Nivel de estrés'!$G$30</c:f>
              <c:strCache>
                <c:ptCount val="1"/>
                <c:pt idx="0">
                  <c:v>Nivel de estrés (antes)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estrés'!$E$31:$E$35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'Nivel de estrés'!$G$31:$G$35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2-4AE4-BD5C-6E1FE333921F}"/>
            </c:ext>
          </c:extLst>
        </c:ser>
        <c:ser>
          <c:idx val="1"/>
          <c:order val="1"/>
          <c:tx>
            <c:strRef>
              <c:f>'Nivel de estrés'!$H$30</c:f>
              <c:strCache>
                <c:ptCount val="1"/>
                <c:pt idx="0">
                  <c:v>Nivel de estrés (después)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estrés'!$E$31:$E$35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'Nivel de estrés'!$H$31:$H$35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2-4AE4-BD5C-6E1FE3339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0589952"/>
        <c:axId val="1286318928"/>
      </c:barChart>
      <c:catAx>
        <c:axId val="13405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Nivel de estrés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6318928"/>
        <c:crosses val="autoZero"/>
        <c:auto val="1"/>
        <c:lblAlgn val="ctr"/>
        <c:lblOffset val="100"/>
        <c:noMultiLvlLbl val="0"/>
      </c:catAx>
      <c:valAx>
        <c:axId val="12863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3405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[Valoración del impacto de los pulsos binaurales.xlsx]Nivel de enojo!PivotTable15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Variabilidad en el nivel de enojo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'Nivel de enojo'!$G$1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enojo'!$F$2:$F$5</c:f>
              <c:strCache>
                <c:ptCount val="3"/>
                <c:pt idx="0">
                  <c:v>Decremento</c:v>
                </c:pt>
                <c:pt idx="1">
                  <c:v>Sin cambio</c:v>
                </c:pt>
                <c:pt idx="2">
                  <c:v>Incremento</c:v>
                </c:pt>
              </c:strCache>
            </c:strRef>
          </c:cat>
          <c:val>
            <c:numRef>
              <c:f>'Nivel de enojo'!$G$2:$G$5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E-4117-8654-D2786876F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3896816"/>
        <c:axId val="1101211792"/>
      </c:barChart>
      <c:catAx>
        <c:axId val="12838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Nivel de variabilidad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101211792"/>
        <c:crosses val="autoZero"/>
        <c:auto val="1"/>
        <c:lblAlgn val="ctr"/>
        <c:lblOffset val="100"/>
        <c:noMultiLvlLbl val="0"/>
      </c:catAx>
      <c:valAx>
        <c:axId val="11012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38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139700</xdr:rowOff>
    </xdr:from>
    <xdr:to>
      <xdr:col>10</xdr:col>
      <xdr:colOff>285750</xdr:colOff>
      <xdr:row>19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99FA69-E6EF-6D7C-66D2-98C59F454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1009650</xdr:colOff>
      <xdr:row>8</xdr:row>
      <xdr:rowOff>44450</xdr:rowOff>
    </xdr:from>
    <xdr:to>
      <xdr:col>6</xdr:col>
      <xdr:colOff>527050</xdr:colOff>
      <xdr:row>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82679-BE3F-5133-74B6-E17995A43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490765</xdr:colOff>
      <xdr:row>2</xdr:row>
      <xdr:rowOff>79375</xdr:rowOff>
    </xdr:from>
    <xdr:to>
      <xdr:col>18</xdr:col>
      <xdr:colOff>68036</xdr:colOff>
      <xdr:row>16</xdr:row>
      <xdr:rowOff>34018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E1DCE-691A-30B2-1A93-85E9B7F82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282121</xdr:colOff>
      <xdr:row>16</xdr:row>
      <xdr:rowOff>76654</xdr:rowOff>
    </xdr:from>
    <xdr:to>
      <xdr:col>18</xdr:col>
      <xdr:colOff>498929</xdr:colOff>
      <xdr:row>31</xdr:row>
      <xdr:rowOff>124732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237E42-D3A7-DC2A-3BAB-B52F26BA9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249464</xdr:colOff>
      <xdr:row>33</xdr:row>
      <xdr:rowOff>0</xdr:rowOff>
    </xdr:from>
    <xdr:to>
      <xdr:col>18</xdr:col>
      <xdr:colOff>544552</xdr:colOff>
      <xdr:row>50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DFDA01-D830-4715-A545-545420F24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2</xdr:row>
      <xdr:rowOff>0</xdr:rowOff>
    </xdr:from>
    <xdr:to>
      <xdr:col>15</xdr:col>
      <xdr:colOff>504265</xdr:colOff>
      <xdr:row>16</xdr:row>
      <xdr:rowOff>130735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3F672-7358-4108-BDF6-8DDDC00BE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20</xdr:row>
      <xdr:rowOff>133350</xdr:rowOff>
    </xdr:from>
    <xdr:to>
      <xdr:col>16</xdr:col>
      <xdr:colOff>9339</xdr:colOff>
      <xdr:row>35</xdr:row>
      <xdr:rowOff>37353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30FB3B-DE0F-4D3F-841E-0746E259E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753222</xdr:colOff>
      <xdr:row>37</xdr:row>
      <xdr:rowOff>17929</xdr:rowOff>
    </xdr:from>
    <xdr:to>
      <xdr:col>16</xdr:col>
      <xdr:colOff>67422</xdr:colOff>
      <xdr:row>54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AB0943-286A-58DE-383F-311BCFDF9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2</xdr:row>
      <xdr:rowOff>0</xdr:rowOff>
    </xdr:from>
    <xdr:to>
      <xdr:col>15</xdr:col>
      <xdr:colOff>504265</xdr:colOff>
      <xdr:row>16</xdr:row>
      <xdr:rowOff>130735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FB234-A53F-43ED-BE58-D3059BBD0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20</xdr:row>
      <xdr:rowOff>133350</xdr:rowOff>
    </xdr:from>
    <xdr:to>
      <xdr:col>16</xdr:col>
      <xdr:colOff>9339</xdr:colOff>
      <xdr:row>35</xdr:row>
      <xdr:rowOff>37353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A714B-B1BF-487C-A8A8-7CC64F9E9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753222</xdr:colOff>
      <xdr:row>37</xdr:row>
      <xdr:rowOff>17929</xdr:rowOff>
    </xdr:from>
    <xdr:to>
      <xdr:col>16</xdr:col>
      <xdr:colOff>67422</xdr:colOff>
      <xdr:row>54</xdr:row>
      <xdr:rowOff>53041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3272ED-9D33-4EA8-A41E-7F4996BCD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2</xdr:row>
      <xdr:rowOff>0</xdr:rowOff>
    </xdr:from>
    <xdr:to>
      <xdr:col>15</xdr:col>
      <xdr:colOff>504265</xdr:colOff>
      <xdr:row>16</xdr:row>
      <xdr:rowOff>130735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1CFA8-6DC6-46FD-BD75-410053D97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20</xdr:row>
      <xdr:rowOff>133350</xdr:rowOff>
    </xdr:from>
    <xdr:to>
      <xdr:col>16</xdr:col>
      <xdr:colOff>9339</xdr:colOff>
      <xdr:row>35</xdr:row>
      <xdr:rowOff>37353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38313C-C5B4-4767-8C65-243B8D87A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753222</xdr:colOff>
      <xdr:row>37</xdr:row>
      <xdr:rowOff>17929</xdr:rowOff>
    </xdr:from>
    <xdr:to>
      <xdr:col>16</xdr:col>
      <xdr:colOff>67422</xdr:colOff>
      <xdr:row>54</xdr:row>
      <xdr:rowOff>53041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794D21-6992-49B5-BB1D-659D0ED41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</xdr:row>
      <xdr:rowOff>114300</xdr:rowOff>
    </xdr:from>
    <xdr:to>
      <xdr:col>12</xdr:col>
      <xdr:colOff>431800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398ED-20C9-ABA2-743A-7A4D8CFB5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439552</xdr:colOff>
      <xdr:row>20</xdr:row>
      <xdr:rowOff>13855</xdr:rowOff>
    </xdr:from>
    <xdr:to>
      <xdr:col>12</xdr:col>
      <xdr:colOff>129474</xdr:colOff>
      <xdr:row>37</xdr:row>
      <xdr:rowOff>93353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9F3CFA-2619-A433-2CCC-C18976E10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14844</xdr:colOff>
      <xdr:row>1</xdr:row>
      <xdr:rowOff>46843</xdr:rowOff>
    </xdr:from>
    <xdr:to>
      <xdr:col>20</xdr:col>
      <xdr:colOff>315026</xdr:colOff>
      <xdr:row>18</xdr:row>
      <xdr:rowOff>126341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3A489A-D2B0-A8C2-E372-9848CB3B9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56077</xdr:colOff>
      <xdr:row>20</xdr:row>
      <xdr:rowOff>63335</xdr:rowOff>
    </xdr:from>
    <xdr:to>
      <xdr:col>20</xdr:col>
      <xdr:colOff>356259</xdr:colOff>
      <xdr:row>37</xdr:row>
      <xdr:rowOff>142833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F2398C-6007-1D86-E2DC-09E0AE4D8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areth Vela" refreshedDate="45196.963321296294" createdVersion="8" refreshedVersion="8" minRefreshableVersion="3" recordCount="19" xr:uid="{54EA8AFF-A7D2-4D7B-9EEB-4E817D50DB8D}">
  <cacheSource type="worksheet">
    <worksheetSource ref="A1:D20" sheet="Data completa"/>
  </cacheSource>
  <cacheFields count="4">
    <cacheField name="No." numFmtId="0">
      <sharedItems containsString="0" containsBlank="1" containsNumber="1" containsInteger="1" minValue="1" maxValue="18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  <n v="17"/>
        <n v="18"/>
      </sharedItems>
    </cacheField>
    <cacheField name="Marca temporal" numFmtId="164">
      <sharedItems containsSemiMixedTypes="0" containsNonDate="0" containsDate="1" containsString="0" minDate="2023-08-27T19:23:51" maxDate="2023-09-12T23:45:56"/>
    </cacheField>
    <cacheField name="Edad" numFmtId="0">
      <sharedItems count="3">
        <s v="18 años a 24 años"/>
        <s v="25 años a 34 años"/>
        <s v="45 años a 54 años"/>
      </sharedItems>
    </cacheField>
    <cacheField name="Género" numFmtId="0">
      <sharedItems count="2">
        <s v="Femenino"/>
        <s v="Masculi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areth Vela" refreshedDate="45196.96459560185" createdVersion="8" refreshedVersion="8" minRefreshableVersion="3" recordCount="19" xr:uid="{0288FC35-5C7A-49A9-9337-AD35E078A785}">
  <cacheSource type="worksheet">
    <worksheetSource ref="A1:E20" sheet="Data completa"/>
  </cacheSource>
  <cacheFields count="5">
    <cacheField name="No." numFmtId="0">
      <sharedItems containsString="0" containsBlank="1" containsNumber="1" containsInteger="1" minValue="1" maxValue="18"/>
    </cacheField>
    <cacheField name="Marca temporal" numFmtId="164">
      <sharedItems containsSemiMixedTypes="0" containsNonDate="0" containsDate="1" containsString="0" minDate="2023-08-27T19:23:51" maxDate="2023-09-12T23:45:56"/>
    </cacheField>
    <cacheField name="Edad" numFmtId="0">
      <sharedItems count="3">
        <s v="18 años a 24 años"/>
        <s v="25 años a 34 años"/>
        <s v="45 años a 54 años"/>
      </sharedItems>
    </cacheField>
    <cacheField name="Género" numFmtId="0">
      <sharedItems/>
    </cacheField>
    <cacheField name="Indique el estudio realizado." numFmtId="0">
      <sharedItems count="2">
        <s v="Estudio de concentración/estado de ánimo"/>
        <s v="Estudio del sueñ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areth Vela" refreshedDate="45197.013496874999" createdVersion="8" refreshedVersion="8" minRefreshableVersion="3" recordCount="18" xr:uid="{91024577-4089-4D4F-896D-3CB62E675EEC}">
  <cacheSource type="worksheet">
    <worksheetSource ref="A1:D19" sheet="Nivel de relajación"/>
  </cacheSource>
  <cacheFields count="4">
    <cacheField name="Nivel de relajación Antes" numFmtId="0">
      <sharedItems count="5">
        <s v="4. Alto"/>
        <s v="3. Medio"/>
        <s v="2. Bajo"/>
        <s v="5. Muy alto"/>
        <s v="1. Muy bajo"/>
      </sharedItems>
    </cacheField>
    <cacheField name="Nivel de relajacion Después" numFmtId="0">
      <sharedItems count="4">
        <s v="3. Medio"/>
        <s v="4. Alto"/>
        <s v="2. Bajo"/>
        <s v="5. Muy alto"/>
      </sharedItems>
    </cacheField>
    <cacheField name="Estado" numFmtId="0">
      <sharedItems count="6">
        <s v="Decremento"/>
        <s v="Sin cambio"/>
        <s v="Incremento"/>
        <s v="Bajo" u="1"/>
        <s v="Igual" u="1"/>
        <s v="Subio" u="1"/>
      </sharedItems>
    </cacheField>
    <cacheField name="Valor" numFmtId="0">
      <sharedItems containsMixedTypes="1" containsNumber="1" containsInteger="1" minValue="-2" maxValue="2" count="10">
        <s v="Menos 1 nivel"/>
        <s v="Sin cambio"/>
        <s v="Más 1 nivel"/>
        <s v="Más 2 niveles"/>
        <s v="Menos 2 niveles"/>
        <n v="-1" u="1"/>
        <n v="0" u="1"/>
        <n v="1" u="1"/>
        <n v="2" u="1"/>
        <n v="-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areth Vela" refreshedDate="45197.031986921298" createdVersion="8" refreshedVersion="8" minRefreshableVersion="3" recordCount="18" xr:uid="{ED0A4A69-BF29-4AB5-977D-2BB0190A9EF0}">
  <cacheSource type="worksheet">
    <worksheetSource ref="A1:D19" sheet="Nivel de estrés"/>
  </cacheSource>
  <cacheFields count="4">
    <cacheField name="Nivel de estrés Antes" numFmtId="0">
      <sharedItems count="4">
        <s v="3. Medio"/>
        <s v="2. Bajo"/>
        <s v="4. Alto"/>
        <s v="1. Muy bajo"/>
      </sharedItems>
    </cacheField>
    <cacheField name="Nivel de estrés Después" numFmtId="0">
      <sharedItems count="4">
        <s v="4. Alto"/>
        <s v="2. Bajo"/>
        <s v="5. Muy alto"/>
        <s v="3. Medio"/>
      </sharedItems>
    </cacheField>
    <cacheField name="Estado" numFmtId="0">
      <sharedItems count="3">
        <s v="Incremento"/>
        <s v="Sin cambio"/>
        <s v="Decremento"/>
      </sharedItems>
    </cacheField>
    <cacheField name="Valor" numFmtId="0">
      <sharedItems count="5">
        <s v="Más 1 nivel"/>
        <s v="Sin cambio"/>
        <s v="Más 2 niveles"/>
        <s v="Menos 1 nivel"/>
        <s v="Menos 2 nive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areth Vela" refreshedDate="45197.032157291665" createdVersion="8" refreshedVersion="8" minRefreshableVersion="3" recordCount="18" xr:uid="{F50A1061-3F51-400F-86F0-0F7D6B79E6ED}">
  <cacheSource type="worksheet">
    <worksheetSource ref="A1:D19" sheet="Nivel de enojo"/>
  </cacheSource>
  <cacheFields count="4">
    <cacheField name="Nivel de enojo Antes" numFmtId="0">
      <sharedItems/>
    </cacheField>
    <cacheField name="Nivel de enojo Después" numFmtId="0">
      <sharedItems/>
    </cacheField>
    <cacheField name="Estado" numFmtId="0">
      <sharedItems count="3">
        <s v="Decremento"/>
        <s v="Sin cambio"/>
        <s v="Incremento"/>
      </sharedItems>
    </cacheField>
    <cacheField name="Valor" numFmtId="0">
      <sharedItems count="4">
        <s v="Menos 1 nivel"/>
        <s v="Sin cambio"/>
        <s v="Más 4 niveles"/>
        <s v="Más 2 nive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areth Vela" refreshedDate="45197.037563425925" createdVersion="8" refreshedVersion="8" minRefreshableVersion="3" recordCount="18" xr:uid="{0F3B9C87-48E1-4724-82F0-4BA6BC97A467}">
  <cacheSource type="worksheet">
    <worksheetSource ref="A1:D19" sheet="Nivel de disgusto"/>
  </cacheSource>
  <cacheFields count="4">
    <cacheField name="Nivel de enojo Antes" numFmtId="0">
      <sharedItems/>
    </cacheField>
    <cacheField name="Nivel de disgusto (después)" numFmtId="0">
      <sharedItems/>
    </cacheField>
    <cacheField name="Estado" numFmtId="0">
      <sharedItems count="3">
        <s v="Incremento"/>
        <s v="Sin cambio"/>
        <s v="Decremento"/>
      </sharedItems>
    </cacheField>
    <cacheField name="Valor" numFmtId="0">
      <sharedItems count="5">
        <s v="Más 1 nivel"/>
        <s v="Sin cambio"/>
        <s v="Más 3 niveles"/>
        <s v="Menos 1 nivel"/>
        <s v="Menos 2 nive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areth Vela" refreshedDate="45197.087017708334" createdVersion="8" refreshedVersion="8" minRefreshableVersion="3" recordCount="19" xr:uid="{3BD38A4E-E4D0-4314-B80D-398F0985EB9B}">
  <cacheSource type="worksheet">
    <worksheetSource ref="Q1:T20" sheet="Data completa"/>
  </cacheSource>
  <cacheFields count="4">
    <cacheField name="Percepción general de los pulsos binaurales." numFmtId="0">
      <sharedItems containsBlank="1" count="4">
        <s v="El sonido fue agradable"/>
        <s v="El sonido fue molesto/estresante"/>
        <s v="Indiferente"/>
        <m/>
      </sharedItems>
    </cacheField>
    <cacheField name="Preferencia en la intensidad del pulso." numFmtId="0">
      <sharedItems containsBlank="1" count="4">
        <s v="Tenue"/>
        <s v="Medio"/>
        <s v="Alto"/>
        <m/>
      </sharedItems>
    </cacheField>
    <cacheField name="Efecto en nivel de concentración." numFmtId="0">
      <sharedItems containsString="0" containsBlank="1" containsNumber="1" containsInteger="1" minValue="2" maxValue="5" count="5">
        <n v="5"/>
        <n v="3"/>
        <n v="2"/>
        <n v="4"/>
        <m/>
      </sharedItems>
    </cacheField>
    <cacheField name="Efecto en estado de ánimo actual." numFmtId="0">
      <sharedItems containsString="0" containsBlank="1" containsNumber="1" containsInteger="1" minValue="1" maxValue="5" count="6">
        <n v="5"/>
        <n v="4"/>
        <n v="2"/>
        <n v="1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d v="2023-08-27T19:23:51"/>
    <x v="0"/>
    <x v="0"/>
  </r>
  <r>
    <x v="1"/>
    <d v="2023-08-27T21:15:13"/>
    <x v="1"/>
    <x v="0"/>
  </r>
  <r>
    <x v="2"/>
    <d v="2023-08-27T22:20:50"/>
    <x v="2"/>
    <x v="0"/>
  </r>
  <r>
    <x v="3"/>
    <d v="2023-08-28T10:12:39"/>
    <x v="2"/>
    <x v="1"/>
  </r>
  <r>
    <x v="4"/>
    <d v="2023-08-30T16:08:18"/>
    <x v="0"/>
    <x v="0"/>
  </r>
  <r>
    <x v="5"/>
    <d v="2023-09-01T13:25:38"/>
    <x v="0"/>
    <x v="1"/>
  </r>
  <r>
    <x v="6"/>
    <d v="2023-09-01T15:19:48"/>
    <x v="0"/>
    <x v="1"/>
  </r>
  <r>
    <x v="7"/>
    <d v="2023-09-01T15:56:25"/>
    <x v="0"/>
    <x v="1"/>
  </r>
  <r>
    <x v="8"/>
    <d v="2023-09-01T17:17:26"/>
    <x v="0"/>
    <x v="0"/>
  </r>
  <r>
    <x v="9"/>
    <d v="2023-09-02T13:03:21"/>
    <x v="0"/>
    <x v="1"/>
  </r>
  <r>
    <x v="10"/>
    <d v="2023-09-07T13:35:41"/>
    <x v="0"/>
    <x v="1"/>
  </r>
  <r>
    <x v="11"/>
    <d v="2023-09-08T17:06:06"/>
    <x v="0"/>
    <x v="1"/>
  </r>
  <r>
    <x v="12"/>
    <d v="2023-09-08T18:00:54"/>
    <x v="0"/>
    <x v="0"/>
  </r>
  <r>
    <x v="13"/>
    <d v="2023-09-09T09:51:04"/>
    <x v="0"/>
    <x v="1"/>
  </r>
  <r>
    <x v="14"/>
    <d v="2023-09-09T12:02:03"/>
    <x v="0"/>
    <x v="1"/>
  </r>
  <r>
    <x v="15"/>
    <d v="2023-09-09T13:32:48"/>
    <x v="0"/>
    <x v="1"/>
  </r>
  <r>
    <x v="16"/>
    <d v="2023-09-11T11:02:22"/>
    <x v="0"/>
    <x v="1"/>
  </r>
  <r>
    <x v="17"/>
    <d v="2023-09-11T17:00:47"/>
    <x v="0"/>
    <x v="0"/>
  </r>
  <r>
    <x v="18"/>
    <d v="2023-09-12T23:45:56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"/>
    <d v="2023-08-27T19:23:51"/>
    <x v="0"/>
    <s v="Femenino"/>
    <x v="0"/>
  </r>
  <r>
    <n v="2"/>
    <d v="2023-08-27T21:15:13"/>
    <x v="1"/>
    <s v="Femenino"/>
    <x v="0"/>
  </r>
  <r>
    <n v="3"/>
    <d v="2023-08-27T22:20:50"/>
    <x v="2"/>
    <s v="Femenino"/>
    <x v="0"/>
  </r>
  <r>
    <n v="4"/>
    <d v="2023-08-28T10:12:39"/>
    <x v="2"/>
    <s v="Masculino"/>
    <x v="0"/>
  </r>
  <r>
    <n v="5"/>
    <d v="2023-08-30T16:08:18"/>
    <x v="0"/>
    <s v="Femenino"/>
    <x v="0"/>
  </r>
  <r>
    <n v="6"/>
    <d v="2023-09-01T13:25:38"/>
    <x v="0"/>
    <s v="Masculino"/>
    <x v="0"/>
  </r>
  <r>
    <n v="7"/>
    <d v="2023-09-01T15:19:48"/>
    <x v="0"/>
    <s v="Masculino"/>
    <x v="0"/>
  </r>
  <r>
    <n v="8"/>
    <d v="2023-09-01T15:56:25"/>
    <x v="0"/>
    <s v="Masculino"/>
    <x v="0"/>
  </r>
  <r>
    <n v="9"/>
    <d v="2023-09-01T17:17:26"/>
    <x v="0"/>
    <s v="Femenino"/>
    <x v="0"/>
  </r>
  <r>
    <n v="10"/>
    <d v="2023-09-02T13:03:21"/>
    <x v="0"/>
    <s v="Masculino"/>
    <x v="0"/>
  </r>
  <r>
    <n v="11"/>
    <d v="2023-09-07T13:35:41"/>
    <x v="0"/>
    <s v="Masculino"/>
    <x v="0"/>
  </r>
  <r>
    <n v="12"/>
    <d v="2023-09-08T17:06:06"/>
    <x v="0"/>
    <s v="Masculino"/>
    <x v="0"/>
  </r>
  <r>
    <n v="13"/>
    <d v="2023-09-08T18:00:54"/>
    <x v="0"/>
    <s v="Femenino"/>
    <x v="0"/>
  </r>
  <r>
    <n v="14"/>
    <d v="2023-09-09T09:51:04"/>
    <x v="0"/>
    <s v="Masculino"/>
    <x v="0"/>
  </r>
  <r>
    <n v="15"/>
    <d v="2023-09-09T12:02:03"/>
    <x v="0"/>
    <s v="Masculino"/>
    <x v="0"/>
  </r>
  <r>
    <n v="16"/>
    <d v="2023-09-09T13:32:48"/>
    <x v="0"/>
    <s v="Masculino"/>
    <x v="0"/>
  </r>
  <r>
    <m/>
    <d v="2023-09-11T11:02:22"/>
    <x v="0"/>
    <s v="Masculino"/>
    <x v="1"/>
  </r>
  <r>
    <n v="17"/>
    <d v="2023-09-11T17:00:47"/>
    <x v="0"/>
    <s v="Femenino"/>
    <x v="0"/>
  </r>
  <r>
    <n v="18"/>
    <d v="2023-09-12T23:45:56"/>
    <x v="0"/>
    <s v="Masculino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</r>
  <r>
    <x v="0"/>
    <x v="1"/>
    <x v="1"/>
    <x v="1"/>
  </r>
  <r>
    <x v="1"/>
    <x v="2"/>
    <x v="0"/>
    <x v="0"/>
  </r>
  <r>
    <x v="1"/>
    <x v="0"/>
    <x v="1"/>
    <x v="1"/>
  </r>
  <r>
    <x v="1"/>
    <x v="1"/>
    <x v="2"/>
    <x v="2"/>
  </r>
  <r>
    <x v="2"/>
    <x v="2"/>
    <x v="1"/>
    <x v="1"/>
  </r>
  <r>
    <x v="1"/>
    <x v="3"/>
    <x v="2"/>
    <x v="3"/>
  </r>
  <r>
    <x v="0"/>
    <x v="1"/>
    <x v="1"/>
    <x v="1"/>
  </r>
  <r>
    <x v="2"/>
    <x v="1"/>
    <x v="2"/>
    <x v="3"/>
  </r>
  <r>
    <x v="3"/>
    <x v="0"/>
    <x v="0"/>
    <x v="4"/>
  </r>
  <r>
    <x v="1"/>
    <x v="0"/>
    <x v="1"/>
    <x v="1"/>
  </r>
  <r>
    <x v="2"/>
    <x v="0"/>
    <x v="2"/>
    <x v="2"/>
  </r>
  <r>
    <x v="4"/>
    <x v="0"/>
    <x v="2"/>
    <x v="3"/>
  </r>
  <r>
    <x v="1"/>
    <x v="0"/>
    <x v="1"/>
    <x v="1"/>
  </r>
  <r>
    <x v="2"/>
    <x v="2"/>
    <x v="1"/>
    <x v="1"/>
  </r>
  <r>
    <x v="0"/>
    <x v="0"/>
    <x v="0"/>
    <x v="0"/>
  </r>
  <r>
    <x v="1"/>
    <x v="2"/>
    <x v="0"/>
    <x v="0"/>
  </r>
  <r>
    <x v="3"/>
    <x v="0"/>
    <x v="0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</r>
  <r>
    <x v="1"/>
    <x v="1"/>
    <x v="1"/>
    <x v="1"/>
  </r>
  <r>
    <x v="0"/>
    <x v="2"/>
    <x v="0"/>
    <x v="2"/>
  </r>
  <r>
    <x v="0"/>
    <x v="1"/>
    <x v="2"/>
    <x v="3"/>
  </r>
  <r>
    <x v="0"/>
    <x v="3"/>
    <x v="1"/>
    <x v="1"/>
  </r>
  <r>
    <x v="2"/>
    <x v="0"/>
    <x v="1"/>
    <x v="1"/>
  </r>
  <r>
    <x v="1"/>
    <x v="3"/>
    <x v="0"/>
    <x v="0"/>
  </r>
  <r>
    <x v="1"/>
    <x v="1"/>
    <x v="1"/>
    <x v="1"/>
  </r>
  <r>
    <x v="2"/>
    <x v="1"/>
    <x v="2"/>
    <x v="4"/>
  </r>
  <r>
    <x v="0"/>
    <x v="1"/>
    <x v="2"/>
    <x v="3"/>
  </r>
  <r>
    <x v="1"/>
    <x v="1"/>
    <x v="1"/>
    <x v="1"/>
  </r>
  <r>
    <x v="0"/>
    <x v="1"/>
    <x v="2"/>
    <x v="3"/>
  </r>
  <r>
    <x v="2"/>
    <x v="0"/>
    <x v="1"/>
    <x v="1"/>
  </r>
  <r>
    <x v="3"/>
    <x v="1"/>
    <x v="0"/>
    <x v="0"/>
  </r>
  <r>
    <x v="2"/>
    <x v="3"/>
    <x v="2"/>
    <x v="3"/>
  </r>
  <r>
    <x v="0"/>
    <x v="1"/>
    <x v="2"/>
    <x v="3"/>
  </r>
  <r>
    <x v="1"/>
    <x v="1"/>
    <x v="1"/>
    <x v="1"/>
  </r>
  <r>
    <x v="3"/>
    <x v="1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2. Bajo"/>
    <s v="1. Muy bajo"/>
    <x v="0"/>
    <x v="0"/>
  </r>
  <r>
    <s v="1. Muy bajo"/>
    <s v="1. Muy bajo"/>
    <x v="1"/>
    <x v="1"/>
  </r>
  <r>
    <s v="1. Muy bajo"/>
    <s v="5. Muy alto"/>
    <x v="2"/>
    <x v="2"/>
  </r>
  <r>
    <s v="2. Bajo"/>
    <s v="1. Muy bajo"/>
    <x v="0"/>
    <x v="0"/>
  </r>
  <r>
    <s v="3. Medio"/>
    <s v="2. Bajo"/>
    <x v="0"/>
    <x v="0"/>
  </r>
  <r>
    <s v="1. Muy bajo"/>
    <s v="3. Medio"/>
    <x v="2"/>
    <x v="3"/>
  </r>
  <r>
    <s v="1. Muy bajo"/>
    <s v="1. Muy bajo"/>
    <x v="1"/>
    <x v="1"/>
  </r>
  <r>
    <s v="1. Muy bajo"/>
    <s v="1. Muy bajo"/>
    <x v="1"/>
    <x v="1"/>
  </r>
  <r>
    <s v="1. Muy bajo"/>
    <s v="1. Muy bajo"/>
    <x v="1"/>
    <x v="1"/>
  </r>
  <r>
    <s v="1. Muy bajo"/>
    <s v="1. Muy bajo"/>
    <x v="1"/>
    <x v="1"/>
  </r>
  <r>
    <s v="2. Bajo"/>
    <s v="2. Bajo"/>
    <x v="1"/>
    <x v="1"/>
  </r>
  <r>
    <s v="2. Bajo"/>
    <s v="1. Muy bajo"/>
    <x v="0"/>
    <x v="0"/>
  </r>
  <r>
    <s v="1. Muy bajo"/>
    <s v="1. Muy bajo"/>
    <x v="1"/>
    <x v="1"/>
  </r>
  <r>
    <s v="1. Muy bajo"/>
    <s v="1. Muy bajo"/>
    <x v="1"/>
    <x v="1"/>
  </r>
  <r>
    <s v="1. Muy bajo"/>
    <s v="1. Muy bajo"/>
    <x v="1"/>
    <x v="1"/>
  </r>
  <r>
    <s v="1. Muy bajo"/>
    <s v="1. Muy bajo"/>
    <x v="1"/>
    <x v="1"/>
  </r>
  <r>
    <s v="1. Muy bajo"/>
    <s v="1. Muy bajo"/>
    <x v="1"/>
    <x v="1"/>
  </r>
  <r>
    <s v="2. Bajo"/>
    <s v="2. Bajo"/>
    <x v="1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2. Bajo"/>
    <s v="3. Medio"/>
    <x v="0"/>
    <x v="0"/>
  </r>
  <r>
    <s v="1. Muy bajo"/>
    <s v="1. Muy bajo"/>
    <x v="1"/>
    <x v="1"/>
  </r>
  <r>
    <s v="1. Muy bajo"/>
    <s v="4. Alto"/>
    <x v="0"/>
    <x v="2"/>
  </r>
  <r>
    <s v="2. Bajo"/>
    <s v="1. Muy bajo"/>
    <x v="2"/>
    <x v="3"/>
  </r>
  <r>
    <s v="3. Medio"/>
    <s v="1. Muy bajo"/>
    <x v="2"/>
    <x v="4"/>
  </r>
  <r>
    <s v="1. Muy bajo"/>
    <s v="4. Alto"/>
    <x v="0"/>
    <x v="2"/>
  </r>
  <r>
    <s v="1. Muy bajo"/>
    <s v="1. Muy bajo"/>
    <x v="1"/>
    <x v="1"/>
  </r>
  <r>
    <s v="1. Muy bajo"/>
    <s v="1. Muy bajo"/>
    <x v="1"/>
    <x v="1"/>
  </r>
  <r>
    <s v="1. Muy bajo"/>
    <s v="1. Muy bajo"/>
    <x v="1"/>
    <x v="1"/>
  </r>
  <r>
    <s v="1. Muy bajo"/>
    <s v="1. Muy bajo"/>
    <x v="1"/>
    <x v="1"/>
  </r>
  <r>
    <s v="2. Bajo"/>
    <s v="2. Bajo"/>
    <x v="1"/>
    <x v="1"/>
  </r>
  <r>
    <s v="2. Bajo"/>
    <s v="1. Muy bajo"/>
    <x v="2"/>
    <x v="3"/>
  </r>
  <r>
    <s v="1. Muy bajo"/>
    <s v="1. Muy bajo"/>
    <x v="1"/>
    <x v="1"/>
  </r>
  <r>
    <s v="1. Muy bajo"/>
    <s v="2. Bajo"/>
    <x v="0"/>
    <x v="0"/>
  </r>
  <r>
    <s v="1. Muy bajo"/>
    <s v="1. Muy bajo"/>
    <x v="1"/>
    <x v="1"/>
  </r>
  <r>
    <s v="1. Muy bajo"/>
    <s v="1. Muy bajo"/>
    <x v="1"/>
    <x v="1"/>
  </r>
  <r>
    <s v="1. Muy bajo"/>
    <s v="1. Muy bajo"/>
    <x v="1"/>
    <x v="1"/>
  </r>
  <r>
    <s v="2. Bajo"/>
    <s v="2. Bajo"/>
    <x v="1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x v="0"/>
  </r>
  <r>
    <x v="1"/>
    <x v="0"/>
    <x v="1"/>
    <x v="1"/>
  </r>
  <r>
    <x v="2"/>
    <x v="0"/>
    <x v="2"/>
    <x v="2"/>
  </r>
  <r>
    <x v="0"/>
    <x v="1"/>
    <x v="0"/>
    <x v="1"/>
  </r>
  <r>
    <x v="0"/>
    <x v="0"/>
    <x v="3"/>
    <x v="1"/>
  </r>
  <r>
    <x v="0"/>
    <x v="2"/>
    <x v="1"/>
    <x v="2"/>
  </r>
  <r>
    <x v="0"/>
    <x v="1"/>
    <x v="1"/>
    <x v="3"/>
  </r>
  <r>
    <x v="0"/>
    <x v="1"/>
    <x v="3"/>
    <x v="1"/>
  </r>
  <r>
    <x v="0"/>
    <x v="1"/>
    <x v="3"/>
    <x v="0"/>
  </r>
  <r>
    <x v="0"/>
    <x v="2"/>
    <x v="1"/>
    <x v="0"/>
  </r>
  <r>
    <x v="0"/>
    <x v="2"/>
    <x v="2"/>
    <x v="4"/>
  </r>
  <r>
    <x v="0"/>
    <x v="1"/>
    <x v="2"/>
    <x v="0"/>
  </r>
  <r>
    <x v="2"/>
    <x v="0"/>
    <x v="3"/>
    <x v="2"/>
  </r>
  <r>
    <x v="1"/>
    <x v="1"/>
    <x v="2"/>
    <x v="4"/>
  </r>
  <r>
    <x v="0"/>
    <x v="1"/>
    <x v="3"/>
    <x v="3"/>
  </r>
  <r>
    <x v="0"/>
    <x v="1"/>
    <x v="3"/>
    <x v="1"/>
  </r>
  <r>
    <x v="3"/>
    <x v="3"/>
    <x v="4"/>
    <x v="5"/>
  </r>
  <r>
    <x v="0"/>
    <x v="1"/>
    <x v="3"/>
    <x v="0"/>
  </r>
  <r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0D879-8326-4367-8ADB-94CD5D6FCC49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3:B6" firstHeaderRow="1" firstDataRow="1" firstDataCol="1" rowPageCount="1" colPageCount="1"/>
  <pivotFields count="4">
    <pivotField axis="axisPage" multipleItemSelectionAllowe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h="1" x="16"/>
        <item t="default"/>
      </items>
    </pivotField>
    <pivotField numFmtId="164" showAll="0"/>
    <pivotField showAll="0">
      <items count="4">
        <item x="0"/>
        <item x="1"/>
        <item x="2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0" hier="-1"/>
  </pageFields>
  <dataFields count="1">
    <dataField name="Count of Género" fld="3" subtotal="count" baseField="0" baseItem="0"/>
  </dataFields>
  <chartFormats count="3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29061-84E3-4E85-A88C-50C889A2ED39}" name="PivotTable1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6:G21" firstHeaderRow="1" firstDataRow="1" firstDataCol="1"/>
  <pivotFields count="4">
    <pivotField axis="axisRow" dataField="1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ivel de estrés Ant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44F529-66A3-4F07-8581-C2FFD9147383}" name="PivotTable1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F8:G13" firstHeaderRow="1" firstDataRow="1" firstDataCol="1"/>
  <pivotFields count="4">
    <pivotField showAll="0"/>
    <pivotField showAll="0"/>
    <pivotField showAll="0"/>
    <pivotField axis="axisRow" dataField="1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Valor" fld="3" subtotal="count" baseField="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45E15-1C3E-4406-9792-49D2B4A3183C}" name="PivotTable1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F1:G5" firstHeaderRow="1" firstDataRow="1" firstDataCol="1"/>
  <pivotFields count="4"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stado" fld="2" subtotal="count" baseField="0" baseItem="0"/>
  </dataField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F9435-79F6-4A08-9726-D030342A1E03}" name="PivotTable1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8:G14" firstHeaderRow="1" firstDataRow="1" firstDataCol="1"/>
  <pivotFields count="4">
    <pivotField showAll="0"/>
    <pivotField showAll="0"/>
    <pivotField showAll="0"/>
    <pivotField axis="axisRow" dataField="1" showAll="0">
      <items count="6">
        <item x="4"/>
        <item x="3"/>
        <item x="1"/>
        <item x="0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Valor" fld="3" subtotal="count" baseField="3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55458-2A94-46C5-A947-CD8F2E68AC68}" name="PivotTable1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F1:G5" firstHeaderRow="1" firstDataRow="1" firstDataCol="1"/>
  <pivotFields count="4"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stado" fld="2" subtotal="count" baseField="0" baseItem="0"/>
  </dataFields>
  <chartFormats count="4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562D1-5711-4384-8D47-9DA518565A5B}" name="PivotTable4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9:B13" firstHeaderRow="1" firstDataRow="1" firstDataCol="1"/>
  <pivotFields count="4">
    <pivotField showAll="0"/>
    <pivotField axis="axisRow" dataField="1"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eferencia en la intensidad del pulso.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9AB17-2B62-4891-AA5D-579C67E77036}" name="PivotTable4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7" firstHeaderRow="1" firstDataRow="1" firstDataCol="1"/>
  <pivotFields count="4">
    <pivotField axis="axisRow" dataFiel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ercepción general de los pulsos binaurales." fld="0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56009-7884-4F25-9A1D-2AAB15589FCA}" name="PivotTable4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B28" firstHeaderRow="1" firstDataRow="1" firstDataCol="1"/>
  <pivotFields count="4">
    <pivotField showAll="0"/>
    <pivotField showAll="0"/>
    <pivotField showAll="0">
      <items count="6">
        <item x="2"/>
        <item x="1"/>
        <item x="3"/>
        <item x="0"/>
        <item h="1" x="4"/>
        <item t="default"/>
      </items>
    </pivotField>
    <pivotField axis="axisRow" dataField="1" showAll="0">
      <items count="7">
        <item x="3"/>
        <item x="2"/>
        <item x="4"/>
        <item x="1"/>
        <item x="0"/>
        <item h="1" x="5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fecto en estado de ánimo actual.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FF99C-BF2C-4B12-940B-F11137817760}" name="PivotTable4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B20" firstHeaderRow="1" firstDataRow="1" firstDataCol="1"/>
  <pivotFields count="4">
    <pivotField showAll="0"/>
    <pivotField showAll="0"/>
    <pivotField axis="axisRow" dataField="1" showAll="0">
      <items count="6">
        <item x="2"/>
        <item x="1"/>
        <item x="3"/>
        <item x="0"/>
        <item h="1" x="4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fecto en nivel de concentración.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12AF5-B084-4BA7-97EC-8D3238A09C6D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7" firstHeaderRow="1" firstDataRow="1" firstDataCol="1" rowPageCount="1" colPageCount="1"/>
  <pivotFields count="5">
    <pivotField showAll="0"/>
    <pivotField numFmtId="164" showAll="0"/>
    <pivotField axis="axisRow" dataField="1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Count of Edad" fld="2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52BF5-4C0D-4911-A96F-8866A4A53377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8:G14" firstHeaderRow="1" firstDataRow="1" firstDataCol="1"/>
  <pivotFields count="4">
    <pivotField showAll="0"/>
    <pivotField showAll="0"/>
    <pivotField showAll="0"/>
    <pivotField axis="axisRow" dataField="1" showAll="0">
      <items count="11">
        <item m="1" x="9"/>
        <item m="1" x="5"/>
        <item m="1" x="6"/>
        <item m="1" x="7"/>
        <item m="1" x="8"/>
        <item x="4"/>
        <item x="0"/>
        <item x="1"/>
        <item x="2"/>
        <item x="3"/>
        <item t="default"/>
      </items>
    </pivotField>
  </pivotFields>
  <rowFields count="1">
    <field x="3"/>
  </rowFields>
  <rowItems count="6"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Valor" fld="3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14B3D-3B97-457F-999F-52EA9B1A991B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F1:G5" firstHeaderRow="1" firstDataRow="1" firstDataCol="1"/>
  <pivotFields count="4">
    <pivotField showAll="0"/>
    <pivotField showAll="0"/>
    <pivotField axis="axisRow" dataField="1" showAll="0">
      <items count="7">
        <item m="1" x="3"/>
        <item m="1" x="4"/>
        <item m="1" x="5"/>
        <item x="0"/>
        <item x="1"/>
        <item x="2"/>
        <item t="default"/>
      </items>
    </pivotField>
    <pivotField showAll="0"/>
  </pivotFields>
  <rowFields count="1">
    <field x="2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Count of Estado" fld="2" subtotal="count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C6DB7-EC61-486B-85A2-97A1F1E88408}" name="PivotTable2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4:G29" firstHeaderRow="1" firstDataRow="1" firstDataCol="1"/>
  <pivotFields count="4"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ivel de relajacion Después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80972-96DF-4DDD-BCB3-DA404F63BF9C}" name="PivotTable2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6:G22" firstHeaderRow="1" firstDataRow="1" firstDataCol="1"/>
  <pivotFields count="4">
    <pivotField axis="axisRow" dataField="1" showAll="0">
      <items count="6">
        <item x="4"/>
        <item x="2"/>
        <item x="1"/>
        <item x="0"/>
        <item x="3"/>
        <item t="default"/>
      </items>
    </pivotField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ivel de relajación Ant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AAC8D-4B55-4238-BFE5-AC286D978A61}" name="PivotTable1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F1:G5" firstHeaderRow="1" firstDataRow="1" firstDataCol="1"/>
  <pivotFields count="4"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stado" fld="2" subtotal="count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8A89A-EC7B-49E7-AD2A-3C5AF8B0377E}" name="PivotTable1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8:G14" firstHeaderRow="1" firstDataRow="1" firstDataCol="1"/>
  <pivotFields count="4">
    <pivotField showAll="0"/>
    <pivotField showAll="0"/>
    <pivotField showAll="0"/>
    <pivotField axis="axisRow" dataField="1" showAll="0">
      <items count="6">
        <item x="4"/>
        <item x="3"/>
        <item x="1"/>
        <item x="0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Valor" fld="3" subtotal="count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1A789-6C0E-4489-8B7C-9F382A32819E}" name="PivotTable2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23:G28" firstHeaderRow="1" firstDataRow="1" firstDataCol="1"/>
  <pivotFields count="4">
    <pivotField showAll="0"/>
    <pivotField axis="axisRow" dataField="1" showAll="0">
      <items count="5">
        <item x="1"/>
        <item x="3"/>
        <item x="0"/>
        <item x="2"/>
        <item t="default"/>
      </items>
    </pivotField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ivel de estrés Despué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5" Type="http://schemas.openxmlformats.org/officeDocument/2006/relationships/drawing" Target="../drawings/drawing7.xml"/><Relationship Id="rId4" Type="http://schemas.openxmlformats.org/officeDocument/2006/relationships/pivotTable" Target="../pivotTables/pivotTable1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2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2" width="18.906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2">
        <v>45165.773631747681</v>
      </c>
      <c r="B2" s="1" t="s">
        <v>6</v>
      </c>
      <c r="C2" s="1" t="s">
        <v>7</v>
      </c>
      <c r="D2" s="1" t="s">
        <v>8</v>
      </c>
      <c r="E2" s="1" t="s">
        <v>8</v>
      </c>
      <c r="F2" s="1" t="s">
        <v>9</v>
      </c>
    </row>
    <row r="3" spans="1:6" ht="15.75" customHeight="1" x14ac:dyDescent="0.25">
      <c r="A3" s="2">
        <v>45165.829911539353</v>
      </c>
      <c r="B3" s="1" t="s">
        <v>6</v>
      </c>
      <c r="C3" s="1" t="s">
        <v>8</v>
      </c>
      <c r="D3" s="1" t="s">
        <v>10</v>
      </c>
      <c r="E3" s="1" t="s">
        <v>10</v>
      </c>
      <c r="F3" s="1" t="s">
        <v>11</v>
      </c>
    </row>
    <row r="4" spans="1:6" ht="15.75" customHeight="1" x14ac:dyDescent="0.25">
      <c r="A4" s="2">
        <v>45165.897798912032</v>
      </c>
      <c r="B4" s="1" t="s">
        <v>7</v>
      </c>
      <c r="C4" s="1" t="s">
        <v>7</v>
      </c>
      <c r="D4" s="1" t="s">
        <v>10</v>
      </c>
      <c r="E4" s="1" t="s">
        <v>10</v>
      </c>
      <c r="F4" s="1" t="s">
        <v>12</v>
      </c>
    </row>
    <row r="5" spans="1:6" ht="15.75" customHeight="1" x14ac:dyDescent="0.25">
      <c r="A5" s="2">
        <v>45166.394587430557</v>
      </c>
      <c r="B5" s="1" t="s">
        <v>7</v>
      </c>
      <c r="C5" s="1" t="s">
        <v>7</v>
      </c>
      <c r="D5" s="1" t="s">
        <v>8</v>
      </c>
      <c r="E5" s="1" t="s">
        <v>8</v>
      </c>
      <c r="F5" s="1" t="s">
        <v>13</v>
      </c>
    </row>
    <row r="6" spans="1:6" ht="15.75" customHeight="1" x14ac:dyDescent="0.25">
      <c r="A6" s="2">
        <v>45168.638420659721</v>
      </c>
      <c r="B6" s="1" t="s">
        <v>7</v>
      </c>
      <c r="C6" s="1" t="s">
        <v>7</v>
      </c>
      <c r="D6" s="1" t="s">
        <v>7</v>
      </c>
      <c r="E6" s="1" t="s">
        <v>10</v>
      </c>
      <c r="F6" s="1" t="s">
        <v>14</v>
      </c>
    </row>
    <row r="7" spans="1:6" ht="15.75" customHeight="1" x14ac:dyDescent="0.25">
      <c r="A7" s="2">
        <v>45170.527210266198</v>
      </c>
      <c r="B7" s="1" t="s">
        <v>8</v>
      </c>
      <c r="C7" s="1" t="s">
        <v>6</v>
      </c>
      <c r="D7" s="1" t="s">
        <v>10</v>
      </c>
      <c r="E7" s="1" t="s">
        <v>10</v>
      </c>
      <c r="F7" s="1" t="s">
        <v>15</v>
      </c>
    </row>
    <row r="8" spans="1:6" ht="15.75" customHeight="1" x14ac:dyDescent="0.25">
      <c r="A8" s="2">
        <v>45170.566770138888</v>
      </c>
      <c r="B8" s="1" t="s">
        <v>7</v>
      </c>
      <c r="C8" s="1" t="s">
        <v>8</v>
      </c>
      <c r="D8" s="1" t="s">
        <v>10</v>
      </c>
      <c r="E8" s="1" t="s">
        <v>10</v>
      </c>
      <c r="F8" s="1" t="s">
        <v>16</v>
      </c>
    </row>
    <row r="9" spans="1:6" ht="15.75" customHeight="1" x14ac:dyDescent="0.25">
      <c r="A9" s="2">
        <v>45170.618996168982</v>
      </c>
      <c r="B9" s="1" t="s">
        <v>6</v>
      </c>
      <c r="C9" s="1" t="s">
        <v>8</v>
      </c>
      <c r="D9" s="1" t="s">
        <v>10</v>
      </c>
      <c r="E9" s="1" t="s">
        <v>10</v>
      </c>
      <c r="F9" s="1" t="s">
        <v>17</v>
      </c>
    </row>
    <row r="10" spans="1:6" ht="15.75" customHeight="1" x14ac:dyDescent="0.25">
      <c r="A10" s="2">
        <v>45170.646780185183</v>
      </c>
      <c r="B10" s="1" t="s">
        <v>8</v>
      </c>
      <c r="C10" s="1" t="s">
        <v>6</v>
      </c>
      <c r="D10" s="1" t="s">
        <v>10</v>
      </c>
      <c r="E10" s="1" t="s">
        <v>10</v>
      </c>
      <c r="F10" s="1" t="s">
        <v>18</v>
      </c>
    </row>
    <row r="11" spans="1:6" ht="15.75" customHeight="1" x14ac:dyDescent="0.25">
      <c r="A11" s="2">
        <v>45170.705119050923</v>
      </c>
      <c r="B11" s="1" t="s">
        <v>7</v>
      </c>
      <c r="C11" s="1" t="s">
        <v>7</v>
      </c>
      <c r="D11" s="1" t="s">
        <v>10</v>
      </c>
      <c r="E11" s="1" t="s">
        <v>10</v>
      </c>
      <c r="F11" s="1" t="s">
        <v>19</v>
      </c>
    </row>
    <row r="12" spans="1:6" ht="15.75" customHeight="1" x14ac:dyDescent="0.25">
      <c r="A12" s="2">
        <v>45171.522407662036</v>
      </c>
      <c r="B12" s="1" t="s">
        <v>20</v>
      </c>
      <c r="C12" s="1" t="s">
        <v>7</v>
      </c>
      <c r="D12" s="1" t="s">
        <v>10</v>
      </c>
      <c r="E12" s="1" t="s">
        <v>10</v>
      </c>
      <c r="F12" s="1" t="s">
        <v>12</v>
      </c>
    </row>
    <row r="13" spans="1:6" ht="15.75" customHeight="1" x14ac:dyDescent="0.25">
      <c r="A13" s="2">
        <v>45176.549989363426</v>
      </c>
      <c r="B13" s="1" t="s">
        <v>7</v>
      </c>
      <c r="C13" s="1" t="s">
        <v>8</v>
      </c>
      <c r="D13" s="1" t="s">
        <v>8</v>
      </c>
      <c r="E13" s="1" t="s">
        <v>8</v>
      </c>
      <c r="F13" s="1" t="s">
        <v>21</v>
      </c>
    </row>
    <row r="14" spans="1:6" ht="15.75" customHeight="1" x14ac:dyDescent="0.25">
      <c r="A14" s="2">
        <v>45177.67571398148</v>
      </c>
      <c r="B14" s="1" t="s">
        <v>8</v>
      </c>
      <c r="C14" s="1" t="s">
        <v>7</v>
      </c>
      <c r="D14" s="1" t="s">
        <v>8</v>
      </c>
      <c r="E14" s="1" t="s">
        <v>8</v>
      </c>
      <c r="F14" s="1" t="s">
        <v>21</v>
      </c>
    </row>
    <row r="15" spans="1:6" ht="15.75" customHeight="1" x14ac:dyDescent="0.25">
      <c r="A15" s="2">
        <v>45177.734881701384</v>
      </c>
      <c r="B15" s="1" t="s">
        <v>10</v>
      </c>
      <c r="C15" s="1" t="s">
        <v>6</v>
      </c>
      <c r="D15" s="1" t="s">
        <v>10</v>
      </c>
      <c r="E15" s="1" t="s">
        <v>10</v>
      </c>
      <c r="F15" s="1" t="s">
        <v>9</v>
      </c>
    </row>
    <row r="16" spans="1:6" ht="15.75" customHeight="1" x14ac:dyDescent="0.25">
      <c r="A16" s="2">
        <v>45178.390033587959</v>
      </c>
      <c r="B16" s="1" t="s">
        <v>7</v>
      </c>
      <c r="C16" s="1" t="s">
        <v>10</v>
      </c>
      <c r="D16" s="1" t="s">
        <v>10</v>
      </c>
      <c r="E16" s="1" t="s">
        <v>10</v>
      </c>
      <c r="F16" s="1" t="s">
        <v>21</v>
      </c>
    </row>
    <row r="17" spans="1:6" ht="15.75" customHeight="1" x14ac:dyDescent="0.25">
      <c r="A17" s="2">
        <v>45178.481614039352</v>
      </c>
      <c r="B17" s="1" t="s">
        <v>8</v>
      </c>
      <c r="C17" s="1" t="s">
        <v>6</v>
      </c>
      <c r="D17" s="1" t="s">
        <v>10</v>
      </c>
      <c r="E17" s="1" t="s">
        <v>10</v>
      </c>
      <c r="F17" s="1" t="s">
        <v>22</v>
      </c>
    </row>
    <row r="18" spans="1:6" ht="15.75" customHeight="1" x14ac:dyDescent="0.25">
      <c r="A18" s="2">
        <v>45178.518107488431</v>
      </c>
      <c r="B18" s="1" t="s">
        <v>20</v>
      </c>
      <c r="C18" s="1" t="s">
        <v>8</v>
      </c>
      <c r="D18" s="1" t="s">
        <v>10</v>
      </c>
      <c r="E18" s="1" t="s">
        <v>10</v>
      </c>
      <c r="F18" s="1" t="s">
        <v>17</v>
      </c>
    </row>
    <row r="19" spans="1:6" ht="15.75" customHeight="1" x14ac:dyDescent="0.25">
      <c r="A19" s="2">
        <v>45178.544992268522</v>
      </c>
      <c r="B19" s="1" t="s">
        <v>6</v>
      </c>
      <c r="C19" s="1" t="s">
        <v>7</v>
      </c>
      <c r="D19" s="1" t="s">
        <v>10</v>
      </c>
      <c r="E19" s="1" t="s">
        <v>10</v>
      </c>
      <c r="F19" s="1" t="s">
        <v>23</v>
      </c>
    </row>
    <row r="20" spans="1:6" ht="15.75" customHeight="1" x14ac:dyDescent="0.25">
      <c r="A20" s="2">
        <v>45179.354362314814</v>
      </c>
      <c r="B20" s="1" t="s">
        <v>7</v>
      </c>
      <c r="C20" s="1" t="s">
        <v>7</v>
      </c>
      <c r="D20" s="1" t="s">
        <v>8</v>
      </c>
      <c r="E20" s="1" t="s">
        <v>8</v>
      </c>
      <c r="F20" s="1" t="s">
        <v>24</v>
      </c>
    </row>
    <row r="21" spans="1:6" ht="15.75" customHeight="1" x14ac:dyDescent="0.25">
      <c r="A21" s="2">
        <v>45180.707877118053</v>
      </c>
      <c r="B21" s="1" t="s">
        <v>7</v>
      </c>
      <c r="C21" s="1" t="s">
        <v>8</v>
      </c>
      <c r="D21" s="1" t="s">
        <v>10</v>
      </c>
      <c r="E21" s="1" t="s">
        <v>10</v>
      </c>
      <c r="F21" s="1" t="s">
        <v>13</v>
      </c>
    </row>
    <row r="22" spans="1:6" ht="12.5" x14ac:dyDescent="0.25">
      <c r="A22" s="2">
        <v>45181.98780195602</v>
      </c>
      <c r="B22" s="1" t="s">
        <v>20</v>
      </c>
      <c r="C22" s="1" t="s">
        <v>10</v>
      </c>
      <c r="D22" s="1" t="s">
        <v>8</v>
      </c>
      <c r="E22" s="1" t="s">
        <v>8</v>
      </c>
      <c r="F22" s="1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F949-0771-4429-A968-451087E11F05}">
  <dimension ref="A1:O28"/>
  <sheetViews>
    <sheetView topLeftCell="E8" workbookViewId="0">
      <selection activeCell="I32" sqref="I32"/>
    </sheetView>
  </sheetViews>
  <sheetFormatPr defaultRowHeight="12.5" x14ac:dyDescent="0.25"/>
  <cols>
    <col min="1" max="1" width="33.54296875" customWidth="1"/>
    <col min="2" max="2" width="28.26953125" customWidth="1"/>
    <col min="3" max="4" width="11.26953125" customWidth="1"/>
    <col min="5" max="8" width="9.6328125" customWidth="1"/>
  </cols>
  <sheetData>
    <row r="1" spans="1:15" x14ac:dyDescent="0.25">
      <c r="A1" s="3" t="s">
        <v>5</v>
      </c>
      <c r="B1" s="4" t="s">
        <v>28</v>
      </c>
      <c r="C1" s="9" t="s">
        <v>107</v>
      </c>
      <c r="D1" s="9" t="s">
        <v>70</v>
      </c>
      <c r="E1" s="9" t="s">
        <v>108</v>
      </c>
      <c r="F1" s="9" t="s">
        <v>16</v>
      </c>
      <c r="G1" s="9" t="s">
        <v>13</v>
      </c>
      <c r="H1" s="9" t="s">
        <v>12</v>
      </c>
      <c r="I1" s="9" t="s">
        <v>17</v>
      </c>
    </row>
    <row r="2" spans="1:15" x14ac:dyDescent="0.25">
      <c r="A2" s="3" t="s">
        <v>9</v>
      </c>
      <c r="B2" s="4" t="s">
        <v>48</v>
      </c>
      <c r="C2" s="9">
        <v>0</v>
      </c>
      <c r="D2">
        <v>3</v>
      </c>
      <c r="E2">
        <v>3</v>
      </c>
      <c r="F2">
        <v>0</v>
      </c>
      <c r="G2">
        <v>1</v>
      </c>
      <c r="H2">
        <v>1</v>
      </c>
      <c r="I2" s="9">
        <v>0</v>
      </c>
      <c r="K2">
        <v>0</v>
      </c>
      <c r="M2" s="9" t="s">
        <v>86</v>
      </c>
    </row>
    <row r="3" spans="1:15" x14ac:dyDescent="0.25">
      <c r="A3" s="3" t="s">
        <v>11</v>
      </c>
      <c r="B3" s="4" t="s">
        <v>15</v>
      </c>
      <c r="C3">
        <v>0</v>
      </c>
      <c r="D3">
        <v>2</v>
      </c>
      <c r="E3">
        <v>0</v>
      </c>
      <c r="F3">
        <v>0</v>
      </c>
      <c r="G3">
        <v>1</v>
      </c>
      <c r="H3">
        <v>3</v>
      </c>
      <c r="I3">
        <v>0</v>
      </c>
      <c r="K3">
        <v>1</v>
      </c>
      <c r="M3" s="9" t="s">
        <v>111</v>
      </c>
    </row>
    <row r="4" spans="1:15" x14ac:dyDescent="0.25">
      <c r="A4" s="3" t="s">
        <v>12</v>
      </c>
      <c r="B4" s="4" t="s">
        <v>48</v>
      </c>
      <c r="C4">
        <v>0</v>
      </c>
      <c r="D4">
        <v>2</v>
      </c>
      <c r="E4">
        <v>2</v>
      </c>
      <c r="F4">
        <v>0</v>
      </c>
      <c r="G4">
        <v>0</v>
      </c>
      <c r="H4">
        <v>1</v>
      </c>
      <c r="I4">
        <v>0</v>
      </c>
      <c r="K4">
        <v>2</v>
      </c>
      <c r="M4" s="9" t="s">
        <v>112</v>
      </c>
    </row>
    <row r="5" spans="1:15" x14ac:dyDescent="0.25">
      <c r="A5" s="3" t="s">
        <v>13</v>
      </c>
      <c r="B5" s="4" t="s">
        <v>14</v>
      </c>
      <c r="C5">
        <v>0</v>
      </c>
      <c r="D5">
        <v>2</v>
      </c>
      <c r="E5">
        <v>0</v>
      </c>
      <c r="F5">
        <v>0</v>
      </c>
      <c r="G5">
        <v>3</v>
      </c>
      <c r="H5">
        <v>0</v>
      </c>
      <c r="I5">
        <v>0</v>
      </c>
      <c r="K5">
        <v>3</v>
      </c>
      <c r="M5" s="9" t="s">
        <v>113</v>
      </c>
    </row>
    <row r="6" spans="1:15" x14ac:dyDescent="0.25">
      <c r="A6" s="3" t="s">
        <v>14</v>
      </c>
      <c r="B6" s="4" t="s">
        <v>17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2</v>
      </c>
    </row>
    <row r="7" spans="1:15" x14ac:dyDescent="0.25">
      <c r="A7" s="3" t="s">
        <v>15</v>
      </c>
      <c r="B7" s="4" t="s">
        <v>48</v>
      </c>
      <c r="C7">
        <v>0</v>
      </c>
      <c r="D7">
        <v>3</v>
      </c>
      <c r="E7">
        <v>2</v>
      </c>
      <c r="F7">
        <v>0</v>
      </c>
      <c r="G7">
        <v>0</v>
      </c>
      <c r="H7">
        <v>1</v>
      </c>
      <c r="I7">
        <v>0</v>
      </c>
      <c r="O7" s="9"/>
    </row>
    <row r="8" spans="1:15" x14ac:dyDescent="0.25">
      <c r="A8" s="3" t="s">
        <v>16</v>
      </c>
      <c r="B8" s="4" t="s">
        <v>17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2</v>
      </c>
    </row>
    <row r="9" spans="1:15" x14ac:dyDescent="0.25">
      <c r="A9" s="3" t="s">
        <v>17</v>
      </c>
      <c r="B9" s="4" t="s">
        <v>14</v>
      </c>
      <c r="C9">
        <v>0</v>
      </c>
      <c r="D9">
        <v>2</v>
      </c>
      <c r="E9">
        <v>0</v>
      </c>
      <c r="F9">
        <v>0</v>
      </c>
      <c r="G9">
        <v>2</v>
      </c>
      <c r="H9">
        <v>0</v>
      </c>
      <c r="I9">
        <v>1</v>
      </c>
    </row>
    <row r="10" spans="1:15" x14ac:dyDescent="0.25">
      <c r="A10" s="3" t="s">
        <v>18</v>
      </c>
      <c r="B10" s="4" t="s">
        <v>13</v>
      </c>
      <c r="C10">
        <v>0</v>
      </c>
      <c r="D10">
        <v>1</v>
      </c>
      <c r="E10">
        <v>0</v>
      </c>
      <c r="F10">
        <v>1</v>
      </c>
      <c r="G10">
        <v>3</v>
      </c>
      <c r="H10">
        <v>0</v>
      </c>
      <c r="I10">
        <v>0</v>
      </c>
    </row>
    <row r="11" spans="1:15" x14ac:dyDescent="0.25">
      <c r="A11" s="3" t="s">
        <v>12</v>
      </c>
      <c r="B11" s="4" t="s">
        <v>48</v>
      </c>
      <c r="C11">
        <v>0</v>
      </c>
      <c r="D11">
        <v>2</v>
      </c>
      <c r="E11">
        <v>2</v>
      </c>
      <c r="F11">
        <v>0</v>
      </c>
      <c r="G11">
        <v>0</v>
      </c>
      <c r="H11">
        <v>1</v>
      </c>
      <c r="I11">
        <v>0</v>
      </c>
    </row>
    <row r="12" spans="1:15" x14ac:dyDescent="0.25">
      <c r="A12" s="3" t="s">
        <v>21</v>
      </c>
      <c r="B12" s="4" t="s">
        <v>21</v>
      </c>
      <c r="C12">
        <v>0</v>
      </c>
      <c r="D12">
        <v>3</v>
      </c>
      <c r="E12">
        <v>0</v>
      </c>
      <c r="F12">
        <v>3</v>
      </c>
      <c r="G12">
        <v>0</v>
      </c>
      <c r="H12">
        <v>0</v>
      </c>
      <c r="I12">
        <v>0</v>
      </c>
    </row>
    <row r="13" spans="1:15" x14ac:dyDescent="0.25">
      <c r="A13" s="3" t="s">
        <v>21</v>
      </c>
      <c r="B13" s="4" t="s">
        <v>17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2</v>
      </c>
    </row>
    <row r="14" spans="1:15" x14ac:dyDescent="0.25">
      <c r="A14" s="3" t="s">
        <v>9</v>
      </c>
      <c r="B14" s="4" t="s">
        <v>13</v>
      </c>
      <c r="C14">
        <v>0</v>
      </c>
      <c r="D14">
        <v>1</v>
      </c>
      <c r="E14">
        <v>1</v>
      </c>
      <c r="F14">
        <v>0</v>
      </c>
      <c r="G14">
        <v>3</v>
      </c>
      <c r="H14">
        <v>1</v>
      </c>
      <c r="I14">
        <v>0</v>
      </c>
    </row>
    <row r="15" spans="1:15" x14ac:dyDescent="0.25">
      <c r="A15" s="3" t="s">
        <v>21</v>
      </c>
      <c r="B15" s="4" t="s">
        <v>48</v>
      </c>
      <c r="C15">
        <v>0</v>
      </c>
      <c r="D15">
        <v>3</v>
      </c>
      <c r="E15">
        <v>2</v>
      </c>
      <c r="F15">
        <v>1</v>
      </c>
      <c r="G15">
        <v>0</v>
      </c>
      <c r="H15">
        <v>0</v>
      </c>
      <c r="I15">
        <v>0</v>
      </c>
    </row>
    <row r="16" spans="1:15" x14ac:dyDescent="0.25">
      <c r="A16" s="3" t="s">
        <v>22</v>
      </c>
      <c r="B16" s="4" t="s">
        <v>22</v>
      </c>
      <c r="C16">
        <v>0</v>
      </c>
      <c r="D16">
        <v>3</v>
      </c>
      <c r="E16">
        <v>3</v>
      </c>
      <c r="F16">
        <v>3</v>
      </c>
      <c r="G16">
        <v>0</v>
      </c>
      <c r="H16">
        <v>0</v>
      </c>
      <c r="I16">
        <v>0</v>
      </c>
    </row>
    <row r="17" spans="1:13" x14ac:dyDescent="0.25">
      <c r="A17" s="3" t="s">
        <v>23</v>
      </c>
      <c r="B17" s="4" t="s">
        <v>23</v>
      </c>
      <c r="C17">
        <v>0</v>
      </c>
      <c r="D17">
        <v>3</v>
      </c>
      <c r="E17">
        <v>3</v>
      </c>
      <c r="F17">
        <v>0</v>
      </c>
      <c r="G17">
        <v>3</v>
      </c>
      <c r="H17">
        <v>0</v>
      </c>
      <c r="I17">
        <v>0</v>
      </c>
    </row>
    <row r="18" spans="1:13" x14ac:dyDescent="0.25">
      <c r="A18" s="3" t="s">
        <v>13</v>
      </c>
      <c r="B18" s="4" t="s">
        <v>70</v>
      </c>
      <c r="C18">
        <v>0</v>
      </c>
      <c r="D18">
        <v>2</v>
      </c>
      <c r="E18">
        <v>0</v>
      </c>
      <c r="F18">
        <v>0</v>
      </c>
      <c r="G18">
        <v>1</v>
      </c>
      <c r="H18">
        <v>0</v>
      </c>
      <c r="I18">
        <v>0</v>
      </c>
    </row>
    <row r="19" spans="1:13" x14ac:dyDescent="0.25">
      <c r="A19" s="3" t="s">
        <v>17</v>
      </c>
      <c r="B19" s="4" t="s">
        <v>16</v>
      </c>
      <c r="C19">
        <v>0</v>
      </c>
      <c r="D19">
        <v>0</v>
      </c>
      <c r="E19">
        <v>0</v>
      </c>
      <c r="F19">
        <v>2</v>
      </c>
      <c r="G19">
        <v>0</v>
      </c>
      <c r="H19">
        <v>0</v>
      </c>
      <c r="I19">
        <v>1</v>
      </c>
    </row>
    <row r="21" spans="1:13" x14ac:dyDescent="0.25">
      <c r="D21" s="9" t="s">
        <v>109</v>
      </c>
      <c r="E21" s="9" t="s">
        <v>110</v>
      </c>
      <c r="G21" s="9"/>
      <c r="H21" s="9" t="s">
        <v>114</v>
      </c>
      <c r="I21" s="9" t="s">
        <v>109</v>
      </c>
      <c r="J21" s="9" t="s">
        <v>110</v>
      </c>
      <c r="K21" s="9" t="s">
        <v>115</v>
      </c>
      <c r="L21" s="9"/>
      <c r="M21" s="9" t="s">
        <v>116</v>
      </c>
    </row>
    <row r="22" spans="1:13" x14ac:dyDescent="0.25">
      <c r="C22" s="9" t="s">
        <v>107</v>
      </c>
      <c r="D22">
        <v>0</v>
      </c>
      <c r="E22">
        <v>0</v>
      </c>
      <c r="G22" s="12" t="s">
        <v>70</v>
      </c>
      <c r="H22">
        <f>COUNTIF(D2:D19,0)</f>
        <v>2</v>
      </c>
      <c r="I22" s="16">
        <f>COUNTIF(D2:D19,1)</f>
        <v>4</v>
      </c>
      <c r="J22" s="16">
        <f>COUNTIF(D2:D19,2)</f>
        <v>6</v>
      </c>
      <c r="K22" s="16">
        <f>COUNTIF(D2:D19,3)</f>
        <v>6</v>
      </c>
      <c r="L22">
        <f>I22+J22+K22</f>
        <v>16</v>
      </c>
      <c r="M22">
        <f>SUM(H22:K22)</f>
        <v>18</v>
      </c>
    </row>
    <row r="23" spans="1:13" x14ac:dyDescent="0.25">
      <c r="C23" s="9" t="s">
        <v>70</v>
      </c>
      <c r="D23">
        <v>10</v>
      </c>
      <c r="E23">
        <v>12</v>
      </c>
      <c r="G23" s="12" t="s">
        <v>108</v>
      </c>
      <c r="H23">
        <f>COUNTIF(E2:E19,0)</f>
        <v>10</v>
      </c>
      <c r="I23">
        <f>COUNTIF(E2:E19,1)</f>
        <v>1</v>
      </c>
      <c r="J23" s="16">
        <f>COUNTIF(E2:E19,2)</f>
        <v>4</v>
      </c>
      <c r="K23" s="16">
        <f>COUNTIF(E2:E19,3)</f>
        <v>3</v>
      </c>
      <c r="L23">
        <f t="shared" ref="L23:L28" si="0">I23+J23+K23</f>
        <v>8</v>
      </c>
      <c r="M23">
        <f t="shared" ref="M23:M28" si="1">SUM(H23:K23)</f>
        <v>18</v>
      </c>
    </row>
    <row r="24" spans="1:13" x14ac:dyDescent="0.25">
      <c r="C24" s="9" t="s">
        <v>108</v>
      </c>
      <c r="D24">
        <v>4</v>
      </c>
      <c r="E24">
        <v>7</v>
      </c>
      <c r="G24" s="9" t="s">
        <v>16</v>
      </c>
      <c r="H24">
        <f>COUNTIF(F2:F19,0)</f>
        <v>11</v>
      </c>
      <c r="I24" s="16">
        <f>COUNTIF(F2:F19,1)</f>
        <v>4</v>
      </c>
      <c r="J24">
        <f>COUNTIF(F2:F19,2)</f>
        <v>1</v>
      </c>
      <c r="K24">
        <f>COUNTIF(F2:F19,3)</f>
        <v>2</v>
      </c>
      <c r="L24">
        <f t="shared" si="0"/>
        <v>7</v>
      </c>
      <c r="M24">
        <f t="shared" si="1"/>
        <v>18</v>
      </c>
    </row>
    <row r="25" spans="1:13" x14ac:dyDescent="0.25">
      <c r="C25" s="9" t="s">
        <v>16</v>
      </c>
      <c r="D25">
        <v>6</v>
      </c>
      <c r="E25">
        <v>2</v>
      </c>
      <c r="G25" s="12" t="s">
        <v>13</v>
      </c>
      <c r="H25">
        <f>COUNTIF(G2:G19,0)</f>
        <v>9</v>
      </c>
      <c r="I25" s="16">
        <f>COUNTIF(G2:G19,1)</f>
        <v>4</v>
      </c>
      <c r="J25">
        <f>COUNTIF(G2:G19,2)</f>
        <v>1</v>
      </c>
      <c r="K25" s="16">
        <f>COUNTIF(G2:G19,3)</f>
        <v>4</v>
      </c>
      <c r="L25">
        <f t="shared" si="0"/>
        <v>9</v>
      </c>
      <c r="M25">
        <f t="shared" si="1"/>
        <v>18</v>
      </c>
    </row>
    <row r="26" spans="1:13" x14ac:dyDescent="0.25">
      <c r="C26" s="9" t="s">
        <v>13</v>
      </c>
      <c r="D26">
        <v>8</v>
      </c>
      <c r="E26">
        <v>5</v>
      </c>
      <c r="G26" s="9" t="s">
        <v>12</v>
      </c>
      <c r="H26">
        <f>COUNTIF(H2:H19,0)</f>
        <v>12</v>
      </c>
      <c r="I26" s="16">
        <f>COUNTIF(H2:H19,1)</f>
        <v>5</v>
      </c>
      <c r="J26">
        <f>COUNTIF(H2:H19,2)</f>
        <v>0</v>
      </c>
      <c r="K26">
        <f>COUNTIF(H2:H19,3)</f>
        <v>1</v>
      </c>
      <c r="L26">
        <f t="shared" si="0"/>
        <v>6</v>
      </c>
      <c r="M26">
        <f t="shared" si="1"/>
        <v>18</v>
      </c>
    </row>
    <row r="27" spans="1:13" x14ac:dyDescent="0.25">
      <c r="C27" s="9" t="s">
        <v>12</v>
      </c>
      <c r="D27">
        <v>6</v>
      </c>
      <c r="E27">
        <v>1</v>
      </c>
      <c r="G27" s="9" t="s">
        <v>17</v>
      </c>
      <c r="H27">
        <f>COUNTIF(I2:I19,0)</f>
        <v>13</v>
      </c>
      <c r="I27">
        <f>COUNTIF(I2:I19,1)</f>
        <v>2</v>
      </c>
      <c r="J27">
        <f>COUNTIF(I2:I19,2)</f>
        <v>3</v>
      </c>
      <c r="K27">
        <f>COUNTIF(I2:I19,3)</f>
        <v>0</v>
      </c>
      <c r="L27">
        <f t="shared" si="0"/>
        <v>5</v>
      </c>
      <c r="M27">
        <f t="shared" si="1"/>
        <v>18</v>
      </c>
    </row>
    <row r="28" spans="1:13" x14ac:dyDescent="0.25">
      <c r="C28" s="9" t="s">
        <v>17</v>
      </c>
      <c r="D28">
        <v>2</v>
      </c>
      <c r="E28">
        <v>3</v>
      </c>
      <c r="G28" s="9" t="s">
        <v>107</v>
      </c>
      <c r="H28">
        <f>COUNTIF(C2:C19,0)</f>
        <v>18</v>
      </c>
      <c r="I28">
        <f>COUNTIF(C2:C19,1)</f>
        <v>0</v>
      </c>
      <c r="J28">
        <f>COUNTIF(C2:C19,2)</f>
        <v>0</v>
      </c>
      <c r="K28">
        <f>COUNTIF(C2:C19,3)</f>
        <v>0</v>
      </c>
      <c r="L28">
        <f t="shared" si="0"/>
        <v>0</v>
      </c>
      <c r="M28">
        <f t="shared" si="1"/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A64BD-36C4-4F06-8C82-28B6D3C1D2FD}">
  <dimension ref="A3:D28"/>
  <sheetViews>
    <sheetView topLeftCell="A14" zoomScale="77" workbookViewId="0">
      <selection activeCell="C37" sqref="C37"/>
    </sheetView>
  </sheetViews>
  <sheetFormatPr defaultRowHeight="12.5" x14ac:dyDescent="0.25"/>
  <cols>
    <col min="1" max="1" width="13" bestFit="1" customWidth="1"/>
    <col min="2" max="2" width="38.6328125" bestFit="1" customWidth="1"/>
    <col min="3" max="3" width="19.1796875" customWidth="1"/>
  </cols>
  <sheetData>
    <row r="3" spans="1:4" x14ac:dyDescent="0.25">
      <c r="A3" s="5" t="s">
        <v>72</v>
      </c>
      <c r="B3" t="s">
        <v>118</v>
      </c>
    </row>
    <row r="4" spans="1:4" x14ac:dyDescent="0.25">
      <c r="A4" s="6" t="s">
        <v>49</v>
      </c>
      <c r="B4">
        <v>14</v>
      </c>
    </row>
    <row r="5" spans="1:4" x14ac:dyDescent="0.25">
      <c r="A5" s="6" t="s">
        <v>53</v>
      </c>
      <c r="B5">
        <v>2</v>
      </c>
    </row>
    <row r="6" spans="1:4" x14ac:dyDescent="0.25">
      <c r="A6" s="6" t="s">
        <v>56</v>
      </c>
      <c r="B6">
        <v>2</v>
      </c>
    </row>
    <row r="7" spans="1:4" x14ac:dyDescent="0.25">
      <c r="A7" s="6" t="s">
        <v>73</v>
      </c>
      <c r="B7">
        <v>18</v>
      </c>
    </row>
    <row r="9" spans="1:4" x14ac:dyDescent="0.25">
      <c r="A9" s="5" t="s">
        <v>72</v>
      </c>
      <c r="B9" t="s">
        <v>119</v>
      </c>
    </row>
    <row r="10" spans="1:4" x14ac:dyDescent="0.25">
      <c r="A10" s="6" t="s">
        <v>60</v>
      </c>
      <c r="B10">
        <v>3</v>
      </c>
    </row>
    <row r="11" spans="1:4" x14ac:dyDescent="0.25">
      <c r="A11" s="6" t="s">
        <v>59</v>
      </c>
      <c r="B11">
        <v>9</v>
      </c>
    </row>
    <row r="12" spans="1:4" x14ac:dyDescent="0.25">
      <c r="A12" s="6" t="s">
        <v>50</v>
      </c>
      <c r="B12">
        <v>6</v>
      </c>
    </row>
    <row r="13" spans="1:4" x14ac:dyDescent="0.25">
      <c r="A13" s="6" t="s">
        <v>73</v>
      </c>
      <c r="B13">
        <v>18</v>
      </c>
    </row>
    <row r="15" spans="1:4" x14ac:dyDescent="0.25">
      <c r="A15" s="5" t="s">
        <v>72</v>
      </c>
      <c r="B15" t="s">
        <v>122</v>
      </c>
    </row>
    <row r="16" spans="1:4" x14ac:dyDescent="0.25">
      <c r="A16" s="6">
        <v>2</v>
      </c>
      <c r="B16">
        <v>4</v>
      </c>
      <c r="C16" s="9" t="s">
        <v>124</v>
      </c>
      <c r="D16">
        <v>4</v>
      </c>
    </row>
    <row r="17" spans="1:4" x14ac:dyDescent="0.25">
      <c r="A17" s="6">
        <v>3</v>
      </c>
      <c r="B17">
        <v>4</v>
      </c>
      <c r="C17" s="9" t="s">
        <v>125</v>
      </c>
      <c r="D17">
        <v>4</v>
      </c>
    </row>
    <row r="18" spans="1:4" x14ac:dyDescent="0.25">
      <c r="A18" s="6">
        <v>4</v>
      </c>
      <c r="B18">
        <v>7</v>
      </c>
      <c r="C18" s="9" t="s">
        <v>126</v>
      </c>
      <c r="D18">
        <v>10</v>
      </c>
    </row>
    <row r="19" spans="1:4" x14ac:dyDescent="0.25">
      <c r="A19" s="6">
        <v>5</v>
      </c>
      <c r="B19">
        <v>3</v>
      </c>
      <c r="D19">
        <f>SUM(D16:D18)</f>
        <v>18</v>
      </c>
    </row>
    <row r="20" spans="1:4" x14ac:dyDescent="0.25">
      <c r="A20" s="6" t="s">
        <v>73</v>
      </c>
      <c r="B20">
        <v>18</v>
      </c>
    </row>
    <row r="22" spans="1:4" x14ac:dyDescent="0.25">
      <c r="A22" s="5" t="s">
        <v>72</v>
      </c>
      <c r="B22" t="s">
        <v>123</v>
      </c>
      <c r="C22" s="9"/>
    </row>
    <row r="23" spans="1:4" x14ac:dyDescent="0.25">
      <c r="A23" s="6">
        <v>1</v>
      </c>
      <c r="B23">
        <v>2</v>
      </c>
      <c r="C23" s="9" t="s">
        <v>124</v>
      </c>
      <c r="D23">
        <v>5</v>
      </c>
    </row>
    <row r="24" spans="1:4" x14ac:dyDescent="0.25">
      <c r="A24" s="6">
        <v>2</v>
      </c>
      <c r="B24">
        <v>3</v>
      </c>
      <c r="C24" s="9" t="s">
        <v>125</v>
      </c>
      <c r="D24">
        <v>2</v>
      </c>
    </row>
    <row r="25" spans="1:4" x14ac:dyDescent="0.25">
      <c r="A25" s="6">
        <v>3</v>
      </c>
      <c r="B25">
        <v>2</v>
      </c>
      <c r="C25" s="9" t="s">
        <v>126</v>
      </c>
      <c r="D25">
        <v>11</v>
      </c>
    </row>
    <row r="26" spans="1:4" x14ac:dyDescent="0.25">
      <c r="A26" s="6">
        <v>4</v>
      </c>
      <c r="B26">
        <v>5</v>
      </c>
      <c r="D26">
        <f>SUM(D23:D25)</f>
        <v>18</v>
      </c>
    </row>
    <row r="27" spans="1:4" x14ac:dyDescent="0.25">
      <c r="A27" s="6">
        <v>5</v>
      </c>
      <c r="B27">
        <v>6</v>
      </c>
    </row>
    <row r="28" spans="1:4" x14ac:dyDescent="0.25">
      <c r="A28" s="6" t="s">
        <v>73</v>
      </c>
      <c r="B28">
        <v>18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34" width="18.90625" customWidth="1"/>
  </cols>
  <sheetData>
    <row r="1" spans="1:28" ht="15.75" customHeight="1" x14ac:dyDescent="0.25">
      <c r="A1" s="1" t="s">
        <v>0</v>
      </c>
      <c r="B1" s="1" t="s">
        <v>25</v>
      </c>
      <c r="C1" s="1" t="s">
        <v>26</v>
      </c>
      <c r="D1" s="1" t="s">
        <v>27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36</v>
      </c>
      <c r="W1" s="1" t="s">
        <v>37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40</v>
      </c>
    </row>
    <row r="2" spans="1:28" ht="15.75" customHeight="1" x14ac:dyDescent="0.25">
      <c r="A2" s="2">
        <v>45165.808225462963</v>
      </c>
      <c r="B2" s="1" t="s">
        <v>45</v>
      </c>
      <c r="C2" s="1" t="s">
        <v>46</v>
      </c>
      <c r="D2" s="1" t="s">
        <v>47</v>
      </c>
      <c r="E2" s="1" t="s">
        <v>7</v>
      </c>
      <c r="F2" s="1" t="s">
        <v>6</v>
      </c>
      <c r="G2" s="1" t="s">
        <v>10</v>
      </c>
      <c r="H2" s="1" t="s">
        <v>7</v>
      </c>
      <c r="I2" s="1" t="s">
        <v>48</v>
      </c>
      <c r="Q2" s="1" t="s">
        <v>49</v>
      </c>
      <c r="R2" s="1" t="s">
        <v>50</v>
      </c>
      <c r="S2" s="1">
        <v>5</v>
      </c>
      <c r="T2" s="1">
        <v>5</v>
      </c>
      <c r="U2" s="1" t="s">
        <v>51</v>
      </c>
    </row>
    <row r="3" spans="1:28" ht="15.75" customHeight="1" x14ac:dyDescent="0.25">
      <c r="A3" s="2">
        <v>45165.885567835649</v>
      </c>
      <c r="B3" s="1" t="s">
        <v>52</v>
      </c>
      <c r="C3" s="1" t="s">
        <v>46</v>
      </c>
      <c r="D3" s="1" t="s">
        <v>47</v>
      </c>
      <c r="E3" s="1" t="s">
        <v>6</v>
      </c>
      <c r="F3" s="1" t="s">
        <v>8</v>
      </c>
      <c r="G3" s="1" t="s">
        <v>10</v>
      </c>
      <c r="H3" s="1" t="s">
        <v>10</v>
      </c>
      <c r="I3" s="1" t="s">
        <v>15</v>
      </c>
      <c r="Q3" s="1" t="s">
        <v>53</v>
      </c>
      <c r="R3" s="1" t="s">
        <v>50</v>
      </c>
      <c r="S3" s="1">
        <v>3</v>
      </c>
      <c r="T3" s="1">
        <v>4</v>
      </c>
      <c r="U3" s="1" t="s">
        <v>54</v>
      </c>
    </row>
    <row r="4" spans="1:28" ht="15.75" customHeight="1" x14ac:dyDescent="0.25">
      <c r="A4" s="2">
        <v>45165.931139629625</v>
      </c>
      <c r="B4" s="1" t="s">
        <v>55</v>
      </c>
      <c r="C4" s="1" t="s">
        <v>46</v>
      </c>
      <c r="D4" s="1" t="s">
        <v>47</v>
      </c>
      <c r="E4" s="1" t="s">
        <v>8</v>
      </c>
      <c r="F4" s="1" t="s">
        <v>20</v>
      </c>
      <c r="G4" s="1" t="s">
        <v>20</v>
      </c>
      <c r="H4" s="1" t="s">
        <v>6</v>
      </c>
      <c r="I4" s="1" t="s">
        <v>48</v>
      </c>
      <c r="Q4" s="1" t="s">
        <v>56</v>
      </c>
      <c r="R4" s="1" t="s">
        <v>50</v>
      </c>
      <c r="S4" s="1">
        <v>2</v>
      </c>
      <c r="T4" s="1">
        <v>2</v>
      </c>
      <c r="U4" s="1" t="s">
        <v>57</v>
      </c>
    </row>
    <row r="5" spans="1:28" ht="15.75" customHeight="1" x14ac:dyDescent="0.25">
      <c r="A5" s="2">
        <v>45166.425453449076</v>
      </c>
      <c r="B5" s="1" t="s">
        <v>55</v>
      </c>
      <c r="C5" s="1" t="s">
        <v>58</v>
      </c>
      <c r="D5" s="1" t="s">
        <v>47</v>
      </c>
      <c r="E5" s="1" t="s">
        <v>7</v>
      </c>
      <c r="F5" s="1" t="s">
        <v>8</v>
      </c>
      <c r="G5" s="1" t="s">
        <v>10</v>
      </c>
      <c r="H5" s="1" t="s">
        <v>10</v>
      </c>
      <c r="I5" s="1" t="s">
        <v>14</v>
      </c>
      <c r="Q5" s="1" t="s">
        <v>49</v>
      </c>
      <c r="R5" s="1" t="s">
        <v>59</v>
      </c>
      <c r="S5" s="1">
        <v>5</v>
      </c>
      <c r="T5" s="1">
        <v>4</v>
      </c>
    </row>
    <row r="6" spans="1:28" ht="15.75" customHeight="1" x14ac:dyDescent="0.25">
      <c r="A6" s="2">
        <v>45168.67243619213</v>
      </c>
      <c r="B6" s="1" t="s">
        <v>45</v>
      </c>
      <c r="C6" s="1" t="s">
        <v>46</v>
      </c>
      <c r="D6" s="1" t="s">
        <v>47</v>
      </c>
      <c r="E6" s="1" t="s">
        <v>6</v>
      </c>
      <c r="F6" s="1" t="s">
        <v>7</v>
      </c>
      <c r="G6" s="1" t="s">
        <v>8</v>
      </c>
      <c r="H6" s="1" t="s">
        <v>10</v>
      </c>
      <c r="I6" s="1" t="s">
        <v>17</v>
      </c>
      <c r="Q6" s="1" t="s">
        <v>49</v>
      </c>
      <c r="R6" s="1" t="s">
        <v>50</v>
      </c>
      <c r="S6" s="1">
        <v>4</v>
      </c>
      <c r="T6" s="1">
        <v>4</v>
      </c>
    </row>
    <row r="7" spans="1:28" ht="15.75" customHeight="1" x14ac:dyDescent="0.25">
      <c r="A7" s="2">
        <v>45170.55947255787</v>
      </c>
      <c r="B7" s="1" t="s">
        <v>45</v>
      </c>
      <c r="C7" s="1" t="s">
        <v>58</v>
      </c>
      <c r="D7" s="1" t="s">
        <v>47</v>
      </c>
      <c r="E7" s="1" t="s">
        <v>8</v>
      </c>
      <c r="F7" s="1" t="s">
        <v>6</v>
      </c>
      <c r="G7" s="1" t="s">
        <v>7</v>
      </c>
      <c r="H7" s="1" t="s">
        <v>6</v>
      </c>
      <c r="I7" s="1" t="s">
        <v>48</v>
      </c>
      <c r="Q7" s="1" t="s">
        <v>49</v>
      </c>
      <c r="R7" s="1" t="s">
        <v>60</v>
      </c>
      <c r="S7" s="1">
        <v>3</v>
      </c>
      <c r="T7" s="1">
        <v>2</v>
      </c>
      <c r="U7" s="1" t="s">
        <v>61</v>
      </c>
    </row>
    <row r="8" spans="1:28" ht="15.75" customHeight="1" x14ac:dyDescent="0.25">
      <c r="A8" s="2">
        <v>45170.638747870369</v>
      </c>
      <c r="B8" s="1" t="s">
        <v>45</v>
      </c>
      <c r="C8" s="1" t="s">
        <v>58</v>
      </c>
      <c r="D8" s="1" t="s">
        <v>47</v>
      </c>
      <c r="E8" s="1" t="s">
        <v>20</v>
      </c>
      <c r="F8" s="1" t="s">
        <v>7</v>
      </c>
      <c r="G8" s="1" t="s">
        <v>10</v>
      </c>
      <c r="H8" s="1" t="s">
        <v>10</v>
      </c>
      <c r="I8" s="1" t="s">
        <v>17</v>
      </c>
      <c r="Q8" s="1" t="s">
        <v>49</v>
      </c>
      <c r="R8" s="1" t="s">
        <v>59</v>
      </c>
      <c r="S8" s="1">
        <v>3</v>
      </c>
      <c r="T8" s="1">
        <v>1</v>
      </c>
    </row>
    <row r="9" spans="1:28" ht="15.75" customHeight="1" x14ac:dyDescent="0.25">
      <c r="A9" s="2">
        <v>45170.664183425921</v>
      </c>
      <c r="B9" s="1" t="s">
        <v>45</v>
      </c>
      <c r="C9" s="1" t="s">
        <v>58</v>
      </c>
      <c r="D9" s="1" t="s">
        <v>47</v>
      </c>
      <c r="E9" s="1" t="s">
        <v>6</v>
      </c>
      <c r="F9" s="1" t="s">
        <v>8</v>
      </c>
      <c r="G9" s="1" t="s">
        <v>10</v>
      </c>
      <c r="H9" s="1" t="s">
        <v>10</v>
      </c>
      <c r="I9" s="1" t="s">
        <v>14</v>
      </c>
      <c r="Q9" s="1" t="s">
        <v>49</v>
      </c>
      <c r="R9" s="1" t="s">
        <v>59</v>
      </c>
      <c r="S9" s="1">
        <v>4</v>
      </c>
      <c r="T9" s="1">
        <v>4</v>
      </c>
    </row>
    <row r="10" spans="1:28" ht="15.75" customHeight="1" x14ac:dyDescent="0.25">
      <c r="A10" s="2">
        <v>45170.720434421295</v>
      </c>
      <c r="B10" s="1" t="s">
        <v>45</v>
      </c>
      <c r="C10" s="1" t="s">
        <v>46</v>
      </c>
      <c r="D10" s="1" t="s">
        <v>47</v>
      </c>
      <c r="E10" s="1" t="s">
        <v>6</v>
      </c>
      <c r="F10" s="1" t="s">
        <v>8</v>
      </c>
      <c r="G10" s="1" t="s">
        <v>10</v>
      </c>
      <c r="H10" s="1" t="s">
        <v>10</v>
      </c>
      <c r="I10" s="1" t="s">
        <v>13</v>
      </c>
      <c r="Q10" s="1" t="s">
        <v>49</v>
      </c>
      <c r="R10" s="1" t="s">
        <v>59</v>
      </c>
      <c r="S10" s="1">
        <v>4</v>
      </c>
      <c r="T10" s="1">
        <v>5</v>
      </c>
      <c r="U10" s="1" t="s">
        <v>62</v>
      </c>
    </row>
    <row r="11" spans="1:28" ht="15.75" customHeight="1" x14ac:dyDescent="0.25">
      <c r="A11" s="2">
        <v>45171.543989652782</v>
      </c>
      <c r="B11" s="1" t="s">
        <v>45</v>
      </c>
      <c r="C11" s="1" t="s">
        <v>58</v>
      </c>
      <c r="D11" s="1" t="s">
        <v>47</v>
      </c>
      <c r="E11" s="1" t="s">
        <v>7</v>
      </c>
      <c r="F11" s="1" t="s">
        <v>8</v>
      </c>
      <c r="G11" s="1" t="s">
        <v>10</v>
      </c>
      <c r="H11" s="1" t="s">
        <v>10</v>
      </c>
      <c r="I11" s="1" t="s">
        <v>48</v>
      </c>
      <c r="Q11" s="1" t="s">
        <v>49</v>
      </c>
      <c r="R11" s="1" t="s">
        <v>60</v>
      </c>
      <c r="S11" s="1">
        <v>3</v>
      </c>
      <c r="T11" s="1">
        <v>5</v>
      </c>
    </row>
    <row r="12" spans="1:28" ht="15.75" customHeight="1" x14ac:dyDescent="0.25">
      <c r="A12" s="2">
        <v>45176.566447442128</v>
      </c>
      <c r="B12" s="1" t="s">
        <v>45</v>
      </c>
      <c r="C12" s="1" t="s">
        <v>58</v>
      </c>
      <c r="D12" s="1" t="s">
        <v>47</v>
      </c>
      <c r="E12" s="1" t="s">
        <v>7</v>
      </c>
      <c r="F12" s="1" t="s">
        <v>8</v>
      </c>
      <c r="G12" s="1" t="s">
        <v>8</v>
      </c>
      <c r="H12" s="1" t="s">
        <v>8</v>
      </c>
      <c r="I12" s="1" t="s">
        <v>21</v>
      </c>
      <c r="Q12" s="1" t="s">
        <v>49</v>
      </c>
      <c r="R12" s="1" t="s">
        <v>60</v>
      </c>
      <c r="S12" s="1">
        <v>2</v>
      </c>
      <c r="T12" s="1">
        <v>3</v>
      </c>
    </row>
    <row r="13" spans="1:28" ht="15.75" customHeight="1" x14ac:dyDescent="0.25">
      <c r="A13" s="2">
        <v>45177.712572326389</v>
      </c>
      <c r="B13" s="1" t="s">
        <v>45</v>
      </c>
      <c r="C13" s="1" t="s">
        <v>58</v>
      </c>
      <c r="D13" s="1" t="s">
        <v>47</v>
      </c>
      <c r="E13" s="1" t="s">
        <v>7</v>
      </c>
      <c r="F13" s="1" t="s">
        <v>8</v>
      </c>
      <c r="G13" s="1" t="s">
        <v>10</v>
      </c>
      <c r="H13" s="1" t="s">
        <v>10</v>
      </c>
      <c r="I13" s="1" t="s">
        <v>17</v>
      </c>
      <c r="Q13" s="1" t="s">
        <v>49</v>
      </c>
      <c r="R13" s="1" t="s">
        <v>59</v>
      </c>
      <c r="S13" s="1">
        <v>2</v>
      </c>
      <c r="T13" s="1">
        <v>5</v>
      </c>
    </row>
    <row r="14" spans="1:28" ht="15.75" customHeight="1" x14ac:dyDescent="0.25">
      <c r="A14" s="2">
        <v>45177.750626875</v>
      </c>
      <c r="B14" s="1" t="s">
        <v>45</v>
      </c>
      <c r="C14" s="1" t="s">
        <v>46</v>
      </c>
      <c r="D14" s="1" t="s">
        <v>47</v>
      </c>
      <c r="E14" s="1" t="s">
        <v>7</v>
      </c>
      <c r="F14" s="1" t="s">
        <v>6</v>
      </c>
      <c r="G14" s="1" t="s">
        <v>10</v>
      </c>
      <c r="H14" s="1" t="s">
        <v>10</v>
      </c>
      <c r="I14" s="1" t="s">
        <v>13</v>
      </c>
      <c r="Q14" s="1" t="s">
        <v>56</v>
      </c>
      <c r="R14" s="1" t="s">
        <v>50</v>
      </c>
      <c r="S14" s="1">
        <v>4</v>
      </c>
      <c r="T14" s="1">
        <v>2</v>
      </c>
    </row>
    <row r="15" spans="1:28" ht="15.75" customHeight="1" x14ac:dyDescent="0.25">
      <c r="A15" s="2">
        <v>45178.410468541668</v>
      </c>
      <c r="B15" s="1" t="s">
        <v>45</v>
      </c>
      <c r="C15" s="1" t="s">
        <v>58</v>
      </c>
      <c r="D15" s="1" t="s">
        <v>47</v>
      </c>
      <c r="E15" s="1" t="s">
        <v>7</v>
      </c>
      <c r="F15" s="1" t="s">
        <v>8</v>
      </c>
      <c r="G15" s="1" t="s">
        <v>10</v>
      </c>
      <c r="H15" s="1" t="s">
        <v>8</v>
      </c>
      <c r="I15" s="1" t="s">
        <v>48</v>
      </c>
      <c r="Q15" s="1" t="s">
        <v>53</v>
      </c>
      <c r="R15" s="1" t="s">
        <v>59</v>
      </c>
      <c r="S15" s="1">
        <v>2</v>
      </c>
      <c r="T15" s="1">
        <v>3</v>
      </c>
    </row>
    <row r="16" spans="1:28" ht="15.75" customHeight="1" x14ac:dyDescent="0.25">
      <c r="A16" s="2">
        <v>45178.501422604168</v>
      </c>
      <c r="B16" s="1" t="s">
        <v>45</v>
      </c>
      <c r="C16" s="1" t="s">
        <v>58</v>
      </c>
      <c r="D16" s="1" t="s">
        <v>47</v>
      </c>
      <c r="E16" s="1" t="s">
        <v>8</v>
      </c>
      <c r="F16" s="1" t="s">
        <v>7</v>
      </c>
      <c r="G16" s="1" t="s">
        <v>10</v>
      </c>
      <c r="H16" s="1" t="s">
        <v>10</v>
      </c>
      <c r="I16" s="1" t="s">
        <v>22</v>
      </c>
      <c r="Q16" s="1" t="s">
        <v>49</v>
      </c>
      <c r="R16" s="1" t="s">
        <v>59</v>
      </c>
      <c r="S16" s="1">
        <v>4</v>
      </c>
      <c r="T16" s="1">
        <v>1</v>
      </c>
    </row>
    <row r="17" spans="1:28" ht="15.75" customHeight="1" x14ac:dyDescent="0.25">
      <c r="A17" s="2">
        <v>45178.564448148143</v>
      </c>
      <c r="B17" s="1" t="s">
        <v>45</v>
      </c>
      <c r="C17" s="1" t="s">
        <v>58</v>
      </c>
      <c r="D17" s="1" t="s">
        <v>47</v>
      </c>
      <c r="E17" s="1" t="s">
        <v>7</v>
      </c>
      <c r="F17" s="1" t="s">
        <v>8</v>
      </c>
      <c r="G17" s="1" t="s">
        <v>10</v>
      </c>
      <c r="H17" s="1" t="s">
        <v>10</v>
      </c>
      <c r="I17" s="1" t="s">
        <v>23</v>
      </c>
      <c r="Q17" s="1" t="s">
        <v>49</v>
      </c>
      <c r="R17" s="1" t="s">
        <v>59</v>
      </c>
      <c r="S17" s="1">
        <v>4</v>
      </c>
      <c r="T17" s="1">
        <v>4</v>
      </c>
      <c r="U17" s="1" t="s">
        <v>63</v>
      </c>
    </row>
    <row r="18" spans="1:28" ht="15.75" customHeight="1" x14ac:dyDescent="0.25">
      <c r="A18" s="2">
        <v>45180.459980405096</v>
      </c>
      <c r="B18" s="1" t="s">
        <v>45</v>
      </c>
      <c r="C18" s="1" t="s">
        <v>58</v>
      </c>
      <c r="D18" s="1" t="s">
        <v>64</v>
      </c>
      <c r="J18" s="1" t="s">
        <v>65</v>
      </c>
      <c r="K18" s="1" t="s">
        <v>66</v>
      </c>
      <c r="L18" s="1" t="s">
        <v>67</v>
      </c>
      <c r="M18" s="1">
        <v>4</v>
      </c>
      <c r="N18" s="1">
        <v>3</v>
      </c>
      <c r="O18" s="1">
        <v>4</v>
      </c>
      <c r="V18" s="1" t="s">
        <v>49</v>
      </c>
      <c r="W18" s="1" t="s">
        <v>50</v>
      </c>
      <c r="X18" s="1" t="s">
        <v>68</v>
      </c>
      <c r="Y18" s="1">
        <v>4</v>
      </c>
      <c r="Z18" s="1">
        <v>5</v>
      </c>
      <c r="AA18" s="1">
        <v>4</v>
      </c>
      <c r="AB18" s="1" t="s">
        <v>69</v>
      </c>
    </row>
    <row r="19" spans="1:28" ht="15.75" customHeight="1" x14ac:dyDescent="0.25">
      <c r="A19" s="2">
        <v>45180.708872662042</v>
      </c>
      <c r="B19" s="1" t="s">
        <v>45</v>
      </c>
      <c r="C19" s="1" t="s">
        <v>46</v>
      </c>
      <c r="D19" s="1" t="s">
        <v>47</v>
      </c>
      <c r="E19" s="1" t="s">
        <v>8</v>
      </c>
      <c r="F19" s="1" t="s">
        <v>8</v>
      </c>
      <c r="G19" s="1" t="s">
        <v>10</v>
      </c>
      <c r="H19" s="1" t="s">
        <v>10</v>
      </c>
      <c r="I19" s="1" t="s">
        <v>70</v>
      </c>
      <c r="Q19" s="1" t="s">
        <v>49</v>
      </c>
      <c r="R19" s="1" t="s">
        <v>59</v>
      </c>
      <c r="S19" s="1">
        <v>4</v>
      </c>
      <c r="T19" s="1">
        <v>5</v>
      </c>
    </row>
    <row r="20" spans="1:28" ht="15.75" customHeight="1" x14ac:dyDescent="0.25">
      <c r="A20" s="2">
        <v>45181.99023299769</v>
      </c>
      <c r="B20" s="1" t="s">
        <v>45</v>
      </c>
      <c r="C20" s="1" t="s">
        <v>58</v>
      </c>
      <c r="D20" s="1" t="s">
        <v>47</v>
      </c>
      <c r="E20" s="1" t="s">
        <v>7</v>
      </c>
      <c r="F20" s="1" t="s">
        <v>8</v>
      </c>
      <c r="G20" s="1" t="s">
        <v>8</v>
      </c>
      <c r="H20" s="1" t="s">
        <v>8</v>
      </c>
      <c r="I20" s="1" t="s">
        <v>16</v>
      </c>
      <c r="Q20" s="1" t="s">
        <v>49</v>
      </c>
      <c r="R20" s="1" t="s">
        <v>50</v>
      </c>
      <c r="S20" s="1">
        <v>5</v>
      </c>
      <c r="T20" s="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U20"/>
  <sheetViews>
    <sheetView workbookViewId="0">
      <pane ySplit="1" topLeftCell="A3" activePane="bottomLeft" state="frozen"/>
      <selection pane="bottomLeft" activeCell="A17" sqref="A17:XFD17"/>
    </sheetView>
  </sheetViews>
  <sheetFormatPr defaultColWidth="12.6328125" defaultRowHeight="15.75" customHeight="1" x14ac:dyDescent="0.25"/>
  <cols>
    <col min="2" max="2" width="20" hidden="1" customWidth="1"/>
    <col min="5" max="5" width="22" customWidth="1"/>
    <col min="6" max="6" width="6.453125" hidden="1" customWidth="1"/>
    <col min="17" max="17" width="24.90625" customWidth="1"/>
    <col min="18" max="18" width="28.54296875" customWidth="1"/>
    <col min="19" max="19" width="34.54296875" customWidth="1"/>
    <col min="20" max="20" width="31.1796875" customWidth="1"/>
    <col min="21" max="21" width="31.6328125" customWidth="1"/>
  </cols>
  <sheetData>
    <row r="1" spans="1:21" ht="40.5" customHeight="1" thickBot="1" x14ac:dyDescent="0.3">
      <c r="A1" s="1" t="s">
        <v>71</v>
      </c>
      <c r="B1" s="1" t="s">
        <v>0</v>
      </c>
      <c r="C1" s="1" t="s">
        <v>25</v>
      </c>
      <c r="D1" s="1" t="s">
        <v>26</v>
      </c>
      <c r="E1" s="1" t="s">
        <v>27</v>
      </c>
      <c r="F1" s="1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4" t="s">
        <v>1</v>
      </c>
      <c r="M1" s="4" t="s">
        <v>2</v>
      </c>
      <c r="N1" s="4" t="s">
        <v>3</v>
      </c>
      <c r="O1" s="4" t="s">
        <v>4</v>
      </c>
      <c r="P1" s="4" t="s">
        <v>28</v>
      </c>
      <c r="Q1" s="13" t="s">
        <v>36</v>
      </c>
      <c r="R1" s="13" t="s">
        <v>37</v>
      </c>
      <c r="S1" s="13" t="s">
        <v>120</v>
      </c>
      <c r="T1" s="13" t="s">
        <v>121</v>
      </c>
      <c r="U1" s="13" t="s">
        <v>40</v>
      </c>
    </row>
    <row r="2" spans="1:21" ht="13" thickBot="1" x14ac:dyDescent="0.3">
      <c r="A2" s="1">
        <v>1</v>
      </c>
      <c r="B2" s="2">
        <v>45165.808225462963</v>
      </c>
      <c r="C2" s="1" t="s">
        <v>45</v>
      </c>
      <c r="D2" s="1" t="s">
        <v>46</v>
      </c>
      <c r="E2" s="1" t="s">
        <v>47</v>
      </c>
      <c r="F2" s="2">
        <v>45165.773631747681</v>
      </c>
      <c r="G2" s="3" t="s">
        <v>6</v>
      </c>
      <c r="H2" s="3" t="s">
        <v>7</v>
      </c>
      <c r="I2" s="3" t="s">
        <v>8</v>
      </c>
      <c r="J2" s="3" t="s">
        <v>8</v>
      </c>
      <c r="K2" s="3" t="s">
        <v>9</v>
      </c>
      <c r="L2" s="4" t="s">
        <v>7</v>
      </c>
      <c r="M2" s="4" t="s">
        <v>6</v>
      </c>
      <c r="N2" s="4" t="s">
        <v>10</v>
      </c>
      <c r="O2" s="4" t="s">
        <v>7</v>
      </c>
      <c r="P2" s="4" t="s">
        <v>48</v>
      </c>
      <c r="Q2" s="13" t="s">
        <v>49</v>
      </c>
      <c r="R2" s="13" t="s">
        <v>50</v>
      </c>
      <c r="S2" s="14">
        <v>5</v>
      </c>
      <c r="T2" s="14">
        <v>5</v>
      </c>
      <c r="U2" s="15" t="s">
        <v>51</v>
      </c>
    </row>
    <row r="3" spans="1:21" ht="25.5" thickBot="1" x14ac:dyDescent="0.3">
      <c r="A3" s="1">
        <v>2</v>
      </c>
      <c r="B3" s="2">
        <v>45165.885567835649</v>
      </c>
      <c r="C3" s="1" t="s">
        <v>52</v>
      </c>
      <c r="D3" s="1" t="s">
        <v>46</v>
      </c>
      <c r="E3" s="1" t="s">
        <v>47</v>
      </c>
      <c r="F3" s="2">
        <v>45165.829911539353</v>
      </c>
      <c r="G3" s="3" t="s">
        <v>6</v>
      </c>
      <c r="H3" s="3" t="s">
        <v>8</v>
      </c>
      <c r="I3" s="3" t="s">
        <v>10</v>
      </c>
      <c r="J3" s="3" t="s">
        <v>10</v>
      </c>
      <c r="K3" s="3" t="s">
        <v>11</v>
      </c>
      <c r="L3" s="4" t="s">
        <v>6</v>
      </c>
      <c r="M3" s="4" t="s">
        <v>8</v>
      </c>
      <c r="N3" s="4" t="s">
        <v>10</v>
      </c>
      <c r="O3" s="4" t="s">
        <v>10</v>
      </c>
      <c r="P3" s="4" t="s">
        <v>15</v>
      </c>
      <c r="Q3" s="13" t="s">
        <v>53</v>
      </c>
      <c r="R3" s="13" t="s">
        <v>50</v>
      </c>
      <c r="S3" s="14">
        <v>3</v>
      </c>
      <c r="T3" s="14">
        <v>4</v>
      </c>
      <c r="U3" s="15" t="s">
        <v>54</v>
      </c>
    </row>
    <row r="4" spans="1:21" ht="13" thickBot="1" x14ac:dyDescent="0.3">
      <c r="A4" s="1">
        <v>3</v>
      </c>
      <c r="B4" s="2">
        <v>45165.931139629625</v>
      </c>
      <c r="C4" s="1" t="s">
        <v>55</v>
      </c>
      <c r="D4" s="1" t="s">
        <v>46</v>
      </c>
      <c r="E4" s="1" t="s">
        <v>47</v>
      </c>
      <c r="F4" s="2">
        <v>45165.897798912032</v>
      </c>
      <c r="G4" s="3" t="s">
        <v>7</v>
      </c>
      <c r="H4" s="3" t="s">
        <v>7</v>
      </c>
      <c r="I4" s="3" t="s">
        <v>10</v>
      </c>
      <c r="J4" s="3" t="s">
        <v>10</v>
      </c>
      <c r="K4" s="3" t="s">
        <v>12</v>
      </c>
      <c r="L4" s="4" t="s">
        <v>8</v>
      </c>
      <c r="M4" s="4" t="s">
        <v>20</v>
      </c>
      <c r="N4" s="4" t="s">
        <v>20</v>
      </c>
      <c r="O4" s="4" t="s">
        <v>6</v>
      </c>
      <c r="P4" s="4" t="s">
        <v>48</v>
      </c>
      <c r="Q4" s="13" t="s">
        <v>56</v>
      </c>
      <c r="R4" s="13" t="s">
        <v>50</v>
      </c>
      <c r="S4" s="14">
        <v>2</v>
      </c>
      <c r="T4" s="14">
        <v>2</v>
      </c>
      <c r="U4" s="15" t="s">
        <v>57</v>
      </c>
    </row>
    <row r="5" spans="1:21" ht="13" thickBot="1" x14ac:dyDescent="0.3">
      <c r="A5" s="1">
        <v>4</v>
      </c>
      <c r="B5" s="2">
        <v>45166.425453449076</v>
      </c>
      <c r="C5" s="1" t="s">
        <v>55</v>
      </c>
      <c r="D5" s="1" t="s">
        <v>58</v>
      </c>
      <c r="E5" s="1" t="s">
        <v>47</v>
      </c>
      <c r="F5" s="2">
        <v>45166.394587430557</v>
      </c>
      <c r="G5" s="3" t="s">
        <v>7</v>
      </c>
      <c r="H5" s="3" t="s">
        <v>7</v>
      </c>
      <c r="I5" s="3" t="s">
        <v>8</v>
      </c>
      <c r="J5" s="3" t="s">
        <v>8</v>
      </c>
      <c r="K5" s="3" t="s">
        <v>13</v>
      </c>
      <c r="L5" s="4" t="s">
        <v>7</v>
      </c>
      <c r="M5" s="4" t="s">
        <v>8</v>
      </c>
      <c r="N5" s="4" t="s">
        <v>10</v>
      </c>
      <c r="O5" s="4" t="s">
        <v>10</v>
      </c>
      <c r="P5" s="4" t="s">
        <v>14</v>
      </c>
      <c r="Q5" s="13" t="s">
        <v>49</v>
      </c>
      <c r="R5" s="13" t="s">
        <v>59</v>
      </c>
      <c r="S5" s="14">
        <v>5</v>
      </c>
      <c r="T5" s="14">
        <v>4</v>
      </c>
      <c r="U5" s="13"/>
    </row>
    <row r="6" spans="1:21" ht="13" thickBot="1" x14ac:dyDescent="0.3">
      <c r="A6" s="1">
        <v>5</v>
      </c>
      <c r="B6" s="2">
        <v>45168.67243619213</v>
      </c>
      <c r="C6" s="1" t="s">
        <v>45</v>
      </c>
      <c r="D6" s="1" t="s">
        <v>46</v>
      </c>
      <c r="E6" s="1" t="s">
        <v>47</v>
      </c>
      <c r="F6" s="2">
        <v>45168.638420659721</v>
      </c>
      <c r="G6" s="3" t="s">
        <v>7</v>
      </c>
      <c r="H6" s="3" t="s">
        <v>7</v>
      </c>
      <c r="I6" s="3" t="s">
        <v>7</v>
      </c>
      <c r="J6" s="3" t="s">
        <v>10</v>
      </c>
      <c r="K6" s="3" t="s">
        <v>14</v>
      </c>
      <c r="L6" s="4" t="s">
        <v>6</v>
      </c>
      <c r="M6" s="4" t="s">
        <v>7</v>
      </c>
      <c r="N6" s="4" t="s">
        <v>8</v>
      </c>
      <c r="O6" s="4" t="s">
        <v>10</v>
      </c>
      <c r="P6" s="4" t="s">
        <v>17</v>
      </c>
      <c r="Q6" s="13" t="s">
        <v>49</v>
      </c>
      <c r="R6" s="13" t="s">
        <v>50</v>
      </c>
      <c r="S6" s="14">
        <v>4</v>
      </c>
      <c r="T6" s="14">
        <v>4</v>
      </c>
      <c r="U6" s="13"/>
    </row>
    <row r="7" spans="1:21" ht="13" thickBot="1" x14ac:dyDescent="0.3">
      <c r="A7" s="1">
        <v>6</v>
      </c>
      <c r="B7" s="2">
        <v>45170.55947255787</v>
      </c>
      <c r="C7" s="1" t="s">
        <v>45</v>
      </c>
      <c r="D7" s="1" t="s">
        <v>58</v>
      </c>
      <c r="E7" s="1" t="s">
        <v>47</v>
      </c>
      <c r="F7" s="2">
        <v>45170.527210266198</v>
      </c>
      <c r="G7" s="3" t="s">
        <v>8</v>
      </c>
      <c r="H7" s="3" t="s">
        <v>6</v>
      </c>
      <c r="I7" s="3" t="s">
        <v>10</v>
      </c>
      <c r="J7" s="3" t="s">
        <v>10</v>
      </c>
      <c r="K7" s="3" t="s">
        <v>15</v>
      </c>
      <c r="L7" s="4" t="s">
        <v>8</v>
      </c>
      <c r="M7" s="4" t="s">
        <v>6</v>
      </c>
      <c r="N7" s="4" t="s">
        <v>7</v>
      </c>
      <c r="O7" s="4" t="s">
        <v>6</v>
      </c>
      <c r="P7" s="4" t="s">
        <v>48</v>
      </c>
      <c r="Q7" s="13" t="s">
        <v>49</v>
      </c>
      <c r="R7" s="13" t="s">
        <v>60</v>
      </c>
      <c r="S7" s="14">
        <v>3</v>
      </c>
      <c r="T7" s="14">
        <v>2</v>
      </c>
      <c r="U7" s="15" t="s">
        <v>61</v>
      </c>
    </row>
    <row r="8" spans="1:21" ht="13" thickBot="1" x14ac:dyDescent="0.3">
      <c r="A8" s="1">
        <v>7</v>
      </c>
      <c r="B8" s="2">
        <v>45170.638747870369</v>
      </c>
      <c r="C8" s="1" t="s">
        <v>45</v>
      </c>
      <c r="D8" s="1" t="s">
        <v>58</v>
      </c>
      <c r="E8" s="1" t="s">
        <v>47</v>
      </c>
      <c r="F8" s="2">
        <v>45170.566770138888</v>
      </c>
      <c r="G8" s="3" t="s">
        <v>7</v>
      </c>
      <c r="H8" s="3" t="s">
        <v>8</v>
      </c>
      <c r="I8" s="3" t="s">
        <v>10</v>
      </c>
      <c r="J8" s="3" t="s">
        <v>10</v>
      </c>
      <c r="K8" s="3" t="s">
        <v>16</v>
      </c>
      <c r="L8" s="4" t="s">
        <v>20</v>
      </c>
      <c r="M8" s="4" t="s">
        <v>7</v>
      </c>
      <c r="N8" s="4" t="s">
        <v>10</v>
      </c>
      <c r="O8" s="4" t="s">
        <v>10</v>
      </c>
      <c r="P8" s="4" t="s">
        <v>17</v>
      </c>
      <c r="Q8" s="13" t="s">
        <v>49</v>
      </c>
      <c r="R8" s="13" t="s">
        <v>59</v>
      </c>
      <c r="S8" s="14">
        <v>3</v>
      </c>
      <c r="T8" s="14">
        <v>1</v>
      </c>
      <c r="U8" s="13"/>
    </row>
    <row r="9" spans="1:21" ht="13" thickBot="1" x14ac:dyDescent="0.3">
      <c r="A9" s="1">
        <v>8</v>
      </c>
      <c r="B9" s="2">
        <v>45170.664183425921</v>
      </c>
      <c r="C9" s="1" t="s">
        <v>45</v>
      </c>
      <c r="D9" s="1" t="s">
        <v>58</v>
      </c>
      <c r="E9" s="1" t="s">
        <v>47</v>
      </c>
      <c r="F9" s="2">
        <v>45170.618996168982</v>
      </c>
      <c r="G9" s="3" t="s">
        <v>6</v>
      </c>
      <c r="H9" s="3" t="s">
        <v>8</v>
      </c>
      <c r="I9" s="3" t="s">
        <v>10</v>
      </c>
      <c r="J9" s="3" t="s">
        <v>10</v>
      </c>
      <c r="K9" s="3" t="s">
        <v>17</v>
      </c>
      <c r="L9" s="4" t="s">
        <v>6</v>
      </c>
      <c r="M9" s="4" t="s">
        <v>8</v>
      </c>
      <c r="N9" s="4" t="s">
        <v>10</v>
      </c>
      <c r="O9" s="4" t="s">
        <v>10</v>
      </c>
      <c r="P9" s="4" t="s">
        <v>14</v>
      </c>
      <c r="Q9" s="13" t="s">
        <v>49</v>
      </c>
      <c r="R9" s="13" t="s">
        <v>59</v>
      </c>
      <c r="S9" s="14">
        <v>4</v>
      </c>
      <c r="T9" s="14">
        <v>4</v>
      </c>
      <c r="U9" s="13"/>
    </row>
    <row r="10" spans="1:21" ht="13" thickBot="1" x14ac:dyDescent="0.3">
      <c r="A10" s="1">
        <v>9</v>
      </c>
      <c r="B10" s="2">
        <v>45170.720434421295</v>
      </c>
      <c r="C10" s="1" t="s">
        <v>45</v>
      </c>
      <c r="D10" s="1" t="s">
        <v>46</v>
      </c>
      <c r="E10" s="1" t="s">
        <v>47</v>
      </c>
      <c r="F10" s="2">
        <v>45170.646780185183</v>
      </c>
      <c r="G10" s="3" t="s">
        <v>8</v>
      </c>
      <c r="H10" s="3" t="s">
        <v>6</v>
      </c>
      <c r="I10" s="3" t="s">
        <v>10</v>
      </c>
      <c r="J10" s="3" t="s">
        <v>10</v>
      </c>
      <c r="K10" s="3" t="s">
        <v>18</v>
      </c>
      <c r="L10" s="4" t="s">
        <v>6</v>
      </c>
      <c r="M10" s="4" t="s">
        <v>8</v>
      </c>
      <c r="N10" s="4" t="s">
        <v>10</v>
      </c>
      <c r="O10" s="4" t="s">
        <v>10</v>
      </c>
      <c r="P10" s="4" t="s">
        <v>13</v>
      </c>
      <c r="Q10" s="13" t="s">
        <v>49</v>
      </c>
      <c r="R10" s="13" t="s">
        <v>59</v>
      </c>
      <c r="S10" s="14">
        <v>4</v>
      </c>
      <c r="T10" s="14">
        <v>5</v>
      </c>
      <c r="U10" s="13" t="s">
        <v>117</v>
      </c>
    </row>
    <row r="11" spans="1:21" ht="13" thickBot="1" x14ac:dyDescent="0.3">
      <c r="A11" s="1">
        <v>10</v>
      </c>
      <c r="B11" s="2">
        <v>45171.543989652782</v>
      </c>
      <c r="C11" s="1" t="s">
        <v>45</v>
      </c>
      <c r="D11" s="1" t="s">
        <v>58</v>
      </c>
      <c r="E11" s="1" t="s">
        <v>47</v>
      </c>
      <c r="F11" s="2">
        <v>45171.522407662036</v>
      </c>
      <c r="G11" s="3" t="s">
        <v>20</v>
      </c>
      <c r="H11" s="3" t="s">
        <v>7</v>
      </c>
      <c r="I11" s="3" t="s">
        <v>10</v>
      </c>
      <c r="J11" s="3" t="s">
        <v>10</v>
      </c>
      <c r="K11" s="3" t="s">
        <v>12</v>
      </c>
      <c r="L11" s="4" t="s">
        <v>7</v>
      </c>
      <c r="M11" s="4" t="s">
        <v>8</v>
      </c>
      <c r="N11" s="4" t="s">
        <v>10</v>
      </c>
      <c r="O11" s="4" t="s">
        <v>10</v>
      </c>
      <c r="P11" s="4" t="s">
        <v>48</v>
      </c>
      <c r="Q11" s="13" t="s">
        <v>49</v>
      </c>
      <c r="R11" s="13" t="s">
        <v>60</v>
      </c>
      <c r="S11" s="14">
        <v>3</v>
      </c>
      <c r="T11" s="14">
        <v>5</v>
      </c>
      <c r="U11" s="13"/>
    </row>
    <row r="12" spans="1:21" ht="13" thickBot="1" x14ac:dyDescent="0.3">
      <c r="A12" s="1">
        <v>11</v>
      </c>
      <c r="B12" s="2">
        <v>45176.566447442128</v>
      </c>
      <c r="C12" s="1" t="s">
        <v>45</v>
      </c>
      <c r="D12" s="1" t="s">
        <v>58</v>
      </c>
      <c r="E12" s="1" t="s">
        <v>47</v>
      </c>
      <c r="F12" s="2">
        <v>45176.549989363426</v>
      </c>
      <c r="G12" s="3" t="s">
        <v>7</v>
      </c>
      <c r="H12" s="3" t="s">
        <v>8</v>
      </c>
      <c r="I12" s="3" t="s">
        <v>8</v>
      </c>
      <c r="J12" s="3" t="s">
        <v>8</v>
      </c>
      <c r="K12" s="3" t="s">
        <v>21</v>
      </c>
      <c r="L12" s="4" t="s">
        <v>7</v>
      </c>
      <c r="M12" s="4" t="s">
        <v>8</v>
      </c>
      <c r="N12" s="4" t="s">
        <v>8</v>
      </c>
      <c r="O12" s="4" t="s">
        <v>8</v>
      </c>
      <c r="P12" s="4" t="s">
        <v>21</v>
      </c>
      <c r="Q12" s="13" t="s">
        <v>49</v>
      </c>
      <c r="R12" s="13" t="s">
        <v>60</v>
      </c>
      <c r="S12" s="14">
        <v>2</v>
      </c>
      <c r="T12" s="14">
        <v>3</v>
      </c>
      <c r="U12" s="13"/>
    </row>
    <row r="13" spans="1:21" ht="13" thickBot="1" x14ac:dyDescent="0.3">
      <c r="A13" s="1">
        <v>12</v>
      </c>
      <c r="B13" s="2">
        <v>45177.712572326389</v>
      </c>
      <c r="C13" s="1" t="s">
        <v>45</v>
      </c>
      <c r="D13" s="1" t="s">
        <v>58</v>
      </c>
      <c r="E13" s="1" t="s">
        <v>47</v>
      </c>
      <c r="F13" s="2">
        <v>45177.67571398148</v>
      </c>
      <c r="G13" s="3" t="s">
        <v>8</v>
      </c>
      <c r="H13" s="3" t="s">
        <v>7</v>
      </c>
      <c r="I13" s="3" t="s">
        <v>8</v>
      </c>
      <c r="J13" s="3" t="s">
        <v>8</v>
      </c>
      <c r="K13" s="3" t="s">
        <v>21</v>
      </c>
      <c r="L13" s="4" t="s">
        <v>7</v>
      </c>
      <c r="M13" s="4" t="s">
        <v>8</v>
      </c>
      <c r="N13" s="4" t="s">
        <v>10</v>
      </c>
      <c r="O13" s="4" t="s">
        <v>10</v>
      </c>
      <c r="P13" s="4" t="s">
        <v>17</v>
      </c>
      <c r="Q13" s="13" t="s">
        <v>49</v>
      </c>
      <c r="R13" s="13" t="s">
        <v>59</v>
      </c>
      <c r="S13" s="14">
        <v>2</v>
      </c>
      <c r="T13" s="14">
        <v>5</v>
      </c>
      <c r="U13" s="13"/>
    </row>
    <row r="14" spans="1:21" ht="13" thickBot="1" x14ac:dyDescent="0.3">
      <c r="A14" s="1">
        <v>13</v>
      </c>
      <c r="B14" s="2">
        <v>45177.750626875</v>
      </c>
      <c r="C14" s="1" t="s">
        <v>45</v>
      </c>
      <c r="D14" s="1" t="s">
        <v>46</v>
      </c>
      <c r="E14" s="1" t="s">
        <v>47</v>
      </c>
      <c r="F14" s="2">
        <v>45177.734881701384</v>
      </c>
      <c r="G14" s="3" t="s">
        <v>10</v>
      </c>
      <c r="H14" s="3" t="s">
        <v>6</v>
      </c>
      <c r="I14" s="3" t="s">
        <v>10</v>
      </c>
      <c r="J14" s="3" t="s">
        <v>10</v>
      </c>
      <c r="K14" s="3" t="s">
        <v>9</v>
      </c>
      <c r="L14" s="4" t="s">
        <v>7</v>
      </c>
      <c r="M14" s="4" t="s">
        <v>6</v>
      </c>
      <c r="N14" s="4" t="s">
        <v>10</v>
      </c>
      <c r="O14" s="4" t="s">
        <v>10</v>
      </c>
      <c r="P14" s="4" t="s">
        <v>13</v>
      </c>
      <c r="Q14" s="13" t="s">
        <v>56</v>
      </c>
      <c r="R14" s="13" t="s">
        <v>50</v>
      </c>
      <c r="S14" s="14">
        <v>4</v>
      </c>
      <c r="T14" s="14">
        <v>2</v>
      </c>
      <c r="U14" s="13"/>
    </row>
    <row r="15" spans="1:21" ht="25.5" thickBot="1" x14ac:dyDescent="0.3">
      <c r="A15" s="1">
        <v>14</v>
      </c>
      <c r="B15" s="2">
        <v>45178.410468541668</v>
      </c>
      <c r="C15" s="1" t="s">
        <v>45</v>
      </c>
      <c r="D15" s="1" t="s">
        <v>58</v>
      </c>
      <c r="E15" s="1" t="s">
        <v>47</v>
      </c>
      <c r="F15" s="2">
        <v>45178.390033587959</v>
      </c>
      <c r="G15" s="3" t="s">
        <v>7</v>
      </c>
      <c r="H15" s="3" t="s">
        <v>10</v>
      </c>
      <c r="I15" s="3" t="s">
        <v>10</v>
      </c>
      <c r="J15" s="3" t="s">
        <v>10</v>
      </c>
      <c r="K15" s="3" t="s">
        <v>21</v>
      </c>
      <c r="L15" s="4" t="s">
        <v>7</v>
      </c>
      <c r="M15" s="4" t="s">
        <v>8</v>
      </c>
      <c r="N15" s="4" t="s">
        <v>10</v>
      </c>
      <c r="O15" s="4" t="s">
        <v>8</v>
      </c>
      <c r="P15" s="4" t="s">
        <v>48</v>
      </c>
      <c r="Q15" s="13" t="s">
        <v>53</v>
      </c>
      <c r="R15" s="13" t="s">
        <v>59</v>
      </c>
      <c r="S15" s="14">
        <v>2</v>
      </c>
      <c r="T15" s="14">
        <v>3</v>
      </c>
      <c r="U15" s="13"/>
    </row>
    <row r="16" spans="1:21" ht="13" thickBot="1" x14ac:dyDescent="0.3">
      <c r="A16" s="1">
        <v>15</v>
      </c>
      <c r="B16" s="2">
        <v>45178.501422604168</v>
      </c>
      <c r="C16" s="1" t="s">
        <v>45</v>
      </c>
      <c r="D16" s="1" t="s">
        <v>58</v>
      </c>
      <c r="E16" s="1" t="s">
        <v>47</v>
      </c>
      <c r="F16" s="2">
        <v>45178.481614039352</v>
      </c>
      <c r="G16" s="3" t="s">
        <v>8</v>
      </c>
      <c r="H16" s="3" t="s">
        <v>6</v>
      </c>
      <c r="I16" s="3" t="s">
        <v>10</v>
      </c>
      <c r="J16" s="3" t="s">
        <v>10</v>
      </c>
      <c r="K16" s="3" t="s">
        <v>22</v>
      </c>
      <c r="L16" s="4" t="s">
        <v>8</v>
      </c>
      <c r="M16" s="4" t="s">
        <v>7</v>
      </c>
      <c r="N16" s="4" t="s">
        <v>10</v>
      </c>
      <c r="O16" s="4" t="s">
        <v>10</v>
      </c>
      <c r="P16" s="4" t="s">
        <v>22</v>
      </c>
      <c r="Q16" s="13" t="s">
        <v>49</v>
      </c>
      <c r="R16" s="13" t="s">
        <v>59</v>
      </c>
      <c r="S16" s="14">
        <v>4</v>
      </c>
      <c r="T16" s="14">
        <v>1</v>
      </c>
      <c r="U16" s="13"/>
    </row>
    <row r="17" spans="1:21" ht="13" thickBot="1" x14ac:dyDescent="0.3">
      <c r="A17" s="1">
        <v>16</v>
      </c>
      <c r="B17" s="2">
        <v>45178.564448148143</v>
      </c>
      <c r="C17" s="1" t="s">
        <v>45</v>
      </c>
      <c r="D17" s="1" t="s">
        <v>58</v>
      </c>
      <c r="E17" s="1" t="s">
        <v>47</v>
      </c>
      <c r="F17" s="2">
        <v>45178.544992268522</v>
      </c>
      <c r="G17" s="3" t="s">
        <v>6</v>
      </c>
      <c r="H17" s="3" t="s">
        <v>7</v>
      </c>
      <c r="I17" s="3" t="s">
        <v>10</v>
      </c>
      <c r="J17" s="3" t="s">
        <v>10</v>
      </c>
      <c r="K17" s="3" t="s">
        <v>23</v>
      </c>
      <c r="L17" s="4" t="s">
        <v>7</v>
      </c>
      <c r="M17" s="4" t="s">
        <v>8</v>
      </c>
      <c r="N17" s="4" t="s">
        <v>10</v>
      </c>
      <c r="O17" s="4" t="s">
        <v>10</v>
      </c>
      <c r="P17" s="4" t="s">
        <v>23</v>
      </c>
      <c r="Q17" s="13" t="s">
        <v>49</v>
      </c>
      <c r="R17" s="13" t="s">
        <v>59</v>
      </c>
      <c r="S17" s="14">
        <v>4</v>
      </c>
      <c r="T17" s="14">
        <v>4</v>
      </c>
      <c r="U17" s="15" t="s">
        <v>63</v>
      </c>
    </row>
    <row r="18" spans="1:21" ht="13" hidden="1" thickBot="1" x14ac:dyDescent="0.3">
      <c r="A18" s="2"/>
      <c r="B18" s="2">
        <v>45180.459980405096</v>
      </c>
      <c r="C18" s="1" t="s">
        <v>45</v>
      </c>
      <c r="D18" s="1" t="s">
        <v>58</v>
      </c>
      <c r="E18" s="1" t="s">
        <v>64</v>
      </c>
      <c r="F18" s="2">
        <v>45179.354362314814</v>
      </c>
      <c r="G18" s="3" t="s">
        <v>7</v>
      </c>
      <c r="H18" s="3" t="s">
        <v>7</v>
      </c>
      <c r="I18" s="3" t="s">
        <v>8</v>
      </c>
      <c r="J18" s="3" t="s">
        <v>8</v>
      </c>
      <c r="K18" s="3" t="s">
        <v>24</v>
      </c>
      <c r="L18" s="4"/>
      <c r="M18" s="4"/>
      <c r="N18" s="4"/>
      <c r="O18" s="4"/>
      <c r="P18" s="4"/>
      <c r="Q18" s="13"/>
      <c r="R18" s="13"/>
      <c r="S18" s="13"/>
      <c r="T18" s="13"/>
      <c r="U18" s="13"/>
    </row>
    <row r="19" spans="1:21" ht="13" thickBot="1" x14ac:dyDescent="0.3">
      <c r="A19" s="1">
        <v>17</v>
      </c>
      <c r="B19" s="2">
        <v>45180.708872662042</v>
      </c>
      <c r="C19" s="1" t="s">
        <v>45</v>
      </c>
      <c r="D19" s="1" t="s">
        <v>46</v>
      </c>
      <c r="E19" s="1" t="s">
        <v>47</v>
      </c>
      <c r="F19" s="2">
        <v>45180.707877118053</v>
      </c>
      <c r="G19" s="3" t="s">
        <v>7</v>
      </c>
      <c r="H19" s="3" t="s">
        <v>8</v>
      </c>
      <c r="I19" s="3" t="s">
        <v>10</v>
      </c>
      <c r="J19" s="3" t="s">
        <v>10</v>
      </c>
      <c r="K19" s="3" t="s">
        <v>13</v>
      </c>
      <c r="L19" s="4" t="s">
        <v>8</v>
      </c>
      <c r="M19" s="4" t="s">
        <v>8</v>
      </c>
      <c r="N19" s="4" t="s">
        <v>10</v>
      </c>
      <c r="O19" s="4" t="s">
        <v>10</v>
      </c>
      <c r="P19" s="4" t="s">
        <v>70</v>
      </c>
      <c r="Q19" s="13" t="s">
        <v>49</v>
      </c>
      <c r="R19" s="13" t="s">
        <v>59</v>
      </c>
      <c r="S19" s="14">
        <v>4</v>
      </c>
      <c r="T19" s="14">
        <v>5</v>
      </c>
      <c r="U19" s="13"/>
    </row>
    <row r="20" spans="1:21" ht="13" thickBot="1" x14ac:dyDescent="0.3">
      <c r="A20" s="1">
        <v>18</v>
      </c>
      <c r="B20" s="2">
        <v>45181.99023299769</v>
      </c>
      <c r="C20" s="1" t="s">
        <v>45</v>
      </c>
      <c r="D20" s="1" t="s">
        <v>58</v>
      </c>
      <c r="E20" s="1" t="s">
        <v>47</v>
      </c>
      <c r="F20" s="2">
        <v>45181.98780195602</v>
      </c>
      <c r="G20" s="3" t="s">
        <v>20</v>
      </c>
      <c r="H20" s="3" t="s">
        <v>10</v>
      </c>
      <c r="I20" s="3" t="s">
        <v>8</v>
      </c>
      <c r="J20" s="3" t="s">
        <v>8</v>
      </c>
      <c r="K20" s="3" t="s">
        <v>17</v>
      </c>
      <c r="L20" s="4" t="s">
        <v>7</v>
      </c>
      <c r="M20" s="4" t="s">
        <v>8</v>
      </c>
      <c r="N20" s="4" t="s">
        <v>8</v>
      </c>
      <c r="O20" s="4" t="s">
        <v>8</v>
      </c>
      <c r="P20" s="4" t="s">
        <v>16</v>
      </c>
      <c r="Q20" s="13" t="s">
        <v>49</v>
      </c>
      <c r="R20" s="13" t="s">
        <v>50</v>
      </c>
      <c r="S20" s="14">
        <v>5</v>
      </c>
      <c r="T20" s="14">
        <v>5</v>
      </c>
      <c r="U20" s="13"/>
    </row>
  </sheetData>
  <autoFilter ref="B1:P20" xr:uid="{00000000-0009-0000-0000-000002000000}">
    <filterColumn colId="3">
      <filters>
        <filter val="Estudio de concentración/estado de ánimo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4363-258E-4306-99BB-FCA2497354EF}">
  <dimension ref="A1:B6"/>
  <sheetViews>
    <sheetView topLeftCell="A2" zoomScale="113" workbookViewId="0">
      <selection activeCell="N7" sqref="N7"/>
    </sheetView>
  </sheetViews>
  <sheetFormatPr defaultRowHeight="12.5" x14ac:dyDescent="0.25"/>
  <cols>
    <col min="1" max="1" width="13" bestFit="1" customWidth="1"/>
    <col min="2" max="2" width="15.54296875" bestFit="1" customWidth="1"/>
  </cols>
  <sheetData>
    <row r="1" spans="1:2" x14ac:dyDescent="0.25">
      <c r="A1" s="5" t="s">
        <v>71</v>
      </c>
      <c r="B1" t="s">
        <v>127</v>
      </c>
    </row>
    <row r="3" spans="1:2" x14ac:dyDescent="0.25">
      <c r="A3" s="5" t="s">
        <v>72</v>
      </c>
      <c r="B3" t="s">
        <v>75</v>
      </c>
    </row>
    <row r="4" spans="1:2" x14ac:dyDescent="0.25">
      <c r="A4" s="6" t="s">
        <v>46</v>
      </c>
      <c r="B4">
        <v>7</v>
      </c>
    </row>
    <row r="5" spans="1:2" x14ac:dyDescent="0.25">
      <c r="A5" s="6" t="s">
        <v>58</v>
      </c>
      <c r="B5">
        <v>11</v>
      </c>
    </row>
    <row r="6" spans="1:2" x14ac:dyDescent="0.25">
      <c r="A6" s="6" t="s">
        <v>73</v>
      </c>
      <c r="B6">
        <v>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2295-2352-4D9D-9C91-5BFC4AE83169}">
  <dimension ref="A1:B7"/>
  <sheetViews>
    <sheetView topLeftCell="A7" workbookViewId="0">
      <selection activeCell="A13" sqref="A13"/>
    </sheetView>
  </sheetViews>
  <sheetFormatPr defaultRowHeight="12.5" x14ac:dyDescent="0.25"/>
  <cols>
    <col min="1" max="1" width="23.26953125" bestFit="1" customWidth="1"/>
    <col min="2" max="2" width="37.453125" bestFit="1" customWidth="1"/>
  </cols>
  <sheetData>
    <row r="1" spans="1:2" x14ac:dyDescent="0.25">
      <c r="A1" s="5" t="s">
        <v>27</v>
      </c>
      <c r="B1" t="s">
        <v>47</v>
      </c>
    </row>
    <row r="3" spans="1:2" x14ac:dyDescent="0.25">
      <c r="A3" s="5" t="s">
        <v>72</v>
      </c>
      <c r="B3" t="s">
        <v>74</v>
      </c>
    </row>
    <row r="4" spans="1:2" x14ac:dyDescent="0.25">
      <c r="A4" s="6" t="s">
        <v>45</v>
      </c>
      <c r="B4" s="17">
        <v>15</v>
      </c>
    </row>
    <row r="5" spans="1:2" x14ac:dyDescent="0.25">
      <c r="A5" s="6" t="s">
        <v>52</v>
      </c>
      <c r="B5" s="17">
        <v>1</v>
      </c>
    </row>
    <row r="6" spans="1:2" x14ac:dyDescent="0.25">
      <c r="A6" s="6" t="s">
        <v>55</v>
      </c>
      <c r="B6" s="17">
        <v>2</v>
      </c>
    </row>
    <row r="7" spans="1:2" x14ac:dyDescent="0.25">
      <c r="A7" s="6" t="s">
        <v>73</v>
      </c>
      <c r="B7" s="17">
        <v>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B578-C2C7-4BFD-AC78-96B0891EE891}">
  <dimension ref="A1:I36"/>
  <sheetViews>
    <sheetView topLeftCell="I29" zoomScale="105" workbookViewId="0">
      <selection activeCell="W7" sqref="W7"/>
    </sheetView>
  </sheetViews>
  <sheetFormatPr defaultRowHeight="12.5" x14ac:dyDescent="0.25"/>
  <cols>
    <col min="6" max="6" width="13" bestFit="1" customWidth="1"/>
    <col min="7" max="7" width="14.90625" bestFit="1" customWidth="1"/>
    <col min="8" max="8" width="8.08984375" bestFit="1" customWidth="1"/>
    <col min="9" max="9" width="6.26953125" bestFit="1" customWidth="1"/>
    <col min="10" max="10" width="10.26953125" bestFit="1" customWidth="1"/>
    <col min="11" max="11" width="11.08984375" bestFit="1" customWidth="1"/>
  </cols>
  <sheetData>
    <row r="1" spans="1:9" x14ac:dyDescent="0.25">
      <c r="A1" s="3" t="s">
        <v>77</v>
      </c>
      <c r="B1" s="4" t="s">
        <v>78</v>
      </c>
      <c r="C1" t="s">
        <v>79</v>
      </c>
      <c r="D1" t="s">
        <v>80</v>
      </c>
      <c r="F1" s="5" t="s">
        <v>72</v>
      </c>
      <c r="G1" t="s">
        <v>82</v>
      </c>
    </row>
    <row r="2" spans="1:9" x14ac:dyDescent="0.25">
      <c r="A2" s="3" t="s">
        <v>6</v>
      </c>
      <c r="B2" s="4" t="s">
        <v>7</v>
      </c>
      <c r="C2" t="s">
        <v>85</v>
      </c>
      <c r="D2" t="s">
        <v>88</v>
      </c>
      <c r="F2" s="6" t="s">
        <v>85</v>
      </c>
      <c r="G2">
        <v>6</v>
      </c>
    </row>
    <row r="3" spans="1:9" x14ac:dyDescent="0.25">
      <c r="A3" s="3" t="s">
        <v>6</v>
      </c>
      <c r="B3" s="4" t="s">
        <v>6</v>
      </c>
      <c r="C3" t="s">
        <v>86</v>
      </c>
      <c r="D3" t="s">
        <v>86</v>
      </c>
      <c r="F3" s="6" t="s">
        <v>86</v>
      </c>
      <c r="G3">
        <v>7</v>
      </c>
    </row>
    <row r="4" spans="1:9" x14ac:dyDescent="0.25">
      <c r="A4" s="3" t="s">
        <v>7</v>
      </c>
      <c r="B4" s="4" t="s">
        <v>8</v>
      </c>
      <c r="C4" t="s">
        <v>85</v>
      </c>
      <c r="D4" t="s">
        <v>88</v>
      </c>
      <c r="F4" s="6" t="s">
        <v>87</v>
      </c>
      <c r="G4">
        <v>5</v>
      </c>
    </row>
    <row r="5" spans="1:9" x14ac:dyDescent="0.25">
      <c r="A5" s="3" t="s">
        <v>7</v>
      </c>
      <c r="B5" s="4" t="s">
        <v>7</v>
      </c>
      <c r="C5" t="s">
        <v>86</v>
      </c>
      <c r="D5" t="s">
        <v>86</v>
      </c>
      <c r="F5" s="6" t="s">
        <v>73</v>
      </c>
      <c r="G5">
        <v>18</v>
      </c>
    </row>
    <row r="6" spans="1:9" x14ac:dyDescent="0.25">
      <c r="A6" s="3" t="s">
        <v>7</v>
      </c>
      <c r="B6" s="4" t="s">
        <v>6</v>
      </c>
      <c r="C6" t="s">
        <v>87</v>
      </c>
      <c r="D6" t="s">
        <v>89</v>
      </c>
    </row>
    <row r="7" spans="1:9" x14ac:dyDescent="0.25">
      <c r="A7" s="3" t="s">
        <v>8</v>
      </c>
      <c r="B7" s="4" t="s">
        <v>8</v>
      </c>
      <c r="C7" t="s">
        <v>86</v>
      </c>
      <c r="D7" t="s">
        <v>86</v>
      </c>
    </row>
    <row r="8" spans="1:9" x14ac:dyDescent="0.25">
      <c r="A8" s="3" t="s">
        <v>7</v>
      </c>
      <c r="B8" s="4" t="s">
        <v>20</v>
      </c>
      <c r="C8" t="s">
        <v>87</v>
      </c>
      <c r="D8" t="s">
        <v>90</v>
      </c>
      <c r="F8" s="5" t="s">
        <v>72</v>
      </c>
      <c r="G8" t="s">
        <v>83</v>
      </c>
    </row>
    <row r="9" spans="1:9" x14ac:dyDescent="0.25">
      <c r="A9" s="3" t="s">
        <v>6</v>
      </c>
      <c r="B9" s="4" t="s">
        <v>6</v>
      </c>
      <c r="C9" t="s">
        <v>86</v>
      </c>
      <c r="D9" t="s">
        <v>86</v>
      </c>
      <c r="F9" s="6" t="s">
        <v>91</v>
      </c>
      <c r="G9">
        <v>2</v>
      </c>
      <c r="I9">
        <v>2</v>
      </c>
    </row>
    <row r="10" spans="1:9" x14ac:dyDescent="0.25">
      <c r="A10" s="3" t="s">
        <v>8</v>
      </c>
      <c r="B10" s="4" t="s">
        <v>6</v>
      </c>
      <c r="C10" t="s">
        <v>87</v>
      </c>
      <c r="D10" t="s">
        <v>90</v>
      </c>
      <c r="F10" s="6" t="s">
        <v>88</v>
      </c>
      <c r="G10">
        <v>4</v>
      </c>
      <c r="I10">
        <v>4</v>
      </c>
    </row>
    <row r="11" spans="1:9" x14ac:dyDescent="0.25">
      <c r="A11" s="3" t="s">
        <v>20</v>
      </c>
      <c r="B11" s="4" t="s">
        <v>7</v>
      </c>
      <c r="C11" t="s">
        <v>85</v>
      </c>
      <c r="D11" t="s">
        <v>91</v>
      </c>
      <c r="F11" s="6" t="s">
        <v>86</v>
      </c>
      <c r="G11">
        <v>7</v>
      </c>
      <c r="I11">
        <v>7</v>
      </c>
    </row>
    <row r="12" spans="1:9" x14ac:dyDescent="0.25">
      <c r="A12" s="3" t="s">
        <v>7</v>
      </c>
      <c r="B12" s="4" t="s">
        <v>7</v>
      </c>
      <c r="C12" t="s">
        <v>86</v>
      </c>
      <c r="D12" t="s">
        <v>86</v>
      </c>
      <c r="F12" s="6" t="s">
        <v>89</v>
      </c>
      <c r="G12">
        <v>2</v>
      </c>
      <c r="I12">
        <v>2</v>
      </c>
    </row>
    <row r="13" spans="1:9" x14ac:dyDescent="0.25">
      <c r="A13" s="3" t="s">
        <v>8</v>
      </c>
      <c r="B13" s="4" t="s">
        <v>7</v>
      </c>
      <c r="C13" t="s">
        <v>87</v>
      </c>
      <c r="D13" t="s">
        <v>89</v>
      </c>
      <c r="F13" s="6" t="s">
        <v>90</v>
      </c>
      <c r="G13">
        <v>3</v>
      </c>
      <c r="I13">
        <v>3</v>
      </c>
    </row>
    <row r="14" spans="1:9" x14ac:dyDescent="0.25">
      <c r="A14" s="3" t="s">
        <v>10</v>
      </c>
      <c r="B14" s="4" t="s">
        <v>7</v>
      </c>
      <c r="C14" t="s">
        <v>87</v>
      </c>
      <c r="D14" t="s">
        <v>90</v>
      </c>
      <c r="F14" s="6" t="s">
        <v>73</v>
      </c>
      <c r="G14">
        <v>18</v>
      </c>
    </row>
    <row r="15" spans="1:9" x14ac:dyDescent="0.25">
      <c r="A15" s="3" t="s">
        <v>7</v>
      </c>
      <c r="B15" s="4" t="s">
        <v>7</v>
      </c>
      <c r="C15" t="s">
        <v>86</v>
      </c>
      <c r="D15" t="s">
        <v>86</v>
      </c>
    </row>
    <row r="16" spans="1:9" x14ac:dyDescent="0.25">
      <c r="A16" s="3" t="s">
        <v>8</v>
      </c>
      <c r="B16" s="4" t="s">
        <v>8</v>
      </c>
      <c r="C16" t="s">
        <v>86</v>
      </c>
      <c r="D16" t="s">
        <v>86</v>
      </c>
      <c r="F16" s="5" t="s">
        <v>72</v>
      </c>
      <c r="G16" t="s">
        <v>84</v>
      </c>
    </row>
    <row r="17" spans="1:9" x14ac:dyDescent="0.25">
      <c r="A17" s="3" t="s">
        <v>6</v>
      </c>
      <c r="B17" s="4" t="s">
        <v>7</v>
      </c>
      <c r="C17" t="s">
        <v>85</v>
      </c>
      <c r="D17" t="s">
        <v>88</v>
      </c>
      <c r="F17" s="6" t="s">
        <v>10</v>
      </c>
      <c r="G17">
        <v>1</v>
      </c>
      <c r="H17" s="7"/>
    </row>
    <row r="18" spans="1:9" x14ac:dyDescent="0.25">
      <c r="A18" s="3" t="s">
        <v>7</v>
      </c>
      <c r="B18" s="4" t="s">
        <v>8</v>
      </c>
      <c r="C18" t="s">
        <v>85</v>
      </c>
      <c r="D18" t="s">
        <v>88</v>
      </c>
      <c r="F18" s="6" t="s">
        <v>8</v>
      </c>
      <c r="G18">
        <v>4</v>
      </c>
      <c r="H18" s="7"/>
    </row>
    <row r="19" spans="1:9" x14ac:dyDescent="0.25">
      <c r="A19" s="3" t="s">
        <v>20</v>
      </c>
      <c r="B19" s="4" t="s">
        <v>7</v>
      </c>
      <c r="C19" t="s">
        <v>85</v>
      </c>
      <c r="D19" t="s">
        <v>91</v>
      </c>
      <c r="F19" s="6" t="s">
        <v>7</v>
      </c>
      <c r="G19">
        <v>7</v>
      </c>
      <c r="H19" s="7"/>
    </row>
    <row r="20" spans="1:9" x14ac:dyDescent="0.25">
      <c r="F20" s="6" t="s">
        <v>6</v>
      </c>
      <c r="G20">
        <v>4</v>
      </c>
      <c r="H20" s="7"/>
    </row>
    <row r="21" spans="1:9" x14ac:dyDescent="0.25">
      <c r="F21" s="6" t="s">
        <v>20</v>
      </c>
      <c r="G21">
        <v>2</v>
      </c>
      <c r="H21" s="7"/>
    </row>
    <row r="22" spans="1:9" x14ac:dyDescent="0.25">
      <c r="F22" s="6" t="s">
        <v>73</v>
      </c>
      <c r="G22">
        <v>18</v>
      </c>
      <c r="H22" s="7"/>
    </row>
    <row r="24" spans="1:9" x14ac:dyDescent="0.25">
      <c r="F24" s="5" t="s">
        <v>72</v>
      </c>
      <c r="G24" t="s">
        <v>81</v>
      </c>
    </row>
    <row r="25" spans="1:9" x14ac:dyDescent="0.25">
      <c r="F25" s="6" t="s">
        <v>8</v>
      </c>
      <c r="G25">
        <v>4</v>
      </c>
    </row>
    <row r="26" spans="1:9" x14ac:dyDescent="0.25">
      <c r="F26" s="6" t="s">
        <v>7</v>
      </c>
      <c r="G26">
        <v>9</v>
      </c>
    </row>
    <row r="27" spans="1:9" x14ac:dyDescent="0.25">
      <c r="F27" s="6" t="s">
        <v>6</v>
      </c>
      <c r="G27">
        <v>4</v>
      </c>
    </row>
    <row r="28" spans="1:9" x14ac:dyDescent="0.25">
      <c r="F28" s="6" t="s">
        <v>20</v>
      </c>
      <c r="G28">
        <v>1</v>
      </c>
    </row>
    <row r="29" spans="1:9" x14ac:dyDescent="0.25">
      <c r="F29" s="6" t="s">
        <v>73</v>
      </c>
      <c r="G29">
        <v>18</v>
      </c>
    </row>
    <row r="31" spans="1:9" x14ac:dyDescent="0.25">
      <c r="G31" s="6" t="s">
        <v>96</v>
      </c>
      <c r="H31" s="9" t="s">
        <v>101</v>
      </c>
      <c r="I31" s="9" t="s">
        <v>102</v>
      </c>
    </row>
    <row r="32" spans="1:9" x14ac:dyDescent="0.25">
      <c r="F32" t="s">
        <v>99</v>
      </c>
      <c r="G32" s="6" t="s">
        <v>10</v>
      </c>
      <c r="H32">
        <f>COUNTIF($A$2:$A$19,G32)</f>
        <v>1</v>
      </c>
      <c r="I32">
        <f>COUNTIF($B$2:$B$19,G32)</f>
        <v>0</v>
      </c>
    </row>
    <row r="33" spans="6:9" x14ac:dyDescent="0.25">
      <c r="F33" t="s">
        <v>76</v>
      </c>
      <c r="G33" s="6" t="s">
        <v>8</v>
      </c>
      <c r="H33">
        <f t="shared" ref="H33:H36" si="0">COUNTIF($A$2:$A$19,G33)</f>
        <v>4</v>
      </c>
      <c r="I33">
        <f t="shared" ref="I33:I36" si="1">COUNTIF($B$2:$B$19,G33)</f>
        <v>4</v>
      </c>
    </row>
    <row r="34" spans="6:9" x14ac:dyDescent="0.25">
      <c r="F34" t="s">
        <v>59</v>
      </c>
      <c r="G34" s="6" t="s">
        <v>7</v>
      </c>
      <c r="H34">
        <f t="shared" si="0"/>
        <v>7</v>
      </c>
      <c r="I34">
        <f t="shared" si="1"/>
        <v>9</v>
      </c>
    </row>
    <row r="35" spans="6:9" x14ac:dyDescent="0.25">
      <c r="F35" t="s">
        <v>60</v>
      </c>
      <c r="G35" s="6" t="s">
        <v>6</v>
      </c>
      <c r="H35">
        <f t="shared" si="0"/>
        <v>4</v>
      </c>
      <c r="I35">
        <f t="shared" si="1"/>
        <v>4</v>
      </c>
    </row>
    <row r="36" spans="6:9" x14ac:dyDescent="0.25">
      <c r="F36" t="s">
        <v>100</v>
      </c>
      <c r="G36" s="6" t="s">
        <v>20</v>
      </c>
      <c r="H36">
        <f t="shared" si="0"/>
        <v>2</v>
      </c>
      <c r="I36">
        <f t="shared" si="1"/>
        <v>1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95112-A1A8-428A-AEDD-0B5567F11341}">
  <dimension ref="A1:K39"/>
  <sheetViews>
    <sheetView tabSelected="1" topLeftCell="E24" zoomScale="68" workbookViewId="0">
      <selection activeCell="U37" sqref="U37"/>
    </sheetView>
  </sheetViews>
  <sheetFormatPr defaultRowHeight="12.5" x14ac:dyDescent="0.25"/>
  <cols>
    <col min="6" max="6" width="14.90625" bestFit="1" customWidth="1"/>
    <col min="7" max="7" width="14.36328125" bestFit="1" customWidth="1"/>
    <col min="8" max="8" width="8.08984375" bestFit="1" customWidth="1"/>
    <col min="9" max="9" width="6.26953125" bestFit="1" customWidth="1"/>
    <col min="10" max="10" width="10.26953125" bestFit="1" customWidth="1"/>
    <col min="11" max="11" width="13" bestFit="1" customWidth="1"/>
    <col min="12" max="12" width="27.36328125" bestFit="1" customWidth="1"/>
  </cols>
  <sheetData>
    <row r="1" spans="1:7" x14ac:dyDescent="0.25">
      <c r="A1" s="3" t="s">
        <v>92</v>
      </c>
      <c r="B1" s="4" t="s">
        <v>93</v>
      </c>
      <c r="C1" t="s">
        <v>79</v>
      </c>
      <c r="D1" t="s">
        <v>80</v>
      </c>
      <c r="F1" s="5" t="s">
        <v>72</v>
      </c>
      <c r="G1" t="s">
        <v>82</v>
      </c>
    </row>
    <row r="2" spans="1:7" x14ac:dyDescent="0.25">
      <c r="A2" s="3" t="s">
        <v>7</v>
      </c>
      <c r="B2" s="4" t="s">
        <v>6</v>
      </c>
      <c r="C2" t="s">
        <v>87</v>
      </c>
      <c r="D2" t="s">
        <v>89</v>
      </c>
      <c r="F2" s="6" t="s">
        <v>85</v>
      </c>
      <c r="G2">
        <v>6</v>
      </c>
    </row>
    <row r="3" spans="1:7" x14ac:dyDescent="0.25">
      <c r="A3" s="3" t="s">
        <v>8</v>
      </c>
      <c r="B3" s="4" t="s">
        <v>8</v>
      </c>
      <c r="C3" t="s">
        <v>86</v>
      </c>
      <c r="D3" t="s">
        <v>86</v>
      </c>
      <c r="F3" s="6" t="s">
        <v>86</v>
      </c>
      <c r="G3">
        <v>7</v>
      </c>
    </row>
    <row r="4" spans="1:7" x14ac:dyDescent="0.25">
      <c r="A4" s="3" t="s">
        <v>7</v>
      </c>
      <c r="B4" s="4" t="s">
        <v>20</v>
      </c>
      <c r="C4" t="s">
        <v>87</v>
      </c>
      <c r="D4" t="s">
        <v>90</v>
      </c>
      <c r="F4" s="6" t="s">
        <v>87</v>
      </c>
      <c r="G4">
        <v>5</v>
      </c>
    </row>
    <row r="5" spans="1:7" x14ac:dyDescent="0.25">
      <c r="A5" s="3" t="s">
        <v>7</v>
      </c>
      <c r="B5" s="4" t="s">
        <v>8</v>
      </c>
      <c r="C5" t="s">
        <v>85</v>
      </c>
      <c r="D5" t="s">
        <v>88</v>
      </c>
      <c r="F5" s="6" t="s">
        <v>73</v>
      </c>
      <c r="G5">
        <v>18</v>
      </c>
    </row>
    <row r="6" spans="1:7" x14ac:dyDescent="0.25">
      <c r="A6" s="3" t="s">
        <v>7</v>
      </c>
      <c r="B6" s="4" t="s">
        <v>7</v>
      </c>
      <c r="C6" t="s">
        <v>86</v>
      </c>
      <c r="D6" t="s">
        <v>86</v>
      </c>
    </row>
    <row r="7" spans="1:7" x14ac:dyDescent="0.25">
      <c r="A7" s="3" t="s">
        <v>6</v>
      </c>
      <c r="B7" s="4" t="s">
        <v>6</v>
      </c>
      <c r="C7" t="s">
        <v>86</v>
      </c>
      <c r="D7" t="s">
        <v>86</v>
      </c>
    </row>
    <row r="8" spans="1:7" x14ac:dyDescent="0.25">
      <c r="A8" s="3" t="s">
        <v>8</v>
      </c>
      <c r="B8" s="4" t="s">
        <v>7</v>
      </c>
      <c r="C8" t="s">
        <v>87</v>
      </c>
      <c r="D8" t="s">
        <v>89</v>
      </c>
      <c r="F8" s="5" t="s">
        <v>72</v>
      </c>
      <c r="G8" t="s">
        <v>83</v>
      </c>
    </row>
    <row r="9" spans="1:7" x14ac:dyDescent="0.25">
      <c r="A9" s="3" t="s">
        <v>8</v>
      </c>
      <c r="B9" s="4" t="s">
        <v>8</v>
      </c>
      <c r="C9" t="s">
        <v>86</v>
      </c>
      <c r="D9" t="s">
        <v>86</v>
      </c>
      <c r="F9" s="6" t="s">
        <v>91</v>
      </c>
      <c r="G9">
        <v>1</v>
      </c>
    </row>
    <row r="10" spans="1:7" x14ac:dyDescent="0.25">
      <c r="A10" s="3" t="s">
        <v>6</v>
      </c>
      <c r="B10" s="4" t="s">
        <v>8</v>
      </c>
      <c r="C10" t="s">
        <v>85</v>
      </c>
      <c r="D10" t="s">
        <v>91</v>
      </c>
      <c r="F10" s="6" t="s">
        <v>88</v>
      </c>
      <c r="G10">
        <v>5</v>
      </c>
    </row>
    <row r="11" spans="1:7" x14ac:dyDescent="0.25">
      <c r="A11" s="3" t="s">
        <v>7</v>
      </c>
      <c r="B11" s="4" t="s">
        <v>8</v>
      </c>
      <c r="C11" t="s">
        <v>85</v>
      </c>
      <c r="D11" t="s">
        <v>88</v>
      </c>
      <c r="F11" s="6" t="s">
        <v>86</v>
      </c>
      <c r="G11">
        <v>7</v>
      </c>
    </row>
    <row r="12" spans="1:7" x14ac:dyDescent="0.25">
      <c r="A12" s="3" t="s">
        <v>8</v>
      </c>
      <c r="B12" s="4" t="s">
        <v>8</v>
      </c>
      <c r="C12" t="s">
        <v>86</v>
      </c>
      <c r="D12" t="s">
        <v>86</v>
      </c>
      <c r="F12" s="6" t="s">
        <v>89</v>
      </c>
      <c r="G12">
        <v>4</v>
      </c>
    </row>
    <row r="13" spans="1:7" x14ac:dyDescent="0.25">
      <c r="A13" s="3" t="s">
        <v>7</v>
      </c>
      <c r="B13" s="4" t="s">
        <v>8</v>
      </c>
      <c r="C13" t="s">
        <v>85</v>
      </c>
      <c r="D13" t="s">
        <v>88</v>
      </c>
      <c r="F13" s="6" t="s">
        <v>90</v>
      </c>
      <c r="G13">
        <v>1</v>
      </c>
    </row>
    <row r="14" spans="1:7" x14ac:dyDescent="0.25">
      <c r="A14" s="3" t="s">
        <v>6</v>
      </c>
      <c r="B14" s="4" t="s">
        <v>6</v>
      </c>
      <c r="C14" t="s">
        <v>86</v>
      </c>
      <c r="D14" t="s">
        <v>86</v>
      </c>
      <c r="F14" s="6" t="s">
        <v>73</v>
      </c>
      <c r="G14">
        <v>18</v>
      </c>
    </row>
    <row r="15" spans="1:7" x14ac:dyDescent="0.25">
      <c r="A15" s="3" t="s">
        <v>10</v>
      </c>
      <c r="B15" s="4" t="s">
        <v>8</v>
      </c>
      <c r="C15" t="s">
        <v>87</v>
      </c>
      <c r="D15" t="s">
        <v>89</v>
      </c>
    </row>
    <row r="16" spans="1:7" x14ac:dyDescent="0.25">
      <c r="A16" s="3" t="s">
        <v>6</v>
      </c>
      <c r="B16" s="4" t="s">
        <v>7</v>
      </c>
      <c r="C16" t="s">
        <v>85</v>
      </c>
      <c r="D16" t="s">
        <v>88</v>
      </c>
      <c r="F16" s="5" t="s">
        <v>72</v>
      </c>
      <c r="G16" t="s">
        <v>94</v>
      </c>
    </row>
    <row r="17" spans="1:8" x14ac:dyDescent="0.25">
      <c r="A17" s="3" t="s">
        <v>7</v>
      </c>
      <c r="B17" s="4" t="s">
        <v>8</v>
      </c>
      <c r="C17" t="s">
        <v>85</v>
      </c>
      <c r="D17" t="s">
        <v>88</v>
      </c>
      <c r="F17" s="6" t="s">
        <v>10</v>
      </c>
      <c r="G17">
        <v>2</v>
      </c>
      <c r="H17" s="7">
        <f>GETPIVOTDATA("Nivel de estrés Antes",$F$16,"Nivel de estrés Antes","1. Muy bajo")/GETPIVOTDATA("Nivel de estrés Antes",$F$16)</f>
        <v>0.1111111111111111</v>
      </c>
    </row>
    <row r="18" spans="1:8" x14ac:dyDescent="0.25">
      <c r="A18" s="3" t="s">
        <v>8</v>
      </c>
      <c r="B18" s="4" t="s">
        <v>8</v>
      </c>
      <c r="C18" t="s">
        <v>86</v>
      </c>
      <c r="D18" t="s">
        <v>86</v>
      </c>
      <c r="F18" s="6" t="s">
        <v>8</v>
      </c>
      <c r="G18">
        <v>5</v>
      </c>
      <c r="H18" s="7">
        <f>GETPIVOTDATA("Nivel de estrés Antes",$F$16,"Nivel de estrés Antes","2. Bajo")/GETPIVOTDATA("Nivel de estrés Antes",$F$16)</f>
        <v>0.27777777777777779</v>
      </c>
    </row>
    <row r="19" spans="1:8" x14ac:dyDescent="0.25">
      <c r="A19" s="3" t="s">
        <v>10</v>
      </c>
      <c r="B19" s="4" t="s">
        <v>8</v>
      </c>
      <c r="C19" t="s">
        <v>87</v>
      </c>
      <c r="D19" t="s">
        <v>89</v>
      </c>
      <c r="F19" s="6" t="s">
        <v>7</v>
      </c>
      <c r="G19">
        <v>7</v>
      </c>
      <c r="H19" s="7">
        <f>GETPIVOTDATA("Nivel de estrés Antes",$F$16,"Nivel de estrés Antes","3. Medio")/GETPIVOTDATA("Nivel de estrés Antes",$F$16)</f>
        <v>0.3888888888888889</v>
      </c>
    </row>
    <row r="20" spans="1:8" x14ac:dyDescent="0.25">
      <c r="F20" s="6" t="s">
        <v>6</v>
      </c>
      <c r="G20">
        <v>4</v>
      </c>
      <c r="H20" s="7">
        <f>GETPIVOTDATA("Nivel de estrés Antes",$F$16,"Nivel de estrés Antes","4. Alto")/GETPIVOTDATA("Nivel de estrés Antes",$F$16)</f>
        <v>0.22222222222222221</v>
      </c>
    </row>
    <row r="21" spans="1:8" x14ac:dyDescent="0.25">
      <c r="F21" s="6" t="s">
        <v>73</v>
      </c>
      <c r="G21">
        <v>18</v>
      </c>
    </row>
    <row r="23" spans="1:8" x14ac:dyDescent="0.25">
      <c r="F23" s="5" t="s">
        <v>72</v>
      </c>
      <c r="G23" t="s">
        <v>95</v>
      </c>
    </row>
    <row r="24" spans="1:8" x14ac:dyDescent="0.25">
      <c r="F24" s="6" t="s">
        <v>8</v>
      </c>
      <c r="G24">
        <v>11</v>
      </c>
      <c r="H24" s="7">
        <f>GETPIVOTDATA("Nivel de estrés Después",$F$23,"Nivel de estrés Después","2. Bajo")/GETPIVOTDATA("Nivel de estrés Después",$F$23)</f>
        <v>0.61111111111111116</v>
      </c>
    </row>
    <row r="25" spans="1:8" x14ac:dyDescent="0.25">
      <c r="F25" s="6" t="s">
        <v>7</v>
      </c>
      <c r="G25">
        <v>3</v>
      </c>
      <c r="H25" s="7">
        <f>GETPIVOTDATA("Nivel de estrés Después",$F$23,"Nivel de estrés Después","3. Medio")/GETPIVOTDATA("Nivel de estrés Después",$F$23)</f>
        <v>0.16666666666666666</v>
      </c>
    </row>
    <row r="26" spans="1:8" x14ac:dyDescent="0.25">
      <c r="F26" s="6" t="s">
        <v>6</v>
      </c>
      <c r="G26">
        <v>3</v>
      </c>
      <c r="H26" s="7">
        <f>GETPIVOTDATA("Nivel de estrés Después",$F$23,"Nivel de estrés Después","4. Alto")/GETPIVOTDATA("Nivel de estrés Después",$F$23)</f>
        <v>0.16666666666666666</v>
      </c>
    </row>
    <row r="27" spans="1:8" x14ac:dyDescent="0.25">
      <c r="F27" s="6" t="s">
        <v>20</v>
      </c>
      <c r="G27">
        <v>1</v>
      </c>
      <c r="H27" s="7">
        <f>GETPIVOTDATA("Nivel de estrés Después",$F$23,"Nivel de estrés Después","5. Muy alto")/GETPIVOTDATA("Nivel de estrés Después",$F$23)</f>
        <v>5.5555555555555552E-2</v>
      </c>
    </row>
    <row r="28" spans="1:8" x14ac:dyDescent="0.25">
      <c r="F28" s="6" t="s">
        <v>73</v>
      </c>
      <c r="G28">
        <v>18</v>
      </c>
    </row>
    <row r="29" spans="1:8" x14ac:dyDescent="0.25">
      <c r="F29" s="6"/>
    </row>
    <row r="30" spans="1:8" x14ac:dyDescent="0.25">
      <c r="F30" s="6" t="s">
        <v>96</v>
      </c>
      <c r="G30" t="s">
        <v>97</v>
      </c>
      <c r="H30" t="s">
        <v>98</v>
      </c>
    </row>
    <row r="31" spans="1:8" x14ac:dyDescent="0.25">
      <c r="E31" t="s">
        <v>99</v>
      </c>
      <c r="F31" s="6" t="s">
        <v>10</v>
      </c>
      <c r="G31">
        <f>COUNTIF($A$2:$A$20,F31)</f>
        <v>2</v>
      </c>
      <c r="H31">
        <f>COUNTIF($B$2:$B$19,F31)</f>
        <v>0</v>
      </c>
    </row>
    <row r="32" spans="1:8" x14ac:dyDescent="0.25">
      <c r="E32" t="s">
        <v>76</v>
      </c>
      <c r="F32" s="6" t="s">
        <v>8</v>
      </c>
      <c r="G32">
        <f t="shared" ref="G32:G35" si="0">COUNTIF($A$2:$A$20,F32)</f>
        <v>5</v>
      </c>
      <c r="H32">
        <f t="shared" ref="H32:H35" si="1">COUNTIF($B$2:$B$19,F32)</f>
        <v>11</v>
      </c>
    </row>
    <row r="33" spans="5:11" x14ac:dyDescent="0.25">
      <c r="E33" t="s">
        <v>59</v>
      </c>
      <c r="F33" s="6" t="s">
        <v>7</v>
      </c>
      <c r="G33">
        <f t="shared" si="0"/>
        <v>7</v>
      </c>
      <c r="H33">
        <f t="shared" si="1"/>
        <v>3</v>
      </c>
    </row>
    <row r="34" spans="5:11" x14ac:dyDescent="0.25">
      <c r="E34" t="s">
        <v>60</v>
      </c>
      <c r="F34" s="6" t="s">
        <v>6</v>
      </c>
      <c r="G34">
        <f t="shared" si="0"/>
        <v>4</v>
      </c>
      <c r="H34">
        <f t="shared" si="1"/>
        <v>3</v>
      </c>
    </row>
    <row r="35" spans="5:11" x14ac:dyDescent="0.25">
      <c r="E35" t="s">
        <v>100</v>
      </c>
      <c r="F35" s="6" t="s">
        <v>20</v>
      </c>
      <c r="G35">
        <f t="shared" si="0"/>
        <v>0</v>
      </c>
      <c r="H35">
        <f t="shared" si="1"/>
        <v>1</v>
      </c>
    </row>
    <row r="39" spans="5:11" ht="13" x14ac:dyDescent="0.3">
      <c r="K39" s="8"/>
    </row>
  </sheetData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F22D-18E8-4681-BE53-98D06D17B427}">
  <dimension ref="A1:K39"/>
  <sheetViews>
    <sheetView zoomScale="74" workbookViewId="0">
      <selection activeCell="R9" sqref="R9"/>
    </sheetView>
  </sheetViews>
  <sheetFormatPr defaultRowHeight="12.5" x14ac:dyDescent="0.25"/>
  <cols>
    <col min="6" max="6" width="13" bestFit="1" customWidth="1"/>
    <col min="7" max="7" width="13.36328125" bestFit="1" customWidth="1"/>
    <col min="8" max="8" width="8.08984375" bestFit="1" customWidth="1"/>
    <col min="9" max="9" width="6.26953125" bestFit="1" customWidth="1"/>
    <col min="10" max="10" width="10.26953125" bestFit="1" customWidth="1"/>
    <col min="11" max="11" width="13" bestFit="1" customWidth="1"/>
    <col min="12" max="12" width="27.36328125" bestFit="1" customWidth="1"/>
  </cols>
  <sheetData>
    <row r="1" spans="1:9" x14ac:dyDescent="0.25">
      <c r="A1" s="3" t="s">
        <v>129</v>
      </c>
      <c r="B1" s="4" t="s">
        <v>128</v>
      </c>
      <c r="C1" t="s">
        <v>79</v>
      </c>
      <c r="D1" t="s">
        <v>80</v>
      </c>
      <c r="F1" s="5" t="s">
        <v>72</v>
      </c>
      <c r="G1" t="s">
        <v>82</v>
      </c>
    </row>
    <row r="2" spans="1:9" x14ac:dyDescent="0.25">
      <c r="A2" s="3" t="s">
        <v>8</v>
      </c>
      <c r="B2" s="4" t="s">
        <v>10</v>
      </c>
      <c r="C2" s="9" t="s">
        <v>85</v>
      </c>
      <c r="D2" s="9" t="s">
        <v>88</v>
      </c>
      <c r="F2" s="6" t="s">
        <v>85</v>
      </c>
      <c r="G2">
        <v>4</v>
      </c>
    </row>
    <row r="3" spans="1:9" x14ac:dyDescent="0.25">
      <c r="A3" s="3" t="s">
        <v>10</v>
      </c>
      <c r="B3" s="4" t="s">
        <v>10</v>
      </c>
      <c r="C3" t="s">
        <v>86</v>
      </c>
      <c r="D3" t="s">
        <v>86</v>
      </c>
      <c r="F3" s="6" t="s">
        <v>86</v>
      </c>
      <c r="G3">
        <v>12</v>
      </c>
    </row>
    <row r="4" spans="1:9" x14ac:dyDescent="0.25">
      <c r="A4" s="3" t="s">
        <v>10</v>
      </c>
      <c r="B4" s="4" t="s">
        <v>20</v>
      </c>
      <c r="C4" t="s">
        <v>87</v>
      </c>
      <c r="D4" s="9" t="s">
        <v>103</v>
      </c>
      <c r="F4" s="6" t="s">
        <v>87</v>
      </c>
      <c r="G4">
        <v>2</v>
      </c>
    </row>
    <row r="5" spans="1:9" x14ac:dyDescent="0.25">
      <c r="A5" s="3" t="s">
        <v>8</v>
      </c>
      <c r="B5" s="4" t="s">
        <v>10</v>
      </c>
      <c r="C5" t="s">
        <v>85</v>
      </c>
      <c r="D5" t="s">
        <v>88</v>
      </c>
      <c r="F5" s="6" t="s">
        <v>73</v>
      </c>
      <c r="G5">
        <v>18</v>
      </c>
    </row>
    <row r="6" spans="1:9" x14ac:dyDescent="0.25">
      <c r="A6" s="3" t="s">
        <v>10</v>
      </c>
      <c r="B6" s="4" t="s">
        <v>8</v>
      </c>
      <c r="C6" s="9" t="s">
        <v>85</v>
      </c>
      <c r="D6" s="9" t="s">
        <v>88</v>
      </c>
    </row>
    <row r="7" spans="1:9" x14ac:dyDescent="0.25">
      <c r="A7" s="3" t="s">
        <v>10</v>
      </c>
      <c r="B7" s="4" t="s">
        <v>7</v>
      </c>
      <c r="C7" s="9" t="s">
        <v>87</v>
      </c>
      <c r="D7" s="9" t="s">
        <v>90</v>
      </c>
    </row>
    <row r="8" spans="1:9" x14ac:dyDescent="0.25">
      <c r="A8" s="3" t="s">
        <v>10</v>
      </c>
      <c r="B8" s="4" t="s">
        <v>10</v>
      </c>
      <c r="C8" t="s">
        <v>86</v>
      </c>
      <c r="D8" t="s">
        <v>86</v>
      </c>
      <c r="F8" s="5" t="s">
        <v>72</v>
      </c>
      <c r="G8" t="s">
        <v>83</v>
      </c>
    </row>
    <row r="9" spans="1:9" x14ac:dyDescent="0.25">
      <c r="A9" s="3" t="s">
        <v>10</v>
      </c>
      <c r="B9" s="4" t="s">
        <v>10</v>
      </c>
      <c r="C9" t="s">
        <v>86</v>
      </c>
      <c r="D9" t="s">
        <v>86</v>
      </c>
      <c r="F9" s="6" t="s">
        <v>88</v>
      </c>
      <c r="G9">
        <v>4</v>
      </c>
    </row>
    <row r="10" spans="1:9" x14ac:dyDescent="0.25">
      <c r="A10" s="3" t="s">
        <v>10</v>
      </c>
      <c r="B10" s="4" t="s">
        <v>10</v>
      </c>
      <c r="C10" t="s">
        <v>86</v>
      </c>
      <c r="D10" t="s">
        <v>86</v>
      </c>
      <c r="F10" s="6" t="s">
        <v>86</v>
      </c>
      <c r="G10">
        <v>12</v>
      </c>
      <c r="H10" s="7">
        <f>GETPIVOTDATA("Valor",$F$8,"Valor","Sin cambio")/GETPIVOTDATA("Valor",$F$8)</f>
        <v>0.66666666666666663</v>
      </c>
    </row>
    <row r="11" spans="1:9" x14ac:dyDescent="0.25">
      <c r="A11" s="3" t="s">
        <v>10</v>
      </c>
      <c r="B11" s="4" t="s">
        <v>10</v>
      </c>
      <c r="C11" t="s">
        <v>86</v>
      </c>
      <c r="D11" t="s">
        <v>86</v>
      </c>
      <c r="F11" s="6" t="s">
        <v>90</v>
      </c>
      <c r="G11">
        <v>1</v>
      </c>
    </row>
    <row r="12" spans="1:9" x14ac:dyDescent="0.25">
      <c r="A12" s="3" t="s">
        <v>8</v>
      </c>
      <c r="B12" s="4" t="s">
        <v>8</v>
      </c>
      <c r="C12" t="s">
        <v>86</v>
      </c>
      <c r="D12" t="s">
        <v>86</v>
      </c>
      <c r="F12" s="6" t="s">
        <v>103</v>
      </c>
      <c r="G12">
        <v>1</v>
      </c>
    </row>
    <row r="13" spans="1:9" x14ac:dyDescent="0.25">
      <c r="A13" s="3" t="s">
        <v>8</v>
      </c>
      <c r="B13" s="4" t="s">
        <v>10</v>
      </c>
      <c r="C13" t="s">
        <v>85</v>
      </c>
      <c r="D13" t="s">
        <v>88</v>
      </c>
      <c r="F13" s="6" t="s">
        <v>73</v>
      </c>
      <c r="G13">
        <v>18</v>
      </c>
    </row>
    <row r="14" spans="1:9" x14ac:dyDescent="0.25">
      <c r="A14" s="3" t="s">
        <v>10</v>
      </c>
      <c r="B14" s="4" t="s">
        <v>10</v>
      </c>
      <c r="C14" t="s">
        <v>86</v>
      </c>
      <c r="D14" t="s">
        <v>86</v>
      </c>
    </row>
    <row r="15" spans="1:9" x14ac:dyDescent="0.25">
      <c r="A15" s="3" t="s">
        <v>10</v>
      </c>
      <c r="B15" s="4" t="s">
        <v>10</v>
      </c>
      <c r="C15" t="s">
        <v>86</v>
      </c>
      <c r="D15" t="s">
        <v>86</v>
      </c>
      <c r="G15" s="6" t="s">
        <v>96</v>
      </c>
      <c r="H15" s="9" t="str">
        <f>A1</f>
        <v>Nivel de enojo (antes)</v>
      </c>
      <c r="I15" s="9" t="str">
        <f>B1</f>
        <v>Nivel de enojo (después)</v>
      </c>
    </row>
    <row r="16" spans="1:9" x14ac:dyDescent="0.25">
      <c r="A16" s="3" t="s">
        <v>10</v>
      </c>
      <c r="B16" s="4" t="s">
        <v>10</v>
      </c>
      <c r="C16" t="s">
        <v>86</v>
      </c>
      <c r="D16" t="s">
        <v>86</v>
      </c>
      <c r="F16" t="s">
        <v>99</v>
      </c>
      <c r="G16" s="6" t="s">
        <v>10</v>
      </c>
      <c r="H16">
        <f>COUNTIF($A$2:$A$19,G16)</f>
        <v>13</v>
      </c>
      <c r="I16">
        <f>COUNTIF($B$2:$B$19,G16)</f>
        <v>13</v>
      </c>
    </row>
    <row r="17" spans="1:9" x14ac:dyDescent="0.25">
      <c r="A17" s="3" t="s">
        <v>10</v>
      </c>
      <c r="B17" s="4" t="s">
        <v>10</v>
      </c>
      <c r="C17" t="s">
        <v>86</v>
      </c>
      <c r="D17" t="s">
        <v>86</v>
      </c>
      <c r="F17" t="s">
        <v>76</v>
      </c>
      <c r="G17" s="6" t="s">
        <v>8</v>
      </c>
      <c r="H17">
        <f t="shared" ref="H17:H20" si="0">COUNTIF($A$2:$A$19,G17)</f>
        <v>5</v>
      </c>
      <c r="I17">
        <f t="shared" ref="I17:I20" si="1">COUNTIF($B$2:$B$19,G17)</f>
        <v>3</v>
      </c>
    </row>
    <row r="18" spans="1:9" x14ac:dyDescent="0.25">
      <c r="A18" s="3" t="s">
        <v>10</v>
      </c>
      <c r="B18" s="4" t="s">
        <v>10</v>
      </c>
      <c r="C18" t="s">
        <v>86</v>
      </c>
      <c r="D18" t="s">
        <v>86</v>
      </c>
      <c r="F18" t="s">
        <v>59</v>
      </c>
      <c r="G18" s="6" t="s">
        <v>7</v>
      </c>
      <c r="H18">
        <f t="shared" si="0"/>
        <v>0</v>
      </c>
      <c r="I18">
        <f t="shared" si="1"/>
        <v>1</v>
      </c>
    </row>
    <row r="19" spans="1:9" x14ac:dyDescent="0.25">
      <c r="A19" s="3" t="s">
        <v>8</v>
      </c>
      <c r="B19" s="4" t="s">
        <v>8</v>
      </c>
      <c r="C19" t="s">
        <v>86</v>
      </c>
      <c r="D19" t="s">
        <v>86</v>
      </c>
      <c r="F19" t="s">
        <v>60</v>
      </c>
      <c r="G19" s="6" t="s">
        <v>6</v>
      </c>
      <c r="H19">
        <f t="shared" si="0"/>
        <v>0</v>
      </c>
      <c r="I19">
        <f t="shared" si="1"/>
        <v>0</v>
      </c>
    </row>
    <row r="20" spans="1:9" x14ac:dyDescent="0.25">
      <c r="F20" t="s">
        <v>100</v>
      </c>
      <c r="G20" s="6" t="s">
        <v>20</v>
      </c>
      <c r="H20">
        <f t="shared" si="0"/>
        <v>0</v>
      </c>
      <c r="I20">
        <f t="shared" si="1"/>
        <v>1</v>
      </c>
    </row>
    <row r="21" spans="1:9" x14ac:dyDescent="0.25">
      <c r="H21">
        <f>SUM(H16:H20)</f>
        <v>18</v>
      </c>
      <c r="I21">
        <f>SUM(I16:I20)</f>
        <v>18</v>
      </c>
    </row>
    <row r="24" spans="1:9" x14ac:dyDescent="0.25">
      <c r="H24" s="7"/>
    </row>
    <row r="25" spans="1:9" x14ac:dyDescent="0.25">
      <c r="H25" s="7"/>
    </row>
    <row r="26" spans="1:9" x14ac:dyDescent="0.25">
      <c r="H26" s="7"/>
    </row>
    <row r="27" spans="1:9" x14ac:dyDescent="0.25">
      <c r="H27" s="7"/>
    </row>
    <row r="29" spans="1:9" x14ac:dyDescent="0.25">
      <c r="F29" s="6"/>
    </row>
    <row r="39" spans="11:11" ht="13" x14ac:dyDescent="0.3">
      <c r="K39" s="8"/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A3DC-41A5-45E4-B5B1-871D938969A7}">
  <dimension ref="A1:K39"/>
  <sheetViews>
    <sheetView topLeftCell="J1" zoomScale="82" workbookViewId="0">
      <selection activeCell="J9" sqref="J9"/>
    </sheetView>
  </sheetViews>
  <sheetFormatPr defaultRowHeight="12.5" x14ac:dyDescent="0.25"/>
  <cols>
    <col min="6" max="6" width="14.26953125" bestFit="1" customWidth="1"/>
    <col min="7" max="7" width="13.453125" bestFit="1" customWidth="1"/>
    <col min="8" max="8" width="8.08984375" bestFit="1" customWidth="1"/>
    <col min="9" max="9" width="6.26953125" bestFit="1" customWidth="1"/>
    <col min="10" max="10" width="10.26953125" bestFit="1" customWidth="1"/>
    <col min="11" max="11" width="13" bestFit="1" customWidth="1"/>
    <col min="12" max="12" width="27.36328125" bestFit="1" customWidth="1"/>
  </cols>
  <sheetData>
    <row r="1" spans="1:9" x14ac:dyDescent="0.25">
      <c r="A1" s="10" t="s">
        <v>104</v>
      </c>
      <c r="B1" s="11" t="s">
        <v>105</v>
      </c>
      <c r="C1" t="s">
        <v>79</v>
      </c>
      <c r="D1" t="s">
        <v>80</v>
      </c>
      <c r="F1" s="5" t="s">
        <v>72</v>
      </c>
      <c r="G1" t="s">
        <v>82</v>
      </c>
    </row>
    <row r="2" spans="1:9" x14ac:dyDescent="0.25">
      <c r="A2" s="3" t="s">
        <v>8</v>
      </c>
      <c r="B2" s="4" t="s">
        <v>7</v>
      </c>
      <c r="C2" s="9" t="s">
        <v>87</v>
      </c>
      <c r="D2" s="9" t="s">
        <v>89</v>
      </c>
      <c r="F2" s="6" t="s">
        <v>85</v>
      </c>
      <c r="G2">
        <v>3</v>
      </c>
    </row>
    <row r="3" spans="1:9" x14ac:dyDescent="0.25">
      <c r="A3" s="3" t="s">
        <v>10</v>
      </c>
      <c r="B3" s="4" t="s">
        <v>10</v>
      </c>
      <c r="C3" t="s">
        <v>86</v>
      </c>
      <c r="D3" t="s">
        <v>86</v>
      </c>
      <c r="F3" s="6" t="s">
        <v>86</v>
      </c>
      <c r="G3">
        <v>11</v>
      </c>
    </row>
    <row r="4" spans="1:9" x14ac:dyDescent="0.25">
      <c r="A4" s="3" t="s">
        <v>10</v>
      </c>
      <c r="B4" s="4" t="s">
        <v>6</v>
      </c>
      <c r="C4" t="s">
        <v>87</v>
      </c>
      <c r="D4" s="9" t="s">
        <v>106</v>
      </c>
      <c r="F4" s="6" t="s">
        <v>87</v>
      </c>
      <c r="G4">
        <v>4</v>
      </c>
    </row>
    <row r="5" spans="1:9" x14ac:dyDescent="0.25">
      <c r="A5" s="3" t="s">
        <v>8</v>
      </c>
      <c r="B5" s="4" t="s">
        <v>10</v>
      </c>
      <c r="C5" t="s">
        <v>85</v>
      </c>
      <c r="D5" t="s">
        <v>88</v>
      </c>
      <c r="F5" s="6" t="s">
        <v>73</v>
      </c>
      <c r="G5">
        <v>18</v>
      </c>
    </row>
    <row r="6" spans="1:9" x14ac:dyDescent="0.25">
      <c r="A6" s="3" t="s">
        <v>7</v>
      </c>
      <c r="B6" s="4" t="s">
        <v>10</v>
      </c>
      <c r="C6" s="9" t="s">
        <v>85</v>
      </c>
      <c r="D6" s="9" t="s">
        <v>91</v>
      </c>
    </row>
    <row r="7" spans="1:9" x14ac:dyDescent="0.25">
      <c r="A7" s="3" t="s">
        <v>10</v>
      </c>
      <c r="B7" s="4" t="s">
        <v>6</v>
      </c>
      <c r="C7" s="9" t="s">
        <v>87</v>
      </c>
      <c r="D7" s="9" t="s">
        <v>106</v>
      </c>
    </row>
    <row r="8" spans="1:9" x14ac:dyDescent="0.25">
      <c r="A8" s="3" t="s">
        <v>10</v>
      </c>
      <c r="B8" s="4" t="s">
        <v>10</v>
      </c>
      <c r="C8" t="s">
        <v>86</v>
      </c>
      <c r="D8" t="s">
        <v>86</v>
      </c>
      <c r="F8" s="5" t="s">
        <v>72</v>
      </c>
      <c r="G8" t="s">
        <v>83</v>
      </c>
    </row>
    <row r="9" spans="1:9" x14ac:dyDescent="0.25">
      <c r="A9" s="3" t="s">
        <v>10</v>
      </c>
      <c r="B9" s="4" t="s">
        <v>10</v>
      </c>
      <c r="C9" t="s">
        <v>86</v>
      </c>
      <c r="D9" t="s">
        <v>86</v>
      </c>
      <c r="F9" s="6" t="s">
        <v>91</v>
      </c>
      <c r="G9">
        <v>1</v>
      </c>
    </row>
    <row r="10" spans="1:9" x14ac:dyDescent="0.25">
      <c r="A10" s="3" t="s">
        <v>10</v>
      </c>
      <c r="B10" s="4" t="s">
        <v>10</v>
      </c>
      <c r="C10" t="s">
        <v>86</v>
      </c>
      <c r="D10" t="s">
        <v>86</v>
      </c>
      <c r="F10" s="6" t="s">
        <v>88</v>
      </c>
      <c r="G10">
        <v>2</v>
      </c>
    </row>
    <row r="11" spans="1:9" x14ac:dyDescent="0.25">
      <c r="A11" s="3" t="s">
        <v>10</v>
      </c>
      <c r="B11" s="4" t="s">
        <v>10</v>
      </c>
      <c r="C11" t="s">
        <v>86</v>
      </c>
      <c r="D11" t="s">
        <v>86</v>
      </c>
      <c r="F11" s="6" t="s">
        <v>86</v>
      </c>
      <c r="G11">
        <v>11</v>
      </c>
      <c r="H11" s="7">
        <f>GETPIVOTDATA("Valor",$F$8,"Valor","Sin cambio")/GETPIVOTDATA("Valor",$F$8)</f>
        <v>0.61111111111111116</v>
      </c>
    </row>
    <row r="12" spans="1:9" x14ac:dyDescent="0.25">
      <c r="A12" s="3" t="s">
        <v>8</v>
      </c>
      <c r="B12" s="4" t="s">
        <v>8</v>
      </c>
      <c r="C12" t="s">
        <v>86</v>
      </c>
      <c r="D12" t="s">
        <v>86</v>
      </c>
      <c r="F12" s="6" t="s">
        <v>89</v>
      </c>
      <c r="G12">
        <v>2</v>
      </c>
    </row>
    <row r="13" spans="1:9" x14ac:dyDescent="0.25">
      <c r="A13" s="3" t="s">
        <v>8</v>
      </c>
      <c r="B13" s="4" t="s">
        <v>10</v>
      </c>
      <c r="C13" t="s">
        <v>85</v>
      </c>
      <c r="D13" t="s">
        <v>88</v>
      </c>
      <c r="F13" s="6" t="s">
        <v>106</v>
      </c>
      <c r="G13">
        <v>2</v>
      </c>
    </row>
    <row r="14" spans="1:9" x14ac:dyDescent="0.25">
      <c r="A14" s="3" t="s">
        <v>10</v>
      </c>
      <c r="B14" s="4" t="s">
        <v>10</v>
      </c>
      <c r="C14" t="s">
        <v>86</v>
      </c>
      <c r="D14" t="s">
        <v>86</v>
      </c>
      <c r="F14" s="6" t="s">
        <v>73</v>
      </c>
      <c r="G14">
        <v>18</v>
      </c>
    </row>
    <row r="15" spans="1:9" x14ac:dyDescent="0.25">
      <c r="A15" s="3" t="s">
        <v>10</v>
      </c>
      <c r="B15" s="4" t="s">
        <v>8</v>
      </c>
      <c r="C15" s="9" t="s">
        <v>87</v>
      </c>
      <c r="D15" s="9" t="s">
        <v>89</v>
      </c>
      <c r="G15" s="6" t="s">
        <v>96</v>
      </c>
      <c r="H15" s="9" t="str">
        <f>A1</f>
        <v>Nivel de disgusto (antes)</v>
      </c>
      <c r="I15" s="9" t="str">
        <f>B1</f>
        <v>Nivel de disgusto (después)</v>
      </c>
    </row>
    <row r="16" spans="1:9" x14ac:dyDescent="0.25">
      <c r="A16" s="3" t="s">
        <v>10</v>
      </c>
      <c r="B16" s="4" t="s">
        <v>10</v>
      </c>
      <c r="C16" t="s">
        <v>86</v>
      </c>
      <c r="D16" t="s">
        <v>86</v>
      </c>
      <c r="F16" t="s">
        <v>99</v>
      </c>
      <c r="G16" s="6" t="s">
        <v>10</v>
      </c>
      <c r="H16">
        <f>COUNTIF($A$2:$A$19,G16)</f>
        <v>12</v>
      </c>
      <c r="I16">
        <f>COUNTIF($B$2:$B$19,G16)</f>
        <v>12</v>
      </c>
    </row>
    <row r="17" spans="1:9" x14ac:dyDescent="0.25">
      <c r="A17" s="3" t="s">
        <v>10</v>
      </c>
      <c r="B17" s="4" t="s">
        <v>10</v>
      </c>
      <c r="C17" t="s">
        <v>86</v>
      </c>
      <c r="D17" t="s">
        <v>86</v>
      </c>
      <c r="F17" t="s">
        <v>76</v>
      </c>
      <c r="G17" s="6" t="s">
        <v>8</v>
      </c>
      <c r="H17">
        <f t="shared" ref="H17:H20" si="0">COUNTIF($A$2:$A$19,G17)</f>
        <v>5</v>
      </c>
      <c r="I17">
        <f t="shared" ref="I17:I20" si="1">COUNTIF($B$2:$B$19,G17)</f>
        <v>3</v>
      </c>
    </row>
    <row r="18" spans="1:9" x14ac:dyDescent="0.25">
      <c r="A18" s="3" t="s">
        <v>10</v>
      </c>
      <c r="B18" s="4" t="s">
        <v>10</v>
      </c>
      <c r="C18" t="s">
        <v>86</v>
      </c>
      <c r="D18" t="s">
        <v>86</v>
      </c>
      <c r="F18" t="s">
        <v>59</v>
      </c>
      <c r="G18" s="6" t="s">
        <v>7</v>
      </c>
      <c r="H18">
        <f t="shared" si="0"/>
        <v>1</v>
      </c>
      <c r="I18">
        <f t="shared" si="1"/>
        <v>1</v>
      </c>
    </row>
    <row r="19" spans="1:9" x14ac:dyDescent="0.25">
      <c r="A19" s="3" t="s">
        <v>8</v>
      </c>
      <c r="B19" s="4" t="s">
        <v>8</v>
      </c>
      <c r="C19" t="s">
        <v>86</v>
      </c>
      <c r="D19" t="s">
        <v>86</v>
      </c>
      <c r="F19" t="s">
        <v>60</v>
      </c>
      <c r="G19" s="6" t="s">
        <v>6</v>
      </c>
      <c r="H19">
        <f t="shared" si="0"/>
        <v>0</v>
      </c>
      <c r="I19">
        <f t="shared" si="1"/>
        <v>2</v>
      </c>
    </row>
    <row r="20" spans="1:9" x14ac:dyDescent="0.25">
      <c r="F20" t="s">
        <v>100</v>
      </c>
      <c r="G20" s="6" t="s">
        <v>20</v>
      </c>
      <c r="H20">
        <f t="shared" si="0"/>
        <v>0</v>
      </c>
      <c r="I20">
        <f t="shared" si="1"/>
        <v>0</v>
      </c>
    </row>
    <row r="21" spans="1:9" x14ac:dyDescent="0.25">
      <c r="H21">
        <f>SUM(H16:H20)</f>
        <v>18</v>
      </c>
      <c r="I21">
        <f>SUM(I16:I20)</f>
        <v>18</v>
      </c>
    </row>
    <row r="24" spans="1:9" x14ac:dyDescent="0.25">
      <c r="H24" s="7"/>
    </row>
    <row r="25" spans="1:9" x14ac:dyDescent="0.25">
      <c r="H25" s="7"/>
    </row>
    <row r="26" spans="1:9" x14ac:dyDescent="0.25">
      <c r="H26" s="7"/>
    </row>
    <row r="27" spans="1:9" x14ac:dyDescent="0.25">
      <c r="H27" s="7"/>
    </row>
    <row r="29" spans="1:9" x14ac:dyDescent="0.25">
      <c r="F29" s="6"/>
    </row>
    <row r="39" spans="11:11" ht="13" x14ac:dyDescent="0.3">
      <c r="K39" s="8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Respuestas de formulario 1</vt:lpstr>
      <vt:lpstr>Respuestas de formulario 2</vt:lpstr>
      <vt:lpstr>Data completa</vt:lpstr>
      <vt:lpstr>Genero</vt:lpstr>
      <vt:lpstr>Edad</vt:lpstr>
      <vt:lpstr>Nivel de relajación</vt:lpstr>
      <vt:lpstr>Nivel de estrés</vt:lpstr>
      <vt:lpstr>Nivel de enojo</vt:lpstr>
      <vt:lpstr>Nivel de disgusto</vt:lpstr>
      <vt:lpstr>Emociones</vt:lpstr>
      <vt:lpstr>Impacto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Margareth Vela</cp:lastModifiedBy>
  <dcterms:modified xsi:type="dcterms:W3CDTF">2023-10-04T22:07:35Z</dcterms:modified>
</cp:coreProperties>
</file>