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mvg2\Documents\Repositorio_Pulsos\Pulsos_Binaurales\Estadística\Cuantitativo\"/>
    </mc:Choice>
  </mc:AlternateContent>
  <xr:revisionPtr revIDLastSave="0" documentId="13_ncr:1_{7719E85A-890E-4475-A07F-07C5F8FE5849}" xr6:coauthVersionLast="47" xr6:coauthVersionMax="47" xr10:uidLastSave="{00000000-0000-0000-0000-000000000000}"/>
  <bookViews>
    <workbookView xWindow="-110" yWindow="-110" windowWidth="19420" windowHeight="10300" firstSheet="1" activeTab="4" xr2:uid="{EF9B71AE-CFE6-45D1-BA90-996948001BCF}"/>
  </bookViews>
  <sheets>
    <sheet name="Pruebas aritmeticas" sheetId="1" r:id="rId1"/>
    <sheet name="Toulose-Pieron (Sin Pulsos)" sheetId="2" r:id="rId2"/>
    <sheet name="Toulose-Pieron (Con Pulsos)" sheetId="9" r:id="rId3"/>
    <sheet name="Vc" sheetId="3" r:id="rId4"/>
    <sheet name="K" sheetId="4" r:id="rId5"/>
    <sheet name="N" sheetId="7" r:id="rId6"/>
    <sheet name="ErrorTotal" sheetId="8" r:id="rId7"/>
    <sheet name="Error" sheetId="6" r:id="rId8"/>
  </sheets>
  <definedNames>
    <definedName name="_xlnm._FilterDatabase" localSheetId="0" hidden="1">'Pruebas aritmeticas'!$A$1:$E$17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L1" i="1"/>
  <c r="M10" i="1" s="1"/>
  <c r="L3" i="1" a="1"/>
  <c r="L3" i="1" s="1"/>
  <c r="B1" i="7" l="1" a="1"/>
  <c r="B1" i="7" s="1"/>
  <c r="B1" i="4" a="1"/>
  <c r="B1" i="4" s="1"/>
  <c r="C1" i="7" a="1"/>
  <c r="C1" i="7" s="1"/>
  <c r="C1" i="4" a="1"/>
  <c r="C1" i="4" s="1"/>
  <c r="C1" i="3" a="1"/>
  <c r="C1" i="3" s="1"/>
  <c r="B1" i="3" a="1"/>
  <c r="B1" i="3" s="1"/>
  <c r="D3" i="3" l="1"/>
  <c r="D4" i="3"/>
  <c r="D5" i="3"/>
  <c r="D6" i="3"/>
  <c r="D7" i="3"/>
  <c r="D8" i="3"/>
  <c r="D2" i="3"/>
  <c r="K3" i="3" l="1" a="1"/>
  <c r="K3" i="3" s="1"/>
  <c r="M13" i="1" l="1"/>
  <c r="E17" i="1"/>
  <c r="E16" i="1"/>
  <c r="E15" i="1"/>
  <c r="E14" i="1"/>
  <c r="E13" i="1"/>
  <c r="L21" i="1" l="1" a="1"/>
  <c r="L21" i="1" s="1"/>
  <c r="M23" i="1"/>
  <c r="N23" i="1" s="1"/>
  <c r="M25" i="1"/>
  <c r="N25" i="1" s="1"/>
  <c r="M21" i="1"/>
  <c r="N21" i="1" s="1"/>
  <c r="M22" i="1"/>
  <c r="N22" i="1" s="1"/>
  <c r="M24" i="1"/>
  <c r="N24" i="1" s="1"/>
  <c r="M4" i="1" l="1"/>
  <c r="N4" i="1" s="1"/>
  <c r="M5" i="1"/>
  <c r="N5" i="1" s="1"/>
  <c r="M6" i="1"/>
  <c r="N6" i="1" s="1"/>
  <c r="M7" i="1"/>
  <c r="N7" i="1" s="1"/>
  <c r="M8" i="1"/>
  <c r="N8" i="1" s="1"/>
  <c r="M9" i="1"/>
  <c r="N9" i="1" s="1"/>
  <c r="N10" i="1"/>
  <c r="M11" i="1"/>
  <c r="N11" i="1" s="1"/>
  <c r="M12" i="1"/>
  <c r="N12" i="1" s="1"/>
  <c r="N13" i="1"/>
  <c r="M3" i="1"/>
  <c r="N3" i="1" s="1"/>
  <c r="E3" i="1"/>
  <c r="E4" i="1"/>
  <c r="E5" i="1"/>
  <c r="E6" i="1"/>
  <c r="E7" i="1"/>
  <c r="E8" i="1"/>
  <c r="E9" i="1"/>
  <c r="E10" i="1"/>
  <c r="E11" i="1"/>
  <c r="E12" i="1"/>
  <c r="E2" i="1"/>
  <c r="D3" i="4"/>
  <c r="D4" i="4"/>
  <c r="D5" i="4"/>
  <c r="D6" i="4"/>
  <c r="D7" i="4"/>
  <c r="D8" i="4"/>
  <c r="D2" i="4"/>
  <c r="L9" i="4"/>
  <c r="M9" i="4" s="1"/>
  <c r="L8" i="4"/>
  <c r="M8" i="4" s="1"/>
  <c r="L7" i="4"/>
  <c r="M7" i="4" s="1"/>
  <c r="L6" i="4"/>
  <c r="M6" i="4" s="1"/>
  <c r="L5" i="4"/>
  <c r="M5" i="4" s="1"/>
  <c r="L4" i="4"/>
  <c r="M4" i="4" s="1"/>
  <c r="L3" i="4"/>
  <c r="M3" i="4" s="1"/>
  <c r="L4" i="3"/>
  <c r="M4" i="3" s="1"/>
  <c r="L5" i="3"/>
  <c r="M5" i="3" s="1"/>
  <c r="L6" i="3"/>
  <c r="M6" i="3" s="1"/>
  <c r="L7" i="3"/>
  <c r="M7" i="3"/>
  <c r="L8" i="3"/>
  <c r="M8" i="3" s="1"/>
  <c r="L9" i="3"/>
  <c r="M9" i="3"/>
  <c r="L3" i="3"/>
  <c r="M3" i="3" s="1"/>
  <c r="K3" i="4" l="1" a="1"/>
  <c r="K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<sst xmlns="http://schemas.openxmlformats.org/spreadsheetml/2006/main" count="207" uniqueCount="61">
  <si>
    <t>Sujeto</t>
  </si>
  <si>
    <t>DATOS DEMOGRÁFICOS</t>
  </si>
  <si>
    <t>PULSO</t>
  </si>
  <si>
    <t>INDICADORES</t>
  </si>
  <si>
    <t>RESULTADOS CALCULADOS</t>
  </si>
  <si>
    <t>Género</t>
  </si>
  <si>
    <t>Edad</t>
  </si>
  <si>
    <t>Frecuencia</t>
  </si>
  <si>
    <t>N</t>
  </si>
  <si>
    <t>A_co</t>
  </si>
  <si>
    <t>A_np</t>
  </si>
  <si>
    <t>Np</t>
  </si>
  <si>
    <t>No</t>
  </si>
  <si>
    <t>Ao</t>
  </si>
  <si>
    <t>A</t>
  </si>
  <si>
    <t>Ap</t>
  </si>
  <si>
    <t>V (caracteres)</t>
  </si>
  <si>
    <t>Vc (car/min)</t>
  </si>
  <si>
    <t>K</t>
  </si>
  <si>
    <t>Resultado</t>
  </si>
  <si>
    <t>F</t>
  </si>
  <si>
    <t>18-24</t>
  </si>
  <si>
    <t>M</t>
  </si>
  <si>
    <t>Alto</t>
  </si>
  <si>
    <t>250-280</t>
  </si>
  <si>
    <t>-</t>
  </si>
  <si>
    <t>Muy débil</t>
  </si>
  <si>
    <t>230-250</t>
  </si>
  <si>
    <t>25-34</t>
  </si>
  <si>
    <t>45-54</t>
  </si>
  <si>
    <t>Bueno</t>
  </si>
  <si>
    <t>200-220</t>
  </si>
  <si>
    <t>Sin pulsos</t>
  </si>
  <si>
    <t>Con pulsos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</si>
  <si>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</si>
  <si>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</si>
  <si>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</si>
  <si>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</si>
  <si>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</si>
  <si>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</si>
  <si>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</si>
  <si>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</si>
  <si>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</si>
  <si>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</si>
  <si>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</si>
  <si>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</si>
  <si>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Falsos negativos</t>
  </si>
  <si>
    <t>Falsos positivos</t>
  </si>
  <si>
    <t>Verdaderos negativos</t>
  </si>
  <si>
    <t>Verdaderos positivos</t>
  </si>
  <si>
    <t>Errores totales</t>
  </si>
  <si>
    <t>N sin pulsos</t>
  </si>
  <si>
    <t>N con pulsos</t>
  </si>
  <si>
    <t>n</t>
  </si>
  <si>
    <t>j</t>
  </si>
  <si>
    <t>xj</t>
  </si>
  <si>
    <t>(j-0.5)/n</t>
  </si>
  <si>
    <t>zj</t>
  </si>
  <si>
    <t>Diferencia</t>
  </si>
  <si>
    <t>Ruido Rosa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</si>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</sst>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67C7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4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7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right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9" borderId="10" xfId="0" applyFont="1" applyFill="1" applyBorder="1" applyAlignment="1">
      <alignment wrapText="1"/>
    </xf>
    <xf numFmtId="0" fontId="1" fillId="10" borderId="9" xfId="0" applyFont="1" applyFill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3" fillId="11" borderId="9" xfId="0" applyFont="1" applyFill="1" applyBorder="1" applyAlignment="1">
      <alignment horizontal="right" wrapText="1"/>
    </xf>
    <xf numFmtId="0" fontId="1" fillId="9" borderId="9" xfId="0" applyFont="1" applyFill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  <xf numFmtId="0" fontId="1" fillId="0" borderId="11" xfId="0" applyFont="1" applyBorder="1" applyAlignment="1">
      <alignment wrapText="1"/>
    </xf>
    <xf numFmtId="0" fontId="1" fillId="10" borderId="11" xfId="0" applyFont="1" applyFill="1" applyBorder="1" applyAlignment="1">
      <alignment horizontal="right" wrapText="1"/>
    </xf>
    <xf numFmtId="0" fontId="0" fillId="0" borderId="13" xfId="0" applyBorder="1"/>
    <xf numFmtId="0" fontId="4" fillId="0" borderId="14" xfId="0" applyFont="1" applyBorder="1" applyAlignment="1">
      <alignment horizontal="center"/>
    </xf>
    <xf numFmtId="0" fontId="0" fillId="4" borderId="0" xfId="0" applyFill="1"/>
    <xf numFmtId="0" fontId="0" fillId="0" borderId="9" xfId="0" applyBorder="1"/>
    <xf numFmtId="0" fontId="1" fillId="9" borderId="0" xfId="0" applyFont="1" applyFill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10" borderId="16" xfId="0" applyFont="1" applyFill="1" applyBorder="1" applyAlignment="1">
      <alignment horizontal="right" wrapText="1"/>
    </xf>
    <xf numFmtId="0" fontId="3" fillId="11" borderId="0" xfId="0" applyFont="1" applyFill="1" applyAlignment="1">
      <alignment horizontal="right" wrapText="1"/>
    </xf>
    <xf numFmtId="0" fontId="1" fillId="10" borderId="0" xfId="0" applyFont="1" applyFill="1" applyAlignment="1">
      <alignment horizontal="right" wrapText="1"/>
    </xf>
    <xf numFmtId="0" fontId="4" fillId="0" borderId="0" xfId="0" applyFont="1" applyAlignment="1">
      <alignment horizontal="center"/>
    </xf>
    <xf numFmtId="2" fontId="0" fillId="0" borderId="0" xfId="0" applyNumberForma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12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normalizeH="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 sz="1400"/>
              <a:t>Datos normalizados</a:t>
            </a:r>
            <a:r>
              <a:rPr lang="en-US" sz="1400" baseline="0"/>
              <a:t> de la diferencia en pruebas aritméticas</a:t>
            </a:r>
            <a:endParaRPr lang="en-US" sz="1400"/>
          </a:p>
        </c:rich>
      </c:tx>
      <c:layout>
        <c:manualLayout>
          <c:xMode val="edge"/>
          <c:yMode val="edge"/>
          <c:x val="0.15846393535781492"/>
          <c:y val="3.71447558707094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normalizeH="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6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5695729563413124"/>
                  <c:y val="-1.23378050991549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Microsoft Sans Serif" panose="020B0604020202020204" pitchFamily="34" charset="0"/>
                      <a:ea typeface="Microsoft Sans Serif" panose="020B0604020202020204" pitchFamily="34" charset="0"/>
                      <a:cs typeface="Microsoft Sans Serif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'Pruebas aritmeticas'!$L$3:$L$13</c:f>
              <c:numCache>
                <c:formatCode>General</c:formatCode>
                <c:ptCount val="11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8</c:v>
                </c:pt>
              </c:numCache>
            </c:numRef>
          </c:xVal>
          <c:yVal>
            <c:numRef>
              <c:f>'Pruebas aritmeticas'!$N$3:$N$13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06-4A47-BC68-4D307F8D9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269791"/>
        <c:axId val="1293067119"/>
      </c:scatterChart>
      <c:valAx>
        <c:axId val="142726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Diferencia en pruebas aritméticas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93067119"/>
        <c:crosses val="autoZero"/>
        <c:crossBetween val="midCat"/>
      </c:valAx>
      <c:valAx>
        <c:axId val="12930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Valor de distribución estándar inversa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427269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normalizeH="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 sz="1400"/>
              <a:t>Datos normalizados</a:t>
            </a:r>
            <a:r>
              <a:rPr lang="en-US" sz="1400" baseline="0"/>
              <a:t> de la diferencia en pruebas aritméticas</a:t>
            </a:r>
            <a:endParaRPr lang="en-US" sz="1400"/>
          </a:p>
        </c:rich>
      </c:tx>
      <c:layout>
        <c:manualLayout>
          <c:xMode val="edge"/>
          <c:yMode val="edge"/>
          <c:x val="0.15846393535781492"/>
          <c:y val="3.71447558707094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normalizeH="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6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2.8061964206975747E-2"/>
                  <c:y val="0.260355722565515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Microsoft Sans Serif" panose="020B0604020202020204" pitchFamily="34" charset="0"/>
                      <a:ea typeface="Microsoft Sans Serif" panose="020B0604020202020204" pitchFamily="34" charset="0"/>
                      <a:cs typeface="Microsoft Sans Serif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'Pruebas aritmeticas'!$L$21:$L$25</c:f>
              <c:numCache>
                <c:formatCode>General</c:formatCode>
                <c:ptCount val="5"/>
                <c:pt idx="0">
                  <c:v>-8</c:v>
                </c:pt>
                <c:pt idx="1">
                  <c:v>-2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</c:numCache>
            </c:numRef>
          </c:xVal>
          <c:yVal>
            <c:numRef>
              <c:f>'Pruebas aritmeticas'!$N$21:$N$25</c:f>
              <c:numCache>
                <c:formatCode>General</c:formatCode>
                <c:ptCount val="5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67-419A-8810-1F1756789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269791"/>
        <c:axId val="1293067119"/>
      </c:scatterChart>
      <c:valAx>
        <c:axId val="142726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Diferencia en pruebas aritméticas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93067119"/>
        <c:crosses val="autoZero"/>
        <c:crossBetween val="midCat"/>
      </c:valAx>
      <c:valAx>
        <c:axId val="12930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Valor de distribución estándar inversa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427269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normalizeH="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 sz="1400"/>
              <a:t>Datos normalizados</a:t>
            </a:r>
            <a:r>
              <a:rPr lang="en-US" sz="1400" baseline="0"/>
              <a:t> de la diferencia en la </a:t>
            </a:r>
            <a:r>
              <a:rPr lang="en-US" sz="1400"/>
              <a:t>velocidad de procesamiento</a:t>
            </a:r>
          </a:p>
        </c:rich>
      </c:tx>
      <c:layout>
        <c:manualLayout>
          <c:xMode val="edge"/>
          <c:yMode val="edge"/>
          <c:x val="0.14181574119530102"/>
          <c:y val="3.71447558707094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normalizeH="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6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1873592577614558"/>
                  <c:y val="-1.49100102931036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icrosoft Sans Serif" panose="020B0604020202020204" pitchFamily="34" charset="0"/>
                      <a:ea typeface="Microsoft Sans Serif" panose="020B0604020202020204" pitchFamily="34" charset="0"/>
                      <a:cs typeface="Microsoft Sans Serif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Vc!$K$3:$K$9</c:f>
              <c:numCache>
                <c:formatCode>General</c:formatCode>
                <c:ptCount val="7"/>
                <c:pt idx="0">
                  <c:v>-11.57</c:v>
                </c:pt>
                <c:pt idx="1">
                  <c:v>2.0600000000000023</c:v>
                </c:pt>
                <c:pt idx="2">
                  <c:v>3.75</c:v>
                </c:pt>
                <c:pt idx="3">
                  <c:v>9.4399999999999977</c:v>
                </c:pt>
                <c:pt idx="4">
                  <c:v>11.810000000000002</c:v>
                </c:pt>
                <c:pt idx="5">
                  <c:v>16.269999999999996</c:v>
                </c:pt>
                <c:pt idx="6">
                  <c:v>19.810000000000002</c:v>
                </c:pt>
              </c:numCache>
            </c:numRef>
          </c:xVal>
          <c:yVal>
            <c:numRef>
              <c:f>Vc!$M$3:$M$9</c:f>
              <c:numCache>
                <c:formatCode>General</c:formatCode>
                <c:ptCount val="7"/>
                <c:pt idx="0">
                  <c:v>-1.4652337926855223</c:v>
                </c:pt>
                <c:pt idx="1">
                  <c:v>-0.79163860774337469</c:v>
                </c:pt>
                <c:pt idx="2">
                  <c:v>-0.36610635680056969</c:v>
                </c:pt>
                <c:pt idx="3">
                  <c:v>0</c:v>
                </c:pt>
                <c:pt idx="4">
                  <c:v>0.3661063568005698</c:v>
                </c:pt>
                <c:pt idx="5">
                  <c:v>0.79163860774337469</c:v>
                </c:pt>
                <c:pt idx="6">
                  <c:v>1.4652337926855228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4-4DC8-8D2E-78888C21E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269791"/>
        <c:axId val="1293067119"/>
      </c:scatterChart>
      <c:valAx>
        <c:axId val="142726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Diferencia en la velocidad de procesamiento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93067119"/>
        <c:crosses val="autoZero"/>
        <c:crossBetween val="midCat"/>
      </c:valAx>
      <c:valAx>
        <c:axId val="12930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Valor de distribución estándar inversa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427269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normalizeH="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 sz="1400"/>
              <a:t>Datos normalizados de la diferencia en la exactitud de procesamiento</a:t>
            </a:r>
          </a:p>
        </c:rich>
      </c:tx>
      <c:layout>
        <c:manualLayout>
          <c:xMode val="edge"/>
          <c:yMode val="edge"/>
          <c:x val="0.17776957057686496"/>
          <c:y val="3.71448378645742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normalizeH="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039870426998781E-2"/>
          <c:y val="0.24349635217083762"/>
          <c:w val="0.88525926155249524"/>
          <c:h val="0.64257505692720329"/>
        </c:manualLayout>
      </c:layout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6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7702050119060129"/>
                  <c:y val="0.463109428940124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Microsoft Sans Serif" panose="020B0604020202020204" pitchFamily="34" charset="0"/>
                      <a:ea typeface="Microsoft Sans Serif" panose="020B0604020202020204" pitchFamily="34" charset="0"/>
                      <a:cs typeface="Microsoft Sans Serif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K!$K$3:$K$9</c:f>
              <c:numCache>
                <c:formatCode>General</c:formatCode>
                <c:ptCount val="7"/>
                <c:pt idx="0">
                  <c:v>-1.0000000000000009E-2</c:v>
                </c:pt>
                <c:pt idx="1">
                  <c:v>0</c:v>
                </c:pt>
                <c:pt idx="2">
                  <c:v>1.0000000000000009E-2</c:v>
                </c:pt>
                <c:pt idx="3">
                  <c:v>1.0000000000000009E-2</c:v>
                </c:pt>
                <c:pt idx="4">
                  <c:v>1.0000000000000009E-2</c:v>
                </c:pt>
                <c:pt idx="5">
                  <c:v>1.0000000000000009E-2</c:v>
                </c:pt>
                <c:pt idx="6">
                  <c:v>0.17999999999999994</c:v>
                </c:pt>
              </c:numCache>
            </c:numRef>
          </c:xVal>
          <c:yVal>
            <c:numRef>
              <c:f>K!$M$3:$M$9</c:f>
              <c:numCache>
                <c:formatCode>General</c:formatCode>
                <c:ptCount val="7"/>
                <c:pt idx="0">
                  <c:v>-1.4652337926855223</c:v>
                </c:pt>
                <c:pt idx="1">
                  <c:v>-0.79163860774337469</c:v>
                </c:pt>
                <c:pt idx="2">
                  <c:v>-0.36610635680056969</c:v>
                </c:pt>
                <c:pt idx="3">
                  <c:v>0</c:v>
                </c:pt>
                <c:pt idx="4">
                  <c:v>0.3661063568005698</c:v>
                </c:pt>
                <c:pt idx="5">
                  <c:v>0.79163860774337469</c:v>
                </c:pt>
                <c:pt idx="6">
                  <c:v>1.4652337926855228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0C-48F8-A2DA-3E4A49C31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269791"/>
        <c:axId val="1293067119"/>
      </c:scatterChart>
      <c:valAx>
        <c:axId val="142726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Diferencia en exactitud de procesamiento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93067119"/>
        <c:crosses val="autoZero"/>
        <c:crossBetween val="midCat"/>
      </c:valAx>
      <c:valAx>
        <c:axId val="12930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Valor de distribución estándar inversa</a:t>
                </a:r>
              </a:p>
            </c:rich>
          </c:tx>
          <c:layout>
            <c:manualLayout>
              <c:xMode val="edge"/>
              <c:yMode val="edge"/>
              <c:x val="8.306520640504687E-3"/>
              <c:y val="0.243496352170837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427269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Cantidad de caracteres procesados con y sin pulsos binaurales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N!$B$2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9525" cap="flat" cmpd="sng" algn="ctr">
              <a:solidFill>
                <a:schemeClr val="accent6">
                  <a:tint val="77000"/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N!$B$3:$B$9</c:f>
              <c:numCache>
                <c:formatCode>General</c:formatCode>
                <c:ptCount val="7"/>
                <c:pt idx="0">
                  <c:v>1160</c:v>
                </c:pt>
                <c:pt idx="1">
                  <c:v>935</c:v>
                </c:pt>
                <c:pt idx="2">
                  <c:v>847</c:v>
                </c:pt>
                <c:pt idx="3">
                  <c:v>758</c:v>
                </c:pt>
                <c:pt idx="4">
                  <c:v>535</c:v>
                </c:pt>
                <c:pt idx="5">
                  <c:v>994</c:v>
                </c:pt>
                <c:pt idx="6">
                  <c:v>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E6-4448-A228-8D1F87628D25}"/>
            </c:ext>
          </c:extLst>
        </c:ser>
        <c:ser>
          <c:idx val="1"/>
          <c:order val="1"/>
          <c:tx>
            <c:strRef>
              <c:f>N!$C$2</c:f>
              <c:strCache>
                <c:ptCount val="1"/>
                <c:pt idx="0">
                  <c:v>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76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shade val="76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shade val="76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76000"/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N!$C$3:$C$9</c:f>
              <c:numCache>
                <c:formatCode>General</c:formatCode>
                <c:ptCount val="7"/>
                <c:pt idx="0">
                  <c:v>1201</c:v>
                </c:pt>
                <c:pt idx="1">
                  <c:v>1075</c:v>
                </c:pt>
                <c:pt idx="2">
                  <c:v>903</c:v>
                </c:pt>
                <c:pt idx="3">
                  <c:v>592</c:v>
                </c:pt>
                <c:pt idx="4">
                  <c:v>685</c:v>
                </c:pt>
                <c:pt idx="5">
                  <c:v>1230</c:v>
                </c:pt>
                <c:pt idx="6">
                  <c:v>1182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D3-4F5A-B143-CCB7E77E5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85482176"/>
        <c:axId val="993317296"/>
      </c:barChart>
      <c:catAx>
        <c:axId val="128548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/>
                  <a:t>Sujeto de prueba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993317296"/>
        <c:crosses val="autoZero"/>
        <c:auto val="1"/>
        <c:lblAlgn val="ctr"/>
        <c:lblOffset val="100"/>
        <c:noMultiLvlLbl val="0"/>
      </c:catAx>
      <c:valAx>
        <c:axId val="99331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/>
                  <a:t>Cantidad de caracteres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548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Cantidad de errores con y sin pulsos binaurales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ErrorTotal!$B$1</c:f>
              <c:strCache>
                <c:ptCount val="1"/>
                <c:pt idx="0">
                  <c:v>Sin pulsos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9525" cap="flat" cmpd="sng" algn="ctr">
              <a:solidFill>
                <a:schemeClr val="accent6">
                  <a:tint val="77000"/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ErrorTotal!$B$2:$B$8</c:f>
              <c:numCache>
                <c:formatCode>General</c:formatCode>
                <c:ptCount val="7"/>
                <c:pt idx="0">
                  <c:v>8</c:v>
                </c:pt>
                <c:pt idx="1">
                  <c:v>176</c:v>
                </c:pt>
                <c:pt idx="2">
                  <c:v>17</c:v>
                </c:pt>
                <c:pt idx="3">
                  <c:v>20</c:v>
                </c:pt>
                <c:pt idx="4">
                  <c:v>11</c:v>
                </c:pt>
                <c:pt idx="5">
                  <c:v>14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1-4CAA-B5FB-34785A1BF978}"/>
            </c:ext>
          </c:extLst>
        </c:ser>
        <c:ser>
          <c:idx val="1"/>
          <c:order val="1"/>
          <c:tx>
            <c:strRef>
              <c:f>ErrorTotal!$C$1</c:f>
              <c:strCache>
                <c:ptCount val="1"/>
                <c:pt idx="0">
                  <c:v>Con pulsos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76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shade val="76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shade val="76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76000"/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ErrorTotal!$C$2:$C$8</c:f>
              <c:numCache>
                <c:formatCode>General</c:formatCode>
                <c:ptCount val="7"/>
                <c:pt idx="0">
                  <c:v>18</c:v>
                </c:pt>
                <c:pt idx="1">
                  <c:v>15</c:v>
                </c:pt>
                <c:pt idx="2">
                  <c:v>13</c:v>
                </c:pt>
                <c:pt idx="3">
                  <c:v>24</c:v>
                </c:pt>
                <c:pt idx="4">
                  <c:v>10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31-4CAA-B5FB-34785A1BF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85482176"/>
        <c:axId val="993317296"/>
      </c:barChart>
      <c:catAx>
        <c:axId val="128548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/>
                  <a:t>Sujeto de prueba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993317296"/>
        <c:crosses val="autoZero"/>
        <c:auto val="1"/>
        <c:lblAlgn val="ctr"/>
        <c:lblOffset val="100"/>
        <c:noMultiLvlLbl val="0"/>
      </c:catAx>
      <c:valAx>
        <c:axId val="99331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/>
                  <a:t>Cantidad de errores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548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301359</xdr:colOff>
      <xdr:row>0</xdr:row>
      <xdr:rowOff>66729</xdr:rowOff>
    </xdr:from>
    <xdr:to>
      <xdr:col>23</xdr:col>
      <xdr:colOff>10099</xdr:colOff>
      <xdr:row>15</xdr:row>
      <xdr:rowOff>2285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377406</xdr:colOff>
      <xdr:row>16</xdr:row>
      <xdr:rowOff>167736</xdr:rowOff>
    </xdr:from>
    <xdr:to>
      <xdr:col>23</xdr:col>
      <xdr:colOff>86146</xdr:colOff>
      <xdr:row>31</xdr:row>
      <xdr:rowOff>145226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D1A47D-4F8B-41B9-A8C5-348388272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100013</xdr:colOff>
      <xdr:row>1</xdr:row>
      <xdr:rowOff>65087</xdr:rowOff>
    </xdr:from>
    <xdr:to>
      <xdr:col>21</xdr:col>
      <xdr:colOff>406400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12700</xdr:rowOff>
    </xdr:from>
    <xdr:to>
      <xdr:col>21</xdr:col>
      <xdr:colOff>319558</xdr:colOff>
      <xdr:row>15</xdr:row>
      <xdr:rowOff>79787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63500</xdr:rowOff>
    </xdr:from>
    <xdr:to>
      <xdr:col>11</xdr:col>
      <xdr:colOff>523875</xdr:colOff>
      <xdr:row>16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63500</xdr:rowOff>
    </xdr:from>
    <xdr:to>
      <xdr:col>11</xdr:col>
      <xdr:colOff>523875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3B4F-3D75-4B95-86A7-DCDAAB7758F6}">
  <sheetPr codeName="Sheet1"/>
  <dimension ref="A1:N33"/>
  <sheetViews>
    <sheetView topLeftCell="H1" zoomScale="106" workbookViewId="0">
      <selection activeCell="K24" sqref="K24"/>
    </sheetView>
  </sheetViews>
  <sheetFormatPr defaultRowHeight="14.5" x14ac:dyDescent="0.35"/>
  <cols>
    <col min="7" max="7" width="27.6328125" customWidth="1"/>
  </cols>
  <sheetData>
    <row r="1" spans="1:14" x14ac:dyDescent="0.35">
      <c r="A1" t="s">
        <v>0</v>
      </c>
      <c r="B1" t="s">
        <v>59</v>
      </c>
      <c r="C1" t="s">
        <v>32</v>
      </c>
      <c r="D1" t="s">
        <v>33</v>
      </c>
      <c r="E1" t="s">
        <v>58</v>
      </c>
      <c r="G1" t="s">
        <v>34</v>
      </c>
      <c r="K1" t="s">
        <v>53</v>
      </c>
      <c r="L1">
        <f>COUNTIF(B1:B50,"No")</f>
        <v>11</v>
      </c>
    </row>
    <row r="2" spans="1:14" ht="15" thickBot="1" x14ac:dyDescent="0.4">
      <c r="A2">
        <v>1</v>
      </c>
      <c r="B2" t="s">
        <v>12</v>
      </c>
      <c r="C2">
        <v>2</v>
      </c>
      <c r="D2">
        <v>1</v>
      </c>
      <c r="E2">
        <f>D2-C2</f>
        <v>-1</v>
      </c>
      <c r="K2" t="s">
        <v>54</v>
      </c>
      <c r="L2" t="s">
        <v>55</v>
      </c>
      <c r="M2" t="s">
        <v>56</v>
      </c>
      <c r="N2" t="s">
        <v>57</v>
      </c>
    </row>
    <row r="3" spans="1:14" ht="15" thickBot="1" x14ac:dyDescent="0.4">
      <c r="A3">
        <v>2</v>
      </c>
      <c r="B3" t="s">
        <v>12</v>
      </c>
      <c r="C3">
        <v>0</v>
      </c>
      <c r="D3">
        <v>4</v>
      </c>
      <c r="E3">
        <f t="shared" ref="E3:E17" si="0">D3-C3</f>
        <v>4</v>
      </c>
      <c r="G3" s="21"/>
      <c r="H3" s="21" t="s">
        <v>32</v>
      </c>
      <c r="I3" s="21" t="s">
        <v>33</v>
      </c>
      <c r="K3">
        <v>1</v>
      </c>
      <c r="L3" s="13" cm="1">
        <f t="array" ref="L3:L13">_xlfn._xlws.SORT(E2:E12,,1)</f>
        <v>-3</v>
      </c>
      <c r="M3">
        <f t="shared" ref="M3:M13" si="1">(K3-0.5)/$L$1</f>
        <v>4.5454545454545456E-2</v>
      </c>
      <c r="N3">
        <f t="shared" ref="N3:N13" si="2">_xlfn.NORM.S.INV(M3)</f>
        <v>-1.6906216295848977</v>
      </c>
    </row>
    <row r="4" spans="1:14" ht="15" thickBot="1" x14ac:dyDescent="0.4">
      <c r="A4">
        <v>3</v>
      </c>
      <c r="B4" t="s">
        <v>12</v>
      </c>
      <c r="C4">
        <v>4</v>
      </c>
      <c r="D4">
        <v>6</v>
      </c>
      <c r="E4">
        <f t="shared" si="0"/>
        <v>2</v>
      </c>
      <c r="G4" t="s">
        <v>35</v>
      </c>
      <c r="H4">
        <v>-0.54545454545454541</v>
      </c>
      <c r="I4">
        <v>0.81818181818181823</v>
      </c>
      <c r="K4">
        <v>2</v>
      </c>
      <c r="L4" s="23">
        <v>-2</v>
      </c>
      <c r="M4">
        <f t="shared" si="1"/>
        <v>0.13636363636363635</v>
      </c>
      <c r="N4">
        <f t="shared" si="2"/>
        <v>-1.096803562093513</v>
      </c>
    </row>
    <row r="5" spans="1:14" ht="15" thickBot="1" x14ac:dyDescent="0.4">
      <c r="A5">
        <v>4</v>
      </c>
      <c r="B5" t="s">
        <v>12</v>
      </c>
      <c r="C5">
        <v>-3</v>
      </c>
      <c r="D5">
        <v>-2</v>
      </c>
      <c r="E5">
        <f t="shared" si="0"/>
        <v>1</v>
      </c>
      <c r="G5" t="s">
        <v>36</v>
      </c>
      <c r="H5">
        <v>5.6727272727272728</v>
      </c>
      <c r="I5">
        <v>12.563636363636364</v>
      </c>
      <c r="K5">
        <v>3</v>
      </c>
      <c r="L5" s="13">
        <v>-1</v>
      </c>
      <c r="M5">
        <f t="shared" si="1"/>
        <v>0.22727272727272727</v>
      </c>
      <c r="N5">
        <f t="shared" si="2"/>
        <v>-0.74785859476330196</v>
      </c>
    </row>
    <row r="6" spans="1:14" ht="15" thickBot="1" x14ac:dyDescent="0.4">
      <c r="A6">
        <v>5</v>
      </c>
      <c r="B6" t="s">
        <v>12</v>
      </c>
      <c r="C6">
        <v>-2</v>
      </c>
      <c r="D6">
        <v>-1</v>
      </c>
      <c r="E6">
        <f t="shared" si="0"/>
        <v>1</v>
      </c>
      <c r="G6" t="s">
        <v>37</v>
      </c>
      <c r="H6">
        <v>11</v>
      </c>
      <c r="I6">
        <v>11</v>
      </c>
      <c r="K6">
        <v>4</v>
      </c>
      <c r="L6" s="13">
        <v>1</v>
      </c>
      <c r="M6">
        <f t="shared" si="1"/>
        <v>0.31818181818181818</v>
      </c>
      <c r="N6">
        <f t="shared" si="2"/>
        <v>-0.47278912099226744</v>
      </c>
    </row>
    <row r="7" spans="1:14" ht="15" thickBot="1" x14ac:dyDescent="0.4">
      <c r="A7">
        <v>6</v>
      </c>
      <c r="B7" t="s">
        <v>12</v>
      </c>
      <c r="C7">
        <v>-3</v>
      </c>
      <c r="D7">
        <v>-6</v>
      </c>
      <c r="E7">
        <f t="shared" si="0"/>
        <v>-3</v>
      </c>
      <c r="G7" t="s">
        <v>38</v>
      </c>
      <c r="H7">
        <v>0.54380733575410534</v>
      </c>
      <c r="K7">
        <v>5</v>
      </c>
      <c r="L7" s="23">
        <v>1</v>
      </c>
      <c r="M7">
        <f t="shared" si="1"/>
        <v>0.40909090909090912</v>
      </c>
      <c r="N7">
        <f t="shared" si="2"/>
        <v>-0.22988411757923208</v>
      </c>
    </row>
    <row r="8" spans="1:14" ht="15" thickBot="1" x14ac:dyDescent="0.4">
      <c r="A8">
        <v>7</v>
      </c>
      <c r="B8" t="s">
        <v>12</v>
      </c>
      <c r="C8">
        <v>1</v>
      </c>
      <c r="D8">
        <v>2</v>
      </c>
      <c r="E8">
        <f t="shared" si="0"/>
        <v>1</v>
      </c>
      <c r="G8" t="s">
        <v>39</v>
      </c>
      <c r="H8">
        <v>0</v>
      </c>
      <c r="K8">
        <v>6</v>
      </c>
      <c r="L8" s="23">
        <v>1</v>
      </c>
      <c r="M8">
        <f t="shared" si="1"/>
        <v>0.5</v>
      </c>
      <c r="N8">
        <f t="shared" si="2"/>
        <v>0</v>
      </c>
    </row>
    <row r="9" spans="1:14" ht="15" thickBot="1" x14ac:dyDescent="0.4">
      <c r="A9">
        <v>8</v>
      </c>
      <c r="B9" t="s">
        <v>12</v>
      </c>
      <c r="C9">
        <v>-1</v>
      </c>
      <c r="D9">
        <v>-3</v>
      </c>
      <c r="E9">
        <f t="shared" si="0"/>
        <v>-2</v>
      </c>
      <c r="G9" t="s">
        <v>40</v>
      </c>
      <c r="H9">
        <v>10</v>
      </c>
      <c r="K9">
        <v>7</v>
      </c>
      <c r="L9" s="13">
        <v>1</v>
      </c>
      <c r="M9">
        <f t="shared" si="1"/>
        <v>0.59090909090909094</v>
      </c>
      <c r="N9">
        <f t="shared" si="2"/>
        <v>0.22988411757923222</v>
      </c>
    </row>
    <row r="10" spans="1:14" x14ac:dyDescent="0.35">
      <c r="A10">
        <v>9</v>
      </c>
      <c r="B10" t="s">
        <v>12</v>
      </c>
      <c r="C10">
        <v>0</v>
      </c>
      <c r="D10">
        <v>1</v>
      </c>
      <c r="E10">
        <f t="shared" si="0"/>
        <v>1</v>
      </c>
      <c r="G10" s="22" t="s">
        <v>41</v>
      </c>
      <c r="H10" s="22">
        <v>-1.5030090301053793</v>
      </c>
      <c r="K10">
        <v>8</v>
      </c>
      <c r="L10" s="29">
        <v>2</v>
      </c>
      <c r="M10">
        <f>(K10-0.5)/$L$1</f>
        <v>0.68181818181818177</v>
      </c>
      <c r="N10">
        <f t="shared" si="2"/>
        <v>0.47278912099226728</v>
      </c>
    </row>
    <row r="11" spans="1:14" x14ac:dyDescent="0.35">
      <c r="A11">
        <v>10</v>
      </c>
      <c r="B11" t="s">
        <v>12</v>
      </c>
      <c r="C11">
        <v>-4</v>
      </c>
      <c r="D11">
        <v>4</v>
      </c>
      <c r="E11">
        <f t="shared" si="0"/>
        <v>8</v>
      </c>
      <c r="G11" s="22" t="s">
        <v>42</v>
      </c>
      <c r="H11" s="22">
        <v>8.1870954407484459E-2</v>
      </c>
      <c r="K11">
        <v>9</v>
      </c>
      <c r="L11">
        <v>3</v>
      </c>
      <c r="M11">
        <f t="shared" si="1"/>
        <v>0.77272727272727271</v>
      </c>
      <c r="N11">
        <f t="shared" si="2"/>
        <v>0.74785859476330196</v>
      </c>
    </row>
    <row r="12" spans="1:14" x14ac:dyDescent="0.35">
      <c r="A12">
        <v>11</v>
      </c>
      <c r="B12" t="s">
        <v>12</v>
      </c>
      <c r="C12">
        <v>0</v>
      </c>
      <c r="D12">
        <v>3</v>
      </c>
      <c r="E12">
        <f t="shared" si="0"/>
        <v>3</v>
      </c>
      <c r="G12" s="22" t="s">
        <v>43</v>
      </c>
      <c r="H12" s="22">
        <v>1.812461122811676</v>
      </c>
      <c r="K12">
        <v>10</v>
      </c>
      <c r="L12">
        <v>4</v>
      </c>
      <c r="M12">
        <f t="shared" si="1"/>
        <v>0.86363636363636365</v>
      </c>
      <c r="N12">
        <f t="shared" si="2"/>
        <v>1.096803562093513</v>
      </c>
    </row>
    <row r="13" spans="1:14" x14ac:dyDescent="0.35">
      <c r="A13">
        <v>12</v>
      </c>
      <c r="B13" t="s">
        <v>60</v>
      </c>
      <c r="C13">
        <v>10</v>
      </c>
      <c r="D13">
        <v>2</v>
      </c>
      <c r="E13">
        <f t="shared" si="0"/>
        <v>-8</v>
      </c>
      <c r="G13" t="s">
        <v>44</v>
      </c>
      <c r="H13">
        <v>0.16374190881496892</v>
      </c>
      <c r="K13">
        <v>11</v>
      </c>
      <c r="L13" s="28">
        <v>8</v>
      </c>
      <c r="M13">
        <f t="shared" si="1"/>
        <v>0.95454545454545459</v>
      </c>
      <c r="N13">
        <f t="shared" si="2"/>
        <v>1.6906216295848984</v>
      </c>
    </row>
    <row r="14" spans="1:14" ht="15" thickBot="1" x14ac:dyDescent="0.4">
      <c r="A14">
        <v>13</v>
      </c>
      <c r="B14" t="s">
        <v>60</v>
      </c>
      <c r="C14">
        <v>10</v>
      </c>
      <c r="D14">
        <v>10</v>
      </c>
      <c r="E14">
        <f t="shared" si="0"/>
        <v>0</v>
      </c>
      <c r="G14" s="20" t="s">
        <v>45</v>
      </c>
      <c r="H14" s="20">
        <v>2.2281388519862744</v>
      </c>
      <c r="I14" s="20"/>
    </row>
    <row r="15" spans="1:14" x14ac:dyDescent="0.35">
      <c r="A15">
        <v>14</v>
      </c>
      <c r="B15" t="s">
        <v>60</v>
      </c>
      <c r="C15">
        <v>8</v>
      </c>
      <c r="D15">
        <v>6</v>
      </c>
      <c r="E15">
        <f t="shared" si="0"/>
        <v>-2</v>
      </c>
    </row>
    <row r="16" spans="1:14" x14ac:dyDescent="0.35">
      <c r="A16">
        <v>15</v>
      </c>
      <c r="B16" t="s">
        <v>60</v>
      </c>
      <c r="C16">
        <v>5</v>
      </c>
      <c r="D16">
        <v>11</v>
      </c>
      <c r="E16">
        <f t="shared" si="0"/>
        <v>6</v>
      </c>
    </row>
    <row r="17" spans="1:14" x14ac:dyDescent="0.35">
      <c r="A17">
        <v>16</v>
      </c>
      <c r="B17" t="s">
        <v>60</v>
      </c>
      <c r="C17">
        <v>3</v>
      </c>
      <c r="D17">
        <v>6</v>
      </c>
      <c r="E17">
        <f t="shared" si="0"/>
        <v>3</v>
      </c>
      <c r="G17" t="s">
        <v>34</v>
      </c>
    </row>
    <row r="18" spans="1:14" ht="15" thickBot="1" x14ac:dyDescent="0.4"/>
    <row r="19" spans="1:14" x14ac:dyDescent="0.35">
      <c r="G19" s="21"/>
      <c r="H19" s="21" t="s">
        <v>32</v>
      </c>
      <c r="I19" s="21" t="s">
        <v>33</v>
      </c>
    </row>
    <row r="20" spans="1:14" x14ac:dyDescent="0.35">
      <c r="G20" t="s">
        <v>35</v>
      </c>
      <c r="H20">
        <v>7.2</v>
      </c>
      <c r="I20" s="31">
        <v>7</v>
      </c>
      <c r="K20" t="s">
        <v>53</v>
      </c>
      <c r="L20">
        <f>COUNTIF(B1:B50,"Sí")</f>
        <v>5</v>
      </c>
    </row>
    <row r="21" spans="1:14" x14ac:dyDescent="0.35">
      <c r="G21" t="s">
        <v>36</v>
      </c>
      <c r="H21">
        <v>9.7000000000000028</v>
      </c>
      <c r="I21">
        <v>13</v>
      </c>
      <c r="K21">
        <v>1</v>
      </c>
      <c r="L21" cm="1">
        <f t="array" ref="L21:L25">_xlfn._xlws.SORT(E13:E17,,1)</f>
        <v>-8</v>
      </c>
      <c r="M21">
        <f>(K21-0.5)/$L$1</f>
        <v>4.5454545454545456E-2</v>
      </c>
      <c r="N21">
        <f>_xlfn.NORM.S.INV(M21)</f>
        <v>-1.6906216295848977</v>
      </c>
    </row>
    <row r="22" spans="1:14" x14ac:dyDescent="0.35">
      <c r="G22" t="s">
        <v>37</v>
      </c>
      <c r="H22">
        <v>5</v>
      </c>
      <c r="I22">
        <v>5</v>
      </c>
      <c r="K22">
        <v>2</v>
      </c>
      <c r="L22">
        <v>-2</v>
      </c>
      <c r="M22">
        <f>(K22-0.5)/$L$1</f>
        <v>0.13636363636363635</v>
      </c>
      <c r="N22">
        <f>_xlfn.NORM.S.INV(M22)</f>
        <v>-1.096803562093513</v>
      </c>
    </row>
    <row r="23" spans="1:14" x14ac:dyDescent="0.35">
      <c r="G23" t="s">
        <v>38</v>
      </c>
      <c r="H23">
        <v>-0.24489231153834698</v>
      </c>
      <c r="K23">
        <v>3</v>
      </c>
      <c r="L23">
        <v>0</v>
      </c>
      <c r="M23">
        <f>(K23-0.5)/$L$1</f>
        <v>0.22727272727272727</v>
      </c>
      <c r="N23">
        <f>_xlfn.NORM.S.INV(M23)</f>
        <v>-0.74785859476330196</v>
      </c>
    </row>
    <row r="24" spans="1:14" x14ac:dyDescent="0.35">
      <c r="G24" t="s">
        <v>39</v>
      </c>
      <c r="H24">
        <v>0</v>
      </c>
      <c r="K24">
        <v>4</v>
      </c>
      <c r="L24">
        <v>3</v>
      </c>
      <c r="M24">
        <f>(K24-0.5)/$L$1</f>
        <v>0.31818181818181818</v>
      </c>
      <c r="N24">
        <f>_xlfn.NORM.S.INV(M24)</f>
        <v>-0.47278912099226744</v>
      </c>
    </row>
    <row r="25" spans="1:14" x14ac:dyDescent="0.35">
      <c r="G25" t="s">
        <v>40</v>
      </c>
      <c r="H25">
        <v>4</v>
      </c>
      <c r="K25">
        <v>5</v>
      </c>
      <c r="L25" s="24">
        <v>6</v>
      </c>
      <c r="M25">
        <f>(K25-0.5)/$L$1</f>
        <v>0.40909090909090912</v>
      </c>
      <c r="N25">
        <f>_xlfn.NORM.S.INV(M25)</f>
        <v>-0.22988411757923208</v>
      </c>
    </row>
    <row r="26" spans="1:14" x14ac:dyDescent="0.35">
      <c r="G26" s="22" t="s">
        <v>41</v>
      </c>
      <c r="H26" s="22">
        <v>8.4215192106651904E-2</v>
      </c>
    </row>
    <row r="27" spans="1:14" x14ac:dyDescent="0.35">
      <c r="G27" s="22" t="s">
        <v>42</v>
      </c>
      <c r="H27" s="22">
        <v>0.46846587804078005</v>
      </c>
    </row>
    <row r="28" spans="1:14" x14ac:dyDescent="0.35">
      <c r="G28" s="22" t="s">
        <v>43</v>
      </c>
      <c r="H28" s="22">
        <v>2.1318467863266499</v>
      </c>
    </row>
    <row r="29" spans="1:14" x14ac:dyDescent="0.35">
      <c r="G29" t="s">
        <v>44</v>
      </c>
      <c r="H29">
        <v>0.9369317560815601</v>
      </c>
    </row>
    <row r="30" spans="1:14" ht="15" thickBot="1" x14ac:dyDescent="0.4">
      <c r="G30" s="20" t="s">
        <v>45</v>
      </c>
      <c r="H30" s="20">
        <v>2.7764451051977934</v>
      </c>
      <c r="I30" s="20"/>
    </row>
    <row r="33" spans="7:9" x14ac:dyDescent="0.35">
      <c r="G33" s="30"/>
      <c r="H33" s="30"/>
      <c r="I33" s="30"/>
    </row>
  </sheetData>
  <autoFilter ref="A1:E17" xr:uid="{B66B3B4F-3D75-4B95-86A7-DCDAAB7758F6}"/>
  <sortState xmlns:xlrd2="http://schemas.microsoft.com/office/spreadsheetml/2017/richdata2" ref="L4:L18">
    <sortCondition ref="L3:L1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4022-93F7-4F04-ADAA-549F04853016}">
  <sheetPr codeName="Sheet2"/>
  <dimension ref="A1:P9"/>
  <sheetViews>
    <sheetView workbookViewId="0">
      <selection activeCell="G13" sqref="G13"/>
    </sheetView>
  </sheetViews>
  <sheetFormatPr defaultRowHeight="14.5" x14ac:dyDescent="0.35"/>
  <sheetData>
    <row r="1" spans="1:16" ht="26" customHeight="1" thickTop="1" thickBot="1" x14ac:dyDescent="0.4">
      <c r="A1" s="32"/>
      <c r="B1" s="34" t="s">
        <v>1</v>
      </c>
      <c r="C1" s="35"/>
      <c r="D1" s="1" t="s">
        <v>2</v>
      </c>
      <c r="E1" s="36" t="s">
        <v>3</v>
      </c>
      <c r="F1" s="37"/>
      <c r="G1" s="37"/>
      <c r="H1" s="37"/>
      <c r="I1" s="37"/>
      <c r="J1" s="37"/>
      <c r="K1" s="37"/>
      <c r="L1" s="38"/>
      <c r="M1" s="39" t="s">
        <v>4</v>
      </c>
      <c r="N1" s="40"/>
      <c r="O1" s="40"/>
      <c r="P1" s="41"/>
    </row>
    <row r="2" spans="1:16" ht="40" thickBot="1" x14ac:dyDescent="0.4">
      <c r="A2" s="33"/>
      <c r="B2" s="2" t="s">
        <v>5</v>
      </c>
      <c r="C2" s="3" t="s">
        <v>6</v>
      </c>
      <c r="D2" s="3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3" t="s">
        <v>15</v>
      </c>
      <c r="M2" s="4" t="s">
        <v>16</v>
      </c>
      <c r="N2" s="4" t="s">
        <v>17</v>
      </c>
      <c r="O2" s="4" t="s">
        <v>18</v>
      </c>
      <c r="P2" s="5" t="s">
        <v>19</v>
      </c>
    </row>
    <row r="3" spans="1:16" ht="15.5" thickTop="1" thickBot="1" x14ac:dyDescent="0.4">
      <c r="A3" s="6">
        <v>1</v>
      </c>
      <c r="B3" s="7" t="s">
        <v>22</v>
      </c>
      <c r="C3" s="8" t="s">
        <v>21</v>
      </c>
      <c r="D3" s="9"/>
      <c r="E3" s="10">
        <v>1160</v>
      </c>
      <c r="F3" s="10">
        <v>3</v>
      </c>
      <c r="G3" s="10">
        <v>2</v>
      </c>
      <c r="H3" s="10">
        <v>713</v>
      </c>
      <c r="I3" s="10">
        <v>442</v>
      </c>
      <c r="J3" s="10">
        <v>8</v>
      </c>
      <c r="K3" s="10">
        <v>0.27</v>
      </c>
      <c r="L3" s="11">
        <v>3</v>
      </c>
      <c r="M3" s="10">
        <v>38.67</v>
      </c>
      <c r="N3" s="10">
        <v>72.19</v>
      </c>
      <c r="O3" s="13">
        <v>0.99</v>
      </c>
      <c r="P3" s="12" t="s">
        <v>23</v>
      </c>
    </row>
    <row r="4" spans="1:16" ht="15" thickBot="1" x14ac:dyDescent="0.4">
      <c r="A4" s="6">
        <v>2</v>
      </c>
      <c r="B4" s="7" t="s">
        <v>20</v>
      </c>
      <c r="C4" s="8" t="s">
        <v>21</v>
      </c>
      <c r="D4" s="9" t="s">
        <v>25</v>
      </c>
      <c r="E4" s="10">
        <v>935</v>
      </c>
      <c r="F4" s="10">
        <v>6</v>
      </c>
      <c r="G4" s="10">
        <v>57</v>
      </c>
      <c r="H4" s="10">
        <v>551</v>
      </c>
      <c r="I4" s="10">
        <v>321</v>
      </c>
      <c r="J4" s="10">
        <v>176</v>
      </c>
      <c r="K4" s="10">
        <v>5.87</v>
      </c>
      <c r="L4" s="11">
        <v>113</v>
      </c>
      <c r="M4" s="10">
        <v>31.17</v>
      </c>
      <c r="N4" s="10">
        <v>54.5</v>
      </c>
      <c r="O4" s="15">
        <v>0.81</v>
      </c>
      <c r="P4" s="12" t="s">
        <v>26</v>
      </c>
    </row>
    <row r="5" spans="1:16" ht="15" thickBot="1" x14ac:dyDescent="0.4">
      <c r="A5" s="6">
        <v>3</v>
      </c>
      <c r="B5" s="7" t="s">
        <v>20</v>
      </c>
      <c r="C5" s="8" t="s">
        <v>28</v>
      </c>
      <c r="D5" s="9" t="s">
        <v>25</v>
      </c>
      <c r="E5" s="10">
        <v>847</v>
      </c>
      <c r="F5" s="10">
        <v>0</v>
      </c>
      <c r="G5" s="10">
        <v>16</v>
      </c>
      <c r="H5" s="10">
        <v>550</v>
      </c>
      <c r="I5" s="10">
        <v>281</v>
      </c>
      <c r="J5" s="10">
        <v>17</v>
      </c>
      <c r="K5" s="10">
        <v>0.56999999999999995</v>
      </c>
      <c r="L5" s="11">
        <v>1</v>
      </c>
      <c r="M5" s="10">
        <v>28.23</v>
      </c>
      <c r="N5" s="10">
        <v>51.94</v>
      </c>
      <c r="O5" s="13">
        <v>0.98</v>
      </c>
      <c r="P5" s="12" t="s">
        <v>23</v>
      </c>
    </row>
    <row r="6" spans="1:16" ht="15" thickBot="1" x14ac:dyDescent="0.4">
      <c r="A6" s="6">
        <v>4</v>
      </c>
      <c r="B6" s="7" t="s">
        <v>20</v>
      </c>
      <c r="C6" s="8" t="s">
        <v>29</v>
      </c>
      <c r="D6" s="9" t="s">
        <v>25</v>
      </c>
      <c r="E6" s="10">
        <v>758</v>
      </c>
      <c r="F6" s="10">
        <v>2</v>
      </c>
      <c r="G6" s="10">
        <v>2</v>
      </c>
      <c r="H6" s="10">
        <v>500</v>
      </c>
      <c r="I6" s="10">
        <v>254</v>
      </c>
      <c r="J6" s="10">
        <v>20</v>
      </c>
      <c r="K6" s="10">
        <v>0.67</v>
      </c>
      <c r="L6" s="11">
        <v>16</v>
      </c>
      <c r="M6" s="10">
        <v>25.27</v>
      </c>
      <c r="N6" s="10">
        <v>47.13</v>
      </c>
      <c r="O6" s="16">
        <v>0.97</v>
      </c>
      <c r="P6" s="12" t="s">
        <v>30</v>
      </c>
    </row>
    <row r="7" spans="1:16" ht="15" thickBot="1" x14ac:dyDescent="0.4">
      <c r="A7" s="6">
        <v>5</v>
      </c>
      <c r="B7" s="7" t="s">
        <v>22</v>
      </c>
      <c r="C7" s="8" t="s">
        <v>29</v>
      </c>
      <c r="D7" s="9" t="s">
        <v>25</v>
      </c>
      <c r="E7" s="10">
        <v>535</v>
      </c>
      <c r="F7" s="10">
        <v>9</v>
      </c>
      <c r="G7" s="10">
        <v>2</v>
      </c>
      <c r="H7" s="10">
        <v>308</v>
      </c>
      <c r="I7" s="10">
        <v>216</v>
      </c>
      <c r="J7" s="10">
        <v>11</v>
      </c>
      <c r="K7" s="10">
        <v>0.37</v>
      </c>
      <c r="L7" s="11">
        <v>0</v>
      </c>
      <c r="M7" s="10">
        <v>17.829999999999998</v>
      </c>
      <c r="N7" s="10">
        <v>32.75</v>
      </c>
      <c r="O7" s="13">
        <v>0.98</v>
      </c>
      <c r="P7" s="12" t="s">
        <v>23</v>
      </c>
    </row>
    <row r="8" spans="1:16" ht="15" thickBot="1" x14ac:dyDescent="0.4">
      <c r="A8" s="6">
        <v>6</v>
      </c>
      <c r="B8" s="7" t="s">
        <v>20</v>
      </c>
      <c r="C8" s="8" t="s">
        <v>21</v>
      </c>
      <c r="D8" s="9" t="s">
        <v>25</v>
      </c>
      <c r="E8" s="10">
        <v>994</v>
      </c>
      <c r="F8" s="10">
        <v>3</v>
      </c>
      <c r="G8" s="10">
        <v>10</v>
      </c>
      <c r="H8" s="10">
        <v>607</v>
      </c>
      <c r="I8" s="10">
        <v>374</v>
      </c>
      <c r="J8" s="10">
        <v>14</v>
      </c>
      <c r="K8" s="10">
        <v>0.47</v>
      </c>
      <c r="L8" s="11">
        <v>1</v>
      </c>
      <c r="M8" s="10">
        <v>33.130000000000003</v>
      </c>
      <c r="N8" s="10">
        <v>65.400000000000006</v>
      </c>
      <c r="O8" s="13">
        <v>0.99</v>
      </c>
      <c r="P8" s="12" t="s">
        <v>23</v>
      </c>
    </row>
    <row r="9" spans="1:16" ht="15" thickBot="1" x14ac:dyDescent="0.4">
      <c r="A9" s="6">
        <v>7</v>
      </c>
      <c r="B9" s="14" t="s">
        <v>22</v>
      </c>
      <c r="C9" s="9" t="s">
        <v>21</v>
      </c>
      <c r="D9" s="9"/>
      <c r="E9" s="10">
        <v>868</v>
      </c>
      <c r="F9" s="10">
        <v>1</v>
      </c>
      <c r="G9" s="10">
        <v>7</v>
      </c>
      <c r="H9" s="10">
        <v>532</v>
      </c>
      <c r="I9" s="10">
        <v>328</v>
      </c>
      <c r="J9" s="10">
        <v>10</v>
      </c>
      <c r="K9" s="10">
        <v>0.33</v>
      </c>
      <c r="L9" s="11">
        <v>2</v>
      </c>
      <c r="M9" s="10">
        <v>28.93</v>
      </c>
      <c r="N9" s="10">
        <v>53.75</v>
      </c>
      <c r="O9" s="13">
        <v>0.99</v>
      </c>
      <c r="P9" s="12" t="s">
        <v>23</v>
      </c>
    </row>
  </sheetData>
  <mergeCells count="4">
    <mergeCell ref="A1:A2"/>
    <mergeCell ref="B1:C1"/>
    <mergeCell ref="E1:L1"/>
    <mergeCell ref="M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7D8D-A636-4C28-BB97-7B26C72CBDBA}">
  <dimension ref="A1:P9"/>
  <sheetViews>
    <sheetView workbookViewId="0">
      <selection activeCell="E2" sqref="E2"/>
    </sheetView>
  </sheetViews>
  <sheetFormatPr defaultRowHeight="14.5" x14ac:dyDescent="0.35"/>
  <sheetData>
    <row r="1" spans="1:16" ht="26" customHeight="1" thickTop="1" thickBot="1" x14ac:dyDescent="0.4">
      <c r="A1" s="32"/>
      <c r="B1" s="34" t="s">
        <v>1</v>
      </c>
      <c r="C1" s="35"/>
      <c r="D1" s="1" t="s">
        <v>2</v>
      </c>
      <c r="E1" s="36" t="s">
        <v>3</v>
      </c>
      <c r="F1" s="37"/>
      <c r="G1" s="37"/>
      <c r="H1" s="37"/>
      <c r="I1" s="37"/>
      <c r="J1" s="37"/>
      <c r="K1" s="37"/>
      <c r="L1" s="38"/>
      <c r="M1" s="39" t="s">
        <v>4</v>
      </c>
      <c r="N1" s="40"/>
      <c r="O1" s="40"/>
      <c r="P1" s="41"/>
    </row>
    <row r="2" spans="1:16" ht="40" thickBot="1" x14ac:dyDescent="0.4">
      <c r="A2" s="33"/>
      <c r="B2" s="2" t="s">
        <v>5</v>
      </c>
      <c r="C2" s="3" t="s">
        <v>6</v>
      </c>
      <c r="D2" s="3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3" t="s">
        <v>15</v>
      </c>
      <c r="M2" s="4" t="s">
        <v>16</v>
      </c>
      <c r="N2" s="4" t="s">
        <v>17</v>
      </c>
      <c r="O2" s="4" t="s">
        <v>18</v>
      </c>
      <c r="P2" s="5" t="s">
        <v>19</v>
      </c>
    </row>
    <row r="3" spans="1:16" ht="15.5" thickTop="1" thickBot="1" x14ac:dyDescent="0.4">
      <c r="A3" s="6">
        <v>1</v>
      </c>
      <c r="B3" s="7" t="s">
        <v>22</v>
      </c>
      <c r="C3" s="8" t="s">
        <v>21</v>
      </c>
      <c r="D3" s="9" t="s">
        <v>24</v>
      </c>
      <c r="E3" s="10">
        <v>1201</v>
      </c>
      <c r="F3" s="10">
        <v>0</v>
      </c>
      <c r="G3" s="10">
        <v>13</v>
      </c>
      <c r="H3" s="10">
        <v>761</v>
      </c>
      <c r="I3" s="10">
        <v>427</v>
      </c>
      <c r="J3" s="10">
        <v>18</v>
      </c>
      <c r="K3" s="10">
        <v>0.6</v>
      </c>
      <c r="L3" s="11">
        <v>5</v>
      </c>
      <c r="M3" s="10">
        <v>40.03</v>
      </c>
      <c r="N3" s="10">
        <v>74.25</v>
      </c>
      <c r="O3" s="13">
        <v>0.99</v>
      </c>
      <c r="P3" s="12" t="s">
        <v>23</v>
      </c>
    </row>
    <row r="4" spans="1:16" ht="15" thickBot="1" x14ac:dyDescent="0.4">
      <c r="A4" s="6">
        <v>2</v>
      </c>
      <c r="B4" s="7" t="s">
        <v>20</v>
      </c>
      <c r="C4" s="8" t="s">
        <v>21</v>
      </c>
      <c r="D4" s="9" t="s">
        <v>27</v>
      </c>
      <c r="E4" s="10">
        <v>1075</v>
      </c>
      <c r="F4" s="10">
        <v>5</v>
      </c>
      <c r="G4" s="10">
        <v>9</v>
      </c>
      <c r="H4" s="10">
        <v>674</v>
      </c>
      <c r="I4" s="10">
        <v>387</v>
      </c>
      <c r="J4" s="10">
        <v>15</v>
      </c>
      <c r="K4" s="10">
        <v>0.5</v>
      </c>
      <c r="L4" s="11">
        <v>1</v>
      </c>
      <c r="M4" s="10">
        <v>35.83</v>
      </c>
      <c r="N4" s="10">
        <v>66.31</v>
      </c>
      <c r="O4" s="13">
        <v>0.99</v>
      </c>
      <c r="P4" s="12" t="s">
        <v>23</v>
      </c>
    </row>
    <row r="5" spans="1:16" ht="15" thickBot="1" x14ac:dyDescent="0.4">
      <c r="A5" s="6">
        <v>3</v>
      </c>
      <c r="B5" s="7" t="s">
        <v>20</v>
      </c>
      <c r="C5" s="8" t="s">
        <v>28</v>
      </c>
      <c r="D5" s="9" t="s">
        <v>27</v>
      </c>
      <c r="E5" s="10">
        <v>903</v>
      </c>
      <c r="F5" s="10">
        <v>3</v>
      </c>
      <c r="G5" s="10">
        <v>9</v>
      </c>
      <c r="H5" s="10">
        <v>555</v>
      </c>
      <c r="I5" s="10">
        <v>336</v>
      </c>
      <c r="J5" s="10">
        <v>13</v>
      </c>
      <c r="K5" s="10">
        <v>0.43</v>
      </c>
      <c r="L5" s="11">
        <v>1</v>
      </c>
      <c r="M5" s="10">
        <v>30.1</v>
      </c>
      <c r="N5" s="10">
        <v>55.69</v>
      </c>
      <c r="O5" s="13">
        <v>0.99</v>
      </c>
      <c r="P5" s="12" t="s">
        <v>23</v>
      </c>
    </row>
    <row r="6" spans="1:16" ht="15" thickBot="1" x14ac:dyDescent="0.4">
      <c r="A6" s="6">
        <v>4</v>
      </c>
      <c r="B6" s="7" t="s">
        <v>20</v>
      </c>
      <c r="C6" s="8" t="s">
        <v>29</v>
      </c>
      <c r="D6" s="9" t="s">
        <v>27</v>
      </c>
      <c r="E6" s="10">
        <v>592</v>
      </c>
      <c r="F6" s="10">
        <v>4</v>
      </c>
      <c r="G6" s="10">
        <v>19</v>
      </c>
      <c r="H6" s="10">
        <v>360</v>
      </c>
      <c r="I6" s="10">
        <v>209</v>
      </c>
      <c r="J6" s="10">
        <v>24</v>
      </c>
      <c r="K6" s="10">
        <v>0.8</v>
      </c>
      <c r="L6" s="11">
        <v>1</v>
      </c>
      <c r="M6" s="10">
        <v>19.73</v>
      </c>
      <c r="N6" s="10">
        <v>35.56</v>
      </c>
      <c r="O6" s="16">
        <v>0.96</v>
      </c>
      <c r="P6" s="12" t="s">
        <v>30</v>
      </c>
    </row>
    <row r="7" spans="1:16" ht="15" thickBot="1" x14ac:dyDescent="0.4">
      <c r="A7" s="6">
        <v>5</v>
      </c>
      <c r="B7" s="7" t="s">
        <v>22</v>
      </c>
      <c r="C7" s="8" t="s">
        <v>29</v>
      </c>
      <c r="D7" s="9" t="s">
        <v>27</v>
      </c>
      <c r="E7" s="10">
        <v>685</v>
      </c>
      <c r="F7" s="10">
        <v>1</v>
      </c>
      <c r="G7" s="10">
        <v>9</v>
      </c>
      <c r="H7" s="10">
        <v>431</v>
      </c>
      <c r="I7" s="10">
        <v>244</v>
      </c>
      <c r="J7" s="10">
        <v>10</v>
      </c>
      <c r="K7" s="10">
        <v>0.33</v>
      </c>
      <c r="L7" s="11">
        <v>0</v>
      </c>
      <c r="M7" s="10">
        <v>22.83</v>
      </c>
      <c r="N7" s="10">
        <v>42.19</v>
      </c>
      <c r="O7" s="13">
        <v>0.99</v>
      </c>
      <c r="P7" s="12" t="s">
        <v>23</v>
      </c>
    </row>
    <row r="8" spans="1:16" ht="15" thickBot="1" x14ac:dyDescent="0.4">
      <c r="A8" s="6">
        <v>6</v>
      </c>
      <c r="B8" s="7" t="s">
        <v>20</v>
      </c>
      <c r="C8" s="8" t="s">
        <v>21</v>
      </c>
      <c r="D8" s="9" t="s">
        <v>27</v>
      </c>
      <c r="E8" s="10">
        <v>1230</v>
      </c>
      <c r="F8" s="10">
        <v>2</v>
      </c>
      <c r="G8" s="10">
        <v>3</v>
      </c>
      <c r="H8" s="10">
        <v>770</v>
      </c>
      <c r="I8" s="10">
        <v>455</v>
      </c>
      <c r="J8" s="10">
        <v>5</v>
      </c>
      <c r="K8" s="10">
        <v>0.17</v>
      </c>
      <c r="L8" s="11">
        <v>0</v>
      </c>
      <c r="M8" s="10">
        <v>41</v>
      </c>
      <c r="N8" s="10">
        <v>81.67</v>
      </c>
      <c r="O8" s="13">
        <v>1</v>
      </c>
      <c r="P8" s="12" t="s">
        <v>23</v>
      </c>
    </row>
    <row r="9" spans="1:16" ht="15" thickBot="1" x14ac:dyDescent="0.4">
      <c r="A9" s="17">
        <v>7</v>
      </c>
      <c r="B9" s="18" t="s">
        <v>22</v>
      </c>
      <c r="C9" s="18" t="s">
        <v>21</v>
      </c>
      <c r="D9" s="18" t="s">
        <v>31</v>
      </c>
      <c r="E9" s="17">
        <v>1182</v>
      </c>
      <c r="F9" s="17">
        <v>1</v>
      </c>
      <c r="G9" s="17">
        <v>4</v>
      </c>
      <c r="H9" s="17">
        <v>734</v>
      </c>
      <c r="I9" s="17">
        <v>443</v>
      </c>
      <c r="J9" s="17">
        <v>5</v>
      </c>
      <c r="K9" s="17">
        <v>0.17</v>
      </c>
      <c r="L9" s="17">
        <v>0</v>
      </c>
      <c r="M9" s="17">
        <v>39.4</v>
      </c>
      <c r="N9" s="17">
        <v>73.56</v>
      </c>
      <c r="O9" s="19">
        <v>1</v>
      </c>
      <c r="P9" s="18" t="s">
        <v>23</v>
      </c>
    </row>
  </sheetData>
  <mergeCells count="4">
    <mergeCell ref="A1:A2"/>
    <mergeCell ref="B1:C1"/>
    <mergeCell ref="E1:L1"/>
    <mergeCell ref="M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722B-F3DA-40F3-A7C0-AE2BA3323F9F}">
  <sheetPr codeName="Sheet3"/>
  <dimension ref="A1:M16"/>
  <sheetViews>
    <sheetView topLeftCell="F1" zoomScale="102" workbookViewId="0">
      <selection activeCell="K12" sqref="K12"/>
    </sheetView>
  </sheetViews>
  <sheetFormatPr defaultRowHeight="14.5" x14ac:dyDescent="0.35"/>
  <cols>
    <col min="6" max="6" width="31.7265625" customWidth="1"/>
  </cols>
  <sheetData>
    <row r="1" spans="1:13" ht="15" thickBot="1" x14ac:dyDescent="0.4">
      <c r="A1" t="s">
        <v>0</v>
      </c>
      <c r="B1" t="str" cm="1">
        <f t="array" aca="1" ref="B1:B8" ca="1">_xlfn._xlws.FILTER('Toulose-Pieron (Sin Pulsos)'!N:N, SUBTOTAL(103,OFFSET('Toulose-Pieron (Sin Pulsos)'!N:N,ROW('Toulose-Pieron (Sin Pulsos)'!N:N)-MIN(ROW('Toulose-Pieron (Sin Pulsos)'!N:N)),,1)))</f>
        <v>Vc (car/min)</v>
      </c>
      <c r="C1" t="str" cm="1">
        <f t="array" aca="1" ref="C1:C8" ca="1">_xlfn._xlws.FILTER('Toulose-Pieron (Con Pulsos)'!N:N, SUBTOTAL(103,OFFSET('Toulose-Pieron (Con Pulsos)'!N:N,ROW('Toulose-Pieron (Con Pulsos)'!N:N)-MIN(ROW('Toulose-Pieron (Con Pulsos)'!N:N)),,1)))</f>
        <v>Vc (car/min)</v>
      </c>
      <c r="D1" t="s">
        <v>58</v>
      </c>
      <c r="F1" t="s">
        <v>34</v>
      </c>
      <c r="J1" t="s">
        <v>53</v>
      </c>
      <c r="K1">
        <v>7</v>
      </c>
    </row>
    <row r="2" spans="1:13" ht="15" thickBot="1" x14ac:dyDescent="0.4">
      <c r="A2">
        <v>1</v>
      </c>
      <c r="B2" s="10">
        <f ca="1"/>
        <v>72.19</v>
      </c>
      <c r="C2" s="10">
        <f ca="1"/>
        <v>74.25</v>
      </c>
      <c r="D2">
        <f ca="1">C2-B2</f>
        <v>2.0600000000000023</v>
      </c>
      <c r="J2" t="s">
        <v>54</v>
      </c>
      <c r="K2" t="s">
        <v>55</v>
      </c>
      <c r="L2" t="s">
        <v>56</v>
      </c>
      <c r="M2" t="s">
        <v>57</v>
      </c>
    </row>
    <row r="3" spans="1:13" ht="15" thickBot="1" x14ac:dyDescent="0.4">
      <c r="A3">
        <v>2</v>
      </c>
      <c r="B3" s="10">
        <f ca="1"/>
        <v>54.5</v>
      </c>
      <c r="C3" s="10">
        <f ca="1"/>
        <v>66.31</v>
      </c>
      <c r="D3">
        <f t="shared" ref="D3:D8" ca="1" si="0">C3-B3</f>
        <v>11.810000000000002</v>
      </c>
      <c r="F3" s="21"/>
      <c r="G3" s="21" t="s">
        <v>32</v>
      </c>
      <c r="H3" s="21" t="s">
        <v>33</v>
      </c>
      <c r="J3">
        <v>1</v>
      </c>
      <c r="K3" s="10" cm="1">
        <f t="array" aca="1" ref="K3:K9" ca="1">_xlfn._xlws.SORT(D2:D8,,1)</f>
        <v>-11.57</v>
      </c>
      <c r="L3">
        <f>(J3-0.5)/$K$1</f>
        <v>7.1428571428571425E-2</v>
      </c>
      <c r="M3">
        <f>_xlfn.NORM.S.INV(L3)</f>
        <v>-1.4652337926855223</v>
      </c>
    </row>
    <row r="4" spans="1:13" ht="15" thickBot="1" x14ac:dyDescent="0.4">
      <c r="A4">
        <v>3</v>
      </c>
      <c r="B4" s="10">
        <f ca="1"/>
        <v>51.94</v>
      </c>
      <c r="C4" s="10">
        <f ca="1"/>
        <v>55.69</v>
      </c>
      <c r="D4">
        <f t="shared" ca="1" si="0"/>
        <v>3.75</v>
      </c>
      <c r="F4" t="s">
        <v>35</v>
      </c>
      <c r="G4">
        <v>53.951428571428565</v>
      </c>
      <c r="H4">
        <v>61.318571428571431</v>
      </c>
      <c r="J4">
        <v>2</v>
      </c>
      <c r="K4" s="10">
        <f ca="1"/>
        <v>2.0600000000000023</v>
      </c>
      <c r="L4">
        <f t="shared" ref="L4:L9" si="1">(J4-0.5)/$K$1</f>
        <v>0.21428571428571427</v>
      </c>
      <c r="M4">
        <f t="shared" ref="M4:M9" si="2">_xlfn.NORM.S.INV(L4)</f>
        <v>-0.79163860774337469</v>
      </c>
    </row>
    <row r="5" spans="1:13" ht="15" thickBot="1" x14ac:dyDescent="0.4">
      <c r="A5">
        <v>4</v>
      </c>
      <c r="B5" s="10">
        <f ca="1"/>
        <v>47.13</v>
      </c>
      <c r="C5" s="10">
        <f ca="1"/>
        <v>35.56</v>
      </c>
      <c r="D5">
        <f t="shared" ca="1" si="0"/>
        <v>-11.57</v>
      </c>
      <c r="F5" t="s">
        <v>36</v>
      </c>
      <c r="G5">
        <v>160.68918095238163</v>
      </c>
      <c r="H5">
        <v>302.87608095238102</v>
      </c>
      <c r="J5">
        <v>3</v>
      </c>
      <c r="K5" s="10">
        <f ca="1"/>
        <v>3.75</v>
      </c>
      <c r="L5">
        <f t="shared" si="1"/>
        <v>0.35714285714285715</v>
      </c>
      <c r="M5">
        <f t="shared" si="2"/>
        <v>-0.36610635680056969</v>
      </c>
    </row>
    <row r="6" spans="1:13" ht="15" thickBot="1" x14ac:dyDescent="0.4">
      <c r="A6">
        <v>5</v>
      </c>
      <c r="B6" s="10">
        <f ca="1"/>
        <v>32.75</v>
      </c>
      <c r="C6" s="10">
        <f ca="1"/>
        <v>42.19</v>
      </c>
      <c r="D6">
        <f t="shared" ca="1" si="0"/>
        <v>9.4399999999999977</v>
      </c>
      <c r="F6" t="s">
        <v>37</v>
      </c>
      <c r="G6">
        <v>7</v>
      </c>
      <c r="H6">
        <v>7</v>
      </c>
      <c r="J6">
        <v>4</v>
      </c>
      <c r="K6" s="10">
        <f ca="1"/>
        <v>9.4399999999999977</v>
      </c>
      <c r="L6">
        <f t="shared" si="1"/>
        <v>0.5</v>
      </c>
      <c r="M6">
        <f t="shared" si="2"/>
        <v>0</v>
      </c>
    </row>
    <row r="7" spans="1:13" ht="15" thickBot="1" x14ac:dyDescent="0.4">
      <c r="A7">
        <v>6</v>
      </c>
      <c r="B7" s="10">
        <f ca="1"/>
        <v>65.400000000000006</v>
      </c>
      <c r="C7" s="10">
        <f ca="1"/>
        <v>81.67</v>
      </c>
      <c r="D7">
        <f t="shared" ca="1" si="0"/>
        <v>16.269999999999996</v>
      </c>
      <c r="F7" t="s">
        <v>38</v>
      </c>
      <c r="G7">
        <v>0.8020951127442133</v>
      </c>
      <c r="J7">
        <v>5</v>
      </c>
      <c r="K7" s="10">
        <f ca="1"/>
        <v>11.810000000000002</v>
      </c>
      <c r="L7">
        <f t="shared" si="1"/>
        <v>0.6428571428571429</v>
      </c>
      <c r="M7">
        <f t="shared" si="2"/>
        <v>0.3661063568005698</v>
      </c>
    </row>
    <row r="8" spans="1:13" ht="15" thickBot="1" x14ac:dyDescent="0.4">
      <c r="A8">
        <v>7</v>
      </c>
      <c r="B8" s="10">
        <f ca="1"/>
        <v>53.75</v>
      </c>
      <c r="C8" s="17">
        <f ca="1"/>
        <v>73.56</v>
      </c>
      <c r="D8">
        <f t="shared" ca="1" si="0"/>
        <v>19.810000000000002</v>
      </c>
      <c r="F8" t="s">
        <v>39</v>
      </c>
      <c r="G8">
        <v>0</v>
      </c>
      <c r="J8">
        <v>6</v>
      </c>
      <c r="K8" s="10">
        <f ca="1"/>
        <v>16.269999999999996</v>
      </c>
      <c r="L8">
        <f t="shared" si="1"/>
        <v>0.7857142857142857</v>
      </c>
      <c r="M8">
        <f t="shared" si="2"/>
        <v>0.79163860774337469</v>
      </c>
    </row>
    <row r="9" spans="1:13" x14ac:dyDescent="0.35">
      <c r="F9" t="s">
        <v>40</v>
      </c>
      <c r="G9">
        <v>6</v>
      </c>
      <c r="J9">
        <v>7</v>
      </c>
      <c r="K9" s="25">
        <f ca="1"/>
        <v>19.810000000000002</v>
      </c>
      <c r="L9">
        <f t="shared" si="1"/>
        <v>0.9285714285714286</v>
      </c>
      <c r="M9">
        <f t="shared" si="2"/>
        <v>1.4652337926855228</v>
      </c>
    </row>
    <row r="10" spans="1:13" x14ac:dyDescent="0.35">
      <c r="F10" s="22" t="s">
        <v>41</v>
      </c>
      <c r="G10" s="22">
        <v>-1.8612956520438648</v>
      </c>
      <c r="K10" s="26"/>
    </row>
    <row r="11" spans="1:13" x14ac:dyDescent="0.35">
      <c r="F11" s="22" t="s">
        <v>42</v>
      </c>
      <c r="G11" s="22">
        <v>5.6011195200805136E-2</v>
      </c>
      <c r="K11" s="26"/>
    </row>
    <row r="12" spans="1:13" x14ac:dyDescent="0.35">
      <c r="F12" s="22" t="s">
        <v>43</v>
      </c>
      <c r="G12" s="22">
        <v>1.9431802805153031</v>
      </c>
      <c r="K12" s="26"/>
    </row>
    <row r="13" spans="1:13" x14ac:dyDescent="0.35">
      <c r="F13" t="s">
        <v>44</v>
      </c>
      <c r="G13">
        <v>0.11202239040161027</v>
      </c>
      <c r="K13" s="26"/>
    </row>
    <row r="14" spans="1:13" ht="15" thickBot="1" x14ac:dyDescent="0.4">
      <c r="F14" s="20" t="s">
        <v>45</v>
      </c>
      <c r="G14" s="20">
        <v>2.4469118511449697</v>
      </c>
      <c r="H14" s="20"/>
      <c r="K14" s="26"/>
    </row>
    <row r="15" spans="1:13" x14ac:dyDescent="0.35">
      <c r="K15" s="26"/>
    </row>
    <row r="16" spans="1:13" x14ac:dyDescent="0.35">
      <c r="K16" s="26"/>
    </row>
  </sheetData>
  <sortState xmlns:xlrd2="http://schemas.microsoft.com/office/spreadsheetml/2017/richdata2" ref="K3:K9">
    <sortCondition ref="K3:K9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7002-4301-40B8-BAC4-57D86B54EC7F}">
  <sheetPr codeName="Sheet4"/>
  <dimension ref="A1:M17"/>
  <sheetViews>
    <sheetView tabSelected="1" topLeftCell="F1" zoomScaleNormal="100" workbookViewId="0">
      <selection activeCell="Q17" sqref="Q17"/>
    </sheetView>
  </sheetViews>
  <sheetFormatPr defaultRowHeight="14.5" x14ac:dyDescent="0.35"/>
  <cols>
    <col min="6" max="6" width="31.54296875" customWidth="1"/>
  </cols>
  <sheetData>
    <row r="1" spans="1:13" ht="15" thickBot="1" x14ac:dyDescent="0.4">
      <c r="A1" t="s">
        <v>0</v>
      </c>
      <c r="B1" t="str" cm="1">
        <f t="array" aca="1" ref="B1:B8" ca="1">_xlfn._xlws.FILTER('Toulose-Pieron (Sin Pulsos)'!O:O, SUBTOTAL(103,OFFSET('Toulose-Pieron (Sin Pulsos)'!O:O,ROW('Toulose-Pieron (Sin Pulsos)'!O:O)-MIN(ROW('Toulose-Pieron (Sin Pulsos)'!O:O)),,1)))</f>
        <v>K</v>
      </c>
      <c r="C1" t="str" cm="1">
        <f t="array" aca="1" ref="C1:C8" ca="1">_xlfn._xlws.FILTER('Toulose-Pieron (Con Pulsos)'!O:O, SUBTOTAL(103,OFFSET('Toulose-Pieron (Con Pulsos)'!O:O,ROW('Toulose-Pieron (Con Pulsos)'!O:O)-MIN(ROW('Toulose-Pieron (Con Pulsos)'!O:O)),,1)))</f>
        <v>K</v>
      </c>
      <c r="D1" t="s">
        <v>58</v>
      </c>
      <c r="F1" t="s">
        <v>34</v>
      </c>
      <c r="J1" t="s">
        <v>53</v>
      </c>
      <c r="K1">
        <v>7</v>
      </c>
    </row>
    <row r="2" spans="1:13" ht="15" thickBot="1" x14ac:dyDescent="0.4">
      <c r="A2">
        <v>1</v>
      </c>
      <c r="B2" s="13">
        <f ca="1"/>
        <v>0.99</v>
      </c>
      <c r="C2" s="13">
        <f ca="1"/>
        <v>0.99</v>
      </c>
      <c r="D2">
        <f ca="1">C2-B2</f>
        <v>0</v>
      </c>
      <c r="J2" t="s">
        <v>54</v>
      </c>
      <c r="K2" t="s">
        <v>55</v>
      </c>
      <c r="L2" t="s">
        <v>56</v>
      </c>
      <c r="M2" t="s">
        <v>57</v>
      </c>
    </row>
    <row r="3" spans="1:13" ht="15" thickBot="1" x14ac:dyDescent="0.4">
      <c r="A3">
        <v>2</v>
      </c>
      <c r="B3" s="15">
        <f ca="1"/>
        <v>0.81</v>
      </c>
      <c r="C3" s="13">
        <f ca="1"/>
        <v>0.99</v>
      </c>
      <c r="D3">
        <f t="shared" ref="D3:D8" ca="1" si="0">C3-B3</f>
        <v>0.17999999999999994</v>
      </c>
      <c r="F3" s="21"/>
      <c r="G3" s="21" t="s">
        <v>32</v>
      </c>
      <c r="H3" s="21" t="s">
        <v>33</v>
      </c>
      <c r="J3">
        <v>1</v>
      </c>
      <c r="K3" s="15" cm="1">
        <f t="array" aca="1" ref="K3:K9" ca="1">_xlfn._xlws.SORT(D2:D8,,1)</f>
        <v>-1.0000000000000009E-2</v>
      </c>
      <c r="L3">
        <f>(J3-0.5)/$K$1</f>
        <v>7.1428571428571425E-2</v>
      </c>
      <c r="M3">
        <f>_xlfn.NORM.S.INV(L3)</f>
        <v>-1.4652337926855223</v>
      </c>
    </row>
    <row r="4" spans="1:13" ht="15" thickBot="1" x14ac:dyDescent="0.4">
      <c r="A4">
        <v>3</v>
      </c>
      <c r="B4" s="13">
        <f ca="1"/>
        <v>0.98</v>
      </c>
      <c r="C4" s="13">
        <f ca="1"/>
        <v>0.99</v>
      </c>
      <c r="D4">
        <f t="shared" ca="1" si="0"/>
        <v>1.0000000000000009E-2</v>
      </c>
      <c r="F4" t="s">
        <v>35</v>
      </c>
      <c r="G4">
        <v>0.95857142857142874</v>
      </c>
      <c r="H4">
        <v>0.98857142857142855</v>
      </c>
      <c r="J4">
        <v>2</v>
      </c>
      <c r="K4" s="16">
        <f ca="1"/>
        <v>0</v>
      </c>
      <c r="L4">
        <f t="shared" ref="L4:L9" si="1">(J4-0.5)/$K$1</f>
        <v>0.21428571428571427</v>
      </c>
      <c r="M4">
        <f t="shared" ref="M4:M9" si="2">_xlfn.NORM.S.INV(L4)</f>
        <v>-0.79163860774337469</v>
      </c>
    </row>
    <row r="5" spans="1:13" ht="15" thickBot="1" x14ac:dyDescent="0.4">
      <c r="A5">
        <v>4</v>
      </c>
      <c r="B5" s="16">
        <f ca="1"/>
        <v>0.97</v>
      </c>
      <c r="C5" s="16">
        <f ca="1"/>
        <v>0.96</v>
      </c>
      <c r="D5">
        <f t="shared" ca="1" si="0"/>
        <v>-1.0000000000000009E-2</v>
      </c>
      <c r="F5" t="s">
        <v>36</v>
      </c>
      <c r="G5">
        <v>4.3476190476190446E-3</v>
      </c>
      <c r="H5">
        <v>1.8095238095238128E-4</v>
      </c>
      <c r="J5">
        <v>3</v>
      </c>
      <c r="K5" s="13">
        <f ca="1"/>
        <v>1.0000000000000009E-2</v>
      </c>
      <c r="L5">
        <f t="shared" si="1"/>
        <v>0.35714285714285715</v>
      </c>
      <c r="M5">
        <f t="shared" si="2"/>
        <v>-0.36610635680056969</v>
      </c>
    </row>
    <row r="6" spans="1:13" ht="15" thickBot="1" x14ac:dyDescent="0.4">
      <c r="A6">
        <v>5</v>
      </c>
      <c r="B6" s="13">
        <f ca="1"/>
        <v>0.98</v>
      </c>
      <c r="C6" s="13">
        <f ca="1"/>
        <v>0.99</v>
      </c>
      <c r="D6">
        <f t="shared" ca="1" si="0"/>
        <v>1.0000000000000009E-2</v>
      </c>
      <c r="F6" t="s">
        <v>37</v>
      </c>
      <c r="G6">
        <v>7</v>
      </c>
      <c r="H6">
        <v>7</v>
      </c>
      <c r="J6">
        <v>4</v>
      </c>
      <c r="K6" s="13">
        <f ca="1"/>
        <v>1.0000000000000009E-2</v>
      </c>
      <c r="L6">
        <f t="shared" si="1"/>
        <v>0.5</v>
      </c>
      <c r="M6">
        <f t="shared" si="2"/>
        <v>0</v>
      </c>
    </row>
    <row r="7" spans="1:13" ht="15" thickBot="1" x14ac:dyDescent="0.4">
      <c r="A7">
        <v>6</v>
      </c>
      <c r="B7" s="13">
        <f ca="1"/>
        <v>0.99</v>
      </c>
      <c r="C7" s="13">
        <f ca="1"/>
        <v>1</v>
      </c>
      <c r="D7">
        <f t="shared" ca="1" si="0"/>
        <v>1.0000000000000009E-2</v>
      </c>
      <c r="F7" t="s">
        <v>38</v>
      </c>
      <c r="G7">
        <v>5.3687454476832937E-2</v>
      </c>
      <c r="J7">
        <v>5</v>
      </c>
      <c r="K7" s="13">
        <f ca="1"/>
        <v>1.0000000000000009E-2</v>
      </c>
      <c r="L7">
        <f t="shared" si="1"/>
        <v>0.6428571428571429</v>
      </c>
      <c r="M7">
        <f t="shared" si="2"/>
        <v>0.3661063568005698</v>
      </c>
    </row>
    <row r="8" spans="1:13" ht="15" thickBot="1" x14ac:dyDescent="0.4">
      <c r="A8">
        <v>7</v>
      </c>
      <c r="B8" s="13">
        <f ca="1"/>
        <v>0.99</v>
      </c>
      <c r="C8" s="19">
        <f ca="1"/>
        <v>1</v>
      </c>
      <c r="D8">
        <f t="shared" ca="1" si="0"/>
        <v>1.0000000000000009E-2</v>
      </c>
      <c r="F8" t="s">
        <v>39</v>
      </c>
      <c r="G8">
        <v>0</v>
      </c>
      <c r="J8">
        <v>6</v>
      </c>
      <c r="K8" s="13">
        <f ca="1"/>
        <v>1.0000000000000009E-2</v>
      </c>
      <c r="L8">
        <f t="shared" si="1"/>
        <v>0.7857142857142857</v>
      </c>
      <c r="M8">
        <f t="shared" si="2"/>
        <v>0.79163860774337469</v>
      </c>
    </row>
    <row r="9" spans="1:13" x14ac:dyDescent="0.35">
      <c r="F9" t="s">
        <v>40</v>
      </c>
      <c r="G9">
        <v>6</v>
      </c>
      <c r="J9">
        <v>7</v>
      </c>
      <c r="K9" s="27">
        <f ca="1"/>
        <v>0.17999999999999994</v>
      </c>
      <c r="L9">
        <f t="shared" si="1"/>
        <v>0.9285714285714286</v>
      </c>
      <c r="M9">
        <f t="shared" si="2"/>
        <v>1.4652337926855228</v>
      </c>
    </row>
    <row r="10" spans="1:13" x14ac:dyDescent="0.35">
      <c r="F10" s="22" t="s">
        <v>41</v>
      </c>
      <c r="G10" s="22">
        <v>-1.1920791213585396</v>
      </c>
      <c r="H10" s="22"/>
    </row>
    <row r="11" spans="1:13" x14ac:dyDescent="0.35">
      <c r="F11" s="22" t="s">
        <v>42</v>
      </c>
      <c r="G11" s="22">
        <v>0.13911786112092875</v>
      </c>
      <c r="H11" s="22"/>
      <c r="K11" s="26"/>
    </row>
    <row r="12" spans="1:13" x14ac:dyDescent="0.35">
      <c r="F12" s="22" t="s">
        <v>43</v>
      </c>
      <c r="G12" s="22">
        <v>1.9431802805153031</v>
      </c>
      <c r="H12" s="22"/>
      <c r="K12" s="26"/>
    </row>
    <row r="13" spans="1:13" x14ac:dyDescent="0.35">
      <c r="F13" t="s">
        <v>44</v>
      </c>
      <c r="G13">
        <v>0.2782357222418575</v>
      </c>
      <c r="K13" s="26"/>
    </row>
    <row r="14" spans="1:13" ht="15" thickBot="1" x14ac:dyDescent="0.4">
      <c r="F14" s="20" t="s">
        <v>45</v>
      </c>
      <c r="G14" s="20">
        <v>2.4469118511449697</v>
      </c>
      <c r="H14" s="20"/>
      <c r="K14" s="26"/>
    </row>
    <row r="15" spans="1:13" x14ac:dyDescent="0.35">
      <c r="K15" s="26"/>
    </row>
    <row r="16" spans="1:13" x14ac:dyDescent="0.35">
      <c r="K16" s="26"/>
    </row>
    <row r="17" spans="11:11" x14ac:dyDescent="0.35">
      <c r="K17" s="26"/>
    </row>
  </sheetData>
  <sortState xmlns:xlrd2="http://schemas.microsoft.com/office/spreadsheetml/2017/richdata2" ref="K11:K17">
    <sortCondition ref="K11:K17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B6C8-159A-47F9-8DA8-2E9117EFED63}">
  <sheetPr codeName="Sheet5"/>
  <dimension ref="A1:C9"/>
  <sheetViews>
    <sheetView workbookViewId="0">
      <selection activeCell="D14" sqref="D14"/>
    </sheetView>
  </sheetViews>
  <sheetFormatPr defaultRowHeight="14.5" x14ac:dyDescent="0.35"/>
  <sheetData>
    <row r="1" spans="1:3" ht="15" thickBot="1" x14ac:dyDescent="0.4">
      <c r="A1" t="s">
        <v>0</v>
      </c>
      <c r="B1" t="str" cm="1">
        <f t="array" aca="1" ref="B1:B9" ca="1">_xlfn._xlws.FILTER('Toulose-Pieron (Sin Pulsos)'!E:E, SUBTOTAL(103,OFFSET('Toulose-Pieron (Sin Pulsos)'!E:E,ROW('Toulose-Pieron (Sin Pulsos)'!E:E)-MIN(ROW('Toulose-Pieron (Sin Pulsos)'!E:E)),,1)))</f>
        <v>INDICADORES</v>
      </c>
      <c r="C1" t="str" cm="1">
        <f t="array" aca="1" ref="C1:C9" ca="1">_xlfn._xlws.FILTER('Toulose-Pieron (Con Pulsos)'!E:E, SUBTOTAL(103,OFFSET('Toulose-Pieron (Con Pulsos)'!E:E,ROW('Toulose-Pieron (Con Pulsos)'!E:E)-MIN(ROW('Toulose-Pieron (Con Pulsos)'!E:E)),,1)))</f>
        <v>INDICADORES</v>
      </c>
    </row>
    <row r="2" spans="1:3" ht="15" thickBot="1" x14ac:dyDescent="0.4">
      <c r="A2">
        <v>1</v>
      </c>
      <c r="B2" s="10" t="str">
        <f ca="1"/>
        <v>N</v>
      </c>
      <c r="C2" s="10" t="str">
        <f ca="1"/>
        <v>N</v>
      </c>
    </row>
    <row r="3" spans="1:3" ht="15" thickBot="1" x14ac:dyDescent="0.4">
      <c r="A3">
        <v>2</v>
      </c>
      <c r="B3" s="10">
        <f ca="1"/>
        <v>1160</v>
      </c>
      <c r="C3" s="10">
        <f ca="1"/>
        <v>1201</v>
      </c>
    </row>
    <row r="4" spans="1:3" ht="15" thickBot="1" x14ac:dyDescent="0.4">
      <c r="A4">
        <v>3</v>
      </c>
      <c r="B4" s="10">
        <f ca="1"/>
        <v>935</v>
      </c>
      <c r="C4" s="10">
        <f ca="1"/>
        <v>1075</v>
      </c>
    </row>
    <row r="5" spans="1:3" ht="15" thickBot="1" x14ac:dyDescent="0.4">
      <c r="A5">
        <v>4</v>
      </c>
      <c r="B5" s="10">
        <f ca="1"/>
        <v>847</v>
      </c>
      <c r="C5" s="10">
        <f ca="1"/>
        <v>903</v>
      </c>
    </row>
    <row r="6" spans="1:3" ht="15" thickBot="1" x14ac:dyDescent="0.4">
      <c r="A6">
        <v>5</v>
      </c>
      <c r="B6" s="10">
        <f ca="1"/>
        <v>758</v>
      </c>
      <c r="C6" s="10">
        <f ca="1"/>
        <v>592</v>
      </c>
    </row>
    <row r="7" spans="1:3" ht="15" thickBot="1" x14ac:dyDescent="0.4">
      <c r="A7">
        <v>6</v>
      </c>
      <c r="B7" s="10">
        <f ca="1"/>
        <v>535</v>
      </c>
      <c r="C7" s="10">
        <f ca="1"/>
        <v>685</v>
      </c>
    </row>
    <row r="8" spans="1:3" ht="15" thickBot="1" x14ac:dyDescent="0.4">
      <c r="A8">
        <v>7</v>
      </c>
      <c r="B8" s="10">
        <f ca="1"/>
        <v>994</v>
      </c>
      <c r="C8" s="17">
        <f ca="1"/>
        <v>1230</v>
      </c>
    </row>
    <row r="9" spans="1:3" x14ac:dyDescent="0.35">
      <c r="B9">
        <f ca="1"/>
        <v>868</v>
      </c>
      <c r="C9">
        <f ca="1"/>
        <v>1182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CDDA-3DB5-4470-9892-0FF49AFFC987}">
  <sheetPr codeName="Sheet6"/>
  <dimension ref="A1:C8"/>
  <sheetViews>
    <sheetView workbookViewId="0">
      <selection activeCell="C16" sqref="C16"/>
    </sheetView>
  </sheetViews>
  <sheetFormatPr defaultRowHeight="14.5" x14ac:dyDescent="0.35"/>
  <sheetData>
    <row r="1" spans="1:3" ht="15" thickBot="1" x14ac:dyDescent="0.4">
      <c r="A1" t="s">
        <v>0</v>
      </c>
      <c r="B1" t="s">
        <v>32</v>
      </c>
      <c r="C1" t="s">
        <v>33</v>
      </c>
    </row>
    <row r="2" spans="1:3" ht="15" thickBot="1" x14ac:dyDescent="0.4">
      <c r="A2">
        <v>1</v>
      </c>
      <c r="B2" s="10">
        <v>8</v>
      </c>
      <c r="C2" s="10">
        <v>18</v>
      </c>
    </row>
    <row r="3" spans="1:3" ht="15" thickBot="1" x14ac:dyDescent="0.4">
      <c r="A3">
        <v>2</v>
      </c>
      <c r="B3" s="10">
        <v>176</v>
      </c>
      <c r="C3" s="10">
        <v>15</v>
      </c>
    </row>
    <row r="4" spans="1:3" ht="15" thickBot="1" x14ac:dyDescent="0.4">
      <c r="A4">
        <v>3</v>
      </c>
      <c r="B4" s="10">
        <v>17</v>
      </c>
      <c r="C4" s="10">
        <v>13</v>
      </c>
    </row>
    <row r="5" spans="1:3" ht="15" thickBot="1" x14ac:dyDescent="0.4">
      <c r="A5">
        <v>4</v>
      </c>
      <c r="B5" s="10">
        <v>20</v>
      </c>
      <c r="C5" s="10">
        <v>24</v>
      </c>
    </row>
    <row r="6" spans="1:3" ht="15" thickBot="1" x14ac:dyDescent="0.4">
      <c r="A6">
        <v>5</v>
      </c>
      <c r="B6" s="10">
        <v>11</v>
      </c>
      <c r="C6" s="10">
        <v>10</v>
      </c>
    </row>
    <row r="7" spans="1:3" ht="15" thickBot="1" x14ac:dyDescent="0.4">
      <c r="A7">
        <v>6</v>
      </c>
      <c r="B7" s="10">
        <v>14</v>
      </c>
      <c r="C7" s="10">
        <v>5</v>
      </c>
    </row>
    <row r="8" spans="1:3" ht="15" thickBot="1" x14ac:dyDescent="0.4">
      <c r="A8">
        <v>7</v>
      </c>
      <c r="B8" s="10">
        <v>10</v>
      </c>
      <c r="C8" s="17">
        <v>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24CE-F938-4685-BB15-0C058D1452BC}">
  <sheetPr codeName="Sheet7"/>
  <dimension ref="A1:L9"/>
  <sheetViews>
    <sheetView workbookViewId="0">
      <selection activeCell="O2" sqref="O2"/>
    </sheetView>
  </sheetViews>
  <sheetFormatPr defaultRowHeight="14.5" x14ac:dyDescent="0.35"/>
  <sheetData>
    <row r="1" spans="1:12" ht="15" thickBot="1" x14ac:dyDescent="0.4">
      <c r="A1" s="42" t="s">
        <v>32</v>
      </c>
      <c r="B1" s="42"/>
      <c r="C1" s="42"/>
      <c r="D1" s="42"/>
      <c r="E1" s="42"/>
      <c r="F1" s="42"/>
      <c r="G1" s="42" t="s">
        <v>33</v>
      </c>
      <c r="H1" s="42"/>
      <c r="I1" s="42"/>
      <c r="J1" s="42"/>
      <c r="K1" s="42"/>
      <c r="L1" s="42"/>
    </row>
    <row r="2" spans="1:12" ht="53" thickBot="1" x14ac:dyDescent="0.4">
      <c r="A2" s="2" t="s">
        <v>51</v>
      </c>
      <c r="B2" s="2" t="s">
        <v>47</v>
      </c>
      <c r="C2" s="2" t="s">
        <v>46</v>
      </c>
      <c r="D2" s="2" t="s">
        <v>48</v>
      </c>
      <c r="E2" s="2" t="s">
        <v>49</v>
      </c>
      <c r="F2" s="2" t="s">
        <v>50</v>
      </c>
      <c r="G2" s="2" t="s">
        <v>52</v>
      </c>
      <c r="H2" s="2" t="s">
        <v>47</v>
      </c>
      <c r="I2" s="2" t="s">
        <v>46</v>
      </c>
      <c r="J2" s="2" t="s">
        <v>48</v>
      </c>
      <c r="K2" s="2" t="s">
        <v>49</v>
      </c>
      <c r="L2" s="2" t="s">
        <v>50</v>
      </c>
    </row>
    <row r="3" spans="1:12" ht="15.5" thickTop="1" thickBot="1" x14ac:dyDescent="0.4">
      <c r="A3" s="10">
        <v>1160</v>
      </c>
      <c r="B3" s="10">
        <v>3</v>
      </c>
      <c r="C3" s="10">
        <v>2</v>
      </c>
      <c r="D3" s="10">
        <v>713</v>
      </c>
      <c r="E3" s="10">
        <v>442</v>
      </c>
      <c r="F3" s="10">
        <v>8</v>
      </c>
      <c r="G3" s="10">
        <v>1201</v>
      </c>
      <c r="H3" s="10">
        <v>0</v>
      </c>
      <c r="I3" s="10">
        <v>13</v>
      </c>
      <c r="J3" s="10">
        <v>761</v>
      </c>
      <c r="K3" s="10">
        <v>427</v>
      </c>
      <c r="L3" s="10">
        <v>18</v>
      </c>
    </row>
    <row r="4" spans="1:12" ht="15" thickBot="1" x14ac:dyDescent="0.4">
      <c r="A4" s="10">
        <v>935</v>
      </c>
      <c r="B4" s="10">
        <v>6</v>
      </c>
      <c r="C4" s="10">
        <v>57</v>
      </c>
      <c r="D4" s="10">
        <v>551</v>
      </c>
      <c r="E4" s="10">
        <v>321</v>
      </c>
      <c r="F4" s="10">
        <v>176</v>
      </c>
      <c r="G4" s="10">
        <v>1075</v>
      </c>
      <c r="H4" s="10">
        <v>5</v>
      </c>
      <c r="I4" s="10">
        <v>9</v>
      </c>
      <c r="J4" s="10">
        <v>674</v>
      </c>
      <c r="K4" s="10">
        <v>387</v>
      </c>
      <c r="L4" s="10">
        <v>15</v>
      </c>
    </row>
    <row r="5" spans="1:12" ht="15" thickBot="1" x14ac:dyDescent="0.4">
      <c r="A5" s="10">
        <v>847</v>
      </c>
      <c r="B5" s="10">
        <v>0</v>
      </c>
      <c r="C5" s="10">
        <v>16</v>
      </c>
      <c r="D5" s="10">
        <v>550</v>
      </c>
      <c r="E5" s="10">
        <v>281</v>
      </c>
      <c r="F5" s="10">
        <v>17</v>
      </c>
      <c r="G5" s="10">
        <v>903</v>
      </c>
      <c r="H5" s="10">
        <v>3</v>
      </c>
      <c r="I5" s="10">
        <v>9</v>
      </c>
      <c r="J5" s="10">
        <v>555</v>
      </c>
      <c r="K5" s="10">
        <v>336</v>
      </c>
      <c r="L5" s="10">
        <v>13</v>
      </c>
    </row>
    <row r="6" spans="1:12" ht="15" thickBot="1" x14ac:dyDescent="0.4">
      <c r="A6" s="10">
        <v>758</v>
      </c>
      <c r="B6" s="10">
        <v>2</v>
      </c>
      <c r="C6" s="10">
        <v>2</v>
      </c>
      <c r="D6" s="10">
        <v>500</v>
      </c>
      <c r="E6" s="10">
        <v>254</v>
      </c>
      <c r="F6" s="10">
        <v>20</v>
      </c>
      <c r="G6" s="10">
        <v>592</v>
      </c>
      <c r="H6" s="10">
        <v>4</v>
      </c>
      <c r="I6" s="10">
        <v>19</v>
      </c>
      <c r="J6" s="10">
        <v>360</v>
      </c>
      <c r="K6" s="10">
        <v>209</v>
      </c>
      <c r="L6" s="10">
        <v>24</v>
      </c>
    </row>
    <row r="7" spans="1:12" ht="15" thickBot="1" x14ac:dyDescent="0.4">
      <c r="A7" s="10">
        <v>535</v>
      </c>
      <c r="B7" s="10">
        <v>9</v>
      </c>
      <c r="C7" s="10">
        <v>2</v>
      </c>
      <c r="D7" s="10">
        <v>308</v>
      </c>
      <c r="E7" s="10">
        <v>216</v>
      </c>
      <c r="F7" s="10">
        <v>11</v>
      </c>
      <c r="G7" s="10">
        <v>685</v>
      </c>
      <c r="H7" s="10">
        <v>1</v>
      </c>
      <c r="I7" s="10">
        <v>9</v>
      </c>
      <c r="J7" s="10">
        <v>431</v>
      </c>
      <c r="K7" s="10">
        <v>244</v>
      </c>
      <c r="L7" s="10">
        <v>10</v>
      </c>
    </row>
    <row r="8" spans="1:12" ht="15" thickBot="1" x14ac:dyDescent="0.4">
      <c r="A8" s="10">
        <v>994</v>
      </c>
      <c r="B8" s="10">
        <v>3</v>
      </c>
      <c r="C8" s="10">
        <v>10</v>
      </c>
      <c r="D8" s="10">
        <v>607</v>
      </c>
      <c r="E8" s="10">
        <v>374</v>
      </c>
      <c r="F8" s="10">
        <v>14</v>
      </c>
      <c r="G8" s="10">
        <v>1230</v>
      </c>
      <c r="H8" s="10">
        <v>2</v>
      </c>
      <c r="I8" s="10">
        <v>3</v>
      </c>
      <c r="J8" s="10">
        <v>770</v>
      </c>
      <c r="K8" s="10">
        <v>455</v>
      </c>
      <c r="L8" s="10">
        <v>5</v>
      </c>
    </row>
    <row r="9" spans="1:12" ht="15" thickBot="1" x14ac:dyDescent="0.4">
      <c r="A9" s="10">
        <v>868</v>
      </c>
      <c r="B9" s="10">
        <v>1</v>
      </c>
      <c r="C9" s="10">
        <v>7</v>
      </c>
      <c r="D9" s="10">
        <v>532</v>
      </c>
      <c r="E9" s="10">
        <v>328</v>
      </c>
      <c r="F9" s="10">
        <v>10</v>
      </c>
      <c r="G9" s="17">
        <v>1182</v>
      </c>
      <c r="H9" s="17">
        <v>1</v>
      </c>
      <c r="I9" s="17">
        <v>4</v>
      </c>
      <c r="J9" s="17">
        <v>734</v>
      </c>
      <c r="K9" s="17">
        <v>443</v>
      </c>
      <c r="L9" s="17">
        <v>5</v>
      </c>
    </row>
  </sheetData>
  <mergeCells count="2">
    <mergeCell ref="A1:F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Pruebas aritmeticas</vt:lpstr>
      <vt:lpstr>Toulose-Pieron (Sin Pulsos)</vt:lpstr>
      <vt:lpstr>Toulose-Pieron (Con Pulsos)</vt:lpstr>
      <vt:lpstr>Vc</vt:lpstr>
      <vt:lpstr>K</vt:lpstr>
      <vt:lpstr>N</vt:lpstr>
      <vt:lpstr>ErrorTotal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Margareth Vela</dc:creator>
  <cp:lastModifiedBy>VELA GARCIA, MARGARETH MARYLU</cp:lastModifiedBy>
  <dcterms:created xsi:type="dcterms:W3CDTF">2023-09-29T16:40:43Z</dcterms:created>
  <dcterms:modified xsi:type="dcterms:W3CDTF">2024-01-20T00:32:49Z</dcterms:modified>
</cp:coreProperties>
</file>